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80" yWindow="15" windowWidth="28755" windowHeight="13860"/>
  </bookViews>
  <sheets>
    <sheet name="Updates" sheetId="1" r:id="rId1"/>
    <sheet name="Sheet2" sheetId="2" r:id="rId2"/>
    <sheet name="Sheet3" sheetId="3" r:id="rId3"/>
    <sheet name="Sheet4" sheetId="4" r:id="rId4"/>
    <sheet name="Sheet1" sheetId="5" r:id="rId5"/>
  </sheets>
  <calcPr calcId="125725"/>
</workbook>
</file>

<file path=xl/calcChain.xml><?xml version="1.0" encoding="utf-8"?>
<calcChain xmlns="http://schemas.openxmlformats.org/spreadsheetml/2006/main">
  <c r="AG1000" i="5"/>
  <c r="AH1000" s="1"/>
  <c r="AG999"/>
  <c r="AH999" s="1"/>
  <c r="AG998"/>
  <c r="AH998" s="1"/>
  <c r="AG997"/>
  <c r="AH997" s="1"/>
  <c r="AG996"/>
  <c r="AH996" s="1"/>
  <c r="AG995"/>
  <c r="AH995" s="1"/>
  <c r="AG994"/>
  <c r="AH994" s="1"/>
  <c r="AG993"/>
  <c r="AH993" s="1"/>
  <c r="AG992"/>
  <c r="AH992" s="1"/>
  <c r="AG991"/>
  <c r="AH991" s="1"/>
  <c r="AG990"/>
  <c r="AH990" s="1"/>
  <c r="AG989"/>
  <c r="AH989" s="1"/>
  <c r="AG988"/>
  <c r="AH988" s="1"/>
  <c r="AG987"/>
  <c r="AH987" s="1"/>
  <c r="AG986"/>
  <c r="AH986" s="1"/>
  <c r="AG985"/>
  <c r="AH985" s="1"/>
  <c r="AG984"/>
  <c r="AH984" s="1"/>
  <c r="AG983"/>
  <c r="AH983" s="1"/>
  <c r="AG982"/>
  <c r="AH982" s="1"/>
  <c r="AG981"/>
  <c r="AH981" s="1"/>
  <c r="AG980"/>
  <c r="AH980" s="1"/>
  <c r="AG979"/>
  <c r="AH979" s="1"/>
  <c r="AG978"/>
  <c r="AH978" s="1"/>
  <c r="AG977"/>
  <c r="AH977" s="1"/>
  <c r="AG976"/>
  <c r="AH976" s="1"/>
  <c r="AG975"/>
  <c r="AH975" s="1"/>
  <c r="AG974"/>
  <c r="AH974" s="1"/>
  <c r="AG973"/>
  <c r="AH973" s="1"/>
  <c r="AG972"/>
  <c r="AH972" s="1"/>
  <c r="AG971"/>
  <c r="AH971" s="1"/>
  <c r="AG970"/>
  <c r="AH970" s="1"/>
  <c r="AG969"/>
  <c r="AH969" s="1"/>
  <c r="AG968"/>
  <c r="AH968" s="1"/>
  <c r="AG967"/>
  <c r="AH967" s="1"/>
  <c r="AG966"/>
  <c r="AH966" s="1"/>
  <c r="AG965"/>
  <c r="AH965" s="1"/>
  <c r="AG964"/>
  <c r="AH964" s="1"/>
  <c r="AG963"/>
  <c r="AH963" s="1"/>
  <c r="AG962"/>
  <c r="AH962" s="1"/>
  <c r="AG961"/>
  <c r="AH961" s="1"/>
  <c r="AG960"/>
  <c r="AH960" s="1"/>
  <c r="AG959"/>
  <c r="AH959" s="1"/>
  <c r="AG958"/>
  <c r="AH958" s="1"/>
  <c r="AG957"/>
  <c r="AH957" s="1"/>
  <c r="AG956"/>
  <c r="AH956" s="1"/>
  <c r="AG955"/>
  <c r="AH955" s="1"/>
  <c r="AG954"/>
  <c r="AH954" s="1"/>
  <c r="AG953"/>
  <c r="AH953" s="1"/>
  <c r="AG952"/>
  <c r="AH952" s="1"/>
  <c r="AG951"/>
  <c r="AH951" s="1"/>
  <c r="AG950"/>
  <c r="AH950" s="1"/>
  <c r="AG949"/>
  <c r="AH949" s="1"/>
  <c r="AG948"/>
  <c r="AH948" s="1"/>
  <c r="AG947"/>
  <c r="AH947" s="1"/>
  <c r="AG946"/>
  <c r="AH946" s="1"/>
  <c r="AG945"/>
  <c r="AH945" s="1"/>
  <c r="AG944"/>
  <c r="AH944" s="1"/>
  <c r="AG943"/>
  <c r="AH943" s="1"/>
  <c r="AG942"/>
  <c r="AH942" s="1"/>
  <c r="AG941"/>
  <c r="AH941" s="1"/>
  <c r="AG940"/>
  <c r="AH940" s="1"/>
  <c r="AG939"/>
  <c r="AH939" s="1"/>
  <c r="AG938"/>
  <c r="AH938" s="1"/>
  <c r="AG937"/>
  <c r="AH937" s="1"/>
  <c r="AG936"/>
  <c r="AH936" s="1"/>
  <c r="AG935"/>
  <c r="AH935" s="1"/>
  <c r="AG934"/>
  <c r="AH934" s="1"/>
  <c r="AG933"/>
  <c r="AH933" s="1"/>
  <c r="AG932"/>
  <c r="AH932" s="1"/>
  <c r="AG931"/>
  <c r="AH931" s="1"/>
  <c r="AG930"/>
  <c r="AH930" s="1"/>
  <c r="AG929"/>
  <c r="AH929" s="1"/>
  <c r="AG928"/>
  <c r="AH928" s="1"/>
  <c r="AG927"/>
  <c r="AH927" s="1"/>
  <c r="AG926"/>
  <c r="AH926" s="1"/>
  <c r="AG925"/>
  <c r="AH925" s="1"/>
  <c r="AG924"/>
  <c r="AH924" s="1"/>
  <c r="AG923"/>
  <c r="AH923" s="1"/>
  <c r="AG922"/>
  <c r="AH922" s="1"/>
  <c r="AG921"/>
  <c r="AH921" s="1"/>
  <c r="AG920"/>
  <c r="AH920" s="1"/>
  <c r="AG919"/>
  <c r="AH919" s="1"/>
  <c r="AG918"/>
  <c r="AH918" s="1"/>
  <c r="AG917"/>
  <c r="AH917" s="1"/>
  <c r="AG916"/>
  <c r="AH916" s="1"/>
  <c r="AG915"/>
  <c r="AH915" s="1"/>
  <c r="AG914"/>
  <c r="AH914" s="1"/>
  <c r="AG913"/>
  <c r="AH913" s="1"/>
  <c r="AG912"/>
  <c r="AH912" s="1"/>
  <c r="AG911"/>
  <c r="AH911" s="1"/>
  <c r="AG910"/>
  <c r="AH910" s="1"/>
  <c r="AG909"/>
  <c r="AH909" s="1"/>
  <c r="AG908"/>
  <c r="AH908" s="1"/>
  <c r="AG907"/>
  <c r="AH907" s="1"/>
  <c r="AG906"/>
  <c r="AH906" s="1"/>
  <c r="AG905"/>
  <c r="AH905" s="1"/>
  <c r="AG904"/>
  <c r="AH904" s="1"/>
  <c r="AG903"/>
  <c r="AH903" s="1"/>
  <c r="AG902"/>
  <c r="AH902" s="1"/>
  <c r="AG901"/>
  <c r="AH901" s="1"/>
  <c r="AG900"/>
  <c r="AH900" s="1"/>
  <c r="AG899"/>
  <c r="AH899" s="1"/>
  <c r="AG898"/>
  <c r="AH898" s="1"/>
  <c r="AG897"/>
  <c r="AH897" s="1"/>
  <c r="AG896"/>
  <c r="AH896" s="1"/>
  <c r="AG895"/>
  <c r="AH895" s="1"/>
  <c r="AG894"/>
  <c r="AH894" s="1"/>
  <c r="AG893"/>
  <c r="AH893" s="1"/>
  <c r="AG892"/>
  <c r="AH892" s="1"/>
  <c r="AG891"/>
  <c r="AH891" s="1"/>
  <c r="AG890"/>
  <c r="AH890" s="1"/>
  <c r="AG889"/>
  <c r="AH889" s="1"/>
  <c r="AG888"/>
  <c r="AH888" s="1"/>
  <c r="AG887"/>
  <c r="AH887" s="1"/>
  <c r="AG886"/>
  <c r="AH886" s="1"/>
  <c r="AG885"/>
  <c r="AH885" s="1"/>
  <c r="AG884"/>
  <c r="AH884" s="1"/>
  <c r="AG883"/>
  <c r="AH883" s="1"/>
  <c r="AG882"/>
  <c r="AH882" s="1"/>
  <c r="AG881"/>
  <c r="AH881" s="1"/>
  <c r="AG880"/>
  <c r="AH880" s="1"/>
  <c r="AG879"/>
  <c r="AH879" s="1"/>
  <c r="AG878"/>
  <c r="AH878" s="1"/>
  <c r="AG877"/>
  <c r="AH877" s="1"/>
  <c r="AG876"/>
  <c r="AH876" s="1"/>
  <c r="AG875"/>
  <c r="AH875" s="1"/>
  <c r="AG874"/>
  <c r="AH874" s="1"/>
  <c r="AG873"/>
  <c r="AH873" s="1"/>
  <c r="AG872"/>
  <c r="AH872" s="1"/>
  <c r="AG871"/>
  <c r="AH871" s="1"/>
  <c r="AG870"/>
  <c r="AH870" s="1"/>
  <c r="AG869"/>
  <c r="AH869" s="1"/>
  <c r="AG868"/>
  <c r="AH868" s="1"/>
  <c r="AG867"/>
  <c r="AH867" s="1"/>
  <c r="AG866"/>
  <c r="AH866" s="1"/>
  <c r="AG865"/>
  <c r="AH865" s="1"/>
  <c r="AG864"/>
  <c r="AH864" s="1"/>
  <c r="AG863"/>
  <c r="AH863" s="1"/>
  <c r="AG862"/>
  <c r="AH862" s="1"/>
  <c r="AG861"/>
  <c r="AH861" s="1"/>
  <c r="AG860"/>
  <c r="AH860" s="1"/>
  <c r="AG859"/>
  <c r="AH859" s="1"/>
  <c r="AG858"/>
  <c r="AH858" s="1"/>
  <c r="AG857"/>
  <c r="AH857" s="1"/>
  <c r="AG856"/>
  <c r="AH856" s="1"/>
  <c r="AG855"/>
  <c r="AH855" s="1"/>
  <c r="AG854"/>
  <c r="AH854" s="1"/>
  <c r="AG853"/>
  <c r="AH853" s="1"/>
  <c r="AG852"/>
  <c r="AH852" s="1"/>
  <c r="AG851"/>
  <c r="AH851" s="1"/>
  <c r="AG850"/>
  <c r="AH850" s="1"/>
  <c r="AG849"/>
  <c r="AH849" s="1"/>
  <c r="AG848"/>
  <c r="AH848" s="1"/>
  <c r="AG847"/>
  <c r="AH847" s="1"/>
  <c r="AG846"/>
  <c r="AH846" s="1"/>
  <c r="AG845"/>
  <c r="AH845" s="1"/>
  <c r="AG844"/>
  <c r="AH844" s="1"/>
  <c r="AG843"/>
  <c r="AH843" s="1"/>
  <c r="AG842"/>
  <c r="AH842" s="1"/>
  <c r="AG841"/>
  <c r="AH841" s="1"/>
  <c r="AG840"/>
  <c r="AH840" s="1"/>
  <c r="AG839"/>
  <c r="AH839" s="1"/>
  <c r="AG838"/>
  <c r="AH838" s="1"/>
  <c r="AG837"/>
  <c r="AH837" s="1"/>
  <c r="AG836"/>
  <c r="AH836" s="1"/>
  <c r="AG835"/>
  <c r="AH835" s="1"/>
  <c r="AG834"/>
  <c r="AH834" s="1"/>
  <c r="AG833"/>
  <c r="AH833" s="1"/>
  <c r="AG832"/>
  <c r="AH832" s="1"/>
  <c r="AG831"/>
  <c r="AH831" s="1"/>
  <c r="AG830"/>
  <c r="AH830" s="1"/>
  <c r="AG829"/>
  <c r="AH829" s="1"/>
  <c r="AG828"/>
  <c r="AH828" s="1"/>
  <c r="AG827"/>
  <c r="AH827" s="1"/>
  <c r="AG826"/>
  <c r="AH826" s="1"/>
  <c r="AG825"/>
  <c r="AH825" s="1"/>
  <c r="AG824"/>
  <c r="AH824" s="1"/>
  <c r="AG823"/>
  <c r="AH823" s="1"/>
  <c r="AG822"/>
  <c r="AH822" s="1"/>
  <c r="AG821"/>
  <c r="AH821" s="1"/>
  <c r="AG820"/>
  <c r="AH820" s="1"/>
  <c r="AG819"/>
  <c r="AH819" s="1"/>
  <c r="AG818"/>
  <c r="AH818" s="1"/>
  <c r="AG817"/>
  <c r="AH817" s="1"/>
  <c r="AG816"/>
  <c r="AH816" s="1"/>
  <c r="AG815"/>
  <c r="AH815" s="1"/>
  <c r="AG814"/>
  <c r="AH814" s="1"/>
  <c r="AG813"/>
  <c r="AH813" s="1"/>
  <c r="AG812"/>
  <c r="AH812" s="1"/>
  <c r="AG811"/>
  <c r="AH811" s="1"/>
  <c r="AG810"/>
  <c r="AH810" s="1"/>
  <c r="AG809"/>
  <c r="AH809" s="1"/>
  <c r="AG808"/>
  <c r="AH808" s="1"/>
  <c r="AG807"/>
  <c r="AH807" s="1"/>
  <c r="AG806"/>
  <c r="AH806" s="1"/>
  <c r="AG805"/>
  <c r="AH805" s="1"/>
  <c r="AG804"/>
  <c r="AH804" s="1"/>
  <c r="AG803"/>
  <c r="AH803" s="1"/>
  <c r="AG802"/>
  <c r="AH802" s="1"/>
  <c r="AG801"/>
  <c r="AH801" s="1"/>
  <c r="AG800"/>
  <c r="AH800" s="1"/>
  <c r="AG799"/>
  <c r="AH799" s="1"/>
  <c r="AG798"/>
  <c r="AH798" s="1"/>
  <c r="AG797"/>
  <c r="AH797" s="1"/>
  <c r="AG796"/>
  <c r="AH796" s="1"/>
  <c r="AG795"/>
  <c r="AH795" s="1"/>
  <c r="AG794"/>
  <c r="AH794" s="1"/>
  <c r="AG793"/>
  <c r="AH793" s="1"/>
  <c r="AG792"/>
  <c r="AH792" s="1"/>
  <c r="AG791"/>
  <c r="AH791" s="1"/>
  <c r="AG790"/>
  <c r="AH790" s="1"/>
  <c r="AG789"/>
  <c r="AH789" s="1"/>
  <c r="AG788"/>
  <c r="AH788" s="1"/>
  <c r="AG787"/>
  <c r="AH787" s="1"/>
  <c r="AG786"/>
  <c r="AH786" s="1"/>
  <c r="AG785"/>
  <c r="AH785" s="1"/>
  <c r="AG784"/>
  <c r="AH784" s="1"/>
  <c r="AG783"/>
  <c r="AH783" s="1"/>
  <c r="AG782"/>
  <c r="AH782" s="1"/>
  <c r="AG781"/>
  <c r="AH781" s="1"/>
  <c r="AG780"/>
  <c r="AH780" s="1"/>
  <c r="AG779"/>
  <c r="AH779" s="1"/>
  <c r="AG778"/>
  <c r="AH778" s="1"/>
  <c r="AG777"/>
  <c r="AH777" s="1"/>
  <c r="AG776"/>
  <c r="AH776" s="1"/>
  <c r="AG775"/>
  <c r="AH775" s="1"/>
  <c r="AG774"/>
  <c r="AH774" s="1"/>
  <c r="AG773"/>
  <c r="AH773" s="1"/>
  <c r="AG772"/>
  <c r="AH772" s="1"/>
  <c r="AG771"/>
  <c r="AH771" s="1"/>
  <c r="AG770"/>
  <c r="AH770" s="1"/>
  <c r="AG769"/>
  <c r="AH769" s="1"/>
  <c r="AG768"/>
  <c r="AH768" s="1"/>
  <c r="AG767"/>
  <c r="AH767" s="1"/>
  <c r="AG766"/>
  <c r="AH766" s="1"/>
  <c r="AG765"/>
  <c r="AH765" s="1"/>
  <c r="AG764"/>
  <c r="AH764" s="1"/>
  <c r="AG763"/>
  <c r="AH763" s="1"/>
  <c r="AG762"/>
  <c r="AH762" s="1"/>
  <c r="AG761"/>
  <c r="AH761" s="1"/>
  <c r="AG760"/>
  <c r="AH760" s="1"/>
  <c r="AG759"/>
  <c r="AH759" s="1"/>
  <c r="AG758"/>
  <c r="AH758" s="1"/>
  <c r="AG757"/>
  <c r="AH757" s="1"/>
  <c r="AG756"/>
  <c r="AH756" s="1"/>
  <c r="AG755"/>
  <c r="AH755" s="1"/>
  <c r="AG754"/>
  <c r="AH754" s="1"/>
  <c r="AG753"/>
  <c r="AH753" s="1"/>
  <c r="AG752"/>
  <c r="AH752" s="1"/>
  <c r="AG751"/>
  <c r="AH751" s="1"/>
  <c r="AG750"/>
  <c r="AH750" s="1"/>
  <c r="AG749"/>
  <c r="AH749" s="1"/>
  <c r="AG748"/>
  <c r="AH748" s="1"/>
  <c r="AG747"/>
  <c r="AH747" s="1"/>
  <c r="AG746"/>
  <c r="AH746" s="1"/>
  <c r="AG745"/>
  <c r="AH745" s="1"/>
  <c r="AG744"/>
  <c r="AH744" s="1"/>
  <c r="AG743"/>
  <c r="AH743" s="1"/>
  <c r="AG742"/>
  <c r="AH742" s="1"/>
  <c r="AG741"/>
  <c r="AH741" s="1"/>
  <c r="AG740"/>
  <c r="AH740" s="1"/>
  <c r="AG739"/>
  <c r="AH739" s="1"/>
  <c r="AG738"/>
  <c r="AH738" s="1"/>
  <c r="AG737"/>
  <c r="AH737" s="1"/>
  <c r="AG736"/>
  <c r="AH736" s="1"/>
  <c r="AG735"/>
  <c r="AH735" s="1"/>
  <c r="AG734"/>
  <c r="AH734" s="1"/>
  <c r="AG733"/>
  <c r="AH733" s="1"/>
  <c r="AG732"/>
  <c r="AH732" s="1"/>
  <c r="AG731"/>
  <c r="AH731" s="1"/>
  <c r="AG730"/>
  <c r="AH730" s="1"/>
  <c r="AG729"/>
  <c r="AH729" s="1"/>
  <c r="AG728"/>
  <c r="AH728" s="1"/>
  <c r="AG727"/>
  <c r="AH727" s="1"/>
  <c r="AG726"/>
  <c r="AH726" s="1"/>
  <c r="AG725"/>
  <c r="AH725" s="1"/>
  <c r="AG724"/>
  <c r="AH724" s="1"/>
  <c r="AG723"/>
  <c r="AH723" s="1"/>
  <c r="AG722"/>
  <c r="AH722" s="1"/>
  <c r="AG721"/>
  <c r="AH721" s="1"/>
  <c r="AG720"/>
  <c r="AH720" s="1"/>
  <c r="AG719"/>
  <c r="AH719" s="1"/>
  <c r="AG718"/>
  <c r="AH718" s="1"/>
  <c r="AG717"/>
  <c r="AH717" s="1"/>
  <c r="AG716"/>
  <c r="AH716" s="1"/>
  <c r="AG715"/>
  <c r="AH715" s="1"/>
  <c r="AG714"/>
  <c r="AH714" s="1"/>
  <c r="AG713"/>
  <c r="AH713" s="1"/>
  <c r="AG712"/>
  <c r="AH712" s="1"/>
  <c r="AG711"/>
  <c r="AH711" s="1"/>
  <c r="AG710"/>
  <c r="AH710" s="1"/>
  <c r="AG709"/>
  <c r="AH709" s="1"/>
  <c r="AG708"/>
  <c r="AH708" s="1"/>
  <c r="AG707"/>
  <c r="AH707" s="1"/>
  <c r="AG706"/>
  <c r="AH706" s="1"/>
  <c r="AG705"/>
  <c r="AH705" s="1"/>
  <c r="AG704"/>
  <c r="AH704" s="1"/>
  <c r="AG703"/>
  <c r="AH703" s="1"/>
  <c r="AG702"/>
  <c r="AH702" s="1"/>
  <c r="AG701"/>
  <c r="AH701" s="1"/>
  <c r="AG700"/>
  <c r="AH700" s="1"/>
  <c r="AG699"/>
  <c r="AH699" s="1"/>
  <c r="AG698"/>
  <c r="AH698" s="1"/>
  <c r="AG697"/>
  <c r="AH697" s="1"/>
  <c r="AG696"/>
  <c r="AH696" s="1"/>
  <c r="AG695"/>
  <c r="AH695" s="1"/>
  <c r="AG694"/>
  <c r="AH694" s="1"/>
  <c r="AG693"/>
  <c r="AH693" s="1"/>
  <c r="AG692"/>
  <c r="AH692" s="1"/>
  <c r="AG691"/>
  <c r="AH691" s="1"/>
  <c r="AG690"/>
  <c r="AH690" s="1"/>
  <c r="AG689"/>
  <c r="AH689" s="1"/>
  <c r="AG688"/>
  <c r="AH688" s="1"/>
  <c r="AG687"/>
  <c r="AH687" s="1"/>
  <c r="AG686"/>
  <c r="AH686" s="1"/>
  <c r="AG685"/>
  <c r="AH685" s="1"/>
  <c r="AG684"/>
  <c r="AH684" s="1"/>
  <c r="AG683"/>
  <c r="AH683" s="1"/>
  <c r="AG682"/>
  <c r="AH682" s="1"/>
  <c r="AG681"/>
  <c r="AH681" s="1"/>
  <c r="AG680"/>
  <c r="AH680" s="1"/>
  <c r="AG679"/>
  <c r="AH679" s="1"/>
  <c r="AG678"/>
  <c r="AH678" s="1"/>
  <c r="AG677"/>
  <c r="AH677" s="1"/>
  <c r="AG676"/>
  <c r="AH676" s="1"/>
  <c r="AG675"/>
  <c r="AH675" s="1"/>
  <c r="AG674"/>
  <c r="AH674" s="1"/>
  <c r="AG673"/>
  <c r="AH673" s="1"/>
  <c r="AG672"/>
  <c r="AH672" s="1"/>
  <c r="AG671"/>
  <c r="AH671" s="1"/>
  <c r="AG670"/>
  <c r="AH670" s="1"/>
  <c r="AG669"/>
  <c r="AH669" s="1"/>
  <c r="AG668"/>
  <c r="AH668" s="1"/>
  <c r="AG667"/>
  <c r="AH667" s="1"/>
  <c r="AG666"/>
  <c r="AH666" s="1"/>
  <c r="AG665"/>
  <c r="AH665" s="1"/>
  <c r="AG664"/>
  <c r="AH664" s="1"/>
  <c r="AG663"/>
  <c r="AH663" s="1"/>
  <c r="AG662"/>
  <c r="AH662" s="1"/>
  <c r="AG661"/>
  <c r="AH661" s="1"/>
  <c r="AG660"/>
  <c r="AH660" s="1"/>
  <c r="AG659"/>
  <c r="AH659" s="1"/>
  <c r="AG658"/>
  <c r="AH658" s="1"/>
  <c r="AG657"/>
  <c r="AH657" s="1"/>
  <c r="AG656"/>
  <c r="AH656" s="1"/>
  <c r="AG655"/>
  <c r="AH655" s="1"/>
  <c r="AG654"/>
  <c r="AH654" s="1"/>
  <c r="AG653"/>
  <c r="AH653" s="1"/>
  <c r="AG652"/>
  <c r="AH652" s="1"/>
  <c r="AG651"/>
  <c r="AH651" s="1"/>
  <c r="AG650"/>
  <c r="AH650" s="1"/>
  <c r="AG649"/>
  <c r="AH649" s="1"/>
  <c r="AG648"/>
  <c r="AH648" s="1"/>
  <c r="AG647"/>
  <c r="AH647" s="1"/>
  <c r="AG646"/>
  <c r="AH646" s="1"/>
  <c r="AG645"/>
  <c r="AH645" s="1"/>
  <c r="AG644"/>
  <c r="AH644" s="1"/>
  <c r="AG643"/>
  <c r="AH643" s="1"/>
  <c r="AG642"/>
  <c r="AH642" s="1"/>
  <c r="AG641"/>
  <c r="AH641" s="1"/>
  <c r="AG640"/>
  <c r="AH640" s="1"/>
  <c r="AG639"/>
  <c r="AH639" s="1"/>
  <c r="AG638"/>
  <c r="AH638" s="1"/>
  <c r="AG637"/>
  <c r="AH637" s="1"/>
  <c r="AG636"/>
  <c r="AH636" s="1"/>
  <c r="AG635"/>
  <c r="AH635" s="1"/>
  <c r="AG634"/>
  <c r="AH634" s="1"/>
  <c r="AG633"/>
  <c r="AH633" s="1"/>
  <c r="AG632"/>
  <c r="AH632" s="1"/>
  <c r="AG631"/>
  <c r="AH631" s="1"/>
  <c r="AG630"/>
  <c r="AH630" s="1"/>
  <c r="AG629"/>
  <c r="AH629" s="1"/>
  <c r="AG628"/>
  <c r="AH628" s="1"/>
  <c r="AG627"/>
  <c r="AH627" s="1"/>
  <c r="AG626"/>
  <c r="AH626" s="1"/>
  <c r="AG625"/>
  <c r="AH625" s="1"/>
  <c r="AG624"/>
  <c r="AH624" s="1"/>
  <c r="AG623"/>
  <c r="AH623" s="1"/>
  <c r="AG622"/>
  <c r="AH622" s="1"/>
  <c r="AG621"/>
  <c r="AH621" s="1"/>
  <c r="AG620"/>
  <c r="AH620" s="1"/>
  <c r="AG619"/>
  <c r="AH619" s="1"/>
  <c r="AG618"/>
  <c r="AH618" s="1"/>
  <c r="AG617"/>
  <c r="AH617" s="1"/>
  <c r="AG616"/>
  <c r="AH616" s="1"/>
  <c r="AG615"/>
  <c r="AH615" s="1"/>
  <c r="AG614"/>
  <c r="AH614" s="1"/>
  <c r="AG613"/>
  <c r="AH613" s="1"/>
  <c r="AG612"/>
  <c r="AH612" s="1"/>
  <c r="AG611"/>
  <c r="AH611" s="1"/>
  <c r="AG610"/>
  <c r="AH610" s="1"/>
  <c r="AG609"/>
  <c r="AH609" s="1"/>
  <c r="AG608"/>
  <c r="AH608" s="1"/>
  <c r="AG607"/>
  <c r="AH607" s="1"/>
  <c r="AG606"/>
  <c r="AH606" s="1"/>
  <c r="AG605"/>
  <c r="AH605" s="1"/>
  <c r="AG604"/>
  <c r="AH604" s="1"/>
  <c r="AG603"/>
  <c r="AH603" s="1"/>
  <c r="AG602"/>
  <c r="AH602" s="1"/>
  <c r="AG601"/>
  <c r="AH601" s="1"/>
  <c r="AG600"/>
  <c r="AH600" s="1"/>
  <c r="AG599"/>
  <c r="AH599" s="1"/>
  <c r="AG598"/>
  <c r="AH598" s="1"/>
  <c r="AG597"/>
  <c r="AH597" s="1"/>
  <c r="AG596"/>
  <c r="AH596" s="1"/>
  <c r="AG595"/>
  <c r="AH595" s="1"/>
  <c r="AG594"/>
  <c r="AH594" s="1"/>
  <c r="AG593"/>
  <c r="AH593" s="1"/>
  <c r="AG592"/>
  <c r="AH592" s="1"/>
  <c r="AG591"/>
  <c r="AH591" s="1"/>
  <c r="AG590"/>
  <c r="AH590" s="1"/>
  <c r="AG589"/>
  <c r="AH589" s="1"/>
  <c r="AG588"/>
  <c r="AH588" s="1"/>
  <c r="AG587"/>
  <c r="AH587" s="1"/>
  <c r="AG586"/>
  <c r="AH586" s="1"/>
  <c r="AG585"/>
  <c r="AH585" s="1"/>
  <c r="AG584"/>
  <c r="AH584" s="1"/>
  <c r="AG583"/>
  <c r="AH583" s="1"/>
  <c r="AG582"/>
  <c r="AH582" s="1"/>
  <c r="AG581"/>
  <c r="AH581" s="1"/>
  <c r="AG580"/>
  <c r="AH580" s="1"/>
  <c r="AG579"/>
  <c r="AH579" s="1"/>
  <c r="AG578"/>
  <c r="AH578" s="1"/>
  <c r="AG577"/>
  <c r="AH577" s="1"/>
  <c r="AG576"/>
  <c r="AH576" s="1"/>
  <c r="AG575"/>
  <c r="AH575" s="1"/>
  <c r="AG574"/>
  <c r="AH574" s="1"/>
  <c r="AG573"/>
  <c r="AH573" s="1"/>
  <c r="AG572"/>
  <c r="AH572" s="1"/>
  <c r="AG571"/>
  <c r="AH571" s="1"/>
  <c r="AG570"/>
  <c r="AH570" s="1"/>
  <c r="AG569"/>
  <c r="AH569" s="1"/>
  <c r="AG568"/>
  <c r="AH568" s="1"/>
  <c r="AG567"/>
  <c r="AH567" s="1"/>
  <c r="AG566"/>
  <c r="AH566" s="1"/>
  <c r="AG565"/>
  <c r="AH565" s="1"/>
  <c r="AG564"/>
  <c r="AH564" s="1"/>
  <c r="AG563"/>
  <c r="AH563" s="1"/>
  <c r="AG562"/>
  <c r="AH562" s="1"/>
  <c r="AG561"/>
  <c r="AH561" s="1"/>
  <c r="AG560"/>
  <c r="AH560" s="1"/>
  <c r="AG559"/>
  <c r="AH559" s="1"/>
  <c r="AG558"/>
  <c r="AH558" s="1"/>
  <c r="AG557"/>
  <c r="AH557" s="1"/>
  <c r="AG556"/>
  <c r="AH556" s="1"/>
  <c r="AG555"/>
  <c r="AH555" s="1"/>
  <c r="AG554"/>
  <c r="AH554" s="1"/>
  <c r="AG553"/>
  <c r="AH553" s="1"/>
  <c r="AG552"/>
  <c r="AH552" s="1"/>
  <c r="AG551"/>
  <c r="AH551" s="1"/>
  <c r="AG550"/>
  <c r="AH550" s="1"/>
  <c r="AG549"/>
  <c r="AH549" s="1"/>
  <c r="AG548"/>
  <c r="AH548" s="1"/>
  <c r="AG547"/>
  <c r="AH547" s="1"/>
  <c r="AG546"/>
  <c r="AH546" s="1"/>
  <c r="AG545"/>
  <c r="AH545" s="1"/>
  <c r="AG544"/>
  <c r="AH544" s="1"/>
  <c r="AG543"/>
  <c r="AH543" s="1"/>
  <c r="AG542"/>
  <c r="AH542" s="1"/>
  <c r="AG541"/>
  <c r="AH541" s="1"/>
  <c r="AG540"/>
  <c r="AH540" s="1"/>
  <c r="AG539"/>
  <c r="AH539" s="1"/>
  <c r="AG538"/>
  <c r="AH538" s="1"/>
  <c r="AG537"/>
  <c r="AH537" s="1"/>
  <c r="AG536"/>
  <c r="AH536" s="1"/>
  <c r="AG535"/>
  <c r="AH535" s="1"/>
  <c r="AG534"/>
  <c r="AH534" s="1"/>
  <c r="AG533"/>
  <c r="AH533" s="1"/>
  <c r="AG532"/>
  <c r="AH532" s="1"/>
  <c r="AG531"/>
  <c r="AH531" s="1"/>
  <c r="AG530"/>
  <c r="AH530" s="1"/>
  <c r="AG529"/>
  <c r="AH529" s="1"/>
  <c r="AG528"/>
  <c r="AH528" s="1"/>
  <c r="AG527"/>
  <c r="AH527" s="1"/>
  <c r="AG526"/>
  <c r="AH526" s="1"/>
  <c r="AG525"/>
  <c r="AH525" s="1"/>
  <c r="AG524"/>
  <c r="AH524" s="1"/>
  <c r="AG523"/>
  <c r="AH523" s="1"/>
  <c r="AG522"/>
  <c r="AH522" s="1"/>
  <c r="AG521"/>
  <c r="AH521" s="1"/>
  <c r="AG520"/>
  <c r="AH520" s="1"/>
  <c r="AG519"/>
  <c r="AH519" s="1"/>
  <c r="AG518"/>
  <c r="AH518" s="1"/>
  <c r="AG517"/>
  <c r="AH517" s="1"/>
  <c r="AG516"/>
  <c r="AH516" s="1"/>
  <c r="AG515"/>
  <c r="AH515" s="1"/>
  <c r="AG514"/>
  <c r="AH514" s="1"/>
  <c r="AG513"/>
  <c r="AH513" s="1"/>
  <c r="AG512"/>
  <c r="AH512" s="1"/>
  <c r="AG511"/>
  <c r="AH511" s="1"/>
  <c r="AG510"/>
  <c r="AH510" s="1"/>
  <c r="AG509"/>
  <c r="AH509" s="1"/>
  <c r="AG508"/>
  <c r="AH508" s="1"/>
  <c r="AG507"/>
  <c r="AH507" s="1"/>
  <c r="AG506"/>
  <c r="AH506" s="1"/>
  <c r="AG505"/>
  <c r="AH505" s="1"/>
  <c r="AG504"/>
  <c r="AH504" s="1"/>
  <c r="AG503"/>
  <c r="AH503" s="1"/>
  <c r="AG502"/>
  <c r="AH502" s="1"/>
  <c r="AG501"/>
  <c r="AH501" s="1"/>
  <c r="AG500"/>
  <c r="AH500" s="1"/>
  <c r="AG499"/>
  <c r="AH499" s="1"/>
  <c r="AG498"/>
  <c r="AH498" s="1"/>
  <c r="AG497"/>
  <c r="AH497" s="1"/>
  <c r="AG496"/>
  <c r="AH496" s="1"/>
  <c r="AG495"/>
  <c r="AH495" s="1"/>
  <c r="AG494"/>
  <c r="AH494" s="1"/>
  <c r="AG493"/>
  <c r="AH493" s="1"/>
  <c r="AG492"/>
  <c r="AH492" s="1"/>
  <c r="AG491"/>
  <c r="AH491" s="1"/>
  <c r="AG490"/>
  <c r="AH490" s="1"/>
  <c r="AG489"/>
  <c r="AH489" s="1"/>
  <c r="AG488"/>
  <c r="AH488" s="1"/>
  <c r="AG487"/>
  <c r="AH487" s="1"/>
  <c r="AG486"/>
  <c r="AH486" s="1"/>
  <c r="AG485"/>
  <c r="AH485" s="1"/>
  <c r="AG484"/>
  <c r="AH484" s="1"/>
  <c r="AG483"/>
  <c r="AH483" s="1"/>
  <c r="AG482"/>
  <c r="AH482" s="1"/>
  <c r="AG481"/>
  <c r="AH481" s="1"/>
  <c r="AG480"/>
  <c r="AH480" s="1"/>
  <c r="AG479"/>
  <c r="AH479" s="1"/>
  <c r="AG478"/>
  <c r="AH478" s="1"/>
  <c r="AG477"/>
  <c r="AH477" s="1"/>
  <c r="AG476"/>
  <c r="AH476" s="1"/>
  <c r="AG475"/>
  <c r="AH475" s="1"/>
  <c r="AG474"/>
  <c r="AH474" s="1"/>
  <c r="AG473"/>
  <c r="AH473" s="1"/>
  <c r="AG472"/>
  <c r="AH472" s="1"/>
  <c r="AG471"/>
  <c r="AH471" s="1"/>
  <c r="AG470"/>
  <c r="AH470" s="1"/>
  <c r="AG469"/>
  <c r="AH469" s="1"/>
  <c r="AG468"/>
  <c r="AH468" s="1"/>
  <c r="AG467"/>
  <c r="AH467" s="1"/>
  <c r="AG466"/>
  <c r="AH466" s="1"/>
  <c r="AG465"/>
  <c r="AH465" s="1"/>
  <c r="AG464"/>
  <c r="AH464" s="1"/>
  <c r="AG463"/>
  <c r="AH463" s="1"/>
  <c r="AG462"/>
  <c r="AH462" s="1"/>
  <c r="AG461"/>
  <c r="AH461" s="1"/>
  <c r="AG460"/>
  <c r="AH460" s="1"/>
  <c r="AG459"/>
  <c r="AH459" s="1"/>
  <c r="AG458"/>
  <c r="AH458" s="1"/>
  <c r="AG457"/>
  <c r="AH457" s="1"/>
  <c r="AG456"/>
  <c r="AH456" s="1"/>
  <c r="AG455"/>
  <c r="AH455" s="1"/>
  <c r="AG454"/>
  <c r="AH454" s="1"/>
  <c r="AG453"/>
  <c r="AH453" s="1"/>
  <c r="AG452"/>
  <c r="AH452" s="1"/>
  <c r="AG451"/>
  <c r="AH451" s="1"/>
  <c r="AG450"/>
  <c r="AH450" s="1"/>
  <c r="AG449"/>
  <c r="AH449" s="1"/>
  <c r="AG448"/>
  <c r="AH448" s="1"/>
  <c r="AG447"/>
  <c r="AH447" s="1"/>
  <c r="AG446"/>
  <c r="AH446" s="1"/>
  <c r="AG445"/>
  <c r="AH445" s="1"/>
  <c r="AG444"/>
  <c r="AH444" s="1"/>
  <c r="AG443"/>
  <c r="AH443" s="1"/>
  <c r="AG442"/>
  <c r="AH442" s="1"/>
  <c r="AG441"/>
  <c r="AH441" s="1"/>
  <c r="AG440"/>
  <c r="AH440" s="1"/>
  <c r="AG439"/>
  <c r="AH439" s="1"/>
  <c r="AG438"/>
  <c r="AH438" s="1"/>
  <c r="AG437"/>
  <c r="AH437" s="1"/>
  <c r="AG436"/>
  <c r="AH436" s="1"/>
  <c r="AG435"/>
  <c r="AH435" s="1"/>
  <c r="AG434"/>
  <c r="AH434" s="1"/>
  <c r="AG433"/>
  <c r="AH433" s="1"/>
  <c r="AG432"/>
  <c r="AH432" s="1"/>
  <c r="AG431"/>
  <c r="AH431" s="1"/>
  <c r="AG430"/>
  <c r="AH430" s="1"/>
  <c r="AG429"/>
  <c r="AH429" s="1"/>
  <c r="AG428"/>
  <c r="AH428" s="1"/>
  <c r="AG427"/>
  <c r="AH427" s="1"/>
  <c r="AG426"/>
  <c r="AH426" s="1"/>
  <c r="AG425"/>
  <c r="AH425" s="1"/>
  <c r="AG424"/>
  <c r="AH424" s="1"/>
  <c r="AG423"/>
  <c r="AH423" s="1"/>
  <c r="AG422"/>
  <c r="AH422" s="1"/>
  <c r="AG421"/>
  <c r="AH421" s="1"/>
  <c r="AG420"/>
  <c r="AH420" s="1"/>
  <c r="AG419"/>
  <c r="AH419" s="1"/>
  <c r="AG418"/>
  <c r="AH418" s="1"/>
  <c r="AG417"/>
  <c r="AH417" s="1"/>
  <c r="AG416"/>
  <c r="AH416" s="1"/>
  <c r="AG415"/>
  <c r="AH415" s="1"/>
  <c r="AG414"/>
  <c r="AH414" s="1"/>
  <c r="AG413"/>
  <c r="AH413" s="1"/>
  <c r="AG412"/>
  <c r="AH412" s="1"/>
  <c r="AG411"/>
  <c r="AH411" s="1"/>
  <c r="AG410"/>
  <c r="AH410" s="1"/>
  <c r="AG409"/>
  <c r="AH409" s="1"/>
  <c r="AG408"/>
  <c r="AH408" s="1"/>
  <c r="AG407"/>
  <c r="AH407" s="1"/>
  <c r="AG406"/>
  <c r="AH406" s="1"/>
  <c r="AG405"/>
  <c r="AH405" s="1"/>
  <c r="AG404"/>
  <c r="AH404" s="1"/>
  <c r="AG403"/>
  <c r="AH403" s="1"/>
  <c r="AG402"/>
  <c r="AH402" s="1"/>
  <c r="AG401"/>
  <c r="AH401" s="1"/>
  <c r="AG400"/>
  <c r="AH400" s="1"/>
  <c r="AG399"/>
  <c r="AH399" s="1"/>
  <c r="AG398"/>
  <c r="AH398" s="1"/>
  <c r="AG397"/>
  <c r="AH397" s="1"/>
  <c r="AG396"/>
  <c r="AH396" s="1"/>
  <c r="AG395"/>
  <c r="AH395" s="1"/>
  <c r="AG394"/>
  <c r="AH394" s="1"/>
  <c r="AG393"/>
  <c r="AH393" s="1"/>
  <c r="AG392"/>
  <c r="AH392" s="1"/>
  <c r="AG391"/>
  <c r="AH391" s="1"/>
  <c r="AG390"/>
  <c r="AH390" s="1"/>
  <c r="AG389"/>
  <c r="AH389" s="1"/>
  <c r="AG388"/>
  <c r="AH388" s="1"/>
  <c r="AG387"/>
  <c r="AH387" s="1"/>
  <c r="AG386"/>
  <c r="AH386" s="1"/>
  <c r="AG385"/>
  <c r="AH385" s="1"/>
  <c r="AG384"/>
  <c r="AH384" s="1"/>
  <c r="AG383"/>
  <c r="AH383" s="1"/>
  <c r="AG382"/>
  <c r="AH382" s="1"/>
  <c r="AG381"/>
  <c r="AH381" s="1"/>
  <c r="AG380"/>
  <c r="AH380" s="1"/>
  <c r="AG379"/>
  <c r="AH379" s="1"/>
  <c r="AG378"/>
  <c r="AH378" s="1"/>
  <c r="AG377"/>
  <c r="AH377" s="1"/>
  <c r="AG376"/>
  <c r="AH376" s="1"/>
  <c r="AG375"/>
  <c r="AH375" s="1"/>
  <c r="AG374"/>
  <c r="AH374" s="1"/>
  <c r="AG373"/>
  <c r="AH373" s="1"/>
  <c r="AG372"/>
  <c r="AH372" s="1"/>
  <c r="AG371"/>
  <c r="AH371" s="1"/>
  <c r="AG370"/>
  <c r="AH370" s="1"/>
  <c r="AG369"/>
  <c r="AH369" s="1"/>
  <c r="AG368"/>
  <c r="AH368" s="1"/>
  <c r="AG367"/>
  <c r="AH367" s="1"/>
  <c r="AG366"/>
  <c r="AH366" s="1"/>
  <c r="AG365"/>
  <c r="AH365" s="1"/>
  <c r="AG364"/>
  <c r="AH364" s="1"/>
  <c r="AG363"/>
  <c r="AH363" s="1"/>
  <c r="AG362"/>
  <c r="AH362" s="1"/>
  <c r="AG361"/>
  <c r="AH361" s="1"/>
  <c r="AG360"/>
  <c r="AH360" s="1"/>
  <c r="AG359"/>
  <c r="AH359" s="1"/>
  <c r="AG358"/>
  <c r="AH358" s="1"/>
  <c r="AG357"/>
  <c r="AH357" s="1"/>
  <c r="AG356"/>
  <c r="AH356" s="1"/>
  <c r="AG355"/>
  <c r="AH355" s="1"/>
  <c r="AG354"/>
  <c r="AH354" s="1"/>
  <c r="AG353"/>
  <c r="AH353" s="1"/>
  <c r="AG352"/>
  <c r="AH352" s="1"/>
  <c r="AG351"/>
  <c r="AH351" s="1"/>
  <c r="AG350"/>
  <c r="AH350" s="1"/>
  <c r="AG349"/>
  <c r="AH349" s="1"/>
  <c r="AG348"/>
  <c r="AH348" s="1"/>
  <c r="AG347"/>
  <c r="AH347" s="1"/>
  <c r="AG346"/>
  <c r="AH346" s="1"/>
  <c r="AG345"/>
  <c r="AH345" s="1"/>
  <c r="AG344"/>
  <c r="AH344" s="1"/>
  <c r="AG343"/>
  <c r="AH343" s="1"/>
  <c r="AG342"/>
  <c r="AH342" s="1"/>
  <c r="AG341"/>
  <c r="AH341" s="1"/>
  <c r="AG340"/>
  <c r="AH340" s="1"/>
  <c r="AG339"/>
  <c r="AH339" s="1"/>
  <c r="AG338"/>
  <c r="AH338" s="1"/>
  <c r="AG337"/>
  <c r="AH337" s="1"/>
  <c r="AG336"/>
  <c r="AH336" s="1"/>
  <c r="AG335"/>
  <c r="AH335" s="1"/>
  <c r="AG334"/>
  <c r="AH334" s="1"/>
  <c r="AG333"/>
  <c r="AH333" s="1"/>
  <c r="AG332"/>
  <c r="AH332" s="1"/>
  <c r="AG331"/>
  <c r="AH331" s="1"/>
  <c r="AG330"/>
  <c r="AH330" s="1"/>
  <c r="AG329"/>
  <c r="AH329" s="1"/>
  <c r="AG328"/>
  <c r="AH328" s="1"/>
  <c r="AG327"/>
  <c r="AH327" s="1"/>
  <c r="AG326"/>
  <c r="AH326" s="1"/>
  <c r="AG325"/>
  <c r="AH325" s="1"/>
  <c r="AG324"/>
  <c r="AH324" s="1"/>
  <c r="AG323"/>
  <c r="AH323" s="1"/>
  <c r="AG322"/>
  <c r="AH322" s="1"/>
  <c r="AG321"/>
  <c r="AH321" s="1"/>
  <c r="AG320"/>
  <c r="AH320" s="1"/>
  <c r="AG319"/>
  <c r="AH319" s="1"/>
  <c r="AG318"/>
  <c r="AH318" s="1"/>
  <c r="AG317"/>
  <c r="AH317" s="1"/>
  <c r="AG316"/>
  <c r="AH316" s="1"/>
  <c r="AG315"/>
  <c r="AH315" s="1"/>
  <c r="AG314"/>
  <c r="AH314" s="1"/>
  <c r="AG313"/>
  <c r="AH313" s="1"/>
  <c r="AG312"/>
  <c r="AH312" s="1"/>
  <c r="AG311"/>
  <c r="AH311" s="1"/>
  <c r="AG310"/>
  <c r="AH310" s="1"/>
  <c r="AG309"/>
  <c r="AH309" s="1"/>
  <c r="AG308"/>
  <c r="AH308" s="1"/>
  <c r="AG307"/>
  <c r="AH307" s="1"/>
  <c r="AG306"/>
  <c r="AH306" s="1"/>
  <c r="AG305"/>
  <c r="AH305" s="1"/>
  <c r="AG304"/>
  <c r="AH304" s="1"/>
  <c r="AG303"/>
  <c r="AH303" s="1"/>
  <c r="AG302"/>
  <c r="AH302" s="1"/>
  <c r="AG301"/>
  <c r="AH301" s="1"/>
  <c r="AG300"/>
  <c r="AH300" s="1"/>
  <c r="AG299"/>
  <c r="AH299" s="1"/>
  <c r="AG298"/>
  <c r="AH298" s="1"/>
  <c r="AG297"/>
  <c r="AH297" s="1"/>
  <c r="AG296"/>
  <c r="AH296" s="1"/>
  <c r="AG295"/>
  <c r="AH295" s="1"/>
  <c r="AG294"/>
  <c r="AH294" s="1"/>
  <c r="AG293"/>
  <c r="AH293" s="1"/>
  <c r="AG292"/>
  <c r="AH292" s="1"/>
  <c r="AG291"/>
  <c r="AH291" s="1"/>
  <c r="AG290"/>
  <c r="AH290" s="1"/>
  <c r="AG289"/>
  <c r="AH289" s="1"/>
  <c r="AG288"/>
  <c r="AH288" s="1"/>
  <c r="AG287"/>
  <c r="AH287" s="1"/>
  <c r="AG286"/>
  <c r="AH286" s="1"/>
  <c r="AG285"/>
  <c r="AH285" s="1"/>
  <c r="AG284"/>
  <c r="AH284" s="1"/>
  <c r="AG283"/>
  <c r="AH283" s="1"/>
  <c r="AG282"/>
  <c r="AH282" s="1"/>
  <c r="AG281"/>
  <c r="AH281" s="1"/>
  <c r="AG280"/>
  <c r="AH280" s="1"/>
  <c r="AG279"/>
  <c r="AH279" s="1"/>
  <c r="AG278"/>
  <c r="AH278" s="1"/>
  <c r="AG277"/>
  <c r="AH277" s="1"/>
  <c r="AG276"/>
  <c r="AH276" s="1"/>
  <c r="AG275"/>
  <c r="AH275" s="1"/>
  <c r="AG274"/>
  <c r="AH274" s="1"/>
  <c r="AG273"/>
  <c r="AH273" s="1"/>
  <c r="AG272"/>
  <c r="AH272" s="1"/>
  <c r="AG271"/>
  <c r="AH271" s="1"/>
  <c r="AG270"/>
  <c r="AH270" s="1"/>
  <c r="AG269"/>
  <c r="AH269" s="1"/>
  <c r="AG268"/>
  <c r="AH268" s="1"/>
  <c r="AG267"/>
  <c r="AH267" s="1"/>
  <c r="AG266"/>
  <c r="AH266" s="1"/>
  <c r="AG265"/>
  <c r="AH265" s="1"/>
  <c r="AG264"/>
  <c r="AH264" s="1"/>
  <c r="AG263"/>
  <c r="AH263" s="1"/>
  <c r="AG262"/>
  <c r="AH262" s="1"/>
  <c r="AG261"/>
  <c r="AH261" s="1"/>
  <c r="AG260"/>
  <c r="AH260" s="1"/>
  <c r="AG259"/>
  <c r="AH259" s="1"/>
  <c r="AG258"/>
  <c r="AH258" s="1"/>
  <c r="AG257"/>
  <c r="AH257" s="1"/>
  <c r="AG256"/>
  <c r="AH256" s="1"/>
  <c r="AG255"/>
  <c r="AH255" s="1"/>
  <c r="AG254"/>
  <c r="AH254" s="1"/>
  <c r="AG253"/>
  <c r="AH253" s="1"/>
  <c r="AG252"/>
  <c r="AH252" s="1"/>
  <c r="AG251"/>
  <c r="AH251" s="1"/>
  <c r="AG250"/>
  <c r="AH250" s="1"/>
  <c r="AG249"/>
  <c r="AH249" s="1"/>
  <c r="AG248"/>
  <c r="AH248" s="1"/>
  <c r="AG247"/>
  <c r="AH247" s="1"/>
  <c r="AG246"/>
  <c r="AH246" s="1"/>
  <c r="AG245"/>
  <c r="AH245" s="1"/>
  <c r="AG244"/>
  <c r="AH244" s="1"/>
  <c r="AG243"/>
  <c r="AH243" s="1"/>
  <c r="AG242"/>
  <c r="AH242" s="1"/>
  <c r="AG241"/>
  <c r="AH241" s="1"/>
  <c r="AG240"/>
  <c r="AH240" s="1"/>
  <c r="AG239"/>
  <c r="AH239" s="1"/>
  <c r="AG238"/>
  <c r="AH238" s="1"/>
  <c r="AG237"/>
  <c r="AH237" s="1"/>
  <c r="AG236"/>
  <c r="AH236" s="1"/>
  <c r="AG235"/>
  <c r="AH235" s="1"/>
  <c r="AG234"/>
  <c r="AH234" s="1"/>
  <c r="AG233"/>
  <c r="AH233" s="1"/>
  <c r="AG232"/>
  <c r="AH232" s="1"/>
  <c r="AG231"/>
  <c r="AH231" s="1"/>
  <c r="AG230"/>
  <c r="AH230" s="1"/>
  <c r="AG229"/>
  <c r="AH229" s="1"/>
  <c r="AG228"/>
  <c r="AH228" s="1"/>
  <c r="AG227"/>
  <c r="AH227" s="1"/>
  <c r="AG226"/>
  <c r="AH226" s="1"/>
  <c r="AG225"/>
  <c r="AH225" s="1"/>
  <c r="AG224"/>
  <c r="AH224" s="1"/>
  <c r="AG223"/>
  <c r="AH223" s="1"/>
  <c r="AG222"/>
  <c r="AH222" s="1"/>
  <c r="AG221"/>
  <c r="AH221" s="1"/>
  <c r="AG220"/>
  <c r="AH220" s="1"/>
  <c r="AG219"/>
  <c r="AH219" s="1"/>
  <c r="AG218"/>
  <c r="AH218" s="1"/>
  <c r="AG217"/>
  <c r="AH217" s="1"/>
  <c r="AG216"/>
  <c r="AH216" s="1"/>
  <c r="AG215"/>
  <c r="AH215" s="1"/>
  <c r="AG214"/>
  <c r="AH214" s="1"/>
  <c r="AG213"/>
  <c r="AH213" s="1"/>
  <c r="AG212"/>
  <c r="AH212" s="1"/>
  <c r="AG211"/>
  <c r="AH211" s="1"/>
  <c r="AG210"/>
  <c r="AH210" s="1"/>
  <c r="AG209"/>
  <c r="AH209" s="1"/>
  <c r="AG208"/>
  <c r="AH208" s="1"/>
  <c r="AG207"/>
  <c r="AH207" s="1"/>
  <c r="AG206"/>
  <c r="AH206" s="1"/>
  <c r="AG205"/>
  <c r="AH205" s="1"/>
  <c r="AG204"/>
  <c r="AH204" s="1"/>
  <c r="AG203"/>
  <c r="AH203" s="1"/>
  <c r="AG202"/>
  <c r="AH202" s="1"/>
  <c r="AG201"/>
  <c r="AH201" s="1"/>
  <c r="AG200"/>
  <c r="AH200" s="1"/>
  <c r="AG199"/>
  <c r="AH199" s="1"/>
  <c r="AG198"/>
  <c r="AH198" s="1"/>
  <c r="AG197"/>
  <c r="AH197" s="1"/>
  <c r="AG196"/>
  <c r="AH196" s="1"/>
  <c r="AG195"/>
  <c r="AH195" s="1"/>
  <c r="AG194"/>
  <c r="AH194" s="1"/>
  <c r="AG193"/>
  <c r="AH193" s="1"/>
  <c r="AG192"/>
  <c r="AH192" s="1"/>
  <c r="AG191"/>
  <c r="AH191" s="1"/>
  <c r="AG190"/>
  <c r="AH190" s="1"/>
  <c r="AG189"/>
  <c r="AH189" s="1"/>
  <c r="AG188"/>
  <c r="AH188" s="1"/>
  <c r="AG187"/>
  <c r="AH187" s="1"/>
  <c r="AG186"/>
  <c r="AH186" s="1"/>
  <c r="AG185"/>
  <c r="AH185" s="1"/>
  <c r="AG184"/>
  <c r="AH184" s="1"/>
  <c r="AG183"/>
  <c r="AH183" s="1"/>
  <c r="AG182"/>
  <c r="AH182" s="1"/>
  <c r="AG181"/>
  <c r="AH181" s="1"/>
  <c r="AG180"/>
  <c r="AH180" s="1"/>
  <c r="AG179"/>
  <c r="AH179" s="1"/>
  <c r="AG178"/>
  <c r="AH178" s="1"/>
  <c r="AG177"/>
  <c r="AH177" s="1"/>
  <c r="AG176"/>
  <c r="AH176" s="1"/>
  <c r="AG175"/>
  <c r="AH175" s="1"/>
  <c r="AG174"/>
  <c r="AH174" s="1"/>
  <c r="AG173"/>
  <c r="AH173" s="1"/>
  <c r="AG172"/>
  <c r="AH172" s="1"/>
  <c r="AG171"/>
  <c r="AH171" s="1"/>
  <c r="AG170"/>
  <c r="AH170" s="1"/>
  <c r="AG169"/>
  <c r="AH169" s="1"/>
  <c r="AG168"/>
  <c r="AH168" s="1"/>
  <c r="AG167"/>
  <c r="AH167" s="1"/>
  <c r="AG166"/>
  <c r="AH166" s="1"/>
  <c r="AG165"/>
  <c r="AH165" s="1"/>
  <c r="AG164"/>
  <c r="AH164" s="1"/>
  <c r="AG163"/>
  <c r="AH163" s="1"/>
  <c r="AG162"/>
  <c r="AH162" s="1"/>
  <c r="AG161"/>
  <c r="AH161" s="1"/>
  <c r="AG160"/>
  <c r="AH160" s="1"/>
  <c r="AG159"/>
  <c r="AH159" s="1"/>
  <c r="AG158"/>
  <c r="AH158" s="1"/>
  <c r="AG157"/>
  <c r="AH157" s="1"/>
  <c r="AG156"/>
  <c r="AH156" s="1"/>
  <c r="AG155"/>
  <c r="AH155" s="1"/>
  <c r="AG154"/>
  <c r="AH154" s="1"/>
  <c r="AG153"/>
  <c r="AH153" s="1"/>
  <c r="AG152"/>
  <c r="AH152" s="1"/>
  <c r="AG151"/>
  <c r="AH151" s="1"/>
  <c r="AG150"/>
  <c r="AH150" s="1"/>
  <c r="AG149"/>
  <c r="AH149" s="1"/>
  <c r="AG148"/>
  <c r="AH148" s="1"/>
  <c r="AG147"/>
  <c r="AH147" s="1"/>
  <c r="AG146"/>
  <c r="AH146" s="1"/>
  <c r="AG145"/>
  <c r="AH145" s="1"/>
  <c r="AG144"/>
  <c r="AH144" s="1"/>
  <c r="AG143"/>
  <c r="AH143" s="1"/>
  <c r="AG142"/>
  <c r="AH142" s="1"/>
  <c r="AG141"/>
  <c r="AH141" s="1"/>
  <c r="AG140"/>
  <c r="AH140" s="1"/>
  <c r="AG139"/>
  <c r="AH139" s="1"/>
  <c r="AG138"/>
  <c r="AH138" s="1"/>
  <c r="AG137"/>
  <c r="AH137" s="1"/>
  <c r="AG136"/>
  <c r="AH136" s="1"/>
  <c r="AG135"/>
  <c r="AH135" s="1"/>
  <c r="AG134"/>
  <c r="AH134" s="1"/>
  <c r="AG133"/>
  <c r="AH133" s="1"/>
  <c r="AG132"/>
  <c r="AH132" s="1"/>
  <c r="AG131"/>
  <c r="AH131" s="1"/>
  <c r="AG130"/>
  <c r="AH130" s="1"/>
  <c r="AG129"/>
  <c r="AH129" s="1"/>
  <c r="AG128"/>
  <c r="AH128" s="1"/>
  <c r="AG127"/>
  <c r="AH127" s="1"/>
  <c r="AG126"/>
  <c r="AH126" s="1"/>
  <c r="AG125"/>
  <c r="AH125" s="1"/>
  <c r="AG124"/>
  <c r="AH124" s="1"/>
  <c r="AG123"/>
  <c r="AH123" s="1"/>
  <c r="AG122"/>
  <c r="AH122" s="1"/>
  <c r="AG121"/>
  <c r="AH121" s="1"/>
  <c r="AG120"/>
  <c r="AH120" s="1"/>
  <c r="AG119"/>
  <c r="AH119" s="1"/>
  <c r="AG118"/>
  <c r="AH118" s="1"/>
  <c r="AG117"/>
  <c r="AH117" s="1"/>
  <c r="AG116"/>
  <c r="AH116" s="1"/>
  <c r="AG115"/>
  <c r="AH115" s="1"/>
  <c r="AG114"/>
  <c r="AH114" s="1"/>
  <c r="AG113"/>
  <c r="AH113" s="1"/>
  <c r="AG112"/>
  <c r="AH112" s="1"/>
  <c r="AG111"/>
  <c r="AH111" s="1"/>
  <c r="AG110"/>
  <c r="AH110" s="1"/>
  <c r="AG109"/>
  <c r="AH109" s="1"/>
  <c r="AG108"/>
  <c r="AH108" s="1"/>
  <c r="AG107"/>
  <c r="AH107" s="1"/>
  <c r="AG106"/>
  <c r="AH106" s="1"/>
  <c r="AG105"/>
  <c r="AH105" s="1"/>
  <c r="AG104"/>
  <c r="AH104" s="1"/>
  <c r="AG103"/>
  <c r="AH103" s="1"/>
  <c r="AG102"/>
  <c r="AH102" s="1"/>
  <c r="AG101"/>
  <c r="AH101" s="1"/>
  <c r="AG100"/>
  <c r="AH100" s="1"/>
  <c r="AG99"/>
  <c r="AH99" s="1"/>
  <c r="AG98"/>
  <c r="AH98" s="1"/>
  <c r="AG97"/>
  <c r="AH97" s="1"/>
  <c r="AG96"/>
  <c r="AH96" s="1"/>
  <c r="AG95"/>
  <c r="AH95" s="1"/>
  <c r="AG94"/>
  <c r="AH94" s="1"/>
  <c r="AG93"/>
  <c r="AH93" s="1"/>
  <c r="AG92"/>
  <c r="AH92" s="1"/>
  <c r="AG91"/>
  <c r="AH91" s="1"/>
  <c r="AG90"/>
  <c r="AH90" s="1"/>
  <c r="AG89"/>
  <c r="AH89" s="1"/>
  <c r="AG88"/>
  <c r="AH88" s="1"/>
  <c r="AG87"/>
  <c r="AH87" s="1"/>
  <c r="AG86"/>
  <c r="AH86" s="1"/>
  <c r="AG85"/>
  <c r="AH85" s="1"/>
  <c r="AG84"/>
  <c r="AH84" s="1"/>
  <c r="AG83"/>
  <c r="AH83" s="1"/>
  <c r="AG82"/>
  <c r="AH82" s="1"/>
  <c r="AG81"/>
  <c r="AH81" s="1"/>
  <c r="AG80"/>
  <c r="AH80" s="1"/>
  <c r="AG79"/>
  <c r="AH79" s="1"/>
  <c r="AG78"/>
  <c r="AH78" s="1"/>
  <c r="AG77"/>
  <c r="AH77" s="1"/>
  <c r="AG76"/>
  <c r="AH76" s="1"/>
  <c r="AG75"/>
  <c r="AH75" s="1"/>
  <c r="AG74"/>
  <c r="AH74" s="1"/>
  <c r="AG73"/>
  <c r="AH73" s="1"/>
  <c r="AG72"/>
  <c r="AH72" s="1"/>
  <c r="AG71"/>
  <c r="AH71" s="1"/>
  <c r="AG70"/>
  <c r="AH70" s="1"/>
  <c r="AG69"/>
  <c r="AH69" s="1"/>
  <c r="AG68"/>
  <c r="AH68" s="1"/>
  <c r="AG67"/>
  <c r="AH67" s="1"/>
  <c r="AG66"/>
  <c r="AH66" s="1"/>
  <c r="AG65"/>
  <c r="AH65" s="1"/>
  <c r="AG64"/>
  <c r="AH64" s="1"/>
  <c r="AG63"/>
  <c r="AH63" s="1"/>
  <c r="AG62"/>
  <c r="AH62" s="1"/>
  <c r="AG61"/>
  <c r="AH61" s="1"/>
  <c r="AG60"/>
  <c r="AH60" s="1"/>
  <c r="AG59"/>
  <c r="AH59" s="1"/>
  <c r="AG58"/>
  <c r="AH58" s="1"/>
  <c r="AG57"/>
  <c r="AH57" s="1"/>
  <c r="AG56"/>
  <c r="AH56" s="1"/>
  <c r="AG55"/>
  <c r="AH55" s="1"/>
  <c r="AG54"/>
  <c r="AH54" s="1"/>
  <c r="AG53"/>
  <c r="AH53" s="1"/>
  <c r="AG52"/>
  <c r="AH52" s="1"/>
  <c r="AG51"/>
  <c r="AH51" s="1"/>
  <c r="AG50"/>
  <c r="AH50" s="1"/>
  <c r="AG49"/>
  <c r="AH49" s="1"/>
  <c r="AG48"/>
  <c r="AH48" s="1"/>
  <c r="AG47"/>
  <c r="AH47" s="1"/>
  <c r="AG46"/>
  <c r="AH46" s="1"/>
  <c r="AG45"/>
  <c r="AH45" s="1"/>
  <c r="AG44"/>
  <c r="AH44" s="1"/>
  <c r="AG43"/>
  <c r="AH43" s="1"/>
  <c r="AG42"/>
  <c r="AH42" s="1"/>
  <c r="AG41"/>
  <c r="AH41" s="1"/>
  <c r="AG40"/>
  <c r="AH40" s="1"/>
  <c r="AG39"/>
  <c r="AH39" s="1"/>
  <c r="AG38"/>
  <c r="AH38" s="1"/>
  <c r="AG37"/>
  <c r="AH37" s="1"/>
  <c r="AG36"/>
  <c r="AH36" s="1"/>
  <c r="AG35"/>
  <c r="AH35" s="1"/>
  <c r="AG34"/>
  <c r="AH34" s="1"/>
  <c r="AG33"/>
  <c r="AH33" s="1"/>
  <c r="AG32"/>
  <c r="AH32" s="1"/>
  <c r="AG31"/>
  <c r="AH31" s="1"/>
  <c r="AG30"/>
  <c r="AH30" s="1"/>
  <c r="AG29"/>
  <c r="AH29" s="1"/>
  <c r="AG28"/>
  <c r="AH28" s="1"/>
  <c r="AG27"/>
  <c r="AH27" s="1"/>
  <c r="AG26"/>
  <c r="AH26" s="1"/>
  <c r="AG25"/>
  <c r="AH25" s="1"/>
  <c r="AG24"/>
  <c r="AH24" s="1"/>
  <c r="AG23"/>
  <c r="AH23" s="1"/>
  <c r="AG22"/>
  <c r="AH22" s="1"/>
  <c r="AG21"/>
  <c r="AH21" s="1"/>
  <c r="AG20"/>
  <c r="AH20" s="1"/>
  <c r="AG19"/>
  <c r="AH19" s="1"/>
  <c r="AG18"/>
  <c r="AH18" s="1"/>
  <c r="AG17"/>
  <c r="AH17" s="1"/>
  <c r="AG16"/>
  <c r="AH16" s="1"/>
  <c r="AG15"/>
  <c r="AH15" s="1"/>
  <c r="AG14"/>
  <c r="AH14" s="1"/>
  <c r="AG13"/>
  <c r="AH13" s="1"/>
  <c r="AG12"/>
  <c r="AH12" s="1"/>
  <c r="AG11"/>
  <c r="AH11" s="1"/>
  <c r="AG10"/>
  <c r="AH10" s="1"/>
  <c r="AG9"/>
  <c r="AH9" s="1"/>
  <c r="AG8"/>
  <c r="AH8" s="1"/>
  <c r="AG7"/>
  <c r="AH7" s="1"/>
  <c r="AG6"/>
  <c r="AH6" s="1"/>
  <c r="AG5"/>
  <c r="AH5" s="1"/>
  <c r="AG4"/>
  <c r="AH4" s="1"/>
  <c r="AG3"/>
  <c r="AH3" s="1"/>
  <c r="AG2"/>
  <c r="AH2" s="1"/>
  <c r="P1000"/>
  <c r="O1000"/>
  <c r="N1000"/>
  <c r="P999"/>
  <c r="O999"/>
  <c r="N999"/>
  <c r="P998"/>
  <c r="O998"/>
  <c r="N998"/>
  <c r="P997"/>
  <c r="O997"/>
  <c r="N997"/>
  <c r="P996"/>
  <c r="O996"/>
  <c r="N996"/>
  <c r="P995"/>
  <c r="O995"/>
  <c r="N995"/>
  <c r="P994"/>
  <c r="O994"/>
  <c r="N994"/>
  <c r="P993"/>
  <c r="O993"/>
  <c r="N993"/>
  <c r="P992"/>
  <c r="O992"/>
  <c r="N992"/>
  <c r="P991"/>
  <c r="O991"/>
  <c r="N991"/>
  <c r="P990"/>
  <c r="O990"/>
  <c r="N990"/>
  <c r="P989"/>
  <c r="O989"/>
  <c r="N989"/>
  <c r="P988"/>
  <c r="O988"/>
  <c r="N988"/>
  <c r="P987"/>
  <c r="O987"/>
  <c r="N987"/>
  <c r="P986"/>
  <c r="O986"/>
  <c r="N986"/>
  <c r="P985"/>
  <c r="O985"/>
  <c r="N985"/>
  <c r="P984"/>
  <c r="O984"/>
  <c r="N984"/>
  <c r="P983"/>
  <c r="O983"/>
  <c r="N983"/>
  <c r="P982"/>
  <c r="O982"/>
  <c r="N982"/>
  <c r="P981"/>
  <c r="O981"/>
  <c r="N981"/>
  <c r="P980"/>
  <c r="O980"/>
  <c r="N980"/>
  <c r="P979"/>
  <c r="O979"/>
  <c r="N979"/>
  <c r="P978"/>
  <c r="O978"/>
  <c r="N978"/>
  <c r="P977"/>
  <c r="O977"/>
  <c r="N977"/>
  <c r="P976"/>
  <c r="O976"/>
  <c r="N976"/>
  <c r="P975"/>
  <c r="O975"/>
  <c r="N975"/>
  <c r="P974"/>
  <c r="O974"/>
  <c r="N974"/>
  <c r="P973"/>
  <c r="O973"/>
  <c r="N973"/>
  <c r="P972"/>
  <c r="O972"/>
  <c r="N972"/>
  <c r="P971"/>
  <c r="O971"/>
  <c r="N971"/>
  <c r="P970"/>
  <c r="O970"/>
  <c r="N970"/>
  <c r="P969"/>
  <c r="O969"/>
  <c r="N969"/>
  <c r="P968"/>
  <c r="O968"/>
  <c r="N968"/>
  <c r="P967"/>
  <c r="O967"/>
  <c r="N967"/>
  <c r="P966"/>
  <c r="O966"/>
  <c r="N966"/>
  <c r="P965"/>
  <c r="O965"/>
  <c r="N965"/>
  <c r="P964"/>
  <c r="O964"/>
  <c r="N964"/>
  <c r="P963"/>
  <c r="O963"/>
  <c r="N963"/>
  <c r="P962"/>
  <c r="O962"/>
  <c r="N962"/>
  <c r="P961"/>
  <c r="O961"/>
  <c r="N961"/>
  <c r="P960"/>
  <c r="O960"/>
  <c r="N960"/>
  <c r="P959"/>
  <c r="O959"/>
  <c r="N959"/>
  <c r="P958"/>
  <c r="O958"/>
  <c r="N958"/>
  <c r="P957"/>
  <c r="O957"/>
  <c r="N957"/>
  <c r="P956"/>
  <c r="O956"/>
  <c r="N956"/>
  <c r="P955"/>
  <c r="O955"/>
  <c r="N955"/>
  <c r="P954"/>
  <c r="O954"/>
  <c r="N954"/>
  <c r="P953"/>
  <c r="O953"/>
  <c r="N953"/>
  <c r="P952"/>
  <c r="O952"/>
  <c r="N952"/>
  <c r="P951"/>
  <c r="O951"/>
  <c r="N951"/>
  <c r="P950"/>
  <c r="O950"/>
  <c r="N950"/>
  <c r="P949"/>
  <c r="O949"/>
  <c r="N949"/>
  <c r="P948"/>
  <c r="O948"/>
  <c r="N948"/>
  <c r="P947"/>
  <c r="O947"/>
  <c r="N947"/>
  <c r="P946"/>
  <c r="O946"/>
  <c r="N946"/>
  <c r="P945"/>
  <c r="O945"/>
  <c r="N945"/>
  <c r="P944"/>
  <c r="O944"/>
  <c r="N944"/>
  <c r="P943"/>
  <c r="O943"/>
  <c r="N943"/>
  <c r="P942"/>
  <c r="O942"/>
  <c r="N942"/>
  <c r="P941"/>
  <c r="O941"/>
  <c r="N941"/>
  <c r="P940"/>
  <c r="O940"/>
  <c r="N940"/>
  <c r="P939"/>
  <c r="O939"/>
  <c r="N939"/>
  <c r="P938"/>
  <c r="O938"/>
  <c r="N938"/>
  <c r="P937"/>
  <c r="O937"/>
  <c r="N937"/>
  <c r="P936"/>
  <c r="O936"/>
  <c r="N936"/>
  <c r="P935"/>
  <c r="O935"/>
  <c r="N935"/>
  <c r="P934"/>
  <c r="O934"/>
  <c r="N934"/>
  <c r="P933"/>
  <c r="O933"/>
  <c r="N933"/>
  <c r="P932"/>
  <c r="O932"/>
  <c r="N932"/>
  <c r="P931"/>
  <c r="O931"/>
  <c r="N931"/>
  <c r="P930"/>
  <c r="O930"/>
  <c r="N930"/>
  <c r="P929"/>
  <c r="O929"/>
  <c r="N929"/>
  <c r="P928"/>
  <c r="O928"/>
  <c r="N928"/>
  <c r="P927"/>
  <c r="O927"/>
  <c r="N927"/>
  <c r="P926"/>
  <c r="O926"/>
  <c r="N926"/>
  <c r="P925"/>
  <c r="O925"/>
  <c r="N925"/>
  <c r="P924"/>
  <c r="O924"/>
  <c r="N924"/>
  <c r="P923"/>
  <c r="O923"/>
  <c r="N923"/>
  <c r="P922"/>
  <c r="O922"/>
  <c r="N922"/>
  <c r="P921"/>
  <c r="O921"/>
  <c r="N921"/>
  <c r="P920"/>
  <c r="O920"/>
  <c r="N920"/>
  <c r="P919"/>
  <c r="O919"/>
  <c r="N919"/>
  <c r="P918"/>
  <c r="O918"/>
  <c r="N918"/>
  <c r="P917"/>
  <c r="O917"/>
  <c r="N917"/>
  <c r="P916"/>
  <c r="O916"/>
  <c r="N916"/>
  <c r="P915"/>
  <c r="O915"/>
  <c r="N915"/>
  <c r="P914"/>
  <c r="O914"/>
  <c r="N914"/>
  <c r="P913"/>
  <c r="O913"/>
  <c r="N913"/>
  <c r="P912"/>
  <c r="O912"/>
  <c r="N912"/>
  <c r="P911"/>
  <c r="O911"/>
  <c r="N911"/>
  <c r="P910"/>
  <c r="O910"/>
  <c r="N910"/>
  <c r="P909"/>
  <c r="O909"/>
  <c r="N909"/>
  <c r="P908"/>
  <c r="O908"/>
  <c r="N908"/>
  <c r="P907"/>
  <c r="O907"/>
  <c r="N907"/>
  <c r="P906"/>
  <c r="O906"/>
  <c r="N906"/>
  <c r="P905"/>
  <c r="O905"/>
  <c r="N905"/>
  <c r="P904"/>
  <c r="O904"/>
  <c r="N904"/>
  <c r="P903"/>
  <c r="O903"/>
  <c r="N903"/>
  <c r="P902"/>
  <c r="O902"/>
  <c r="N902"/>
  <c r="P901"/>
  <c r="O901"/>
  <c r="N901"/>
  <c r="P900"/>
  <c r="O900"/>
  <c r="N900"/>
  <c r="P899"/>
  <c r="O899"/>
  <c r="N899"/>
  <c r="P898"/>
  <c r="O898"/>
  <c r="N898"/>
  <c r="P897"/>
  <c r="O897"/>
  <c r="N897"/>
  <c r="P896"/>
  <c r="O896"/>
  <c r="N896"/>
  <c r="P895"/>
  <c r="O895"/>
  <c r="N895"/>
  <c r="P894"/>
  <c r="O894"/>
  <c r="N894"/>
  <c r="P893"/>
  <c r="O893"/>
  <c r="N893"/>
  <c r="P892"/>
  <c r="O892"/>
  <c r="N892"/>
  <c r="P891"/>
  <c r="O891"/>
  <c r="N891"/>
  <c r="P890"/>
  <c r="O890"/>
  <c r="N890"/>
  <c r="P889"/>
  <c r="O889"/>
  <c r="N889"/>
  <c r="P888"/>
  <c r="O888"/>
  <c r="N888"/>
  <c r="P887"/>
  <c r="O887"/>
  <c r="N887"/>
  <c r="P886"/>
  <c r="O886"/>
  <c r="N886"/>
  <c r="P885"/>
  <c r="O885"/>
  <c r="N885"/>
  <c r="P884"/>
  <c r="O884"/>
  <c r="N884"/>
  <c r="P883"/>
  <c r="O883"/>
  <c r="N883"/>
  <c r="P882"/>
  <c r="O882"/>
  <c r="N882"/>
  <c r="P881"/>
  <c r="O881"/>
  <c r="N881"/>
  <c r="P880"/>
  <c r="O880"/>
  <c r="N880"/>
  <c r="P879"/>
  <c r="O879"/>
  <c r="N879"/>
  <c r="P878"/>
  <c r="O878"/>
  <c r="N878"/>
  <c r="P877"/>
  <c r="O877"/>
  <c r="N877"/>
  <c r="P876"/>
  <c r="O876"/>
  <c r="N876"/>
  <c r="P875"/>
  <c r="O875"/>
  <c r="N875"/>
  <c r="P874"/>
  <c r="O874"/>
  <c r="N874"/>
  <c r="P873"/>
  <c r="O873"/>
  <c r="N873"/>
  <c r="P872"/>
  <c r="O872"/>
  <c r="N872"/>
  <c r="P871"/>
  <c r="O871"/>
  <c r="N871"/>
  <c r="P870"/>
  <c r="O870"/>
  <c r="N870"/>
  <c r="P869"/>
  <c r="O869"/>
  <c r="N869"/>
  <c r="P868"/>
  <c r="O868"/>
  <c r="N868"/>
  <c r="P867"/>
  <c r="O867"/>
  <c r="N867"/>
  <c r="P866"/>
  <c r="O866"/>
  <c r="N866"/>
  <c r="P865"/>
  <c r="O865"/>
  <c r="N865"/>
  <c r="P864"/>
  <c r="O864"/>
  <c r="N864"/>
  <c r="P863"/>
  <c r="O863"/>
  <c r="N863"/>
  <c r="P862"/>
  <c r="O862"/>
  <c r="N862"/>
  <c r="P861"/>
  <c r="O861"/>
  <c r="N861"/>
  <c r="P860"/>
  <c r="O860"/>
  <c r="N860"/>
  <c r="P859"/>
  <c r="O859"/>
  <c r="N859"/>
  <c r="P858"/>
  <c r="O858"/>
  <c r="N858"/>
  <c r="P857"/>
  <c r="O857"/>
  <c r="N857"/>
  <c r="P856"/>
  <c r="O856"/>
  <c r="N856"/>
  <c r="P855"/>
  <c r="O855"/>
  <c r="N855"/>
  <c r="P854"/>
  <c r="O854"/>
  <c r="N854"/>
  <c r="P853"/>
  <c r="O853"/>
  <c r="N853"/>
  <c r="P852"/>
  <c r="O852"/>
  <c r="N852"/>
  <c r="P851"/>
  <c r="O851"/>
  <c r="N851"/>
  <c r="P850"/>
  <c r="O850"/>
  <c r="N850"/>
  <c r="P849"/>
  <c r="O849"/>
  <c r="N849"/>
  <c r="P848"/>
  <c r="O848"/>
  <c r="N848"/>
  <c r="P847"/>
  <c r="O847"/>
  <c r="N847"/>
  <c r="P846"/>
  <c r="O846"/>
  <c r="N846"/>
  <c r="P845"/>
  <c r="O845"/>
  <c r="N845"/>
  <c r="P844"/>
  <c r="O844"/>
  <c r="N844"/>
  <c r="P843"/>
  <c r="O843"/>
  <c r="N843"/>
  <c r="P842"/>
  <c r="O842"/>
  <c r="N842"/>
  <c r="P841"/>
  <c r="O841"/>
  <c r="N841"/>
  <c r="P840"/>
  <c r="O840"/>
  <c r="N840"/>
  <c r="P839"/>
  <c r="O839"/>
  <c r="N839"/>
  <c r="P838"/>
  <c r="O838"/>
  <c r="N838"/>
  <c r="P837"/>
  <c r="O837"/>
  <c r="N837"/>
  <c r="P836"/>
  <c r="O836"/>
  <c r="N836"/>
  <c r="P835"/>
  <c r="O835"/>
  <c r="N835"/>
  <c r="P834"/>
  <c r="O834"/>
  <c r="N834"/>
  <c r="P833"/>
  <c r="O833"/>
  <c r="N833"/>
  <c r="P832"/>
  <c r="O832"/>
  <c r="N832"/>
  <c r="P831"/>
  <c r="O831"/>
  <c r="N831"/>
  <c r="P830"/>
  <c r="O830"/>
  <c r="N830"/>
  <c r="P829"/>
  <c r="O829"/>
  <c r="N829"/>
  <c r="P828"/>
  <c r="O828"/>
  <c r="N828"/>
  <c r="P827"/>
  <c r="O827"/>
  <c r="N827"/>
  <c r="P826"/>
  <c r="O826"/>
  <c r="N826"/>
  <c r="P825"/>
  <c r="O825"/>
  <c r="N825"/>
  <c r="P824"/>
  <c r="O824"/>
  <c r="N824"/>
  <c r="P823"/>
  <c r="O823"/>
  <c r="N823"/>
  <c r="P822"/>
  <c r="O822"/>
  <c r="N822"/>
  <c r="P821"/>
  <c r="O821"/>
  <c r="N821"/>
  <c r="P820"/>
  <c r="O820"/>
  <c r="N820"/>
  <c r="P819"/>
  <c r="O819"/>
  <c r="N819"/>
  <c r="P818"/>
  <c r="O818"/>
  <c r="N818"/>
  <c r="P817"/>
  <c r="O817"/>
  <c r="N817"/>
  <c r="P816"/>
  <c r="O816"/>
  <c r="N816"/>
  <c r="P815"/>
  <c r="O815"/>
  <c r="N815"/>
  <c r="P814"/>
  <c r="O814"/>
  <c r="N814"/>
  <c r="P813"/>
  <c r="O813"/>
  <c r="N813"/>
  <c r="P812"/>
  <c r="O812"/>
  <c r="N812"/>
  <c r="P811"/>
  <c r="O811"/>
  <c r="N811"/>
  <c r="P810"/>
  <c r="O810"/>
  <c r="N810"/>
  <c r="P809"/>
  <c r="O809"/>
  <c r="N809"/>
  <c r="P808"/>
  <c r="O808"/>
  <c r="N808"/>
  <c r="P807"/>
  <c r="O807"/>
  <c r="N807"/>
  <c r="P806"/>
  <c r="O806"/>
  <c r="N806"/>
  <c r="P805"/>
  <c r="O805"/>
  <c r="N805"/>
  <c r="P804"/>
  <c r="O804"/>
  <c r="N804"/>
  <c r="P803"/>
  <c r="O803"/>
  <c r="N803"/>
  <c r="P802"/>
  <c r="O802"/>
  <c r="N802"/>
  <c r="P801"/>
  <c r="O801"/>
  <c r="N801"/>
  <c r="P800"/>
  <c r="O800"/>
  <c r="N800"/>
  <c r="P799"/>
  <c r="O799"/>
  <c r="N799"/>
  <c r="P798"/>
  <c r="O798"/>
  <c r="N798"/>
  <c r="P797"/>
  <c r="O797"/>
  <c r="N797"/>
  <c r="P796"/>
  <c r="O796"/>
  <c r="N796"/>
  <c r="P795"/>
  <c r="O795"/>
  <c r="N795"/>
  <c r="P794"/>
  <c r="O794"/>
  <c r="N794"/>
  <c r="P793"/>
  <c r="O793"/>
  <c r="N793"/>
  <c r="P792"/>
  <c r="O792"/>
  <c r="N792"/>
  <c r="P791"/>
  <c r="O791"/>
  <c r="N791"/>
  <c r="P790"/>
  <c r="O790"/>
  <c r="N790"/>
  <c r="P789"/>
  <c r="O789"/>
  <c r="N789"/>
  <c r="P788"/>
  <c r="O788"/>
  <c r="N788"/>
  <c r="P787"/>
  <c r="O787"/>
  <c r="N787"/>
  <c r="P786"/>
  <c r="O786"/>
  <c r="N786"/>
  <c r="P785"/>
  <c r="O785"/>
  <c r="N785"/>
  <c r="P784"/>
  <c r="O784"/>
  <c r="N784"/>
  <c r="P783"/>
  <c r="O783"/>
  <c r="N783"/>
  <c r="P782"/>
  <c r="O782"/>
  <c r="N782"/>
  <c r="P781"/>
  <c r="O781"/>
  <c r="N781"/>
  <c r="P780"/>
  <c r="O780"/>
  <c r="N780"/>
  <c r="P779"/>
  <c r="O779"/>
  <c r="N779"/>
  <c r="P778"/>
  <c r="O778"/>
  <c r="N778"/>
  <c r="P777"/>
  <c r="O777"/>
  <c r="N777"/>
  <c r="P776"/>
  <c r="O776"/>
  <c r="N776"/>
  <c r="P775"/>
  <c r="O775"/>
  <c r="N775"/>
  <c r="P774"/>
  <c r="O774"/>
  <c r="N774"/>
  <c r="P773"/>
  <c r="O773"/>
  <c r="N773"/>
  <c r="P772"/>
  <c r="O772"/>
  <c r="N772"/>
  <c r="P771"/>
  <c r="O771"/>
  <c r="N771"/>
  <c r="P770"/>
  <c r="O770"/>
  <c r="N770"/>
  <c r="P769"/>
  <c r="O769"/>
  <c r="N769"/>
  <c r="P768"/>
  <c r="O768"/>
  <c r="N768"/>
  <c r="P767"/>
  <c r="O767"/>
  <c r="N767"/>
  <c r="P766"/>
  <c r="O766"/>
  <c r="N766"/>
  <c r="P765"/>
  <c r="O765"/>
  <c r="N765"/>
  <c r="P764"/>
  <c r="O764"/>
  <c r="N764"/>
  <c r="P763"/>
  <c r="O763"/>
  <c r="N763"/>
  <c r="P762"/>
  <c r="O762"/>
  <c r="N762"/>
  <c r="P761"/>
  <c r="O761"/>
  <c r="N761"/>
  <c r="P760"/>
  <c r="O760"/>
  <c r="N760"/>
  <c r="P759"/>
  <c r="O759"/>
  <c r="N759"/>
  <c r="P758"/>
  <c r="O758"/>
  <c r="N758"/>
  <c r="P757"/>
  <c r="O757"/>
  <c r="N757"/>
  <c r="P756"/>
  <c r="O756"/>
  <c r="N756"/>
  <c r="P755"/>
  <c r="O755"/>
  <c r="N755"/>
  <c r="P754"/>
  <c r="O754"/>
  <c r="N754"/>
  <c r="P753"/>
  <c r="O753"/>
  <c r="N753"/>
  <c r="P752"/>
  <c r="O752"/>
  <c r="N752"/>
  <c r="P751"/>
  <c r="O751"/>
  <c r="N751"/>
  <c r="P750"/>
  <c r="O750"/>
  <c r="N750"/>
  <c r="P749"/>
  <c r="O749"/>
  <c r="N749"/>
  <c r="P748"/>
  <c r="O748"/>
  <c r="N748"/>
  <c r="P747"/>
  <c r="O747"/>
  <c r="N747"/>
  <c r="P746"/>
  <c r="O746"/>
  <c r="N746"/>
  <c r="P745"/>
  <c r="O745"/>
  <c r="N745"/>
  <c r="P744"/>
  <c r="O744"/>
  <c r="N744"/>
  <c r="P743"/>
  <c r="O743"/>
  <c r="N743"/>
  <c r="P742"/>
  <c r="O742"/>
  <c r="N742"/>
  <c r="P741"/>
  <c r="O741"/>
  <c r="N741"/>
  <c r="P740"/>
  <c r="O740"/>
  <c r="N740"/>
  <c r="P739"/>
  <c r="O739"/>
  <c r="N739"/>
  <c r="P738"/>
  <c r="O738"/>
  <c r="N738"/>
  <c r="P737"/>
  <c r="O737"/>
  <c r="N737"/>
  <c r="P736"/>
  <c r="O736"/>
  <c r="N736"/>
  <c r="P735"/>
  <c r="O735"/>
  <c r="N735"/>
  <c r="P734"/>
  <c r="O734"/>
  <c r="N734"/>
  <c r="P733"/>
  <c r="O733"/>
  <c r="N733"/>
  <c r="P732"/>
  <c r="O732"/>
  <c r="N732"/>
  <c r="P731"/>
  <c r="O731"/>
  <c r="N731"/>
  <c r="P730"/>
  <c r="O730"/>
  <c r="N730"/>
  <c r="P729"/>
  <c r="O729"/>
  <c r="N729"/>
  <c r="P728"/>
  <c r="O728"/>
  <c r="N728"/>
  <c r="P727"/>
  <c r="O727"/>
  <c r="N727"/>
  <c r="P726"/>
  <c r="O726"/>
  <c r="N726"/>
  <c r="P725"/>
  <c r="O725"/>
  <c r="N725"/>
  <c r="P724"/>
  <c r="O724"/>
  <c r="N724"/>
  <c r="P723"/>
  <c r="O723"/>
  <c r="N723"/>
  <c r="P722"/>
  <c r="O722"/>
  <c r="N722"/>
  <c r="P721"/>
  <c r="O721"/>
  <c r="N721"/>
  <c r="P720"/>
  <c r="O720"/>
  <c r="N720"/>
  <c r="P719"/>
  <c r="O719"/>
  <c r="N719"/>
  <c r="P718"/>
  <c r="O718"/>
  <c r="N718"/>
  <c r="P717"/>
  <c r="O717"/>
  <c r="N717"/>
  <c r="P716"/>
  <c r="O716"/>
  <c r="N716"/>
  <c r="P715"/>
  <c r="O715"/>
  <c r="N715"/>
  <c r="P714"/>
  <c r="O714"/>
  <c r="N714"/>
  <c r="P713"/>
  <c r="O713"/>
  <c r="N713"/>
  <c r="P712"/>
  <c r="O712"/>
  <c r="N712"/>
  <c r="P711"/>
  <c r="O711"/>
  <c r="N711"/>
  <c r="P710"/>
  <c r="O710"/>
  <c r="N710"/>
  <c r="P709"/>
  <c r="O709"/>
  <c r="N709"/>
  <c r="P708"/>
  <c r="O708"/>
  <c r="N708"/>
  <c r="P707"/>
  <c r="O707"/>
  <c r="N707"/>
  <c r="P706"/>
  <c r="O706"/>
  <c r="N706"/>
  <c r="P705"/>
  <c r="O705"/>
  <c r="N705"/>
  <c r="P704"/>
  <c r="O704"/>
  <c r="N704"/>
  <c r="P703"/>
  <c r="O703"/>
  <c r="N703"/>
  <c r="P702"/>
  <c r="O702"/>
  <c r="N702"/>
  <c r="P701"/>
  <c r="O701"/>
  <c r="N701"/>
  <c r="P700"/>
  <c r="O700"/>
  <c r="N700"/>
  <c r="P699"/>
  <c r="O699"/>
  <c r="N699"/>
  <c r="P698"/>
  <c r="O698"/>
  <c r="N698"/>
  <c r="P697"/>
  <c r="O697"/>
  <c r="N697"/>
  <c r="P696"/>
  <c r="O696"/>
  <c r="N696"/>
  <c r="P695"/>
  <c r="O695"/>
  <c r="N695"/>
  <c r="P694"/>
  <c r="O694"/>
  <c r="N694"/>
  <c r="P693"/>
  <c r="O693"/>
  <c r="N693"/>
  <c r="P692"/>
  <c r="O692"/>
  <c r="N692"/>
  <c r="P691"/>
  <c r="O691"/>
  <c r="N691"/>
  <c r="P690"/>
  <c r="O690"/>
  <c r="N690"/>
  <c r="P689"/>
  <c r="O689"/>
  <c r="N689"/>
  <c r="P688"/>
  <c r="O688"/>
  <c r="N688"/>
  <c r="P687"/>
  <c r="O687"/>
  <c r="N687"/>
  <c r="P686"/>
  <c r="O686"/>
  <c r="N686"/>
  <c r="P685"/>
  <c r="O685"/>
  <c r="N685"/>
  <c r="P684"/>
  <c r="O684"/>
  <c r="N684"/>
  <c r="P683"/>
  <c r="O683"/>
  <c r="N683"/>
  <c r="P682"/>
  <c r="O682"/>
  <c r="N682"/>
  <c r="P681"/>
  <c r="O681"/>
  <c r="N681"/>
  <c r="P680"/>
  <c r="O680"/>
  <c r="N680"/>
  <c r="P679"/>
  <c r="O679"/>
  <c r="N679"/>
  <c r="P678"/>
  <c r="O678"/>
  <c r="N678"/>
  <c r="P677"/>
  <c r="O677"/>
  <c r="N677"/>
  <c r="P676"/>
  <c r="O676"/>
  <c r="N676"/>
  <c r="P675"/>
  <c r="O675"/>
  <c r="N675"/>
  <c r="P674"/>
  <c r="O674"/>
  <c r="N674"/>
  <c r="P673"/>
  <c r="O673"/>
  <c r="N673"/>
  <c r="P672"/>
  <c r="O672"/>
  <c r="N672"/>
  <c r="P671"/>
  <c r="O671"/>
  <c r="N671"/>
  <c r="P670"/>
  <c r="O670"/>
  <c r="N670"/>
  <c r="P669"/>
  <c r="O669"/>
  <c r="N669"/>
  <c r="P668"/>
  <c r="O668"/>
  <c r="N668"/>
  <c r="P667"/>
  <c r="O667"/>
  <c r="N667"/>
  <c r="P666"/>
  <c r="O666"/>
  <c r="N666"/>
  <c r="P665"/>
  <c r="O665"/>
  <c r="N665"/>
  <c r="P664"/>
  <c r="O664"/>
  <c r="N664"/>
  <c r="P663"/>
  <c r="O663"/>
  <c r="N663"/>
  <c r="P662"/>
  <c r="O662"/>
  <c r="N662"/>
  <c r="P661"/>
  <c r="O661"/>
  <c r="N661"/>
  <c r="P660"/>
  <c r="O660"/>
  <c r="N660"/>
  <c r="P659"/>
  <c r="O659"/>
  <c r="N659"/>
  <c r="P658"/>
  <c r="O658"/>
  <c r="N658"/>
  <c r="P657"/>
  <c r="O657"/>
  <c r="N657"/>
  <c r="P656"/>
  <c r="O656"/>
  <c r="N656"/>
  <c r="P655"/>
  <c r="O655"/>
  <c r="N655"/>
  <c r="P654"/>
  <c r="O654"/>
  <c r="N654"/>
  <c r="P653"/>
  <c r="O653"/>
  <c r="N653"/>
  <c r="P652"/>
  <c r="O652"/>
  <c r="N652"/>
  <c r="P651"/>
  <c r="O651"/>
  <c r="N651"/>
  <c r="P650"/>
  <c r="O650"/>
  <c r="N650"/>
  <c r="P649"/>
  <c r="O649"/>
  <c r="N649"/>
  <c r="P648"/>
  <c r="O648"/>
  <c r="N648"/>
  <c r="P647"/>
  <c r="O647"/>
  <c r="N647"/>
  <c r="P646"/>
  <c r="O646"/>
  <c r="N646"/>
  <c r="P645"/>
  <c r="O645"/>
  <c r="N645"/>
  <c r="P644"/>
  <c r="O644"/>
  <c r="N644"/>
  <c r="P643"/>
  <c r="O643"/>
  <c r="N643"/>
  <c r="P642"/>
  <c r="O642"/>
  <c r="N642"/>
  <c r="P641"/>
  <c r="O641"/>
  <c r="N641"/>
  <c r="P640"/>
  <c r="O640"/>
  <c r="N640"/>
  <c r="P639"/>
  <c r="O639"/>
  <c r="N639"/>
  <c r="P638"/>
  <c r="O638"/>
  <c r="N638"/>
  <c r="P637"/>
  <c r="O637"/>
  <c r="N637"/>
  <c r="P636"/>
  <c r="O636"/>
  <c r="N636"/>
  <c r="P635"/>
  <c r="O635"/>
  <c r="N635"/>
  <c r="P634"/>
  <c r="O634"/>
  <c r="N634"/>
  <c r="P633"/>
  <c r="O633"/>
  <c r="N633"/>
  <c r="P632"/>
  <c r="O632"/>
  <c r="N632"/>
  <c r="P631"/>
  <c r="O631"/>
  <c r="N631"/>
  <c r="P630"/>
  <c r="O630"/>
  <c r="N630"/>
  <c r="P629"/>
  <c r="O629"/>
  <c r="N629"/>
  <c r="P628"/>
  <c r="O628"/>
  <c r="N628"/>
  <c r="P627"/>
  <c r="O627"/>
  <c r="N627"/>
  <c r="P626"/>
  <c r="O626"/>
  <c r="N626"/>
  <c r="P625"/>
  <c r="O625"/>
  <c r="N625"/>
  <c r="P624"/>
  <c r="O624"/>
  <c r="N624"/>
  <c r="P623"/>
  <c r="O623"/>
  <c r="N623"/>
  <c r="P622"/>
  <c r="O622"/>
  <c r="N622"/>
  <c r="P621"/>
  <c r="O621"/>
  <c r="N621"/>
  <c r="P620"/>
  <c r="O620"/>
  <c r="N620"/>
  <c r="P619"/>
  <c r="O619"/>
  <c r="N619"/>
  <c r="P618"/>
  <c r="O618"/>
  <c r="N618"/>
  <c r="P617"/>
  <c r="O617"/>
  <c r="N617"/>
  <c r="P616"/>
  <c r="O616"/>
  <c r="N616"/>
  <c r="P615"/>
  <c r="O615"/>
  <c r="N615"/>
  <c r="P614"/>
  <c r="O614"/>
  <c r="N614"/>
  <c r="P613"/>
  <c r="O613"/>
  <c r="N613"/>
  <c r="P612"/>
  <c r="O612"/>
  <c r="N612"/>
  <c r="P611"/>
  <c r="O611"/>
  <c r="N611"/>
  <c r="P610"/>
  <c r="O610"/>
  <c r="N610"/>
  <c r="P609"/>
  <c r="O609"/>
  <c r="N609"/>
  <c r="P608"/>
  <c r="O608"/>
  <c r="N608"/>
  <c r="P607"/>
  <c r="O607"/>
  <c r="N607"/>
  <c r="P606"/>
  <c r="O606"/>
  <c r="N606"/>
  <c r="P605"/>
  <c r="O605"/>
  <c r="N605"/>
  <c r="P604"/>
  <c r="O604"/>
  <c r="N604"/>
  <c r="P603"/>
  <c r="O603"/>
  <c r="N603"/>
  <c r="P602"/>
  <c r="O602"/>
  <c r="N602"/>
  <c r="P601"/>
  <c r="O601"/>
  <c r="N601"/>
  <c r="P600"/>
  <c r="O600"/>
  <c r="N600"/>
  <c r="P599"/>
  <c r="O599"/>
  <c r="N599"/>
  <c r="P598"/>
  <c r="O598"/>
  <c r="N598"/>
  <c r="P597"/>
  <c r="O597"/>
  <c r="N597"/>
  <c r="P596"/>
  <c r="O596"/>
  <c r="N596"/>
  <c r="P595"/>
  <c r="O595"/>
  <c r="N595"/>
  <c r="P594"/>
  <c r="O594"/>
  <c r="N594"/>
  <c r="P593"/>
  <c r="O593"/>
  <c r="N593"/>
  <c r="P592"/>
  <c r="O592"/>
  <c r="N592"/>
  <c r="P591"/>
  <c r="O591"/>
  <c r="N591"/>
  <c r="P590"/>
  <c r="O590"/>
  <c r="N590"/>
  <c r="P589"/>
  <c r="O589"/>
  <c r="N589"/>
  <c r="P588"/>
  <c r="O588"/>
  <c r="N588"/>
  <c r="P587"/>
  <c r="O587"/>
  <c r="N587"/>
  <c r="P586"/>
  <c r="O586"/>
  <c r="N586"/>
  <c r="P585"/>
  <c r="O585"/>
  <c r="N585"/>
  <c r="P584"/>
  <c r="O584"/>
  <c r="N584"/>
  <c r="P583"/>
  <c r="O583"/>
  <c r="N583"/>
  <c r="P582"/>
  <c r="O582"/>
  <c r="N582"/>
  <c r="P581"/>
  <c r="O581"/>
  <c r="N581"/>
  <c r="P580"/>
  <c r="O580"/>
  <c r="N580"/>
  <c r="P579"/>
  <c r="O579"/>
  <c r="N579"/>
  <c r="P578"/>
  <c r="O578"/>
  <c r="N578"/>
  <c r="P577"/>
  <c r="O577"/>
  <c r="N577"/>
  <c r="P576"/>
  <c r="O576"/>
  <c r="N576"/>
  <c r="P575"/>
  <c r="O575"/>
  <c r="N575"/>
  <c r="P574"/>
  <c r="O574"/>
  <c r="N574"/>
  <c r="P573"/>
  <c r="O573"/>
  <c r="N573"/>
  <c r="P572"/>
  <c r="O572"/>
  <c r="N572"/>
  <c r="P571"/>
  <c r="O571"/>
  <c r="N571"/>
  <c r="P570"/>
  <c r="O570"/>
  <c r="N570"/>
  <c r="P569"/>
  <c r="O569"/>
  <c r="N569"/>
  <c r="P568"/>
  <c r="O568"/>
  <c r="N568"/>
  <c r="P567"/>
  <c r="O567"/>
  <c r="N567"/>
  <c r="P566"/>
  <c r="O566"/>
  <c r="N566"/>
  <c r="P565"/>
  <c r="O565"/>
  <c r="N565"/>
  <c r="P564"/>
  <c r="O564"/>
  <c r="N564"/>
  <c r="P563"/>
  <c r="O563"/>
  <c r="N563"/>
  <c r="P562"/>
  <c r="O562"/>
  <c r="N562"/>
  <c r="P561"/>
  <c r="O561"/>
  <c r="N561"/>
  <c r="P560"/>
  <c r="O560"/>
  <c r="N560"/>
  <c r="P559"/>
  <c r="O559"/>
  <c r="N559"/>
  <c r="P558"/>
  <c r="O558"/>
  <c r="N558"/>
  <c r="P557"/>
  <c r="O557"/>
  <c r="N557"/>
  <c r="P556"/>
  <c r="O556"/>
  <c r="N556"/>
  <c r="P555"/>
  <c r="O555"/>
  <c r="N555"/>
  <c r="P554"/>
  <c r="O554"/>
  <c r="N554"/>
  <c r="P553"/>
  <c r="O553"/>
  <c r="N553"/>
  <c r="P552"/>
  <c r="O552"/>
  <c r="N552"/>
  <c r="P551"/>
  <c r="O551"/>
  <c r="N551"/>
  <c r="P550"/>
  <c r="O550"/>
  <c r="N550"/>
  <c r="P549"/>
  <c r="O549"/>
  <c r="N549"/>
  <c r="P548"/>
  <c r="O548"/>
  <c r="N548"/>
  <c r="P547"/>
  <c r="O547"/>
  <c r="N547"/>
  <c r="P546"/>
  <c r="O546"/>
  <c r="N546"/>
  <c r="P545"/>
  <c r="O545"/>
  <c r="N545"/>
  <c r="P544"/>
  <c r="O544"/>
  <c r="N544"/>
  <c r="P543"/>
  <c r="O543"/>
  <c r="N543"/>
  <c r="P542"/>
  <c r="O542"/>
  <c r="N542"/>
  <c r="P541"/>
  <c r="O541"/>
  <c r="N541"/>
  <c r="P540"/>
  <c r="O540"/>
  <c r="N540"/>
  <c r="P539"/>
  <c r="O539"/>
  <c r="N539"/>
  <c r="P538"/>
  <c r="O538"/>
  <c r="N538"/>
  <c r="P537"/>
  <c r="O537"/>
  <c r="N537"/>
  <c r="P536"/>
  <c r="O536"/>
  <c r="N536"/>
  <c r="P535"/>
  <c r="O535"/>
  <c r="N535"/>
  <c r="P534"/>
  <c r="O534"/>
  <c r="N534"/>
  <c r="P533"/>
  <c r="O533"/>
  <c r="N533"/>
  <c r="P532"/>
  <c r="O532"/>
  <c r="N532"/>
  <c r="P531"/>
  <c r="O531"/>
  <c r="N531"/>
  <c r="P530"/>
  <c r="O530"/>
  <c r="N530"/>
  <c r="P529"/>
  <c r="O529"/>
  <c r="N529"/>
  <c r="P528"/>
  <c r="O528"/>
  <c r="N528"/>
  <c r="P527"/>
  <c r="O527"/>
  <c r="N527"/>
  <c r="P526"/>
  <c r="O526"/>
  <c r="N526"/>
  <c r="P525"/>
  <c r="O525"/>
  <c r="N525"/>
  <c r="P524"/>
  <c r="O524"/>
  <c r="N524"/>
  <c r="P523"/>
  <c r="O523"/>
  <c r="N523"/>
  <c r="P522"/>
  <c r="O522"/>
  <c r="N522"/>
  <c r="P521"/>
  <c r="O521"/>
  <c r="N521"/>
  <c r="P520"/>
  <c r="O520"/>
  <c r="N520"/>
  <c r="P519"/>
  <c r="O519"/>
  <c r="N519"/>
  <c r="P518"/>
  <c r="O518"/>
  <c r="N518"/>
  <c r="P517"/>
  <c r="O517"/>
  <c r="N517"/>
  <c r="P516"/>
  <c r="O516"/>
  <c r="N516"/>
  <c r="P515"/>
  <c r="O515"/>
  <c r="N515"/>
  <c r="P514"/>
  <c r="O514"/>
  <c r="N514"/>
  <c r="P513"/>
  <c r="O513"/>
  <c r="N513"/>
  <c r="P512"/>
  <c r="O512"/>
  <c r="N512"/>
  <c r="P511"/>
  <c r="O511"/>
  <c r="N511"/>
  <c r="P510"/>
  <c r="O510"/>
  <c r="N510"/>
  <c r="P509"/>
  <c r="O509"/>
  <c r="N509"/>
  <c r="P508"/>
  <c r="O508"/>
  <c r="N508"/>
  <c r="P507"/>
  <c r="O507"/>
  <c r="N507"/>
  <c r="P506"/>
  <c r="O506"/>
  <c r="N506"/>
  <c r="P505"/>
  <c r="O505"/>
  <c r="N505"/>
  <c r="P504"/>
  <c r="O504"/>
  <c r="N504"/>
  <c r="P503"/>
  <c r="O503"/>
  <c r="N503"/>
  <c r="P502"/>
  <c r="O502"/>
  <c r="N502"/>
  <c r="P501"/>
  <c r="O501"/>
  <c r="N501"/>
  <c r="P500"/>
  <c r="O500"/>
  <c r="N500"/>
  <c r="P499"/>
  <c r="O499"/>
  <c r="N499"/>
  <c r="P498"/>
  <c r="O498"/>
  <c r="N498"/>
  <c r="P497"/>
  <c r="O497"/>
  <c r="N497"/>
  <c r="P496"/>
  <c r="O496"/>
  <c r="N496"/>
  <c r="P495"/>
  <c r="O495"/>
  <c r="N495"/>
  <c r="P494"/>
  <c r="O494"/>
  <c r="N494"/>
  <c r="P493"/>
  <c r="O493"/>
  <c r="N493"/>
  <c r="P492"/>
  <c r="O492"/>
  <c r="N492"/>
  <c r="P491"/>
  <c r="O491"/>
  <c r="N491"/>
  <c r="P490"/>
  <c r="O490"/>
  <c r="N490"/>
  <c r="P489"/>
  <c r="O489"/>
  <c r="N489"/>
  <c r="P488"/>
  <c r="O488"/>
  <c r="N488"/>
  <c r="P487"/>
  <c r="O487"/>
  <c r="N487"/>
  <c r="P486"/>
  <c r="O486"/>
  <c r="N486"/>
  <c r="P485"/>
  <c r="O485"/>
  <c r="N485"/>
  <c r="P484"/>
  <c r="O484"/>
  <c r="N484"/>
  <c r="P483"/>
  <c r="O483"/>
  <c r="N483"/>
  <c r="P482"/>
  <c r="O482"/>
  <c r="N482"/>
  <c r="P481"/>
  <c r="O481"/>
  <c r="N481"/>
  <c r="P480"/>
  <c r="O480"/>
  <c r="N480"/>
  <c r="P479"/>
  <c r="O479"/>
  <c r="N479"/>
  <c r="P478"/>
  <c r="O478"/>
  <c r="N478"/>
  <c r="P477"/>
  <c r="O477"/>
  <c r="N477"/>
  <c r="P476"/>
  <c r="O476"/>
  <c r="N476"/>
  <c r="P475"/>
  <c r="O475"/>
  <c r="N475"/>
  <c r="P474"/>
  <c r="O474"/>
  <c r="N474"/>
  <c r="P473"/>
  <c r="O473"/>
  <c r="N473"/>
  <c r="P472"/>
  <c r="O472"/>
  <c r="N472"/>
  <c r="P471"/>
  <c r="O471"/>
  <c r="N471"/>
  <c r="P470"/>
  <c r="O470"/>
  <c r="N470"/>
  <c r="P469"/>
  <c r="O469"/>
  <c r="N469"/>
  <c r="P468"/>
  <c r="O468"/>
  <c r="N468"/>
  <c r="P467"/>
  <c r="O467"/>
  <c r="N467"/>
  <c r="P466"/>
  <c r="O466"/>
  <c r="N466"/>
  <c r="P465"/>
  <c r="O465"/>
  <c r="N465"/>
  <c r="P464"/>
  <c r="O464"/>
  <c r="N464"/>
  <c r="P463"/>
  <c r="O463"/>
  <c r="N463"/>
  <c r="P462"/>
  <c r="O462"/>
  <c r="N462"/>
  <c r="P461"/>
  <c r="O461"/>
  <c r="N461"/>
  <c r="P460"/>
  <c r="O460"/>
  <c r="N460"/>
  <c r="P459"/>
  <c r="O459"/>
  <c r="N459"/>
  <c r="P458"/>
  <c r="O458"/>
  <c r="N458"/>
  <c r="P457"/>
  <c r="O457"/>
  <c r="N457"/>
  <c r="P456"/>
  <c r="O456"/>
  <c r="N456"/>
  <c r="P455"/>
  <c r="O455"/>
  <c r="N455"/>
  <c r="P454"/>
  <c r="O454"/>
  <c r="N454"/>
  <c r="P453"/>
  <c r="O453"/>
  <c r="N453"/>
  <c r="P452"/>
  <c r="O452"/>
  <c r="N452"/>
  <c r="P451"/>
  <c r="O451"/>
  <c r="N451"/>
  <c r="P450"/>
  <c r="O450"/>
  <c r="N450"/>
  <c r="P449"/>
  <c r="O449"/>
  <c r="N449"/>
  <c r="P448"/>
  <c r="O448"/>
  <c r="N448"/>
  <c r="P447"/>
  <c r="O447"/>
  <c r="N447"/>
  <c r="P446"/>
  <c r="O446"/>
  <c r="N446"/>
  <c r="P445"/>
  <c r="O445"/>
  <c r="N445"/>
  <c r="P444"/>
  <c r="O444"/>
  <c r="N444"/>
  <c r="P443"/>
  <c r="O443"/>
  <c r="N443"/>
  <c r="P442"/>
  <c r="O442"/>
  <c r="N442"/>
  <c r="P441"/>
  <c r="O441"/>
  <c r="N441"/>
  <c r="P440"/>
  <c r="O440"/>
  <c r="N440"/>
  <c r="P439"/>
  <c r="O439"/>
  <c r="N439"/>
  <c r="P438"/>
  <c r="O438"/>
  <c r="N438"/>
  <c r="P437"/>
  <c r="O437"/>
  <c r="N437"/>
  <c r="P436"/>
  <c r="M436" i="1" s="1"/>
  <c r="O436" i="5"/>
  <c r="N436"/>
  <c r="P435"/>
  <c r="O435"/>
  <c r="N435"/>
  <c r="P434"/>
  <c r="O434"/>
  <c r="N434"/>
  <c r="P433"/>
  <c r="O433"/>
  <c r="N433"/>
  <c r="P432"/>
  <c r="M432" i="1" s="1"/>
  <c r="O432" i="5"/>
  <c r="N432"/>
  <c r="P431"/>
  <c r="O431"/>
  <c r="N431"/>
  <c r="P430"/>
  <c r="O430"/>
  <c r="N430"/>
  <c r="P429"/>
  <c r="O429"/>
  <c r="N429"/>
  <c r="P428"/>
  <c r="M428" i="1" s="1"/>
  <c r="O428" i="5"/>
  <c r="N428"/>
  <c r="P427"/>
  <c r="O427"/>
  <c r="N427"/>
  <c r="P426"/>
  <c r="O426"/>
  <c r="N426"/>
  <c r="P425"/>
  <c r="O425"/>
  <c r="N425"/>
  <c r="P424"/>
  <c r="M424" i="1" s="1"/>
  <c r="O424" i="5"/>
  <c r="N424"/>
  <c r="P423"/>
  <c r="O423"/>
  <c r="N423"/>
  <c r="P422"/>
  <c r="O422"/>
  <c r="N422"/>
  <c r="P421"/>
  <c r="O421"/>
  <c r="N421"/>
  <c r="P420"/>
  <c r="M420" i="1" s="1"/>
  <c r="O420" i="5"/>
  <c r="N420"/>
  <c r="P419"/>
  <c r="O419"/>
  <c r="N419"/>
  <c r="P418"/>
  <c r="O418"/>
  <c r="N418"/>
  <c r="P417"/>
  <c r="O417"/>
  <c r="N417"/>
  <c r="P416"/>
  <c r="M416" i="1" s="1"/>
  <c r="O416" i="5"/>
  <c r="N416"/>
  <c r="P415"/>
  <c r="O415"/>
  <c r="N415"/>
  <c r="P414"/>
  <c r="O414"/>
  <c r="N414"/>
  <c r="P413"/>
  <c r="O413"/>
  <c r="N413"/>
  <c r="P412"/>
  <c r="M412" i="1" s="1"/>
  <c r="O412" i="5"/>
  <c r="N412"/>
  <c r="P411"/>
  <c r="O411"/>
  <c r="N411"/>
  <c r="P410"/>
  <c r="O410"/>
  <c r="N410"/>
  <c r="P409"/>
  <c r="O409"/>
  <c r="N409"/>
  <c r="P408"/>
  <c r="M408" i="1" s="1"/>
  <c r="O408" i="5"/>
  <c r="N408"/>
  <c r="P407"/>
  <c r="O407"/>
  <c r="N407"/>
  <c r="P406"/>
  <c r="O406"/>
  <c r="N406"/>
  <c r="P405"/>
  <c r="O405"/>
  <c r="N405"/>
  <c r="P404"/>
  <c r="M404" i="1" s="1"/>
  <c r="O404" i="5"/>
  <c r="N404"/>
  <c r="P403"/>
  <c r="O403"/>
  <c r="N403"/>
  <c r="P402"/>
  <c r="O402"/>
  <c r="N402"/>
  <c r="P401"/>
  <c r="O401"/>
  <c r="N401"/>
  <c r="P400"/>
  <c r="M400" i="1" s="1"/>
  <c r="O400" i="5"/>
  <c r="N400"/>
  <c r="P399"/>
  <c r="O399"/>
  <c r="N399"/>
  <c r="P398"/>
  <c r="O398"/>
  <c r="N398"/>
  <c r="P397"/>
  <c r="O397"/>
  <c r="N397"/>
  <c r="P396"/>
  <c r="M396" i="1" s="1"/>
  <c r="O396" i="5"/>
  <c r="N396"/>
  <c r="P395"/>
  <c r="O395"/>
  <c r="N395"/>
  <c r="P394"/>
  <c r="O394"/>
  <c r="N394"/>
  <c r="P393"/>
  <c r="M393" i="1" s="1"/>
  <c r="O393" i="5"/>
  <c r="N393"/>
  <c r="P392"/>
  <c r="M392" i="1" s="1"/>
  <c r="O392" i="5"/>
  <c r="N392"/>
  <c r="P391"/>
  <c r="O391"/>
  <c r="N391"/>
  <c r="P390"/>
  <c r="O390"/>
  <c r="N390"/>
  <c r="P389"/>
  <c r="O389"/>
  <c r="N389"/>
  <c r="P388"/>
  <c r="M388" i="1" s="1"/>
  <c r="O388" i="5"/>
  <c r="N388"/>
  <c r="P387"/>
  <c r="O387"/>
  <c r="N387"/>
  <c r="P386"/>
  <c r="O386"/>
  <c r="N386"/>
  <c r="P385"/>
  <c r="M385" i="1" s="1"/>
  <c r="O385" i="5"/>
  <c r="N385"/>
  <c r="P384"/>
  <c r="M384" i="1" s="1"/>
  <c r="O384" i="5"/>
  <c r="N384"/>
  <c r="P383"/>
  <c r="O383"/>
  <c r="N383"/>
  <c r="P382"/>
  <c r="O382"/>
  <c r="N382"/>
  <c r="P381"/>
  <c r="M381" i="1" s="1"/>
  <c r="O381" i="5"/>
  <c r="N381"/>
  <c r="P380"/>
  <c r="M380" i="1" s="1"/>
  <c r="O380" i="5"/>
  <c r="N380"/>
  <c r="P379"/>
  <c r="O379"/>
  <c r="N379"/>
  <c r="P378"/>
  <c r="O378"/>
  <c r="N378"/>
  <c r="P377"/>
  <c r="M377" i="1" s="1"/>
  <c r="O377" i="5"/>
  <c r="N377"/>
  <c r="P376"/>
  <c r="M376" i="1" s="1"/>
  <c r="O376" i="5"/>
  <c r="N376"/>
  <c r="P375"/>
  <c r="O375"/>
  <c r="N375"/>
  <c r="P374"/>
  <c r="O374"/>
  <c r="N374"/>
  <c r="P373"/>
  <c r="O373"/>
  <c r="N373"/>
  <c r="P372"/>
  <c r="M372" i="1" s="1"/>
  <c r="O372" i="5"/>
  <c r="N372"/>
  <c r="P371"/>
  <c r="O371"/>
  <c r="N371"/>
  <c r="P370"/>
  <c r="O370"/>
  <c r="N370"/>
  <c r="P369"/>
  <c r="M369" i="1" s="1"/>
  <c r="O369" i="5"/>
  <c r="N369"/>
  <c r="P368"/>
  <c r="M368" i="1" s="1"/>
  <c r="O368" i="5"/>
  <c r="N368"/>
  <c r="P367"/>
  <c r="O367"/>
  <c r="N367"/>
  <c r="P366"/>
  <c r="O366"/>
  <c r="N366"/>
  <c r="P365"/>
  <c r="M365" i="1" s="1"/>
  <c r="O365" i="5"/>
  <c r="N365"/>
  <c r="P364"/>
  <c r="M364" i="1" s="1"/>
  <c r="O364" i="5"/>
  <c r="N364"/>
  <c r="P363"/>
  <c r="O363"/>
  <c r="N363"/>
  <c r="P362"/>
  <c r="O362"/>
  <c r="N362"/>
  <c r="P361"/>
  <c r="M361" i="1" s="1"/>
  <c r="O361" i="5"/>
  <c r="N361"/>
  <c r="P360"/>
  <c r="M360" i="1" s="1"/>
  <c r="O360" i="5"/>
  <c r="N360"/>
  <c r="P359"/>
  <c r="O359"/>
  <c r="N359"/>
  <c r="P358"/>
  <c r="O358"/>
  <c r="N358"/>
  <c r="P357"/>
  <c r="O357"/>
  <c r="N357"/>
  <c r="P356"/>
  <c r="M356" i="1" s="1"/>
  <c r="O356" i="5"/>
  <c r="N356"/>
  <c r="P355"/>
  <c r="O355"/>
  <c r="N355"/>
  <c r="P354"/>
  <c r="O354"/>
  <c r="N354"/>
  <c r="P353"/>
  <c r="M353" i="1" s="1"/>
  <c r="O353" i="5"/>
  <c r="N353"/>
  <c r="P352"/>
  <c r="M352" i="1" s="1"/>
  <c r="O352" i="5"/>
  <c r="N352"/>
  <c r="P351"/>
  <c r="O351"/>
  <c r="N351"/>
  <c r="P350"/>
  <c r="O350"/>
  <c r="N350"/>
  <c r="P349"/>
  <c r="M349" i="1" s="1"/>
  <c r="O349" i="5"/>
  <c r="N349"/>
  <c r="P348"/>
  <c r="M348" i="1" s="1"/>
  <c r="O348" i="5"/>
  <c r="N348"/>
  <c r="P347"/>
  <c r="O347"/>
  <c r="N347"/>
  <c r="P346"/>
  <c r="O346"/>
  <c r="N346"/>
  <c r="P345"/>
  <c r="M345" i="1" s="1"/>
  <c r="O345" i="5"/>
  <c r="N345"/>
  <c r="P344"/>
  <c r="M344" i="1" s="1"/>
  <c r="O344" i="5"/>
  <c r="N344"/>
  <c r="P343"/>
  <c r="O343"/>
  <c r="N343"/>
  <c r="P342"/>
  <c r="O342"/>
  <c r="N342"/>
  <c r="P341"/>
  <c r="O341"/>
  <c r="N341"/>
  <c r="P340"/>
  <c r="M340" i="1" s="1"/>
  <c r="O340" i="5"/>
  <c r="N340"/>
  <c r="P339"/>
  <c r="O339"/>
  <c r="N339"/>
  <c r="P338"/>
  <c r="O338"/>
  <c r="N338"/>
  <c r="P337"/>
  <c r="M337" i="1" s="1"/>
  <c r="O337" i="5"/>
  <c r="N337"/>
  <c r="P336"/>
  <c r="M336" i="1" s="1"/>
  <c r="O336" i="5"/>
  <c r="N336"/>
  <c r="P335"/>
  <c r="O335"/>
  <c r="N335"/>
  <c r="P334"/>
  <c r="O334"/>
  <c r="N334"/>
  <c r="P333"/>
  <c r="M333" i="1" s="1"/>
  <c r="O333" i="5"/>
  <c r="N333"/>
  <c r="P332"/>
  <c r="M332" i="1" s="1"/>
  <c r="O332" i="5"/>
  <c r="N332"/>
  <c r="P331"/>
  <c r="O331"/>
  <c r="N331"/>
  <c r="P330"/>
  <c r="O330"/>
  <c r="N330"/>
  <c r="P329"/>
  <c r="M329" i="1" s="1"/>
  <c r="O329" i="5"/>
  <c r="N329"/>
  <c r="P328"/>
  <c r="M328" i="1" s="1"/>
  <c r="O328" i="5"/>
  <c r="N328"/>
  <c r="P327"/>
  <c r="O327"/>
  <c r="N327"/>
  <c r="P326"/>
  <c r="O326"/>
  <c r="N326"/>
  <c r="P325"/>
  <c r="O325"/>
  <c r="N325"/>
  <c r="P324"/>
  <c r="M324" i="1" s="1"/>
  <c r="O324" i="5"/>
  <c r="N324"/>
  <c r="P323"/>
  <c r="O323"/>
  <c r="N323"/>
  <c r="P322"/>
  <c r="O322"/>
  <c r="N322"/>
  <c r="P321"/>
  <c r="M321" i="1" s="1"/>
  <c r="O321" i="5"/>
  <c r="N321"/>
  <c r="P320"/>
  <c r="M320" i="1" s="1"/>
  <c r="O320" i="5"/>
  <c r="N320"/>
  <c r="P319"/>
  <c r="O319"/>
  <c r="N319"/>
  <c r="P318"/>
  <c r="O318"/>
  <c r="N318"/>
  <c r="P317"/>
  <c r="M317" i="1" s="1"/>
  <c r="O317" i="5"/>
  <c r="N317"/>
  <c r="P316"/>
  <c r="M316" i="1" s="1"/>
  <c r="O316" i="5"/>
  <c r="N316"/>
  <c r="P315"/>
  <c r="O315"/>
  <c r="N315"/>
  <c r="P314"/>
  <c r="O314"/>
  <c r="N314"/>
  <c r="P313"/>
  <c r="M313" i="1" s="1"/>
  <c r="O313" i="5"/>
  <c r="N313"/>
  <c r="P312"/>
  <c r="M312" i="1" s="1"/>
  <c r="O312" i="5"/>
  <c r="N312"/>
  <c r="P311"/>
  <c r="O311"/>
  <c r="N311"/>
  <c r="P310"/>
  <c r="O310"/>
  <c r="N310"/>
  <c r="P309"/>
  <c r="O309"/>
  <c r="N309"/>
  <c r="P308"/>
  <c r="M308" i="1" s="1"/>
  <c r="O308" i="5"/>
  <c r="N308"/>
  <c r="P307"/>
  <c r="O307"/>
  <c r="N307"/>
  <c r="P306"/>
  <c r="O306"/>
  <c r="N306"/>
  <c r="P305"/>
  <c r="M305" i="1" s="1"/>
  <c r="O305" i="5"/>
  <c r="N305"/>
  <c r="P304"/>
  <c r="M304" i="1" s="1"/>
  <c r="O304" i="5"/>
  <c r="N304"/>
  <c r="P303"/>
  <c r="O303"/>
  <c r="N303"/>
  <c r="P302"/>
  <c r="O302"/>
  <c r="N302"/>
  <c r="P301"/>
  <c r="M301" i="1" s="1"/>
  <c r="O301" i="5"/>
  <c r="N301"/>
  <c r="P300"/>
  <c r="M300" i="1" s="1"/>
  <c r="O300" i="5"/>
  <c r="N300"/>
  <c r="P299"/>
  <c r="O299"/>
  <c r="N299"/>
  <c r="P298"/>
  <c r="O298"/>
  <c r="N298"/>
  <c r="P297"/>
  <c r="M297" i="1" s="1"/>
  <c r="O297" i="5"/>
  <c r="N297"/>
  <c r="P296"/>
  <c r="M296" i="1" s="1"/>
  <c r="O296" i="5"/>
  <c r="N296"/>
  <c r="P295"/>
  <c r="O295"/>
  <c r="N295"/>
  <c r="P294"/>
  <c r="O294"/>
  <c r="N294"/>
  <c r="P293"/>
  <c r="M293" i="1" s="1"/>
  <c r="O293" i="5"/>
  <c r="N293"/>
  <c r="P292"/>
  <c r="M292" i="1" s="1"/>
  <c r="O292" i="5"/>
  <c r="N292"/>
  <c r="P291"/>
  <c r="O291"/>
  <c r="N291"/>
  <c r="P290"/>
  <c r="O290"/>
  <c r="N290"/>
  <c r="P289"/>
  <c r="M289" i="1" s="1"/>
  <c r="O289" i="5"/>
  <c r="N289"/>
  <c r="P288"/>
  <c r="M288" i="1" s="1"/>
  <c r="O288" i="5"/>
  <c r="N288"/>
  <c r="P287"/>
  <c r="O287"/>
  <c r="N287"/>
  <c r="P286"/>
  <c r="O286"/>
  <c r="N286"/>
  <c r="P285"/>
  <c r="M285" i="1" s="1"/>
  <c r="O285" i="5"/>
  <c r="N285"/>
  <c r="P284"/>
  <c r="M284" i="1" s="1"/>
  <c r="O284" i="5"/>
  <c r="N284"/>
  <c r="P283"/>
  <c r="O283"/>
  <c r="N283"/>
  <c r="P282"/>
  <c r="O282"/>
  <c r="N282"/>
  <c r="P281"/>
  <c r="M281" i="1" s="1"/>
  <c r="O281" i="5"/>
  <c r="N281"/>
  <c r="P280"/>
  <c r="M280" i="1" s="1"/>
  <c r="O280" i="5"/>
  <c r="N280"/>
  <c r="P279"/>
  <c r="O279"/>
  <c r="N279"/>
  <c r="P278"/>
  <c r="O278"/>
  <c r="N278"/>
  <c r="P277"/>
  <c r="M277" i="1" s="1"/>
  <c r="O277" i="5"/>
  <c r="N277"/>
  <c r="P276"/>
  <c r="M276" i="1" s="1"/>
  <c r="O276" i="5"/>
  <c r="N276"/>
  <c r="P275"/>
  <c r="O275"/>
  <c r="N275"/>
  <c r="P274"/>
  <c r="O274"/>
  <c r="N274"/>
  <c r="P273"/>
  <c r="M273" i="1" s="1"/>
  <c r="O273" i="5"/>
  <c r="N273"/>
  <c r="P272"/>
  <c r="M272" i="1" s="1"/>
  <c r="O272" i="5"/>
  <c r="N272"/>
  <c r="P271"/>
  <c r="O271"/>
  <c r="N271"/>
  <c r="P270"/>
  <c r="O270"/>
  <c r="N270"/>
  <c r="P269"/>
  <c r="M269" i="1" s="1"/>
  <c r="O269" i="5"/>
  <c r="N269"/>
  <c r="P268"/>
  <c r="M268" i="1" s="1"/>
  <c r="O268" i="5"/>
  <c r="N268"/>
  <c r="P267"/>
  <c r="O267"/>
  <c r="N267"/>
  <c r="P266"/>
  <c r="O266"/>
  <c r="N266"/>
  <c r="P265"/>
  <c r="M265" i="1" s="1"/>
  <c r="O265" i="5"/>
  <c r="N265"/>
  <c r="P264"/>
  <c r="M264" i="1" s="1"/>
  <c r="O264" i="5"/>
  <c r="N264"/>
  <c r="P263"/>
  <c r="O263"/>
  <c r="N263"/>
  <c r="P262"/>
  <c r="O262"/>
  <c r="N262"/>
  <c r="P261"/>
  <c r="O261"/>
  <c r="N261"/>
  <c r="P260"/>
  <c r="M260" i="1" s="1"/>
  <c r="O260" i="5"/>
  <c r="N260"/>
  <c r="P259"/>
  <c r="O259"/>
  <c r="N259"/>
  <c r="P258"/>
  <c r="O258"/>
  <c r="N258"/>
  <c r="P257"/>
  <c r="O257"/>
  <c r="N257"/>
  <c r="P256"/>
  <c r="M256" i="1" s="1"/>
  <c r="O256" i="5"/>
  <c r="N256"/>
  <c r="P255"/>
  <c r="O255"/>
  <c r="N255"/>
  <c r="P254"/>
  <c r="O254"/>
  <c r="N254"/>
  <c r="P253"/>
  <c r="M253" i="1" s="1"/>
  <c r="O253" i="5"/>
  <c r="N253"/>
  <c r="P252"/>
  <c r="M252" i="1" s="1"/>
  <c r="O252" i="5"/>
  <c r="N252"/>
  <c r="P251"/>
  <c r="O251"/>
  <c r="N251"/>
  <c r="P250"/>
  <c r="O250"/>
  <c r="N250"/>
  <c r="P249"/>
  <c r="M249" i="1" s="1"/>
  <c r="O249" i="5"/>
  <c r="N249"/>
  <c r="P248"/>
  <c r="M248" i="1" s="1"/>
  <c r="O248" i="5"/>
  <c r="N248"/>
  <c r="P247"/>
  <c r="O247"/>
  <c r="N247"/>
  <c r="P246"/>
  <c r="O246"/>
  <c r="N246"/>
  <c r="P245"/>
  <c r="M245" i="1" s="1"/>
  <c r="O245" i="5"/>
  <c r="N245"/>
  <c r="P244"/>
  <c r="M244" i="1" s="1"/>
  <c r="O244" i="5"/>
  <c r="N244"/>
  <c r="P243"/>
  <c r="O243"/>
  <c r="N243"/>
  <c r="P242"/>
  <c r="O242"/>
  <c r="N242"/>
  <c r="P241"/>
  <c r="M241" i="1" s="1"/>
  <c r="O241" i="5"/>
  <c r="N241"/>
  <c r="P240"/>
  <c r="M240" i="1" s="1"/>
  <c r="O240" i="5"/>
  <c r="N240"/>
  <c r="P239"/>
  <c r="O239"/>
  <c r="N239"/>
  <c r="P238"/>
  <c r="O238"/>
  <c r="N238"/>
  <c r="P237"/>
  <c r="M237" i="1" s="1"/>
  <c r="O237" i="5"/>
  <c r="N237"/>
  <c r="P236"/>
  <c r="M236" i="1" s="1"/>
  <c r="O236" i="5"/>
  <c r="N236"/>
  <c r="P235"/>
  <c r="O235"/>
  <c r="N235"/>
  <c r="P234"/>
  <c r="O234"/>
  <c r="N234"/>
  <c r="P233"/>
  <c r="M233" i="1" s="1"/>
  <c r="O233" i="5"/>
  <c r="N233"/>
  <c r="P232"/>
  <c r="M232" i="1" s="1"/>
  <c r="O232" i="5"/>
  <c r="N232"/>
  <c r="P231"/>
  <c r="O231"/>
  <c r="N231"/>
  <c r="P230"/>
  <c r="O230"/>
  <c r="N230"/>
  <c r="P229"/>
  <c r="O229"/>
  <c r="N229"/>
  <c r="P228"/>
  <c r="M228" i="1" s="1"/>
  <c r="O228" i="5"/>
  <c r="N228"/>
  <c r="P227"/>
  <c r="O227"/>
  <c r="N227"/>
  <c r="P226"/>
  <c r="O226"/>
  <c r="N226"/>
  <c r="P225"/>
  <c r="O225"/>
  <c r="N225"/>
  <c r="P224"/>
  <c r="M224" i="1" s="1"/>
  <c r="O224" i="5"/>
  <c r="N224"/>
  <c r="P223"/>
  <c r="O223"/>
  <c r="N223"/>
  <c r="P222"/>
  <c r="O222"/>
  <c r="N222"/>
  <c r="P221"/>
  <c r="M221" i="1" s="1"/>
  <c r="O221" i="5"/>
  <c r="N221"/>
  <c r="P220"/>
  <c r="M220" i="1" s="1"/>
  <c r="O220" i="5"/>
  <c r="N220"/>
  <c r="P219"/>
  <c r="O219"/>
  <c r="N219"/>
  <c r="P218"/>
  <c r="O218"/>
  <c r="N218"/>
  <c r="P217"/>
  <c r="M217" i="1" s="1"/>
  <c r="O217" i="5"/>
  <c r="N217"/>
  <c r="P216"/>
  <c r="M216" i="1" s="1"/>
  <c r="O216" i="5"/>
  <c r="N216"/>
  <c r="P215"/>
  <c r="O215"/>
  <c r="N215"/>
  <c r="P214"/>
  <c r="O214"/>
  <c r="N214"/>
  <c r="P213"/>
  <c r="O213"/>
  <c r="N213"/>
  <c r="P212"/>
  <c r="M212" i="1" s="1"/>
  <c r="O212" i="5"/>
  <c r="N212"/>
  <c r="P211"/>
  <c r="O211"/>
  <c r="N211"/>
  <c r="P210"/>
  <c r="O210"/>
  <c r="N210"/>
  <c r="P209"/>
  <c r="O209"/>
  <c r="N209"/>
  <c r="P208"/>
  <c r="M208" i="1" s="1"/>
  <c r="O208" i="5"/>
  <c r="N208"/>
  <c r="P207"/>
  <c r="O207"/>
  <c r="N207"/>
  <c r="P206"/>
  <c r="O206"/>
  <c r="N206"/>
  <c r="P205"/>
  <c r="M205" i="1" s="1"/>
  <c r="O205" i="5"/>
  <c r="N205"/>
  <c r="P204"/>
  <c r="M204" i="1" s="1"/>
  <c r="O204" i="5"/>
  <c r="N204"/>
  <c r="P203"/>
  <c r="O203"/>
  <c r="N203"/>
  <c r="P202"/>
  <c r="O202"/>
  <c r="N202"/>
  <c r="P201"/>
  <c r="M201" i="1" s="1"/>
  <c r="O201" i="5"/>
  <c r="N201"/>
  <c r="P200"/>
  <c r="M200" i="1" s="1"/>
  <c r="O200" i="5"/>
  <c r="N200"/>
  <c r="P199"/>
  <c r="O199"/>
  <c r="N199"/>
  <c r="P198"/>
  <c r="O198"/>
  <c r="N198"/>
  <c r="P197"/>
  <c r="M197" i="1" s="1"/>
  <c r="O197" i="5"/>
  <c r="N197"/>
  <c r="P196"/>
  <c r="M196" i="1" s="1"/>
  <c r="O196" i="5"/>
  <c r="N196"/>
  <c r="P195"/>
  <c r="O195"/>
  <c r="N195"/>
  <c r="P194"/>
  <c r="O194"/>
  <c r="N194"/>
  <c r="P193"/>
  <c r="M193" i="1" s="1"/>
  <c r="O193" i="5"/>
  <c r="N193"/>
  <c r="P192"/>
  <c r="M192" i="1" s="1"/>
  <c r="O192" i="5"/>
  <c r="N192"/>
  <c r="P191"/>
  <c r="O191"/>
  <c r="N191"/>
  <c r="P190"/>
  <c r="O190"/>
  <c r="N190"/>
  <c r="P189"/>
  <c r="M189" i="1" s="1"/>
  <c r="O189" i="5"/>
  <c r="N189"/>
  <c r="P188"/>
  <c r="M188" i="1" s="1"/>
  <c r="O188" i="5"/>
  <c r="N188"/>
  <c r="P187"/>
  <c r="O187"/>
  <c r="N187"/>
  <c r="P186"/>
  <c r="O186"/>
  <c r="N186"/>
  <c r="P185"/>
  <c r="M185" i="1" s="1"/>
  <c r="O185" i="5"/>
  <c r="N185"/>
  <c r="P184"/>
  <c r="M184" i="1" s="1"/>
  <c r="O184" i="5"/>
  <c r="N184"/>
  <c r="P183"/>
  <c r="O183"/>
  <c r="N183"/>
  <c r="P182"/>
  <c r="O182"/>
  <c r="N182"/>
  <c r="P181"/>
  <c r="M181" i="1" s="1"/>
  <c r="O181" i="5"/>
  <c r="N181"/>
  <c r="P180"/>
  <c r="M180" i="1" s="1"/>
  <c r="O180" i="5"/>
  <c r="N180"/>
  <c r="P179"/>
  <c r="O179"/>
  <c r="N179"/>
  <c r="P178"/>
  <c r="O178"/>
  <c r="N178"/>
  <c r="P177"/>
  <c r="O177"/>
  <c r="N177"/>
  <c r="P176"/>
  <c r="M176" i="1" s="1"/>
  <c r="O176" i="5"/>
  <c r="N176"/>
  <c r="P175"/>
  <c r="O175"/>
  <c r="N175"/>
  <c r="P174"/>
  <c r="O174"/>
  <c r="N174"/>
  <c r="P173"/>
  <c r="M173" i="1" s="1"/>
  <c r="O173" i="5"/>
  <c r="N173"/>
  <c r="P172"/>
  <c r="M172" i="1" s="1"/>
  <c r="O172" i="5"/>
  <c r="N172"/>
  <c r="P171"/>
  <c r="O171"/>
  <c r="N171"/>
  <c r="P170"/>
  <c r="O170"/>
  <c r="N170"/>
  <c r="P169"/>
  <c r="M169" i="1" s="1"/>
  <c r="O169" i="5"/>
  <c r="N169"/>
  <c r="P168"/>
  <c r="M168" i="1" s="1"/>
  <c r="O168" i="5"/>
  <c r="N168"/>
  <c r="P167"/>
  <c r="O167"/>
  <c r="N167"/>
  <c r="P166"/>
  <c r="O166"/>
  <c r="N166"/>
  <c r="P165"/>
  <c r="M165" i="1" s="1"/>
  <c r="O165" i="5"/>
  <c r="N165"/>
  <c r="P164"/>
  <c r="M164" i="1" s="1"/>
  <c r="O164" i="5"/>
  <c r="N164"/>
  <c r="P163"/>
  <c r="O163"/>
  <c r="N163"/>
  <c r="P162"/>
  <c r="O162"/>
  <c r="N162"/>
  <c r="P161"/>
  <c r="M161" i="1" s="1"/>
  <c r="O161" i="5"/>
  <c r="N161"/>
  <c r="P160"/>
  <c r="M160" i="1" s="1"/>
  <c r="O160" i="5"/>
  <c r="N160"/>
  <c r="P159"/>
  <c r="O159"/>
  <c r="N159"/>
  <c r="P158"/>
  <c r="O158"/>
  <c r="N158"/>
  <c r="P157"/>
  <c r="M157" i="1" s="1"/>
  <c r="O157" i="5"/>
  <c r="N157"/>
  <c r="P156"/>
  <c r="M156" i="1" s="1"/>
  <c r="O156" i="5"/>
  <c r="N156"/>
  <c r="P155"/>
  <c r="O155"/>
  <c r="N155"/>
  <c r="P154"/>
  <c r="O154"/>
  <c r="N154"/>
  <c r="P153"/>
  <c r="M153" i="1" s="1"/>
  <c r="O153" i="5"/>
  <c r="N153"/>
  <c r="P152"/>
  <c r="M152" i="1" s="1"/>
  <c r="O152" i="5"/>
  <c r="N152"/>
  <c r="P151"/>
  <c r="O151"/>
  <c r="N151"/>
  <c r="P150"/>
  <c r="O150"/>
  <c r="N150"/>
  <c r="P149"/>
  <c r="M149" i="1" s="1"/>
  <c r="O149" i="5"/>
  <c r="N149"/>
  <c r="P148"/>
  <c r="M148" i="1" s="1"/>
  <c r="O148" i="5"/>
  <c r="N148"/>
  <c r="P147"/>
  <c r="O147"/>
  <c r="N147"/>
  <c r="P146"/>
  <c r="O146"/>
  <c r="N146"/>
  <c r="P145"/>
  <c r="O145"/>
  <c r="N145"/>
  <c r="P144"/>
  <c r="M144" i="1" s="1"/>
  <c r="O144" i="5"/>
  <c r="N144"/>
  <c r="P143"/>
  <c r="O143"/>
  <c r="N143"/>
  <c r="P142"/>
  <c r="O142"/>
  <c r="N142"/>
  <c r="P141"/>
  <c r="M141" i="1" s="1"/>
  <c r="O141" i="5"/>
  <c r="N141"/>
  <c r="P140"/>
  <c r="M140" i="1" s="1"/>
  <c r="O140" i="5"/>
  <c r="N140"/>
  <c r="P139"/>
  <c r="O139"/>
  <c r="N139"/>
  <c r="P138"/>
  <c r="O138"/>
  <c r="N138"/>
  <c r="P137"/>
  <c r="M137" i="1" s="1"/>
  <c r="O137" i="5"/>
  <c r="N137"/>
  <c r="P136"/>
  <c r="M136" i="1" s="1"/>
  <c r="O136" i="5"/>
  <c r="N136"/>
  <c r="P135"/>
  <c r="O135"/>
  <c r="N135"/>
  <c r="P134"/>
  <c r="O134"/>
  <c r="N134"/>
  <c r="P133"/>
  <c r="M133" i="1" s="1"/>
  <c r="O133" i="5"/>
  <c r="N133"/>
  <c r="P132"/>
  <c r="M132" i="1" s="1"/>
  <c r="O132" i="5"/>
  <c r="N132"/>
  <c r="P131"/>
  <c r="O131"/>
  <c r="N131"/>
  <c r="P130"/>
  <c r="O130"/>
  <c r="N130"/>
  <c r="P129"/>
  <c r="M129" i="1" s="1"/>
  <c r="O129" i="5"/>
  <c r="N129"/>
  <c r="P128"/>
  <c r="M128" i="1" s="1"/>
  <c r="O128" i="5"/>
  <c r="N128"/>
  <c r="P127"/>
  <c r="O127"/>
  <c r="N127"/>
  <c r="P126"/>
  <c r="O126"/>
  <c r="N126"/>
  <c r="P125"/>
  <c r="M125" i="1" s="1"/>
  <c r="O125" i="5"/>
  <c r="N125"/>
  <c r="P124"/>
  <c r="M124" i="1" s="1"/>
  <c r="O124" i="5"/>
  <c r="N124"/>
  <c r="P123"/>
  <c r="O123"/>
  <c r="N123"/>
  <c r="P122"/>
  <c r="O122"/>
  <c r="N122"/>
  <c r="P121"/>
  <c r="M121" i="1" s="1"/>
  <c r="O121" i="5"/>
  <c r="N121"/>
  <c r="P120"/>
  <c r="M120" i="1" s="1"/>
  <c r="O120" i="5"/>
  <c r="N120"/>
  <c r="P119"/>
  <c r="O119"/>
  <c r="N119"/>
  <c r="P118"/>
  <c r="O118"/>
  <c r="N118"/>
  <c r="P117"/>
  <c r="M117" i="1" s="1"/>
  <c r="O117" i="5"/>
  <c r="N117"/>
  <c r="P116"/>
  <c r="M116" i="1" s="1"/>
  <c r="O116" i="5"/>
  <c r="N116"/>
  <c r="P115"/>
  <c r="O115"/>
  <c r="N115"/>
  <c r="P114"/>
  <c r="O114"/>
  <c r="N114"/>
  <c r="P113"/>
  <c r="O113"/>
  <c r="N113"/>
  <c r="P112"/>
  <c r="M112" i="1" s="1"/>
  <c r="O112" i="5"/>
  <c r="N112"/>
  <c r="P111"/>
  <c r="O111"/>
  <c r="N111"/>
  <c r="P110"/>
  <c r="O110"/>
  <c r="N110"/>
  <c r="P109"/>
  <c r="M109" i="1" s="1"/>
  <c r="O109" i="5"/>
  <c r="N109"/>
  <c r="P108"/>
  <c r="M108" i="1" s="1"/>
  <c r="O108" i="5"/>
  <c r="N108"/>
  <c r="P107"/>
  <c r="O107"/>
  <c r="N107"/>
  <c r="P106"/>
  <c r="O106"/>
  <c r="N106"/>
  <c r="P105"/>
  <c r="M105" i="1" s="1"/>
  <c r="O105" i="5"/>
  <c r="N105"/>
  <c r="P104"/>
  <c r="M104" i="1" s="1"/>
  <c r="O104" i="5"/>
  <c r="N104"/>
  <c r="P103"/>
  <c r="O103"/>
  <c r="N103"/>
  <c r="P102"/>
  <c r="O102"/>
  <c r="N102"/>
  <c r="P101"/>
  <c r="M101" i="1" s="1"/>
  <c r="O101" i="5"/>
  <c r="N101"/>
  <c r="P100"/>
  <c r="M100" i="1" s="1"/>
  <c r="O100" i="5"/>
  <c r="N100"/>
  <c r="P99"/>
  <c r="O99"/>
  <c r="N99"/>
  <c r="P98"/>
  <c r="O98"/>
  <c r="N98"/>
  <c r="P97"/>
  <c r="M97" i="1" s="1"/>
  <c r="O97" i="5"/>
  <c r="N97"/>
  <c r="P96"/>
  <c r="M96" i="1" s="1"/>
  <c r="O96" i="5"/>
  <c r="N96"/>
  <c r="P95"/>
  <c r="O95"/>
  <c r="N95"/>
  <c r="P94"/>
  <c r="O94"/>
  <c r="N94"/>
  <c r="P93"/>
  <c r="M93" i="1" s="1"/>
  <c r="O93" i="5"/>
  <c r="N93"/>
  <c r="P92"/>
  <c r="M92" i="1" s="1"/>
  <c r="O92" i="5"/>
  <c r="N92"/>
  <c r="P91"/>
  <c r="O91"/>
  <c r="N91"/>
  <c r="P90"/>
  <c r="O90"/>
  <c r="N90"/>
  <c r="P89"/>
  <c r="M89" i="1" s="1"/>
  <c r="O89" i="5"/>
  <c r="N89"/>
  <c r="P88"/>
  <c r="M88" i="1" s="1"/>
  <c r="O88" i="5"/>
  <c r="N88"/>
  <c r="P87"/>
  <c r="O87"/>
  <c r="N87"/>
  <c r="P86"/>
  <c r="O86"/>
  <c r="N86"/>
  <c r="P85"/>
  <c r="M85" i="1" s="1"/>
  <c r="O85" i="5"/>
  <c r="N85"/>
  <c r="P84"/>
  <c r="M84" i="1" s="1"/>
  <c r="O84" i="5"/>
  <c r="N84"/>
  <c r="P83"/>
  <c r="O83"/>
  <c r="N83"/>
  <c r="P82"/>
  <c r="O82"/>
  <c r="N82"/>
  <c r="P81"/>
  <c r="O81"/>
  <c r="N81"/>
  <c r="P80"/>
  <c r="M80" i="1" s="1"/>
  <c r="O80" i="5"/>
  <c r="N80"/>
  <c r="P79"/>
  <c r="O79"/>
  <c r="N79"/>
  <c r="P78"/>
  <c r="O78"/>
  <c r="N78"/>
  <c r="P77"/>
  <c r="M77" i="1" s="1"/>
  <c r="O77" i="5"/>
  <c r="N77"/>
  <c r="P76"/>
  <c r="M76" i="1" s="1"/>
  <c r="O76" i="5"/>
  <c r="N76"/>
  <c r="P75"/>
  <c r="O75"/>
  <c r="N75"/>
  <c r="P74"/>
  <c r="O74"/>
  <c r="N74"/>
  <c r="P73"/>
  <c r="M73" i="1" s="1"/>
  <c r="O73" i="5"/>
  <c r="N73"/>
  <c r="P72"/>
  <c r="M72" i="1" s="1"/>
  <c r="O72" i="5"/>
  <c r="N72"/>
  <c r="P71"/>
  <c r="O71"/>
  <c r="N71"/>
  <c r="P70"/>
  <c r="O70"/>
  <c r="N70"/>
  <c r="P69"/>
  <c r="M69" i="1" s="1"/>
  <c r="O69" i="5"/>
  <c r="N69"/>
  <c r="P68"/>
  <c r="M68" i="1" s="1"/>
  <c r="O68" i="5"/>
  <c r="N68"/>
  <c r="P67"/>
  <c r="O67"/>
  <c r="N67"/>
  <c r="P66"/>
  <c r="O66"/>
  <c r="N66"/>
  <c r="P65"/>
  <c r="M65" i="1" s="1"/>
  <c r="O65" i="5"/>
  <c r="N65"/>
  <c r="P64"/>
  <c r="M64" i="1" s="1"/>
  <c r="O64" i="5"/>
  <c r="N64"/>
  <c r="P63"/>
  <c r="O63"/>
  <c r="N63"/>
  <c r="P62"/>
  <c r="O62"/>
  <c r="N62"/>
  <c r="P61"/>
  <c r="M61" i="1" s="1"/>
  <c r="O61" i="5"/>
  <c r="N61"/>
  <c r="P60"/>
  <c r="M60" i="1" s="1"/>
  <c r="O60" i="5"/>
  <c r="N60"/>
  <c r="P59"/>
  <c r="O59"/>
  <c r="N59"/>
  <c r="P58"/>
  <c r="O58"/>
  <c r="N58"/>
  <c r="P57"/>
  <c r="M57" i="1" s="1"/>
  <c r="O57" i="5"/>
  <c r="N57"/>
  <c r="P56"/>
  <c r="M56" i="1" s="1"/>
  <c r="O56" i="5"/>
  <c r="N56"/>
  <c r="P55"/>
  <c r="O55"/>
  <c r="N55"/>
  <c r="P54"/>
  <c r="O54"/>
  <c r="N54"/>
  <c r="P53"/>
  <c r="M53" i="1" s="1"/>
  <c r="O53" i="5"/>
  <c r="N53"/>
  <c r="P52"/>
  <c r="M52" i="1" s="1"/>
  <c r="O52" i="5"/>
  <c r="N52"/>
  <c r="P51"/>
  <c r="O51"/>
  <c r="N51"/>
  <c r="P50"/>
  <c r="O50"/>
  <c r="N50"/>
  <c r="P49"/>
  <c r="O49"/>
  <c r="N49"/>
  <c r="P48"/>
  <c r="M48" i="1" s="1"/>
  <c r="O48" i="5"/>
  <c r="N48"/>
  <c r="P47"/>
  <c r="O47"/>
  <c r="N47"/>
  <c r="P46"/>
  <c r="O46"/>
  <c r="N46"/>
  <c r="P45"/>
  <c r="M45" i="1" s="1"/>
  <c r="O45" i="5"/>
  <c r="N45"/>
  <c r="P44"/>
  <c r="M44" i="1" s="1"/>
  <c r="O44" i="5"/>
  <c r="N44"/>
  <c r="P43"/>
  <c r="O43"/>
  <c r="N43"/>
  <c r="P42"/>
  <c r="O42"/>
  <c r="N42"/>
  <c r="P41"/>
  <c r="M41" i="1" s="1"/>
  <c r="O41" i="5"/>
  <c r="N41"/>
  <c r="P40"/>
  <c r="M40" i="1" s="1"/>
  <c r="O40" i="5"/>
  <c r="N40"/>
  <c r="P39"/>
  <c r="O39"/>
  <c r="N39"/>
  <c r="P38"/>
  <c r="O38"/>
  <c r="N38"/>
  <c r="P37"/>
  <c r="M37" i="1" s="1"/>
  <c r="O37" i="5"/>
  <c r="N37"/>
  <c r="P36"/>
  <c r="M36" i="1" s="1"/>
  <c r="O36" i="5"/>
  <c r="N36"/>
  <c r="P35"/>
  <c r="O35"/>
  <c r="N35"/>
  <c r="P34"/>
  <c r="O34"/>
  <c r="N34"/>
  <c r="P33"/>
  <c r="M33" i="1" s="1"/>
  <c r="O33" i="5"/>
  <c r="N33"/>
  <c r="P32"/>
  <c r="M32" i="1" s="1"/>
  <c r="O32" i="5"/>
  <c r="N32"/>
  <c r="P31"/>
  <c r="O31"/>
  <c r="N31"/>
  <c r="P30"/>
  <c r="O30"/>
  <c r="N30"/>
  <c r="P29"/>
  <c r="M29" i="1" s="1"/>
  <c r="O29" i="5"/>
  <c r="N29"/>
  <c r="P28"/>
  <c r="M28" i="1" s="1"/>
  <c r="O28" i="5"/>
  <c r="N28"/>
  <c r="P27"/>
  <c r="O27"/>
  <c r="N27"/>
  <c r="P26"/>
  <c r="O26"/>
  <c r="N26"/>
  <c r="P25"/>
  <c r="M25" i="1" s="1"/>
  <c r="O25" i="5"/>
  <c r="N25"/>
  <c r="P24"/>
  <c r="M24" i="1" s="1"/>
  <c r="O24" i="5"/>
  <c r="N24"/>
  <c r="P23"/>
  <c r="O23"/>
  <c r="N23"/>
  <c r="P22"/>
  <c r="O22"/>
  <c r="N22"/>
  <c r="P21"/>
  <c r="M21" i="1" s="1"/>
  <c r="O21" i="5"/>
  <c r="N21"/>
  <c r="P20"/>
  <c r="M20" i="1" s="1"/>
  <c r="O20" i="5"/>
  <c r="N20"/>
  <c r="P19"/>
  <c r="M19" i="1" s="1"/>
  <c r="O19" i="5"/>
  <c r="N19"/>
  <c r="P18"/>
  <c r="M18" i="1" s="1"/>
  <c r="O18" i="5"/>
  <c r="N18"/>
  <c r="P17"/>
  <c r="M17" i="1" s="1"/>
  <c r="O17" i="5"/>
  <c r="N17"/>
  <c r="P16"/>
  <c r="M16" i="1" s="1"/>
  <c r="O16" i="5"/>
  <c r="N16"/>
  <c r="P15"/>
  <c r="O15"/>
  <c r="N15"/>
  <c r="P14"/>
  <c r="M14" i="1" s="1"/>
  <c r="O14" i="5"/>
  <c r="N14"/>
  <c r="P13"/>
  <c r="M13" i="1" s="1"/>
  <c r="O13" i="5"/>
  <c r="N13"/>
  <c r="P12"/>
  <c r="M12" i="1" s="1"/>
  <c r="O12" i="5"/>
  <c r="N12"/>
  <c r="P11"/>
  <c r="M11" i="1" s="1"/>
  <c r="O11" i="5"/>
  <c r="N11"/>
  <c r="P10"/>
  <c r="M10" i="1" s="1"/>
  <c r="O10" i="5"/>
  <c r="N10"/>
  <c r="P9"/>
  <c r="M9" i="1" s="1"/>
  <c r="O9" i="5"/>
  <c r="N9"/>
  <c r="P8"/>
  <c r="M8" i="1" s="1"/>
  <c r="O8" i="5"/>
  <c r="N8"/>
  <c r="P7"/>
  <c r="M7" i="1" s="1"/>
  <c r="O7" i="5"/>
  <c r="N7"/>
  <c r="P6"/>
  <c r="O6"/>
  <c r="N6"/>
  <c r="P5"/>
  <c r="M5" i="1" s="1"/>
  <c r="O5" i="5"/>
  <c r="N5"/>
  <c r="P4"/>
  <c r="M4" i="1" s="1"/>
  <c r="O4" i="5"/>
  <c r="N4"/>
  <c r="P3"/>
  <c r="M3" i="1" s="1"/>
  <c r="O3" i="5"/>
  <c r="N3"/>
  <c r="M1000" i="1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5"/>
  <c r="M434"/>
  <c r="M433"/>
  <c r="M431"/>
  <c r="M430"/>
  <c r="M429"/>
  <c r="M427"/>
  <c r="M426"/>
  <c r="M425"/>
  <c r="M423"/>
  <c r="M422"/>
  <c r="M421"/>
  <c r="M419"/>
  <c r="M418"/>
  <c r="M417"/>
  <c r="M415"/>
  <c r="M414"/>
  <c r="M413"/>
  <c r="M411"/>
  <c r="M410"/>
  <c r="M409"/>
  <c r="M407"/>
  <c r="M406"/>
  <c r="M405"/>
  <c r="M403"/>
  <c r="M402"/>
  <c r="M401"/>
  <c r="M399"/>
  <c r="M398"/>
  <c r="M397"/>
  <c r="M395"/>
  <c r="M394"/>
  <c r="M391"/>
  <c r="M390"/>
  <c r="M389"/>
  <c r="M387"/>
  <c r="M386"/>
  <c r="M383"/>
  <c r="M382"/>
  <c r="M379"/>
  <c r="M378"/>
  <c r="M375"/>
  <c r="M374"/>
  <c r="M373"/>
  <c r="M371"/>
  <c r="M370"/>
  <c r="M367"/>
  <c r="M366"/>
  <c r="M363"/>
  <c r="M362"/>
  <c r="M359"/>
  <c r="M358"/>
  <c r="M357"/>
  <c r="M355"/>
  <c r="M354"/>
  <c r="M351"/>
  <c r="M350"/>
  <c r="M347"/>
  <c r="M346"/>
  <c r="M343"/>
  <c r="M342"/>
  <c r="M341"/>
  <c r="M339"/>
  <c r="M338"/>
  <c r="M335"/>
  <c r="M334"/>
  <c r="M331"/>
  <c r="M330"/>
  <c r="M327"/>
  <c r="M326"/>
  <c r="M325"/>
  <c r="M323"/>
  <c r="M322"/>
  <c r="M319"/>
  <c r="M318"/>
  <c r="M315"/>
  <c r="M314"/>
  <c r="M311"/>
  <c r="M310"/>
  <c r="M309"/>
  <c r="M307"/>
  <c r="M306"/>
  <c r="M303"/>
  <c r="M302"/>
  <c r="M299"/>
  <c r="M298"/>
  <c r="M295"/>
  <c r="M294"/>
  <c r="M291"/>
  <c r="M290"/>
  <c r="M287"/>
  <c r="M286"/>
  <c r="M283"/>
  <c r="M282"/>
  <c r="M279"/>
  <c r="M278"/>
  <c r="M275"/>
  <c r="M274"/>
  <c r="M271"/>
  <c r="M270"/>
  <c r="M267"/>
  <c r="M266"/>
  <c r="M263"/>
  <c r="M262"/>
  <c r="M261"/>
  <c r="M259"/>
  <c r="M258"/>
  <c r="M257"/>
  <c r="M255"/>
  <c r="M254"/>
  <c r="M251"/>
  <c r="M250"/>
  <c r="M247"/>
  <c r="M246"/>
  <c r="M243"/>
  <c r="M242"/>
  <c r="M239"/>
  <c r="M238"/>
  <c r="M235"/>
  <c r="M234"/>
  <c r="M231"/>
  <c r="M230"/>
  <c r="M229"/>
  <c r="M227"/>
  <c r="M226"/>
  <c r="M225"/>
  <c r="M223"/>
  <c r="M222"/>
  <c r="M219"/>
  <c r="M218"/>
  <c r="M215"/>
  <c r="M214"/>
  <c r="M213"/>
  <c r="M211"/>
  <c r="M210"/>
  <c r="M209"/>
  <c r="M207"/>
  <c r="M206"/>
  <c r="M203"/>
  <c r="M202"/>
  <c r="M199"/>
  <c r="M198"/>
  <c r="M195"/>
  <c r="M194"/>
  <c r="M191"/>
  <c r="M190"/>
  <c r="M187"/>
  <c r="M186"/>
  <c r="M183"/>
  <c r="M182"/>
  <c r="M179"/>
  <c r="M178"/>
  <c r="M177"/>
  <c r="M175"/>
  <c r="M174"/>
  <c r="M171"/>
  <c r="M170"/>
  <c r="M167"/>
  <c r="M166"/>
  <c r="M163"/>
  <c r="M162"/>
  <c r="M159"/>
  <c r="M158"/>
  <c r="M155"/>
  <c r="M154"/>
  <c r="M151"/>
  <c r="M150"/>
  <c r="M147"/>
  <c r="M146"/>
  <c r="M145"/>
  <c r="M143"/>
  <c r="M142"/>
  <c r="M139"/>
  <c r="M138"/>
  <c r="M135"/>
  <c r="M134"/>
  <c r="M131"/>
  <c r="M130"/>
  <c r="M127"/>
  <c r="M126"/>
  <c r="M123"/>
  <c r="M122"/>
  <c r="M119"/>
  <c r="M118"/>
  <c r="M115"/>
  <c r="M114"/>
  <c r="M113"/>
  <c r="M111"/>
  <c r="M110"/>
  <c r="M107"/>
  <c r="M106"/>
  <c r="M103"/>
  <c r="M102"/>
  <c r="M99"/>
  <c r="M98"/>
  <c r="M95"/>
  <c r="M94"/>
  <c r="M91"/>
  <c r="M90"/>
  <c r="M87"/>
  <c r="M86"/>
  <c r="M83"/>
  <c r="M82"/>
  <c r="M81"/>
  <c r="M79"/>
  <c r="M78"/>
  <c r="M75"/>
  <c r="M74"/>
  <c r="M71"/>
  <c r="M70"/>
  <c r="M67"/>
  <c r="M66"/>
  <c r="M63"/>
  <c r="M62"/>
  <c r="M59"/>
  <c r="M58"/>
  <c r="M55"/>
  <c r="M54"/>
  <c r="M51"/>
  <c r="M50"/>
  <c r="M49"/>
  <c r="M47"/>
  <c r="M46"/>
  <c r="M43"/>
  <c r="M42"/>
  <c r="M39"/>
  <c r="M38"/>
  <c r="M35"/>
  <c r="M34"/>
  <c r="M31"/>
  <c r="M30"/>
  <c r="M27"/>
  <c r="M26"/>
  <c r="M23"/>
  <c r="M22"/>
  <c r="M15"/>
  <c r="M6"/>
  <c r="O2" i="5"/>
  <c r="N2"/>
  <c r="P2"/>
  <c r="M2" i="1" s="1"/>
  <c r="AI1000" i="5"/>
  <c r="AD1000"/>
  <c r="AE1000" s="1"/>
  <c r="AF1000" s="1"/>
  <c r="Y1000"/>
  <c r="Z1000" s="1"/>
  <c r="X1000"/>
  <c r="W1000"/>
  <c r="L1000"/>
  <c r="M1000" s="1"/>
  <c r="K1000"/>
  <c r="J1000"/>
  <c r="I1000"/>
  <c r="AI999"/>
  <c r="AD999"/>
  <c r="AE999" s="1"/>
  <c r="AF999" s="1"/>
  <c r="Y999"/>
  <c r="Z999" s="1"/>
  <c r="X999"/>
  <c r="W999"/>
  <c r="L999"/>
  <c r="M999" s="1"/>
  <c r="K999"/>
  <c r="J999"/>
  <c r="I999"/>
  <c r="AI998"/>
  <c r="AD998"/>
  <c r="AE998" s="1"/>
  <c r="AF998" s="1"/>
  <c r="Y998"/>
  <c r="Z998" s="1"/>
  <c r="X998"/>
  <c r="W998"/>
  <c r="L998"/>
  <c r="M998" s="1"/>
  <c r="K998"/>
  <c r="J998"/>
  <c r="I998"/>
  <c r="AI997"/>
  <c r="AD997"/>
  <c r="AE997" s="1"/>
  <c r="AF997" s="1"/>
  <c r="Y997"/>
  <c r="Z997" s="1"/>
  <c r="X997"/>
  <c r="W997"/>
  <c r="L997"/>
  <c r="M997" s="1"/>
  <c r="K997"/>
  <c r="J997"/>
  <c r="I997"/>
  <c r="AI996"/>
  <c r="AD996"/>
  <c r="AE996" s="1"/>
  <c r="AF996" s="1"/>
  <c r="Y996"/>
  <c r="Z996" s="1"/>
  <c r="X996"/>
  <c r="W996"/>
  <c r="L996"/>
  <c r="M996" s="1"/>
  <c r="K996"/>
  <c r="J996"/>
  <c r="I996"/>
  <c r="AI995"/>
  <c r="AD995"/>
  <c r="AE995" s="1"/>
  <c r="AF995" s="1"/>
  <c r="Y995"/>
  <c r="Z995" s="1"/>
  <c r="X995"/>
  <c r="W995"/>
  <c r="L995"/>
  <c r="M995" s="1"/>
  <c r="K995"/>
  <c r="J995"/>
  <c r="I995"/>
  <c r="AI994"/>
  <c r="AD994"/>
  <c r="AE994" s="1"/>
  <c r="AF994" s="1"/>
  <c r="Y994"/>
  <c r="Z994" s="1"/>
  <c r="X994"/>
  <c r="W994"/>
  <c r="L994"/>
  <c r="M994" s="1"/>
  <c r="K994"/>
  <c r="J994"/>
  <c r="I994"/>
  <c r="AI993"/>
  <c r="AD993"/>
  <c r="AE993" s="1"/>
  <c r="AF993" s="1"/>
  <c r="Y993"/>
  <c r="Z993" s="1"/>
  <c r="X993"/>
  <c r="W993"/>
  <c r="L993"/>
  <c r="M993" s="1"/>
  <c r="K993"/>
  <c r="J993"/>
  <c r="I993"/>
  <c r="AI992"/>
  <c r="AD992"/>
  <c r="AE992" s="1"/>
  <c r="AF992" s="1"/>
  <c r="Y992"/>
  <c r="Z992" s="1"/>
  <c r="X992"/>
  <c r="W992"/>
  <c r="L992"/>
  <c r="M992" s="1"/>
  <c r="K992"/>
  <c r="J992"/>
  <c r="I992"/>
  <c r="AI991"/>
  <c r="AD991"/>
  <c r="AE991" s="1"/>
  <c r="AF991" s="1"/>
  <c r="Y991"/>
  <c r="Z991" s="1"/>
  <c r="X991"/>
  <c r="W991"/>
  <c r="L991"/>
  <c r="M991" s="1"/>
  <c r="K991"/>
  <c r="J991"/>
  <c r="I991"/>
  <c r="AI990"/>
  <c r="AD990"/>
  <c r="AE990" s="1"/>
  <c r="AF990" s="1"/>
  <c r="Y990"/>
  <c r="Z990" s="1"/>
  <c r="X990"/>
  <c r="W990"/>
  <c r="L990"/>
  <c r="M990" s="1"/>
  <c r="K990"/>
  <c r="J990"/>
  <c r="I990"/>
  <c r="AI989"/>
  <c r="AD989"/>
  <c r="AE989" s="1"/>
  <c r="AF989" s="1"/>
  <c r="Y989"/>
  <c r="Z989" s="1"/>
  <c r="X989"/>
  <c r="W989"/>
  <c r="L989"/>
  <c r="M989" s="1"/>
  <c r="K989"/>
  <c r="J989"/>
  <c r="I989"/>
  <c r="AI988"/>
  <c r="AD988"/>
  <c r="AE988" s="1"/>
  <c r="AF988" s="1"/>
  <c r="Y988"/>
  <c r="Z988" s="1"/>
  <c r="X988"/>
  <c r="W988"/>
  <c r="L988"/>
  <c r="M988" s="1"/>
  <c r="K988"/>
  <c r="J988"/>
  <c r="I988"/>
  <c r="AI987"/>
  <c r="AD987"/>
  <c r="AE987" s="1"/>
  <c r="AF987" s="1"/>
  <c r="Y987"/>
  <c r="Z987" s="1"/>
  <c r="X987"/>
  <c r="W987"/>
  <c r="L987"/>
  <c r="M987" s="1"/>
  <c r="K987"/>
  <c r="J987"/>
  <c r="I987"/>
  <c r="AI986"/>
  <c r="AD986"/>
  <c r="AE986" s="1"/>
  <c r="AF986" s="1"/>
  <c r="Y986"/>
  <c r="Z986" s="1"/>
  <c r="X986"/>
  <c r="W986"/>
  <c r="L986"/>
  <c r="M986" s="1"/>
  <c r="K986"/>
  <c r="J986"/>
  <c r="I986"/>
  <c r="AI985"/>
  <c r="AD985"/>
  <c r="AE985" s="1"/>
  <c r="AF985" s="1"/>
  <c r="Y985"/>
  <c r="Z985" s="1"/>
  <c r="X985"/>
  <c r="W985"/>
  <c r="L985"/>
  <c r="M985" s="1"/>
  <c r="K985"/>
  <c r="J985"/>
  <c r="I985"/>
  <c r="AI984"/>
  <c r="AD984"/>
  <c r="AE984" s="1"/>
  <c r="AF984" s="1"/>
  <c r="Y984"/>
  <c r="Z984" s="1"/>
  <c r="X984"/>
  <c r="W984"/>
  <c r="L984"/>
  <c r="M984" s="1"/>
  <c r="K984"/>
  <c r="J984"/>
  <c r="I984"/>
  <c r="AI983"/>
  <c r="AD983"/>
  <c r="AE983" s="1"/>
  <c r="AF983" s="1"/>
  <c r="Y983"/>
  <c r="Z983" s="1"/>
  <c r="X983"/>
  <c r="W983"/>
  <c r="L983"/>
  <c r="M983" s="1"/>
  <c r="K983"/>
  <c r="J983"/>
  <c r="I983"/>
  <c r="AI982"/>
  <c r="AD982"/>
  <c r="AE982" s="1"/>
  <c r="AF982" s="1"/>
  <c r="Y982"/>
  <c r="Z982" s="1"/>
  <c r="X982"/>
  <c r="W982"/>
  <c r="L982"/>
  <c r="M982" s="1"/>
  <c r="K982"/>
  <c r="J982"/>
  <c r="I982"/>
  <c r="AI981"/>
  <c r="AD981"/>
  <c r="AE981" s="1"/>
  <c r="AF981" s="1"/>
  <c r="Y981"/>
  <c r="Z981" s="1"/>
  <c r="X981"/>
  <c r="W981"/>
  <c r="L981"/>
  <c r="M981" s="1"/>
  <c r="K981"/>
  <c r="J981"/>
  <c r="I981"/>
  <c r="AI980"/>
  <c r="AD980"/>
  <c r="AE980" s="1"/>
  <c r="AF980" s="1"/>
  <c r="Y980"/>
  <c r="Z980" s="1"/>
  <c r="X980"/>
  <c r="W980"/>
  <c r="L980"/>
  <c r="M980" s="1"/>
  <c r="K980"/>
  <c r="J980"/>
  <c r="I980"/>
  <c r="AI979"/>
  <c r="AD979"/>
  <c r="AE979" s="1"/>
  <c r="AF979" s="1"/>
  <c r="Y979"/>
  <c r="Z979" s="1"/>
  <c r="X979"/>
  <c r="W979"/>
  <c r="L979"/>
  <c r="M979" s="1"/>
  <c r="K979"/>
  <c r="J979"/>
  <c r="I979"/>
  <c r="AI978"/>
  <c r="AD978"/>
  <c r="AE978" s="1"/>
  <c r="AF978" s="1"/>
  <c r="Y978"/>
  <c r="Z978" s="1"/>
  <c r="X978"/>
  <c r="W978"/>
  <c r="L978"/>
  <c r="M978" s="1"/>
  <c r="K978"/>
  <c r="J978"/>
  <c r="I978"/>
  <c r="AI977"/>
  <c r="AD977"/>
  <c r="AE977" s="1"/>
  <c r="AF977" s="1"/>
  <c r="Y977"/>
  <c r="Z977" s="1"/>
  <c r="X977"/>
  <c r="W977"/>
  <c r="L977"/>
  <c r="M977" s="1"/>
  <c r="K977"/>
  <c r="J977"/>
  <c r="I977"/>
  <c r="AI976"/>
  <c r="AD976"/>
  <c r="AE976" s="1"/>
  <c r="AF976" s="1"/>
  <c r="Y976"/>
  <c r="Z976" s="1"/>
  <c r="X976"/>
  <c r="W976"/>
  <c r="L976"/>
  <c r="M976" s="1"/>
  <c r="K976"/>
  <c r="J976"/>
  <c r="I976"/>
  <c r="AI975"/>
  <c r="AD975"/>
  <c r="AE975" s="1"/>
  <c r="AF975" s="1"/>
  <c r="Y975"/>
  <c r="Z975" s="1"/>
  <c r="X975"/>
  <c r="W975"/>
  <c r="L975"/>
  <c r="M975" s="1"/>
  <c r="K975"/>
  <c r="J975"/>
  <c r="I975"/>
  <c r="AI974"/>
  <c r="AD974"/>
  <c r="AE974" s="1"/>
  <c r="Y974"/>
  <c r="Z974" s="1"/>
  <c r="X974"/>
  <c r="W974"/>
  <c r="L974"/>
  <c r="M974" s="1"/>
  <c r="K974"/>
  <c r="J974"/>
  <c r="I974"/>
  <c r="AI973"/>
  <c r="AD973"/>
  <c r="AE973" s="1"/>
  <c r="Y973"/>
  <c r="Z973" s="1"/>
  <c r="X973"/>
  <c r="W973"/>
  <c r="L973"/>
  <c r="M973" s="1"/>
  <c r="K973"/>
  <c r="J973"/>
  <c r="I973"/>
  <c r="AI972"/>
  <c r="AD972"/>
  <c r="AE972" s="1"/>
  <c r="AF972" s="1"/>
  <c r="Y972"/>
  <c r="Z972" s="1"/>
  <c r="X972"/>
  <c r="W972"/>
  <c r="L972"/>
  <c r="M972" s="1"/>
  <c r="K972"/>
  <c r="J972"/>
  <c r="I972"/>
  <c r="AI971"/>
  <c r="AD971"/>
  <c r="AE971" s="1"/>
  <c r="AF971" s="1"/>
  <c r="Y971"/>
  <c r="Z971" s="1"/>
  <c r="X971"/>
  <c r="W971"/>
  <c r="L971"/>
  <c r="M971" s="1"/>
  <c r="K971"/>
  <c r="J971"/>
  <c r="I971"/>
  <c r="AI970"/>
  <c r="AD970"/>
  <c r="AE970" s="1"/>
  <c r="AF970" s="1"/>
  <c r="Y970"/>
  <c r="Z970" s="1"/>
  <c r="X970"/>
  <c r="W970"/>
  <c r="L970"/>
  <c r="M970" s="1"/>
  <c r="K970"/>
  <c r="J970"/>
  <c r="I970"/>
  <c r="AI969"/>
  <c r="AD969"/>
  <c r="AE969" s="1"/>
  <c r="AF969" s="1"/>
  <c r="Y969"/>
  <c r="Z969" s="1"/>
  <c r="X969"/>
  <c r="W969"/>
  <c r="L969"/>
  <c r="M969" s="1"/>
  <c r="K969"/>
  <c r="J969"/>
  <c r="I969"/>
  <c r="AI968"/>
  <c r="AD968"/>
  <c r="AE968" s="1"/>
  <c r="AF968" s="1"/>
  <c r="Y968"/>
  <c r="Z968" s="1"/>
  <c r="X968"/>
  <c r="W968"/>
  <c r="L968"/>
  <c r="M968" s="1"/>
  <c r="K968"/>
  <c r="J968"/>
  <c r="I968"/>
  <c r="AI967"/>
  <c r="AD967"/>
  <c r="AE967" s="1"/>
  <c r="AF967" s="1"/>
  <c r="Y967"/>
  <c r="Z967" s="1"/>
  <c r="X967"/>
  <c r="W967"/>
  <c r="L967"/>
  <c r="M967" s="1"/>
  <c r="K967"/>
  <c r="J967"/>
  <c r="I967"/>
  <c r="AI966"/>
  <c r="AD966"/>
  <c r="AE966" s="1"/>
  <c r="AF966" s="1"/>
  <c r="Y966"/>
  <c r="Z966" s="1"/>
  <c r="X966"/>
  <c r="W966"/>
  <c r="L966"/>
  <c r="M966" s="1"/>
  <c r="K966"/>
  <c r="J966"/>
  <c r="I966"/>
  <c r="AI965"/>
  <c r="AD965"/>
  <c r="AE965" s="1"/>
  <c r="AF965" s="1"/>
  <c r="Y965"/>
  <c r="Z965" s="1"/>
  <c r="X965"/>
  <c r="W965"/>
  <c r="L965"/>
  <c r="M965" s="1"/>
  <c r="K965"/>
  <c r="J965"/>
  <c r="I965"/>
  <c r="AI964"/>
  <c r="AD964"/>
  <c r="AE964" s="1"/>
  <c r="AF964" s="1"/>
  <c r="Y964"/>
  <c r="Z964" s="1"/>
  <c r="X964"/>
  <c r="W964"/>
  <c r="L964"/>
  <c r="M964" s="1"/>
  <c r="K964"/>
  <c r="J964"/>
  <c r="I964"/>
  <c r="AI963"/>
  <c r="AD963"/>
  <c r="AE963" s="1"/>
  <c r="AF963" s="1"/>
  <c r="Y963"/>
  <c r="Z963" s="1"/>
  <c r="X963"/>
  <c r="W963"/>
  <c r="L963"/>
  <c r="M963" s="1"/>
  <c r="K963"/>
  <c r="J963"/>
  <c r="I963"/>
  <c r="AI962"/>
  <c r="AD962"/>
  <c r="AE962" s="1"/>
  <c r="AF962" s="1"/>
  <c r="Y962"/>
  <c r="Z962" s="1"/>
  <c r="X962"/>
  <c r="W962"/>
  <c r="L962"/>
  <c r="M962" s="1"/>
  <c r="K962"/>
  <c r="J962"/>
  <c r="I962"/>
  <c r="AI961"/>
  <c r="AD961"/>
  <c r="AE961" s="1"/>
  <c r="AF961" s="1"/>
  <c r="Y961"/>
  <c r="Z961" s="1"/>
  <c r="X961"/>
  <c r="W961"/>
  <c r="L961"/>
  <c r="M961" s="1"/>
  <c r="K961"/>
  <c r="J961"/>
  <c r="I961"/>
  <c r="AI960"/>
  <c r="AD960"/>
  <c r="AE960" s="1"/>
  <c r="AF960" s="1"/>
  <c r="Y960"/>
  <c r="Z960" s="1"/>
  <c r="X960"/>
  <c r="W960"/>
  <c r="L960"/>
  <c r="M960" s="1"/>
  <c r="K960"/>
  <c r="J960"/>
  <c r="I960"/>
  <c r="AI959"/>
  <c r="AD959"/>
  <c r="AE959" s="1"/>
  <c r="AF959" s="1"/>
  <c r="Y959"/>
  <c r="Z959" s="1"/>
  <c r="X959"/>
  <c r="W959"/>
  <c r="L959"/>
  <c r="M959" s="1"/>
  <c r="K959"/>
  <c r="J959"/>
  <c r="I959"/>
  <c r="AI958"/>
  <c r="AD958"/>
  <c r="AE958" s="1"/>
  <c r="AF958" s="1"/>
  <c r="Y958"/>
  <c r="Z958" s="1"/>
  <c r="X958"/>
  <c r="W958"/>
  <c r="L958"/>
  <c r="M958" s="1"/>
  <c r="K958"/>
  <c r="J958"/>
  <c r="I958"/>
  <c r="AI957"/>
  <c r="AD957"/>
  <c r="AE957" s="1"/>
  <c r="Y957"/>
  <c r="Z957" s="1"/>
  <c r="X957"/>
  <c r="W957"/>
  <c r="L957"/>
  <c r="M957" s="1"/>
  <c r="K957"/>
  <c r="J957"/>
  <c r="I957"/>
  <c r="AI956"/>
  <c r="AD956"/>
  <c r="AE956" s="1"/>
  <c r="AF956" s="1"/>
  <c r="Y956"/>
  <c r="Z956" s="1"/>
  <c r="X956"/>
  <c r="W956"/>
  <c r="L956"/>
  <c r="M956" s="1"/>
  <c r="K956"/>
  <c r="J956"/>
  <c r="I956"/>
  <c r="AI955"/>
  <c r="AD955"/>
  <c r="AE955" s="1"/>
  <c r="AF955" s="1"/>
  <c r="Y955"/>
  <c r="Z955" s="1"/>
  <c r="X955"/>
  <c r="W955"/>
  <c r="L955"/>
  <c r="M955" s="1"/>
  <c r="K955"/>
  <c r="J955"/>
  <c r="I955"/>
  <c r="AI954"/>
  <c r="AD954"/>
  <c r="AE954" s="1"/>
  <c r="Y954"/>
  <c r="Z954" s="1"/>
  <c r="X954"/>
  <c r="W954"/>
  <c r="L954"/>
  <c r="M954" s="1"/>
  <c r="K954"/>
  <c r="J954"/>
  <c r="I954"/>
  <c r="AI953"/>
  <c r="AD953"/>
  <c r="AE953" s="1"/>
  <c r="AF953" s="1"/>
  <c r="Y953"/>
  <c r="Z953" s="1"/>
  <c r="X953"/>
  <c r="W953"/>
  <c r="L953"/>
  <c r="M953" s="1"/>
  <c r="K953"/>
  <c r="J953"/>
  <c r="I953"/>
  <c r="AI952"/>
  <c r="AD952"/>
  <c r="AE952" s="1"/>
  <c r="AF952" s="1"/>
  <c r="Y952"/>
  <c r="Z952" s="1"/>
  <c r="X952"/>
  <c r="W952"/>
  <c r="L952"/>
  <c r="M952" s="1"/>
  <c r="K952"/>
  <c r="J952"/>
  <c r="I952"/>
  <c r="AI951"/>
  <c r="AD951"/>
  <c r="AE951" s="1"/>
  <c r="AF951" s="1"/>
  <c r="Y951"/>
  <c r="Z951" s="1"/>
  <c r="X951"/>
  <c r="W951"/>
  <c r="L951"/>
  <c r="M951" s="1"/>
  <c r="K951"/>
  <c r="J951"/>
  <c r="I951"/>
  <c r="AI950"/>
  <c r="AD950"/>
  <c r="AE950" s="1"/>
  <c r="AF950" s="1"/>
  <c r="Y950"/>
  <c r="Z950" s="1"/>
  <c r="X950"/>
  <c r="W950"/>
  <c r="L950"/>
  <c r="M950" s="1"/>
  <c r="K950"/>
  <c r="J950"/>
  <c r="I950"/>
  <c r="AI949"/>
  <c r="AD949"/>
  <c r="AE949" s="1"/>
  <c r="AF949" s="1"/>
  <c r="Y949"/>
  <c r="Z949" s="1"/>
  <c r="X949"/>
  <c r="W949"/>
  <c r="L949"/>
  <c r="M949" s="1"/>
  <c r="K949"/>
  <c r="J949"/>
  <c r="I949"/>
  <c r="AI948"/>
  <c r="AD948"/>
  <c r="AE948" s="1"/>
  <c r="AF948" s="1"/>
  <c r="Y948"/>
  <c r="Z948" s="1"/>
  <c r="X948"/>
  <c r="W948"/>
  <c r="L948"/>
  <c r="M948" s="1"/>
  <c r="K948"/>
  <c r="J948"/>
  <c r="I948"/>
  <c r="AI947"/>
  <c r="AD947"/>
  <c r="AE947" s="1"/>
  <c r="AF947" s="1"/>
  <c r="Y947"/>
  <c r="Z947" s="1"/>
  <c r="X947"/>
  <c r="W947"/>
  <c r="L947"/>
  <c r="M947" s="1"/>
  <c r="K947"/>
  <c r="J947"/>
  <c r="I947"/>
  <c r="AI946"/>
  <c r="AD946"/>
  <c r="AE946" s="1"/>
  <c r="AF946" s="1"/>
  <c r="Y946"/>
  <c r="Z946" s="1"/>
  <c r="X946"/>
  <c r="W946"/>
  <c r="L946"/>
  <c r="M946" s="1"/>
  <c r="K946"/>
  <c r="J946"/>
  <c r="I946"/>
  <c r="AI945"/>
  <c r="AD945"/>
  <c r="AE945" s="1"/>
  <c r="AF945" s="1"/>
  <c r="Y945"/>
  <c r="Z945" s="1"/>
  <c r="X945"/>
  <c r="W945"/>
  <c r="L945"/>
  <c r="M945" s="1"/>
  <c r="K945"/>
  <c r="J945"/>
  <c r="I945"/>
  <c r="AI944"/>
  <c r="AD944"/>
  <c r="AE944" s="1"/>
  <c r="AF944" s="1"/>
  <c r="Y944"/>
  <c r="Z944" s="1"/>
  <c r="X944"/>
  <c r="W944"/>
  <c r="L944"/>
  <c r="M944" s="1"/>
  <c r="K944"/>
  <c r="J944"/>
  <c r="I944"/>
  <c r="AI943"/>
  <c r="AD943"/>
  <c r="AE943" s="1"/>
  <c r="AF943" s="1"/>
  <c r="Y943"/>
  <c r="Z943" s="1"/>
  <c r="X943"/>
  <c r="W943"/>
  <c r="L943"/>
  <c r="M943" s="1"/>
  <c r="K943"/>
  <c r="J943"/>
  <c r="I943"/>
  <c r="AI942"/>
  <c r="AD942"/>
  <c r="AE942" s="1"/>
  <c r="Y942"/>
  <c r="Z942" s="1"/>
  <c r="X942"/>
  <c r="W942"/>
  <c r="L942"/>
  <c r="M942" s="1"/>
  <c r="K942"/>
  <c r="J942"/>
  <c r="I942"/>
  <c r="AI941"/>
  <c r="AD941"/>
  <c r="AE941" s="1"/>
  <c r="AF941" s="1"/>
  <c r="Y941"/>
  <c r="Z941" s="1"/>
  <c r="X941"/>
  <c r="W941"/>
  <c r="L941"/>
  <c r="M941" s="1"/>
  <c r="K941"/>
  <c r="J941"/>
  <c r="I941"/>
  <c r="AI940"/>
  <c r="AD940"/>
  <c r="AE940" s="1"/>
  <c r="AF940" s="1"/>
  <c r="Y940"/>
  <c r="Z940" s="1"/>
  <c r="X940"/>
  <c r="W940"/>
  <c r="L940"/>
  <c r="M940" s="1"/>
  <c r="K940"/>
  <c r="J940"/>
  <c r="I940"/>
  <c r="AI939"/>
  <c r="AD939"/>
  <c r="AE939" s="1"/>
  <c r="AF939" s="1"/>
  <c r="Y939"/>
  <c r="Z939" s="1"/>
  <c r="X939"/>
  <c r="W939"/>
  <c r="L939"/>
  <c r="M939" s="1"/>
  <c r="K939"/>
  <c r="J939"/>
  <c r="I939"/>
  <c r="AI938"/>
  <c r="AD938"/>
  <c r="AE938" s="1"/>
  <c r="AF938" s="1"/>
  <c r="Y938"/>
  <c r="Z938" s="1"/>
  <c r="X938"/>
  <c r="W938"/>
  <c r="L938"/>
  <c r="M938" s="1"/>
  <c r="K938"/>
  <c r="J938"/>
  <c r="I938"/>
  <c r="AI937"/>
  <c r="AD937"/>
  <c r="AE937" s="1"/>
  <c r="AF937" s="1"/>
  <c r="Y937"/>
  <c r="Z937" s="1"/>
  <c r="X937"/>
  <c r="W937"/>
  <c r="L937"/>
  <c r="M937" s="1"/>
  <c r="K937"/>
  <c r="J937"/>
  <c r="I937"/>
  <c r="AI936"/>
  <c r="AD936"/>
  <c r="AE936" s="1"/>
  <c r="AF936" s="1"/>
  <c r="Y936"/>
  <c r="Z936" s="1"/>
  <c r="X936"/>
  <c r="W936"/>
  <c r="L936"/>
  <c r="M936" s="1"/>
  <c r="K936"/>
  <c r="J936"/>
  <c r="I936"/>
  <c r="AI935"/>
  <c r="AD935"/>
  <c r="AE935" s="1"/>
  <c r="AF935" s="1"/>
  <c r="Y935"/>
  <c r="Z935" s="1"/>
  <c r="X935"/>
  <c r="W935"/>
  <c r="L935"/>
  <c r="M935" s="1"/>
  <c r="K935"/>
  <c r="J935"/>
  <c r="I935"/>
  <c r="AI934"/>
  <c r="AD934"/>
  <c r="AE934" s="1"/>
  <c r="AF934" s="1"/>
  <c r="Y934"/>
  <c r="Z934" s="1"/>
  <c r="X934"/>
  <c r="W934"/>
  <c r="L934"/>
  <c r="M934" s="1"/>
  <c r="K934"/>
  <c r="J934"/>
  <c r="I934"/>
  <c r="AI933"/>
  <c r="AD933"/>
  <c r="AE933" s="1"/>
  <c r="AF933" s="1"/>
  <c r="Y933"/>
  <c r="Z933" s="1"/>
  <c r="X933"/>
  <c r="W933"/>
  <c r="L933"/>
  <c r="M933" s="1"/>
  <c r="K933"/>
  <c r="J933"/>
  <c r="I933"/>
  <c r="AI932"/>
  <c r="AD932"/>
  <c r="AE932" s="1"/>
  <c r="AF932" s="1"/>
  <c r="Y932"/>
  <c r="Z932" s="1"/>
  <c r="X932"/>
  <c r="W932"/>
  <c r="L932"/>
  <c r="M932" s="1"/>
  <c r="K932"/>
  <c r="J932"/>
  <c r="I932"/>
  <c r="AI931"/>
  <c r="AD931"/>
  <c r="AE931" s="1"/>
  <c r="AF931" s="1"/>
  <c r="Y931"/>
  <c r="Z931" s="1"/>
  <c r="X931"/>
  <c r="W931"/>
  <c r="L931"/>
  <c r="M931" s="1"/>
  <c r="K931"/>
  <c r="J931"/>
  <c r="I931"/>
  <c r="AI930"/>
  <c r="AD930"/>
  <c r="AE930" s="1"/>
  <c r="AF930" s="1"/>
  <c r="Y930"/>
  <c r="Z930" s="1"/>
  <c r="X930"/>
  <c r="W930"/>
  <c r="L930"/>
  <c r="M930" s="1"/>
  <c r="K930"/>
  <c r="J930"/>
  <c r="I930"/>
  <c r="AI929"/>
  <c r="AD929"/>
  <c r="AE929" s="1"/>
  <c r="AF929" s="1"/>
  <c r="Y929"/>
  <c r="Z929" s="1"/>
  <c r="X929"/>
  <c r="W929"/>
  <c r="L929"/>
  <c r="M929" s="1"/>
  <c r="K929"/>
  <c r="J929"/>
  <c r="I929"/>
  <c r="AI928"/>
  <c r="AD928"/>
  <c r="AE928" s="1"/>
  <c r="AF928" s="1"/>
  <c r="Y928"/>
  <c r="Z928" s="1"/>
  <c r="X928"/>
  <c r="W928"/>
  <c r="L928"/>
  <c r="M928" s="1"/>
  <c r="K928"/>
  <c r="J928"/>
  <c r="I928"/>
  <c r="AI927"/>
  <c r="AD927"/>
  <c r="AE927" s="1"/>
  <c r="AF927" s="1"/>
  <c r="Y927"/>
  <c r="Z927" s="1"/>
  <c r="X927"/>
  <c r="W927"/>
  <c r="L927"/>
  <c r="M927" s="1"/>
  <c r="K927"/>
  <c r="J927"/>
  <c r="I927"/>
  <c r="AI926"/>
  <c r="AD926"/>
  <c r="AE926" s="1"/>
  <c r="AF926" s="1"/>
  <c r="Y926"/>
  <c r="Z926" s="1"/>
  <c r="X926"/>
  <c r="W926"/>
  <c r="L926"/>
  <c r="M926" s="1"/>
  <c r="K926"/>
  <c r="J926"/>
  <c r="I926"/>
  <c r="AI925"/>
  <c r="AD925"/>
  <c r="AE925" s="1"/>
  <c r="AF925" s="1"/>
  <c r="Y925"/>
  <c r="Z925" s="1"/>
  <c r="X925"/>
  <c r="W925"/>
  <c r="L925"/>
  <c r="M925" s="1"/>
  <c r="K925"/>
  <c r="J925"/>
  <c r="I925"/>
  <c r="AI924"/>
  <c r="AD924"/>
  <c r="AE924" s="1"/>
  <c r="AF924" s="1"/>
  <c r="Y924"/>
  <c r="Z924" s="1"/>
  <c r="X924"/>
  <c r="W924"/>
  <c r="L924"/>
  <c r="M924" s="1"/>
  <c r="K924"/>
  <c r="J924"/>
  <c r="I924"/>
  <c r="AI923"/>
  <c r="AD923"/>
  <c r="AE923" s="1"/>
  <c r="AF923" s="1"/>
  <c r="Y923"/>
  <c r="Z923" s="1"/>
  <c r="X923"/>
  <c r="W923"/>
  <c r="L923"/>
  <c r="M923" s="1"/>
  <c r="K923"/>
  <c r="J923"/>
  <c r="I923"/>
  <c r="AI922"/>
  <c r="AD922"/>
  <c r="AE922" s="1"/>
  <c r="AF922" s="1"/>
  <c r="Y922"/>
  <c r="Z922" s="1"/>
  <c r="X922"/>
  <c r="W922"/>
  <c r="L922"/>
  <c r="M922" s="1"/>
  <c r="K922"/>
  <c r="J922"/>
  <c r="I922"/>
  <c r="AI921"/>
  <c r="AD921"/>
  <c r="AE921" s="1"/>
  <c r="AF921" s="1"/>
  <c r="Y921"/>
  <c r="Z921" s="1"/>
  <c r="X921"/>
  <c r="W921"/>
  <c r="L921"/>
  <c r="M921" s="1"/>
  <c r="K921"/>
  <c r="J921"/>
  <c r="I921"/>
  <c r="AI920"/>
  <c r="AD920"/>
  <c r="AE920" s="1"/>
  <c r="AF920" s="1"/>
  <c r="Y920"/>
  <c r="Z920" s="1"/>
  <c r="X920"/>
  <c r="W920"/>
  <c r="L920"/>
  <c r="M920" s="1"/>
  <c r="K920"/>
  <c r="J920"/>
  <c r="I920"/>
  <c r="AI919"/>
  <c r="AD919"/>
  <c r="AE919" s="1"/>
  <c r="AF919" s="1"/>
  <c r="Y919"/>
  <c r="Z919" s="1"/>
  <c r="X919"/>
  <c r="W919"/>
  <c r="L919"/>
  <c r="M919" s="1"/>
  <c r="K919"/>
  <c r="J919"/>
  <c r="I919"/>
  <c r="AI918"/>
  <c r="AD918"/>
  <c r="AE918" s="1"/>
  <c r="AF918" s="1"/>
  <c r="Y918"/>
  <c r="Z918" s="1"/>
  <c r="X918"/>
  <c r="W918"/>
  <c r="L918"/>
  <c r="M918" s="1"/>
  <c r="K918"/>
  <c r="J918"/>
  <c r="I918"/>
  <c r="AI917"/>
  <c r="AD917"/>
  <c r="AE917" s="1"/>
  <c r="AF917" s="1"/>
  <c r="Y917"/>
  <c r="Z917" s="1"/>
  <c r="X917"/>
  <c r="W917"/>
  <c r="L917"/>
  <c r="M917" s="1"/>
  <c r="K917"/>
  <c r="J917"/>
  <c r="I917"/>
  <c r="AI916"/>
  <c r="AD916"/>
  <c r="AE916" s="1"/>
  <c r="AF916" s="1"/>
  <c r="Y916"/>
  <c r="Z916" s="1"/>
  <c r="X916"/>
  <c r="W916"/>
  <c r="L916"/>
  <c r="M916" s="1"/>
  <c r="K916"/>
  <c r="J916"/>
  <c r="I916"/>
  <c r="AI915"/>
  <c r="AD915"/>
  <c r="AE915" s="1"/>
  <c r="AF915" s="1"/>
  <c r="Y915"/>
  <c r="Z915" s="1"/>
  <c r="X915"/>
  <c r="W915"/>
  <c r="L915"/>
  <c r="M915" s="1"/>
  <c r="K915"/>
  <c r="J915"/>
  <c r="I915"/>
  <c r="AI914"/>
  <c r="AD914"/>
  <c r="AE914" s="1"/>
  <c r="AF914" s="1"/>
  <c r="Y914"/>
  <c r="Z914" s="1"/>
  <c r="X914"/>
  <c r="W914"/>
  <c r="L914"/>
  <c r="M914" s="1"/>
  <c r="K914"/>
  <c r="J914"/>
  <c r="I914"/>
  <c r="AI913"/>
  <c r="AD913"/>
  <c r="AE913" s="1"/>
  <c r="AF913" s="1"/>
  <c r="Y913"/>
  <c r="Z913" s="1"/>
  <c r="X913"/>
  <c r="W913"/>
  <c r="L913"/>
  <c r="M913" s="1"/>
  <c r="K913"/>
  <c r="J913"/>
  <c r="I913"/>
  <c r="AI912"/>
  <c r="AD912"/>
  <c r="AE912" s="1"/>
  <c r="AF912" s="1"/>
  <c r="Y912"/>
  <c r="Z912" s="1"/>
  <c r="X912"/>
  <c r="W912"/>
  <c r="L912"/>
  <c r="M912" s="1"/>
  <c r="K912"/>
  <c r="J912"/>
  <c r="I912"/>
  <c r="AI911"/>
  <c r="AD911"/>
  <c r="AE911" s="1"/>
  <c r="AF911" s="1"/>
  <c r="Y911"/>
  <c r="Z911" s="1"/>
  <c r="X911"/>
  <c r="W911"/>
  <c r="L911"/>
  <c r="M911" s="1"/>
  <c r="K911"/>
  <c r="J911"/>
  <c r="I911"/>
  <c r="AI910"/>
  <c r="AD910"/>
  <c r="AE910" s="1"/>
  <c r="AF910" s="1"/>
  <c r="Y910"/>
  <c r="Z910" s="1"/>
  <c r="X910"/>
  <c r="W910"/>
  <c r="L910"/>
  <c r="M910" s="1"/>
  <c r="K910"/>
  <c r="J910"/>
  <c r="I910"/>
  <c r="AI909"/>
  <c r="AD909"/>
  <c r="AE909" s="1"/>
  <c r="AF909" s="1"/>
  <c r="Y909"/>
  <c r="Z909" s="1"/>
  <c r="X909"/>
  <c r="W909"/>
  <c r="L909"/>
  <c r="M909" s="1"/>
  <c r="K909"/>
  <c r="J909"/>
  <c r="I909"/>
  <c r="AI908"/>
  <c r="AD908"/>
  <c r="AE908" s="1"/>
  <c r="AF908" s="1"/>
  <c r="Y908"/>
  <c r="Z908" s="1"/>
  <c r="X908"/>
  <c r="W908"/>
  <c r="L908"/>
  <c r="M908" s="1"/>
  <c r="K908"/>
  <c r="J908"/>
  <c r="I908"/>
  <c r="AI907"/>
  <c r="AD907"/>
  <c r="AE907" s="1"/>
  <c r="AF907" s="1"/>
  <c r="Y907"/>
  <c r="Z907" s="1"/>
  <c r="X907"/>
  <c r="W907"/>
  <c r="L907"/>
  <c r="M907" s="1"/>
  <c r="K907"/>
  <c r="J907"/>
  <c r="I907"/>
  <c r="AI906"/>
  <c r="AD906"/>
  <c r="AE906" s="1"/>
  <c r="AF906" s="1"/>
  <c r="Y906"/>
  <c r="Z906" s="1"/>
  <c r="X906"/>
  <c r="W906"/>
  <c r="L906"/>
  <c r="M906" s="1"/>
  <c r="K906"/>
  <c r="J906"/>
  <c r="I906"/>
  <c r="AI905"/>
  <c r="AD905"/>
  <c r="AE905" s="1"/>
  <c r="AF905" s="1"/>
  <c r="Y905"/>
  <c r="Z905" s="1"/>
  <c r="X905"/>
  <c r="W905"/>
  <c r="L905"/>
  <c r="M905" s="1"/>
  <c r="K905"/>
  <c r="J905"/>
  <c r="I905"/>
  <c r="AI904"/>
  <c r="AD904"/>
  <c r="AE904" s="1"/>
  <c r="AF904" s="1"/>
  <c r="Y904"/>
  <c r="Z904" s="1"/>
  <c r="X904"/>
  <c r="W904"/>
  <c r="L904"/>
  <c r="M904" s="1"/>
  <c r="K904"/>
  <c r="J904"/>
  <c r="I904"/>
  <c r="AI903"/>
  <c r="AD903"/>
  <c r="AE903" s="1"/>
  <c r="AF903" s="1"/>
  <c r="Y903"/>
  <c r="Z903" s="1"/>
  <c r="X903"/>
  <c r="W903"/>
  <c r="L903"/>
  <c r="M903" s="1"/>
  <c r="K903"/>
  <c r="J903"/>
  <c r="I903"/>
  <c r="AI902"/>
  <c r="AD902"/>
  <c r="AE902" s="1"/>
  <c r="AF902" s="1"/>
  <c r="Y902"/>
  <c r="Z902" s="1"/>
  <c r="X902"/>
  <c r="W902"/>
  <c r="L902"/>
  <c r="M902" s="1"/>
  <c r="K902"/>
  <c r="J902"/>
  <c r="I902"/>
  <c r="AI901"/>
  <c r="AD901"/>
  <c r="AE901" s="1"/>
  <c r="AF901" s="1"/>
  <c r="Y901"/>
  <c r="Z901" s="1"/>
  <c r="X901"/>
  <c r="W901"/>
  <c r="L901"/>
  <c r="M901" s="1"/>
  <c r="K901"/>
  <c r="J901"/>
  <c r="I901"/>
  <c r="AI900"/>
  <c r="AD900"/>
  <c r="AE900" s="1"/>
  <c r="AF900" s="1"/>
  <c r="Y900"/>
  <c r="Z900" s="1"/>
  <c r="X900"/>
  <c r="W900"/>
  <c r="L900"/>
  <c r="M900" s="1"/>
  <c r="K900"/>
  <c r="J900"/>
  <c r="I900"/>
  <c r="AI899"/>
  <c r="AD899"/>
  <c r="AE899" s="1"/>
  <c r="AF899" s="1"/>
  <c r="Y899"/>
  <c r="Z899" s="1"/>
  <c r="X899"/>
  <c r="W899"/>
  <c r="L899"/>
  <c r="M899" s="1"/>
  <c r="K899"/>
  <c r="J899"/>
  <c r="I899"/>
  <c r="AI898"/>
  <c r="AD898"/>
  <c r="AE898" s="1"/>
  <c r="AF898" s="1"/>
  <c r="Y898"/>
  <c r="Z898" s="1"/>
  <c r="X898"/>
  <c r="W898"/>
  <c r="L898"/>
  <c r="M898" s="1"/>
  <c r="K898"/>
  <c r="J898"/>
  <c r="I898"/>
  <c r="AI897"/>
  <c r="AD897"/>
  <c r="AE897" s="1"/>
  <c r="AF897" s="1"/>
  <c r="Y897"/>
  <c r="Z897" s="1"/>
  <c r="X897"/>
  <c r="W897"/>
  <c r="L897"/>
  <c r="M897" s="1"/>
  <c r="K897"/>
  <c r="J897"/>
  <c r="I897"/>
  <c r="AI896"/>
  <c r="AD896"/>
  <c r="AE896" s="1"/>
  <c r="AF896" s="1"/>
  <c r="Y896"/>
  <c r="Z896" s="1"/>
  <c r="X896"/>
  <c r="W896"/>
  <c r="L896"/>
  <c r="M896" s="1"/>
  <c r="K896"/>
  <c r="J896"/>
  <c r="I896"/>
  <c r="AI895"/>
  <c r="AD895"/>
  <c r="AE895" s="1"/>
  <c r="AF895" s="1"/>
  <c r="Y895"/>
  <c r="Z895" s="1"/>
  <c r="X895"/>
  <c r="W895"/>
  <c r="L895"/>
  <c r="M895" s="1"/>
  <c r="K895"/>
  <c r="J895"/>
  <c r="I895"/>
  <c r="AI894"/>
  <c r="AD894"/>
  <c r="AE894" s="1"/>
  <c r="AF894" s="1"/>
  <c r="Y894"/>
  <c r="Z894" s="1"/>
  <c r="X894"/>
  <c r="W894"/>
  <c r="L894"/>
  <c r="M894" s="1"/>
  <c r="K894"/>
  <c r="J894"/>
  <c r="I894"/>
  <c r="AI893"/>
  <c r="AD893"/>
  <c r="AE893" s="1"/>
  <c r="Y893"/>
  <c r="Z893" s="1"/>
  <c r="X893"/>
  <c r="W893"/>
  <c r="L893"/>
  <c r="M893" s="1"/>
  <c r="K893"/>
  <c r="J893"/>
  <c r="I893"/>
  <c r="AI892"/>
  <c r="AD892"/>
  <c r="AE892" s="1"/>
  <c r="AF892" s="1"/>
  <c r="Y892"/>
  <c r="Z892" s="1"/>
  <c r="X892"/>
  <c r="W892"/>
  <c r="L892"/>
  <c r="M892" s="1"/>
  <c r="K892"/>
  <c r="J892"/>
  <c r="I892"/>
  <c r="AI891"/>
  <c r="AD891"/>
  <c r="AE891" s="1"/>
  <c r="AF891" s="1"/>
  <c r="Y891"/>
  <c r="Z891" s="1"/>
  <c r="X891"/>
  <c r="W891"/>
  <c r="L891"/>
  <c r="M891" s="1"/>
  <c r="K891"/>
  <c r="J891"/>
  <c r="I891"/>
  <c r="AI890"/>
  <c r="AD890"/>
  <c r="AE890" s="1"/>
  <c r="Y890"/>
  <c r="Z890" s="1"/>
  <c r="X890"/>
  <c r="W890"/>
  <c r="L890"/>
  <c r="M890" s="1"/>
  <c r="K890"/>
  <c r="J890"/>
  <c r="I890"/>
  <c r="AI889"/>
  <c r="AD889"/>
  <c r="AE889" s="1"/>
  <c r="AF889" s="1"/>
  <c r="Y889"/>
  <c r="Z889" s="1"/>
  <c r="X889"/>
  <c r="W889"/>
  <c r="L889"/>
  <c r="M889" s="1"/>
  <c r="K889"/>
  <c r="J889"/>
  <c r="I889"/>
  <c r="AI888"/>
  <c r="AD888"/>
  <c r="AE888" s="1"/>
  <c r="AF888" s="1"/>
  <c r="Y888"/>
  <c r="Z888" s="1"/>
  <c r="X888"/>
  <c r="W888"/>
  <c r="L888"/>
  <c r="M888" s="1"/>
  <c r="K888"/>
  <c r="J888"/>
  <c r="I888"/>
  <c r="AI887"/>
  <c r="AD887"/>
  <c r="AE887" s="1"/>
  <c r="AF887" s="1"/>
  <c r="Y887"/>
  <c r="Z887" s="1"/>
  <c r="X887"/>
  <c r="W887"/>
  <c r="L887"/>
  <c r="M887" s="1"/>
  <c r="K887"/>
  <c r="J887"/>
  <c r="I887"/>
  <c r="AI886"/>
  <c r="AD886"/>
  <c r="AE886" s="1"/>
  <c r="AF886" s="1"/>
  <c r="Y886"/>
  <c r="Z886" s="1"/>
  <c r="X886"/>
  <c r="W886"/>
  <c r="L886"/>
  <c r="M886" s="1"/>
  <c r="K886"/>
  <c r="J886"/>
  <c r="I886"/>
  <c r="AI885"/>
  <c r="AD885"/>
  <c r="AE885" s="1"/>
  <c r="AF885" s="1"/>
  <c r="Y885"/>
  <c r="Z885" s="1"/>
  <c r="X885"/>
  <c r="W885"/>
  <c r="L885"/>
  <c r="M885" s="1"/>
  <c r="K885"/>
  <c r="J885"/>
  <c r="I885"/>
  <c r="AI884"/>
  <c r="AD884"/>
  <c r="AE884" s="1"/>
  <c r="AF884" s="1"/>
  <c r="Y884"/>
  <c r="Z884" s="1"/>
  <c r="X884"/>
  <c r="W884"/>
  <c r="L884"/>
  <c r="M884" s="1"/>
  <c r="K884"/>
  <c r="J884"/>
  <c r="I884"/>
  <c r="AI883"/>
  <c r="AD883"/>
  <c r="AE883" s="1"/>
  <c r="AF883" s="1"/>
  <c r="Y883"/>
  <c r="Z883" s="1"/>
  <c r="X883"/>
  <c r="W883"/>
  <c r="L883"/>
  <c r="M883" s="1"/>
  <c r="K883"/>
  <c r="J883"/>
  <c r="I883"/>
  <c r="AI882"/>
  <c r="AD882"/>
  <c r="AE882" s="1"/>
  <c r="Y882"/>
  <c r="Z882" s="1"/>
  <c r="X882"/>
  <c r="W882"/>
  <c r="L882"/>
  <c r="M882" s="1"/>
  <c r="K882"/>
  <c r="J882"/>
  <c r="I882"/>
  <c r="AI881"/>
  <c r="AD881"/>
  <c r="AE881" s="1"/>
  <c r="AF881" s="1"/>
  <c r="Y881"/>
  <c r="Z881" s="1"/>
  <c r="X881"/>
  <c r="W881"/>
  <c r="L881"/>
  <c r="M881" s="1"/>
  <c r="K881"/>
  <c r="J881"/>
  <c r="I881"/>
  <c r="AI880"/>
  <c r="AD880"/>
  <c r="AE880" s="1"/>
  <c r="AF880" s="1"/>
  <c r="Y880"/>
  <c r="Z880" s="1"/>
  <c r="X880"/>
  <c r="W880"/>
  <c r="L880"/>
  <c r="M880" s="1"/>
  <c r="K880"/>
  <c r="J880"/>
  <c r="I880"/>
  <c r="AI879"/>
  <c r="AD879"/>
  <c r="AE879" s="1"/>
  <c r="AF879" s="1"/>
  <c r="Y879"/>
  <c r="Z879" s="1"/>
  <c r="X879"/>
  <c r="W879"/>
  <c r="L879"/>
  <c r="M879" s="1"/>
  <c r="K879"/>
  <c r="J879"/>
  <c r="I879"/>
  <c r="AI878"/>
  <c r="AD878"/>
  <c r="AE878" s="1"/>
  <c r="AF878" s="1"/>
  <c r="Y878"/>
  <c r="Z878" s="1"/>
  <c r="X878"/>
  <c r="W878"/>
  <c r="L878"/>
  <c r="M878" s="1"/>
  <c r="K878"/>
  <c r="J878"/>
  <c r="I878"/>
  <c r="AI877"/>
  <c r="AD877"/>
  <c r="AE877" s="1"/>
  <c r="AF877" s="1"/>
  <c r="Y877"/>
  <c r="Z877" s="1"/>
  <c r="X877"/>
  <c r="W877"/>
  <c r="L877"/>
  <c r="M877" s="1"/>
  <c r="K877"/>
  <c r="J877"/>
  <c r="I877"/>
  <c r="AI876"/>
  <c r="AD876"/>
  <c r="AE876" s="1"/>
  <c r="AF876" s="1"/>
  <c r="Y876"/>
  <c r="Z876" s="1"/>
  <c r="X876"/>
  <c r="W876"/>
  <c r="L876"/>
  <c r="M876" s="1"/>
  <c r="K876"/>
  <c r="J876"/>
  <c r="I876"/>
  <c r="AI875"/>
  <c r="AD875"/>
  <c r="AE875" s="1"/>
  <c r="AF875" s="1"/>
  <c r="Y875"/>
  <c r="Z875" s="1"/>
  <c r="X875"/>
  <c r="W875"/>
  <c r="L875"/>
  <c r="M875" s="1"/>
  <c r="K875"/>
  <c r="J875"/>
  <c r="I875"/>
  <c r="AI874"/>
  <c r="AD874"/>
  <c r="AE874" s="1"/>
  <c r="Y874"/>
  <c r="Z874" s="1"/>
  <c r="X874"/>
  <c r="W874"/>
  <c r="L874"/>
  <c r="M874" s="1"/>
  <c r="K874"/>
  <c r="J874"/>
  <c r="I874"/>
  <c r="AI873"/>
  <c r="AD873"/>
  <c r="AE873" s="1"/>
  <c r="AF873" s="1"/>
  <c r="Y873"/>
  <c r="Z873" s="1"/>
  <c r="X873"/>
  <c r="W873"/>
  <c r="L873"/>
  <c r="M873" s="1"/>
  <c r="K873"/>
  <c r="J873"/>
  <c r="I873"/>
  <c r="AI872"/>
  <c r="AD872"/>
  <c r="AE872" s="1"/>
  <c r="AF872" s="1"/>
  <c r="Y872"/>
  <c r="Z872" s="1"/>
  <c r="X872"/>
  <c r="W872"/>
  <c r="L872"/>
  <c r="M872" s="1"/>
  <c r="K872"/>
  <c r="J872"/>
  <c r="I872"/>
  <c r="AI871"/>
  <c r="AD871"/>
  <c r="AE871" s="1"/>
  <c r="AF871" s="1"/>
  <c r="Y871"/>
  <c r="Z871" s="1"/>
  <c r="X871"/>
  <c r="W871"/>
  <c r="L871"/>
  <c r="M871" s="1"/>
  <c r="K871"/>
  <c r="J871"/>
  <c r="I871"/>
  <c r="AI870"/>
  <c r="AD870"/>
  <c r="AE870" s="1"/>
  <c r="AF870" s="1"/>
  <c r="Y870"/>
  <c r="Z870" s="1"/>
  <c r="X870"/>
  <c r="W870"/>
  <c r="L870"/>
  <c r="M870" s="1"/>
  <c r="K870"/>
  <c r="J870"/>
  <c r="I870"/>
  <c r="AI869"/>
  <c r="AD869"/>
  <c r="AE869" s="1"/>
  <c r="AF869" s="1"/>
  <c r="Y869"/>
  <c r="Z869" s="1"/>
  <c r="X869"/>
  <c r="W869"/>
  <c r="L869"/>
  <c r="M869" s="1"/>
  <c r="K869"/>
  <c r="J869"/>
  <c r="I869"/>
  <c r="AI868"/>
  <c r="AD868"/>
  <c r="AE868" s="1"/>
  <c r="AF868" s="1"/>
  <c r="Y868"/>
  <c r="Z868" s="1"/>
  <c r="X868"/>
  <c r="W868"/>
  <c r="L868"/>
  <c r="M868" s="1"/>
  <c r="K868"/>
  <c r="J868"/>
  <c r="I868"/>
  <c r="AI867"/>
  <c r="AD867"/>
  <c r="AE867" s="1"/>
  <c r="AF867" s="1"/>
  <c r="Y867"/>
  <c r="Z867" s="1"/>
  <c r="X867"/>
  <c r="W867"/>
  <c r="L867"/>
  <c r="M867" s="1"/>
  <c r="K867"/>
  <c r="J867"/>
  <c r="I867"/>
  <c r="AI866"/>
  <c r="AD866"/>
  <c r="AE866" s="1"/>
  <c r="AF866" s="1"/>
  <c r="Y866"/>
  <c r="Z866" s="1"/>
  <c r="X866"/>
  <c r="W866"/>
  <c r="L866"/>
  <c r="M866" s="1"/>
  <c r="K866"/>
  <c r="J866"/>
  <c r="I866"/>
  <c r="AI865"/>
  <c r="AD865"/>
  <c r="AE865" s="1"/>
  <c r="AF865" s="1"/>
  <c r="Y865"/>
  <c r="Z865" s="1"/>
  <c r="X865"/>
  <c r="W865"/>
  <c r="L865"/>
  <c r="M865" s="1"/>
  <c r="K865"/>
  <c r="J865"/>
  <c r="I865"/>
  <c r="AI864"/>
  <c r="AD864"/>
  <c r="AE864" s="1"/>
  <c r="AF864" s="1"/>
  <c r="Y864"/>
  <c r="Z864" s="1"/>
  <c r="X864"/>
  <c r="W864"/>
  <c r="L864"/>
  <c r="M864" s="1"/>
  <c r="K864"/>
  <c r="J864"/>
  <c r="I864"/>
  <c r="AI863"/>
  <c r="AD863"/>
  <c r="AE863" s="1"/>
  <c r="AF863" s="1"/>
  <c r="Y863"/>
  <c r="Z863" s="1"/>
  <c r="X863"/>
  <c r="W863"/>
  <c r="L863"/>
  <c r="M863" s="1"/>
  <c r="K863"/>
  <c r="J863"/>
  <c r="I863"/>
  <c r="AI862"/>
  <c r="AD862"/>
  <c r="AE862" s="1"/>
  <c r="AF862" s="1"/>
  <c r="Y862"/>
  <c r="Z862" s="1"/>
  <c r="X862"/>
  <c r="W862"/>
  <c r="L862"/>
  <c r="M862" s="1"/>
  <c r="K862"/>
  <c r="J862"/>
  <c r="I862"/>
  <c r="AI861"/>
  <c r="AD861"/>
  <c r="AE861" s="1"/>
  <c r="AF861" s="1"/>
  <c r="Y861"/>
  <c r="Z861" s="1"/>
  <c r="X861"/>
  <c r="W861"/>
  <c r="L861"/>
  <c r="M861" s="1"/>
  <c r="K861"/>
  <c r="J861"/>
  <c r="I861"/>
  <c r="AI860"/>
  <c r="AD860"/>
  <c r="AE860" s="1"/>
  <c r="AF860" s="1"/>
  <c r="Y860"/>
  <c r="Z860" s="1"/>
  <c r="X860"/>
  <c r="W860"/>
  <c r="L860"/>
  <c r="M860" s="1"/>
  <c r="K860"/>
  <c r="J860"/>
  <c r="I860"/>
  <c r="AI859"/>
  <c r="AD859"/>
  <c r="AE859" s="1"/>
  <c r="AF859" s="1"/>
  <c r="Y859"/>
  <c r="Z859" s="1"/>
  <c r="X859"/>
  <c r="W859"/>
  <c r="L859"/>
  <c r="M859" s="1"/>
  <c r="K859"/>
  <c r="J859"/>
  <c r="I859"/>
  <c r="AI858"/>
  <c r="AD858"/>
  <c r="AE858" s="1"/>
  <c r="AF858" s="1"/>
  <c r="Y858"/>
  <c r="Z858" s="1"/>
  <c r="X858"/>
  <c r="W858"/>
  <c r="L858"/>
  <c r="M858" s="1"/>
  <c r="K858"/>
  <c r="J858"/>
  <c r="I858"/>
  <c r="AI857"/>
  <c r="AD857"/>
  <c r="AE857" s="1"/>
  <c r="AF857" s="1"/>
  <c r="Y857"/>
  <c r="Z857" s="1"/>
  <c r="X857"/>
  <c r="W857"/>
  <c r="L857"/>
  <c r="M857" s="1"/>
  <c r="K857"/>
  <c r="J857"/>
  <c r="I857"/>
  <c r="AI856"/>
  <c r="AD856"/>
  <c r="AE856" s="1"/>
  <c r="AF856" s="1"/>
  <c r="Y856"/>
  <c r="Z856" s="1"/>
  <c r="X856"/>
  <c r="W856"/>
  <c r="L856"/>
  <c r="M856" s="1"/>
  <c r="K856"/>
  <c r="J856"/>
  <c r="I856"/>
  <c r="AI855"/>
  <c r="AD855"/>
  <c r="AE855" s="1"/>
  <c r="AF855" s="1"/>
  <c r="Y855"/>
  <c r="Z855" s="1"/>
  <c r="X855"/>
  <c r="W855"/>
  <c r="L855"/>
  <c r="M855" s="1"/>
  <c r="K855"/>
  <c r="J855"/>
  <c r="I855"/>
  <c r="AI854"/>
  <c r="AD854"/>
  <c r="AE854" s="1"/>
  <c r="AF854" s="1"/>
  <c r="Y854"/>
  <c r="Z854" s="1"/>
  <c r="X854"/>
  <c r="W854"/>
  <c r="L854"/>
  <c r="M854" s="1"/>
  <c r="K854"/>
  <c r="J854"/>
  <c r="I854"/>
  <c r="AI853"/>
  <c r="AD853"/>
  <c r="AE853" s="1"/>
  <c r="AF853" s="1"/>
  <c r="Y853"/>
  <c r="Z853" s="1"/>
  <c r="X853"/>
  <c r="W853"/>
  <c r="L853"/>
  <c r="M853" s="1"/>
  <c r="K853"/>
  <c r="J853"/>
  <c r="I853"/>
  <c r="AI852"/>
  <c r="AD852"/>
  <c r="AE852" s="1"/>
  <c r="AF852" s="1"/>
  <c r="Y852"/>
  <c r="Z852" s="1"/>
  <c r="X852"/>
  <c r="W852"/>
  <c r="L852"/>
  <c r="M852" s="1"/>
  <c r="K852"/>
  <c r="J852"/>
  <c r="I852"/>
  <c r="AI851"/>
  <c r="AD851"/>
  <c r="AE851" s="1"/>
  <c r="AF851" s="1"/>
  <c r="Y851"/>
  <c r="Z851" s="1"/>
  <c r="X851"/>
  <c r="W851"/>
  <c r="L851"/>
  <c r="M851" s="1"/>
  <c r="K851"/>
  <c r="J851"/>
  <c r="I851"/>
  <c r="AI850"/>
  <c r="AD850"/>
  <c r="AE850" s="1"/>
  <c r="AF850" s="1"/>
  <c r="Y850"/>
  <c r="Z850" s="1"/>
  <c r="X850"/>
  <c r="W850"/>
  <c r="L850"/>
  <c r="M850" s="1"/>
  <c r="K850"/>
  <c r="J850"/>
  <c r="I850"/>
  <c r="AI849"/>
  <c r="AD849"/>
  <c r="AE849" s="1"/>
  <c r="AF849" s="1"/>
  <c r="Y849"/>
  <c r="Z849" s="1"/>
  <c r="X849"/>
  <c r="W849"/>
  <c r="L849"/>
  <c r="M849" s="1"/>
  <c r="K849"/>
  <c r="J849"/>
  <c r="I849"/>
  <c r="AI848"/>
  <c r="AD848"/>
  <c r="AE848" s="1"/>
  <c r="AF848" s="1"/>
  <c r="Y848"/>
  <c r="Z848" s="1"/>
  <c r="X848"/>
  <c r="W848"/>
  <c r="L848"/>
  <c r="M848" s="1"/>
  <c r="K848"/>
  <c r="J848"/>
  <c r="I848"/>
  <c r="AI847"/>
  <c r="AD847"/>
  <c r="AE847" s="1"/>
  <c r="Y847"/>
  <c r="Z847" s="1"/>
  <c r="X847"/>
  <c r="W847"/>
  <c r="L847"/>
  <c r="M847" s="1"/>
  <c r="K847"/>
  <c r="J847"/>
  <c r="I847"/>
  <c r="AI846"/>
  <c r="AD846"/>
  <c r="AE846" s="1"/>
  <c r="AF846" s="1"/>
  <c r="Y846"/>
  <c r="Z846" s="1"/>
  <c r="X846"/>
  <c r="W846"/>
  <c r="L846"/>
  <c r="M846" s="1"/>
  <c r="K846"/>
  <c r="J846"/>
  <c r="I846"/>
  <c r="AI845"/>
  <c r="AD845"/>
  <c r="AE845" s="1"/>
  <c r="AF845" s="1"/>
  <c r="Y845"/>
  <c r="Z845" s="1"/>
  <c r="X845"/>
  <c r="W845"/>
  <c r="L845"/>
  <c r="M845" s="1"/>
  <c r="K845"/>
  <c r="J845"/>
  <c r="I845"/>
  <c r="AI844"/>
  <c r="AD844"/>
  <c r="AE844" s="1"/>
  <c r="AF844" s="1"/>
  <c r="Y844"/>
  <c r="Z844" s="1"/>
  <c r="X844"/>
  <c r="W844"/>
  <c r="L844"/>
  <c r="M844" s="1"/>
  <c r="K844"/>
  <c r="J844"/>
  <c r="I844"/>
  <c r="AI843"/>
  <c r="AD843"/>
  <c r="AE843" s="1"/>
  <c r="Y843"/>
  <c r="Z843" s="1"/>
  <c r="X843"/>
  <c r="W843"/>
  <c r="L843"/>
  <c r="M843" s="1"/>
  <c r="K843"/>
  <c r="J843"/>
  <c r="I843"/>
  <c r="AI842"/>
  <c r="AD842"/>
  <c r="AE842" s="1"/>
  <c r="AF842" s="1"/>
  <c r="Y842"/>
  <c r="Z842" s="1"/>
  <c r="X842"/>
  <c r="W842"/>
  <c r="L842"/>
  <c r="M842" s="1"/>
  <c r="K842"/>
  <c r="J842"/>
  <c r="I842"/>
  <c r="AI841"/>
  <c r="AD841"/>
  <c r="AE841" s="1"/>
  <c r="AF841" s="1"/>
  <c r="Y841"/>
  <c r="Z841" s="1"/>
  <c r="X841"/>
  <c r="W841"/>
  <c r="L841"/>
  <c r="M841" s="1"/>
  <c r="K841"/>
  <c r="J841"/>
  <c r="I841"/>
  <c r="AI840"/>
  <c r="AD840"/>
  <c r="AE840" s="1"/>
  <c r="AF840" s="1"/>
  <c r="Y840"/>
  <c r="Z840" s="1"/>
  <c r="X840"/>
  <c r="W840"/>
  <c r="L840"/>
  <c r="M840" s="1"/>
  <c r="K840"/>
  <c r="J840"/>
  <c r="I840"/>
  <c r="AI839"/>
  <c r="AD839"/>
  <c r="AE839" s="1"/>
  <c r="AF839" s="1"/>
  <c r="Y839"/>
  <c r="Z839" s="1"/>
  <c r="X839"/>
  <c r="W839"/>
  <c r="L839"/>
  <c r="M839" s="1"/>
  <c r="K839"/>
  <c r="J839"/>
  <c r="I839"/>
  <c r="AI838"/>
  <c r="AD838"/>
  <c r="AE838" s="1"/>
  <c r="AF838" s="1"/>
  <c r="Y838"/>
  <c r="Z838" s="1"/>
  <c r="X838"/>
  <c r="W838"/>
  <c r="L838"/>
  <c r="M838" s="1"/>
  <c r="K838"/>
  <c r="J838"/>
  <c r="I838"/>
  <c r="AI837"/>
  <c r="AD837"/>
  <c r="AE837" s="1"/>
  <c r="AF837" s="1"/>
  <c r="Y837"/>
  <c r="Z837" s="1"/>
  <c r="X837"/>
  <c r="W837"/>
  <c r="L837"/>
  <c r="M837" s="1"/>
  <c r="K837"/>
  <c r="J837"/>
  <c r="I837"/>
  <c r="AI836"/>
  <c r="AD836"/>
  <c r="AE836" s="1"/>
  <c r="AF836" s="1"/>
  <c r="Y836"/>
  <c r="Z836" s="1"/>
  <c r="X836"/>
  <c r="W836"/>
  <c r="L836"/>
  <c r="M836" s="1"/>
  <c r="K836"/>
  <c r="J836"/>
  <c r="I836"/>
  <c r="AI835"/>
  <c r="AD835"/>
  <c r="AE835" s="1"/>
  <c r="AF835" s="1"/>
  <c r="Y835"/>
  <c r="Z835" s="1"/>
  <c r="X835"/>
  <c r="W835"/>
  <c r="L835"/>
  <c r="M835" s="1"/>
  <c r="K835"/>
  <c r="J835"/>
  <c r="I835"/>
  <c r="AI834"/>
  <c r="AD834"/>
  <c r="AE834" s="1"/>
  <c r="AF834" s="1"/>
  <c r="Y834"/>
  <c r="Z834" s="1"/>
  <c r="X834"/>
  <c r="W834"/>
  <c r="L834"/>
  <c r="M834" s="1"/>
  <c r="K834"/>
  <c r="J834"/>
  <c r="I834"/>
  <c r="AI833"/>
  <c r="AD833"/>
  <c r="AE833" s="1"/>
  <c r="AF833" s="1"/>
  <c r="Y833"/>
  <c r="Z833" s="1"/>
  <c r="X833"/>
  <c r="W833"/>
  <c r="L833"/>
  <c r="M833" s="1"/>
  <c r="K833"/>
  <c r="J833"/>
  <c r="I833"/>
  <c r="AI832"/>
  <c r="AD832"/>
  <c r="AE832" s="1"/>
  <c r="AF832" s="1"/>
  <c r="Y832"/>
  <c r="Z832" s="1"/>
  <c r="X832"/>
  <c r="W832"/>
  <c r="L832"/>
  <c r="M832" s="1"/>
  <c r="K832"/>
  <c r="J832"/>
  <c r="I832"/>
  <c r="AI831"/>
  <c r="AD831"/>
  <c r="AE831" s="1"/>
  <c r="Y831"/>
  <c r="Z831" s="1"/>
  <c r="X831"/>
  <c r="W831"/>
  <c r="L831"/>
  <c r="M831" s="1"/>
  <c r="K831"/>
  <c r="J831"/>
  <c r="I831"/>
  <c r="AI830"/>
  <c r="AD830"/>
  <c r="AE830" s="1"/>
  <c r="AF830" s="1"/>
  <c r="Y830"/>
  <c r="Z830" s="1"/>
  <c r="X830"/>
  <c r="W830"/>
  <c r="L830"/>
  <c r="M830" s="1"/>
  <c r="K830"/>
  <c r="J830"/>
  <c r="I830"/>
  <c r="AI829"/>
  <c r="AD829"/>
  <c r="AE829" s="1"/>
  <c r="AF829" s="1"/>
  <c r="Y829"/>
  <c r="Z829" s="1"/>
  <c r="X829"/>
  <c r="W829"/>
  <c r="L829"/>
  <c r="M829" s="1"/>
  <c r="K829"/>
  <c r="J829"/>
  <c r="I829"/>
  <c r="AI828"/>
  <c r="AD828"/>
  <c r="AE828" s="1"/>
  <c r="AF828" s="1"/>
  <c r="Y828"/>
  <c r="Z828" s="1"/>
  <c r="X828"/>
  <c r="W828"/>
  <c r="L828"/>
  <c r="M828" s="1"/>
  <c r="K828"/>
  <c r="J828"/>
  <c r="I828"/>
  <c r="AI827"/>
  <c r="AD827"/>
  <c r="AE827" s="1"/>
  <c r="AF827" s="1"/>
  <c r="Y827"/>
  <c r="Z827" s="1"/>
  <c r="X827"/>
  <c r="W827"/>
  <c r="L827"/>
  <c r="M827" s="1"/>
  <c r="K827"/>
  <c r="J827"/>
  <c r="I827"/>
  <c r="AI826"/>
  <c r="AD826"/>
  <c r="AE826" s="1"/>
  <c r="AF826" s="1"/>
  <c r="Y826"/>
  <c r="Z826" s="1"/>
  <c r="X826"/>
  <c r="W826"/>
  <c r="L826"/>
  <c r="M826" s="1"/>
  <c r="K826"/>
  <c r="J826"/>
  <c r="I826"/>
  <c r="AI825"/>
  <c r="AD825"/>
  <c r="AE825" s="1"/>
  <c r="AF825" s="1"/>
  <c r="Y825"/>
  <c r="Z825" s="1"/>
  <c r="X825"/>
  <c r="W825"/>
  <c r="L825"/>
  <c r="M825" s="1"/>
  <c r="K825"/>
  <c r="J825"/>
  <c r="I825"/>
  <c r="AI824"/>
  <c r="AD824"/>
  <c r="AE824" s="1"/>
  <c r="AF824" s="1"/>
  <c r="Y824"/>
  <c r="Z824" s="1"/>
  <c r="X824"/>
  <c r="W824"/>
  <c r="L824"/>
  <c r="M824" s="1"/>
  <c r="K824"/>
  <c r="J824"/>
  <c r="I824"/>
  <c r="AI823"/>
  <c r="AD823"/>
  <c r="AE823" s="1"/>
  <c r="AF823" s="1"/>
  <c r="Y823"/>
  <c r="Z823" s="1"/>
  <c r="X823"/>
  <c r="W823"/>
  <c r="L823"/>
  <c r="M823" s="1"/>
  <c r="K823"/>
  <c r="J823"/>
  <c r="I823"/>
  <c r="AI822"/>
  <c r="AD822"/>
  <c r="AE822" s="1"/>
  <c r="AF822" s="1"/>
  <c r="Y822"/>
  <c r="Z822" s="1"/>
  <c r="X822"/>
  <c r="W822"/>
  <c r="L822"/>
  <c r="M822" s="1"/>
  <c r="K822"/>
  <c r="J822"/>
  <c r="I822"/>
  <c r="AI821"/>
  <c r="AD821"/>
  <c r="AE821" s="1"/>
  <c r="AF821" s="1"/>
  <c r="Y821"/>
  <c r="Z821" s="1"/>
  <c r="X821"/>
  <c r="W821"/>
  <c r="L821"/>
  <c r="M821" s="1"/>
  <c r="K821"/>
  <c r="J821"/>
  <c r="I821"/>
  <c r="AI820"/>
  <c r="AD820"/>
  <c r="AE820" s="1"/>
  <c r="AF820" s="1"/>
  <c r="Y820"/>
  <c r="Z820" s="1"/>
  <c r="X820"/>
  <c r="W820"/>
  <c r="L820"/>
  <c r="M820" s="1"/>
  <c r="K820"/>
  <c r="J820"/>
  <c r="I820"/>
  <c r="AI819"/>
  <c r="AD819"/>
  <c r="AE819" s="1"/>
  <c r="AF819" s="1"/>
  <c r="Y819"/>
  <c r="Z819" s="1"/>
  <c r="X819"/>
  <c r="W819"/>
  <c r="L819"/>
  <c r="M819" s="1"/>
  <c r="K819"/>
  <c r="J819"/>
  <c r="I819"/>
  <c r="AI818"/>
  <c r="AD818"/>
  <c r="AE818" s="1"/>
  <c r="AF818" s="1"/>
  <c r="Y818"/>
  <c r="Z818" s="1"/>
  <c r="X818"/>
  <c r="W818"/>
  <c r="L818"/>
  <c r="M818" s="1"/>
  <c r="K818"/>
  <c r="J818"/>
  <c r="I818"/>
  <c r="AI817"/>
  <c r="AD817"/>
  <c r="AE817" s="1"/>
  <c r="AF817" s="1"/>
  <c r="Y817"/>
  <c r="Z817" s="1"/>
  <c r="X817"/>
  <c r="W817"/>
  <c r="L817"/>
  <c r="M817" s="1"/>
  <c r="K817"/>
  <c r="J817"/>
  <c r="I817"/>
  <c r="AI816"/>
  <c r="AD816"/>
  <c r="AE816" s="1"/>
  <c r="AF816" s="1"/>
  <c r="Y816"/>
  <c r="Z816" s="1"/>
  <c r="X816"/>
  <c r="W816"/>
  <c r="L816"/>
  <c r="M816" s="1"/>
  <c r="K816"/>
  <c r="J816"/>
  <c r="I816"/>
  <c r="AI815"/>
  <c r="AD815"/>
  <c r="AE815" s="1"/>
  <c r="AF815" s="1"/>
  <c r="Y815"/>
  <c r="Z815" s="1"/>
  <c r="X815"/>
  <c r="W815"/>
  <c r="L815"/>
  <c r="M815" s="1"/>
  <c r="K815"/>
  <c r="J815"/>
  <c r="I815"/>
  <c r="AI814"/>
  <c r="AD814"/>
  <c r="AE814" s="1"/>
  <c r="AF814" s="1"/>
  <c r="Y814"/>
  <c r="Z814" s="1"/>
  <c r="X814"/>
  <c r="W814"/>
  <c r="L814"/>
  <c r="M814" s="1"/>
  <c r="K814"/>
  <c r="J814"/>
  <c r="I814"/>
  <c r="AI813"/>
  <c r="AD813"/>
  <c r="AE813" s="1"/>
  <c r="AF813" s="1"/>
  <c r="Y813"/>
  <c r="Z813" s="1"/>
  <c r="X813"/>
  <c r="W813"/>
  <c r="L813"/>
  <c r="M813" s="1"/>
  <c r="K813"/>
  <c r="J813"/>
  <c r="I813"/>
  <c r="AI812"/>
  <c r="AD812"/>
  <c r="AE812" s="1"/>
  <c r="AF812" s="1"/>
  <c r="Y812"/>
  <c r="Z812" s="1"/>
  <c r="X812"/>
  <c r="W812"/>
  <c r="L812"/>
  <c r="M812" s="1"/>
  <c r="K812"/>
  <c r="J812"/>
  <c r="I812"/>
  <c r="AI811"/>
  <c r="AD811"/>
  <c r="AE811" s="1"/>
  <c r="AF811" s="1"/>
  <c r="Y811"/>
  <c r="Z811" s="1"/>
  <c r="X811"/>
  <c r="W811"/>
  <c r="L811"/>
  <c r="M811" s="1"/>
  <c r="K811"/>
  <c r="J811"/>
  <c r="I811"/>
  <c r="AI810"/>
  <c r="AD810"/>
  <c r="AE810" s="1"/>
  <c r="AF810" s="1"/>
  <c r="Y810"/>
  <c r="Z810" s="1"/>
  <c r="X810"/>
  <c r="W810"/>
  <c r="L810"/>
  <c r="M810" s="1"/>
  <c r="K810"/>
  <c r="J810"/>
  <c r="I810"/>
  <c r="AI809"/>
  <c r="AD809"/>
  <c r="AE809" s="1"/>
  <c r="AF809" s="1"/>
  <c r="Y809"/>
  <c r="Z809" s="1"/>
  <c r="X809"/>
  <c r="W809"/>
  <c r="L809"/>
  <c r="M809" s="1"/>
  <c r="K809"/>
  <c r="J809"/>
  <c r="I809"/>
  <c r="AI808"/>
  <c r="AD808"/>
  <c r="AE808" s="1"/>
  <c r="AF808" s="1"/>
  <c r="Y808"/>
  <c r="Z808" s="1"/>
  <c r="X808"/>
  <c r="W808"/>
  <c r="L808"/>
  <c r="M808" s="1"/>
  <c r="K808"/>
  <c r="J808"/>
  <c r="I808"/>
  <c r="AI807"/>
  <c r="AD807"/>
  <c r="AE807" s="1"/>
  <c r="AF807" s="1"/>
  <c r="Y807"/>
  <c r="Z807" s="1"/>
  <c r="X807"/>
  <c r="W807"/>
  <c r="L807"/>
  <c r="M807" s="1"/>
  <c r="K807"/>
  <c r="J807"/>
  <c r="I807"/>
  <c r="AI806"/>
  <c r="AD806"/>
  <c r="AE806" s="1"/>
  <c r="AF806" s="1"/>
  <c r="Y806"/>
  <c r="Z806" s="1"/>
  <c r="X806"/>
  <c r="W806"/>
  <c r="L806"/>
  <c r="M806" s="1"/>
  <c r="K806"/>
  <c r="J806"/>
  <c r="I806"/>
  <c r="AI805"/>
  <c r="AD805"/>
  <c r="AE805" s="1"/>
  <c r="AF805" s="1"/>
  <c r="Y805"/>
  <c r="Z805" s="1"/>
  <c r="X805"/>
  <c r="W805"/>
  <c r="L805"/>
  <c r="M805" s="1"/>
  <c r="K805"/>
  <c r="J805"/>
  <c r="I805"/>
  <c r="AI804"/>
  <c r="AD804"/>
  <c r="AE804" s="1"/>
  <c r="AF804" s="1"/>
  <c r="Y804"/>
  <c r="Z804" s="1"/>
  <c r="X804"/>
  <c r="W804"/>
  <c r="L804"/>
  <c r="M804" s="1"/>
  <c r="K804"/>
  <c r="J804"/>
  <c r="I804"/>
  <c r="AI803"/>
  <c r="AD803"/>
  <c r="AE803" s="1"/>
  <c r="Y803"/>
  <c r="Z803" s="1"/>
  <c r="X803"/>
  <c r="W803"/>
  <c r="L803"/>
  <c r="M803" s="1"/>
  <c r="K803"/>
  <c r="J803"/>
  <c r="I803"/>
  <c r="AI802"/>
  <c r="AD802"/>
  <c r="AE802" s="1"/>
  <c r="AF802" s="1"/>
  <c r="Y802"/>
  <c r="Z802" s="1"/>
  <c r="X802"/>
  <c r="W802"/>
  <c r="L802"/>
  <c r="M802" s="1"/>
  <c r="K802"/>
  <c r="J802"/>
  <c r="I802"/>
  <c r="AI801"/>
  <c r="AD801"/>
  <c r="AE801" s="1"/>
  <c r="AF801" s="1"/>
  <c r="Y801"/>
  <c r="Z801" s="1"/>
  <c r="X801"/>
  <c r="W801"/>
  <c r="L801"/>
  <c r="M801" s="1"/>
  <c r="K801"/>
  <c r="J801"/>
  <c r="I801"/>
  <c r="AI800"/>
  <c r="AD800"/>
  <c r="AE800" s="1"/>
  <c r="AF800" s="1"/>
  <c r="Y800"/>
  <c r="Z800" s="1"/>
  <c r="X800"/>
  <c r="W800"/>
  <c r="L800"/>
  <c r="M800" s="1"/>
  <c r="K800"/>
  <c r="J800"/>
  <c r="I800"/>
  <c r="AI799"/>
  <c r="AD799"/>
  <c r="AE799" s="1"/>
  <c r="AF799" s="1"/>
  <c r="Y799"/>
  <c r="Z799" s="1"/>
  <c r="X799"/>
  <c r="W799"/>
  <c r="L799"/>
  <c r="M799" s="1"/>
  <c r="K799"/>
  <c r="J799"/>
  <c r="I799"/>
  <c r="AI798"/>
  <c r="AD798"/>
  <c r="AE798" s="1"/>
  <c r="AF798" s="1"/>
  <c r="Y798"/>
  <c r="Z798" s="1"/>
  <c r="X798"/>
  <c r="W798"/>
  <c r="L798"/>
  <c r="M798" s="1"/>
  <c r="K798"/>
  <c r="J798"/>
  <c r="I798"/>
  <c r="AI797"/>
  <c r="AD797"/>
  <c r="AE797" s="1"/>
  <c r="AF797" s="1"/>
  <c r="Y797"/>
  <c r="Z797" s="1"/>
  <c r="X797"/>
  <c r="W797"/>
  <c r="L797"/>
  <c r="M797" s="1"/>
  <c r="K797"/>
  <c r="J797"/>
  <c r="I797"/>
  <c r="AI796"/>
  <c r="AD796"/>
  <c r="AE796" s="1"/>
  <c r="AF796" s="1"/>
  <c r="Y796"/>
  <c r="Z796" s="1"/>
  <c r="X796"/>
  <c r="W796"/>
  <c r="L796"/>
  <c r="M796" s="1"/>
  <c r="K796"/>
  <c r="J796"/>
  <c r="I796"/>
  <c r="AI795"/>
  <c r="AD795"/>
  <c r="AE795" s="1"/>
  <c r="Y795"/>
  <c r="Z795" s="1"/>
  <c r="X795"/>
  <c r="W795"/>
  <c r="L795"/>
  <c r="M795" s="1"/>
  <c r="K795"/>
  <c r="J795"/>
  <c r="I795"/>
  <c r="AI794"/>
  <c r="AD794"/>
  <c r="AE794" s="1"/>
  <c r="AF794" s="1"/>
  <c r="Y794"/>
  <c r="Z794" s="1"/>
  <c r="X794"/>
  <c r="W794"/>
  <c r="L794"/>
  <c r="M794" s="1"/>
  <c r="K794"/>
  <c r="J794"/>
  <c r="I794"/>
  <c r="AI793"/>
  <c r="AD793"/>
  <c r="AE793" s="1"/>
  <c r="AF793" s="1"/>
  <c r="Y793"/>
  <c r="Z793" s="1"/>
  <c r="X793"/>
  <c r="W793"/>
  <c r="L793"/>
  <c r="M793" s="1"/>
  <c r="K793"/>
  <c r="J793"/>
  <c r="I793"/>
  <c r="AI792"/>
  <c r="AD792"/>
  <c r="AE792" s="1"/>
  <c r="AF792" s="1"/>
  <c r="Y792"/>
  <c r="Z792" s="1"/>
  <c r="X792"/>
  <c r="W792"/>
  <c r="L792"/>
  <c r="M792" s="1"/>
  <c r="K792"/>
  <c r="J792"/>
  <c r="I792"/>
  <c r="AI791"/>
  <c r="AD791"/>
  <c r="AE791" s="1"/>
  <c r="AF791" s="1"/>
  <c r="Y791"/>
  <c r="Z791" s="1"/>
  <c r="X791"/>
  <c r="W791"/>
  <c r="L791"/>
  <c r="M791" s="1"/>
  <c r="K791"/>
  <c r="J791"/>
  <c r="I791"/>
  <c r="AI790"/>
  <c r="AD790"/>
  <c r="AE790" s="1"/>
  <c r="AF790" s="1"/>
  <c r="Y790"/>
  <c r="Z790" s="1"/>
  <c r="X790"/>
  <c r="W790"/>
  <c r="L790"/>
  <c r="M790" s="1"/>
  <c r="K790"/>
  <c r="J790"/>
  <c r="I790"/>
  <c r="AI789"/>
  <c r="AD789"/>
  <c r="AE789" s="1"/>
  <c r="AF789" s="1"/>
  <c r="Y789"/>
  <c r="Z789" s="1"/>
  <c r="X789"/>
  <c r="W789"/>
  <c r="L789"/>
  <c r="M789" s="1"/>
  <c r="K789"/>
  <c r="J789"/>
  <c r="I789"/>
  <c r="AI788"/>
  <c r="AD788"/>
  <c r="AE788" s="1"/>
  <c r="AF788" s="1"/>
  <c r="Y788"/>
  <c r="Z788" s="1"/>
  <c r="X788"/>
  <c r="W788"/>
  <c r="L788"/>
  <c r="M788" s="1"/>
  <c r="K788"/>
  <c r="J788"/>
  <c r="I788"/>
  <c r="AI787"/>
  <c r="AD787"/>
  <c r="AE787" s="1"/>
  <c r="AF787" s="1"/>
  <c r="Y787"/>
  <c r="Z787" s="1"/>
  <c r="X787"/>
  <c r="W787"/>
  <c r="L787"/>
  <c r="M787" s="1"/>
  <c r="K787"/>
  <c r="J787"/>
  <c r="I787"/>
  <c r="AI786"/>
  <c r="AD786"/>
  <c r="AE786" s="1"/>
  <c r="AF786" s="1"/>
  <c r="Y786"/>
  <c r="Z786" s="1"/>
  <c r="X786"/>
  <c r="W786"/>
  <c r="L786"/>
  <c r="M786" s="1"/>
  <c r="K786"/>
  <c r="J786"/>
  <c r="I786"/>
  <c r="AI785"/>
  <c r="AD785"/>
  <c r="AE785" s="1"/>
  <c r="AF785" s="1"/>
  <c r="Y785"/>
  <c r="Z785" s="1"/>
  <c r="X785"/>
  <c r="W785"/>
  <c r="L785"/>
  <c r="M785" s="1"/>
  <c r="K785"/>
  <c r="J785"/>
  <c r="I785"/>
  <c r="AI784"/>
  <c r="AD784"/>
  <c r="AE784" s="1"/>
  <c r="AF784" s="1"/>
  <c r="Y784"/>
  <c r="Z784" s="1"/>
  <c r="X784"/>
  <c r="W784"/>
  <c r="L784"/>
  <c r="M784" s="1"/>
  <c r="K784"/>
  <c r="J784"/>
  <c r="I784"/>
  <c r="AI783"/>
  <c r="AD783"/>
  <c r="AE783" s="1"/>
  <c r="AF783" s="1"/>
  <c r="Y783"/>
  <c r="Z783" s="1"/>
  <c r="X783"/>
  <c r="W783"/>
  <c r="L783"/>
  <c r="M783" s="1"/>
  <c r="K783"/>
  <c r="J783"/>
  <c r="I783"/>
  <c r="AI782"/>
  <c r="AD782"/>
  <c r="AE782" s="1"/>
  <c r="AF782" s="1"/>
  <c r="Y782"/>
  <c r="Z782" s="1"/>
  <c r="X782"/>
  <c r="W782"/>
  <c r="L782"/>
  <c r="M782" s="1"/>
  <c r="K782"/>
  <c r="J782"/>
  <c r="I782"/>
  <c r="AI781"/>
  <c r="AD781"/>
  <c r="AE781" s="1"/>
  <c r="AF781" s="1"/>
  <c r="Y781"/>
  <c r="Z781" s="1"/>
  <c r="X781"/>
  <c r="W781"/>
  <c r="L781"/>
  <c r="M781" s="1"/>
  <c r="K781"/>
  <c r="J781"/>
  <c r="I781"/>
  <c r="AI780"/>
  <c r="AD780"/>
  <c r="AE780" s="1"/>
  <c r="AF780" s="1"/>
  <c r="Y780"/>
  <c r="Z780" s="1"/>
  <c r="X780"/>
  <c r="W780"/>
  <c r="L780"/>
  <c r="M780" s="1"/>
  <c r="K780"/>
  <c r="J780"/>
  <c r="I780"/>
  <c r="AI779"/>
  <c r="AD779"/>
  <c r="AE779" s="1"/>
  <c r="AF779" s="1"/>
  <c r="Y779"/>
  <c r="Z779" s="1"/>
  <c r="X779"/>
  <c r="W779"/>
  <c r="L779"/>
  <c r="M779" s="1"/>
  <c r="K779"/>
  <c r="J779"/>
  <c r="I779"/>
  <c r="AI778"/>
  <c r="AD778"/>
  <c r="AE778" s="1"/>
  <c r="AF778" s="1"/>
  <c r="Y778"/>
  <c r="Z778" s="1"/>
  <c r="X778"/>
  <c r="W778"/>
  <c r="L778"/>
  <c r="M778" s="1"/>
  <c r="K778"/>
  <c r="J778"/>
  <c r="I778"/>
  <c r="AI777"/>
  <c r="AD777"/>
  <c r="AE777" s="1"/>
  <c r="AF777" s="1"/>
  <c r="Y777"/>
  <c r="Z777" s="1"/>
  <c r="X777"/>
  <c r="W777"/>
  <c r="L777"/>
  <c r="M777" s="1"/>
  <c r="K777"/>
  <c r="J777"/>
  <c r="I777"/>
  <c r="AI776"/>
  <c r="AD776"/>
  <c r="AE776" s="1"/>
  <c r="AF776" s="1"/>
  <c r="Y776"/>
  <c r="Z776" s="1"/>
  <c r="X776"/>
  <c r="W776"/>
  <c r="L776"/>
  <c r="M776" s="1"/>
  <c r="K776"/>
  <c r="J776"/>
  <c r="I776"/>
  <c r="AI775"/>
  <c r="AD775"/>
  <c r="AE775" s="1"/>
  <c r="AF775" s="1"/>
  <c r="Y775"/>
  <c r="Z775" s="1"/>
  <c r="X775"/>
  <c r="W775"/>
  <c r="L775"/>
  <c r="M775" s="1"/>
  <c r="K775"/>
  <c r="J775"/>
  <c r="I775"/>
  <c r="AI774"/>
  <c r="AD774"/>
  <c r="AE774" s="1"/>
  <c r="AF774" s="1"/>
  <c r="Y774"/>
  <c r="Z774" s="1"/>
  <c r="X774"/>
  <c r="W774"/>
  <c r="L774"/>
  <c r="M774" s="1"/>
  <c r="K774"/>
  <c r="J774"/>
  <c r="I774"/>
  <c r="AI773"/>
  <c r="AD773"/>
  <c r="AE773" s="1"/>
  <c r="AF773" s="1"/>
  <c r="Y773"/>
  <c r="Z773" s="1"/>
  <c r="X773"/>
  <c r="W773"/>
  <c r="L773"/>
  <c r="M773" s="1"/>
  <c r="K773"/>
  <c r="J773"/>
  <c r="I773"/>
  <c r="AI772"/>
  <c r="AD772"/>
  <c r="AE772" s="1"/>
  <c r="Y772"/>
  <c r="Z772" s="1"/>
  <c r="X772"/>
  <c r="W772"/>
  <c r="L772"/>
  <c r="M772" s="1"/>
  <c r="K772"/>
  <c r="J772"/>
  <c r="I772"/>
  <c r="AI771"/>
  <c r="AD771"/>
  <c r="AE771" s="1"/>
  <c r="AF771" s="1"/>
  <c r="Y771"/>
  <c r="Z771" s="1"/>
  <c r="X771"/>
  <c r="W771"/>
  <c r="L771"/>
  <c r="M771" s="1"/>
  <c r="K771"/>
  <c r="J771"/>
  <c r="I771"/>
  <c r="AI770"/>
  <c r="AD770"/>
  <c r="AE770" s="1"/>
  <c r="AF770" s="1"/>
  <c r="Y770"/>
  <c r="Z770" s="1"/>
  <c r="X770"/>
  <c r="W770"/>
  <c r="L770"/>
  <c r="M770" s="1"/>
  <c r="K770"/>
  <c r="J770"/>
  <c r="I770"/>
  <c r="AI769"/>
  <c r="AD769"/>
  <c r="AE769" s="1"/>
  <c r="AF769" s="1"/>
  <c r="Y769"/>
  <c r="Z769" s="1"/>
  <c r="X769"/>
  <c r="W769"/>
  <c r="L769"/>
  <c r="M769" s="1"/>
  <c r="K769"/>
  <c r="J769"/>
  <c r="I769"/>
  <c r="AI768"/>
  <c r="AD768"/>
  <c r="AE768" s="1"/>
  <c r="AF768" s="1"/>
  <c r="Y768"/>
  <c r="Z768" s="1"/>
  <c r="X768"/>
  <c r="W768"/>
  <c r="L768"/>
  <c r="M768" s="1"/>
  <c r="K768"/>
  <c r="J768"/>
  <c r="I768"/>
  <c r="AI767"/>
  <c r="AD767"/>
  <c r="AE767" s="1"/>
  <c r="Y767"/>
  <c r="Z767" s="1"/>
  <c r="X767"/>
  <c r="W767"/>
  <c r="L767"/>
  <c r="M767" s="1"/>
  <c r="K767"/>
  <c r="J767"/>
  <c r="I767"/>
  <c r="AI766"/>
  <c r="AD766"/>
  <c r="AE766" s="1"/>
  <c r="AF766" s="1"/>
  <c r="Y766"/>
  <c r="Z766" s="1"/>
  <c r="X766"/>
  <c r="W766"/>
  <c r="L766"/>
  <c r="M766" s="1"/>
  <c r="K766"/>
  <c r="J766"/>
  <c r="I766"/>
  <c r="AI765"/>
  <c r="AD765"/>
  <c r="AE765" s="1"/>
  <c r="AF765" s="1"/>
  <c r="Y765"/>
  <c r="Z765" s="1"/>
  <c r="X765"/>
  <c r="W765"/>
  <c r="L765"/>
  <c r="M765" s="1"/>
  <c r="K765"/>
  <c r="J765"/>
  <c r="I765"/>
  <c r="AI764"/>
  <c r="AD764"/>
  <c r="AE764" s="1"/>
  <c r="AF764" s="1"/>
  <c r="Y764"/>
  <c r="Z764" s="1"/>
  <c r="X764"/>
  <c r="W764"/>
  <c r="L764"/>
  <c r="M764" s="1"/>
  <c r="K764"/>
  <c r="J764"/>
  <c r="I764"/>
  <c r="AI763"/>
  <c r="AD763"/>
  <c r="AE763" s="1"/>
  <c r="AF763" s="1"/>
  <c r="Y763"/>
  <c r="Z763" s="1"/>
  <c r="X763"/>
  <c r="W763"/>
  <c r="L763"/>
  <c r="M763" s="1"/>
  <c r="K763"/>
  <c r="J763"/>
  <c r="I763"/>
  <c r="AI762"/>
  <c r="AD762"/>
  <c r="AE762" s="1"/>
  <c r="AF762" s="1"/>
  <c r="Y762"/>
  <c r="Z762" s="1"/>
  <c r="X762"/>
  <c r="W762"/>
  <c r="L762"/>
  <c r="M762" s="1"/>
  <c r="K762"/>
  <c r="J762"/>
  <c r="I762"/>
  <c r="AI761"/>
  <c r="AD761"/>
  <c r="AE761" s="1"/>
  <c r="AF761" s="1"/>
  <c r="Y761"/>
  <c r="Z761" s="1"/>
  <c r="X761"/>
  <c r="W761"/>
  <c r="L761"/>
  <c r="M761" s="1"/>
  <c r="K761"/>
  <c r="J761"/>
  <c r="I761"/>
  <c r="AI760"/>
  <c r="AD760"/>
  <c r="AE760" s="1"/>
  <c r="AF760" s="1"/>
  <c r="Y760"/>
  <c r="Z760" s="1"/>
  <c r="X760"/>
  <c r="W760"/>
  <c r="L760"/>
  <c r="M760" s="1"/>
  <c r="K760"/>
  <c r="J760"/>
  <c r="I760"/>
  <c r="AI759"/>
  <c r="AD759"/>
  <c r="AE759" s="1"/>
  <c r="AF759" s="1"/>
  <c r="Y759"/>
  <c r="Z759" s="1"/>
  <c r="X759"/>
  <c r="W759"/>
  <c r="L759"/>
  <c r="M759" s="1"/>
  <c r="K759"/>
  <c r="J759"/>
  <c r="I759"/>
  <c r="AI758"/>
  <c r="AD758"/>
  <c r="AE758" s="1"/>
  <c r="AF758" s="1"/>
  <c r="Y758"/>
  <c r="Z758" s="1"/>
  <c r="X758"/>
  <c r="W758"/>
  <c r="L758"/>
  <c r="M758" s="1"/>
  <c r="K758"/>
  <c r="J758"/>
  <c r="I758"/>
  <c r="AI757"/>
  <c r="AD757"/>
  <c r="AE757" s="1"/>
  <c r="AF757" s="1"/>
  <c r="Y757"/>
  <c r="Z757" s="1"/>
  <c r="X757"/>
  <c r="W757"/>
  <c r="L757"/>
  <c r="M757" s="1"/>
  <c r="K757"/>
  <c r="J757"/>
  <c r="I757"/>
  <c r="AI756"/>
  <c r="AD756"/>
  <c r="AE756" s="1"/>
  <c r="AF756" s="1"/>
  <c r="Y756"/>
  <c r="Z756" s="1"/>
  <c r="X756"/>
  <c r="W756"/>
  <c r="L756"/>
  <c r="M756" s="1"/>
  <c r="K756"/>
  <c r="J756"/>
  <c r="I756"/>
  <c r="AI755"/>
  <c r="AD755"/>
  <c r="AE755" s="1"/>
  <c r="AF755" s="1"/>
  <c r="Y755"/>
  <c r="Z755" s="1"/>
  <c r="X755"/>
  <c r="W755"/>
  <c r="L755"/>
  <c r="M755" s="1"/>
  <c r="K755"/>
  <c r="J755"/>
  <c r="I755"/>
  <c r="AI754"/>
  <c r="AD754"/>
  <c r="AE754" s="1"/>
  <c r="AF754" s="1"/>
  <c r="Y754"/>
  <c r="Z754" s="1"/>
  <c r="X754"/>
  <c r="W754"/>
  <c r="L754"/>
  <c r="M754" s="1"/>
  <c r="K754"/>
  <c r="J754"/>
  <c r="I754"/>
  <c r="AI753"/>
  <c r="AD753"/>
  <c r="AE753" s="1"/>
  <c r="AF753" s="1"/>
  <c r="Y753"/>
  <c r="Z753" s="1"/>
  <c r="X753"/>
  <c r="W753"/>
  <c r="L753"/>
  <c r="M753" s="1"/>
  <c r="K753"/>
  <c r="J753"/>
  <c r="I753"/>
  <c r="AI752"/>
  <c r="AD752"/>
  <c r="AE752" s="1"/>
  <c r="AF752" s="1"/>
  <c r="Y752"/>
  <c r="Z752" s="1"/>
  <c r="X752"/>
  <c r="W752"/>
  <c r="L752"/>
  <c r="M752" s="1"/>
  <c r="K752"/>
  <c r="J752"/>
  <c r="I752"/>
  <c r="AI751"/>
  <c r="AD751"/>
  <c r="AE751" s="1"/>
  <c r="AF751" s="1"/>
  <c r="Y751"/>
  <c r="Z751" s="1"/>
  <c r="X751"/>
  <c r="W751"/>
  <c r="L751"/>
  <c r="M751" s="1"/>
  <c r="K751"/>
  <c r="J751"/>
  <c r="I751"/>
  <c r="AI750"/>
  <c r="AD750"/>
  <c r="AE750" s="1"/>
  <c r="AF750" s="1"/>
  <c r="Y750"/>
  <c r="Z750" s="1"/>
  <c r="X750"/>
  <c r="W750"/>
  <c r="L750"/>
  <c r="M750" s="1"/>
  <c r="K750"/>
  <c r="J750"/>
  <c r="I750"/>
  <c r="AI749"/>
  <c r="AD749"/>
  <c r="AE749" s="1"/>
  <c r="AF749" s="1"/>
  <c r="Y749"/>
  <c r="Z749" s="1"/>
  <c r="X749"/>
  <c r="W749"/>
  <c r="L749"/>
  <c r="M749" s="1"/>
  <c r="K749"/>
  <c r="J749"/>
  <c r="I749"/>
  <c r="AI748"/>
  <c r="AD748"/>
  <c r="AE748" s="1"/>
  <c r="Y748"/>
  <c r="Z748" s="1"/>
  <c r="X748"/>
  <c r="W748"/>
  <c r="L748"/>
  <c r="M748" s="1"/>
  <c r="K748"/>
  <c r="J748"/>
  <c r="I748"/>
  <c r="AI747"/>
  <c r="AD747"/>
  <c r="AE747" s="1"/>
  <c r="AF747" s="1"/>
  <c r="Y747"/>
  <c r="Z747" s="1"/>
  <c r="X747"/>
  <c r="W747"/>
  <c r="L747"/>
  <c r="M747" s="1"/>
  <c r="K747"/>
  <c r="J747"/>
  <c r="I747"/>
  <c r="AI746"/>
  <c r="AD746"/>
  <c r="AE746" s="1"/>
  <c r="AF746" s="1"/>
  <c r="Y746"/>
  <c r="Z746" s="1"/>
  <c r="X746"/>
  <c r="W746"/>
  <c r="L746"/>
  <c r="M746" s="1"/>
  <c r="K746"/>
  <c r="J746"/>
  <c r="I746"/>
  <c r="AI745"/>
  <c r="AD745"/>
  <c r="AE745" s="1"/>
  <c r="AF745" s="1"/>
  <c r="Y745"/>
  <c r="Z745" s="1"/>
  <c r="X745"/>
  <c r="W745"/>
  <c r="L745"/>
  <c r="M745" s="1"/>
  <c r="K745"/>
  <c r="J745"/>
  <c r="I745"/>
  <c r="AI744"/>
  <c r="AD744"/>
  <c r="AE744" s="1"/>
  <c r="AF744" s="1"/>
  <c r="Y744"/>
  <c r="Z744" s="1"/>
  <c r="X744"/>
  <c r="W744"/>
  <c r="L744"/>
  <c r="M744" s="1"/>
  <c r="K744"/>
  <c r="J744"/>
  <c r="I744"/>
  <c r="AI743"/>
  <c r="AD743"/>
  <c r="AE743" s="1"/>
  <c r="AF743" s="1"/>
  <c r="Y743"/>
  <c r="Z743" s="1"/>
  <c r="X743"/>
  <c r="W743"/>
  <c r="L743"/>
  <c r="M743" s="1"/>
  <c r="K743"/>
  <c r="J743"/>
  <c r="I743"/>
  <c r="AI742"/>
  <c r="AD742"/>
  <c r="AE742" s="1"/>
  <c r="AF742" s="1"/>
  <c r="Y742"/>
  <c r="Z742" s="1"/>
  <c r="X742"/>
  <c r="W742"/>
  <c r="L742"/>
  <c r="M742" s="1"/>
  <c r="K742"/>
  <c r="J742"/>
  <c r="I742"/>
  <c r="AI741"/>
  <c r="AD741"/>
  <c r="AE741" s="1"/>
  <c r="AF741" s="1"/>
  <c r="Y741"/>
  <c r="Z741" s="1"/>
  <c r="X741"/>
  <c r="W741"/>
  <c r="L741"/>
  <c r="M741" s="1"/>
  <c r="K741"/>
  <c r="J741"/>
  <c r="I741"/>
  <c r="AI740"/>
  <c r="AD740"/>
  <c r="AE740" s="1"/>
  <c r="AF740" s="1"/>
  <c r="Y740"/>
  <c r="Z740" s="1"/>
  <c r="X740"/>
  <c r="W740"/>
  <c r="L740"/>
  <c r="M740" s="1"/>
  <c r="K740"/>
  <c r="J740"/>
  <c r="I740"/>
  <c r="AI739"/>
  <c r="AD739"/>
  <c r="AE739" s="1"/>
  <c r="Y739"/>
  <c r="Z739" s="1"/>
  <c r="X739"/>
  <c r="W739"/>
  <c r="L739"/>
  <c r="M739" s="1"/>
  <c r="K739"/>
  <c r="J739"/>
  <c r="I739"/>
  <c r="AI738"/>
  <c r="AD738"/>
  <c r="AE738" s="1"/>
  <c r="AF738" s="1"/>
  <c r="Y738"/>
  <c r="Z738" s="1"/>
  <c r="X738"/>
  <c r="W738"/>
  <c r="L738"/>
  <c r="M738" s="1"/>
  <c r="K738"/>
  <c r="J738"/>
  <c r="I738"/>
  <c r="AI737"/>
  <c r="AD737"/>
  <c r="AE737" s="1"/>
  <c r="AF737" s="1"/>
  <c r="Y737"/>
  <c r="Z737" s="1"/>
  <c r="X737"/>
  <c r="W737"/>
  <c r="L737"/>
  <c r="M737" s="1"/>
  <c r="K737"/>
  <c r="J737"/>
  <c r="I737"/>
  <c r="AI736"/>
  <c r="AD736"/>
  <c r="AE736" s="1"/>
  <c r="AF736" s="1"/>
  <c r="Y736"/>
  <c r="Z736" s="1"/>
  <c r="X736"/>
  <c r="W736"/>
  <c r="L736"/>
  <c r="M736" s="1"/>
  <c r="K736"/>
  <c r="J736"/>
  <c r="I736"/>
  <c r="AI735"/>
  <c r="AD735"/>
  <c r="AE735" s="1"/>
  <c r="Y735"/>
  <c r="Z735" s="1"/>
  <c r="X735"/>
  <c r="W735"/>
  <c r="L735"/>
  <c r="M735" s="1"/>
  <c r="K735"/>
  <c r="J735"/>
  <c r="I735"/>
  <c r="AI734"/>
  <c r="AD734"/>
  <c r="AE734" s="1"/>
  <c r="AF734" s="1"/>
  <c r="Y734"/>
  <c r="Z734" s="1"/>
  <c r="X734"/>
  <c r="W734"/>
  <c r="L734"/>
  <c r="M734" s="1"/>
  <c r="K734"/>
  <c r="J734"/>
  <c r="I734"/>
  <c r="AI733"/>
  <c r="AD733"/>
  <c r="AE733" s="1"/>
  <c r="AF733" s="1"/>
  <c r="Y733"/>
  <c r="Z733" s="1"/>
  <c r="X733"/>
  <c r="W733"/>
  <c r="L733"/>
  <c r="M733" s="1"/>
  <c r="K733"/>
  <c r="J733"/>
  <c r="I733"/>
  <c r="AI732"/>
  <c r="AD732"/>
  <c r="AE732" s="1"/>
  <c r="AF732" s="1"/>
  <c r="Y732"/>
  <c r="Z732" s="1"/>
  <c r="X732"/>
  <c r="W732"/>
  <c r="L732"/>
  <c r="M732" s="1"/>
  <c r="K732"/>
  <c r="J732"/>
  <c r="I732"/>
  <c r="AI731"/>
  <c r="AD731"/>
  <c r="AE731" s="1"/>
  <c r="AF731" s="1"/>
  <c r="Y731"/>
  <c r="Z731" s="1"/>
  <c r="X731"/>
  <c r="W731"/>
  <c r="L731"/>
  <c r="M731" s="1"/>
  <c r="K731"/>
  <c r="J731"/>
  <c r="I731"/>
  <c r="AI730"/>
  <c r="AD730"/>
  <c r="AE730" s="1"/>
  <c r="AF730" s="1"/>
  <c r="Y730"/>
  <c r="Z730" s="1"/>
  <c r="X730"/>
  <c r="W730"/>
  <c r="L730"/>
  <c r="M730" s="1"/>
  <c r="K730"/>
  <c r="J730"/>
  <c r="I730"/>
  <c r="AI729"/>
  <c r="AD729"/>
  <c r="AE729" s="1"/>
  <c r="AF729" s="1"/>
  <c r="Y729"/>
  <c r="Z729" s="1"/>
  <c r="X729"/>
  <c r="W729"/>
  <c r="L729"/>
  <c r="M729" s="1"/>
  <c r="K729"/>
  <c r="J729"/>
  <c r="I729"/>
  <c r="AI728"/>
  <c r="AD728"/>
  <c r="AE728" s="1"/>
  <c r="AF728" s="1"/>
  <c r="Y728"/>
  <c r="Z728" s="1"/>
  <c r="X728"/>
  <c r="W728"/>
  <c r="L728"/>
  <c r="M728" s="1"/>
  <c r="K728"/>
  <c r="J728"/>
  <c r="I728"/>
  <c r="AI727"/>
  <c r="AD727"/>
  <c r="AE727" s="1"/>
  <c r="AF727" s="1"/>
  <c r="Y727"/>
  <c r="Z727" s="1"/>
  <c r="X727"/>
  <c r="W727"/>
  <c r="L727"/>
  <c r="M727" s="1"/>
  <c r="K727"/>
  <c r="J727"/>
  <c r="I727"/>
  <c r="AI726"/>
  <c r="AD726"/>
  <c r="AE726" s="1"/>
  <c r="AF726" s="1"/>
  <c r="Y726"/>
  <c r="Z726" s="1"/>
  <c r="X726"/>
  <c r="W726"/>
  <c r="L726"/>
  <c r="M726" s="1"/>
  <c r="K726"/>
  <c r="J726"/>
  <c r="I726"/>
  <c r="AI725"/>
  <c r="AD725"/>
  <c r="AE725" s="1"/>
  <c r="AF725" s="1"/>
  <c r="Y725"/>
  <c r="Z725" s="1"/>
  <c r="X725"/>
  <c r="W725"/>
  <c r="L725"/>
  <c r="M725" s="1"/>
  <c r="K725"/>
  <c r="J725"/>
  <c r="I725"/>
  <c r="AI724"/>
  <c r="AD724"/>
  <c r="AE724" s="1"/>
  <c r="AF724" s="1"/>
  <c r="Y724"/>
  <c r="Z724" s="1"/>
  <c r="X724"/>
  <c r="W724"/>
  <c r="L724"/>
  <c r="M724" s="1"/>
  <c r="K724"/>
  <c r="J724"/>
  <c r="I724"/>
  <c r="AI723"/>
  <c r="AD723"/>
  <c r="AE723" s="1"/>
  <c r="Y723"/>
  <c r="Z723" s="1"/>
  <c r="X723"/>
  <c r="W723"/>
  <c r="L723"/>
  <c r="M723" s="1"/>
  <c r="K723"/>
  <c r="J723"/>
  <c r="I723"/>
  <c r="AI722"/>
  <c r="AD722"/>
  <c r="AE722" s="1"/>
  <c r="AF722" s="1"/>
  <c r="Y722"/>
  <c r="Z722" s="1"/>
  <c r="X722"/>
  <c r="W722"/>
  <c r="L722"/>
  <c r="M722" s="1"/>
  <c r="K722"/>
  <c r="J722"/>
  <c r="I722"/>
  <c r="AI721"/>
  <c r="AD721"/>
  <c r="AE721" s="1"/>
  <c r="AF721" s="1"/>
  <c r="Y721"/>
  <c r="Z721" s="1"/>
  <c r="X721"/>
  <c r="W721"/>
  <c r="L721"/>
  <c r="M721" s="1"/>
  <c r="K721"/>
  <c r="J721"/>
  <c r="I721"/>
  <c r="AI720"/>
  <c r="AD720"/>
  <c r="AE720" s="1"/>
  <c r="AF720" s="1"/>
  <c r="Y720"/>
  <c r="Z720" s="1"/>
  <c r="X720"/>
  <c r="W720"/>
  <c r="L720"/>
  <c r="M720" s="1"/>
  <c r="K720"/>
  <c r="J720"/>
  <c r="I720"/>
  <c r="AI719"/>
  <c r="AD719"/>
  <c r="AE719" s="1"/>
  <c r="AF719" s="1"/>
  <c r="Y719"/>
  <c r="Z719" s="1"/>
  <c r="X719"/>
  <c r="W719"/>
  <c r="L719"/>
  <c r="M719" s="1"/>
  <c r="K719"/>
  <c r="J719"/>
  <c r="I719"/>
  <c r="AI718"/>
  <c r="AD718"/>
  <c r="AE718" s="1"/>
  <c r="Y718"/>
  <c r="Z718" s="1"/>
  <c r="X718"/>
  <c r="W718"/>
  <c r="L718"/>
  <c r="M718" s="1"/>
  <c r="K718"/>
  <c r="J718"/>
  <c r="I718"/>
  <c r="AI717"/>
  <c r="AD717"/>
  <c r="AE717" s="1"/>
  <c r="Y717"/>
  <c r="Z717" s="1"/>
  <c r="X717"/>
  <c r="W717"/>
  <c r="L717"/>
  <c r="M717" s="1"/>
  <c r="K717"/>
  <c r="J717"/>
  <c r="I717"/>
  <c r="AI716"/>
  <c r="AD716"/>
  <c r="AE716" s="1"/>
  <c r="AF716" s="1"/>
  <c r="Y716"/>
  <c r="Z716" s="1"/>
  <c r="X716"/>
  <c r="W716"/>
  <c r="L716"/>
  <c r="M716" s="1"/>
  <c r="K716"/>
  <c r="J716"/>
  <c r="I716"/>
  <c r="AI715"/>
  <c r="AD715"/>
  <c r="AE715" s="1"/>
  <c r="Y715"/>
  <c r="Z715" s="1"/>
  <c r="X715"/>
  <c r="W715"/>
  <c r="L715"/>
  <c r="M715" s="1"/>
  <c r="K715"/>
  <c r="J715"/>
  <c r="I715"/>
  <c r="AI714"/>
  <c r="AD714"/>
  <c r="AE714" s="1"/>
  <c r="AF714" s="1"/>
  <c r="Y714"/>
  <c r="Z714" s="1"/>
  <c r="X714"/>
  <c r="W714"/>
  <c r="L714"/>
  <c r="M714" s="1"/>
  <c r="K714"/>
  <c r="J714"/>
  <c r="I714"/>
  <c r="AI713"/>
  <c r="AD713"/>
  <c r="AE713" s="1"/>
  <c r="AF713" s="1"/>
  <c r="Y713"/>
  <c r="Z713" s="1"/>
  <c r="X713"/>
  <c r="W713"/>
  <c r="L713"/>
  <c r="M713" s="1"/>
  <c r="K713"/>
  <c r="J713"/>
  <c r="I713"/>
  <c r="AI712"/>
  <c r="AD712"/>
  <c r="AE712" s="1"/>
  <c r="AF712" s="1"/>
  <c r="Y712"/>
  <c r="Z712" s="1"/>
  <c r="X712"/>
  <c r="W712"/>
  <c r="L712"/>
  <c r="M712" s="1"/>
  <c r="K712"/>
  <c r="J712"/>
  <c r="I712"/>
  <c r="AI711"/>
  <c r="AD711"/>
  <c r="AE711" s="1"/>
  <c r="AF711" s="1"/>
  <c r="Y711"/>
  <c r="Z711" s="1"/>
  <c r="X711"/>
  <c r="W711"/>
  <c r="L711"/>
  <c r="M711" s="1"/>
  <c r="K711"/>
  <c r="J711"/>
  <c r="I711"/>
  <c r="AI710"/>
  <c r="AD710"/>
  <c r="AE710" s="1"/>
  <c r="AF710" s="1"/>
  <c r="Y710"/>
  <c r="Z710" s="1"/>
  <c r="X710"/>
  <c r="W710"/>
  <c r="L710"/>
  <c r="M710" s="1"/>
  <c r="K710"/>
  <c r="J710"/>
  <c r="I710"/>
  <c r="AI709"/>
  <c r="AD709"/>
  <c r="AE709" s="1"/>
  <c r="AF709" s="1"/>
  <c r="Y709"/>
  <c r="Z709" s="1"/>
  <c r="X709"/>
  <c r="W709"/>
  <c r="L709"/>
  <c r="M709" s="1"/>
  <c r="K709"/>
  <c r="J709"/>
  <c r="I709"/>
  <c r="AI708"/>
  <c r="AD708"/>
  <c r="AE708" s="1"/>
  <c r="AF708" s="1"/>
  <c r="Y708"/>
  <c r="Z708" s="1"/>
  <c r="X708"/>
  <c r="W708"/>
  <c r="L708"/>
  <c r="M708" s="1"/>
  <c r="K708"/>
  <c r="J708"/>
  <c r="I708"/>
  <c r="AI707"/>
  <c r="AD707"/>
  <c r="AE707" s="1"/>
  <c r="Y707"/>
  <c r="Z707" s="1"/>
  <c r="X707"/>
  <c r="W707"/>
  <c r="L707"/>
  <c r="M707" s="1"/>
  <c r="K707"/>
  <c r="J707"/>
  <c r="I707"/>
  <c r="AI706"/>
  <c r="AD706"/>
  <c r="AE706" s="1"/>
  <c r="AF706" s="1"/>
  <c r="Y706"/>
  <c r="Z706" s="1"/>
  <c r="X706"/>
  <c r="W706"/>
  <c r="L706"/>
  <c r="M706" s="1"/>
  <c r="K706"/>
  <c r="J706"/>
  <c r="I706"/>
  <c r="AI705"/>
  <c r="AD705"/>
  <c r="AE705" s="1"/>
  <c r="AF705" s="1"/>
  <c r="Y705"/>
  <c r="Z705" s="1"/>
  <c r="X705"/>
  <c r="W705"/>
  <c r="L705"/>
  <c r="M705" s="1"/>
  <c r="K705"/>
  <c r="J705"/>
  <c r="I705"/>
  <c r="AI704"/>
  <c r="AD704"/>
  <c r="AE704" s="1"/>
  <c r="AF704" s="1"/>
  <c r="Y704"/>
  <c r="Z704" s="1"/>
  <c r="X704"/>
  <c r="W704"/>
  <c r="L704"/>
  <c r="M704" s="1"/>
  <c r="K704"/>
  <c r="J704"/>
  <c r="I704"/>
  <c r="AI703"/>
  <c r="AD703"/>
  <c r="AE703" s="1"/>
  <c r="AF703" s="1"/>
  <c r="Y703"/>
  <c r="Z703" s="1"/>
  <c r="X703"/>
  <c r="W703"/>
  <c r="L703"/>
  <c r="M703" s="1"/>
  <c r="K703"/>
  <c r="J703"/>
  <c r="I703"/>
  <c r="AI702"/>
  <c r="AD702"/>
  <c r="AE702" s="1"/>
  <c r="AF702" s="1"/>
  <c r="Y702"/>
  <c r="Z702" s="1"/>
  <c r="X702"/>
  <c r="W702"/>
  <c r="L702"/>
  <c r="M702" s="1"/>
  <c r="K702"/>
  <c r="J702"/>
  <c r="I702"/>
  <c r="AI701"/>
  <c r="AD701"/>
  <c r="AE701" s="1"/>
  <c r="AF701" s="1"/>
  <c r="Y701"/>
  <c r="Z701" s="1"/>
  <c r="X701"/>
  <c r="W701"/>
  <c r="L701"/>
  <c r="M701" s="1"/>
  <c r="K701"/>
  <c r="J701"/>
  <c r="I701"/>
  <c r="AI700"/>
  <c r="AD700"/>
  <c r="AE700" s="1"/>
  <c r="AF700" s="1"/>
  <c r="Y700"/>
  <c r="Z700" s="1"/>
  <c r="X700"/>
  <c r="W700"/>
  <c r="L700"/>
  <c r="M700" s="1"/>
  <c r="K700"/>
  <c r="J700"/>
  <c r="I700"/>
  <c r="AI699"/>
  <c r="AD699"/>
  <c r="AE699" s="1"/>
  <c r="AF699" s="1"/>
  <c r="Y699"/>
  <c r="Z699" s="1"/>
  <c r="X699"/>
  <c r="W699"/>
  <c r="L699"/>
  <c r="M699" s="1"/>
  <c r="K699"/>
  <c r="J699"/>
  <c r="I699"/>
  <c r="AI698"/>
  <c r="AD698"/>
  <c r="AE698" s="1"/>
  <c r="AF698" s="1"/>
  <c r="Y698"/>
  <c r="Z698" s="1"/>
  <c r="X698"/>
  <c r="W698"/>
  <c r="L698"/>
  <c r="M698" s="1"/>
  <c r="K698"/>
  <c r="J698"/>
  <c r="I698"/>
  <c r="AI697"/>
  <c r="AD697"/>
  <c r="AE697" s="1"/>
  <c r="AF697" s="1"/>
  <c r="Y697"/>
  <c r="Z697" s="1"/>
  <c r="X697"/>
  <c r="W697"/>
  <c r="L697"/>
  <c r="M697" s="1"/>
  <c r="K697"/>
  <c r="J697"/>
  <c r="I697"/>
  <c r="AI696"/>
  <c r="AD696"/>
  <c r="AE696" s="1"/>
  <c r="AF696" s="1"/>
  <c r="Y696"/>
  <c r="Z696" s="1"/>
  <c r="X696"/>
  <c r="W696"/>
  <c r="L696"/>
  <c r="M696" s="1"/>
  <c r="K696"/>
  <c r="J696"/>
  <c r="I696"/>
  <c r="AI695"/>
  <c r="AD695"/>
  <c r="AE695" s="1"/>
  <c r="AF695" s="1"/>
  <c r="Y695"/>
  <c r="Z695" s="1"/>
  <c r="X695"/>
  <c r="W695"/>
  <c r="L695"/>
  <c r="M695" s="1"/>
  <c r="K695"/>
  <c r="J695"/>
  <c r="I695"/>
  <c r="AI694"/>
  <c r="AD694"/>
  <c r="AE694" s="1"/>
  <c r="AF694" s="1"/>
  <c r="Y694"/>
  <c r="Z694" s="1"/>
  <c r="X694"/>
  <c r="W694"/>
  <c r="L694"/>
  <c r="M694" s="1"/>
  <c r="K694"/>
  <c r="J694"/>
  <c r="I694"/>
  <c r="AI693"/>
  <c r="AD693"/>
  <c r="AE693" s="1"/>
  <c r="AF693" s="1"/>
  <c r="Y693"/>
  <c r="Z693" s="1"/>
  <c r="X693"/>
  <c r="W693"/>
  <c r="L693"/>
  <c r="M693" s="1"/>
  <c r="K693"/>
  <c r="J693"/>
  <c r="I693"/>
  <c r="AI692"/>
  <c r="AD692"/>
  <c r="AE692" s="1"/>
  <c r="AF692" s="1"/>
  <c r="Y692"/>
  <c r="Z692" s="1"/>
  <c r="X692"/>
  <c r="W692"/>
  <c r="L692"/>
  <c r="M692" s="1"/>
  <c r="K692"/>
  <c r="J692"/>
  <c r="I692"/>
  <c r="AI691"/>
  <c r="AD691"/>
  <c r="AE691" s="1"/>
  <c r="AF691" s="1"/>
  <c r="Y691"/>
  <c r="Z691" s="1"/>
  <c r="X691"/>
  <c r="W691"/>
  <c r="L691"/>
  <c r="M691" s="1"/>
  <c r="K691"/>
  <c r="J691"/>
  <c r="I691"/>
  <c r="AI690"/>
  <c r="AD690"/>
  <c r="AE690" s="1"/>
  <c r="AF690" s="1"/>
  <c r="Y690"/>
  <c r="Z690" s="1"/>
  <c r="X690"/>
  <c r="W690"/>
  <c r="L690"/>
  <c r="M690" s="1"/>
  <c r="K690"/>
  <c r="J690"/>
  <c r="I690"/>
  <c r="AI689"/>
  <c r="AD689"/>
  <c r="AE689" s="1"/>
  <c r="AF689" s="1"/>
  <c r="Y689"/>
  <c r="Z689" s="1"/>
  <c r="X689"/>
  <c r="W689"/>
  <c r="L689"/>
  <c r="M689" s="1"/>
  <c r="K689"/>
  <c r="J689"/>
  <c r="I689"/>
  <c r="AI688"/>
  <c r="AD688"/>
  <c r="AE688" s="1"/>
  <c r="AF688" s="1"/>
  <c r="Y688"/>
  <c r="Z688" s="1"/>
  <c r="X688"/>
  <c r="W688"/>
  <c r="L688"/>
  <c r="M688" s="1"/>
  <c r="K688"/>
  <c r="J688"/>
  <c r="I688"/>
  <c r="AI687"/>
  <c r="AD687"/>
  <c r="AE687" s="1"/>
  <c r="AF687" s="1"/>
  <c r="Y687"/>
  <c r="Z687" s="1"/>
  <c r="X687"/>
  <c r="W687"/>
  <c r="L687"/>
  <c r="M687" s="1"/>
  <c r="K687"/>
  <c r="J687"/>
  <c r="I687"/>
  <c r="AI686"/>
  <c r="AD686"/>
  <c r="AE686" s="1"/>
  <c r="AF686" s="1"/>
  <c r="Y686"/>
  <c r="Z686" s="1"/>
  <c r="X686"/>
  <c r="W686"/>
  <c r="L686"/>
  <c r="M686" s="1"/>
  <c r="K686"/>
  <c r="J686"/>
  <c r="I686"/>
  <c r="AI685"/>
  <c r="AD685"/>
  <c r="AE685" s="1"/>
  <c r="AF685" s="1"/>
  <c r="Y685"/>
  <c r="Z685" s="1"/>
  <c r="X685"/>
  <c r="W685"/>
  <c r="L685"/>
  <c r="M685" s="1"/>
  <c r="K685"/>
  <c r="J685"/>
  <c r="I685"/>
  <c r="AI684"/>
  <c r="AD684"/>
  <c r="AE684" s="1"/>
  <c r="Y684"/>
  <c r="Z684" s="1"/>
  <c r="X684"/>
  <c r="W684"/>
  <c r="L684"/>
  <c r="M684" s="1"/>
  <c r="K684"/>
  <c r="J684"/>
  <c r="I684"/>
  <c r="AI683"/>
  <c r="AD683"/>
  <c r="AE683" s="1"/>
  <c r="AF683" s="1"/>
  <c r="Y683"/>
  <c r="Z683" s="1"/>
  <c r="X683"/>
  <c r="W683"/>
  <c r="L683"/>
  <c r="M683" s="1"/>
  <c r="K683"/>
  <c r="J683"/>
  <c r="I683"/>
  <c r="AI682"/>
  <c r="AD682"/>
  <c r="AE682" s="1"/>
  <c r="AF682" s="1"/>
  <c r="Y682"/>
  <c r="Z682" s="1"/>
  <c r="X682"/>
  <c r="W682"/>
  <c r="L682"/>
  <c r="M682" s="1"/>
  <c r="K682"/>
  <c r="J682"/>
  <c r="I682"/>
  <c r="AI681"/>
  <c r="AD681"/>
  <c r="AE681" s="1"/>
  <c r="AF681" s="1"/>
  <c r="Y681"/>
  <c r="Z681" s="1"/>
  <c r="X681"/>
  <c r="W681"/>
  <c r="L681"/>
  <c r="M681" s="1"/>
  <c r="K681"/>
  <c r="J681"/>
  <c r="I681"/>
  <c r="AI680"/>
  <c r="AD680"/>
  <c r="AE680" s="1"/>
  <c r="AF680" s="1"/>
  <c r="Y680"/>
  <c r="Z680" s="1"/>
  <c r="X680"/>
  <c r="W680"/>
  <c r="L680"/>
  <c r="M680" s="1"/>
  <c r="K680"/>
  <c r="J680"/>
  <c r="I680"/>
  <c r="AI679"/>
  <c r="AD679"/>
  <c r="AE679" s="1"/>
  <c r="AF679" s="1"/>
  <c r="Y679"/>
  <c r="Z679" s="1"/>
  <c r="X679"/>
  <c r="W679"/>
  <c r="L679"/>
  <c r="M679" s="1"/>
  <c r="K679"/>
  <c r="J679"/>
  <c r="I679"/>
  <c r="AI678"/>
  <c r="AD678"/>
  <c r="AE678" s="1"/>
  <c r="AF678" s="1"/>
  <c r="Y678"/>
  <c r="Z678" s="1"/>
  <c r="X678"/>
  <c r="W678"/>
  <c r="L678"/>
  <c r="M678" s="1"/>
  <c r="K678"/>
  <c r="J678"/>
  <c r="I678"/>
  <c r="AI677"/>
  <c r="AD677"/>
  <c r="AE677" s="1"/>
  <c r="AF677" s="1"/>
  <c r="Y677"/>
  <c r="Z677" s="1"/>
  <c r="X677"/>
  <c r="W677"/>
  <c r="L677"/>
  <c r="M677" s="1"/>
  <c r="K677"/>
  <c r="J677"/>
  <c r="I677"/>
  <c r="AI676"/>
  <c r="AD676"/>
  <c r="AE676" s="1"/>
  <c r="Y676"/>
  <c r="Z676" s="1"/>
  <c r="X676"/>
  <c r="W676"/>
  <c r="L676"/>
  <c r="M676" s="1"/>
  <c r="K676"/>
  <c r="J676"/>
  <c r="I676"/>
  <c r="AI675"/>
  <c r="AD675"/>
  <c r="AE675" s="1"/>
  <c r="AF675" s="1"/>
  <c r="Y675"/>
  <c r="Z675" s="1"/>
  <c r="X675"/>
  <c r="W675"/>
  <c r="L675"/>
  <c r="M675" s="1"/>
  <c r="K675"/>
  <c r="J675"/>
  <c r="I675"/>
  <c r="AI674"/>
  <c r="AD674"/>
  <c r="AE674" s="1"/>
  <c r="AF674" s="1"/>
  <c r="Y674"/>
  <c r="Z674" s="1"/>
  <c r="X674"/>
  <c r="W674"/>
  <c r="L674"/>
  <c r="M674" s="1"/>
  <c r="K674"/>
  <c r="J674"/>
  <c r="I674"/>
  <c r="AI673"/>
  <c r="AD673"/>
  <c r="AE673" s="1"/>
  <c r="AF673" s="1"/>
  <c r="Y673"/>
  <c r="Z673" s="1"/>
  <c r="X673"/>
  <c r="W673"/>
  <c r="L673"/>
  <c r="M673" s="1"/>
  <c r="K673"/>
  <c r="J673"/>
  <c r="I673"/>
  <c r="AI672"/>
  <c r="AD672"/>
  <c r="AE672" s="1"/>
  <c r="AF672" s="1"/>
  <c r="Y672"/>
  <c r="Z672" s="1"/>
  <c r="X672"/>
  <c r="W672"/>
  <c r="L672"/>
  <c r="M672" s="1"/>
  <c r="K672"/>
  <c r="J672"/>
  <c r="I672"/>
  <c r="AI671"/>
  <c r="AD671"/>
  <c r="AE671" s="1"/>
  <c r="AF671" s="1"/>
  <c r="Y671"/>
  <c r="Z671" s="1"/>
  <c r="X671"/>
  <c r="W671"/>
  <c r="L671"/>
  <c r="M671" s="1"/>
  <c r="K671"/>
  <c r="J671"/>
  <c r="I671"/>
  <c r="AI670"/>
  <c r="AD670"/>
  <c r="AE670" s="1"/>
  <c r="AF670" s="1"/>
  <c r="Y670"/>
  <c r="Z670" s="1"/>
  <c r="X670"/>
  <c r="W670"/>
  <c r="L670"/>
  <c r="M670" s="1"/>
  <c r="K670"/>
  <c r="J670"/>
  <c r="I670"/>
  <c r="AI669"/>
  <c r="AD669"/>
  <c r="AE669" s="1"/>
  <c r="AF669" s="1"/>
  <c r="Y669"/>
  <c r="Z669" s="1"/>
  <c r="X669"/>
  <c r="W669"/>
  <c r="L669"/>
  <c r="M669" s="1"/>
  <c r="K669"/>
  <c r="J669"/>
  <c r="I669"/>
  <c r="AI668"/>
  <c r="AD668"/>
  <c r="AE668" s="1"/>
  <c r="Y668"/>
  <c r="Z668" s="1"/>
  <c r="X668"/>
  <c r="W668"/>
  <c r="L668"/>
  <c r="M668" s="1"/>
  <c r="K668"/>
  <c r="J668"/>
  <c r="I668"/>
  <c r="AI667"/>
  <c r="AD667"/>
  <c r="AE667" s="1"/>
  <c r="AF667" s="1"/>
  <c r="Y667"/>
  <c r="Z667" s="1"/>
  <c r="X667"/>
  <c r="W667"/>
  <c r="L667"/>
  <c r="M667" s="1"/>
  <c r="K667"/>
  <c r="J667"/>
  <c r="I667"/>
  <c r="AI666"/>
  <c r="AD666"/>
  <c r="AE666" s="1"/>
  <c r="AF666" s="1"/>
  <c r="Y666"/>
  <c r="Z666" s="1"/>
  <c r="X666"/>
  <c r="W666"/>
  <c r="L666"/>
  <c r="M666" s="1"/>
  <c r="K666"/>
  <c r="J666"/>
  <c r="I666"/>
  <c r="AI665"/>
  <c r="AD665"/>
  <c r="AE665" s="1"/>
  <c r="AF665" s="1"/>
  <c r="Y665"/>
  <c r="Z665" s="1"/>
  <c r="X665"/>
  <c r="W665"/>
  <c r="L665"/>
  <c r="M665" s="1"/>
  <c r="K665"/>
  <c r="J665"/>
  <c r="I665"/>
  <c r="AI664"/>
  <c r="AD664"/>
  <c r="AE664" s="1"/>
  <c r="AF664" s="1"/>
  <c r="Y664"/>
  <c r="Z664" s="1"/>
  <c r="X664"/>
  <c r="W664"/>
  <c r="L664"/>
  <c r="M664" s="1"/>
  <c r="K664"/>
  <c r="J664"/>
  <c r="I664"/>
  <c r="AI663"/>
  <c r="AD663"/>
  <c r="AE663" s="1"/>
  <c r="AF663" s="1"/>
  <c r="Y663"/>
  <c r="Z663" s="1"/>
  <c r="X663"/>
  <c r="W663"/>
  <c r="L663"/>
  <c r="M663" s="1"/>
  <c r="K663"/>
  <c r="J663"/>
  <c r="I663"/>
  <c r="AI662"/>
  <c r="AD662"/>
  <c r="AE662" s="1"/>
  <c r="AF662" s="1"/>
  <c r="Y662"/>
  <c r="Z662" s="1"/>
  <c r="X662"/>
  <c r="W662"/>
  <c r="L662"/>
  <c r="M662" s="1"/>
  <c r="K662"/>
  <c r="J662"/>
  <c r="I662"/>
  <c r="AI661"/>
  <c r="AD661"/>
  <c r="AE661" s="1"/>
  <c r="AF661" s="1"/>
  <c r="Y661"/>
  <c r="Z661" s="1"/>
  <c r="X661"/>
  <c r="W661"/>
  <c r="L661"/>
  <c r="M661" s="1"/>
  <c r="K661"/>
  <c r="J661"/>
  <c r="I661"/>
  <c r="AI660"/>
  <c r="AD660"/>
  <c r="AE660" s="1"/>
  <c r="Y660"/>
  <c r="Z660" s="1"/>
  <c r="X660"/>
  <c r="W660"/>
  <c r="L660"/>
  <c r="M660" s="1"/>
  <c r="K660"/>
  <c r="J660"/>
  <c r="I660"/>
  <c r="AI659"/>
  <c r="AD659"/>
  <c r="AE659" s="1"/>
  <c r="AF659" s="1"/>
  <c r="Y659"/>
  <c r="Z659" s="1"/>
  <c r="X659"/>
  <c r="W659"/>
  <c r="L659"/>
  <c r="M659" s="1"/>
  <c r="K659"/>
  <c r="J659"/>
  <c r="I659"/>
  <c r="AI658"/>
  <c r="AD658"/>
  <c r="AE658" s="1"/>
  <c r="AF658" s="1"/>
  <c r="Y658"/>
  <c r="Z658" s="1"/>
  <c r="X658"/>
  <c r="W658"/>
  <c r="L658"/>
  <c r="M658" s="1"/>
  <c r="K658"/>
  <c r="J658"/>
  <c r="I658"/>
  <c r="AI657"/>
  <c r="AD657"/>
  <c r="AE657" s="1"/>
  <c r="AF657" s="1"/>
  <c r="Y657"/>
  <c r="Z657" s="1"/>
  <c r="X657"/>
  <c r="W657"/>
  <c r="L657"/>
  <c r="M657" s="1"/>
  <c r="K657"/>
  <c r="J657"/>
  <c r="I657"/>
  <c r="AI656"/>
  <c r="AD656"/>
  <c r="AE656" s="1"/>
  <c r="Y656"/>
  <c r="Z656" s="1"/>
  <c r="X656"/>
  <c r="W656"/>
  <c r="L656"/>
  <c r="M656" s="1"/>
  <c r="K656"/>
  <c r="J656"/>
  <c r="I656"/>
  <c r="AI655"/>
  <c r="AD655"/>
  <c r="AE655" s="1"/>
  <c r="AF655" s="1"/>
  <c r="Y655"/>
  <c r="Z655" s="1"/>
  <c r="X655"/>
  <c r="W655"/>
  <c r="L655"/>
  <c r="M655" s="1"/>
  <c r="K655"/>
  <c r="J655"/>
  <c r="I655"/>
  <c r="AI654"/>
  <c r="AD654"/>
  <c r="AE654" s="1"/>
  <c r="AF654" s="1"/>
  <c r="Y654"/>
  <c r="Z654" s="1"/>
  <c r="X654"/>
  <c r="W654"/>
  <c r="L654"/>
  <c r="M654" s="1"/>
  <c r="K654"/>
  <c r="J654"/>
  <c r="I654"/>
  <c r="AI653"/>
  <c r="AD653"/>
  <c r="AE653" s="1"/>
  <c r="AF653" s="1"/>
  <c r="Y653"/>
  <c r="Z653" s="1"/>
  <c r="X653"/>
  <c r="W653"/>
  <c r="L653"/>
  <c r="M653" s="1"/>
  <c r="K653"/>
  <c r="J653"/>
  <c r="I653"/>
  <c r="AI652"/>
  <c r="AD652"/>
  <c r="AE652" s="1"/>
  <c r="AF652" s="1"/>
  <c r="Y652"/>
  <c r="Z652" s="1"/>
  <c r="X652"/>
  <c r="W652"/>
  <c r="L652"/>
  <c r="M652" s="1"/>
  <c r="K652"/>
  <c r="J652"/>
  <c r="I652"/>
  <c r="AI651"/>
  <c r="AD651"/>
  <c r="AE651" s="1"/>
  <c r="AF651" s="1"/>
  <c r="Y651"/>
  <c r="Z651" s="1"/>
  <c r="X651"/>
  <c r="W651"/>
  <c r="L651"/>
  <c r="M651" s="1"/>
  <c r="K651"/>
  <c r="J651"/>
  <c r="I651"/>
  <c r="AI650"/>
  <c r="AD650"/>
  <c r="AE650" s="1"/>
  <c r="Y650"/>
  <c r="Z650" s="1"/>
  <c r="X650"/>
  <c r="W650"/>
  <c r="L650"/>
  <c r="M650" s="1"/>
  <c r="K650"/>
  <c r="J650"/>
  <c r="I650"/>
  <c r="AI649"/>
  <c r="AD649"/>
  <c r="AE649" s="1"/>
  <c r="AF649" s="1"/>
  <c r="Y649"/>
  <c r="Z649" s="1"/>
  <c r="X649"/>
  <c r="W649"/>
  <c r="L649"/>
  <c r="M649" s="1"/>
  <c r="K649"/>
  <c r="J649"/>
  <c r="I649"/>
  <c r="AI648"/>
  <c r="AD648"/>
  <c r="AE648" s="1"/>
  <c r="AF648" s="1"/>
  <c r="Y648"/>
  <c r="Z648" s="1"/>
  <c r="X648"/>
  <c r="W648"/>
  <c r="L648"/>
  <c r="M648" s="1"/>
  <c r="K648"/>
  <c r="J648"/>
  <c r="I648"/>
  <c r="AI647"/>
  <c r="AD647"/>
  <c r="AE647" s="1"/>
  <c r="AF647" s="1"/>
  <c r="Y647"/>
  <c r="Z647" s="1"/>
  <c r="X647"/>
  <c r="W647"/>
  <c r="L647"/>
  <c r="M647" s="1"/>
  <c r="K647"/>
  <c r="J647"/>
  <c r="I647"/>
  <c r="AI646"/>
  <c r="AD646"/>
  <c r="AE646" s="1"/>
  <c r="AF646" s="1"/>
  <c r="Y646"/>
  <c r="Z646" s="1"/>
  <c r="X646"/>
  <c r="W646"/>
  <c r="L646"/>
  <c r="M646" s="1"/>
  <c r="K646"/>
  <c r="J646"/>
  <c r="I646"/>
  <c r="AI645"/>
  <c r="AD645"/>
  <c r="AE645" s="1"/>
  <c r="AF645" s="1"/>
  <c r="Y645"/>
  <c r="Z645" s="1"/>
  <c r="X645"/>
  <c r="W645"/>
  <c r="L645"/>
  <c r="M645" s="1"/>
  <c r="K645"/>
  <c r="J645"/>
  <c r="I645"/>
  <c r="AI644"/>
  <c r="AD644"/>
  <c r="AE644" s="1"/>
  <c r="Y644"/>
  <c r="Z644" s="1"/>
  <c r="X644"/>
  <c r="W644"/>
  <c r="L644"/>
  <c r="M644" s="1"/>
  <c r="K644"/>
  <c r="J644"/>
  <c r="I644"/>
  <c r="AI643"/>
  <c r="AD643"/>
  <c r="AE643" s="1"/>
  <c r="AF643" s="1"/>
  <c r="Y643"/>
  <c r="Z643" s="1"/>
  <c r="X643"/>
  <c r="W643"/>
  <c r="L643"/>
  <c r="M643" s="1"/>
  <c r="K643"/>
  <c r="J643"/>
  <c r="I643"/>
  <c r="AI642"/>
  <c r="AD642"/>
  <c r="AE642" s="1"/>
  <c r="AF642" s="1"/>
  <c r="Y642"/>
  <c r="Z642" s="1"/>
  <c r="X642"/>
  <c r="W642"/>
  <c r="L642"/>
  <c r="M642" s="1"/>
  <c r="K642"/>
  <c r="J642"/>
  <c r="I642"/>
  <c r="AI641"/>
  <c r="AD641"/>
  <c r="AE641" s="1"/>
  <c r="AF641" s="1"/>
  <c r="Y641"/>
  <c r="Z641" s="1"/>
  <c r="X641"/>
  <c r="W641"/>
  <c r="L641"/>
  <c r="M641" s="1"/>
  <c r="K641"/>
  <c r="J641"/>
  <c r="I641"/>
  <c r="AI640"/>
  <c r="AD640"/>
  <c r="AE640" s="1"/>
  <c r="AF640" s="1"/>
  <c r="Y640"/>
  <c r="Z640" s="1"/>
  <c r="X640"/>
  <c r="W640"/>
  <c r="L640"/>
  <c r="M640" s="1"/>
  <c r="K640"/>
  <c r="J640"/>
  <c r="I640"/>
  <c r="AI639"/>
  <c r="AD639"/>
  <c r="AE639" s="1"/>
  <c r="AF639" s="1"/>
  <c r="Y639"/>
  <c r="Z639" s="1"/>
  <c r="X639"/>
  <c r="W639"/>
  <c r="L639"/>
  <c r="M639" s="1"/>
  <c r="K639"/>
  <c r="J639"/>
  <c r="I639"/>
  <c r="AI638"/>
  <c r="AD638"/>
  <c r="AE638" s="1"/>
  <c r="AF638" s="1"/>
  <c r="Y638"/>
  <c r="Z638" s="1"/>
  <c r="X638"/>
  <c r="W638"/>
  <c r="L638"/>
  <c r="M638" s="1"/>
  <c r="K638"/>
  <c r="J638"/>
  <c r="I638"/>
  <c r="AI637"/>
  <c r="AD637"/>
  <c r="AE637" s="1"/>
  <c r="AF637" s="1"/>
  <c r="Y637"/>
  <c r="Z637" s="1"/>
  <c r="X637"/>
  <c r="W637"/>
  <c r="L637"/>
  <c r="M637" s="1"/>
  <c r="K637"/>
  <c r="J637"/>
  <c r="I637"/>
  <c r="AI636"/>
  <c r="AD636"/>
  <c r="AE636" s="1"/>
  <c r="AF636" s="1"/>
  <c r="Y636"/>
  <c r="Z636" s="1"/>
  <c r="X636"/>
  <c r="W636"/>
  <c r="L636"/>
  <c r="M636" s="1"/>
  <c r="K636"/>
  <c r="J636"/>
  <c r="I636"/>
  <c r="AI635"/>
  <c r="AD635"/>
  <c r="AE635" s="1"/>
  <c r="AF635" s="1"/>
  <c r="Y635"/>
  <c r="Z635" s="1"/>
  <c r="X635"/>
  <c r="W635"/>
  <c r="L635"/>
  <c r="M635" s="1"/>
  <c r="K635"/>
  <c r="J635"/>
  <c r="I635"/>
  <c r="AI634"/>
  <c r="AD634"/>
  <c r="AE634" s="1"/>
  <c r="Y634"/>
  <c r="Z634" s="1"/>
  <c r="X634"/>
  <c r="W634"/>
  <c r="L634"/>
  <c r="M634" s="1"/>
  <c r="K634"/>
  <c r="J634"/>
  <c r="I634"/>
  <c r="AI633"/>
  <c r="AD633"/>
  <c r="AE633" s="1"/>
  <c r="AF633" s="1"/>
  <c r="Y633"/>
  <c r="Z633" s="1"/>
  <c r="X633"/>
  <c r="W633"/>
  <c r="L633"/>
  <c r="M633" s="1"/>
  <c r="K633"/>
  <c r="J633"/>
  <c r="I633"/>
  <c r="AI632"/>
  <c r="AD632"/>
  <c r="AE632" s="1"/>
  <c r="AF632" s="1"/>
  <c r="Y632"/>
  <c r="Z632" s="1"/>
  <c r="X632"/>
  <c r="W632"/>
  <c r="L632"/>
  <c r="M632" s="1"/>
  <c r="K632"/>
  <c r="J632"/>
  <c r="I632"/>
  <c r="AI631"/>
  <c r="AD631"/>
  <c r="AE631" s="1"/>
  <c r="AF631" s="1"/>
  <c r="Y631"/>
  <c r="Z631" s="1"/>
  <c r="X631"/>
  <c r="W631"/>
  <c r="L631"/>
  <c r="M631" s="1"/>
  <c r="K631"/>
  <c r="J631"/>
  <c r="I631"/>
  <c r="AI630"/>
  <c r="AD630"/>
  <c r="AE630" s="1"/>
  <c r="AF630" s="1"/>
  <c r="Y630"/>
  <c r="Z630" s="1"/>
  <c r="X630"/>
  <c r="W630"/>
  <c r="L630"/>
  <c r="M630" s="1"/>
  <c r="K630"/>
  <c r="J630"/>
  <c r="I630"/>
  <c r="AI629"/>
  <c r="AD629"/>
  <c r="AE629" s="1"/>
  <c r="AF629" s="1"/>
  <c r="Y629"/>
  <c r="Z629" s="1"/>
  <c r="X629"/>
  <c r="W629"/>
  <c r="L629"/>
  <c r="M629" s="1"/>
  <c r="K629"/>
  <c r="J629"/>
  <c r="I629"/>
  <c r="AI628"/>
  <c r="AD628"/>
  <c r="AE628" s="1"/>
  <c r="Y628"/>
  <c r="Z628" s="1"/>
  <c r="X628"/>
  <c r="W628"/>
  <c r="L628"/>
  <c r="M628" s="1"/>
  <c r="K628"/>
  <c r="J628"/>
  <c r="I628"/>
  <c r="AI627"/>
  <c r="AD627"/>
  <c r="AE627" s="1"/>
  <c r="AF627" s="1"/>
  <c r="Y627"/>
  <c r="Z627" s="1"/>
  <c r="X627"/>
  <c r="W627"/>
  <c r="L627"/>
  <c r="M627" s="1"/>
  <c r="K627"/>
  <c r="J627"/>
  <c r="I627"/>
  <c r="AI626"/>
  <c r="AD626"/>
  <c r="AE626" s="1"/>
  <c r="Y626"/>
  <c r="Z626" s="1"/>
  <c r="X626"/>
  <c r="W626"/>
  <c r="L626"/>
  <c r="M626" s="1"/>
  <c r="K626"/>
  <c r="J626"/>
  <c r="I626"/>
  <c r="AI625"/>
  <c r="AD625"/>
  <c r="AE625" s="1"/>
  <c r="AF625" s="1"/>
  <c r="Y625"/>
  <c r="Z625" s="1"/>
  <c r="X625"/>
  <c r="W625"/>
  <c r="L625"/>
  <c r="M625" s="1"/>
  <c r="K625"/>
  <c r="J625"/>
  <c r="I625"/>
  <c r="AI624"/>
  <c r="AD624"/>
  <c r="AE624" s="1"/>
  <c r="AF624" s="1"/>
  <c r="Y624"/>
  <c r="Z624" s="1"/>
  <c r="X624"/>
  <c r="W624"/>
  <c r="L624"/>
  <c r="M624" s="1"/>
  <c r="K624"/>
  <c r="J624"/>
  <c r="I624"/>
  <c r="AI623"/>
  <c r="AD623"/>
  <c r="AE623" s="1"/>
  <c r="AF623" s="1"/>
  <c r="Y623"/>
  <c r="Z623" s="1"/>
  <c r="X623"/>
  <c r="W623"/>
  <c r="L623"/>
  <c r="M623" s="1"/>
  <c r="K623"/>
  <c r="J623"/>
  <c r="I623"/>
  <c r="AI622"/>
  <c r="AD622"/>
  <c r="AE622" s="1"/>
  <c r="AF622" s="1"/>
  <c r="Y622"/>
  <c r="Z622" s="1"/>
  <c r="X622"/>
  <c r="W622"/>
  <c r="L622"/>
  <c r="M622" s="1"/>
  <c r="K622"/>
  <c r="J622"/>
  <c r="I622"/>
  <c r="AI621"/>
  <c r="AD621"/>
  <c r="AE621" s="1"/>
  <c r="AF621" s="1"/>
  <c r="Y621"/>
  <c r="Z621" s="1"/>
  <c r="X621"/>
  <c r="W621"/>
  <c r="L621"/>
  <c r="M621" s="1"/>
  <c r="K621"/>
  <c r="J621"/>
  <c r="I621"/>
  <c r="AI620"/>
  <c r="AD620"/>
  <c r="AE620" s="1"/>
  <c r="AF620" s="1"/>
  <c r="Y620"/>
  <c r="Z620" s="1"/>
  <c r="X620"/>
  <c r="W620"/>
  <c r="L620"/>
  <c r="M620" s="1"/>
  <c r="K620"/>
  <c r="J620"/>
  <c r="I620"/>
  <c r="AI619"/>
  <c r="AD619"/>
  <c r="AE619" s="1"/>
  <c r="AF619" s="1"/>
  <c r="Y619"/>
  <c r="Z619" s="1"/>
  <c r="X619"/>
  <c r="W619"/>
  <c r="L619"/>
  <c r="M619" s="1"/>
  <c r="K619"/>
  <c r="J619"/>
  <c r="I619"/>
  <c r="AI618"/>
  <c r="AD618"/>
  <c r="AE618" s="1"/>
  <c r="Y618"/>
  <c r="Z618" s="1"/>
  <c r="X618"/>
  <c r="W618"/>
  <c r="L618"/>
  <c r="M618" s="1"/>
  <c r="K618"/>
  <c r="J618"/>
  <c r="I618"/>
  <c r="AI617"/>
  <c r="AD617"/>
  <c r="AE617" s="1"/>
  <c r="AF617" s="1"/>
  <c r="Y617"/>
  <c r="Z617" s="1"/>
  <c r="X617"/>
  <c r="W617"/>
  <c r="L617"/>
  <c r="M617" s="1"/>
  <c r="K617"/>
  <c r="J617"/>
  <c r="I617"/>
  <c r="AI616"/>
  <c r="AD616"/>
  <c r="AE616" s="1"/>
  <c r="AF616" s="1"/>
  <c r="Y616"/>
  <c r="Z616" s="1"/>
  <c r="X616"/>
  <c r="W616"/>
  <c r="L616"/>
  <c r="M616" s="1"/>
  <c r="K616"/>
  <c r="J616"/>
  <c r="I616"/>
  <c r="AI615"/>
  <c r="AD615"/>
  <c r="AE615" s="1"/>
  <c r="AF615" s="1"/>
  <c r="Y615"/>
  <c r="Z615" s="1"/>
  <c r="X615"/>
  <c r="W615"/>
  <c r="L615"/>
  <c r="M615" s="1"/>
  <c r="K615"/>
  <c r="J615"/>
  <c r="I615"/>
  <c r="AI614"/>
  <c r="AD614"/>
  <c r="AE614" s="1"/>
  <c r="AF614" s="1"/>
  <c r="Y614"/>
  <c r="Z614" s="1"/>
  <c r="X614"/>
  <c r="W614"/>
  <c r="L614"/>
  <c r="M614" s="1"/>
  <c r="K614"/>
  <c r="J614"/>
  <c r="I614"/>
  <c r="AI613"/>
  <c r="AD613"/>
  <c r="AE613" s="1"/>
  <c r="AF613" s="1"/>
  <c r="Y613"/>
  <c r="Z613" s="1"/>
  <c r="X613"/>
  <c r="W613"/>
  <c r="L613"/>
  <c r="M613" s="1"/>
  <c r="K613"/>
  <c r="J613"/>
  <c r="I613"/>
  <c r="AI612"/>
  <c r="AD612"/>
  <c r="AE612" s="1"/>
  <c r="Y612"/>
  <c r="Z612" s="1"/>
  <c r="X612"/>
  <c r="W612"/>
  <c r="L612"/>
  <c r="M612" s="1"/>
  <c r="K612"/>
  <c r="J612"/>
  <c r="I612"/>
  <c r="AI611"/>
  <c r="AD611"/>
  <c r="AE611" s="1"/>
  <c r="AF611" s="1"/>
  <c r="Y611"/>
  <c r="Z611" s="1"/>
  <c r="X611"/>
  <c r="W611"/>
  <c r="L611"/>
  <c r="M611" s="1"/>
  <c r="K611"/>
  <c r="J611"/>
  <c r="I611"/>
  <c r="AI610"/>
  <c r="AD610"/>
  <c r="AE610" s="1"/>
  <c r="AF610" s="1"/>
  <c r="Y610"/>
  <c r="Z610" s="1"/>
  <c r="X610"/>
  <c r="W610"/>
  <c r="L610"/>
  <c r="M610" s="1"/>
  <c r="K610"/>
  <c r="J610"/>
  <c r="I610"/>
  <c r="AI609"/>
  <c r="AD609"/>
  <c r="AE609" s="1"/>
  <c r="AF609" s="1"/>
  <c r="Y609"/>
  <c r="Z609" s="1"/>
  <c r="X609"/>
  <c r="W609"/>
  <c r="L609"/>
  <c r="M609" s="1"/>
  <c r="K609"/>
  <c r="J609"/>
  <c r="I609"/>
  <c r="AI608"/>
  <c r="AD608"/>
  <c r="AE608" s="1"/>
  <c r="AF608" s="1"/>
  <c r="Y608"/>
  <c r="Z608" s="1"/>
  <c r="X608"/>
  <c r="W608"/>
  <c r="L608"/>
  <c r="M608" s="1"/>
  <c r="K608"/>
  <c r="J608"/>
  <c r="I608"/>
  <c r="AI607"/>
  <c r="AD607"/>
  <c r="AE607" s="1"/>
  <c r="AF607" s="1"/>
  <c r="Y607"/>
  <c r="Z607" s="1"/>
  <c r="X607"/>
  <c r="W607"/>
  <c r="L607"/>
  <c r="M607" s="1"/>
  <c r="K607"/>
  <c r="J607"/>
  <c r="I607"/>
  <c r="AI606"/>
  <c r="AD606"/>
  <c r="AE606" s="1"/>
  <c r="AF606" s="1"/>
  <c r="Y606"/>
  <c r="Z606" s="1"/>
  <c r="X606"/>
  <c r="W606"/>
  <c r="L606"/>
  <c r="M606" s="1"/>
  <c r="K606"/>
  <c r="J606"/>
  <c r="I606"/>
  <c r="AI605"/>
  <c r="AD605"/>
  <c r="AE605" s="1"/>
  <c r="AF605" s="1"/>
  <c r="Y605"/>
  <c r="Z605" s="1"/>
  <c r="X605"/>
  <c r="W605"/>
  <c r="L605"/>
  <c r="M605" s="1"/>
  <c r="K605"/>
  <c r="J605"/>
  <c r="I605"/>
  <c r="AI604"/>
  <c r="AD604"/>
  <c r="AE604" s="1"/>
  <c r="AF604" s="1"/>
  <c r="Y604"/>
  <c r="Z604" s="1"/>
  <c r="X604"/>
  <c r="W604"/>
  <c r="L604"/>
  <c r="M604" s="1"/>
  <c r="K604"/>
  <c r="J604"/>
  <c r="I604"/>
  <c r="AI603"/>
  <c r="AD603"/>
  <c r="AE603" s="1"/>
  <c r="AF603" s="1"/>
  <c r="Y603"/>
  <c r="Z603" s="1"/>
  <c r="X603"/>
  <c r="W603"/>
  <c r="L603"/>
  <c r="M603" s="1"/>
  <c r="K603"/>
  <c r="J603"/>
  <c r="I603"/>
  <c r="AI602"/>
  <c r="AD602"/>
  <c r="AE602" s="1"/>
  <c r="AF602" s="1"/>
  <c r="Y602"/>
  <c r="Z602" s="1"/>
  <c r="X602"/>
  <c r="W602"/>
  <c r="L602"/>
  <c r="M602" s="1"/>
  <c r="K602"/>
  <c r="J602"/>
  <c r="I602"/>
  <c r="AI601"/>
  <c r="AD601"/>
  <c r="AE601" s="1"/>
  <c r="AF601" s="1"/>
  <c r="Y601"/>
  <c r="Z601" s="1"/>
  <c r="X601"/>
  <c r="W601"/>
  <c r="L601"/>
  <c r="M601" s="1"/>
  <c r="K601"/>
  <c r="J601"/>
  <c r="I601"/>
  <c r="AI600"/>
  <c r="AD600"/>
  <c r="AE600" s="1"/>
  <c r="AF600" s="1"/>
  <c r="Y600"/>
  <c r="Z600" s="1"/>
  <c r="X600"/>
  <c r="W600"/>
  <c r="L600"/>
  <c r="M600" s="1"/>
  <c r="K600"/>
  <c r="J600"/>
  <c r="I600"/>
  <c r="AI599"/>
  <c r="AD599"/>
  <c r="AE599" s="1"/>
  <c r="AF599" s="1"/>
  <c r="Y599"/>
  <c r="Z599" s="1"/>
  <c r="X599"/>
  <c r="W599"/>
  <c r="L599"/>
  <c r="M599" s="1"/>
  <c r="K599"/>
  <c r="J599"/>
  <c r="I599"/>
  <c r="AI598"/>
  <c r="AD598"/>
  <c r="AE598" s="1"/>
  <c r="AF598" s="1"/>
  <c r="Y598"/>
  <c r="Z598" s="1"/>
  <c r="X598"/>
  <c r="W598"/>
  <c r="L598"/>
  <c r="M598" s="1"/>
  <c r="K598"/>
  <c r="J598"/>
  <c r="I598"/>
  <c r="AI597"/>
  <c r="AD597"/>
  <c r="AE597" s="1"/>
  <c r="AF597" s="1"/>
  <c r="Y597"/>
  <c r="Z597" s="1"/>
  <c r="X597"/>
  <c r="W597"/>
  <c r="L597"/>
  <c r="M597" s="1"/>
  <c r="K597"/>
  <c r="J597"/>
  <c r="I597"/>
  <c r="AI596"/>
  <c r="AD596"/>
  <c r="AE596" s="1"/>
  <c r="AF596" s="1"/>
  <c r="Y596"/>
  <c r="Z596" s="1"/>
  <c r="X596"/>
  <c r="W596"/>
  <c r="L596"/>
  <c r="M596" s="1"/>
  <c r="K596"/>
  <c r="J596"/>
  <c r="I596"/>
  <c r="AI595"/>
  <c r="AD595"/>
  <c r="AE595" s="1"/>
  <c r="AF595" s="1"/>
  <c r="Y595"/>
  <c r="Z595" s="1"/>
  <c r="X595"/>
  <c r="W595"/>
  <c r="L595"/>
  <c r="M595" s="1"/>
  <c r="K595"/>
  <c r="J595"/>
  <c r="I595"/>
  <c r="AI594"/>
  <c r="AD594"/>
  <c r="AE594" s="1"/>
  <c r="Y594"/>
  <c r="Z594" s="1"/>
  <c r="X594"/>
  <c r="W594"/>
  <c r="L594"/>
  <c r="M594" s="1"/>
  <c r="K594"/>
  <c r="J594"/>
  <c r="I594"/>
  <c r="AI593"/>
  <c r="AD593"/>
  <c r="AE593" s="1"/>
  <c r="AF593" s="1"/>
  <c r="Y593"/>
  <c r="Z593" s="1"/>
  <c r="X593"/>
  <c r="W593"/>
  <c r="L593"/>
  <c r="M593" s="1"/>
  <c r="K593"/>
  <c r="J593"/>
  <c r="I593"/>
  <c r="AI592"/>
  <c r="AD592"/>
  <c r="AE592" s="1"/>
  <c r="AF592" s="1"/>
  <c r="Y592"/>
  <c r="Z592" s="1"/>
  <c r="X592"/>
  <c r="W592"/>
  <c r="L592"/>
  <c r="M592" s="1"/>
  <c r="K592"/>
  <c r="J592"/>
  <c r="I592"/>
  <c r="AI591"/>
  <c r="AD591"/>
  <c r="AE591" s="1"/>
  <c r="AF591" s="1"/>
  <c r="Y591"/>
  <c r="Z591" s="1"/>
  <c r="X591"/>
  <c r="W591"/>
  <c r="L591"/>
  <c r="M591" s="1"/>
  <c r="K591"/>
  <c r="J591"/>
  <c r="I591"/>
  <c r="AI590"/>
  <c r="AD590"/>
  <c r="AE590" s="1"/>
  <c r="Y590"/>
  <c r="Z590" s="1"/>
  <c r="X590"/>
  <c r="W590"/>
  <c r="L590"/>
  <c r="M590" s="1"/>
  <c r="K590"/>
  <c r="J590"/>
  <c r="I590"/>
  <c r="AI589"/>
  <c r="AD589"/>
  <c r="AE589" s="1"/>
  <c r="AF589" s="1"/>
  <c r="Y589"/>
  <c r="Z589" s="1"/>
  <c r="X589"/>
  <c r="W589"/>
  <c r="L589"/>
  <c r="M589" s="1"/>
  <c r="K589"/>
  <c r="J589"/>
  <c r="I589"/>
  <c r="AI588"/>
  <c r="AD588"/>
  <c r="AE588" s="1"/>
  <c r="AF588" s="1"/>
  <c r="Y588"/>
  <c r="Z588" s="1"/>
  <c r="X588"/>
  <c r="W588"/>
  <c r="L588"/>
  <c r="M588" s="1"/>
  <c r="K588"/>
  <c r="J588"/>
  <c r="I588"/>
  <c r="AI587"/>
  <c r="AD587"/>
  <c r="AE587" s="1"/>
  <c r="AF587" s="1"/>
  <c r="Y587"/>
  <c r="Z587" s="1"/>
  <c r="X587"/>
  <c r="W587"/>
  <c r="L587"/>
  <c r="M587" s="1"/>
  <c r="K587"/>
  <c r="J587"/>
  <c r="I587"/>
  <c r="AI586"/>
  <c r="AD586"/>
  <c r="AE586" s="1"/>
  <c r="AF586" s="1"/>
  <c r="Y586"/>
  <c r="Z586" s="1"/>
  <c r="X586"/>
  <c r="W586"/>
  <c r="L586"/>
  <c r="M586" s="1"/>
  <c r="K586"/>
  <c r="J586"/>
  <c r="I586"/>
  <c r="AI585"/>
  <c r="AD585"/>
  <c r="AE585" s="1"/>
  <c r="AF585" s="1"/>
  <c r="Y585"/>
  <c r="Z585" s="1"/>
  <c r="X585"/>
  <c r="W585"/>
  <c r="L585"/>
  <c r="M585" s="1"/>
  <c r="K585"/>
  <c r="J585"/>
  <c r="I585"/>
  <c r="AI584"/>
  <c r="AD584"/>
  <c r="AE584" s="1"/>
  <c r="AF584" s="1"/>
  <c r="Y584"/>
  <c r="Z584" s="1"/>
  <c r="X584"/>
  <c r="W584"/>
  <c r="L584"/>
  <c r="M584" s="1"/>
  <c r="K584"/>
  <c r="J584"/>
  <c r="I584"/>
  <c r="AI583"/>
  <c r="AD583"/>
  <c r="AE583" s="1"/>
  <c r="AF583" s="1"/>
  <c r="Y583"/>
  <c r="Z583" s="1"/>
  <c r="X583"/>
  <c r="W583"/>
  <c r="L583"/>
  <c r="M583" s="1"/>
  <c r="K583"/>
  <c r="J583"/>
  <c r="I583"/>
  <c r="AI582"/>
  <c r="AD582"/>
  <c r="AE582" s="1"/>
  <c r="AF582" s="1"/>
  <c r="Y582"/>
  <c r="Z582" s="1"/>
  <c r="X582"/>
  <c r="W582"/>
  <c r="L582"/>
  <c r="M582" s="1"/>
  <c r="K582"/>
  <c r="J582"/>
  <c r="I582"/>
  <c r="AI581"/>
  <c r="AD581"/>
  <c r="AE581" s="1"/>
  <c r="AF581" s="1"/>
  <c r="Y581"/>
  <c r="Z581" s="1"/>
  <c r="X581"/>
  <c r="W581"/>
  <c r="L581"/>
  <c r="M581" s="1"/>
  <c r="K581"/>
  <c r="J581"/>
  <c r="I581"/>
  <c r="AI580"/>
  <c r="AD580"/>
  <c r="AE580" s="1"/>
  <c r="AF580" s="1"/>
  <c r="Y580"/>
  <c r="Z580" s="1"/>
  <c r="X580"/>
  <c r="W580"/>
  <c r="L580"/>
  <c r="M580" s="1"/>
  <c r="K580"/>
  <c r="J580"/>
  <c r="I580"/>
  <c r="AI579"/>
  <c r="AD579"/>
  <c r="AE579" s="1"/>
  <c r="AF579" s="1"/>
  <c r="Y579"/>
  <c r="Z579" s="1"/>
  <c r="X579"/>
  <c r="W579"/>
  <c r="L579"/>
  <c r="M579" s="1"/>
  <c r="K579"/>
  <c r="J579"/>
  <c r="I579"/>
  <c r="AI578"/>
  <c r="AD578"/>
  <c r="AE578" s="1"/>
  <c r="AF578" s="1"/>
  <c r="Y578"/>
  <c r="Z578" s="1"/>
  <c r="X578"/>
  <c r="W578"/>
  <c r="L578"/>
  <c r="M578" s="1"/>
  <c r="K578"/>
  <c r="J578"/>
  <c r="I578"/>
  <c r="AI577"/>
  <c r="AD577"/>
  <c r="AE577" s="1"/>
  <c r="AF577" s="1"/>
  <c r="Y577"/>
  <c r="Z577" s="1"/>
  <c r="X577"/>
  <c r="W577"/>
  <c r="L577"/>
  <c r="M577" s="1"/>
  <c r="K577"/>
  <c r="J577"/>
  <c r="I577"/>
  <c r="AI576"/>
  <c r="AD576"/>
  <c r="AE576" s="1"/>
  <c r="AF576" s="1"/>
  <c r="Y576"/>
  <c r="Z576" s="1"/>
  <c r="X576"/>
  <c r="W576"/>
  <c r="L576"/>
  <c r="M576" s="1"/>
  <c r="K576"/>
  <c r="J576"/>
  <c r="I576"/>
  <c r="AI575"/>
  <c r="AD575"/>
  <c r="AE575" s="1"/>
  <c r="AF575" s="1"/>
  <c r="Y575"/>
  <c r="Z575" s="1"/>
  <c r="X575"/>
  <c r="W575"/>
  <c r="L575"/>
  <c r="M575" s="1"/>
  <c r="K575"/>
  <c r="J575"/>
  <c r="I575"/>
  <c r="AI574"/>
  <c r="AD574"/>
  <c r="AE574" s="1"/>
  <c r="AF574" s="1"/>
  <c r="Y574"/>
  <c r="Z574" s="1"/>
  <c r="X574"/>
  <c r="W574"/>
  <c r="L574"/>
  <c r="M574" s="1"/>
  <c r="K574"/>
  <c r="J574"/>
  <c r="I574"/>
  <c r="AI573"/>
  <c r="AD573"/>
  <c r="AE573" s="1"/>
  <c r="AF573" s="1"/>
  <c r="Y573"/>
  <c r="Z573" s="1"/>
  <c r="X573"/>
  <c r="W573"/>
  <c r="L573"/>
  <c r="M573" s="1"/>
  <c r="K573"/>
  <c r="J573"/>
  <c r="I573"/>
  <c r="AI572"/>
  <c r="AD572"/>
  <c r="AE572" s="1"/>
  <c r="AF572" s="1"/>
  <c r="Y572"/>
  <c r="Z572" s="1"/>
  <c r="X572"/>
  <c r="W572"/>
  <c r="L572"/>
  <c r="M572" s="1"/>
  <c r="K572"/>
  <c r="J572"/>
  <c r="I572"/>
  <c r="AI571"/>
  <c r="AD571"/>
  <c r="AE571" s="1"/>
  <c r="AF571" s="1"/>
  <c r="Y571"/>
  <c r="Z571" s="1"/>
  <c r="X571"/>
  <c r="W571"/>
  <c r="L571"/>
  <c r="M571" s="1"/>
  <c r="K571"/>
  <c r="J571"/>
  <c r="I571"/>
  <c r="AI570"/>
  <c r="AD570"/>
  <c r="AE570" s="1"/>
  <c r="AF570" s="1"/>
  <c r="Y570"/>
  <c r="Z570" s="1"/>
  <c r="X570"/>
  <c r="W570"/>
  <c r="L570"/>
  <c r="M570" s="1"/>
  <c r="K570"/>
  <c r="J570"/>
  <c r="I570"/>
  <c r="AI569"/>
  <c r="AD569"/>
  <c r="AE569" s="1"/>
  <c r="AF569" s="1"/>
  <c r="Y569"/>
  <c r="Z569" s="1"/>
  <c r="X569"/>
  <c r="W569"/>
  <c r="L569"/>
  <c r="M569" s="1"/>
  <c r="K569"/>
  <c r="J569"/>
  <c r="I569"/>
  <c r="AI568"/>
  <c r="AD568"/>
  <c r="AE568" s="1"/>
  <c r="Y568"/>
  <c r="Z568" s="1"/>
  <c r="X568"/>
  <c r="W568"/>
  <c r="L568"/>
  <c r="M568" s="1"/>
  <c r="K568"/>
  <c r="J568"/>
  <c r="I568"/>
  <c r="AI567"/>
  <c r="AD567"/>
  <c r="AE567" s="1"/>
  <c r="AF567" s="1"/>
  <c r="Y567"/>
  <c r="Z567" s="1"/>
  <c r="X567"/>
  <c r="W567"/>
  <c r="L567"/>
  <c r="M567" s="1"/>
  <c r="K567"/>
  <c r="J567"/>
  <c r="I567"/>
  <c r="AI566"/>
  <c r="AD566"/>
  <c r="AE566" s="1"/>
  <c r="AF566" s="1"/>
  <c r="Y566"/>
  <c r="Z566" s="1"/>
  <c r="X566"/>
  <c r="W566"/>
  <c r="L566"/>
  <c r="M566" s="1"/>
  <c r="K566"/>
  <c r="J566"/>
  <c r="I566"/>
  <c r="AI565"/>
  <c r="AD565"/>
  <c r="AE565" s="1"/>
  <c r="AF565" s="1"/>
  <c r="Y565"/>
  <c r="Z565" s="1"/>
  <c r="X565"/>
  <c r="W565"/>
  <c r="L565"/>
  <c r="M565" s="1"/>
  <c r="K565"/>
  <c r="J565"/>
  <c r="I565"/>
  <c r="AI564"/>
  <c r="AD564"/>
  <c r="AE564" s="1"/>
  <c r="AF564" s="1"/>
  <c r="Y564"/>
  <c r="Z564" s="1"/>
  <c r="X564"/>
  <c r="W564"/>
  <c r="L564"/>
  <c r="M564" s="1"/>
  <c r="K564"/>
  <c r="J564"/>
  <c r="I564"/>
  <c r="AI563"/>
  <c r="AD563"/>
  <c r="AE563" s="1"/>
  <c r="AF563" s="1"/>
  <c r="Y563"/>
  <c r="Z563" s="1"/>
  <c r="X563"/>
  <c r="W563"/>
  <c r="L563"/>
  <c r="M563" s="1"/>
  <c r="K563"/>
  <c r="J563"/>
  <c r="I563"/>
  <c r="AI562"/>
  <c r="AD562"/>
  <c r="AE562" s="1"/>
  <c r="AF562" s="1"/>
  <c r="Y562"/>
  <c r="Z562" s="1"/>
  <c r="X562"/>
  <c r="W562"/>
  <c r="L562"/>
  <c r="M562" s="1"/>
  <c r="K562"/>
  <c r="J562"/>
  <c r="I562"/>
  <c r="AI561"/>
  <c r="AD561"/>
  <c r="AE561" s="1"/>
  <c r="AF561" s="1"/>
  <c r="Y561"/>
  <c r="Z561" s="1"/>
  <c r="X561"/>
  <c r="W561"/>
  <c r="L561"/>
  <c r="M561" s="1"/>
  <c r="K561"/>
  <c r="J561"/>
  <c r="I561"/>
  <c r="AI560"/>
  <c r="AD560"/>
  <c r="AE560" s="1"/>
  <c r="AF560" s="1"/>
  <c r="Y560"/>
  <c r="Z560" s="1"/>
  <c r="X560"/>
  <c r="W560"/>
  <c r="L560"/>
  <c r="M560" s="1"/>
  <c r="K560"/>
  <c r="J560"/>
  <c r="I560"/>
  <c r="AI559"/>
  <c r="AD559"/>
  <c r="AE559" s="1"/>
  <c r="AF559" s="1"/>
  <c r="Y559"/>
  <c r="Z559" s="1"/>
  <c r="X559"/>
  <c r="W559"/>
  <c r="L559"/>
  <c r="M559" s="1"/>
  <c r="K559"/>
  <c r="J559"/>
  <c r="I559"/>
  <c r="AI558"/>
  <c r="AD558"/>
  <c r="AE558" s="1"/>
  <c r="AF558" s="1"/>
  <c r="Y558"/>
  <c r="Z558" s="1"/>
  <c r="X558"/>
  <c r="W558"/>
  <c r="L558"/>
  <c r="M558" s="1"/>
  <c r="K558"/>
  <c r="J558"/>
  <c r="I558"/>
  <c r="AI557"/>
  <c r="AD557"/>
  <c r="AE557" s="1"/>
  <c r="AF557" s="1"/>
  <c r="Y557"/>
  <c r="Z557" s="1"/>
  <c r="X557"/>
  <c r="W557"/>
  <c r="L557"/>
  <c r="M557" s="1"/>
  <c r="K557"/>
  <c r="J557"/>
  <c r="I557"/>
  <c r="AI556"/>
  <c r="AD556"/>
  <c r="AE556" s="1"/>
  <c r="AF556" s="1"/>
  <c r="Y556"/>
  <c r="Z556" s="1"/>
  <c r="X556"/>
  <c r="W556"/>
  <c r="L556"/>
  <c r="M556" s="1"/>
  <c r="K556"/>
  <c r="J556"/>
  <c r="I556"/>
  <c r="AI555"/>
  <c r="AD555"/>
  <c r="AE555" s="1"/>
  <c r="AF555" s="1"/>
  <c r="Y555"/>
  <c r="Z555" s="1"/>
  <c r="X555"/>
  <c r="W555"/>
  <c r="L555"/>
  <c r="M555" s="1"/>
  <c r="K555"/>
  <c r="J555"/>
  <c r="I555"/>
  <c r="AI554"/>
  <c r="AD554"/>
  <c r="AE554" s="1"/>
  <c r="AF554" s="1"/>
  <c r="Y554"/>
  <c r="Z554" s="1"/>
  <c r="X554"/>
  <c r="W554"/>
  <c r="L554"/>
  <c r="M554" s="1"/>
  <c r="K554"/>
  <c r="J554"/>
  <c r="I554"/>
  <c r="AI553"/>
  <c r="AD553"/>
  <c r="AE553" s="1"/>
  <c r="AF553" s="1"/>
  <c r="Y553"/>
  <c r="Z553" s="1"/>
  <c r="X553"/>
  <c r="W553"/>
  <c r="L553"/>
  <c r="M553" s="1"/>
  <c r="K553"/>
  <c r="J553"/>
  <c r="I553"/>
  <c r="AI552"/>
  <c r="AD552"/>
  <c r="AE552" s="1"/>
  <c r="Y552"/>
  <c r="Z552" s="1"/>
  <c r="X552"/>
  <c r="W552"/>
  <c r="L552"/>
  <c r="M552" s="1"/>
  <c r="K552"/>
  <c r="J552"/>
  <c r="I552"/>
  <c r="AI551"/>
  <c r="AD551"/>
  <c r="AE551" s="1"/>
  <c r="AF551" s="1"/>
  <c r="Y551"/>
  <c r="Z551" s="1"/>
  <c r="X551"/>
  <c r="W551"/>
  <c r="L551"/>
  <c r="M551" s="1"/>
  <c r="K551"/>
  <c r="J551"/>
  <c r="I551"/>
  <c r="AI550"/>
  <c r="AD550"/>
  <c r="AE550" s="1"/>
  <c r="AF550" s="1"/>
  <c r="Y550"/>
  <c r="Z550" s="1"/>
  <c r="X550"/>
  <c r="W550"/>
  <c r="L550"/>
  <c r="M550" s="1"/>
  <c r="K550"/>
  <c r="J550"/>
  <c r="I550"/>
  <c r="AI549"/>
  <c r="AD549"/>
  <c r="AE549" s="1"/>
  <c r="AF549" s="1"/>
  <c r="Y549"/>
  <c r="Z549" s="1"/>
  <c r="X549"/>
  <c r="W549"/>
  <c r="L549"/>
  <c r="M549" s="1"/>
  <c r="K549"/>
  <c r="J549"/>
  <c r="I549"/>
  <c r="AI548"/>
  <c r="AD548"/>
  <c r="AE548" s="1"/>
  <c r="AF548" s="1"/>
  <c r="Y548"/>
  <c r="Z548" s="1"/>
  <c r="X548"/>
  <c r="W548"/>
  <c r="L548"/>
  <c r="M548" s="1"/>
  <c r="K548"/>
  <c r="J548"/>
  <c r="I548"/>
  <c r="AI547"/>
  <c r="AD547"/>
  <c r="AE547" s="1"/>
  <c r="AF547" s="1"/>
  <c r="Y547"/>
  <c r="Z547" s="1"/>
  <c r="X547"/>
  <c r="W547"/>
  <c r="L547"/>
  <c r="M547" s="1"/>
  <c r="K547"/>
  <c r="J547"/>
  <c r="I547"/>
  <c r="AI546"/>
  <c r="AD546"/>
  <c r="AE546" s="1"/>
  <c r="AF546" s="1"/>
  <c r="Y546"/>
  <c r="Z546" s="1"/>
  <c r="X546"/>
  <c r="W546"/>
  <c r="L546"/>
  <c r="M546" s="1"/>
  <c r="K546"/>
  <c r="J546"/>
  <c r="I546"/>
  <c r="AI545"/>
  <c r="AD545"/>
  <c r="AE545" s="1"/>
  <c r="AF545" s="1"/>
  <c r="Y545"/>
  <c r="Z545" s="1"/>
  <c r="X545"/>
  <c r="W545"/>
  <c r="L545"/>
  <c r="M545" s="1"/>
  <c r="K545"/>
  <c r="J545"/>
  <c r="I545"/>
  <c r="AI544"/>
  <c r="AD544"/>
  <c r="AE544" s="1"/>
  <c r="AF544" s="1"/>
  <c r="Y544"/>
  <c r="Z544" s="1"/>
  <c r="X544"/>
  <c r="W544"/>
  <c r="L544"/>
  <c r="M544" s="1"/>
  <c r="K544"/>
  <c r="J544"/>
  <c r="I544"/>
  <c r="AI543"/>
  <c r="AD543"/>
  <c r="AE543" s="1"/>
  <c r="AF543" s="1"/>
  <c r="Y543"/>
  <c r="Z543" s="1"/>
  <c r="X543"/>
  <c r="W543"/>
  <c r="L543"/>
  <c r="M543" s="1"/>
  <c r="K543"/>
  <c r="J543"/>
  <c r="I543"/>
  <c r="AI542"/>
  <c r="AD542"/>
  <c r="AE542" s="1"/>
  <c r="AF542" s="1"/>
  <c r="Y542"/>
  <c r="Z542" s="1"/>
  <c r="X542"/>
  <c r="W542"/>
  <c r="L542"/>
  <c r="M542" s="1"/>
  <c r="K542"/>
  <c r="J542"/>
  <c r="I542"/>
  <c r="AI541"/>
  <c r="AD541"/>
  <c r="AE541" s="1"/>
  <c r="AF541" s="1"/>
  <c r="Y541"/>
  <c r="Z541" s="1"/>
  <c r="X541"/>
  <c r="W541"/>
  <c r="L541"/>
  <c r="M541" s="1"/>
  <c r="K541"/>
  <c r="J541"/>
  <c r="I541"/>
  <c r="AI540"/>
  <c r="AD540"/>
  <c r="AE540" s="1"/>
  <c r="AF540" s="1"/>
  <c r="Y540"/>
  <c r="Z540" s="1"/>
  <c r="X540"/>
  <c r="W540"/>
  <c r="L540"/>
  <c r="M540" s="1"/>
  <c r="K540"/>
  <c r="J540"/>
  <c r="I540"/>
  <c r="AI539"/>
  <c r="AD539"/>
  <c r="AE539" s="1"/>
  <c r="AF539" s="1"/>
  <c r="Y539"/>
  <c r="Z539" s="1"/>
  <c r="X539"/>
  <c r="W539"/>
  <c r="L539"/>
  <c r="M539" s="1"/>
  <c r="K539"/>
  <c r="J539"/>
  <c r="I539"/>
  <c r="AI538"/>
  <c r="AD538"/>
  <c r="AE538" s="1"/>
  <c r="AF538" s="1"/>
  <c r="Y538"/>
  <c r="Z538" s="1"/>
  <c r="X538"/>
  <c r="W538"/>
  <c r="L538"/>
  <c r="M538" s="1"/>
  <c r="K538"/>
  <c r="J538"/>
  <c r="I538"/>
  <c r="AI537"/>
  <c r="AD537"/>
  <c r="AE537" s="1"/>
  <c r="AF537" s="1"/>
  <c r="Y537"/>
  <c r="Z537" s="1"/>
  <c r="X537"/>
  <c r="W537"/>
  <c r="L537"/>
  <c r="M537" s="1"/>
  <c r="K537"/>
  <c r="J537"/>
  <c r="I537"/>
  <c r="AI536"/>
  <c r="AD536"/>
  <c r="AE536" s="1"/>
  <c r="AF536" s="1"/>
  <c r="Y536"/>
  <c r="Z536" s="1"/>
  <c r="X536"/>
  <c r="W536"/>
  <c r="L536"/>
  <c r="M536" s="1"/>
  <c r="K536"/>
  <c r="J536"/>
  <c r="I536"/>
  <c r="AI535"/>
  <c r="AD535"/>
  <c r="AE535" s="1"/>
  <c r="AF535" s="1"/>
  <c r="Y535"/>
  <c r="Z535" s="1"/>
  <c r="X535"/>
  <c r="W535"/>
  <c r="L535"/>
  <c r="M535" s="1"/>
  <c r="K535"/>
  <c r="J535"/>
  <c r="I535"/>
  <c r="AI534"/>
  <c r="AD534"/>
  <c r="AE534" s="1"/>
  <c r="AF534" s="1"/>
  <c r="Y534"/>
  <c r="Z534" s="1"/>
  <c r="X534"/>
  <c r="W534"/>
  <c r="L534"/>
  <c r="M534" s="1"/>
  <c r="K534"/>
  <c r="J534"/>
  <c r="I534"/>
  <c r="AI533"/>
  <c r="AD533"/>
  <c r="AE533" s="1"/>
  <c r="AF533" s="1"/>
  <c r="Y533"/>
  <c r="Z533" s="1"/>
  <c r="X533"/>
  <c r="W533"/>
  <c r="L533"/>
  <c r="M533" s="1"/>
  <c r="K533"/>
  <c r="J533"/>
  <c r="I533"/>
  <c r="AI532"/>
  <c r="AD532"/>
  <c r="AE532" s="1"/>
  <c r="AF532" s="1"/>
  <c r="Y532"/>
  <c r="Z532" s="1"/>
  <c r="X532"/>
  <c r="W532"/>
  <c r="L532"/>
  <c r="M532" s="1"/>
  <c r="K532"/>
  <c r="J532"/>
  <c r="I532"/>
  <c r="AI531"/>
  <c r="AD531"/>
  <c r="AE531" s="1"/>
  <c r="AF531" s="1"/>
  <c r="Y531"/>
  <c r="Z531" s="1"/>
  <c r="X531"/>
  <c r="W531"/>
  <c r="L531"/>
  <c r="M531" s="1"/>
  <c r="K531"/>
  <c r="J531"/>
  <c r="I531"/>
  <c r="AI530"/>
  <c r="AD530"/>
  <c r="AE530" s="1"/>
  <c r="AF530" s="1"/>
  <c r="Y530"/>
  <c r="Z530" s="1"/>
  <c r="X530"/>
  <c r="W530"/>
  <c r="L530"/>
  <c r="M530" s="1"/>
  <c r="K530"/>
  <c r="J530"/>
  <c r="I530"/>
  <c r="AI529"/>
  <c r="AD529"/>
  <c r="AE529" s="1"/>
  <c r="AF529" s="1"/>
  <c r="Y529"/>
  <c r="Z529" s="1"/>
  <c r="X529"/>
  <c r="W529"/>
  <c r="L529"/>
  <c r="M529" s="1"/>
  <c r="K529"/>
  <c r="J529"/>
  <c r="I529"/>
  <c r="AI528"/>
  <c r="AD528"/>
  <c r="AE528" s="1"/>
  <c r="AF528" s="1"/>
  <c r="Y528"/>
  <c r="Z528" s="1"/>
  <c r="X528"/>
  <c r="W528"/>
  <c r="L528"/>
  <c r="M528" s="1"/>
  <c r="K528"/>
  <c r="J528"/>
  <c r="I528"/>
  <c r="AI527"/>
  <c r="AD527"/>
  <c r="AE527" s="1"/>
  <c r="AF527" s="1"/>
  <c r="Y527"/>
  <c r="Z527" s="1"/>
  <c r="X527"/>
  <c r="W527"/>
  <c r="L527"/>
  <c r="M527" s="1"/>
  <c r="K527"/>
  <c r="J527"/>
  <c r="I527"/>
  <c r="AI526"/>
  <c r="AD526"/>
  <c r="AE526" s="1"/>
  <c r="AF526" s="1"/>
  <c r="Y526"/>
  <c r="Z526" s="1"/>
  <c r="X526"/>
  <c r="W526"/>
  <c r="L526"/>
  <c r="M526" s="1"/>
  <c r="K526"/>
  <c r="J526"/>
  <c r="I526"/>
  <c r="AI525"/>
  <c r="AD525"/>
  <c r="AE525" s="1"/>
  <c r="AF525" s="1"/>
  <c r="Y525"/>
  <c r="Z525" s="1"/>
  <c r="X525"/>
  <c r="W525"/>
  <c r="L525"/>
  <c r="M525" s="1"/>
  <c r="K525"/>
  <c r="J525"/>
  <c r="I525"/>
  <c r="AI524"/>
  <c r="AD524"/>
  <c r="AE524" s="1"/>
  <c r="Y524"/>
  <c r="Z524" s="1"/>
  <c r="X524"/>
  <c r="W524"/>
  <c r="L524"/>
  <c r="M524" s="1"/>
  <c r="K524"/>
  <c r="J524"/>
  <c r="I524"/>
  <c r="AI523"/>
  <c r="AD523"/>
  <c r="AE523" s="1"/>
  <c r="AF523" s="1"/>
  <c r="Y523"/>
  <c r="Z523" s="1"/>
  <c r="X523"/>
  <c r="W523"/>
  <c r="L523"/>
  <c r="M523" s="1"/>
  <c r="K523"/>
  <c r="J523"/>
  <c r="I523"/>
  <c r="AI522"/>
  <c r="AD522"/>
  <c r="AE522" s="1"/>
  <c r="AF522" s="1"/>
  <c r="Y522"/>
  <c r="Z522" s="1"/>
  <c r="X522"/>
  <c r="W522"/>
  <c r="L522"/>
  <c r="M522" s="1"/>
  <c r="K522"/>
  <c r="J522"/>
  <c r="I522"/>
  <c r="AI521"/>
  <c r="AD521"/>
  <c r="AE521" s="1"/>
  <c r="AF521" s="1"/>
  <c r="Y521"/>
  <c r="Z521" s="1"/>
  <c r="X521"/>
  <c r="W521"/>
  <c r="L521"/>
  <c r="M521" s="1"/>
  <c r="K521"/>
  <c r="J521"/>
  <c r="I521"/>
  <c r="AI520"/>
  <c r="AD520"/>
  <c r="AE520" s="1"/>
  <c r="AF520" s="1"/>
  <c r="Y520"/>
  <c r="Z520" s="1"/>
  <c r="X520"/>
  <c r="W520"/>
  <c r="L520"/>
  <c r="M520" s="1"/>
  <c r="K520"/>
  <c r="J520"/>
  <c r="I520"/>
  <c r="AI519"/>
  <c r="AD519"/>
  <c r="AE519" s="1"/>
  <c r="Y519"/>
  <c r="Z519" s="1"/>
  <c r="X519"/>
  <c r="W519"/>
  <c r="L519"/>
  <c r="M519" s="1"/>
  <c r="K519"/>
  <c r="J519"/>
  <c r="I519"/>
  <c r="AI518"/>
  <c r="AD518"/>
  <c r="AE518" s="1"/>
  <c r="AF518" s="1"/>
  <c r="Y518"/>
  <c r="Z518" s="1"/>
  <c r="X518"/>
  <c r="W518"/>
  <c r="L518"/>
  <c r="M518" s="1"/>
  <c r="K518"/>
  <c r="J518"/>
  <c r="I518"/>
  <c r="AI517"/>
  <c r="AD517"/>
  <c r="AE517" s="1"/>
  <c r="AF517" s="1"/>
  <c r="Y517"/>
  <c r="Z517" s="1"/>
  <c r="X517"/>
  <c r="W517"/>
  <c r="L517"/>
  <c r="M517" s="1"/>
  <c r="K517"/>
  <c r="J517"/>
  <c r="I517"/>
  <c r="AI516"/>
  <c r="AD516"/>
  <c r="AE516" s="1"/>
  <c r="AF516" s="1"/>
  <c r="Y516"/>
  <c r="Z516" s="1"/>
  <c r="X516"/>
  <c r="W516"/>
  <c r="L516"/>
  <c r="M516" s="1"/>
  <c r="K516"/>
  <c r="J516"/>
  <c r="I516"/>
  <c r="AI515"/>
  <c r="AD515"/>
  <c r="AE515" s="1"/>
  <c r="AF515" s="1"/>
  <c r="Y515"/>
  <c r="Z515" s="1"/>
  <c r="X515"/>
  <c r="W515"/>
  <c r="L515"/>
  <c r="M515" s="1"/>
  <c r="K515"/>
  <c r="J515"/>
  <c r="I515"/>
  <c r="AI514"/>
  <c r="AD514"/>
  <c r="AE514" s="1"/>
  <c r="AF514" s="1"/>
  <c r="Y514"/>
  <c r="Z514" s="1"/>
  <c r="X514"/>
  <c r="W514"/>
  <c r="L514"/>
  <c r="M514" s="1"/>
  <c r="K514"/>
  <c r="J514"/>
  <c r="I514"/>
  <c r="AI513"/>
  <c r="AD513"/>
  <c r="AE513" s="1"/>
  <c r="AF513" s="1"/>
  <c r="Y513"/>
  <c r="Z513" s="1"/>
  <c r="X513"/>
  <c r="W513"/>
  <c r="L513"/>
  <c r="M513" s="1"/>
  <c r="K513"/>
  <c r="J513"/>
  <c r="I513"/>
  <c r="AI512"/>
  <c r="AD512"/>
  <c r="AE512" s="1"/>
  <c r="AF512" s="1"/>
  <c r="Y512"/>
  <c r="Z512" s="1"/>
  <c r="X512"/>
  <c r="W512"/>
  <c r="L512"/>
  <c r="M512" s="1"/>
  <c r="K512"/>
  <c r="J512"/>
  <c r="I512"/>
  <c r="AI511"/>
  <c r="AD511"/>
  <c r="AE511" s="1"/>
  <c r="AF511" s="1"/>
  <c r="Y511"/>
  <c r="Z511" s="1"/>
  <c r="X511"/>
  <c r="W511"/>
  <c r="L511"/>
  <c r="M511" s="1"/>
  <c r="K511"/>
  <c r="J511"/>
  <c r="I511"/>
  <c r="AI510"/>
  <c r="AD510"/>
  <c r="AE510" s="1"/>
  <c r="AF510" s="1"/>
  <c r="Y510"/>
  <c r="Z510" s="1"/>
  <c r="X510"/>
  <c r="W510"/>
  <c r="L510"/>
  <c r="M510" s="1"/>
  <c r="K510"/>
  <c r="J510"/>
  <c r="I510"/>
  <c r="AI509"/>
  <c r="AD509"/>
  <c r="AE509" s="1"/>
  <c r="AF509" s="1"/>
  <c r="Y509"/>
  <c r="Z509" s="1"/>
  <c r="X509"/>
  <c r="W509"/>
  <c r="L509"/>
  <c r="M509" s="1"/>
  <c r="K509"/>
  <c r="J509"/>
  <c r="I509"/>
  <c r="AI508"/>
  <c r="AD508"/>
  <c r="AE508" s="1"/>
  <c r="Y508"/>
  <c r="Z508" s="1"/>
  <c r="X508"/>
  <c r="W508"/>
  <c r="L508"/>
  <c r="M508" s="1"/>
  <c r="K508"/>
  <c r="J508"/>
  <c r="I508"/>
  <c r="AI507"/>
  <c r="AD507"/>
  <c r="AE507" s="1"/>
  <c r="AF507" s="1"/>
  <c r="Y507"/>
  <c r="Z507" s="1"/>
  <c r="X507"/>
  <c r="W507"/>
  <c r="L507"/>
  <c r="M507" s="1"/>
  <c r="K507"/>
  <c r="J507"/>
  <c r="I507"/>
  <c r="AI506"/>
  <c r="AD506"/>
  <c r="AE506" s="1"/>
  <c r="AF506" s="1"/>
  <c r="Y506"/>
  <c r="Z506" s="1"/>
  <c r="X506"/>
  <c r="W506"/>
  <c r="L506"/>
  <c r="M506" s="1"/>
  <c r="K506"/>
  <c r="J506"/>
  <c r="I506"/>
  <c r="AI505"/>
  <c r="AD505"/>
  <c r="AE505" s="1"/>
  <c r="AF505" s="1"/>
  <c r="Y505"/>
  <c r="Z505" s="1"/>
  <c r="X505"/>
  <c r="W505"/>
  <c r="L505"/>
  <c r="M505" s="1"/>
  <c r="K505"/>
  <c r="J505"/>
  <c r="I505"/>
  <c r="AI504"/>
  <c r="AD504"/>
  <c r="AE504" s="1"/>
  <c r="AF504" s="1"/>
  <c r="Y504"/>
  <c r="Z504" s="1"/>
  <c r="X504"/>
  <c r="W504"/>
  <c r="L504"/>
  <c r="M504" s="1"/>
  <c r="K504"/>
  <c r="J504"/>
  <c r="I504"/>
  <c r="AI503"/>
  <c r="AD503"/>
  <c r="AE503" s="1"/>
  <c r="AF503" s="1"/>
  <c r="Y503"/>
  <c r="Z503" s="1"/>
  <c r="X503"/>
  <c r="W503"/>
  <c r="L503"/>
  <c r="M503" s="1"/>
  <c r="K503"/>
  <c r="J503"/>
  <c r="I503"/>
  <c r="AI502"/>
  <c r="AD502"/>
  <c r="AE502" s="1"/>
  <c r="AF502" s="1"/>
  <c r="Y502"/>
  <c r="Z502" s="1"/>
  <c r="X502"/>
  <c r="W502"/>
  <c r="L502"/>
  <c r="M502" s="1"/>
  <c r="K502"/>
  <c r="J502"/>
  <c r="I502"/>
  <c r="AI501"/>
  <c r="AD501"/>
  <c r="AE501" s="1"/>
  <c r="AF501" s="1"/>
  <c r="Y501"/>
  <c r="Z501" s="1"/>
  <c r="X501"/>
  <c r="W501"/>
  <c r="L501"/>
  <c r="M501" s="1"/>
  <c r="K501"/>
  <c r="J501"/>
  <c r="I501"/>
  <c r="AI500"/>
  <c r="AD500"/>
  <c r="AE500" s="1"/>
  <c r="AF500" s="1"/>
  <c r="Y500"/>
  <c r="Z500" s="1"/>
  <c r="X500"/>
  <c r="W500"/>
  <c r="L500"/>
  <c r="M500" s="1"/>
  <c r="K500"/>
  <c r="J500"/>
  <c r="I500"/>
  <c r="AI499"/>
  <c r="AD499"/>
  <c r="AE499" s="1"/>
  <c r="Y499"/>
  <c r="Z499" s="1"/>
  <c r="X499"/>
  <c r="W499"/>
  <c r="L499"/>
  <c r="M499" s="1"/>
  <c r="K499"/>
  <c r="J499"/>
  <c r="I499"/>
  <c r="AI498"/>
  <c r="AD498"/>
  <c r="AE498" s="1"/>
  <c r="AF498" s="1"/>
  <c r="Y498"/>
  <c r="Z498" s="1"/>
  <c r="X498"/>
  <c r="W498"/>
  <c r="L498"/>
  <c r="M498" s="1"/>
  <c r="K498"/>
  <c r="J498"/>
  <c r="I498"/>
  <c r="AI497"/>
  <c r="AD497"/>
  <c r="AE497" s="1"/>
  <c r="AF497" s="1"/>
  <c r="Y497"/>
  <c r="Z497" s="1"/>
  <c r="X497"/>
  <c r="W497"/>
  <c r="L497"/>
  <c r="M497" s="1"/>
  <c r="K497"/>
  <c r="J497"/>
  <c r="I497"/>
  <c r="AI496"/>
  <c r="AD496"/>
  <c r="AE496" s="1"/>
  <c r="AF496" s="1"/>
  <c r="Y496"/>
  <c r="Z496" s="1"/>
  <c r="X496"/>
  <c r="W496"/>
  <c r="L496"/>
  <c r="M496" s="1"/>
  <c r="K496"/>
  <c r="J496"/>
  <c r="I496"/>
  <c r="AI495"/>
  <c r="AD495"/>
  <c r="AE495" s="1"/>
  <c r="AF495" s="1"/>
  <c r="Y495"/>
  <c r="Z495" s="1"/>
  <c r="X495"/>
  <c r="W495"/>
  <c r="L495"/>
  <c r="M495" s="1"/>
  <c r="K495"/>
  <c r="J495"/>
  <c r="I495"/>
  <c r="AI494"/>
  <c r="AD494"/>
  <c r="AE494" s="1"/>
  <c r="AF494" s="1"/>
  <c r="Y494"/>
  <c r="Z494" s="1"/>
  <c r="X494"/>
  <c r="W494"/>
  <c r="L494"/>
  <c r="M494" s="1"/>
  <c r="K494"/>
  <c r="J494"/>
  <c r="I494"/>
  <c r="AI493"/>
  <c r="AD493"/>
  <c r="AE493" s="1"/>
  <c r="AF493" s="1"/>
  <c r="Y493"/>
  <c r="Z493" s="1"/>
  <c r="X493"/>
  <c r="W493"/>
  <c r="L493"/>
  <c r="M493" s="1"/>
  <c r="K493"/>
  <c r="J493"/>
  <c r="I493"/>
  <c r="AI492"/>
  <c r="AD492"/>
  <c r="AE492" s="1"/>
  <c r="AF492" s="1"/>
  <c r="Y492"/>
  <c r="Z492" s="1"/>
  <c r="X492"/>
  <c r="W492"/>
  <c r="L492"/>
  <c r="M492" s="1"/>
  <c r="K492"/>
  <c r="J492"/>
  <c r="I492"/>
  <c r="AI491"/>
  <c r="AD491"/>
  <c r="AE491" s="1"/>
  <c r="AF491" s="1"/>
  <c r="Y491"/>
  <c r="Z491" s="1"/>
  <c r="X491"/>
  <c r="W491"/>
  <c r="L491"/>
  <c r="M491" s="1"/>
  <c r="K491"/>
  <c r="J491"/>
  <c r="I491"/>
  <c r="AI490"/>
  <c r="AD490"/>
  <c r="AE490" s="1"/>
  <c r="AF490" s="1"/>
  <c r="Y490"/>
  <c r="Z490" s="1"/>
  <c r="X490"/>
  <c r="W490"/>
  <c r="L490"/>
  <c r="M490" s="1"/>
  <c r="K490"/>
  <c r="J490"/>
  <c r="I490"/>
  <c r="AI489"/>
  <c r="AD489"/>
  <c r="AE489" s="1"/>
  <c r="AF489" s="1"/>
  <c r="Y489"/>
  <c r="Z489" s="1"/>
  <c r="X489"/>
  <c r="W489"/>
  <c r="L489"/>
  <c r="M489" s="1"/>
  <c r="K489"/>
  <c r="J489"/>
  <c r="I489"/>
  <c r="AI488"/>
  <c r="AD488"/>
  <c r="AE488" s="1"/>
  <c r="Y488"/>
  <c r="Z488" s="1"/>
  <c r="X488"/>
  <c r="W488"/>
  <c r="L488"/>
  <c r="M488" s="1"/>
  <c r="K488"/>
  <c r="J488"/>
  <c r="I488"/>
  <c r="AI487"/>
  <c r="AD487"/>
  <c r="AE487" s="1"/>
  <c r="AF487" s="1"/>
  <c r="Y487"/>
  <c r="Z487" s="1"/>
  <c r="X487"/>
  <c r="W487"/>
  <c r="L487"/>
  <c r="M487" s="1"/>
  <c r="K487"/>
  <c r="J487"/>
  <c r="I487"/>
  <c r="AI486"/>
  <c r="AD486"/>
  <c r="AE486" s="1"/>
  <c r="AF486" s="1"/>
  <c r="Y486"/>
  <c r="Z486" s="1"/>
  <c r="X486"/>
  <c r="W486"/>
  <c r="L486"/>
  <c r="M486" s="1"/>
  <c r="K486"/>
  <c r="J486"/>
  <c r="I486"/>
  <c r="AI485"/>
  <c r="AD485"/>
  <c r="AE485" s="1"/>
  <c r="AF485" s="1"/>
  <c r="Y485"/>
  <c r="Z485" s="1"/>
  <c r="X485"/>
  <c r="W485"/>
  <c r="L485"/>
  <c r="M485" s="1"/>
  <c r="K485"/>
  <c r="J485"/>
  <c r="I485"/>
  <c r="AI484"/>
  <c r="AD484"/>
  <c r="AE484" s="1"/>
  <c r="AF484" s="1"/>
  <c r="Y484"/>
  <c r="Z484" s="1"/>
  <c r="X484"/>
  <c r="W484"/>
  <c r="L484"/>
  <c r="M484" s="1"/>
  <c r="K484"/>
  <c r="J484"/>
  <c r="I484"/>
  <c r="AI483"/>
  <c r="AD483"/>
  <c r="AE483" s="1"/>
  <c r="AF483" s="1"/>
  <c r="Y483"/>
  <c r="Z483" s="1"/>
  <c r="X483"/>
  <c r="W483"/>
  <c r="L483"/>
  <c r="M483" s="1"/>
  <c r="K483"/>
  <c r="J483"/>
  <c r="I483"/>
  <c r="AI482"/>
  <c r="AD482"/>
  <c r="AE482" s="1"/>
  <c r="AF482" s="1"/>
  <c r="Y482"/>
  <c r="Z482" s="1"/>
  <c r="X482"/>
  <c r="W482"/>
  <c r="L482"/>
  <c r="M482" s="1"/>
  <c r="K482"/>
  <c r="J482"/>
  <c r="I482"/>
  <c r="AI481"/>
  <c r="AD481"/>
  <c r="AE481" s="1"/>
  <c r="AF481" s="1"/>
  <c r="Y481"/>
  <c r="Z481" s="1"/>
  <c r="X481"/>
  <c r="W481"/>
  <c r="L481"/>
  <c r="M481" s="1"/>
  <c r="K481"/>
  <c r="J481"/>
  <c r="I481"/>
  <c r="AI480"/>
  <c r="AD480"/>
  <c r="AE480" s="1"/>
  <c r="AF480" s="1"/>
  <c r="Y480"/>
  <c r="Z480" s="1"/>
  <c r="X480"/>
  <c r="W480"/>
  <c r="L480"/>
  <c r="M480" s="1"/>
  <c r="K480"/>
  <c r="J480"/>
  <c r="I480"/>
  <c r="AI479"/>
  <c r="AD479"/>
  <c r="AE479" s="1"/>
  <c r="AF479" s="1"/>
  <c r="Y479"/>
  <c r="Z479" s="1"/>
  <c r="X479"/>
  <c r="W479"/>
  <c r="L479"/>
  <c r="M479" s="1"/>
  <c r="K479"/>
  <c r="J479"/>
  <c r="I479"/>
  <c r="AI478"/>
  <c r="AD478"/>
  <c r="AE478" s="1"/>
  <c r="AF478" s="1"/>
  <c r="Y478"/>
  <c r="Z478" s="1"/>
  <c r="X478"/>
  <c r="W478"/>
  <c r="L478"/>
  <c r="M478" s="1"/>
  <c r="K478"/>
  <c r="J478"/>
  <c r="I478"/>
  <c r="AI477"/>
  <c r="AD477"/>
  <c r="AE477" s="1"/>
  <c r="AF477" s="1"/>
  <c r="Y477"/>
  <c r="Z477" s="1"/>
  <c r="X477"/>
  <c r="W477"/>
  <c r="L477"/>
  <c r="M477" s="1"/>
  <c r="K477"/>
  <c r="J477"/>
  <c r="I477"/>
  <c r="AI476"/>
  <c r="AD476"/>
  <c r="AE476" s="1"/>
  <c r="AF476" s="1"/>
  <c r="Y476"/>
  <c r="Z476" s="1"/>
  <c r="X476"/>
  <c r="W476"/>
  <c r="L476"/>
  <c r="M476" s="1"/>
  <c r="K476"/>
  <c r="J476"/>
  <c r="I476"/>
  <c r="AI475"/>
  <c r="AD475"/>
  <c r="AE475" s="1"/>
  <c r="AF475" s="1"/>
  <c r="Y475"/>
  <c r="Z475" s="1"/>
  <c r="X475"/>
  <c r="W475"/>
  <c r="L475"/>
  <c r="M475" s="1"/>
  <c r="K475"/>
  <c r="J475"/>
  <c r="I475"/>
  <c r="AI474"/>
  <c r="AD474"/>
  <c r="AE474" s="1"/>
  <c r="AF474" s="1"/>
  <c r="Y474"/>
  <c r="Z474" s="1"/>
  <c r="X474"/>
  <c r="W474"/>
  <c r="L474"/>
  <c r="M474" s="1"/>
  <c r="K474"/>
  <c r="J474"/>
  <c r="I474"/>
  <c r="AI473"/>
  <c r="AD473"/>
  <c r="AE473" s="1"/>
  <c r="AF473" s="1"/>
  <c r="Y473"/>
  <c r="Z473" s="1"/>
  <c r="X473"/>
  <c r="W473"/>
  <c r="L473"/>
  <c r="M473" s="1"/>
  <c r="K473"/>
  <c r="J473"/>
  <c r="I473"/>
  <c r="AI472"/>
  <c r="AD472"/>
  <c r="AE472" s="1"/>
  <c r="AF472" s="1"/>
  <c r="Y472"/>
  <c r="Z472" s="1"/>
  <c r="X472"/>
  <c r="W472"/>
  <c r="L472"/>
  <c r="M472" s="1"/>
  <c r="K472"/>
  <c r="J472"/>
  <c r="I472"/>
  <c r="AI471"/>
  <c r="AD471"/>
  <c r="AE471" s="1"/>
  <c r="AF471" s="1"/>
  <c r="Y471"/>
  <c r="Z471" s="1"/>
  <c r="X471"/>
  <c r="W471"/>
  <c r="L471"/>
  <c r="M471" s="1"/>
  <c r="K471"/>
  <c r="J471"/>
  <c r="I471"/>
  <c r="AI470"/>
  <c r="AD470"/>
  <c r="AE470" s="1"/>
  <c r="AF470" s="1"/>
  <c r="Y470"/>
  <c r="Z470" s="1"/>
  <c r="X470"/>
  <c r="W470"/>
  <c r="L470"/>
  <c r="M470" s="1"/>
  <c r="K470"/>
  <c r="J470"/>
  <c r="I470"/>
  <c r="AI469"/>
  <c r="AD469"/>
  <c r="AE469" s="1"/>
  <c r="Y469"/>
  <c r="Z469" s="1"/>
  <c r="X469"/>
  <c r="W469"/>
  <c r="L469"/>
  <c r="M469" s="1"/>
  <c r="K469"/>
  <c r="J469"/>
  <c r="I469"/>
  <c r="AI468"/>
  <c r="AD468"/>
  <c r="AE468" s="1"/>
  <c r="Y468"/>
  <c r="Z468" s="1"/>
  <c r="X468"/>
  <c r="W468"/>
  <c r="L468"/>
  <c r="M468" s="1"/>
  <c r="K468"/>
  <c r="J468"/>
  <c r="I468"/>
  <c r="AI467"/>
  <c r="AD467"/>
  <c r="AE467" s="1"/>
  <c r="Y467"/>
  <c r="Z467" s="1"/>
  <c r="X467"/>
  <c r="W467"/>
  <c r="L467"/>
  <c r="M467" s="1"/>
  <c r="K467"/>
  <c r="J467"/>
  <c r="I467"/>
  <c r="AI466"/>
  <c r="AD466"/>
  <c r="AE466" s="1"/>
  <c r="AF466" s="1"/>
  <c r="Y466"/>
  <c r="Z466" s="1"/>
  <c r="X466"/>
  <c r="W466"/>
  <c r="L466"/>
  <c r="M466" s="1"/>
  <c r="K466"/>
  <c r="J466"/>
  <c r="I466"/>
  <c r="AI465"/>
  <c r="AD465"/>
  <c r="AE465" s="1"/>
  <c r="Y465"/>
  <c r="Z465" s="1"/>
  <c r="X465"/>
  <c r="W465"/>
  <c r="L465"/>
  <c r="M465" s="1"/>
  <c r="K465"/>
  <c r="J465"/>
  <c r="I465"/>
  <c r="AI464"/>
  <c r="AD464"/>
  <c r="AE464" s="1"/>
  <c r="AF464" s="1"/>
  <c r="Y464"/>
  <c r="Z464" s="1"/>
  <c r="X464"/>
  <c r="W464"/>
  <c r="L464"/>
  <c r="M464" s="1"/>
  <c r="K464"/>
  <c r="J464"/>
  <c r="I464"/>
  <c r="AI463"/>
  <c r="AD463"/>
  <c r="AE463" s="1"/>
  <c r="AF463" s="1"/>
  <c r="Y463"/>
  <c r="Z463" s="1"/>
  <c r="X463"/>
  <c r="W463"/>
  <c r="L463"/>
  <c r="M463" s="1"/>
  <c r="K463"/>
  <c r="J463"/>
  <c r="I463"/>
  <c r="AI462"/>
  <c r="AD462"/>
  <c r="AE462" s="1"/>
  <c r="AF462" s="1"/>
  <c r="Y462"/>
  <c r="Z462" s="1"/>
  <c r="X462"/>
  <c r="W462"/>
  <c r="L462"/>
  <c r="M462" s="1"/>
  <c r="K462"/>
  <c r="J462"/>
  <c r="I462"/>
  <c r="AI461"/>
  <c r="AD461"/>
  <c r="AE461" s="1"/>
  <c r="AF461" s="1"/>
  <c r="Y461"/>
  <c r="Z461" s="1"/>
  <c r="X461"/>
  <c r="W461"/>
  <c r="L461"/>
  <c r="M461" s="1"/>
  <c r="K461"/>
  <c r="J461"/>
  <c r="I461"/>
  <c r="AI460"/>
  <c r="AD460"/>
  <c r="AE460" s="1"/>
  <c r="AF460" s="1"/>
  <c r="Y460"/>
  <c r="Z460" s="1"/>
  <c r="X460"/>
  <c r="W460"/>
  <c r="L460"/>
  <c r="M460" s="1"/>
  <c r="K460"/>
  <c r="J460"/>
  <c r="I460"/>
  <c r="AI459"/>
  <c r="AD459"/>
  <c r="AE459" s="1"/>
  <c r="AF459" s="1"/>
  <c r="Y459"/>
  <c r="Z459" s="1"/>
  <c r="X459"/>
  <c r="W459"/>
  <c r="L459"/>
  <c r="M459" s="1"/>
  <c r="K459"/>
  <c r="J459"/>
  <c r="I459"/>
  <c r="AI458"/>
  <c r="AD458"/>
  <c r="AE458" s="1"/>
  <c r="AF458" s="1"/>
  <c r="Y458"/>
  <c r="Z458" s="1"/>
  <c r="X458"/>
  <c r="W458"/>
  <c r="L458"/>
  <c r="M458" s="1"/>
  <c r="K458"/>
  <c r="J458"/>
  <c r="I458"/>
  <c r="AI457"/>
  <c r="AD457"/>
  <c r="AE457" s="1"/>
  <c r="AF457" s="1"/>
  <c r="Y457"/>
  <c r="Z457" s="1"/>
  <c r="X457"/>
  <c r="W457"/>
  <c r="L457"/>
  <c r="M457" s="1"/>
  <c r="K457"/>
  <c r="J457"/>
  <c r="I457"/>
  <c r="AI456"/>
  <c r="AD456"/>
  <c r="AE456" s="1"/>
  <c r="AF456" s="1"/>
  <c r="Y456"/>
  <c r="Z456" s="1"/>
  <c r="X456"/>
  <c r="W456"/>
  <c r="L456"/>
  <c r="M456" s="1"/>
  <c r="K456"/>
  <c r="J456"/>
  <c r="I456"/>
  <c r="AI455"/>
  <c r="AD455"/>
  <c r="AE455" s="1"/>
  <c r="AF455" s="1"/>
  <c r="Y455"/>
  <c r="Z455" s="1"/>
  <c r="X455"/>
  <c r="W455"/>
  <c r="L455"/>
  <c r="M455" s="1"/>
  <c r="K455"/>
  <c r="J455"/>
  <c r="I455"/>
  <c r="AI454"/>
  <c r="AD454"/>
  <c r="AE454" s="1"/>
  <c r="AF454" s="1"/>
  <c r="Y454"/>
  <c r="Z454" s="1"/>
  <c r="X454"/>
  <c r="W454"/>
  <c r="L454"/>
  <c r="M454" s="1"/>
  <c r="K454"/>
  <c r="J454"/>
  <c r="I454"/>
  <c r="AI453"/>
  <c r="AD453"/>
  <c r="AE453" s="1"/>
  <c r="AF453" s="1"/>
  <c r="Y453"/>
  <c r="Z453" s="1"/>
  <c r="X453"/>
  <c r="W453"/>
  <c r="L453"/>
  <c r="M453" s="1"/>
  <c r="K453"/>
  <c r="J453"/>
  <c r="I453"/>
  <c r="AI452"/>
  <c r="AD452"/>
  <c r="AE452" s="1"/>
  <c r="AF452" s="1"/>
  <c r="Y452"/>
  <c r="Z452" s="1"/>
  <c r="X452"/>
  <c r="W452"/>
  <c r="L452"/>
  <c r="M452" s="1"/>
  <c r="K452"/>
  <c r="J452"/>
  <c r="I452"/>
  <c r="AI451"/>
  <c r="AD451"/>
  <c r="AE451" s="1"/>
  <c r="Y451"/>
  <c r="Z451" s="1"/>
  <c r="X451"/>
  <c r="W451"/>
  <c r="L451"/>
  <c r="M451" s="1"/>
  <c r="K451"/>
  <c r="J451"/>
  <c r="I451"/>
  <c r="AI450"/>
  <c r="AD450"/>
  <c r="AE450" s="1"/>
  <c r="AF450" s="1"/>
  <c r="Y450"/>
  <c r="Z450" s="1"/>
  <c r="X450"/>
  <c r="W450"/>
  <c r="L450"/>
  <c r="M450" s="1"/>
  <c r="K450"/>
  <c r="J450"/>
  <c r="I450"/>
  <c r="AI449"/>
  <c r="AD449"/>
  <c r="AE449" s="1"/>
  <c r="Y449"/>
  <c r="Z449" s="1"/>
  <c r="X449"/>
  <c r="W449"/>
  <c r="L449"/>
  <c r="M449" s="1"/>
  <c r="K449"/>
  <c r="J449"/>
  <c r="I449"/>
  <c r="AI448"/>
  <c r="AD448"/>
  <c r="AE448" s="1"/>
  <c r="AF448" s="1"/>
  <c r="Y448"/>
  <c r="Z448" s="1"/>
  <c r="X448"/>
  <c r="W448"/>
  <c r="L448"/>
  <c r="M448" s="1"/>
  <c r="K448"/>
  <c r="J448"/>
  <c r="I448"/>
  <c r="AI447"/>
  <c r="AD447"/>
  <c r="AE447" s="1"/>
  <c r="AF447" s="1"/>
  <c r="Y447"/>
  <c r="Z447" s="1"/>
  <c r="X447"/>
  <c r="W447"/>
  <c r="L447"/>
  <c r="M447" s="1"/>
  <c r="K447"/>
  <c r="J447"/>
  <c r="I447"/>
  <c r="AI446"/>
  <c r="AD446"/>
  <c r="AE446" s="1"/>
  <c r="AF446" s="1"/>
  <c r="Y446"/>
  <c r="Z446" s="1"/>
  <c r="X446"/>
  <c r="W446"/>
  <c r="L446"/>
  <c r="M446" s="1"/>
  <c r="K446"/>
  <c r="J446"/>
  <c r="I446"/>
  <c r="AI445"/>
  <c r="AD445"/>
  <c r="AE445" s="1"/>
  <c r="AF445" s="1"/>
  <c r="Y445"/>
  <c r="Z445" s="1"/>
  <c r="X445"/>
  <c r="W445"/>
  <c r="L445"/>
  <c r="M445" s="1"/>
  <c r="K445"/>
  <c r="J445"/>
  <c r="I445"/>
  <c r="AI444"/>
  <c r="AD444"/>
  <c r="AE444" s="1"/>
  <c r="AF444" s="1"/>
  <c r="Y444"/>
  <c r="Z444" s="1"/>
  <c r="X444"/>
  <c r="W444"/>
  <c r="L444"/>
  <c r="M444" s="1"/>
  <c r="K444"/>
  <c r="J444"/>
  <c r="I444"/>
  <c r="AI443"/>
  <c r="AD443"/>
  <c r="AE443" s="1"/>
  <c r="AF443" s="1"/>
  <c r="Y443"/>
  <c r="Z443" s="1"/>
  <c r="X443"/>
  <c r="W443"/>
  <c r="L443"/>
  <c r="M443" s="1"/>
  <c r="K443"/>
  <c r="J443"/>
  <c r="I443"/>
  <c r="AI442"/>
  <c r="AD442"/>
  <c r="AE442" s="1"/>
  <c r="AF442" s="1"/>
  <c r="Y442"/>
  <c r="Z442" s="1"/>
  <c r="X442"/>
  <c r="W442"/>
  <c r="L442"/>
  <c r="M442" s="1"/>
  <c r="K442"/>
  <c r="J442"/>
  <c r="I442"/>
  <c r="AI441"/>
  <c r="AD441"/>
  <c r="AE441" s="1"/>
  <c r="AF441" s="1"/>
  <c r="Y441"/>
  <c r="Z441" s="1"/>
  <c r="X441"/>
  <c r="W441"/>
  <c r="L441"/>
  <c r="M441" s="1"/>
  <c r="K441"/>
  <c r="J441"/>
  <c r="I441"/>
  <c r="AI440"/>
  <c r="AD440"/>
  <c r="AE440" s="1"/>
  <c r="AF440" s="1"/>
  <c r="Y440"/>
  <c r="Z440" s="1"/>
  <c r="X440"/>
  <c r="W440"/>
  <c r="L440"/>
  <c r="M440" s="1"/>
  <c r="K440"/>
  <c r="J440"/>
  <c r="I440"/>
  <c r="AI439"/>
  <c r="AD439"/>
  <c r="AE439" s="1"/>
  <c r="AF439" s="1"/>
  <c r="Y439"/>
  <c r="Z439" s="1"/>
  <c r="X439"/>
  <c r="W439"/>
  <c r="L439"/>
  <c r="M439" s="1"/>
  <c r="K439"/>
  <c r="J439"/>
  <c r="I439"/>
  <c r="AI438"/>
  <c r="AD438"/>
  <c r="AE438" s="1"/>
  <c r="AF438" s="1"/>
  <c r="Y438"/>
  <c r="Z438" s="1"/>
  <c r="X438"/>
  <c r="W438"/>
  <c r="L438"/>
  <c r="M438" s="1"/>
  <c r="K438"/>
  <c r="J438"/>
  <c r="I438"/>
  <c r="AI437"/>
  <c r="AD437"/>
  <c r="AE437" s="1"/>
  <c r="Y437"/>
  <c r="Z437" s="1"/>
  <c r="X437"/>
  <c r="W437"/>
  <c r="L437"/>
  <c r="M437" s="1"/>
  <c r="K437"/>
  <c r="J437"/>
  <c r="I437"/>
  <c r="AI436"/>
  <c r="AD436"/>
  <c r="AE436" s="1"/>
  <c r="AF436" s="1"/>
  <c r="Y436"/>
  <c r="Z436" s="1"/>
  <c r="X436"/>
  <c r="W436"/>
  <c r="L436"/>
  <c r="M436" s="1"/>
  <c r="K436"/>
  <c r="J436"/>
  <c r="I436"/>
  <c r="AI435"/>
  <c r="AD435"/>
  <c r="AE435" s="1"/>
  <c r="AF435" s="1"/>
  <c r="Y435"/>
  <c r="Z435" s="1"/>
  <c r="X435"/>
  <c r="W435"/>
  <c r="L435"/>
  <c r="M435" s="1"/>
  <c r="K435"/>
  <c r="J435"/>
  <c r="I435"/>
  <c r="AI434"/>
  <c r="AD434"/>
  <c r="AE434" s="1"/>
  <c r="AF434" s="1"/>
  <c r="Y434"/>
  <c r="Z434" s="1"/>
  <c r="X434"/>
  <c r="W434"/>
  <c r="L434"/>
  <c r="M434" s="1"/>
  <c r="K434"/>
  <c r="J434"/>
  <c r="I434"/>
  <c r="AI433"/>
  <c r="AD433"/>
  <c r="AE433" s="1"/>
  <c r="AF433" s="1"/>
  <c r="Y433"/>
  <c r="Z433" s="1"/>
  <c r="X433"/>
  <c r="W433"/>
  <c r="L433"/>
  <c r="M433" s="1"/>
  <c r="K433"/>
  <c r="J433"/>
  <c r="I433"/>
  <c r="AI432"/>
  <c r="AD432"/>
  <c r="AE432" s="1"/>
  <c r="AF432" s="1"/>
  <c r="Y432"/>
  <c r="Z432" s="1"/>
  <c r="X432"/>
  <c r="W432"/>
  <c r="L432"/>
  <c r="M432" s="1"/>
  <c r="K432"/>
  <c r="J432"/>
  <c r="I432"/>
  <c r="AI431"/>
  <c r="AD431"/>
  <c r="AE431" s="1"/>
  <c r="AF431" s="1"/>
  <c r="Y431"/>
  <c r="Z431" s="1"/>
  <c r="X431"/>
  <c r="W431"/>
  <c r="L431"/>
  <c r="M431" s="1"/>
  <c r="K431"/>
  <c r="J431"/>
  <c r="I431"/>
  <c r="AI430"/>
  <c r="AD430"/>
  <c r="AE430" s="1"/>
  <c r="AF430" s="1"/>
  <c r="Y430"/>
  <c r="Z430" s="1"/>
  <c r="X430"/>
  <c r="W430"/>
  <c r="L430"/>
  <c r="M430" s="1"/>
  <c r="K430"/>
  <c r="J430"/>
  <c r="I430"/>
  <c r="AI429"/>
  <c r="AD429"/>
  <c r="AE429" s="1"/>
  <c r="AF429" s="1"/>
  <c r="Y429"/>
  <c r="Z429" s="1"/>
  <c r="X429"/>
  <c r="W429"/>
  <c r="L429"/>
  <c r="M429" s="1"/>
  <c r="K429"/>
  <c r="J429"/>
  <c r="I429"/>
  <c r="AI428"/>
  <c r="AD428"/>
  <c r="AE428" s="1"/>
  <c r="AF428" s="1"/>
  <c r="Y428"/>
  <c r="Z428" s="1"/>
  <c r="X428"/>
  <c r="W428"/>
  <c r="L428"/>
  <c r="M428" s="1"/>
  <c r="K428"/>
  <c r="J428"/>
  <c r="I428"/>
  <c r="AI427"/>
  <c r="AD427"/>
  <c r="AE427" s="1"/>
  <c r="AF427" s="1"/>
  <c r="Y427"/>
  <c r="Z427" s="1"/>
  <c r="X427"/>
  <c r="W427"/>
  <c r="L427"/>
  <c r="M427" s="1"/>
  <c r="K427"/>
  <c r="J427"/>
  <c r="I427"/>
  <c r="AI426"/>
  <c r="AD426"/>
  <c r="AE426" s="1"/>
  <c r="AF426" s="1"/>
  <c r="Y426"/>
  <c r="Z426" s="1"/>
  <c r="X426"/>
  <c r="W426"/>
  <c r="L426"/>
  <c r="M426" s="1"/>
  <c r="K426"/>
  <c r="J426"/>
  <c r="I426"/>
  <c r="AI425"/>
  <c r="AD425"/>
  <c r="AE425" s="1"/>
  <c r="AF425" s="1"/>
  <c r="Y425"/>
  <c r="Z425" s="1"/>
  <c r="X425"/>
  <c r="W425"/>
  <c r="L425"/>
  <c r="M425" s="1"/>
  <c r="K425"/>
  <c r="J425"/>
  <c r="I425"/>
  <c r="AI424"/>
  <c r="AD424"/>
  <c r="AE424" s="1"/>
  <c r="Y424"/>
  <c r="Z424" s="1"/>
  <c r="X424"/>
  <c r="W424"/>
  <c r="L424"/>
  <c r="M424" s="1"/>
  <c r="K424"/>
  <c r="J424"/>
  <c r="I424"/>
  <c r="AI423"/>
  <c r="AD423"/>
  <c r="AE423" s="1"/>
  <c r="AF423" s="1"/>
  <c r="Y423"/>
  <c r="Z423" s="1"/>
  <c r="X423"/>
  <c r="W423"/>
  <c r="L423"/>
  <c r="M423" s="1"/>
  <c r="K423"/>
  <c r="J423"/>
  <c r="I423"/>
  <c r="AI422"/>
  <c r="AD422"/>
  <c r="AE422" s="1"/>
  <c r="AF422" s="1"/>
  <c r="Y422"/>
  <c r="Z422" s="1"/>
  <c r="X422"/>
  <c r="W422"/>
  <c r="L422"/>
  <c r="M422" s="1"/>
  <c r="K422"/>
  <c r="J422"/>
  <c r="I422"/>
  <c r="AI421"/>
  <c r="AD421"/>
  <c r="AE421" s="1"/>
  <c r="Y421"/>
  <c r="Z421" s="1"/>
  <c r="X421"/>
  <c r="W421"/>
  <c r="L421"/>
  <c r="M421" s="1"/>
  <c r="K421"/>
  <c r="J421"/>
  <c r="I421"/>
  <c r="AI420"/>
  <c r="AD420"/>
  <c r="AE420" s="1"/>
  <c r="AF420" s="1"/>
  <c r="Y420"/>
  <c r="Z420" s="1"/>
  <c r="X420"/>
  <c r="W420"/>
  <c r="L420"/>
  <c r="M420" s="1"/>
  <c r="K420"/>
  <c r="J420"/>
  <c r="I420"/>
  <c r="AI419"/>
  <c r="AD419"/>
  <c r="AE419" s="1"/>
  <c r="AF419" s="1"/>
  <c r="Y419"/>
  <c r="Z419" s="1"/>
  <c r="X419"/>
  <c r="W419"/>
  <c r="L419"/>
  <c r="M419" s="1"/>
  <c r="K419"/>
  <c r="J419"/>
  <c r="I419"/>
  <c r="AI418"/>
  <c r="AD418"/>
  <c r="AE418" s="1"/>
  <c r="AF418" s="1"/>
  <c r="Y418"/>
  <c r="Z418" s="1"/>
  <c r="X418"/>
  <c r="W418"/>
  <c r="L418"/>
  <c r="M418" s="1"/>
  <c r="K418"/>
  <c r="J418"/>
  <c r="I418"/>
  <c r="AI417"/>
  <c r="AD417"/>
  <c r="AE417" s="1"/>
  <c r="Y417"/>
  <c r="Z417" s="1"/>
  <c r="X417"/>
  <c r="W417"/>
  <c r="L417"/>
  <c r="M417" s="1"/>
  <c r="K417"/>
  <c r="J417"/>
  <c r="I417"/>
  <c r="AI416"/>
  <c r="AD416"/>
  <c r="AE416" s="1"/>
  <c r="AF416" s="1"/>
  <c r="Y416"/>
  <c r="Z416" s="1"/>
  <c r="X416"/>
  <c r="W416"/>
  <c r="L416"/>
  <c r="M416" s="1"/>
  <c r="K416"/>
  <c r="J416"/>
  <c r="I416"/>
  <c r="AI415"/>
  <c r="AD415"/>
  <c r="AE415" s="1"/>
  <c r="AF415" s="1"/>
  <c r="Y415"/>
  <c r="Z415" s="1"/>
  <c r="X415"/>
  <c r="W415"/>
  <c r="L415"/>
  <c r="M415" s="1"/>
  <c r="K415"/>
  <c r="J415"/>
  <c r="I415"/>
  <c r="AI414"/>
  <c r="AD414"/>
  <c r="AE414" s="1"/>
  <c r="AF414" s="1"/>
  <c r="Y414"/>
  <c r="Z414" s="1"/>
  <c r="X414"/>
  <c r="W414"/>
  <c r="L414"/>
  <c r="M414" s="1"/>
  <c r="K414"/>
  <c r="J414"/>
  <c r="I414"/>
  <c r="AI413"/>
  <c r="AD413"/>
  <c r="AE413" s="1"/>
  <c r="AF413" s="1"/>
  <c r="Y413"/>
  <c r="Z413" s="1"/>
  <c r="X413"/>
  <c r="W413"/>
  <c r="L413"/>
  <c r="M413" s="1"/>
  <c r="K413"/>
  <c r="J413"/>
  <c r="I413"/>
  <c r="AI412"/>
  <c r="AD412"/>
  <c r="AE412" s="1"/>
  <c r="AF412" s="1"/>
  <c r="Y412"/>
  <c r="Z412" s="1"/>
  <c r="X412"/>
  <c r="W412"/>
  <c r="L412"/>
  <c r="M412" s="1"/>
  <c r="K412"/>
  <c r="J412"/>
  <c r="I412"/>
  <c r="AI411"/>
  <c r="AD411"/>
  <c r="AE411" s="1"/>
  <c r="AF411" s="1"/>
  <c r="Y411"/>
  <c r="Z411" s="1"/>
  <c r="X411"/>
  <c r="W411"/>
  <c r="L411"/>
  <c r="M411" s="1"/>
  <c r="K411"/>
  <c r="J411"/>
  <c r="I411"/>
  <c r="AI410"/>
  <c r="AD410"/>
  <c r="AE410" s="1"/>
  <c r="Y410"/>
  <c r="Z410" s="1"/>
  <c r="X410"/>
  <c r="W410"/>
  <c r="L410"/>
  <c r="M410" s="1"/>
  <c r="K410"/>
  <c r="J410"/>
  <c r="I410"/>
  <c r="AI409"/>
  <c r="AD409"/>
  <c r="AE409" s="1"/>
  <c r="Y409"/>
  <c r="Z409" s="1"/>
  <c r="X409"/>
  <c r="W409"/>
  <c r="L409"/>
  <c r="M409" s="1"/>
  <c r="K409"/>
  <c r="J409"/>
  <c r="I409"/>
  <c r="AI408"/>
  <c r="AD408"/>
  <c r="AE408" s="1"/>
  <c r="AF408" s="1"/>
  <c r="Y408"/>
  <c r="Z408" s="1"/>
  <c r="X408"/>
  <c r="W408"/>
  <c r="L408"/>
  <c r="M408" s="1"/>
  <c r="K408"/>
  <c r="J408"/>
  <c r="I408"/>
  <c r="AI407"/>
  <c r="AD407"/>
  <c r="AE407" s="1"/>
  <c r="AF407" s="1"/>
  <c r="Y407"/>
  <c r="Z407" s="1"/>
  <c r="X407"/>
  <c r="W407"/>
  <c r="L407"/>
  <c r="M407" s="1"/>
  <c r="K407"/>
  <c r="J407"/>
  <c r="I407"/>
  <c r="AI406"/>
  <c r="AD406"/>
  <c r="AE406" s="1"/>
  <c r="AF406" s="1"/>
  <c r="Y406"/>
  <c r="Z406" s="1"/>
  <c r="X406"/>
  <c r="W406"/>
  <c r="L406"/>
  <c r="M406" s="1"/>
  <c r="K406"/>
  <c r="J406"/>
  <c r="I406"/>
  <c r="AI405"/>
  <c r="AD405"/>
  <c r="AE405" s="1"/>
  <c r="Y405"/>
  <c r="Z405" s="1"/>
  <c r="X405"/>
  <c r="W405"/>
  <c r="L405"/>
  <c r="M405" s="1"/>
  <c r="K405"/>
  <c r="J405"/>
  <c r="I405"/>
  <c r="AI404"/>
  <c r="AD404"/>
  <c r="AE404" s="1"/>
  <c r="AF404" s="1"/>
  <c r="Y404"/>
  <c r="Z404" s="1"/>
  <c r="X404"/>
  <c r="W404"/>
  <c r="L404"/>
  <c r="M404" s="1"/>
  <c r="K404"/>
  <c r="J404"/>
  <c r="I404"/>
  <c r="AI403"/>
  <c r="AD403"/>
  <c r="AE403" s="1"/>
  <c r="AF403" s="1"/>
  <c r="Y403"/>
  <c r="Z403" s="1"/>
  <c r="X403"/>
  <c r="W403"/>
  <c r="L403"/>
  <c r="M403" s="1"/>
  <c r="K403"/>
  <c r="J403"/>
  <c r="I403"/>
  <c r="AI402"/>
  <c r="AD402"/>
  <c r="AE402" s="1"/>
  <c r="AF402" s="1"/>
  <c r="Y402"/>
  <c r="Z402" s="1"/>
  <c r="X402"/>
  <c r="W402"/>
  <c r="L402"/>
  <c r="M402" s="1"/>
  <c r="K402"/>
  <c r="J402"/>
  <c r="I402"/>
  <c r="AI401"/>
  <c r="AD401"/>
  <c r="AE401" s="1"/>
  <c r="AF401" s="1"/>
  <c r="Y401"/>
  <c r="Z401" s="1"/>
  <c r="X401"/>
  <c r="W401"/>
  <c r="L401"/>
  <c r="M401" s="1"/>
  <c r="K401"/>
  <c r="J401"/>
  <c r="I401"/>
  <c r="AI400"/>
  <c r="AD400"/>
  <c r="AE400" s="1"/>
  <c r="AF400" s="1"/>
  <c r="Y400"/>
  <c r="Z400" s="1"/>
  <c r="X400"/>
  <c r="W400"/>
  <c r="L400"/>
  <c r="M400" s="1"/>
  <c r="K400"/>
  <c r="J400"/>
  <c r="I400"/>
  <c r="AI399"/>
  <c r="AD399"/>
  <c r="AE399" s="1"/>
  <c r="AF399" s="1"/>
  <c r="Y399"/>
  <c r="Z399" s="1"/>
  <c r="X399"/>
  <c r="W399"/>
  <c r="L399"/>
  <c r="M399" s="1"/>
  <c r="K399"/>
  <c r="J399"/>
  <c r="I399"/>
  <c r="AI398"/>
  <c r="AD398"/>
  <c r="AE398" s="1"/>
  <c r="AF398" s="1"/>
  <c r="Y398"/>
  <c r="Z398" s="1"/>
  <c r="X398"/>
  <c r="W398"/>
  <c r="L398"/>
  <c r="M398" s="1"/>
  <c r="K398"/>
  <c r="J398"/>
  <c r="I398"/>
  <c r="AI397"/>
  <c r="AD397"/>
  <c r="AE397" s="1"/>
  <c r="AF397" s="1"/>
  <c r="Y397"/>
  <c r="Z397" s="1"/>
  <c r="X397"/>
  <c r="W397"/>
  <c r="L397"/>
  <c r="M397" s="1"/>
  <c r="K397"/>
  <c r="J397"/>
  <c r="I397"/>
  <c r="AI396"/>
  <c r="AD396"/>
  <c r="AE396" s="1"/>
  <c r="AF396" s="1"/>
  <c r="Y396"/>
  <c r="Z396" s="1"/>
  <c r="X396"/>
  <c r="W396"/>
  <c r="L396"/>
  <c r="M396" s="1"/>
  <c r="K396"/>
  <c r="J396"/>
  <c r="I396"/>
  <c r="AI395"/>
  <c r="AD395"/>
  <c r="AE395" s="1"/>
  <c r="AF395" s="1"/>
  <c r="Y395"/>
  <c r="Z395" s="1"/>
  <c r="X395"/>
  <c r="W395"/>
  <c r="L395"/>
  <c r="M395" s="1"/>
  <c r="K395"/>
  <c r="J395"/>
  <c r="I395"/>
  <c r="AI394"/>
  <c r="AD394"/>
  <c r="AE394" s="1"/>
  <c r="AF394" s="1"/>
  <c r="Y394"/>
  <c r="Z394" s="1"/>
  <c r="X394"/>
  <c r="W394"/>
  <c r="L394"/>
  <c r="M394" s="1"/>
  <c r="K394"/>
  <c r="J394"/>
  <c r="I394"/>
  <c r="AI393"/>
  <c r="AD393"/>
  <c r="AE393" s="1"/>
  <c r="AF393" s="1"/>
  <c r="Y393"/>
  <c r="Z393" s="1"/>
  <c r="X393"/>
  <c r="W393"/>
  <c r="L393"/>
  <c r="M393" s="1"/>
  <c r="K393"/>
  <c r="J393"/>
  <c r="I393"/>
  <c r="AI392"/>
  <c r="AD392"/>
  <c r="AE392" s="1"/>
  <c r="AF392" s="1"/>
  <c r="Y392"/>
  <c r="Z392" s="1"/>
  <c r="X392"/>
  <c r="W392"/>
  <c r="L392"/>
  <c r="M392" s="1"/>
  <c r="K392"/>
  <c r="J392"/>
  <c r="I392"/>
  <c r="AI391"/>
  <c r="AD391"/>
  <c r="AE391" s="1"/>
  <c r="AF391" s="1"/>
  <c r="Y391"/>
  <c r="Z391" s="1"/>
  <c r="X391"/>
  <c r="W391"/>
  <c r="L391"/>
  <c r="M391" s="1"/>
  <c r="K391"/>
  <c r="J391"/>
  <c r="I391"/>
  <c r="AI390"/>
  <c r="AD390"/>
  <c r="AE390" s="1"/>
  <c r="AF390" s="1"/>
  <c r="Y390"/>
  <c r="Z390" s="1"/>
  <c r="X390"/>
  <c r="W390"/>
  <c r="L390"/>
  <c r="M390" s="1"/>
  <c r="K390"/>
  <c r="J390"/>
  <c r="I390"/>
  <c r="AI389"/>
  <c r="AD389"/>
  <c r="AE389" s="1"/>
  <c r="AF389" s="1"/>
  <c r="Y389"/>
  <c r="Z389" s="1"/>
  <c r="X389"/>
  <c r="W389"/>
  <c r="L389"/>
  <c r="M389" s="1"/>
  <c r="K389"/>
  <c r="J389"/>
  <c r="I389"/>
  <c r="AI388"/>
  <c r="AD388"/>
  <c r="AE388" s="1"/>
  <c r="AF388" s="1"/>
  <c r="Y388"/>
  <c r="Z388" s="1"/>
  <c r="X388"/>
  <c r="W388"/>
  <c r="L388"/>
  <c r="M388" s="1"/>
  <c r="K388"/>
  <c r="J388"/>
  <c r="I388"/>
  <c r="AI387"/>
  <c r="AD387"/>
  <c r="AE387" s="1"/>
  <c r="AF387" s="1"/>
  <c r="Y387"/>
  <c r="Z387" s="1"/>
  <c r="X387"/>
  <c r="W387"/>
  <c r="L387"/>
  <c r="M387" s="1"/>
  <c r="K387"/>
  <c r="J387"/>
  <c r="I387"/>
  <c r="AI386"/>
  <c r="AD386"/>
  <c r="AE386" s="1"/>
  <c r="Y386"/>
  <c r="Z386" s="1"/>
  <c r="X386"/>
  <c r="W386"/>
  <c r="L386"/>
  <c r="M386" s="1"/>
  <c r="K386"/>
  <c r="J386"/>
  <c r="I386"/>
  <c r="AI385"/>
  <c r="AD385"/>
  <c r="AE385" s="1"/>
  <c r="AF385" s="1"/>
  <c r="Y385"/>
  <c r="Z385" s="1"/>
  <c r="X385"/>
  <c r="W385"/>
  <c r="L385"/>
  <c r="M385" s="1"/>
  <c r="K385"/>
  <c r="J385"/>
  <c r="I385"/>
  <c r="AI384"/>
  <c r="AD384"/>
  <c r="AE384" s="1"/>
  <c r="AF384" s="1"/>
  <c r="Y384"/>
  <c r="Z384" s="1"/>
  <c r="X384"/>
  <c r="W384"/>
  <c r="L384"/>
  <c r="M384" s="1"/>
  <c r="K384"/>
  <c r="J384"/>
  <c r="I384"/>
  <c r="AI383"/>
  <c r="AD383"/>
  <c r="AE383" s="1"/>
  <c r="AF383" s="1"/>
  <c r="Y383"/>
  <c r="Z383" s="1"/>
  <c r="X383"/>
  <c r="W383"/>
  <c r="L383"/>
  <c r="M383" s="1"/>
  <c r="K383"/>
  <c r="J383"/>
  <c r="I383"/>
  <c r="AI382"/>
  <c r="AD382"/>
  <c r="AE382" s="1"/>
  <c r="AF382" s="1"/>
  <c r="Y382"/>
  <c r="Z382" s="1"/>
  <c r="X382"/>
  <c r="W382"/>
  <c r="L382"/>
  <c r="M382" s="1"/>
  <c r="K382"/>
  <c r="J382"/>
  <c r="I382"/>
  <c r="AI381"/>
  <c r="AD381"/>
  <c r="AE381" s="1"/>
  <c r="AF381" s="1"/>
  <c r="Y381"/>
  <c r="Z381" s="1"/>
  <c r="X381"/>
  <c r="W381"/>
  <c r="L381"/>
  <c r="M381" s="1"/>
  <c r="K381"/>
  <c r="J381"/>
  <c r="I381"/>
  <c r="AI380"/>
  <c r="AD380"/>
  <c r="AE380" s="1"/>
  <c r="AF380" s="1"/>
  <c r="Y380"/>
  <c r="Z380" s="1"/>
  <c r="X380"/>
  <c r="W380"/>
  <c r="L380"/>
  <c r="M380" s="1"/>
  <c r="K380"/>
  <c r="J380"/>
  <c r="I380"/>
  <c r="AI379"/>
  <c r="AD379"/>
  <c r="AE379" s="1"/>
  <c r="AF379" s="1"/>
  <c r="Y379"/>
  <c r="Z379" s="1"/>
  <c r="X379"/>
  <c r="W379"/>
  <c r="L379"/>
  <c r="M379" s="1"/>
  <c r="K379"/>
  <c r="J379"/>
  <c r="I379"/>
  <c r="AI378"/>
  <c r="AD378"/>
  <c r="AE378" s="1"/>
  <c r="Y378"/>
  <c r="Z378" s="1"/>
  <c r="X378"/>
  <c r="W378"/>
  <c r="L378"/>
  <c r="M378" s="1"/>
  <c r="K378"/>
  <c r="J378"/>
  <c r="I378"/>
  <c r="AI377"/>
  <c r="AD377"/>
  <c r="AE377" s="1"/>
  <c r="AF377" s="1"/>
  <c r="Y377"/>
  <c r="Z377" s="1"/>
  <c r="X377"/>
  <c r="W377"/>
  <c r="L377"/>
  <c r="M377" s="1"/>
  <c r="K377"/>
  <c r="J377"/>
  <c r="I377"/>
  <c r="AI376"/>
  <c r="AD376"/>
  <c r="AE376" s="1"/>
  <c r="AF376" s="1"/>
  <c r="Y376"/>
  <c r="Z376" s="1"/>
  <c r="X376"/>
  <c r="W376"/>
  <c r="L376"/>
  <c r="M376" s="1"/>
  <c r="K376"/>
  <c r="J376"/>
  <c r="I376"/>
  <c r="AI375"/>
  <c r="AD375"/>
  <c r="AE375" s="1"/>
  <c r="AF375" s="1"/>
  <c r="Y375"/>
  <c r="Z375" s="1"/>
  <c r="X375"/>
  <c r="W375"/>
  <c r="L375"/>
  <c r="M375" s="1"/>
  <c r="K375"/>
  <c r="J375"/>
  <c r="I375"/>
  <c r="AI374"/>
  <c r="AD374"/>
  <c r="AE374" s="1"/>
  <c r="AF374" s="1"/>
  <c r="Y374"/>
  <c r="Z374" s="1"/>
  <c r="X374"/>
  <c r="W374"/>
  <c r="L374"/>
  <c r="M374" s="1"/>
  <c r="K374"/>
  <c r="J374"/>
  <c r="I374"/>
  <c r="AI373"/>
  <c r="AD373"/>
  <c r="AE373" s="1"/>
  <c r="AF373" s="1"/>
  <c r="Y373"/>
  <c r="Z373" s="1"/>
  <c r="X373"/>
  <c r="W373"/>
  <c r="L373"/>
  <c r="M373" s="1"/>
  <c r="K373"/>
  <c r="J373"/>
  <c r="I373"/>
  <c r="AI372"/>
  <c r="AD372"/>
  <c r="AE372" s="1"/>
  <c r="AF372" s="1"/>
  <c r="Y372"/>
  <c r="Z372" s="1"/>
  <c r="X372"/>
  <c r="W372"/>
  <c r="L372"/>
  <c r="M372" s="1"/>
  <c r="K372"/>
  <c r="J372"/>
  <c r="I372"/>
  <c r="AI371"/>
  <c r="AD371"/>
  <c r="AE371" s="1"/>
  <c r="AF371" s="1"/>
  <c r="Y371"/>
  <c r="Z371" s="1"/>
  <c r="X371"/>
  <c r="W371"/>
  <c r="L371"/>
  <c r="M371" s="1"/>
  <c r="K371"/>
  <c r="J371"/>
  <c r="I371"/>
  <c r="AI370"/>
  <c r="AD370"/>
  <c r="AE370" s="1"/>
  <c r="AF370" s="1"/>
  <c r="Y370"/>
  <c r="Z370" s="1"/>
  <c r="X370"/>
  <c r="W370"/>
  <c r="L370"/>
  <c r="M370" s="1"/>
  <c r="K370"/>
  <c r="J370"/>
  <c r="I370"/>
  <c r="AI369"/>
  <c r="AD369"/>
  <c r="AE369" s="1"/>
  <c r="Y369"/>
  <c r="Z369" s="1"/>
  <c r="X369"/>
  <c r="W369"/>
  <c r="L369"/>
  <c r="M369" s="1"/>
  <c r="K369"/>
  <c r="J369"/>
  <c r="I369"/>
  <c r="AI368"/>
  <c r="AD368"/>
  <c r="AE368" s="1"/>
  <c r="AF368" s="1"/>
  <c r="Y368"/>
  <c r="Z368" s="1"/>
  <c r="X368"/>
  <c r="W368"/>
  <c r="L368"/>
  <c r="M368" s="1"/>
  <c r="K368"/>
  <c r="J368"/>
  <c r="I368"/>
  <c r="AI367"/>
  <c r="AD367"/>
  <c r="AE367" s="1"/>
  <c r="AF367" s="1"/>
  <c r="Y367"/>
  <c r="Z367" s="1"/>
  <c r="X367"/>
  <c r="W367"/>
  <c r="L367"/>
  <c r="M367" s="1"/>
  <c r="K367"/>
  <c r="J367"/>
  <c r="I367"/>
  <c r="AI366"/>
  <c r="AD366"/>
  <c r="AE366" s="1"/>
  <c r="AF366" s="1"/>
  <c r="Y366"/>
  <c r="Z366" s="1"/>
  <c r="X366"/>
  <c r="W366"/>
  <c r="L366"/>
  <c r="M366" s="1"/>
  <c r="K366"/>
  <c r="J366"/>
  <c r="I366"/>
  <c r="AI365"/>
  <c r="AD365"/>
  <c r="AE365" s="1"/>
  <c r="AF365" s="1"/>
  <c r="Y365"/>
  <c r="Z365" s="1"/>
  <c r="X365"/>
  <c r="W365"/>
  <c r="L365"/>
  <c r="M365" s="1"/>
  <c r="K365"/>
  <c r="J365"/>
  <c r="I365"/>
  <c r="AI364"/>
  <c r="AD364"/>
  <c r="AE364" s="1"/>
  <c r="AF364" s="1"/>
  <c r="Y364"/>
  <c r="Z364" s="1"/>
  <c r="X364"/>
  <c r="W364"/>
  <c r="L364"/>
  <c r="M364" s="1"/>
  <c r="K364"/>
  <c r="J364"/>
  <c r="I364"/>
  <c r="AI363"/>
  <c r="AD363"/>
  <c r="AE363" s="1"/>
  <c r="AF363" s="1"/>
  <c r="Y363"/>
  <c r="Z363" s="1"/>
  <c r="X363"/>
  <c r="W363"/>
  <c r="L363"/>
  <c r="M363" s="1"/>
  <c r="K363"/>
  <c r="J363"/>
  <c r="I363"/>
  <c r="AI362"/>
  <c r="AD362"/>
  <c r="AE362" s="1"/>
  <c r="Y362"/>
  <c r="Z362" s="1"/>
  <c r="X362"/>
  <c r="W362"/>
  <c r="L362"/>
  <c r="M362" s="1"/>
  <c r="K362"/>
  <c r="J362"/>
  <c r="I362"/>
  <c r="AI361"/>
  <c r="AD361"/>
  <c r="AE361" s="1"/>
  <c r="AF361" s="1"/>
  <c r="Y361"/>
  <c r="Z361" s="1"/>
  <c r="X361"/>
  <c r="W361"/>
  <c r="L361"/>
  <c r="M361" s="1"/>
  <c r="K361"/>
  <c r="J361"/>
  <c r="I361"/>
  <c r="AI360"/>
  <c r="AD360"/>
  <c r="AE360" s="1"/>
  <c r="AF360" s="1"/>
  <c r="Y360"/>
  <c r="Z360" s="1"/>
  <c r="X360"/>
  <c r="W360"/>
  <c r="L360"/>
  <c r="M360" s="1"/>
  <c r="K360"/>
  <c r="J360"/>
  <c r="I360"/>
  <c r="AI359"/>
  <c r="AD359"/>
  <c r="AE359" s="1"/>
  <c r="AF359" s="1"/>
  <c r="Y359"/>
  <c r="Z359" s="1"/>
  <c r="X359"/>
  <c r="W359"/>
  <c r="L359"/>
  <c r="M359" s="1"/>
  <c r="K359"/>
  <c r="J359"/>
  <c r="I359"/>
  <c r="AI358"/>
  <c r="AD358"/>
  <c r="AE358" s="1"/>
  <c r="AF358" s="1"/>
  <c r="Y358"/>
  <c r="Z358" s="1"/>
  <c r="X358"/>
  <c r="W358"/>
  <c r="L358"/>
  <c r="M358" s="1"/>
  <c r="K358"/>
  <c r="J358"/>
  <c r="I358"/>
  <c r="AI357"/>
  <c r="AD357"/>
  <c r="AE357" s="1"/>
  <c r="AF357" s="1"/>
  <c r="Y357"/>
  <c r="Z357" s="1"/>
  <c r="X357"/>
  <c r="W357"/>
  <c r="L357"/>
  <c r="M357" s="1"/>
  <c r="K357"/>
  <c r="J357"/>
  <c r="I357"/>
  <c r="AI356"/>
  <c r="AD356"/>
  <c r="AE356" s="1"/>
  <c r="AF356" s="1"/>
  <c r="Y356"/>
  <c r="Z356" s="1"/>
  <c r="X356"/>
  <c r="W356"/>
  <c r="L356"/>
  <c r="M356" s="1"/>
  <c r="K356"/>
  <c r="J356"/>
  <c r="I356"/>
  <c r="AI355"/>
  <c r="AD355"/>
  <c r="AE355" s="1"/>
  <c r="Y355"/>
  <c r="Z355" s="1"/>
  <c r="X355"/>
  <c r="W355"/>
  <c r="L355"/>
  <c r="M355" s="1"/>
  <c r="K355"/>
  <c r="J355"/>
  <c r="I355"/>
  <c r="AI354"/>
  <c r="AD354"/>
  <c r="AE354" s="1"/>
  <c r="AF354" s="1"/>
  <c r="Y354"/>
  <c r="Z354" s="1"/>
  <c r="X354"/>
  <c r="W354"/>
  <c r="L354"/>
  <c r="M354" s="1"/>
  <c r="K354"/>
  <c r="J354"/>
  <c r="I354"/>
  <c r="AI353"/>
  <c r="AD353"/>
  <c r="AE353" s="1"/>
  <c r="Y353"/>
  <c r="Z353" s="1"/>
  <c r="X353"/>
  <c r="W353"/>
  <c r="L353"/>
  <c r="M353" s="1"/>
  <c r="K353"/>
  <c r="J353"/>
  <c r="I353"/>
  <c r="AI352"/>
  <c r="AD352"/>
  <c r="AE352" s="1"/>
  <c r="AF352" s="1"/>
  <c r="Y352"/>
  <c r="Z352" s="1"/>
  <c r="X352"/>
  <c r="W352"/>
  <c r="L352"/>
  <c r="M352" s="1"/>
  <c r="K352"/>
  <c r="J352"/>
  <c r="I352"/>
  <c r="AI351"/>
  <c r="AD351"/>
  <c r="AE351" s="1"/>
  <c r="AF351" s="1"/>
  <c r="Y351"/>
  <c r="Z351" s="1"/>
  <c r="X351"/>
  <c r="W351"/>
  <c r="L351"/>
  <c r="M351" s="1"/>
  <c r="K351"/>
  <c r="J351"/>
  <c r="I351"/>
  <c r="AI350"/>
  <c r="AD350"/>
  <c r="AE350" s="1"/>
  <c r="AF350" s="1"/>
  <c r="Y350"/>
  <c r="Z350" s="1"/>
  <c r="X350"/>
  <c r="W350"/>
  <c r="L350"/>
  <c r="M350" s="1"/>
  <c r="K350"/>
  <c r="J350"/>
  <c r="I350"/>
  <c r="AI349"/>
  <c r="AD349"/>
  <c r="AE349" s="1"/>
  <c r="Y349"/>
  <c r="Z349" s="1"/>
  <c r="X349"/>
  <c r="W349"/>
  <c r="L349"/>
  <c r="M349" s="1"/>
  <c r="K349"/>
  <c r="J349"/>
  <c r="I349"/>
  <c r="AI348"/>
  <c r="AD348"/>
  <c r="AE348" s="1"/>
  <c r="AF348" s="1"/>
  <c r="Y348"/>
  <c r="Z348" s="1"/>
  <c r="X348"/>
  <c r="W348"/>
  <c r="L348"/>
  <c r="M348" s="1"/>
  <c r="K348"/>
  <c r="J348"/>
  <c r="I348"/>
  <c r="AI347"/>
  <c r="AD347"/>
  <c r="AE347" s="1"/>
  <c r="AF347" s="1"/>
  <c r="Y347"/>
  <c r="Z347" s="1"/>
  <c r="X347"/>
  <c r="W347"/>
  <c r="L347"/>
  <c r="M347" s="1"/>
  <c r="K347"/>
  <c r="J347"/>
  <c r="I347"/>
  <c r="AI346"/>
  <c r="AD346"/>
  <c r="AE346" s="1"/>
  <c r="AF346" s="1"/>
  <c r="Y346"/>
  <c r="Z346" s="1"/>
  <c r="X346"/>
  <c r="W346"/>
  <c r="L346"/>
  <c r="M346" s="1"/>
  <c r="K346"/>
  <c r="J346"/>
  <c r="I346"/>
  <c r="AI345"/>
  <c r="AD345"/>
  <c r="AE345" s="1"/>
  <c r="AF345" s="1"/>
  <c r="Y345"/>
  <c r="Z345" s="1"/>
  <c r="X345"/>
  <c r="W345"/>
  <c r="L345"/>
  <c r="M345" s="1"/>
  <c r="K345"/>
  <c r="J345"/>
  <c r="I345"/>
  <c r="AI344"/>
  <c r="AD344"/>
  <c r="AE344" s="1"/>
  <c r="AF344" s="1"/>
  <c r="Y344"/>
  <c r="Z344" s="1"/>
  <c r="X344"/>
  <c r="W344"/>
  <c r="L344"/>
  <c r="M344" s="1"/>
  <c r="K344"/>
  <c r="J344"/>
  <c r="I344"/>
  <c r="AI343"/>
  <c r="AD343"/>
  <c r="AE343" s="1"/>
  <c r="AF343" s="1"/>
  <c r="Y343"/>
  <c r="Z343" s="1"/>
  <c r="X343"/>
  <c r="W343"/>
  <c r="L343"/>
  <c r="M343" s="1"/>
  <c r="K343"/>
  <c r="J343"/>
  <c r="I343"/>
  <c r="AI342"/>
  <c r="AD342"/>
  <c r="AE342" s="1"/>
  <c r="AF342" s="1"/>
  <c r="Y342"/>
  <c r="Z342" s="1"/>
  <c r="X342"/>
  <c r="W342"/>
  <c r="L342"/>
  <c r="M342" s="1"/>
  <c r="K342"/>
  <c r="J342"/>
  <c r="I342"/>
  <c r="AI341"/>
  <c r="AD341"/>
  <c r="AE341" s="1"/>
  <c r="AF341" s="1"/>
  <c r="Y341"/>
  <c r="Z341" s="1"/>
  <c r="X341"/>
  <c r="W341"/>
  <c r="L341"/>
  <c r="M341" s="1"/>
  <c r="K341"/>
  <c r="J341"/>
  <c r="I341"/>
  <c r="AI340"/>
  <c r="AD340"/>
  <c r="AE340" s="1"/>
  <c r="AF340" s="1"/>
  <c r="Y340"/>
  <c r="Z340" s="1"/>
  <c r="X340"/>
  <c r="W340"/>
  <c r="L340"/>
  <c r="M340" s="1"/>
  <c r="K340"/>
  <c r="J340"/>
  <c r="I340"/>
  <c r="AI339"/>
  <c r="AD339"/>
  <c r="AE339" s="1"/>
  <c r="AF339" s="1"/>
  <c r="Y339"/>
  <c r="Z339" s="1"/>
  <c r="X339"/>
  <c r="W339"/>
  <c r="L339"/>
  <c r="M339" s="1"/>
  <c r="K339"/>
  <c r="J339"/>
  <c r="I339"/>
  <c r="AI338"/>
  <c r="AD338"/>
  <c r="AE338" s="1"/>
  <c r="AF338" s="1"/>
  <c r="Y338"/>
  <c r="Z338" s="1"/>
  <c r="X338"/>
  <c r="W338"/>
  <c r="L338"/>
  <c r="M338" s="1"/>
  <c r="K338"/>
  <c r="J338"/>
  <c r="I338"/>
  <c r="AI337"/>
  <c r="AD337"/>
  <c r="AE337" s="1"/>
  <c r="AF337" s="1"/>
  <c r="Y337"/>
  <c r="Z337" s="1"/>
  <c r="X337"/>
  <c r="W337"/>
  <c r="L337"/>
  <c r="M337" s="1"/>
  <c r="K337"/>
  <c r="J337"/>
  <c r="I337"/>
  <c r="AI336"/>
  <c r="AD336"/>
  <c r="AE336" s="1"/>
  <c r="AF336" s="1"/>
  <c r="Y336"/>
  <c r="Z336" s="1"/>
  <c r="X336"/>
  <c r="W336"/>
  <c r="L336"/>
  <c r="M336" s="1"/>
  <c r="K336"/>
  <c r="J336"/>
  <c r="I336"/>
  <c r="AI335"/>
  <c r="AD335"/>
  <c r="AE335" s="1"/>
  <c r="AF335" s="1"/>
  <c r="Y335"/>
  <c r="Z335" s="1"/>
  <c r="X335"/>
  <c r="W335"/>
  <c r="L335"/>
  <c r="M335" s="1"/>
  <c r="K335"/>
  <c r="J335"/>
  <c r="I335"/>
  <c r="AI334"/>
  <c r="AD334"/>
  <c r="AE334" s="1"/>
  <c r="Y334"/>
  <c r="Z334" s="1"/>
  <c r="X334"/>
  <c r="W334"/>
  <c r="L334"/>
  <c r="M334" s="1"/>
  <c r="K334"/>
  <c r="J334"/>
  <c r="I334"/>
  <c r="AI333"/>
  <c r="AD333"/>
  <c r="AE333" s="1"/>
  <c r="Y333"/>
  <c r="Z333" s="1"/>
  <c r="X333"/>
  <c r="W333"/>
  <c r="L333"/>
  <c r="M333" s="1"/>
  <c r="K333"/>
  <c r="J333"/>
  <c r="I333"/>
  <c r="AI332"/>
  <c r="AD332"/>
  <c r="AE332" s="1"/>
  <c r="AF332" s="1"/>
  <c r="Y332"/>
  <c r="Z332" s="1"/>
  <c r="X332"/>
  <c r="W332"/>
  <c r="L332"/>
  <c r="M332" s="1"/>
  <c r="K332"/>
  <c r="J332"/>
  <c r="I332"/>
  <c r="AI331"/>
  <c r="AD331"/>
  <c r="AE331" s="1"/>
  <c r="Y331"/>
  <c r="Z331" s="1"/>
  <c r="X331"/>
  <c r="W331"/>
  <c r="L331"/>
  <c r="M331" s="1"/>
  <c r="K331"/>
  <c r="J331"/>
  <c r="I331"/>
  <c r="AI330"/>
  <c r="AD330"/>
  <c r="AE330" s="1"/>
  <c r="AF330" s="1"/>
  <c r="Y330"/>
  <c r="Z330" s="1"/>
  <c r="X330"/>
  <c r="W330"/>
  <c r="L330"/>
  <c r="M330" s="1"/>
  <c r="K330"/>
  <c r="J330"/>
  <c r="I330"/>
  <c r="AI329"/>
  <c r="AD329"/>
  <c r="AE329" s="1"/>
  <c r="AF329" s="1"/>
  <c r="Y329"/>
  <c r="Z329" s="1"/>
  <c r="X329"/>
  <c r="W329"/>
  <c r="L329"/>
  <c r="M329" s="1"/>
  <c r="K329"/>
  <c r="J329"/>
  <c r="I329"/>
  <c r="AI328"/>
  <c r="AD328"/>
  <c r="AE328" s="1"/>
  <c r="AF328" s="1"/>
  <c r="Y328"/>
  <c r="Z328" s="1"/>
  <c r="X328"/>
  <c r="W328"/>
  <c r="L328"/>
  <c r="M328" s="1"/>
  <c r="K328"/>
  <c r="J328"/>
  <c r="I328"/>
  <c r="AI327"/>
  <c r="AD327"/>
  <c r="AE327" s="1"/>
  <c r="AF327" s="1"/>
  <c r="Y327"/>
  <c r="Z327" s="1"/>
  <c r="X327"/>
  <c r="W327"/>
  <c r="L327"/>
  <c r="M327" s="1"/>
  <c r="K327"/>
  <c r="J327"/>
  <c r="I327"/>
  <c r="AI326"/>
  <c r="AD326"/>
  <c r="AE326" s="1"/>
  <c r="AF326" s="1"/>
  <c r="Y326"/>
  <c r="Z326" s="1"/>
  <c r="X326"/>
  <c r="W326"/>
  <c r="L326"/>
  <c r="M326" s="1"/>
  <c r="K326"/>
  <c r="J326"/>
  <c r="I326"/>
  <c r="AI325"/>
  <c r="AD325"/>
  <c r="AE325" s="1"/>
  <c r="AF325" s="1"/>
  <c r="Y325"/>
  <c r="Z325" s="1"/>
  <c r="X325"/>
  <c r="W325"/>
  <c r="L325"/>
  <c r="M325" s="1"/>
  <c r="K325"/>
  <c r="J325"/>
  <c r="I325"/>
  <c r="AI324"/>
  <c r="AD324"/>
  <c r="AE324" s="1"/>
  <c r="AF324" s="1"/>
  <c r="Y324"/>
  <c r="Z324" s="1"/>
  <c r="X324"/>
  <c r="W324"/>
  <c r="L324"/>
  <c r="M324" s="1"/>
  <c r="K324"/>
  <c r="J324"/>
  <c r="I324"/>
  <c r="AI323"/>
  <c r="AD323"/>
  <c r="AE323" s="1"/>
  <c r="AF323" s="1"/>
  <c r="Y323"/>
  <c r="Z323" s="1"/>
  <c r="X323"/>
  <c r="W323"/>
  <c r="L323"/>
  <c r="M323" s="1"/>
  <c r="K323"/>
  <c r="J323"/>
  <c r="I323"/>
  <c r="AI322"/>
  <c r="AD322"/>
  <c r="AE322" s="1"/>
  <c r="AF322" s="1"/>
  <c r="Y322"/>
  <c r="Z322" s="1"/>
  <c r="X322"/>
  <c r="W322"/>
  <c r="L322"/>
  <c r="M322" s="1"/>
  <c r="K322"/>
  <c r="J322"/>
  <c r="I322"/>
  <c r="AI321"/>
  <c r="AD321"/>
  <c r="AE321" s="1"/>
  <c r="AF321" s="1"/>
  <c r="Y321"/>
  <c r="Z321" s="1"/>
  <c r="X321"/>
  <c r="W321"/>
  <c r="L321"/>
  <c r="M321" s="1"/>
  <c r="K321"/>
  <c r="J321"/>
  <c r="I321"/>
  <c r="AI320"/>
  <c r="AD320"/>
  <c r="AE320" s="1"/>
  <c r="AF320" s="1"/>
  <c r="Y320"/>
  <c r="Z320" s="1"/>
  <c r="X320"/>
  <c r="W320"/>
  <c r="L320"/>
  <c r="M320" s="1"/>
  <c r="K320"/>
  <c r="J320"/>
  <c r="I320"/>
  <c r="AI319"/>
  <c r="AD319"/>
  <c r="AE319" s="1"/>
  <c r="AF319" s="1"/>
  <c r="Y319"/>
  <c r="Z319" s="1"/>
  <c r="X319"/>
  <c r="W319"/>
  <c r="L319"/>
  <c r="M319" s="1"/>
  <c r="K319"/>
  <c r="J319"/>
  <c r="I319"/>
  <c r="AI318"/>
  <c r="AD318"/>
  <c r="AE318" s="1"/>
  <c r="AF318" s="1"/>
  <c r="Y318"/>
  <c r="Z318" s="1"/>
  <c r="X318"/>
  <c r="W318"/>
  <c r="L318"/>
  <c r="M318" s="1"/>
  <c r="K318"/>
  <c r="J318"/>
  <c r="I318"/>
  <c r="AI317"/>
  <c r="AD317"/>
  <c r="AE317" s="1"/>
  <c r="AF317" s="1"/>
  <c r="Y317"/>
  <c r="Z317" s="1"/>
  <c r="X317"/>
  <c r="W317"/>
  <c r="L317"/>
  <c r="M317" s="1"/>
  <c r="K317"/>
  <c r="J317"/>
  <c r="I317"/>
  <c r="AI316"/>
  <c r="AD316"/>
  <c r="AE316" s="1"/>
  <c r="AF316" s="1"/>
  <c r="Y316"/>
  <c r="Z316" s="1"/>
  <c r="X316"/>
  <c r="W316"/>
  <c r="L316"/>
  <c r="M316" s="1"/>
  <c r="K316"/>
  <c r="J316"/>
  <c r="I316"/>
  <c r="AI315"/>
  <c r="AD315"/>
  <c r="AE315" s="1"/>
  <c r="AF315" s="1"/>
  <c r="Y315"/>
  <c r="Z315" s="1"/>
  <c r="X315"/>
  <c r="W315"/>
  <c r="L315"/>
  <c r="M315" s="1"/>
  <c r="K315"/>
  <c r="J315"/>
  <c r="I315"/>
  <c r="AI314"/>
  <c r="AD314"/>
  <c r="AE314" s="1"/>
  <c r="AF314" s="1"/>
  <c r="Y314"/>
  <c r="Z314" s="1"/>
  <c r="X314"/>
  <c r="W314"/>
  <c r="L314"/>
  <c r="M314" s="1"/>
  <c r="K314"/>
  <c r="J314"/>
  <c r="I314"/>
  <c r="AI313"/>
  <c r="AD313"/>
  <c r="AE313" s="1"/>
  <c r="Y313"/>
  <c r="Z313" s="1"/>
  <c r="X313"/>
  <c r="W313"/>
  <c r="L313"/>
  <c r="M313" s="1"/>
  <c r="K313"/>
  <c r="J313"/>
  <c r="I313"/>
  <c r="AI312"/>
  <c r="AD312"/>
  <c r="AE312" s="1"/>
  <c r="AF312" s="1"/>
  <c r="Y312"/>
  <c r="Z312" s="1"/>
  <c r="X312"/>
  <c r="W312"/>
  <c r="L312"/>
  <c r="M312" s="1"/>
  <c r="K312"/>
  <c r="J312"/>
  <c r="I312"/>
  <c r="AI311"/>
  <c r="AD311"/>
  <c r="AE311" s="1"/>
  <c r="AF311" s="1"/>
  <c r="Y311"/>
  <c r="Z311" s="1"/>
  <c r="X311"/>
  <c r="W311"/>
  <c r="L311"/>
  <c r="M311" s="1"/>
  <c r="K311"/>
  <c r="J311"/>
  <c r="I311"/>
  <c r="AI310"/>
  <c r="AD310"/>
  <c r="AE310" s="1"/>
  <c r="Y310"/>
  <c r="Z310" s="1"/>
  <c r="X310"/>
  <c r="W310"/>
  <c r="L310"/>
  <c r="M310" s="1"/>
  <c r="K310"/>
  <c r="J310"/>
  <c r="I310"/>
  <c r="AI309"/>
  <c r="AD309"/>
  <c r="AE309" s="1"/>
  <c r="AF309" s="1"/>
  <c r="Y309"/>
  <c r="Z309" s="1"/>
  <c r="X309"/>
  <c r="W309"/>
  <c r="L309"/>
  <c r="M309" s="1"/>
  <c r="K309"/>
  <c r="J309"/>
  <c r="I309"/>
  <c r="AI308"/>
  <c r="AD308"/>
  <c r="AE308" s="1"/>
  <c r="AF308" s="1"/>
  <c r="Y308"/>
  <c r="Z308" s="1"/>
  <c r="X308"/>
  <c r="W308"/>
  <c r="L308"/>
  <c r="M308" s="1"/>
  <c r="K308"/>
  <c r="J308"/>
  <c r="I308"/>
  <c r="AI307"/>
  <c r="AD307"/>
  <c r="AE307" s="1"/>
  <c r="AF307" s="1"/>
  <c r="Y307"/>
  <c r="Z307" s="1"/>
  <c r="X307"/>
  <c r="W307"/>
  <c r="L307"/>
  <c r="M307" s="1"/>
  <c r="K307"/>
  <c r="J307"/>
  <c r="I307"/>
  <c r="AI306"/>
  <c r="AD306"/>
  <c r="AE306" s="1"/>
  <c r="AF306" s="1"/>
  <c r="Y306"/>
  <c r="Z306" s="1"/>
  <c r="X306"/>
  <c r="W306"/>
  <c r="L306"/>
  <c r="M306" s="1"/>
  <c r="K306"/>
  <c r="J306"/>
  <c r="I306"/>
  <c r="AI305"/>
  <c r="AD305"/>
  <c r="AE305" s="1"/>
  <c r="Y305"/>
  <c r="Z305" s="1"/>
  <c r="X305"/>
  <c r="W305"/>
  <c r="L305"/>
  <c r="M305" s="1"/>
  <c r="K305"/>
  <c r="J305"/>
  <c r="I305"/>
  <c r="AI304"/>
  <c r="AD304"/>
  <c r="AE304" s="1"/>
  <c r="AF304" s="1"/>
  <c r="Y304"/>
  <c r="Z304" s="1"/>
  <c r="X304"/>
  <c r="W304"/>
  <c r="L304"/>
  <c r="M304" s="1"/>
  <c r="K304"/>
  <c r="J304"/>
  <c r="I304"/>
  <c r="AI303"/>
  <c r="AD303"/>
  <c r="AE303" s="1"/>
  <c r="AF303" s="1"/>
  <c r="Y303"/>
  <c r="Z303" s="1"/>
  <c r="X303"/>
  <c r="W303"/>
  <c r="L303"/>
  <c r="M303" s="1"/>
  <c r="K303"/>
  <c r="J303"/>
  <c r="I303"/>
  <c r="AI302"/>
  <c r="AD302"/>
  <c r="AE302" s="1"/>
  <c r="AF302" s="1"/>
  <c r="Y302"/>
  <c r="Z302" s="1"/>
  <c r="X302"/>
  <c r="W302"/>
  <c r="L302"/>
  <c r="M302" s="1"/>
  <c r="K302"/>
  <c r="J302"/>
  <c r="I302"/>
  <c r="AI301"/>
  <c r="AD301"/>
  <c r="AE301" s="1"/>
  <c r="AF301" s="1"/>
  <c r="Y301"/>
  <c r="Z301" s="1"/>
  <c r="X301"/>
  <c r="W301"/>
  <c r="L301"/>
  <c r="M301" s="1"/>
  <c r="K301"/>
  <c r="J301"/>
  <c r="I301"/>
  <c r="AI300"/>
  <c r="AD300"/>
  <c r="AE300" s="1"/>
  <c r="AF300" s="1"/>
  <c r="Y300"/>
  <c r="Z300" s="1"/>
  <c r="X300"/>
  <c r="W300"/>
  <c r="L300"/>
  <c r="M300" s="1"/>
  <c r="K300"/>
  <c r="J300"/>
  <c r="I300"/>
  <c r="AI299"/>
  <c r="AD299"/>
  <c r="AE299" s="1"/>
  <c r="AF299" s="1"/>
  <c r="Y299"/>
  <c r="Z299" s="1"/>
  <c r="X299"/>
  <c r="W299"/>
  <c r="L299"/>
  <c r="M299" s="1"/>
  <c r="K299"/>
  <c r="J299"/>
  <c r="I299"/>
  <c r="AI298"/>
  <c r="AD298"/>
  <c r="AE298" s="1"/>
  <c r="AF298" s="1"/>
  <c r="Y298"/>
  <c r="Z298" s="1"/>
  <c r="X298"/>
  <c r="W298"/>
  <c r="L298"/>
  <c r="M298" s="1"/>
  <c r="K298"/>
  <c r="J298"/>
  <c r="I298"/>
  <c r="AI297"/>
  <c r="AD297"/>
  <c r="AE297" s="1"/>
  <c r="AF297" s="1"/>
  <c r="Y297"/>
  <c r="Z297" s="1"/>
  <c r="X297"/>
  <c r="W297"/>
  <c r="L297"/>
  <c r="M297" s="1"/>
  <c r="K297"/>
  <c r="J297"/>
  <c r="I297"/>
  <c r="AI296"/>
  <c r="AD296"/>
  <c r="AE296" s="1"/>
  <c r="AF296" s="1"/>
  <c r="Y296"/>
  <c r="Z296" s="1"/>
  <c r="X296"/>
  <c r="W296"/>
  <c r="L296"/>
  <c r="M296" s="1"/>
  <c r="K296"/>
  <c r="J296"/>
  <c r="I296"/>
  <c r="AI295"/>
  <c r="AD295"/>
  <c r="AE295" s="1"/>
  <c r="AF295" s="1"/>
  <c r="Y295"/>
  <c r="Z295" s="1"/>
  <c r="X295"/>
  <c r="W295"/>
  <c r="L295"/>
  <c r="M295" s="1"/>
  <c r="K295"/>
  <c r="J295"/>
  <c r="I295"/>
  <c r="AI294"/>
  <c r="AD294"/>
  <c r="AE294" s="1"/>
  <c r="AF294" s="1"/>
  <c r="Y294"/>
  <c r="Z294" s="1"/>
  <c r="X294"/>
  <c r="W294"/>
  <c r="L294"/>
  <c r="M294" s="1"/>
  <c r="K294"/>
  <c r="J294"/>
  <c r="I294"/>
  <c r="AI293"/>
  <c r="AD293"/>
  <c r="AE293" s="1"/>
  <c r="AF293" s="1"/>
  <c r="Y293"/>
  <c r="Z293" s="1"/>
  <c r="X293"/>
  <c r="W293"/>
  <c r="L293"/>
  <c r="M293" s="1"/>
  <c r="K293"/>
  <c r="J293"/>
  <c r="I293"/>
  <c r="AI292"/>
  <c r="AD292"/>
  <c r="AE292" s="1"/>
  <c r="AF292" s="1"/>
  <c r="Y292"/>
  <c r="Z292" s="1"/>
  <c r="X292"/>
  <c r="W292"/>
  <c r="L292"/>
  <c r="M292" s="1"/>
  <c r="K292"/>
  <c r="J292"/>
  <c r="I292"/>
  <c r="AI291"/>
  <c r="AD291"/>
  <c r="AE291" s="1"/>
  <c r="Y291"/>
  <c r="Z291" s="1"/>
  <c r="X291"/>
  <c r="W291"/>
  <c r="L291"/>
  <c r="M291" s="1"/>
  <c r="K291"/>
  <c r="J291"/>
  <c r="I291"/>
  <c r="AI290"/>
  <c r="AD290"/>
  <c r="AE290" s="1"/>
  <c r="Y290"/>
  <c r="Z290" s="1"/>
  <c r="X290"/>
  <c r="W290"/>
  <c r="L290"/>
  <c r="M290" s="1"/>
  <c r="K290"/>
  <c r="J290"/>
  <c r="I290"/>
  <c r="AI289"/>
  <c r="AD289"/>
  <c r="AE289" s="1"/>
  <c r="AF289" s="1"/>
  <c r="Y289"/>
  <c r="Z289" s="1"/>
  <c r="X289"/>
  <c r="W289"/>
  <c r="L289"/>
  <c r="M289" s="1"/>
  <c r="K289"/>
  <c r="J289"/>
  <c r="I289"/>
  <c r="AI288"/>
  <c r="AD288"/>
  <c r="AE288" s="1"/>
  <c r="AF288" s="1"/>
  <c r="Y288"/>
  <c r="Z288" s="1"/>
  <c r="X288"/>
  <c r="W288"/>
  <c r="L288"/>
  <c r="M288" s="1"/>
  <c r="K288"/>
  <c r="J288"/>
  <c r="I288"/>
  <c r="AI287"/>
  <c r="AD287"/>
  <c r="AE287" s="1"/>
  <c r="AF287" s="1"/>
  <c r="Y287"/>
  <c r="Z287" s="1"/>
  <c r="X287"/>
  <c r="W287"/>
  <c r="L287"/>
  <c r="M287" s="1"/>
  <c r="K287"/>
  <c r="J287"/>
  <c r="I287"/>
  <c r="AI286"/>
  <c r="AD286"/>
  <c r="AE286" s="1"/>
  <c r="AF286" s="1"/>
  <c r="Y286"/>
  <c r="Z286" s="1"/>
  <c r="X286"/>
  <c r="W286"/>
  <c r="L286"/>
  <c r="M286" s="1"/>
  <c r="K286"/>
  <c r="J286"/>
  <c r="I286"/>
  <c r="AI285"/>
  <c r="AD285"/>
  <c r="AE285" s="1"/>
  <c r="Y285"/>
  <c r="Z285" s="1"/>
  <c r="X285"/>
  <c r="W285"/>
  <c r="L285"/>
  <c r="M285" s="1"/>
  <c r="K285"/>
  <c r="J285"/>
  <c r="I285"/>
  <c r="AI284"/>
  <c r="AD284"/>
  <c r="AE284" s="1"/>
  <c r="AF284" s="1"/>
  <c r="Y284"/>
  <c r="Z284" s="1"/>
  <c r="X284"/>
  <c r="W284"/>
  <c r="L284"/>
  <c r="M284" s="1"/>
  <c r="K284"/>
  <c r="J284"/>
  <c r="I284"/>
  <c r="AI283"/>
  <c r="AD283"/>
  <c r="AE283" s="1"/>
  <c r="AF283" s="1"/>
  <c r="Y283"/>
  <c r="Z283" s="1"/>
  <c r="X283"/>
  <c r="W283"/>
  <c r="L283"/>
  <c r="M283" s="1"/>
  <c r="K283"/>
  <c r="J283"/>
  <c r="I283"/>
  <c r="AI282"/>
  <c r="AD282"/>
  <c r="AE282" s="1"/>
  <c r="AF282" s="1"/>
  <c r="Y282"/>
  <c r="Z282" s="1"/>
  <c r="X282"/>
  <c r="W282"/>
  <c r="L282"/>
  <c r="M282" s="1"/>
  <c r="K282"/>
  <c r="J282"/>
  <c r="I282"/>
  <c r="AI281"/>
  <c r="AD281"/>
  <c r="AE281" s="1"/>
  <c r="AF281" s="1"/>
  <c r="Y281"/>
  <c r="Z281" s="1"/>
  <c r="X281"/>
  <c r="W281"/>
  <c r="L281"/>
  <c r="M281" s="1"/>
  <c r="K281"/>
  <c r="J281"/>
  <c r="I281"/>
  <c r="AI280"/>
  <c r="AD280"/>
  <c r="AE280" s="1"/>
  <c r="AF280" s="1"/>
  <c r="Y280"/>
  <c r="Z280" s="1"/>
  <c r="X280"/>
  <c r="W280"/>
  <c r="L280"/>
  <c r="M280" s="1"/>
  <c r="K280"/>
  <c r="J280"/>
  <c r="I280"/>
  <c r="AI279"/>
  <c r="AD279"/>
  <c r="AE279" s="1"/>
  <c r="AF279" s="1"/>
  <c r="Y279"/>
  <c r="Z279" s="1"/>
  <c r="X279"/>
  <c r="W279"/>
  <c r="L279"/>
  <c r="M279" s="1"/>
  <c r="K279"/>
  <c r="J279"/>
  <c r="I279"/>
  <c r="AI278"/>
  <c r="AD278"/>
  <c r="AE278" s="1"/>
  <c r="Y278"/>
  <c r="Z278" s="1"/>
  <c r="X278"/>
  <c r="W278"/>
  <c r="L278"/>
  <c r="M278" s="1"/>
  <c r="K278"/>
  <c r="J278"/>
  <c r="I278"/>
  <c r="AI277"/>
  <c r="AD277"/>
  <c r="AE277" s="1"/>
  <c r="AF277" s="1"/>
  <c r="Y277"/>
  <c r="Z277" s="1"/>
  <c r="X277"/>
  <c r="W277"/>
  <c r="L277"/>
  <c r="M277" s="1"/>
  <c r="K277"/>
  <c r="J277"/>
  <c r="I277"/>
  <c r="AI276"/>
  <c r="AD276"/>
  <c r="AE276" s="1"/>
  <c r="AF276" s="1"/>
  <c r="Y276"/>
  <c r="Z276" s="1"/>
  <c r="X276"/>
  <c r="W276"/>
  <c r="L276"/>
  <c r="M276" s="1"/>
  <c r="K276"/>
  <c r="J276"/>
  <c r="I276"/>
  <c r="AI275"/>
  <c r="AD275"/>
  <c r="AE275" s="1"/>
  <c r="AF275" s="1"/>
  <c r="Y275"/>
  <c r="Z275" s="1"/>
  <c r="X275"/>
  <c r="W275"/>
  <c r="L275"/>
  <c r="M275" s="1"/>
  <c r="K275"/>
  <c r="J275"/>
  <c r="I275"/>
  <c r="AI274"/>
  <c r="AD274"/>
  <c r="AE274" s="1"/>
  <c r="AF274" s="1"/>
  <c r="Y274"/>
  <c r="Z274" s="1"/>
  <c r="X274"/>
  <c r="W274"/>
  <c r="L274"/>
  <c r="M274" s="1"/>
  <c r="K274"/>
  <c r="J274"/>
  <c r="I274"/>
  <c r="AI273"/>
  <c r="AD273"/>
  <c r="AE273" s="1"/>
  <c r="AF273" s="1"/>
  <c r="Y273"/>
  <c r="Z273" s="1"/>
  <c r="X273"/>
  <c r="W273"/>
  <c r="L273"/>
  <c r="M273" s="1"/>
  <c r="K273"/>
  <c r="J273"/>
  <c r="I273"/>
  <c r="AI272"/>
  <c r="AD272"/>
  <c r="AE272" s="1"/>
  <c r="AF272" s="1"/>
  <c r="Y272"/>
  <c r="Z272" s="1"/>
  <c r="X272"/>
  <c r="W272"/>
  <c r="L272"/>
  <c r="M272" s="1"/>
  <c r="K272"/>
  <c r="J272"/>
  <c r="I272"/>
  <c r="AI271"/>
  <c r="AD271"/>
  <c r="AE271" s="1"/>
  <c r="Y271"/>
  <c r="Z271" s="1"/>
  <c r="X271"/>
  <c r="W271"/>
  <c r="L271"/>
  <c r="M271" s="1"/>
  <c r="K271"/>
  <c r="J271"/>
  <c r="I271"/>
  <c r="AI270"/>
  <c r="AD270"/>
  <c r="AE270" s="1"/>
  <c r="Y270"/>
  <c r="Z270" s="1"/>
  <c r="X270"/>
  <c r="W270"/>
  <c r="L270"/>
  <c r="M270" s="1"/>
  <c r="K270"/>
  <c r="J270"/>
  <c r="I270"/>
  <c r="AI269"/>
  <c r="AD269"/>
  <c r="AE269" s="1"/>
  <c r="AF269" s="1"/>
  <c r="Y269"/>
  <c r="Z269" s="1"/>
  <c r="X269"/>
  <c r="W269"/>
  <c r="L269"/>
  <c r="M269" s="1"/>
  <c r="K269"/>
  <c r="J269"/>
  <c r="I269"/>
  <c r="AI268"/>
  <c r="AD268"/>
  <c r="AE268" s="1"/>
  <c r="AF268" s="1"/>
  <c r="Y268"/>
  <c r="Z268" s="1"/>
  <c r="X268"/>
  <c r="W268"/>
  <c r="L268"/>
  <c r="M268" s="1"/>
  <c r="K268"/>
  <c r="J268"/>
  <c r="I268"/>
  <c r="AI267"/>
  <c r="AD267"/>
  <c r="AE267" s="1"/>
  <c r="AF267" s="1"/>
  <c r="Y267"/>
  <c r="Z267" s="1"/>
  <c r="X267"/>
  <c r="W267"/>
  <c r="L267"/>
  <c r="M267" s="1"/>
  <c r="K267"/>
  <c r="J267"/>
  <c r="I267"/>
  <c r="AI266"/>
  <c r="AD266"/>
  <c r="AE266" s="1"/>
  <c r="AF266" s="1"/>
  <c r="Y266"/>
  <c r="Z266" s="1"/>
  <c r="X266"/>
  <c r="W266"/>
  <c r="L266"/>
  <c r="M266" s="1"/>
  <c r="K266"/>
  <c r="J266"/>
  <c r="I266"/>
  <c r="AI265"/>
  <c r="AD265"/>
  <c r="AE265" s="1"/>
  <c r="AF265" s="1"/>
  <c r="Y265"/>
  <c r="Z265" s="1"/>
  <c r="X265"/>
  <c r="W265"/>
  <c r="L265"/>
  <c r="M265" s="1"/>
  <c r="K265"/>
  <c r="J265"/>
  <c r="I265"/>
  <c r="AI264"/>
  <c r="AD264"/>
  <c r="AE264" s="1"/>
  <c r="AF264" s="1"/>
  <c r="Y264"/>
  <c r="Z264" s="1"/>
  <c r="X264"/>
  <c r="W264"/>
  <c r="L264"/>
  <c r="M264" s="1"/>
  <c r="K264"/>
  <c r="J264"/>
  <c r="I264"/>
  <c r="AI263"/>
  <c r="AD263"/>
  <c r="AE263" s="1"/>
  <c r="AF263" s="1"/>
  <c r="Y263"/>
  <c r="Z263" s="1"/>
  <c r="X263"/>
  <c r="W263"/>
  <c r="L263"/>
  <c r="M263" s="1"/>
  <c r="K263"/>
  <c r="J263"/>
  <c r="I263"/>
  <c r="AI262"/>
  <c r="AD262"/>
  <c r="AE262" s="1"/>
  <c r="AF262" s="1"/>
  <c r="Y262"/>
  <c r="Z262" s="1"/>
  <c r="X262"/>
  <c r="W262"/>
  <c r="L262"/>
  <c r="M262" s="1"/>
  <c r="K262"/>
  <c r="J262"/>
  <c r="I262"/>
  <c r="AI261"/>
  <c r="AD261"/>
  <c r="AE261" s="1"/>
  <c r="AF261" s="1"/>
  <c r="Y261"/>
  <c r="Z261" s="1"/>
  <c r="X261"/>
  <c r="W261"/>
  <c r="L261"/>
  <c r="M261" s="1"/>
  <c r="K261"/>
  <c r="J261"/>
  <c r="I261"/>
  <c r="AI260"/>
  <c r="AD260"/>
  <c r="AE260" s="1"/>
  <c r="AF260" s="1"/>
  <c r="Y260"/>
  <c r="Z260" s="1"/>
  <c r="X260"/>
  <c r="W260"/>
  <c r="L260"/>
  <c r="M260" s="1"/>
  <c r="K260"/>
  <c r="J260"/>
  <c r="I260"/>
  <c r="AI259"/>
  <c r="AD259"/>
  <c r="AE259" s="1"/>
  <c r="AF259" s="1"/>
  <c r="Y259"/>
  <c r="Z259" s="1"/>
  <c r="X259"/>
  <c r="W259"/>
  <c r="L259"/>
  <c r="M259" s="1"/>
  <c r="K259"/>
  <c r="J259"/>
  <c r="I259"/>
  <c r="AI258"/>
  <c r="AD258"/>
  <c r="AE258" s="1"/>
  <c r="AF258" s="1"/>
  <c r="Y258"/>
  <c r="Z258" s="1"/>
  <c r="X258"/>
  <c r="W258"/>
  <c r="L258"/>
  <c r="M258" s="1"/>
  <c r="K258"/>
  <c r="J258"/>
  <c r="I258"/>
  <c r="AI257"/>
  <c r="AD257"/>
  <c r="AE257" s="1"/>
  <c r="AF257" s="1"/>
  <c r="Y257"/>
  <c r="Z257" s="1"/>
  <c r="X257"/>
  <c r="W257"/>
  <c r="L257"/>
  <c r="M257" s="1"/>
  <c r="K257"/>
  <c r="J257"/>
  <c r="I257"/>
  <c r="AI256"/>
  <c r="AD256"/>
  <c r="AE256" s="1"/>
  <c r="AF256" s="1"/>
  <c r="Y256"/>
  <c r="Z256" s="1"/>
  <c r="X256"/>
  <c r="W256"/>
  <c r="L256"/>
  <c r="M256" s="1"/>
  <c r="K256"/>
  <c r="J256"/>
  <c r="I256"/>
  <c r="AI255"/>
  <c r="AD255"/>
  <c r="AE255" s="1"/>
  <c r="AF255" s="1"/>
  <c r="Y255"/>
  <c r="Z255" s="1"/>
  <c r="X255"/>
  <c r="W255"/>
  <c r="L255"/>
  <c r="M255" s="1"/>
  <c r="K255"/>
  <c r="J255"/>
  <c r="I255"/>
  <c r="AI254"/>
  <c r="AD254"/>
  <c r="AE254" s="1"/>
  <c r="AF254" s="1"/>
  <c r="Y254"/>
  <c r="Z254" s="1"/>
  <c r="X254"/>
  <c r="W254"/>
  <c r="L254"/>
  <c r="M254" s="1"/>
  <c r="K254"/>
  <c r="J254"/>
  <c r="I254"/>
  <c r="AI253"/>
  <c r="AD253"/>
  <c r="AE253" s="1"/>
  <c r="AF253" s="1"/>
  <c r="Y253"/>
  <c r="Z253" s="1"/>
  <c r="X253"/>
  <c r="W253"/>
  <c r="L253"/>
  <c r="M253" s="1"/>
  <c r="K253"/>
  <c r="J253"/>
  <c r="I253"/>
  <c r="AI252"/>
  <c r="AD252"/>
  <c r="AE252" s="1"/>
  <c r="AF252" s="1"/>
  <c r="Y252"/>
  <c r="Z252" s="1"/>
  <c r="X252"/>
  <c r="W252"/>
  <c r="L252"/>
  <c r="M252" s="1"/>
  <c r="K252"/>
  <c r="J252"/>
  <c r="I252"/>
  <c r="AI251"/>
  <c r="AD251"/>
  <c r="AE251" s="1"/>
  <c r="AF251" s="1"/>
  <c r="Y251"/>
  <c r="Z251" s="1"/>
  <c r="X251"/>
  <c r="W251"/>
  <c r="L251"/>
  <c r="M251" s="1"/>
  <c r="K251"/>
  <c r="J251"/>
  <c r="I251"/>
  <c r="AI250"/>
  <c r="AD250"/>
  <c r="AE250" s="1"/>
  <c r="AF250" s="1"/>
  <c r="Y250"/>
  <c r="Z250" s="1"/>
  <c r="X250"/>
  <c r="W250"/>
  <c r="L250"/>
  <c r="M250" s="1"/>
  <c r="K250"/>
  <c r="J250"/>
  <c r="I250"/>
  <c r="AI249"/>
  <c r="AD249"/>
  <c r="AE249" s="1"/>
  <c r="AF249" s="1"/>
  <c r="Y249"/>
  <c r="Z249" s="1"/>
  <c r="X249"/>
  <c r="W249"/>
  <c r="L249"/>
  <c r="M249" s="1"/>
  <c r="K249"/>
  <c r="J249"/>
  <c r="I249"/>
  <c r="AI248"/>
  <c r="AD248"/>
  <c r="AE248" s="1"/>
  <c r="AF248" s="1"/>
  <c r="Y248"/>
  <c r="Z248" s="1"/>
  <c r="X248"/>
  <c r="W248"/>
  <c r="L248"/>
  <c r="M248" s="1"/>
  <c r="K248"/>
  <c r="J248"/>
  <c r="I248"/>
  <c r="AI247"/>
  <c r="AD247"/>
  <c r="AE247" s="1"/>
  <c r="AF247" s="1"/>
  <c r="Y247"/>
  <c r="Z247" s="1"/>
  <c r="X247"/>
  <c r="W247"/>
  <c r="L247"/>
  <c r="M247" s="1"/>
  <c r="K247"/>
  <c r="J247"/>
  <c r="I247"/>
  <c r="AI246"/>
  <c r="AD246"/>
  <c r="AE246" s="1"/>
  <c r="AF246" s="1"/>
  <c r="Y246"/>
  <c r="Z246" s="1"/>
  <c r="X246"/>
  <c r="W246"/>
  <c r="L246"/>
  <c r="M246" s="1"/>
  <c r="K246"/>
  <c r="J246"/>
  <c r="I246"/>
  <c r="AI245"/>
  <c r="AD245"/>
  <c r="AE245" s="1"/>
  <c r="AF245" s="1"/>
  <c r="Y245"/>
  <c r="Z245" s="1"/>
  <c r="X245"/>
  <c r="W245"/>
  <c r="L245"/>
  <c r="M245" s="1"/>
  <c r="K245"/>
  <c r="J245"/>
  <c r="I245"/>
  <c r="AI244"/>
  <c r="AD244"/>
  <c r="AE244" s="1"/>
  <c r="AF244" s="1"/>
  <c r="Y244"/>
  <c r="Z244" s="1"/>
  <c r="X244"/>
  <c r="W244"/>
  <c r="L244"/>
  <c r="M244" s="1"/>
  <c r="K244"/>
  <c r="J244"/>
  <c r="I244"/>
  <c r="AI243"/>
  <c r="AD243"/>
  <c r="AE243" s="1"/>
  <c r="AF243" s="1"/>
  <c r="Y243"/>
  <c r="Z243" s="1"/>
  <c r="X243"/>
  <c r="W243"/>
  <c r="L243"/>
  <c r="M243" s="1"/>
  <c r="K243"/>
  <c r="J243"/>
  <c r="I243"/>
  <c r="AI242"/>
  <c r="AD242"/>
  <c r="AE242" s="1"/>
  <c r="AF242" s="1"/>
  <c r="Y242"/>
  <c r="Z242" s="1"/>
  <c r="X242"/>
  <c r="W242"/>
  <c r="L242"/>
  <c r="M242" s="1"/>
  <c r="K242"/>
  <c r="J242"/>
  <c r="I242"/>
  <c r="AI241"/>
  <c r="AD241"/>
  <c r="AE241" s="1"/>
  <c r="AF241" s="1"/>
  <c r="Y241"/>
  <c r="Z241" s="1"/>
  <c r="X241"/>
  <c r="W241"/>
  <c r="L241"/>
  <c r="M241" s="1"/>
  <c r="K241"/>
  <c r="J241"/>
  <c r="I241"/>
  <c r="AI240"/>
  <c r="AD240"/>
  <c r="AE240" s="1"/>
  <c r="AF240" s="1"/>
  <c r="Y240"/>
  <c r="Z240" s="1"/>
  <c r="X240"/>
  <c r="W240"/>
  <c r="L240"/>
  <c r="M240" s="1"/>
  <c r="K240"/>
  <c r="J240"/>
  <c r="I240"/>
  <c r="AI239"/>
  <c r="AD239"/>
  <c r="AE239" s="1"/>
  <c r="AF239" s="1"/>
  <c r="Y239"/>
  <c r="Z239" s="1"/>
  <c r="X239"/>
  <c r="W239"/>
  <c r="L239"/>
  <c r="M239" s="1"/>
  <c r="K239"/>
  <c r="J239"/>
  <c r="I239"/>
  <c r="AI238"/>
  <c r="AD238"/>
  <c r="AE238" s="1"/>
  <c r="AF238" s="1"/>
  <c r="Y238"/>
  <c r="Z238" s="1"/>
  <c r="X238"/>
  <c r="W238"/>
  <c r="L238"/>
  <c r="M238" s="1"/>
  <c r="K238"/>
  <c r="J238"/>
  <c r="I238"/>
  <c r="AI237"/>
  <c r="AD237"/>
  <c r="AE237" s="1"/>
  <c r="AF237" s="1"/>
  <c r="Y237"/>
  <c r="Z237" s="1"/>
  <c r="X237"/>
  <c r="W237"/>
  <c r="L237"/>
  <c r="M237" s="1"/>
  <c r="K237"/>
  <c r="J237"/>
  <c r="I237"/>
  <c r="AI236"/>
  <c r="AD236"/>
  <c r="AE236" s="1"/>
  <c r="AF236" s="1"/>
  <c r="Y236"/>
  <c r="Z236" s="1"/>
  <c r="X236"/>
  <c r="W236"/>
  <c r="L236"/>
  <c r="M236" s="1"/>
  <c r="K236"/>
  <c r="J236"/>
  <c r="I236"/>
  <c r="AI235"/>
  <c r="AD235"/>
  <c r="AE235" s="1"/>
  <c r="AF235" s="1"/>
  <c r="Y235"/>
  <c r="Z235" s="1"/>
  <c r="X235"/>
  <c r="W235"/>
  <c r="L235"/>
  <c r="M235" s="1"/>
  <c r="K235"/>
  <c r="J235"/>
  <c r="I235"/>
  <c r="AI234"/>
  <c r="AD234"/>
  <c r="AE234" s="1"/>
  <c r="AF234" s="1"/>
  <c r="Y234"/>
  <c r="Z234" s="1"/>
  <c r="X234"/>
  <c r="W234"/>
  <c r="L234"/>
  <c r="M234" s="1"/>
  <c r="K234"/>
  <c r="J234"/>
  <c r="I234"/>
  <c r="AI233"/>
  <c r="AD233"/>
  <c r="AE233" s="1"/>
  <c r="AF233" s="1"/>
  <c r="Y233"/>
  <c r="Z233" s="1"/>
  <c r="X233"/>
  <c r="W233"/>
  <c r="L233"/>
  <c r="M233" s="1"/>
  <c r="K233"/>
  <c r="J233"/>
  <c r="I233"/>
  <c r="AI232"/>
  <c r="AD232"/>
  <c r="AE232" s="1"/>
  <c r="AF232" s="1"/>
  <c r="Y232"/>
  <c r="Z232" s="1"/>
  <c r="X232"/>
  <c r="W232"/>
  <c r="L232"/>
  <c r="M232" s="1"/>
  <c r="K232"/>
  <c r="J232"/>
  <c r="I232"/>
  <c r="AI231"/>
  <c r="AD231"/>
  <c r="AE231" s="1"/>
  <c r="AF231" s="1"/>
  <c r="Y231"/>
  <c r="Z231" s="1"/>
  <c r="X231"/>
  <c r="W231"/>
  <c r="L231"/>
  <c r="M231" s="1"/>
  <c r="K231"/>
  <c r="J231"/>
  <c r="I231"/>
  <c r="AI230"/>
  <c r="AD230"/>
  <c r="AE230" s="1"/>
  <c r="Y230"/>
  <c r="Z230" s="1"/>
  <c r="X230"/>
  <c r="W230"/>
  <c r="L230"/>
  <c r="M230" s="1"/>
  <c r="K230"/>
  <c r="J230"/>
  <c r="I230"/>
  <c r="AI229"/>
  <c r="AD229"/>
  <c r="AE229" s="1"/>
  <c r="AF229" s="1"/>
  <c r="Y229"/>
  <c r="Z229" s="1"/>
  <c r="X229"/>
  <c r="W229"/>
  <c r="L229"/>
  <c r="M229" s="1"/>
  <c r="K229"/>
  <c r="J229"/>
  <c r="I229"/>
  <c r="AI228"/>
  <c r="AD228"/>
  <c r="AE228" s="1"/>
  <c r="AF228" s="1"/>
  <c r="Y228"/>
  <c r="Z228" s="1"/>
  <c r="X228"/>
  <c r="W228"/>
  <c r="L228"/>
  <c r="M228" s="1"/>
  <c r="K228"/>
  <c r="J228"/>
  <c r="I228"/>
  <c r="AI227"/>
  <c r="AD227"/>
  <c r="AE227" s="1"/>
  <c r="Y227"/>
  <c r="Z227" s="1"/>
  <c r="X227"/>
  <c r="W227"/>
  <c r="L227"/>
  <c r="M227" s="1"/>
  <c r="K227"/>
  <c r="J227"/>
  <c r="I227"/>
  <c r="AI226"/>
  <c r="AD226"/>
  <c r="AE226" s="1"/>
  <c r="AF226" s="1"/>
  <c r="Y226"/>
  <c r="Z226" s="1"/>
  <c r="X226"/>
  <c r="W226"/>
  <c r="L226"/>
  <c r="M226" s="1"/>
  <c r="K226"/>
  <c r="J226"/>
  <c r="I226"/>
  <c r="AI225"/>
  <c r="AD225"/>
  <c r="AE225" s="1"/>
  <c r="AF225" s="1"/>
  <c r="Y225"/>
  <c r="Z225" s="1"/>
  <c r="X225"/>
  <c r="W225"/>
  <c r="L225"/>
  <c r="M225" s="1"/>
  <c r="K225"/>
  <c r="J225"/>
  <c r="I225"/>
  <c r="AI224"/>
  <c r="AD224"/>
  <c r="AE224" s="1"/>
  <c r="AF224" s="1"/>
  <c r="Y224"/>
  <c r="Z224" s="1"/>
  <c r="X224"/>
  <c r="W224"/>
  <c r="L224"/>
  <c r="M224" s="1"/>
  <c r="K224"/>
  <c r="J224"/>
  <c r="I224"/>
  <c r="AI223"/>
  <c r="AD223"/>
  <c r="AE223" s="1"/>
  <c r="AF223" s="1"/>
  <c r="Y223"/>
  <c r="Z223" s="1"/>
  <c r="X223"/>
  <c r="W223"/>
  <c r="L223"/>
  <c r="M223" s="1"/>
  <c r="K223"/>
  <c r="J223"/>
  <c r="I223"/>
  <c r="AI222"/>
  <c r="AD222"/>
  <c r="AE222" s="1"/>
  <c r="AF222" s="1"/>
  <c r="Y222"/>
  <c r="Z222" s="1"/>
  <c r="X222"/>
  <c r="W222"/>
  <c r="L222"/>
  <c r="M222" s="1"/>
  <c r="K222"/>
  <c r="J222"/>
  <c r="I222"/>
  <c r="AI221"/>
  <c r="AD221"/>
  <c r="AE221" s="1"/>
  <c r="AF221" s="1"/>
  <c r="Y221"/>
  <c r="Z221" s="1"/>
  <c r="X221"/>
  <c r="W221"/>
  <c r="L221"/>
  <c r="M221" s="1"/>
  <c r="K221"/>
  <c r="J221"/>
  <c r="I221"/>
  <c r="AI220"/>
  <c r="AD220"/>
  <c r="AE220" s="1"/>
  <c r="AF220" s="1"/>
  <c r="Y220"/>
  <c r="Z220" s="1"/>
  <c r="X220"/>
  <c r="W220"/>
  <c r="L220"/>
  <c r="M220" s="1"/>
  <c r="K220"/>
  <c r="J220"/>
  <c r="I220"/>
  <c r="AI219"/>
  <c r="AD219"/>
  <c r="AE219" s="1"/>
  <c r="AF219" s="1"/>
  <c r="Y219"/>
  <c r="Z219" s="1"/>
  <c r="X219"/>
  <c r="W219"/>
  <c r="L219"/>
  <c r="M219" s="1"/>
  <c r="K219"/>
  <c r="J219"/>
  <c r="I219"/>
  <c r="AI218"/>
  <c r="AD218"/>
  <c r="AE218" s="1"/>
  <c r="Y218"/>
  <c r="Z218" s="1"/>
  <c r="X218"/>
  <c r="W218"/>
  <c r="L218"/>
  <c r="M218" s="1"/>
  <c r="K218"/>
  <c r="J218"/>
  <c r="I218"/>
  <c r="AI217"/>
  <c r="AD217"/>
  <c r="AE217" s="1"/>
  <c r="AF217" s="1"/>
  <c r="Y217"/>
  <c r="Z217" s="1"/>
  <c r="X217"/>
  <c r="W217"/>
  <c r="L217"/>
  <c r="M217" s="1"/>
  <c r="K217"/>
  <c r="J217"/>
  <c r="I217"/>
  <c r="AI216"/>
  <c r="AD216"/>
  <c r="AE216" s="1"/>
  <c r="AF216" s="1"/>
  <c r="Y216"/>
  <c r="Z216" s="1"/>
  <c r="X216"/>
  <c r="W216"/>
  <c r="L216"/>
  <c r="M216" s="1"/>
  <c r="K216"/>
  <c r="J216"/>
  <c r="I216"/>
  <c r="AI215"/>
  <c r="AD215"/>
  <c r="AE215" s="1"/>
  <c r="Y215"/>
  <c r="Z215" s="1"/>
  <c r="X215"/>
  <c r="W215"/>
  <c r="L215"/>
  <c r="M215" s="1"/>
  <c r="K215"/>
  <c r="J215"/>
  <c r="I215"/>
  <c r="AI214"/>
  <c r="AD214"/>
  <c r="AE214" s="1"/>
  <c r="Y214"/>
  <c r="Z214" s="1"/>
  <c r="X214"/>
  <c r="W214"/>
  <c r="L214"/>
  <c r="M214" s="1"/>
  <c r="K214"/>
  <c r="J214"/>
  <c r="I214"/>
  <c r="AI213"/>
  <c r="AD213"/>
  <c r="AE213" s="1"/>
  <c r="AF213" s="1"/>
  <c r="Y213"/>
  <c r="Z213" s="1"/>
  <c r="X213"/>
  <c r="W213"/>
  <c r="L213"/>
  <c r="M213" s="1"/>
  <c r="K213"/>
  <c r="J213"/>
  <c r="I213"/>
  <c r="AI212"/>
  <c r="AD212"/>
  <c r="AE212" s="1"/>
  <c r="AF212" s="1"/>
  <c r="Y212"/>
  <c r="Z212" s="1"/>
  <c r="X212"/>
  <c r="W212"/>
  <c r="L212"/>
  <c r="M212" s="1"/>
  <c r="K212"/>
  <c r="J212"/>
  <c r="I212"/>
  <c r="AI211"/>
  <c r="AD211"/>
  <c r="AE211" s="1"/>
  <c r="AF211" s="1"/>
  <c r="Y211"/>
  <c r="Z211" s="1"/>
  <c r="X211"/>
  <c r="W211"/>
  <c r="L211"/>
  <c r="M211" s="1"/>
  <c r="K211"/>
  <c r="J211"/>
  <c r="I211"/>
  <c r="AI210"/>
  <c r="AD210"/>
  <c r="AE210" s="1"/>
  <c r="AF210" s="1"/>
  <c r="Y210"/>
  <c r="Z210" s="1"/>
  <c r="X210"/>
  <c r="W210"/>
  <c r="L210"/>
  <c r="M210" s="1"/>
  <c r="K210"/>
  <c r="J210"/>
  <c r="I210"/>
  <c r="AI209"/>
  <c r="AD209"/>
  <c r="AE209" s="1"/>
  <c r="AF209" s="1"/>
  <c r="Y209"/>
  <c r="Z209" s="1"/>
  <c r="X209"/>
  <c r="W209"/>
  <c r="L209"/>
  <c r="M209" s="1"/>
  <c r="K209"/>
  <c r="J209"/>
  <c r="I209"/>
  <c r="AI208"/>
  <c r="AD208"/>
  <c r="AE208" s="1"/>
  <c r="AF208" s="1"/>
  <c r="Y208"/>
  <c r="Z208" s="1"/>
  <c r="X208"/>
  <c r="W208"/>
  <c r="L208"/>
  <c r="M208" s="1"/>
  <c r="K208"/>
  <c r="J208"/>
  <c r="I208"/>
  <c r="AI207"/>
  <c r="AD207"/>
  <c r="AE207" s="1"/>
  <c r="AF207" s="1"/>
  <c r="Y207"/>
  <c r="Z207" s="1"/>
  <c r="X207"/>
  <c r="W207"/>
  <c r="L207"/>
  <c r="M207" s="1"/>
  <c r="K207"/>
  <c r="J207"/>
  <c r="I207"/>
  <c r="AI206"/>
  <c r="AD206"/>
  <c r="AE206" s="1"/>
  <c r="AF206" s="1"/>
  <c r="Y206"/>
  <c r="Z206" s="1"/>
  <c r="X206"/>
  <c r="W206"/>
  <c r="L206"/>
  <c r="M206" s="1"/>
  <c r="K206"/>
  <c r="J206"/>
  <c r="I206"/>
  <c r="AI205"/>
  <c r="AD205"/>
  <c r="AE205" s="1"/>
  <c r="AF205" s="1"/>
  <c r="Y205"/>
  <c r="Z205" s="1"/>
  <c r="X205"/>
  <c r="W205"/>
  <c r="L205"/>
  <c r="M205" s="1"/>
  <c r="K205"/>
  <c r="J205"/>
  <c r="I205"/>
  <c r="AI204"/>
  <c r="AD204"/>
  <c r="AE204" s="1"/>
  <c r="AF204" s="1"/>
  <c r="Y204"/>
  <c r="Z204" s="1"/>
  <c r="X204"/>
  <c r="W204"/>
  <c r="L204"/>
  <c r="M204" s="1"/>
  <c r="K204"/>
  <c r="J204"/>
  <c r="I204"/>
  <c r="AI203"/>
  <c r="AD203"/>
  <c r="AE203" s="1"/>
  <c r="AF203" s="1"/>
  <c r="Y203"/>
  <c r="Z203" s="1"/>
  <c r="X203"/>
  <c r="W203"/>
  <c r="L203"/>
  <c r="M203" s="1"/>
  <c r="K203"/>
  <c r="J203"/>
  <c r="I203"/>
  <c r="AI202"/>
  <c r="AD202"/>
  <c r="AE202" s="1"/>
  <c r="Y202"/>
  <c r="Z202" s="1"/>
  <c r="X202"/>
  <c r="W202"/>
  <c r="L202"/>
  <c r="M202" s="1"/>
  <c r="K202"/>
  <c r="J202"/>
  <c r="I202"/>
  <c r="AI201"/>
  <c r="AD201"/>
  <c r="AE201" s="1"/>
  <c r="AF201" s="1"/>
  <c r="Y201"/>
  <c r="Z201" s="1"/>
  <c r="X201"/>
  <c r="W201"/>
  <c r="L201"/>
  <c r="M201" s="1"/>
  <c r="K201"/>
  <c r="J201"/>
  <c r="I201"/>
  <c r="AI200"/>
  <c r="AD200"/>
  <c r="AE200" s="1"/>
  <c r="AF200" s="1"/>
  <c r="Y200"/>
  <c r="Z200" s="1"/>
  <c r="X200"/>
  <c r="W200"/>
  <c r="L200"/>
  <c r="M200" s="1"/>
  <c r="K200"/>
  <c r="J200"/>
  <c r="I200"/>
  <c r="AI199"/>
  <c r="AD199"/>
  <c r="AE199" s="1"/>
  <c r="AF199" s="1"/>
  <c r="Y199"/>
  <c r="Z199" s="1"/>
  <c r="X199"/>
  <c r="W199"/>
  <c r="L199"/>
  <c r="M199" s="1"/>
  <c r="K199"/>
  <c r="J199"/>
  <c r="I199"/>
  <c r="AI198"/>
  <c r="AD198"/>
  <c r="AE198" s="1"/>
  <c r="Y198"/>
  <c r="Z198" s="1"/>
  <c r="X198"/>
  <c r="W198"/>
  <c r="L198"/>
  <c r="M198" s="1"/>
  <c r="K198"/>
  <c r="J198"/>
  <c r="I198"/>
  <c r="AI197"/>
  <c r="AD197"/>
  <c r="AE197" s="1"/>
  <c r="AF197" s="1"/>
  <c r="Y197"/>
  <c r="Z197" s="1"/>
  <c r="X197"/>
  <c r="W197"/>
  <c r="L197"/>
  <c r="M197" s="1"/>
  <c r="K197"/>
  <c r="J197"/>
  <c r="I197"/>
  <c r="AI196"/>
  <c r="AD196"/>
  <c r="AE196" s="1"/>
  <c r="AF196" s="1"/>
  <c r="Y196"/>
  <c r="Z196" s="1"/>
  <c r="X196"/>
  <c r="W196"/>
  <c r="L196"/>
  <c r="M196" s="1"/>
  <c r="K196"/>
  <c r="J196"/>
  <c r="I196"/>
  <c r="AI195"/>
  <c r="AD195"/>
  <c r="AE195" s="1"/>
  <c r="AF195" s="1"/>
  <c r="Y195"/>
  <c r="Z195" s="1"/>
  <c r="X195"/>
  <c r="W195"/>
  <c r="L195"/>
  <c r="M195" s="1"/>
  <c r="K195"/>
  <c r="J195"/>
  <c r="I195"/>
  <c r="AI194"/>
  <c r="AD194"/>
  <c r="AE194" s="1"/>
  <c r="Y194"/>
  <c r="Z194" s="1"/>
  <c r="X194"/>
  <c r="W194"/>
  <c r="L194"/>
  <c r="M194" s="1"/>
  <c r="K194"/>
  <c r="J194"/>
  <c r="I194"/>
  <c r="AI193"/>
  <c r="AD193"/>
  <c r="AE193" s="1"/>
  <c r="AF193" s="1"/>
  <c r="Y193"/>
  <c r="Z193" s="1"/>
  <c r="X193"/>
  <c r="W193"/>
  <c r="L193"/>
  <c r="M193" s="1"/>
  <c r="K193"/>
  <c r="J193"/>
  <c r="I193"/>
  <c r="AI192"/>
  <c r="AD192"/>
  <c r="AE192" s="1"/>
  <c r="AF192" s="1"/>
  <c r="Y192"/>
  <c r="Z192" s="1"/>
  <c r="X192"/>
  <c r="W192"/>
  <c r="L192"/>
  <c r="M192" s="1"/>
  <c r="K192"/>
  <c r="J192"/>
  <c r="I192"/>
  <c r="AI191"/>
  <c r="AD191"/>
  <c r="AE191" s="1"/>
  <c r="AF191" s="1"/>
  <c r="Y191"/>
  <c r="Z191" s="1"/>
  <c r="X191"/>
  <c r="W191"/>
  <c r="L191"/>
  <c r="M191" s="1"/>
  <c r="K191"/>
  <c r="J191"/>
  <c r="I191"/>
  <c r="AI190"/>
  <c r="AD190"/>
  <c r="AE190" s="1"/>
  <c r="AF190" s="1"/>
  <c r="Y190"/>
  <c r="Z190" s="1"/>
  <c r="X190"/>
  <c r="W190"/>
  <c r="L190"/>
  <c r="M190" s="1"/>
  <c r="K190"/>
  <c r="J190"/>
  <c r="I190"/>
  <c r="AI189"/>
  <c r="AD189"/>
  <c r="AE189" s="1"/>
  <c r="AF189" s="1"/>
  <c r="Y189"/>
  <c r="Z189" s="1"/>
  <c r="X189"/>
  <c r="W189"/>
  <c r="L189"/>
  <c r="M189" s="1"/>
  <c r="K189"/>
  <c r="J189"/>
  <c r="I189"/>
  <c r="AI188"/>
  <c r="AD188"/>
  <c r="AE188" s="1"/>
  <c r="AF188" s="1"/>
  <c r="Y188"/>
  <c r="Z188" s="1"/>
  <c r="X188"/>
  <c r="W188"/>
  <c r="L188"/>
  <c r="M188" s="1"/>
  <c r="K188"/>
  <c r="J188"/>
  <c r="I188"/>
  <c r="AI187"/>
  <c r="AD187"/>
  <c r="AE187" s="1"/>
  <c r="AF187" s="1"/>
  <c r="Y187"/>
  <c r="Z187" s="1"/>
  <c r="X187"/>
  <c r="W187"/>
  <c r="L187"/>
  <c r="M187" s="1"/>
  <c r="K187"/>
  <c r="J187"/>
  <c r="I187"/>
  <c r="AI186"/>
  <c r="AD186"/>
  <c r="AE186" s="1"/>
  <c r="Y186"/>
  <c r="Z186" s="1"/>
  <c r="X186"/>
  <c r="W186"/>
  <c r="L186"/>
  <c r="M186" s="1"/>
  <c r="K186"/>
  <c r="J186"/>
  <c r="I186"/>
  <c r="AI185"/>
  <c r="AD185"/>
  <c r="AE185" s="1"/>
  <c r="AF185" s="1"/>
  <c r="Y185"/>
  <c r="Z185" s="1"/>
  <c r="X185"/>
  <c r="W185"/>
  <c r="L185"/>
  <c r="M185" s="1"/>
  <c r="K185"/>
  <c r="J185"/>
  <c r="I185"/>
  <c r="AI184"/>
  <c r="AD184"/>
  <c r="AE184" s="1"/>
  <c r="AF184" s="1"/>
  <c r="Y184"/>
  <c r="Z184" s="1"/>
  <c r="X184"/>
  <c r="W184"/>
  <c r="L184"/>
  <c r="M184" s="1"/>
  <c r="K184"/>
  <c r="J184"/>
  <c r="I184"/>
  <c r="AI183"/>
  <c r="AD183"/>
  <c r="AE183" s="1"/>
  <c r="AF183" s="1"/>
  <c r="Y183"/>
  <c r="Z183" s="1"/>
  <c r="X183"/>
  <c r="W183"/>
  <c r="L183"/>
  <c r="M183" s="1"/>
  <c r="K183"/>
  <c r="J183"/>
  <c r="I183"/>
  <c r="AI182"/>
  <c r="AD182"/>
  <c r="AE182" s="1"/>
  <c r="Y182"/>
  <c r="Z182" s="1"/>
  <c r="X182"/>
  <c r="W182"/>
  <c r="L182"/>
  <c r="M182" s="1"/>
  <c r="K182"/>
  <c r="J182"/>
  <c r="I182"/>
  <c r="AI181"/>
  <c r="AD181"/>
  <c r="AE181" s="1"/>
  <c r="AF181" s="1"/>
  <c r="Y181"/>
  <c r="Z181" s="1"/>
  <c r="X181"/>
  <c r="W181"/>
  <c r="L181"/>
  <c r="M181" s="1"/>
  <c r="K181"/>
  <c r="J181"/>
  <c r="I181"/>
  <c r="AI180"/>
  <c r="AD180"/>
  <c r="AE180" s="1"/>
  <c r="AF180" s="1"/>
  <c r="Y180"/>
  <c r="Z180" s="1"/>
  <c r="X180"/>
  <c r="W180"/>
  <c r="L180"/>
  <c r="M180" s="1"/>
  <c r="K180"/>
  <c r="J180"/>
  <c r="I180"/>
  <c r="AI179"/>
  <c r="AD179"/>
  <c r="AE179" s="1"/>
  <c r="AF179" s="1"/>
  <c r="Y179"/>
  <c r="Z179" s="1"/>
  <c r="X179"/>
  <c r="W179"/>
  <c r="L179"/>
  <c r="M179" s="1"/>
  <c r="K179"/>
  <c r="J179"/>
  <c r="I179"/>
  <c r="AI178"/>
  <c r="AD178"/>
  <c r="AE178" s="1"/>
  <c r="Y178"/>
  <c r="Z178" s="1"/>
  <c r="X178"/>
  <c r="W178"/>
  <c r="L178"/>
  <c r="M178" s="1"/>
  <c r="K178"/>
  <c r="J178"/>
  <c r="I178"/>
  <c r="AI177"/>
  <c r="AD177"/>
  <c r="AE177" s="1"/>
  <c r="AF177" s="1"/>
  <c r="Y177"/>
  <c r="Z177" s="1"/>
  <c r="X177"/>
  <c r="W177"/>
  <c r="L177"/>
  <c r="M177" s="1"/>
  <c r="K177"/>
  <c r="J177"/>
  <c r="I177"/>
  <c r="AI176"/>
  <c r="AD176"/>
  <c r="AE176" s="1"/>
  <c r="AF176" s="1"/>
  <c r="Y176"/>
  <c r="Z176" s="1"/>
  <c r="X176"/>
  <c r="W176"/>
  <c r="L176"/>
  <c r="M176" s="1"/>
  <c r="K176"/>
  <c r="J176"/>
  <c r="I176"/>
  <c r="AI175"/>
  <c r="AD175"/>
  <c r="AE175" s="1"/>
  <c r="AF175" s="1"/>
  <c r="Y175"/>
  <c r="Z175" s="1"/>
  <c r="X175"/>
  <c r="W175"/>
  <c r="L175"/>
  <c r="M175" s="1"/>
  <c r="K175"/>
  <c r="J175"/>
  <c r="I175"/>
  <c r="AI174"/>
  <c r="AD174"/>
  <c r="AE174" s="1"/>
  <c r="AF174" s="1"/>
  <c r="Y174"/>
  <c r="Z174" s="1"/>
  <c r="X174"/>
  <c r="W174"/>
  <c r="L174"/>
  <c r="M174" s="1"/>
  <c r="K174"/>
  <c r="J174"/>
  <c r="I174"/>
  <c r="AI173"/>
  <c r="AD173"/>
  <c r="AE173" s="1"/>
  <c r="AF173" s="1"/>
  <c r="Y173"/>
  <c r="Z173" s="1"/>
  <c r="X173"/>
  <c r="W173"/>
  <c r="L173"/>
  <c r="M173" s="1"/>
  <c r="K173"/>
  <c r="J173"/>
  <c r="I173"/>
  <c r="AI172"/>
  <c r="AD172"/>
  <c r="AE172" s="1"/>
  <c r="AF172" s="1"/>
  <c r="Y172"/>
  <c r="Z172" s="1"/>
  <c r="X172"/>
  <c r="W172"/>
  <c r="L172"/>
  <c r="M172" s="1"/>
  <c r="K172"/>
  <c r="J172"/>
  <c r="I172"/>
  <c r="AI171"/>
  <c r="AD171"/>
  <c r="AE171" s="1"/>
  <c r="AF171" s="1"/>
  <c r="Y171"/>
  <c r="Z171" s="1"/>
  <c r="X171"/>
  <c r="W171"/>
  <c r="L171"/>
  <c r="M171" s="1"/>
  <c r="K171"/>
  <c r="J171"/>
  <c r="I171"/>
  <c r="AI170"/>
  <c r="AD170"/>
  <c r="AE170" s="1"/>
  <c r="AF170" s="1"/>
  <c r="Y170"/>
  <c r="Z170" s="1"/>
  <c r="X170"/>
  <c r="W170"/>
  <c r="L170"/>
  <c r="M170" s="1"/>
  <c r="K170"/>
  <c r="J170"/>
  <c r="I170"/>
  <c r="AI169"/>
  <c r="AD169"/>
  <c r="AE169" s="1"/>
  <c r="AF169" s="1"/>
  <c r="Y169"/>
  <c r="Z169" s="1"/>
  <c r="X169"/>
  <c r="W169"/>
  <c r="L169"/>
  <c r="M169" s="1"/>
  <c r="K169"/>
  <c r="J169"/>
  <c r="I169"/>
  <c r="AI168"/>
  <c r="AD168"/>
  <c r="AE168" s="1"/>
  <c r="AF168" s="1"/>
  <c r="Y168"/>
  <c r="Z168" s="1"/>
  <c r="X168"/>
  <c r="W168"/>
  <c r="L168"/>
  <c r="M168" s="1"/>
  <c r="K168"/>
  <c r="J168"/>
  <c r="I168"/>
  <c r="AI167"/>
  <c r="AD167"/>
  <c r="AE167" s="1"/>
  <c r="AF167" s="1"/>
  <c r="Y167"/>
  <c r="Z167" s="1"/>
  <c r="X167"/>
  <c r="W167"/>
  <c r="L167"/>
  <c r="M167" s="1"/>
  <c r="K167"/>
  <c r="J167"/>
  <c r="I167"/>
  <c r="AI166"/>
  <c r="AD166"/>
  <c r="AE166" s="1"/>
  <c r="AF166" s="1"/>
  <c r="Y166"/>
  <c r="Z166" s="1"/>
  <c r="X166"/>
  <c r="W166"/>
  <c r="L166"/>
  <c r="M166" s="1"/>
  <c r="K166"/>
  <c r="J166"/>
  <c r="I166"/>
  <c r="AI165"/>
  <c r="AD165"/>
  <c r="AE165" s="1"/>
  <c r="Y165"/>
  <c r="Z165" s="1"/>
  <c r="X165"/>
  <c r="W165"/>
  <c r="L165"/>
  <c r="M165" s="1"/>
  <c r="K165"/>
  <c r="J165"/>
  <c r="I165"/>
  <c r="AI164"/>
  <c r="AD164"/>
  <c r="AE164" s="1"/>
  <c r="AF164" s="1"/>
  <c r="Y164"/>
  <c r="Z164" s="1"/>
  <c r="X164"/>
  <c r="W164"/>
  <c r="L164"/>
  <c r="M164" s="1"/>
  <c r="K164"/>
  <c r="J164"/>
  <c r="I164"/>
  <c r="AI163"/>
  <c r="AD163"/>
  <c r="AE163" s="1"/>
  <c r="AF163" s="1"/>
  <c r="Y163"/>
  <c r="Z163" s="1"/>
  <c r="X163"/>
  <c r="W163"/>
  <c r="L163"/>
  <c r="M163" s="1"/>
  <c r="K163"/>
  <c r="J163"/>
  <c r="I163"/>
  <c r="AI162"/>
  <c r="AD162"/>
  <c r="AE162" s="1"/>
  <c r="AF162" s="1"/>
  <c r="Y162"/>
  <c r="Z162" s="1"/>
  <c r="X162"/>
  <c r="W162"/>
  <c r="L162"/>
  <c r="M162" s="1"/>
  <c r="K162"/>
  <c r="J162"/>
  <c r="I162"/>
  <c r="AI161"/>
  <c r="AD161"/>
  <c r="AE161" s="1"/>
  <c r="AF161" s="1"/>
  <c r="Y161"/>
  <c r="Z161" s="1"/>
  <c r="X161"/>
  <c r="W161"/>
  <c r="L161"/>
  <c r="M161" s="1"/>
  <c r="K161"/>
  <c r="J161"/>
  <c r="I161"/>
  <c r="AI160"/>
  <c r="AD160"/>
  <c r="AE160" s="1"/>
  <c r="AF160" s="1"/>
  <c r="Y160"/>
  <c r="Z160" s="1"/>
  <c r="X160"/>
  <c r="W160"/>
  <c r="L160"/>
  <c r="M160" s="1"/>
  <c r="K160"/>
  <c r="J160"/>
  <c r="I160"/>
  <c r="AI159"/>
  <c r="AD159"/>
  <c r="AE159" s="1"/>
  <c r="AF159" s="1"/>
  <c r="Y159"/>
  <c r="Z159" s="1"/>
  <c r="X159"/>
  <c r="W159"/>
  <c r="L159"/>
  <c r="M159" s="1"/>
  <c r="K159"/>
  <c r="J159"/>
  <c r="I159"/>
  <c r="AI158"/>
  <c r="AD158"/>
  <c r="AE158" s="1"/>
  <c r="AF158" s="1"/>
  <c r="Y158"/>
  <c r="Z158" s="1"/>
  <c r="X158"/>
  <c r="W158"/>
  <c r="L158"/>
  <c r="M158" s="1"/>
  <c r="K158"/>
  <c r="J158"/>
  <c r="I158"/>
  <c r="AI157"/>
  <c r="AD157"/>
  <c r="AE157" s="1"/>
  <c r="AF157" s="1"/>
  <c r="Y157"/>
  <c r="Z157" s="1"/>
  <c r="X157"/>
  <c r="W157"/>
  <c r="L157"/>
  <c r="M157" s="1"/>
  <c r="K157"/>
  <c r="J157"/>
  <c r="I157"/>
  <c r="AI156"/>
  <c r="AD156"/>
  <c r="AE156" s="1"/>
  <c r="AF156" s="1"/>
  <c r="Y156"/>
  <c r="Z156" s="1"/>
  <c r="X156"/>
  <c r="W156"/>
  <c r="L156"/>
  <c r="M156" s="1"/>
  <c r="K156"/>
  <c r="J156"/>
  <c r="I156"/>
  <c r="AI155"/>
  <c r="AD155"/>
  <c r="AE155" s="1"/>
  <c r="AF155" s="1"/>
  <c r="Y155"/>
  <c r="Z155" s="1"/>
  <c r="X155"/>
  <c r="W155"/>
  <c r="L155"/>
  <c r="M155" s="1"/>
  <c r="K155"/>
  <c r="J155"/>
  <c r="I155"/>
  <c r="AI154"/>
  <c r="AD154"/>
  <c r="AE154" s="1"/>
  <c r="AF154" s="1"/>
  <c r="Y154"/>
  <c r="Z154" s="1"/>
  <c r="X154"/>
  <c r="W154"/>
  <c r="L154"/>
  <c r="M154" s="1"/>
  <c r="K154"/>
  <c r="J154"/>
  <c r="I154"/>
  <c r="AI153"/>
  <c r="AD153"/>
  <c r="AE153" s="1"/>
  <c r="AF153" s="1"/>
  <c r="Y153"/>
  <c r="Z153" s="1"/>
  <c r="X153"/>
  <c r="W153"/>
  <c r="L153"/>
  <c r="M153" s="1"/>
  <c r="K153"/>
  <c r="J153"/>
  <c r="I153"/>
  <c r="AI152"/>
  <c r="AD152"/>
  <c r="AE152" s="1"/>
  <c r="AF152" s="1"/>
  <c r="Y152"/>
  <c r="Z152" s="1"/>
  <c r="X152"/>
  <c r="W152"/>
  <c r="L152"/>
  <c r="M152" s="1"/>
  <c r="K152"/>
  <c r="J152"/>
  <c r="I152"/>
  <c r="AI151"/>
  <c r="AD151"/>
  <c r="AE151" s="1"/>
  <c r="AF151" s="1"/>
  <c r="Y151"/>
  <c r="Z151" s="1"/>
  <c r="X151"/>
  <c r="W151"/>
  <c r="L151"/>
  <c r="M151" s="1"/>
  <c r="K151"/>
  <c r="J151"/>
  <c r="I151"/>
  <c r="AI150"/>
  <c r="AD150"/>
  <c r="AE150" s="1"/>
  <c r="Y150"/>
  <c r="Z150" s="1"/>
  <c r="X150"/>
  <c r="W150"/>
  <c r="L150"/>
  <c r="M150" s="1"/>
  <c r="K150"/>
  <c r="J150"/>
  <c r="I150"/>
  <c r="AI149"/>
  <c r="AD149"/>
  <c r="AE149" s="1"/>
  <c r="AF149" s="1"/>
  <c r="Y149"/>
  <c r="Z149" s="1"/>
  <c r="X149"/>
  <c r="W149"/>
  <c r="L149"/>
  <c r="M149" s="1"/>
  <c r="K149"/>
  <c r="J149"/>
  <c r="I149"/>
  <c r="AI148"/>
  <c r="AD148"/>
  <c r="AE148" s="1"/>
  <c r="AF148" s="1"/>
  <c r="Y148"/>
  <c r="Z148" s="1"/>
  <c r="X148"/>
  <c r="W148"/>
  <c r="L148"/>
  <c r="M148" s="1"/>
  <c r="K148"/>
  <c r="J148"/>
  <c r="I148"/>
  <c r="AI147"/>
  <c r="AD147"/>
  <c r="AE147" s="1"/>
  <c r="AF147" s="1"/>
  <c r="Y147"/>
  <c r="Z147" s="1"/>
  <c r="X147"/>
  <c r="W147"/>
  <c r="L147"/>
  <c r="M147" s="1"/>
  <c r="K147"/>
  <c r="J147"/>
  <c r="I147"/>
  <c r="AI146"/>
  <c r="AD146"/>
  <c r="AE146" s="1"/>
  <c r="AF146" s="1"/>
  <c r="Y146"/>
  <c r="Z146" s="1"/>
  <c r="X146"/>
  <c r="W146"/>
  <c r="L146"/>
  <c r="M146" s="1"/>
  <c r="K146"/>
  <c r="J146"/>
  <c r="I146"/>
  <c r="AI145"/>
  <c r="AD145"/>
  <c r="AE145" s="1"/>
  <c r="AF145" s="1"/>
  <c r="Y145"/>
  <c r="Z145" s="1"/>
  <c r="X145"/>
  <c r="W145"/>
  <c r="L145"/>
  <c r="M145" s="1"/>
  <c r="K145"/>
  <c r="J145"/>
  <c r="I145"/>
  <c r="AI144"/>
  <c r="AD144"/>
  <c r="AE144" s="1"/>
  <c r="AF144" s="1"/>
  <c r="Y144"/>
  <c r="Z144" s="1"/>
  <c r="X144"/>
  <c r="W144"/>
  <c r="L144"/>
  <c r="M144" s="1"/>
  <c r="K144"/>
  <c r="J144"/>
  <c r="I144"/>
  <c r="AI143"/>
  <c r="AD143"/>
  <c r="AE143" s="1"/>
  <c r="AF143" s="1"/>
  <c r="Y143"/>
  <c r="Z143" s="1"/>
  <c r="X143"/>
  <c r="W143"/>
  <c r="L143"/>
  <c r="M143" s="1"/>
  <c r="K143"/>
  <c r="J143"/>
  <c r="I143"/>
  <c r="AI142"/>
  <c r="AD142"/>
  <c r="AE142" s="1"/>
  <c r="AF142" s="1"/>
  <c r="Y142"/>
  <c r="Z142" s="1"/>
  <c r="X142"/>
  <c r="W142"/>
  <c r="L142"/>
  <c r="M142" s="1"/>
  <c r="K142"/>
  <c r="J142"/>
  <c r="I142"/>
  <c r="AI141"/>
  <c r="AD141"/>
  <c r="AE141" s="1"/>
  <c r="AF141" s="1"/>
  <c r="Y141"/>
  <c r="Z141" s="1"/>
  <c r="X141"/>
  <c r="W141"/>
  <c r="L141"/>
  <c r="M141" s="1"/>
  <c r="K141"/>
  <c r="J141"/>
  <c r="I141"/>
  <c r="AI140"/>
  <c r="AD140"/>
  <c r="AE140" s="1"/>
  <c r="AF140" s="1"/>
  <c r="Y140"/>
  <c r="Z140" s="1"/>
  <c r="X140"/>
  <c r="W140"/>
  <c r="L140"/>
  <c r="M140" s="1"/>
  <c r="K140"/>
  <c r="J140"/>
  <c r="I140"/>
  <c r="AI139"/>
  <c r="AD139"/>
  <c r="AE139" s="1"/>
  <c r="AF139" s="1"/>
  <c r="Y139"/>
  <c r="Z139" s="1"/>
  <c r="X139"/>
  <c r="W139"/>
  <c r="L139"/>
  <c r="M139" s="1"/>
  <c r="K139"/>
  <c r="J139"/>
  <c r="I139"/>
  <c r="AI138"/>
  <c r="AD138"/>
  <c r="AE138" s="1"/>
  <c r="Y138"/>
  <c r="Z138" s="1"/>
  <c r="X138"/>
  <c r="W138"/>
  <c r="L138"/>
  <c r="M138" s="1"/>
  <c r="K138"/>
  <c r="J138"/>
  <c r="I138"/>
  <c r="AI137"/>
  <c r="AD137"/>
  <c r="AE137" s="1"/>
  <c r="AF137" s="1"/>
  <c r="Y137"/>
  <c r="Z137" s="1"/>
  <c r="X137"/>
  <c r="W137"/>
  <c r="L137"/>
  <c r="M137" s="1"/>
  <c r="K137"/>
  <c r="J137"/>
  <c r="I137"/>
  <c r="AI136"/>
  <c r="AD136"/>
  <c r="AE136" s="1"/>
  <c r="AF136" s="1"/>
  <c r="Y136"/>
  <c r="Z136" s="1"/>
  <c r="X136"/>
  <c r="W136"/>
  <c r="L136"/>
  <c r="M136" s="1"/>
  <c r="K136"/>
  <c r="J136"/>
  <c r="I136"/>
  <c r="AI135"/>
  <c r="AD135"/>
  <c r="AE135" s="1"/>
  <c r="AF135" s="1"/>
  <c r="Y135"/>
  <c r="Z135" s="1"/>
  <c r="X135"/>
  <c r="W135"/>
  <c r="L135"/>
  <c r="M135" s="1"/>
  <c r="K135"/>
  <c r="J135"/>
  <c r="I135"/>
  <c r="AI134"/>
  <c r="AD134"/>
  <c r="AE134" s="1"/>
  <c r="AF134" s="1"/>
  <c r="Y134"/>
  <c r="Z134" s="1"/>
  <c r="X134"/>
  <c r="W134"/>
  <c r="L134"/>
  <c r="M134" s="1"/>
  <c r="K134"/>
  <c r="J134"/>
  <c r="I134"/>
  <c r="AI133"/>
  <c r="AD133"/>
  <c r="AE133" s="1"/>
  <c r="Y133"/>
  <c r="Z133" s="1"/>
  <c r="X133"/>
  <c r="W133"/>
  <c r="L133"/>
  <c r="M133" s="1"/>
  <c r="K133"/>
  <c r="J133"/>
  <c r="I133"/>
  <c r="AI132"/>
  <c r="AD132"/>
  <c r="AE132" s="1"/>
  <c r="AF132" s="1"/>
  <c r="Y132"/>
  <c r="Z132" s="1"/>
  <c r="X132"/>
  <c r="W132"/>
  <c r="L132"/>
  <c r="M132" s="1"/>
  <c r="K132"/>
  <c r="J132"/>
  <c r="I132"/>
  <c r="AI131"/>
  <c r="AD131"/>
  <c r="AE131" s="1"/>
  <c r="AF131" s="1"/>
  <c r="Y131"/>
  <c r="Z131" s="1"/>
  <c r="X131"/>
  <c r="W131"/>
  <c r="L131"/>
  <c r="M131" s="1"/>
  <c r="K131"/>
  <c r="J131"/>
  <c r="I131"/>
  <c r="AI130"/>
  <c r="AD130"/>
  <c r="AE130" s="1"/>
  <c r="AF130" s="1"/>
  <c r="Y130"/>
  <c r="Z130" s="1"/>
  <c r="X130"/>
  <c r="W130"/>
  <c r="L130"/>
  <c r="M130" s="1"/>
  <c r="K130"/>
  <c r="J130"/>
  <c r="I130"/>
  <c r="AI129"/>
  <c r="AD129"/>
  <c r="AE129" s="1"/>
  <c r="AF129" s="1"/>
  <c r="Y129"/>
  <c r="Z129" s="1"/>
  <c r="X129"/>
  <c r="W129"/>
  <c r="L129"/>
  <c r="M129" s="1"/>
  <c r="K129"/>
  <c r="J129"/>
  <c r="I129"/>
  <c r="AI128"/>
  <c r="AD128"/>
  <c r="AE128" s="1"/>
  <c r="AF128" s="1"/>
  <c r="Y128"/>
  <c r="Z128" s="1"/>
  <c r="X128"/>
  <c r="W128"/>
  <c r="L128"/>
  <c r="M128" s="1"/>
  <c r="K128"/>
  <c r="J128"/>
  <c r="I128"/>
  <c r="AI127"/>
  <c r="AD127"/>
  <c r="AE127" s="1"/>
  <c r="AF127" s="1"/>
  <c r="Y127"/>
  <c r="Z127" s="1"/>
  <c r="X127"/>
  <c r="W127"/>
  <c r="L127"/>
  <c r="M127" s="1"/>
  <c r="K127"/>
  <c r="J127"/>
  <c r="I127"/>
  <c r="AI126"/>
  <c r="AD126"/>
  <c r="AE126" s="1"/>
  <c r="Y126"/>
  <c r="Z126" s="1"/>
  <c r="X126"/>
  <c r="W126"/>
  <c r="L126"/>
  <c r="M126" s="1"/>
  <c r="K126"/>
  <c r="J126"/>
  <c r="I126"/>
  <c r="AI125"/>
  <c r="AD125"/>
  <c r="AE125" s="1"/>
  <c r="Y125"/>
  <c r="Z125" s="1"/>
  <c r="X125"/>
  <c r="W125"/>
  <c r="L125"/>
  <c r="M125" s="1"/>
  <c r="K125"/>
  <c r="J125"/>
  <c r="I125"/>
  <c r="AI124"/>
  <c r="AD124"/>
  <c r="AE124" s="1"/>
  <c r="AF124" s="1"/>
  <c r="Y124"/>
  <c r="Z124" s="1"/>
  <c r="X124"/>
  <c r="W124"/>
  <c r="L124"/>
  <c r="M124" s="1"/>
  <c r="K124"/>
  <c r="J124"/>
  <c r="I124"/>
  <c r="AI123"/>
  <c r="AD123"/>
  <c r="AE123" s="1"/>
  <c r="Y123"/>
  <c r="Z123" s="1"/>
  <c r="X123"/>
  <c r="W123"/>
  <c r="L123"/>
  <c r="M123" s="1"/>
  <c r="K123"/>
  <c r="J123"/>
  <c r="I123"/>
  <c r="AI122"/>
  <c r="AD122"/>
  <c r="AE122" s="1"/>
  <c r="AF122" s="1"/>
  <c r="Y122"/>
  <c r="Z122" s="1"/>
  <c r="X122"/>
  <c r="W122"/>
  <c r="L122"/>
  <c r="M122" s="1"/>
  <c r="K122"/>
  <c r="J122"/>
  <c r="I122"/>
  <c r="AI121"/>
  <c r="AD121"/>
  <c r="AE121" s="1"/>
  <c r="AF121" s="1"/>
  <c r="Y121"/>
  <c r="Z121" s="1"/>
  <c r="X121"/>
  <c r="W121"/>
  <c r="L121"/>
  <c r="M121" s="1"/>
  <c r="K121"/>
  <c r="J121"/>
  <c r="I121"/>
  <c r="AI120"/>
  <c r="AD120"/>
  <c r="AE120" s="1"/>
  <c r="Y120"/>
  <c r="Z120" s="1"/>
  <c r="X120"/>
  <c r="W120"/>
  <c r="L120"/>
  <c r="M120" s="1"/>
  <c r="K120"/>
  <c r="J120"/>
  <c r="I120"/>
  <c r="AI119"/>
  <c r="AD119"/>
  <c r="AE119" s="1"/>
  <c r="Y119"/>
  <c r="Z119" s="1"/>
  <c r="X119"/>
  <c r="W119"/>
  <c r="L119"/>
  <c r="M119" s="1"/>
  <c r="K119"/>
  <c r="J119"/>
  <c r="I119"/>
  <c r="AI118"/>
  <c r="AD118"/>
  <c r="AE118" s="1"/>
  <c r="AF118" s="1"/>
  <c r="Y118"/>
  <c r="Z118" s="1"/>
  <c r="X118"/>
  <c r="W118"/>
  <c r="L118"/>
  <c r="M118" s="1"/>
  <c r="K118"/>
  <c r="J118"/>
  <c r="I118"/>
  <c r="AI117"/>
  <c r="AD117"/>
  <c r="AE117" s="1"/>
  <c r="AF117" s="1"/>
  <c r="Y117"/>
  <c r="Z117" s="1"/>
  <c r="X117"/>
  <c r="W117"/>
  <c r="L117"/>
  <c r="M117" s="1"/>
  <c r="K117"/>
  <c r="J117"/>
  <c r="I117"/>
  <c r="AI116"/>
  <c r="AD116"/>
  <c r="AE116" s="1"/>
  <c r="Y116"/>
  <c r="Z116" s="1"/>
  <c r="X116"/>
  <c r="W116"/>
  <c r="L116"/>
  <c r="M116" s="1"/>
  <c r="K116"/>
  <c r="J116"/>
  <c r="I116"/>
  <c r="AI115"/>
  <c r="AD115"/>
  <c r="AE115" s="1"/>
  <c r="Y115"/>
  <c r="Z115" s="1"/>
  <c r="X115"/>
  <c r="W115"/>
  <c r="L115"/>
  <c r="M115" s="1"/>
  <c r="K115"/>
  <c r="J115"/>
  <c r="I115"/>
  <c r="AI114"/>
  <c r="AD114"/>
  <c r="AE114" s="1"/>
  <c r="AF114" s="1"/>
  <c r="Y114"/>
  <c r="Z114" s="1"/>
  <c r="X114"/>
  <c r="W114"/>
  <c r="L114"/>
  <c r="M114" s="1"/>
  <c r="K114"/>
  <c r="J114"/>
  <c r="I114"/>
  <c r="AI113"/>
  <c r="AD113"/>
  <c r="AE113" s="1"/>
  <c r="AF113" s="1"/>
  <c r="Y113"/>
  <c r="Z113" s="1"/>
  <c r="X113"/>
  <c r="W113"/>
  <c r="L113"/>
  <c r="M113" s="1"/>
  <c r="K113"/>
  <c r="J113"/>
  <c r="I113"/>
  <c r="AI112"/>
  <c r="AD112"/>
  <c r="AE112" s="1"/>
  <c r="Y112"/>
  <c r="Z112" s="1"/>
  <c r="X112"/>
  <c r="W112"/>
  <c r="L112"/>
  <c r="M112" s="1"/>
  <c r="K112"/>
  <c r="J112"/>
  <c r="I112"/>
  <c r="AI111"/>
  <c r="AD111"/>
  <c r="AE111" s="1"/>
  <c r="Y111"/>
  <c r="Z111" s="1"/>
  <c r="X111"/>
  <c r="W111"/>
  <c r="L111"/>
  <c r="M111" s="1"/>
  <c r="K111"/>
  <c r="J111"/>
  <c r="I111"/>
  <c r="AI110"/>
  <c r="AD110"/>
  <c r="AE110" s="1"/>
  <c r="AF110" s="1"/>
  <c r="Y110"/>
  <c r="Z110" s="1"/>
  <c r="X110"/>
  <c r="W110"/>
  <c r="L110"/>
  <c r="M110" s="1"/>
  <c r="K110"/>
  <c r="J110"/>
  <c r="I110"/>
  <c r="AI109"/>
  <c r="AD109"/>
  <c r="AE109" s="1"/>
  <c r="AF109" s="1"/>
  <c r="Y109"/>
  <c r="Z109" s="1"/>
  <c r="X109"/>
  <c r="W109"/>
  <c r="L109"/>
  <c r="M109" s="1"/>
  <c r="K109"/>
  <c r="J109"/>
  <c r="I109"/>
  <c r="AI108"/>
  <c r="AD108"/>
  <c r="AE108" s="1"/>
  <c r="Y108"/>
  <c r="Z108" s="1"/>
  <c r="X108"/>
  <c r="W108"/>
  <c r="L108"/>
  <c r="M108" s="1"/>
  <c r="K108"/>
  <c r="J108"/>
  <c r="I108"/>
  <c r="AI107"/>
  <c r="AD107"/>
  <c r="AE107" s="1"/>
  <c r="Y107"/>
  <c r="Z107" s="1"/>
  <c r="X107"/>
  <c r="W107"/>
  <c r="L107"/>
  <c r="M107" s="1"/>
  <c r="K107"/>
  <c r="J107"/>
  <c r="I107"/>
  <c r="AI106"/>
  <c r="AD106"/>
  <c r="AE106" s="1"/>
  <c r="AF106" s="1"/>
  <c r="Y106"/>
  <c r="Z106" s="1"/>
  <c r="X106"/>
  <c r="W106"/>
  <c r="L106"/>
  <c r="M106" s="1"/>
  <c r="K106"/>
  <c r="J106"/>
  <c r="I106"/>
  <c r="AI105"/>
  <c r="AD105"/>
  <c r="AE105" s="1"/>
  <c r="AF105" s="1"/>
  <c r="Y105"/>
  <c r="Z105" s="1"/>
  <c r="X105"/>
  <c r="W105"/>
  <c r="L105"/>
  <c r="M105" s="1"/>
  <c r="K105"/>
  <c r="J105"/>
  <c r="I105"/>
  <c r="AI104"/>
  <c r="AD104"/>
  <c r="AE104" s="1"/>
  <c r="Y104"/>
  <c r="Z104" s="1"/>
  <c r="X104"/>
  <c r="W104"/>
  <c r="L104"/>
  <c r="M104" s="1"/>
  <c r="K104"/>
  <c r="J104"/>
  <c r="I104"/>
  <c r="AI103"/>
  <c r="AD103"/>
  <c r="AE103" s="1"/>
  <c r="Y103"/>
  <c r="Z103" s="1"/>
  <c r="X103"/>
  <c r="W103"/>
  <c r="L103"/>
  <c r="M103" s="1"/>
  <c r="K103"/>
  <c r="J103"/>
  <c r="I103"/>
  <c r="AI102"/>
  <c r="AD102"/>
  <c r="AE102" s="1"/>
  <c r="AF102" s="1"/>
  <c r="Y102"/>
  <c r="Z102" s="1"/>
  <c r="X102"/>
  <c r="W102"/>
  <c r="L102"/>
  <c r="M102" s="1"/>
  <c r="K102"/>
  <c r="J102"/>
  <c r="I102"/>
  <c r="AI101"/>
  <c r="AD101"/>
  <c r="AE101" s="1"/>
  <c r="AF101" s="1"/>
  <c r="Y101"/>
  <c r="Z101" s="1"/>
  <c r="X101"/>
  <c r="W101"/>
  <c r="L101"/>
  <c r="M101" s="1"/>
  <c r="K101"/>
  <c r="J101"/>
  <c r="I101"/>
  <c r="AI100"/>
  <c r="AD100"/>
  <c r="AE100" s="1"/>
  <c r="Y100"/>
  <c r="Z100" s="1"/>
  <c r="X100"/>
  <c r="W100"/>
  <c r="L100"/>
  <c r="M100" s="1"/>
  <c r="K100"/>
  <c r="J100"/>
  <c r="I100"/>
  <c r="AI99"/>
  <c r="AD99"/>
  <c r="AE99" s="1"/>
  <c r="Y99"/>
  <c r="Z99" s="1"/>
  <c r="X99"/>
  <c r="W99"/>
  <c r="L99"/>
  <c r="M99" s="1"/>
  <c r="K99"/>
  <c r="J99"/>
  <c r="I99"/>
  <c r="AI98"/>
  <c r="AD98"/>
  <c r="AE98" s="1"/>
  <c r="AF98" s="1"/>
  <c r="Y98"/>
  <c r="Z98" s="1"/>
  <c r="X98"/>
  <c r="W98"/>
  <c r="L98"/>
  <c r="M98" s="1"/>
  <c r="K98"/>
  <c r="J98"/>
  <c r="I98"/>
  <c r="AI97"/>
  <c r="AD97"/>
  <c r="AE97" s="1"/>
  <c r="AF97" s="1"/>
  <c r="Y97"/>
  <c r="Z97" s="1"/>
  <c r="X97"/>
  <c r="W97"/>
  <c r="L97"/>
  <c r="M97" s="1"/>
  <c r="K97"/>
  <c r="J97"/>
  <c r="I97"/>
  <c r="AI96"/>
  <c r="AD96"/>
  <c r="AE96" s="1"/>
  <c r="Y96"/>
  <c r="Z96" s="1"/>
  <c r="X96"/>
  <c r="W96"/>
  <c r="L96"/>
  <c r="M96" s="1"/>
  <c r="K96"/>
  <c r="J96"/>
  <c r="I96"/>
  <c r="AI95"/>
  <c r="AD95"/>
  <c r="AE95" s="1"/>
  <c r="Y95"/>
  <c r="Z95" s="1"/>
  <c r="X95"/>
  <c r="W95"/>
  <c r="L95"/>
  <c r="M95" s="1"/>
  <c r="K95"/>
  <c r="J95"/>
  <c r="I95"/>
  <c r="AI94"/>
  <c r="AD94"/>
  <c r="AE94" s="1"/>
  <c r="Y94"/>
  <c r="Z94" s="1"/>
  <c r="X94"/>
  <c r="W94"/>
  <c r="L94"/>
  <c r="M94" s="1"/>
  <c r="K94"/>
  <c r="J94"/>
  <c r="I94"/>
  <c r="AI93"/>
  <c r="AD93"/>
  <c r="AE93" s="1"/>
  <c r="AF93" s="1"/>
  <c r="Y93"/>
  <c r="Z93" s="1"/>
  <c r="X93"/>
  <c r="W93"/>
  <c r="L93"/>
  <c r="M93" s="1"/>
  <c r="K93"/>
  <c r="J93"/>
  <c r="I93"/>
  <c r="AI92"/>
  <c r="AD92"/>
  <c r="AE92" s="1"/>
  <c r="Y92"/>
  <c r="Z92" s="1"/>
  <c r="X92"/>
  <c r="W92"/>
  <c r="L92"/>
  <c r="M92" s="1"/>
  <c r="K92"/>
  <c r="J92"/>
  <c r="I92"/>
  <c r="AI91"/>
  <c r="AD91"/>
  <c r="AE91" s="1"/>
  <c r="Y91"/>
  <c r="Z91" s="1"/>
  <c r="X91"/>
  <c r="W91"/>
  <c r="L91"/>
  <c r="M91" s="1"/>
  <c r="K91"/>
  <c r="J91"/>
  <c r="I91"/>
  <c r="AI90"/>
  <c r="AD90"/>
  <c r="AE90" s="1"/>
  <c r="AF90" s="1"/>
  <c r="Y90"/>
  <c r="Z90" s="1"/>
  <c r="X90"/>
  <c r="W90"/>
  <c r="L90"/>
  <c r="M90" s="1"/>
  <c r="K90"/>
  <c r="J90"/>
  <c r="I90"/>
  <c r="AI89"/>
  <c r="AD89"/>
  <c r="AE89" s="1"/>
  <c r="Y89"/>
  <c r="Z89" s="1"/>
  <c r="X89"/>
  <c r="W89"/>
  <c r="L89"/>
  <c r="M89" s="1"/>
  <c r="K89"/>
  <c r="J89"/>
  <c r="I89"/>
  <c r="AI88"/>
  <c r="AD88"/>
  <c r="AE88" s="1"/>
  <c r="Y88"/>
  <c r="Z88" s="1"/>
  <c r="X88"/>
  <c r="W88"/>
  <c r="L88"/>
  <c r="M88" s="1"/>
  <c r="K88"/>
  <c r="J88"/>
  <c r="I88"/>
  <c r="AI87"/>
  <c r="AD87"/>
  <c r="AE87" s="1"/>
  <c r="AF87" s="1"/>
  <c r="Y87"/>
  <c r="Z87" s="1"/>
  <c r="X87"/>
  <c r="W87"/>
  <c r="L87"/>
  <c r="M87" s="1"/>
  <c r="K87"/>
  <c r="J87"/>
  <c r="I87"/>
  <c r="AI86"/>
  <c r="AD86"/>
  <c r="AE86" s="1"/>
  <c r="AF86" s="1"/>
  <c r="Y86"/>
  <c r="Z86" s="1"/>
  <c r="X86"/>
  <c r="W86"/>
  <c r="L86"/>
  <c r="M86" s="1"/>
  <c r="K86"/>
  <c r="J86"/>
  <c r="I86"/>
  <c r="AI85"/>
  <c r="AD85"/>
  <c r="AE85" s="1"/>
  <c r="AF85" s="1"/>
  <c r="Y85"/>
  <c r="Z85" s="1"/>
  <c r="X85"/>
  <c r="W85"/>
  <c r="L85"/>
  <c r="M85" s="1"/>
  <c r="K85"/>
  <c r="J85"/>
  <c r="I85"/>
  <c r="AI84"/>
  <c r="AD84"/>
  <c r="AE84" s="1"/>
  <c r="Y84"/>
  <c r="Z84" s="1"/>
  <c r="X84"/>
  <c r="W84"/>
  <c r="L84"/>
  <c r="M84" s="1"/>
  <c r="K84"/>
  <c r="J84"/>
  <c r="I84"/>
  <c r="AI83"/>
  <c r="AD83"/>
  <c r="AE83" s="1"/>
  <c r="AF83" s="1"/>
  <c r="Y83"/>
  <c r="Z83" s="1"/>
  <c r="X83"/>
  <c r="W83"/>
  <c r="L83"/>
  <c r="M83" s="1"/>
  <c r="K83"/>
  <c r="J83"/>
  <c r="I83"/>
  <c r="AI82"/>
  <c r="AD82"/>
  <c r="AE82" s="1"/>
  <c r="AF82" s="1"/>
  <c r="Y82"/>
  <c r="Z82" s="1"/>
  <c r="X82"/>
  <c r="W82"/>
  <c r="L82"/>
  <c r="M82" s="1"/>
  <c r="K82"/>
  <c r="J82"/>
  <c r="I82"/>
  <c r="AI81"/>
  <c r="AD81"/>
  <c r="AE81" s="1"/>
  <c r="AF81" s="1"/>
  <c r="Y81"/>
  <c r="Z81" s="1"/>
  <c r="X81"/>
  <c r="W81"/>
  <c r="L81"/>
  <c r="M81" s="1"/>
  <c r="K81"/>
  <c r="J81"/>
  <c r="I81"/>
  <c r="AI80"/>
  <c r="AD80"/>
  <c r="AE80" s="1"/>
  <c r="Y80"/>
  <c r="Z80" s="1"/>
  <c r="X80"/>
  <c r="W80"/>
  <c r="L80"/>
  <c r="M80" s="1"/>
  <c r="K80"/>
  <c r="J80"/>
  <c r="I80"/>
  <c r="AI79"/>
  <c r="AD79"/>
  <c r="AE79" s="1"/>
  <c r="AF79" s="1"/>
  <c r="Y79"/>
  <c r="Z79" s="1"/>
  <c r="X79"/>
  <c r="W79"/>
  <c r="L79"/>
  <c r="M79" s="1"/>
  <c r="K79"/>
  <c r="J79"/>
  <c r="I79"/>
  <c r="AI78"/>
  <c r="AD78"/>
  <c r="AE78" s="1"/>
  <c r="AF78" s="1"/>
  <c r="Y78"/>
  <c r="Z78" s="1"/>
  <c r="X78"/>
  <c r="W78"/>
  <c r="L78"/>
  <c r="M78" s="1"/>
  <c r="K78"/>
  <c r="J78"/>
  <c r="I78"/>
  <c r="AI77"/>
  <c r="AD77"/>
  <c r="AE77" s="1"/>
  <c r="AF77" s="1"/>
  <c r="Y77"/>
  <c r="Z77" s="1"/>
  <c r="X77"/>
  <c r="W77"/>
  <c r="L77"/>
  <c r="M77" s="1"/>
  <c r="K77"/>
  <c r="J77"/>
  <c r="I77"/>
  <c r="AI76"/>
  <c r="AD76"/>
  <c r="AE76" s="1"/>
  <c r="Y76"/>
  <c r="Z76" s="1"/>
  <c r="X76"/>
  <c r="W76"/>
  <c r="L76"/>
  <c r="M76" s="1"/>
  <c r="K76"/>
  <c r="J76"/>
  <c r="I76"/>
  <c r="AI75"/>
  <c r="AD75"/>
  <c r="AE75" s="1"/>
  <c r="AF75" s="1"/>
  <c r="Y75"/>
  <c r="Z75" s="1"/>
  <c r="X75"/>
  <c r="W75"/>
  <c r="L75"/>
  <c r="M75" s="1"/>
  <c r="K75"/>
  <c r="J75"/>
  <c r="I75"/>
  <c r="AI74"/>
  <c r="AD74"/>
  <c r="AE74" s="1"/>
  <c r="AF74" s="1"/>
  <c r="Y74"/>
  <c r="Z74" s="1"/>
  <c r="X74"/>
  <c r="W74"/>
  <c r="L74"/>
  <c r="M74" s="1"/>
  <c r="K74"/>
  <c r="J74"/>
  <c r="I74"/>
  <c r="AI73"/>
  <c r="AD73"/>
  <c r="AE73" s="1"/>
  <c r="AF73" s="1"/>
  <c r="Y73"/>
  <c r="Z73" s="1"/>
  <c r="X73"/>
  <c r="W73"/>
  <c r="L73"/>
  <c r="M73" s="1"/>
  <c r="K73"/>
  <c r="J73"/>
  <c r="I73"/>
  <c r="AI72"/>
  <c r="AD72"/>
  <c r="AE72" s="1"/>
  <c r="Y72"/>
  <c r="Z72" s="1"/>
  <c r="X72"/>
  <c r="W72"/>
  <c r="L72"/>
  <c r="M72" s="1"/>
  <c r="K72"/>
  <c r="J72"/>
  <c r="I72"/>
  <c r="AI71"/>
  <c r="AD71"/>
  <c r="AE71" s="1"/>
  <c r="AF71" s="1"/>
  <c r="Y71"/>
  <c r="Z71" s="1"/>
  <c r="X71"/>
  <c r="W71"/>
  <c r="L71"/>
  <c r="M71" s="1"/>
  <c r="K71"/>
  <c r="J71"/>
  <c r="I71"/>
  <c r="AI70"/>
  <c r="AD70"/>
  <c r="AE70" s="1"/>
  <c r="AF70" s="1"/>
  <c r="Y70"/>
  <c r="Z70" s="1"/>
  <c r="X70"/>
  <c r="W70"/>
  <c r="L70"/>
  <c r="M70" s="1"/>
  <c r="K70"/>
  <c r="J70"/>
  <c r="I70"/>
  <c r="AI69"/>
  <c r="AD69"/>
  <c r="AE69" s="1"/>
  <c r="AF69" s="1"/>
  <c r="Y69"/>
  <c r="Z69" s="1"/>
  <c r="X69"/>
  <c r="W69"/>
  <c r="L69"/>
  <c r="M69" s="1"/>
  <c r="K69"/>
  <c r="J69"/>
  <c r="I69"/>
  <c r="AI68"/>
  <c r="AD68"/>
  <c r="AE68" s="1"/>
  <c r="Y68"/>
  <c r="Z68" s="1"/>
  <c r="X68"/>
  <c r="W68"/>
  <c r="L68"/>
  <c r="M68" s="1"/>
  <c r="K68"/>
  <c r="J68"/>
  <c r="I68"/>
  <c r="AI67"/>
  <c r="AD67"/>
  <c r="AE67" s="1"/>
  <c r="AF67" s="1"/>
  <c r="Y67"/>
  <c r="Z67" s="1"/>
  <c r="X67"/>
  <c r="W67"/>
  <c r="L67"/>
  <c r="M67" s="1"/>
  <c r="K67"/>
  <c r="J67"/>
  <c r="I67"/>
  <c r="AI66"/>
  <c r="AD66"/>
  <c r="AE66" s="1"/>
  <c r="AF66" s="1"/>
  <c r="Y66"/>
  <c r="Z66" s="1"/>
  <c r="X66"/>
  <c r="W66"/>
  <c r="L66"/>
  <c r="M66" s="1"/>
  <c r="K66"/>
  <c r="J66"/>
  <c r="I66"/>
  <c r="AI65"/>
  <c r="AD65"/>
  <c r="AE65" s="1"/>
  <c r="AF65" s="1"/>
  <c r="Y65"/>
  <c r="Z65" s="1"/>
  <c r="X65"/>
  <c r="W65"/>
  <c r="L65"/>
  <c r="M65" s="1"/>
  <c r="K65"/>
  <c r="J65"/>
  <c r="I65"/>
  <c r="AI64"/>
  <c r="AD64"/>
  <c r="AE64" s="1"/>
  <c r="Y64"/>
  <c r="Z64" s="1"/>
  <c r="X64"/>
  <c r="W64"/>
  <c r="L64"/>
  <c r="M64" s="1"/>
  <c r="K64"/>
  <c r="J64"/>
  <c r="I64"/>
  <c r="AI63"/>
  <c r="AD63"/>
  <c r="AE63" s="1"/>
  <c r="AF63" s="1"/>
  <c r="Y63"/>
  <c r="Z63" s="1"/>
  <c r="X63"/>
  <c r="W63"/>
  <c r="L63"/>
  <c r="M63" s="1"/>
  <c r="K63"/>
  <c r="J63"/>
  <c r="I63"/>
  <c r="AI62"/>
  <c r="AD62"/>
  <c r="AE62" s="1"/>
  <c r="AF62" s="1"/>
  <c r="Y62"/>
  <c r="Z62" s="1"/>
  <c r="X62"/>
  <c r="W62"/>
  <c r="L62"/>
  <c r="M62" s="1"/>
  <c r="K62"/>
  <c r="J62"/>
  <c r="I62"/>
  <c r="AI61"/>
  <c r="AD61"/>
  <c r="AE61" s="1"/>
  <c r="AF61" s="1"/>
  <c r="Y61"/>
  <c r="Z61" s="1"/>
  <c r="X61"/>
  <c r="W61"/>
  <c r="L61"/>
  <c r="M61" s="1"/>
  <c r="K61"/>
  <c r="J61"/>
  <c r="I61"/>
  <c r="AI60"/>
  <c r="AD60"/>
  <c r="AE60" s="1"/>
  <c r="Y60"/>
  <c r="Z60" s="1"/>
  <c r="X60"/>
  <c r="W60"/>
  <c r="L60"/>
  <c r="M60" s="1"/>
  <c r="K60"/>
  <c r="J60"/>
  <c r="I60"/>
  <c r="AI59"/>
  <c r="AD59"/>
  <c r="AE59" s="1"/>
  <c r="AF59" s="1"/>
  <c r="Y59"/>
  <c r="Z59" s="1"/>
  <c r="X59"/>
  <c r="W59"/>
  <c r="L59"/>
  <c r="M59" s="1"/>
  <c r="K59"/>
  <c r="J59"/>
  <c r="I59"/>
  <c r="AI58"/>
  <c r="AD58"/>
  <c r="AE58" s="1"/>
  <c r="AF58" s="1"/>
  <c r="Y58"/>
  <c r="Z58" s="1"/>
  <c r="X58"/>
  <c r="W58"/>
  <c r="L58"/>
  <c r="M58" s="1"/>
  <c r="K58"/>
  <c r="J58"/>
  <c r="I58"/>
  <c r="AI57"/>
  <c r="AD57"/>
  <c r="AE57" s="1"/>
  <c r="AF57" s="1"/>
  <c r="Y57"/>
  <c r="Z57" s="1"/>
  <c r="X57"/>
  <c r="W57"/>
  <c r="L57"/>
  <c r="M57" s="1"/>
  <c r="K57"/>
  <c r="J57"/>
  <c r="I57"/>
  <c r="AI56"/>
  <c r="AD56"/>
  <c r="AE56" s="1"/>
  <c r="Y56"/>
  <c r="Z56" s="1"/>
  <c r="X56"/>
  <c r="W56"/>
  <c r="L56"/>
  <c r="M56" s="1"/>
  <c r="K56"/>
  <c r="J56"/>
  <c r="I56"/>
  <c r="AI55"/>
  <c r="AD55"/>
  <c r="AE55" s="1"/>
  <c r="AF55" s="1"/>
  <c r="Y55"/>
  <c r="Z55" s="1"/>
  <c r="X55"/>
  <c r="W55"/>
  <c r="L55"/>
  <c r="M55" s="1"/>
  <c r="K55"/>
  <c r="J55"/>
  <c r="I55"/>
  <c r="AI54"/>
  <c r="AD54"/>
  <c r="AE54" s="1"/>
  <c r="AF54" s="1"/>
  <c r="Y54"/>
  <c r="Z54" s="1"/>
  <c r="X54"/>
  <c r="W54"/>
  <c r="L54"/>
  <c r="M54" s="1"/>
  <c r="K54"/>
  <c r="J54"/>
  <c r="I54"/>
  <c r="AI53"/>
  <c r="AD53"/>
  <c r="AE53" s="1"/>
  <c r="AF53" s="1"/>
  <c r="Y53"/>
  <c r="Z53" s="1"/>
  <c r="X53"/>
  <c r="W53"/>
  <c r="L53"/>
  <c r="M53" s="1"/>
  <c r="K53"/>
  <c r="J53"/>
  <c r="I53"/>
  <c r="AI52"/>
  <c r="AD52"/>
  <c r="AE52" s="1"/>
  <c r="Y52"/>
  <c r="Z52" s="1"/>
  <c r="X52"/>
  <c r="W52"/>
  <c r="L52"/>
  <c r="M52" s="1"/>
  <c r="K52"/>
  <c r="J52"/>
  <c r="I52"/>
  <c r="AI51"/>
  <c r="AD51"/>
  <c r="AE51" s="1"/>
  <c r="AF51" s="1"/>
  <c r="Y51"/>
  <c r="Z51" s="1"/>
  <c r="X51"/>
  <c r="W51"/>
  <c r="L51"/>
  <c r="M51" s="1"/>
  <c r="K51"/>
  <c r="J51"/>
  <c r="I51"/>
  <c r="AI50"/>
  <c r="AD50"/>
  <c r="AE50" s="1"/>
  <c r="AF50" s="1"/>
  <c r="Y50"/>
  <c r="Z50" s="1"/>
  <c r="X50"/>
  <c r="W50"/>
  <c r="L50"/>
  <c r="M50" s="1"/>
  <c r="K50"/>
  <c r="J50"/>
  <c r="I50"/>
  <c r="AI49"/>
  <c r="AD49"/>
  <c r="AE49" s="1"/>
  <c r="AF49" s="1"/>
  <c r="Y49"/>
  <c r="Z49" s="1"/>
  <c r="X49"/>
  <c r="W49"/>
  <c r="L49"/>
  <c r="M49" s="1"/>
  <c r="K49"/>
  <c r="J49"/>
  <c r="I49"/>
  <c r="AI48"/>
  <c r="AD48"/>
  <c r="AE48" s="1"/>
  <c r="Y48"/>
  <c r="Z48" s="1"/>
  <c r="X48"/>
  <c r="W48"/>
  <c r="L48"/>
  <c r="M48" s="1"/>
  <c r="K48"/>
  <c r="J48"/>
  <c r="I48"/>
  <c r="AI47"/>
  <c r="AD47"/>
  <c r="AE47" s="1"/>
  <c r="AF47" s="1"/>
  <c r="Y47"/>
  <c r="Z47" s="1"/>
  <c r="X47"/>
  <c r="W47"/>
  <c r="L47"/>
  <c r="M47" s="1"/>
  <c r="K47"/>
  <c r="J47"/>
  <c r="I47"/>
  <c r="AI46"/>
  <c r="AD46"/>
  <c r="AE46" s="1"/>
  <c r="AF46" s="1"/>
  <c r="Y46"/>
  <c r="Z46" s="1"/>
  <c r="X46"/>
  <c r="W46"/>
  <c r="L46"/>
  <c r="M46" s="1"/>
  <c r="K46"/>
  <c r="J46"/>
  <c r="I46"/>
  <c r="AI45"/>
  <c r="Z45" i="1" s="1"/>
  <c r="AD45" i="5"/>
  <c r="AE45" s="1"/>
  <c r="AF45" s="1"/>
  <c r="Y45"/>
  <c r="Z45" s="1"/>
  <c r="X45"/>
  <c r="P45" i="1" s="1"/>
  <c r="W45" i="5"/>
  <c r="L45"/>
  <c r="M45" s="1"/>
  <c r="K45"/>
  <c r="J45"/>
  <c r="I45"/>
  <c r="AI44"/>
  <c r="AD44"/>
  <c r="AE44" s="1"/>
  <c r="Y44"/>
  <c r="Z44" s="1"/>
  <c r="X44"/>
  <c r="W44"/>
  <c r="L44"/>
  <c r="M44" s="1"/>
  <c r="K44"/>
  <c r="J44"/>
  <c r="I44"/>
  <c r="AI43"/>
  <c r="Z43" i="1" s="1"/>
  <c r="AD43" i="5"/>
  <c r="AE43" s="1"/>
  <c r="Y43"/>
  <c r="Z43" s="1"/>
  <c r="X43"/>
  <c r="P43" i="1" s="1"/>
  <c r="W43" i="5"/>
  <c r="L43"/>
  <c r="M43" s="1"/>
  <c r="K43"/>
  <c r="J43"/>
  <c r="I43"/>
  <c r="AI42"/>
  <c r="AD42"/>
  <c r="AE42" s="1"/>
  <c r="Y42"/>
  <c r="Z42" s="1"/>
  <c r="X42"/>
  <c r="W42"/>
  <c r="L42"/>
  <c r="M42" s="1"/>
  <c r="K42"/>
  <c r="J42"/>
  <c r="I42"/>
  <c r="AI41"/>
  <c r="Z41" i="1" s="1"/>
  <c r="AD41" i="5"/>
  <c r="AE41" s="1"/>
  <c r="AF41" s="1"/>
  <c r="Y41"/>
  <c r="Z41" s="1"/>
  <c r="X41"/>
  <c r="W41"/>
  <c r="L41"/>
  <c r="M41" s="1"/>
  <c r="K41"/>
  <c r="J41"/>
  <c r="I41"/>
  <c r="AI40"/>
  <c r="AD40"/>
  <c r="AE40" s="1"/>
  <c r="Y40"/>
  <c r="Z40" s="1"/>
  <c r="X40"/>
  <c r="W40"/>
  <c r="L40"/>
  <c r="M40" s="1"/>
  <c r="K40"/>
  <c r="J40"/>
  <c r="I40"/>
  <c r="AI39"/>
  <c r="Z39" i="1" s="1"/>
  <c r="AD39" i="5"/>
  <c r="AE39" s="1"/>
  <c r="AF39" s="1"/>
  <c r="Y39"/>
  <c r="Z39" s="1"/>
  <c r="X39"/>
  <c r="P39" i="1" s="1"/>
  <c r="W39" i="5"/>
  <c r="L39"/>
  <c r="M39" s="1"/>
  <c r="K39"/>
  <c r="J39"/>
  <c r="I39"/>
  <c r="AI38"/>
  <c r="AD38"/>
  <c r="AE38" s="1"/>
  <c r="AF38" s="1"/>
  <c r="Y38"/>
  <c r="Z38" s="1"/>
  <c r="X38"/>
  <c r="W38"/>
  <c r="L38"/>
  <c r="M38" s="1"/>
  <c r="K38"/>
  <c r="J38"/>
  <c r="I38"/>
  <c r="AI37"/>
  <c r="Z37" i="1" s="1"/>
  <c r="AD37" i="5"/>
  <c r="AE37" s="1"/>
  <c r="AF37" s="1"/>
  <c r="Y37"/>
  <c r="Z37" s="1"/>
  <c r="X37"/>
  <c r="P37" i="1" s="1"/>
  <c r="W37" i="5"/>
  <c r="L37"/>
  <c r="M37" s="1"/>
  <c r="K37"/>
  <c r="J37"/>
  <c r="I37"/>
  <c r="AI36"/>
  <c r="AD36"/>
  <c r="AE36" s="1"/>
  <c r="Y36"/>
  <c r="Z36" s="1"/>
  <c r="X36"/>
  <c r="W36"/>
  <c r="L36"/>
  <c r="M36" s="1"/>
  <c r="K36"/>
  <c r="J36"/>
  <c r="I36"/>
  <c r="AI35"/>
  <c r="Z35" i="1" s="1"/>
  <c r="AD35" i="5"/>
  <c r="AE35" s="1"/>
  <c r="AF35" s="1"/>
  <c r="Y35"/>
  <c r="Z35" s="1"/>
  <c r="X35"/>
  <c r="P35" i="1" s="1"/>
  <c r="W35" i="5"/>
  <c r="L35"/>
  <c r="M35" s="1"/>
  <c r="K35"/>
  <c r="J35"/>
  <c r="I35"/>
  <c r="AI34"/>
  <c r="AD34"/>
  <c r="AE34" s="1"/>
  <c r="AF34" s="1"/>
  <c r="Y34"/>
  <c r="Z34" s="1"/>
  <c r="X34"/>
  <c r="W34"/>
  <c r="L34"/>
  <c r="M34" s="1"/>
  <c r="K34"/>
  <c r="J34"/>
  <c r="I34"/>
  <c r="AI33"/>
  <c r="Z33" i="1" s="1"/>
  <c r="AD33" i="5"/>
  <c r="AE33" s="1"/>
  <c r="AF33" s="1"/>
  <c r="Y33"/>
  <c r="Z33" s="1"/>
  <c r="X33"/>
  <c r="P33" i="1" s="1"/>
  <c r="W33" i="5"/>
  <c r="L33"/>
  <c r="M33" s="1"/>
  <c r="K33"/>
  <c r="J33"/>
  <c r="I33"/>
  <c r="AI32"/>
  <c r="AD32"/>
  <c r="AE32" s="1"/>
  <c r="Y32"/>
  <c r="Z32" s="1"/>
  <c r="X32"/>
  <c r="W32"/>
  <c r="L32"/>
  <c r="M32" s="1"/>
  <c r="K32"/>
  <c r="J32"/>
  <c r="I32"/>
  <c r="AI31"/>
  <c r="AD31"/>
  <c r="AE31" s="1"/>
  <c r="Y31"/>
  <c r="Z31" s="1"/>
  <c r="X31"/>
  <c r="P31" i="1" s="1"/>
  <c r="W31" i="5"/>
  <c r="L31"/>
  <c r="M31" s="1"/>
  <c r="K31"/>
  <c r="J31"/>
  <c r="I31"/>
  <c r="AI30"/>
  <c r="AD30"/>
  <c r="AE30" s="1"/>
  <c r="AF30" s="1"/>
  <c r="Y30"/>
  <c r="Z30" s="1"/>
  <c r="X30"/>
  <c r="W30"/>
  <c r="L30"/>
  <c r="M30" s="1"/>
  <c r="K30"/>
  <c r="J30"/>
  <c r="I30"/>
  <c r="AI29"/>
  <c r="Z29" i="1" s="1"/>
  <c r="AD29" i="5"/>
  <c r="AE29" s="1"/>
  <c r="AF29" s="1"/>
  <c r="Y29"/>
  <c r="Z29" s="1"/>
  <c r="X29"/>
  <c r="W29"/>
  <c r="L29"/>
  <c r="M29" s="1"/>
  <c r="K29"/>
  <c r="J29"/>
  <c r="I29"/>
  <c r="AI28"/>
  <c r="AD28"/>
  <c r="AE28" s="1"/>
  <c r="Y28"/>
  <c r="Z28" s="1"/>
  <c r="X28"/>
  <c r="W28"/>
  <c r="L28"/>
  <c r="M28" s="1"/>
  <c r="K28"/>
  <c r="J28"/>
  <c r="I28"/>
  <c r="AI27"/>
  <c r="Z27" i="1" s="1"/>
  <c r="AD27" i="5"/>
  <c r="AE27" s="1"/>
  <c r="Y27"/>
  <c r="Z27" s="1"/>
  <c r="X27"/>
  <c r="P27" i="1" s="1"/>
  <c r="W27" i="5"/>
  <c r="L27"/>
  <c r="M27" s="1"/>
  <c r="K27"/>
  <c r="J27"/>
  <c r="I27"/>
  <c r="AI26"/>
  <c r="AD26"/>
  <c r="AE26" s="1"/>
  <c r="Y26"/>
  <c r="Z26" s="1"/>
  <c r="X26"/>
  <c r="W26"/>
  <c r="L26"/>
  <c r="M26" s="1"/>
  <c r="K26"/>
  <c r="J26"/>
  <c r="I26"/>
  <c r="AI25"/>
  <c r="AD25"/>
  <c r="AE25" s="1"/>
  <c r="AF25" s="1"/>
  <c r="Y25"/>
  <c r="Z25" s="1"/>
  <c r="X25"/>
  <c r="P25" i="1" s="1"/>
  <c r="W25" i="5"/>
  <c r="L25"/>
  <c r="M25" s="1"/>
  <c r="K25"/>
  <c r="J25"/>
  <c r="I25"/>
  <c r="AI24"/>
  <c r="AD24"/>
  <c r="AE24" s="1"/>
  <c r="Y24"/>
  <c r="Z24" s="1"/>
  <c r="X24"/>
  <c r="W24"/>
  <c r="L24"/>
  <c r="M24" s="1"/>
  <c r="K24"/>
  <c r="J24"/>
  <c r="I24"/>
  <c r="AI23"/>
  <c r="Z23" i="1" s="1"/>
  <c r="AD23" i="5"/>
  <c r="AE23" s="1"/>
  <c r="AF23" s="1"/>
  <c r="Y23"/>
  <c r="Z23" s="1"/>
  <c r="X23"/>
  <c r="W23"/>
  <c r="L23"/>
  <c r="M23" s="1"/>
  <c r="K23"/>
  <c r="J23"/>
  <c r="I23"/>
  <c r="AI22"/>
  <c r="AD22"/>
  <c r="AE22" s="1"/>
  <c r="AF22" s="1"/>
  <c r="Y22"/>
  <c r="S22" s="1"/>
  <c r="R22" s="1"/>
  <c r="T22" s="1"/>
  <c r="X22"/>
  <c r="W22"/>
  <c r="L22"/>
  <c r="M22" s="1"/>
  <c r="K22"/>
  <c r="J22"/>
  <c r="I22"/>
  <c r="AI21"/>
  <c r="Z21" i="1" s="1"/>
  <c r="AD21" i="5"/>
  <c r="AE21" s="1"/>
  <c r="Y21"/>
  <c r="S21" s="1"/>
  <c r="R21" s="1"/>
  <c r="T21" s="1"/>
  <c r="X21"/>
  <c r="W21"/>
  <c r="L21"/>
  <c r="M21" s="1"/>
  <c r="K21"/>
  <c r="J21"/>
  <c r="I21"/>
  <c r="AI20"/>
  <c r="AD20"/>
  <c r="AE20" s="1"/>
  <c r="Y20"/>
  <c r="S20" s="1"/>
  <c r="R20" s="1"/>
  <c r="T20" s="1"/>
  <c r="X20"/>
  <c r="W20"/>
  <c r="L20"/>
  <c r="M20" s="1"/>
  <c r="K20"/>
  <c r="J20"/>
  <c r="I20"/>
  <c r="AI19"/>
  <c r="Z19" i="1" s="1"/>
  <c r="AD19" i="5"/>
  <c r="AE19" s="1"/>
  <c r="Y19"/>
  <c r="S19" s="1"/>
  <c r="R19" s="1"/>
  <c r="T19" s="1"/>
  <c r="X19"/>
  <c r="P19" i="1" s="1"/>
  <c r="W19" i="5"/>
  <c r="AA19" i="1" s="1"/>
  <c r="AG19" s="1"/>
  <c r="L19" i="5"/>
  <c r="M19" s="1"/>
  <c r="K19"/>
  <c r="J19"/>
  <c r="I19"/>
  <c r="AI18"/>
  <c r="AD18"/>
  <c r="AE18" s="1"/>
  <c r="AF18" s="1"/>
  <c r="Y18"/>
  <c r="S18" s="1"/>
  <c r="R18" s="1"/>
  <c r="T18" s="1"/>
  <c r="X18"/>
  <c r="W18"/>
  <c r="AA18" i="1" s="1"/>
  <c r="AG18" s="1"/>
  <c r="L18" i="5"/>
  <c r="M18" s="1"/>
  <c r="K18"/>
  <c r="J18"/>
  <c r="I18"/>
  <c r="AI17"/>
  <c r="Z17" i="1" s="1"/>
  <c r="AD17" i="5"/>
  <c r="AE17" s="1"/>
  <c r="Y17"/>
  <c r="S17" s="1"/>
  <c r="R17" s="1"/>
  <c r="T17" s="1"/>
  <c r="X17"/>
  <c r="P17" i="1" s="1"/>
  <c r="W17" i="5"/>
  <c r="AA17" i="1" s="1"/>
  <c r="AG17" s="1"/>
  <c r="L17" i="5"/>
  <c r="M17" s="1"/>
  <c r="K17"/>
  <c r="J17"/>
  <c r="I17"/>
  <c r="AI16"/>
  <c r="AD16"/>
  <c r="AE16" s="1"/>
  <c r="Y16"/>
  <c r="S16" s="1"/>
  <c r="R16" s="1"/>
  <c r="T16" s="1"/>
  <c r="X16"/>
  <c r="W16"/>
  <c r="AA16" i="1" s="1"/>
  <c r="AG16" s="1"/>
  <c r="L16" i="5"/>
  <c r="M16" s="1"/>
  <c r="K16"/>
  <c r="J16"/>
  <c r="I16"/>
  <c r="AI15"/>
  <c r="Z15" i="1" s="1"/>
  <c r="AD15" i="5"/>
  <c r="AE15" s="1"/>
  <c r="Y15"/>
  <c r="S15" s="1"/>
  <c r="R15" s="1"/>
  <c r="T15" s="1"/>
  <c r="X15"/>
  <c r="P15" i="1" s="1"/>
  <c r="W15" i="5"/>
  <c r="AC15" i="1" s="1"/>
  <c r="AD15" s="1"/>
  <c r="L15" i="5"/>
  <c r="M15" s="1"/>
  <c r="K15"/>
  <c r="J15"/>
  <c r="I15"/>
  <c r="AI14"/>
  <c r="AD14"/>
  <c r="AE14" s="1"/>
  <c r="AF14" s="1"/>
  <c r="Y14"/>
  <c r="S14" s="1"/>
  <c r="R14" s="1"/>
  <c r="T14" s="1"/>
  <c r="X14"/>
  <c r="W14"/>
  <c r="AA14" i="1" s="1"/>
  <c r="AG14" s="1"/>
  <c r="L14" i="5"/>
  <c r="M14" s="1"/>
  <c r="K14"/>
  <c r="J14"/>
  <c r="I14"/>
  <c r="AI13"/>
  <c r="Z13" i="1" s="1"/>
  <c r="AD13" i="5"/>
  <c r="AE13" s="1"/>
  <c r="AF13" s="1"/>
  <c r="Y13"/>
  <c r="S13" s="1"/>
  <c r="R13" s="1"/>
  <c r="T13" s="1"/>
  <c r="X13"/>
  <c r="P13" i="1" s="1"/>
  <c r="W13" i="5"/>
  <c r="AC13" i="1" s="1"/>
  <c r="AD13" s="1"/>
  <c r="L13" i="5"/>
  <c r="M13" s="1"/>
  <c r="K13"/>
  <c r="J13"/>
  <c r="I13"/>
  <c r="AI12"/>
  <c r="AD12"/>
  <c r="AE12" s="1"/>
  <c r="Y12"/>
  <c r="S12" s="1"/>
  <c r="R12" s="1"/>
  <c r="T12" s="1"/>
  <c r="X12"/>
  <c r="P12" i="1" s="1"/>
  <c r="W12" i="5"/>
  <c r="AC12" i="1" s="1"/>
  <c r="AD12" s="1"/>
  <c r="L12" i="5"/>
  <c r="M12" s="1"/>
  <c r="K12"/>
  <c r="J12"/>
  <c r="I12"/>
  <c r="AI11"/>
  <c r="Z11" i="1" s="1"/>
  <c r="AD11" i="5"/>
  <c r="AE11" s="1"/>
  <c r="Y11"/>
  <c r="S11" s="1"/>
  <c r="R11" s="1"/>
  <c r="T11" s="1"/>
  <c r="X11"/>
  <c r="P11" i="1" s="1"/>
  <c r="W11" i="5"/>
  <c r="L11"/>
  <c r="M11" s="1"/>
  <c r="K11"/>
  <c r="J11"/>
  <c r="I11"/>
  <c r="AI10"/>
  <c r="Z10" i="1" s="1"/>
  <c r="AD10" i="5"/>
  <c r="AE10" s="1"/>
  <c r="AF10" s="1"/>
  <c r="Y10"/>
  <c r="S10" s="1"/>
  <c r="R10" s="1"/>
  <c r="T10" s="1"/>
  <c r="X10"/>
  <c r="P10" i="1" s="1"/>
  <c r="W10" i="5"/>
  <c r="L10"/>
  <c r="M10" s="1"/>
  <c r="K10"/>
  <c r="J10"/>
  <c r="I10"/>
  <c r="AI9"/>
  <c r="Z9" i="1" s="1"/>
  <c r="AD9" i="5"/>
  <c r="AE9" s="1"/>
  <c r="AF9" s="1"/>
  <c r="Y9"/>
  <c r="S9" s="1"/>
  <c r="R9" s="1"/>
  <c r="T9" s="1"/>
  <c r="X9"/>
  <c r="P9" i="1" s="1"/>
  <c r="W9" i="5"/>
  <c r="AA9" i="1" s="1"/>
  <c r="AG9" s="1"/>
  <c r="L9" i="5"/>
  <c r="M9" s="1"/>
  <c r="K9"/>
  <c r="J9"/>
  <c r="I9"/>
  <c r="AI8"/>
  <c r="Z8" i="1" s="1"/>
  <c r="AD8" i="5"/>
  <c r="AE8" s="1"/>
  <c r="Y8"/>
  <c r="S8" s="1"/>
  <c r="R8" s="1"/>
  <c r="T8" s="1"/>
  <c r="X8"/>
  <c r="P8" i="1" s="1"/>
  <c r="W8" i="5"/>
  <c r="AC8" i="1" s="1"/>
  <c r="AD8" s="1"/>
  <c r="L8" i="5"/>
  <c r="M8" s="1"/>
  <c r="K8"/>
  <c r="J8"/>
  <c r="I8"/>
  <c r="AI7"/>
  <c r="Z7" i="1" s="1"/>
  <c r="AD7" i="5"/>
  <c r="AE7" s="1"/>
  <c r="AF7" s="1"/>
  <c r="Y7"/>
  <c r="S7" s="1"/>
  <c r="R7" s="1"/>
  <c r="T7" s="1"/>
  <c r="X7"/>
  <c r="P7" i="1" s="1"/>
  <c r="W7" i="5"/>
  <c r="L7"/>
  <c r="M7" s="1"/>
  <c r="K7"/>
  <c r="J7"/>
  <c r="I7"/>
  <c r="AI6"/>
  <c r="Z6" i="1" s="1"/>
  <c r="AD6" i="5"/>
  <c r="AE6" s="1"/>
  <c r="AF6" s="1"/>
  <c r="Y6"/>
  <c r="S6" s="1"/>
  <c r="R6" s="1"/>
  <c r="T6" s="1"/>
  <c r="X6"/>
  <c r="P6" i="1" s="1"/>
  <c r="W6" i="5"/>
  <c r="L6"/>
  <c r="M6" s="1"/>
  <c r="K6"/>
  <c r="J6"/>
  <c r="I6"/>
  <c r="AI5"/>
  <c r="Z5" i="1" s="1"/>
  <c r="AD5" i="5"/>
  <c r="AE5" s="1"/>
  <c r="Y5"/>
  <c r="S5" s="1"/>
  <c r="R5" s="1"/>
  <c r="T5" s="1"/>
  <c r="X5"/>
  <c r="P5" i="1" s="1"/>
  <c r="W5" i="5"/>
  <c r="L5"/>
  <c r="M5" s="1"/>
  <c r="K5"/>
  <c r="J5"/>
  <c r="I5"/>
  <c r="AI4"/>
  <c r="Z4" i="1" s="1"/>
  <c r="AD4" i="5"/>
  <c r="AE4" s="1"/>
  <c r="Y4"/>
  <c r="S4" s="1"/>
  <c r="R4" s="1"/>
  <c r="T4" s="1"/>
  <c r="X4"/>
  <c r="P4" i="1" s="1"/>
  <c r="W4" i="5"/>
  <c r="L4"/>
  <c r="M4" s="1"/>
  <c r="K4"/>
  <c r="J4"/>
  <c r="I4"/>
  <c r="AI3"/>
  <c r="Z3" i="1" s="1"/>
  <c r="AD3" i="5"/>
  <c r="AE3" s="1"/>
  <c r="AF3" s="1"/>
  <c r="Y3"/>
  <c r="S3" s="1"/>
  <c r="R3" s="1"/>
  <c r="T3" s="1"/>
  <c r="X3"/>
  <c r="P3" i="1" s="1"/>
  <c r="W3" i="5"/>
  <c r="L3"/>
  <c r="M3" s="1"/>
  <c r="K3"/>
  <c r="J3"/>
  <c r="I3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E1000"/>
  <c r="F1000" s="1"/>
  <c r="E999"/>
  <c r="E998"/>
  <c r="F998" s="1"/>
  <c r="E997"/>
  <c r="E996"/>
  <c r="F996" s="1"/>
  <c r="E995"/>
  <c r="E994"/>
  <c r="F994" s="1"/>
  <c r="E993"/>
  <c r="E992"/>
  <c r="F992" s="1"/>
  <c r="E991"/>
  <c r="E990"/>
  <c r="F990" s="1"/>
  <c r="E989"/>
  <c r="E988"/>
  <c r="F988" s="1"/>
  <c r="E987"/>
  <c r="E986"/>
  <c r="F986" s="1"/>
  <c r="E985"/>
  <c r="E984"/>
  <c r="F984" s="1"/>
  <c r="E983"/>
  <c r="E982"/>
  <c r="F982" s="1"/>
  <c r="E981"/>
  <c r="E980"/>
  <c r="F980" s="1"/>
  <c r="E979"/>
  <c r="E978"/>
  <c r="F978" s="1"/>
  <c r="E977"/>
  <c r="E976"/>
  <c r="F976" s="1"/>
  <c r="E975"/>
  <c r="E974"/>
  <c r="F974" s="1"/>
  <c r="E973"/>
  <c r="E972"/>
  <c r="F972" s="1"/>
  <c r="E971"/>
  <c r="E970"/>
  <c r="F970" s="1"/>
  <c r="E969"/>
  <c r="E968"/>
  <c r="F968" s="1"/>
  <c r="E967"/>
  <c r="E966"/>
  <c r="F966" s="1"/>
  <c r="E965"/>
  <c r="E964"/>
  <c r="F964" s="1"/>
  <c r="E963"/>
  <c r="E962"/>
  <c r="F962" s="1"/>
  <c r="E961"/>
  <c r="E960"/>
  <c r="F960" s="1"/>
  <c r="E959"/>
  <c r="E958"/>
  <c r="F958" s="1"/>
  <c r="E957"/>
  <c r="E956"/>
  <c r="F956" s="1"/>
  <c r="E955"/>
  <c r="E954"/>
  <c r="F954" s="1"/>
  <c r="E953"/>
  <c r="E952"/>
  <c r="F952" s="1"/>
  <c r="E951"/>
  <c r="E950"/>
  <c r="F950" s="1"/>
  <c r="E949"/>
  <c r="E948"/>
  <c r="F948" s="1"/>
  <c r="E947"/>
  <c r="E946"/>
  <c r="F946" s="1"/>
  <c r="E945"/>
  <c r="E944"/>
  <c r="F944" s="1"/>
  <c r="E943"/>
  <c r="E942"/>
  <c r="F942" s="1"/>
  <c r="E941"/>
  <c r="E940"/>
  <c r="F940" s="1"/>
  <c r="E939"/>
  <c r="F939" s="1"/>
  <c r="E938"/>
  <c r="F938" s="1"/>
  <c r="E937"/>
  <c r="E936"/>
  <c r="F936" s="1"/>
  <c r="E935"/>
  <c r="F935" s="1"/>
  <c r="E934"/>
  <c r="F934" s="1"/>
  <c r="E933"/>
  <c r="F933" s="1"/>
  <c r="E932"/>
  <c r="F932" s="1"/>
  <c r="E931"/>
  <c r="F931" s="1"/>
  <c r="E930"/>
  <c r="F930" s="1"/>
  <c r="E929"/>
  <c r="F929" s="1"/>
  <c r="E928"/>
  <c r="F928" s="1"/>
  <c r="E927"/>
  <c r="F927" s="1"/>
  <c r="E926"/>
  <c r="F926" s="1"/>
  <c r="E925"/>
  <c r="F925" s="1"/>
  <c r="E924"/>
  <c r="F924" s="1"/>
  <c r="E923"/>
  <c r="F923" s="1"/>
  <c r="E922"/>
  <c r="F922" s="1"/>
  <c r="E921"/>
  <c r="F921" s="1"/>
  <c r="E920"/>
  <c r="F920" s="1"/>
  <c r="E919"/>
  <c r="F919" s="1"/>
  <c r="E918"/>
  <c r="F918" s="1"/>
  <c r="E917"/>
  <c r="F917" s="1"/>
  <c r="E916"/>
  <c r="F916" s="1"/>
  <c r="E915"/>
  <c r="F915" s="1"/>
  <c r="E914"/>
  <c r="F914" s="1"/>
  <c r="E913"/>
  <c r="F913" s="1"/>
  <c r="E912"/>
  <c r="F912" s="1"/>
  <c r="E911"/>
  <c r="F911" s="1"/>
  <c r="E910"/>
  <c r="F910" s="1"/>
  <c r="E909"/>
  <c r="F909" s="1"/>
  <c r="E908"/>
  <c r="F908" s="1"/>
  <c r="E907"/>
  <c r="F907" s="1"/>
  <c r="E906"/>
  <c r="F906" s="1"/>
  <c r="E905"/>
  <c r="F905" s="1"/>
  <c r="E904"/>
  <c r="F904" s="1"/>
  <c r="E903"/>
  <c r="F903" s="1"/>
  <c r="E902"/>
  <c r="F902" s="1"/>
  <c r="E901"/>
  <c r="F901" s="1"/>
  <c r="E900"/>
  <c r="F900" s="1"/>
  <c r="E899"/>
  <c r="F899" s="1"/>
  <c r="E898"/>
  <c r="F898" s="1"/>
  <c r="E897"/>
  <c r="F897" s="1"/>
  <c r="E896"/>
  <c r="F896" s="1"/>
  <c r="E895"/>
  <c r="F895" s="1"/>
  <c r="E894"/>
  <c r="F894" s="1"/>
  <c r="E893"/>
  <c r="F893" s="1"/>
  <c r="E892"/>
  <c r="F892" s="1"/>
  <c r="E891"/>
  <c r="F891" s="1"/>
  <c r="E890"/>
  <c r="F890" s="1"/>
  <c r="E889"/>
  <c r="F889" s="1"/>
  <c r="E888"/>
  <c r="F888" s="1"/>
  <c r="E887"/>
  <c r="F887" s="1"/>
  <c r="E886"/>
  <c r="F886" s="1"/>
  <c r="E885"/>
  <c r="F885" s="1"/>
  <c r="E884"/>
  <c r="F884" s="1"/>
  <c r="E883"/>
  <c r="F883" s="1"/>
  <c r="E882"/>
  <c r="F882" s="1"/>
  <c r="E881"/>
  <c r="F881" s="1"/>
  <c r="E880"/>
  <c r="F880" s="1"/>
  <c r="E879"/>
  <c r="F879" s="1"/>
  <c r="E878"/>
  <c r="F878" s="1"/>
  <c r="E877"/>
  <c r="F877" s="1"/>
  <c r="E876"/>
  <c r="F876" s="1"/>
  <c r="E875"/>
  <c r="F875" s="1"/>
  <c r="E874"/>
  <c r="F874" s="1"/>
  <c r="E873"/>
  <c r="F873" s="1"/>
  <c r="E872"/>
  <c r="F872" s="1"/>
  <c r="E871"/>
  <c r="F871" s="1"/>
  <c r="E870"/>
  <c r="F870" s="1"/>
  <c r="E869"/>
  <c r="F869" s="1"/>
  <c r="E868"/>
  <c r="F868" s="1"/>
  <c r="E867"/>
  <c r="F867" s="1"/>
  <c r="E866"/>
  <c r="F866" s="1"/>
  <c r="E865"/>
  <c r="F865" s="1"/>
  <c r="E864"/>
  <c r="F864" s="1"/>
  <c r="E863"/>
  <c r="F863" s="1"/>
  <c r="E862"/>
  <c r="F862" s="1"/>
  <c r="E861"/>
  <c r="F861" s="1"/>
  <c r="E860"/>
  <c r="F860" s="1"/>
  <c r="E859"/>
  <c r="F859" s="1"/>
  <c r="E858"/>
  <c r="F858" s="1"/>
  <c r="E857"/>
  <c r="F857" s="1"/>
  <c r="E856"/>
  <c r="F856" s="1"/>
  <c r="E855"/>
  <c r="F855" s="1"/>
  <c r="E854"/>
  <c r="F854" s="1"/>
  <c r="E853"/>
  <c r="F853" s="1"/>
  <c r="E852"/>
  <c r="F852" s="1"/>
  <c r="E851"/>
  <c r="F851" s="1"/>
  <c r="E850"/>
  <c r="F850" s="1"/>
  <c r="E849"/>
  <c r="F849" s="1"/>
  <c r="E848"/>
  <c r="F848" s="1"/>
  <c r="E847"/>
  <c r="F847" s="1"/>
  <c r="E846"/>
  <c r="F846" s="1"/>
  <c r="E845"/>
  <c r="F845" s="1"/>
  <c r="E844"/>
  <c r="F844" s="1"/>
  <c r="E843"/>
  <c r="F843" s="1"/>
  <c r="E842"/>
  <c r="F842" s="1"/>
  <c r="E841"/>
  <c r="F841" s="1"/>
  <c r="E840"/>
  <c r="F840" s="1"/>
  <c r="E839"/>
  <c r="F839" s="1"/>
  <c r="E838"/>
  <c r="F838" s="1"/>
  <c r="E837"/>
  <c r="F837" s="1"/>
  <c r="E836"/>
  <c r="F836" s="1"/>
  <c r="E835"/>
  <c r="F835" s="1"/>
  <c r="E834"/>
  <c r="F834" s="1"/>
  <c r="E833"/>
  <c r="F833" s="1"/>
  <c r="E832"/>
  <c r="F832" s="1"/>
  <c r="E831"/>
  <c r="F831" s="1"/>
  <c r="E830"/>
  <c r="F830" s="1"/>
  <c r="E829"/>
  <c r="F829" s="1"/>
  <c r="E828"/>
  <c r="F828" s="1"/>
  <c r="E827"/>
  <c r="F827" s="1"/>
  <c r="E826"/>
  <c r="F826" s="1"/>
  <c r="E825"/>
  <c r="F825" s="1"/>
  <c r="E824"/>
  <c r="F824" s="1"/>
  <c r="E823"/>
  <c r="F823" s="1"/>
  <c r="E822"/>
  <c r="F822" s="1"/>
  <c r="E821"/>
  <c r="F821" s="1"/>
  <c r="E820"/>
  <c r="F820" s="1"/>
  <c r="E819"/>
  <c r="F819" s="1"/>
  <c r="E818"/>
  <c r="F818" s="1"/>
  <c r="E817"/>
  <c r="F817" s="1"/>
  <c r="E816"/>
  <c r="F816" s="1"/>
  <c r="E815"/>
  <c r="F815" s="1"/>
  <c r="E814"/>
  <c r="F814" s="1"/>
  <c r="E813"/>
  <c r="F813" s="1"/>
  <c r="E812"/>
  <c r="F812" s="1"/>
  <c r="E811"/>
  <c r="F811" s="1"/>
  <c r="E810"/>
  <c r="F810" s="1"/>
  <c r="E809"/>
  <c r="F809" s="1"/>
  <c r="E808"/>
  <c r="F808" s="1"/>
  <c r="E807"/>
  <c r="F807" s="1"/>
  <c r="E806"/>
  <c r="F806" s="1"/>
  <c r="E805"/>
  <c r="F805" s="1"/>
  <c r="E804"/>
  <c r="F804" s="1"/>
  <c r="E803"/>
  <c r="F803" s="1"/>
  <c r="E802"/>
  <c r="F802" s="1"/>
  <c r="E801"/>
  <c r="F801" s="1"/>
  <c r="E800"/>
  <c r="F800" s="1"/>
  <c r="E799"/>
  <c r="F799" s="1"/>
  <c r="E798"/>
  <c r="F798" s="1"/>
  <c r="E797"/>
  <c r="F797" s="1"/>
  <c r="E796"/>
  <c r="F796" s="1"/>
  <c r="E795"/>
  <c r="F795" s="1"/>
  <c r="E794"/>
  <c r="F794" s="1"/>
  <c r="E793"/>
  <c r="F793" s="1"/>
  <c r="E792"/>
  <c r="F792" s="1"/>
  <c r="E791"/>
  <c r="F791" s="1"/>
  <c r="E790"/>
  <c r="F790" s="1"/>
  <c r="E789"/>
  <c r="F789" s="1"/>
  <c r="E788"/>
  <c r="F788" s="1"/>
  <c r="E787"/>
  <c r="F787" s="1"/>
  <c r="E786"/>
  <c r="F786" s="1"/>
  <c r="E785"/>
  <c r="F785" s="1"/>
  <c r="E784"/>
  <c r="F784" s="1"/>
  <c r="E783"/>
  <c r="F783" s="1"/>
  <c r="E782"/>
  <c r="F782" s="1"/>
  <c r="E781"/>
  <c r="F781" s="1"/>
  <c r="E780"/>
  <c r="F780" s="1"/>
  <c r="E779"/>
  <c r="F779" s="1"/>
  <c r="E778"/>
  <c r="F778" s="1"/>
  <c r="E777"/>
  <c r="F777" s="1"/>
  <c r="E776"/>
  <c r="F776" s="1"/>
  <c r="E775"/>
  <c r="F775" s="1"/>
  <c r="E774"/>
  <c r="F774" s="1"/>
  <c r="E773"/>
  <c r="F773" s="1"/>
  <c r="E772"/>
  <c r="F772" s="1"/>
  <c r="E771"/>
  <c r="F771" s="1"/>
  <c r="E770"/>
  <c r="F770" s="1"/>
  <c r="E769"/>
  <c r="F769" s="1"/>
  <c r="E768"/>
  <c r="F768" s="1"/>
  <c r="E767"/>
  <c r="F767" s="1"/>
  <c r="E766"/>
  <c r="F766" s="1"/>
  <c r="E765"/>
  <c r="F765" s="1"/>
  <c r="E764"/>
  <c r="F764" s="1"/>
  <c r="E763"/>
  <c r="F763" s="1"/>
  <c r="E762"/>
  <c r="F762" s="1"/>
  <c r="E761"/>
  <c r="F761" s="1"/>
  <c r="E760"/>
  <c r="F760" s="1"/>
  <c r="E759"/>
  <c r="F759" s="1"/>
  <c r="E758"/>
  <c r="F758" s="1"/>
  <c r="E757"/>
  <c r="F757" s="1"/>
  <c r="E756"/>
  <c r="F756" s="1"/>
  <c r="E755"/>
  <c r="F755" s="1"/>
  <c r="E754"/>
  <c r="F754" s="1"/>
  <c r="E753"/>
  <c r="F753" s="1"/>
  <c r="E752"/>
  <c r="F752" s="1"/>
  <c r="E751"/>
  <c r="F751" s="1"/>
  <c r="E750"/>
  <c r="F750" s="1"/>
  <c r="E749"/>
  <c r="F749" s="1"/>
  <c r="E748"/>
  <c r="F748" s="1"/>
  <c r="E747"/>
  <c r="F747" s="1"/>
  <c r="E746"/>
  <c r="F746" s="1"/>
  <c r="E745"/>
  <c r="F745" s="1"/>
  <c r="E744"/>
  <c r="F744" s="1"/>
  <c r="E743"/>
  <c r="F743" s="1"/>
  <c r="E742"/>
  <c r="F742" s="1"/>
  <c r="E741"/>
  <c r="F741" s="1"/>
  <c r="E740"/>
  <c r="F740" s="1"/>
  <c r="E739"/>
  <c r="F739" s="1"/>
  <c r="E738"/>
  <c r="F738" s="1"/>
  <c r="E737"/>
  <c r="F737" s="1"/>
  <c r="E736"/>
  <c r="F736" s="1"/>
  <c r="E735"/>
  <c r="F735" s="1"/>
  <c r="E734"/>
  <c r="F734" s="1"/>
  <c r="E733"/>
  <c r="F733" s="1"/>
  <c r="E732"/>
  <c r="F732" s="1"/>
  <c r="E731"/>
  <c r="F731" s="1"/>
  <c r="E730"/>
  <c r="F730" s="1"/>
  <c r="E729"/>
  <c r="F729" s="1"/>
  <c r="E728"/>
  <c r="F728" s="1"/>
  <c r="E727"/>
  <c r="F727" s="1"/>
  <c r="E726"/>
  <c r="F726" s="1"/>
  <c r="E725"/>
  <c r="F725" s="1"/>
  <c r="E724"/>
  <c r="F724" s="1"/>
  <c r="E723"/>
  <c r="F723" s="1"/>
  <c r="E722"/>
  <c r="F722" s="1"/>
  <c r="E721"/>
  <c r="F721" s="1"/>
  <c r="E720"/>
  <c r="F720" s="1"/>
  <c r="E719"/>
  <c r="F719" s="1"/>
  <c r="E718"/>
  <c r="F718" s="1"/>
  <c r="E717"/>
  <c r="F717" s="1"/>
  <c r="E716"/>
  <c r="F716" s="1"/>
  <c r="E715"/>
  <c r="F715" s="1"/>
  <c r="E714"/>
  <c r="F714" s="1"/>
  <c r="E713"/>
  <c r="F713" s="1"/>
  <c r="E712"/>
  <c r="F712" s="1"/>
  <c r="E711"/>
  <c r="F711" s="1"/>
  <c r="E710"/>
  <c r="F710" s="1"/>
  <c r="E709"/>
  <c r="F709" s="1"/>
  <c r="E708"/>
  <c r="F708" s="1"/>
  <c r="E707"/>
  <c r="F707" s="1"/>
  <c r="E706"/>
  <c r="F706" s="1"/>
  <c r="E705"/>
  <c r="F705" s="1"/>
  <c r="E704"/>
  <c r="F704" s="1"/>
  <c r="E703"/>
  <c r="F703" s="1"/>
  <c r="E702"/>
  <c r="F702" s="1"/>
  <c r="E701"/>
  <c r="F701" s="1"/>
  <c r="E700"/>
  <c r="F700" s="1"/>
  <c r="E699"/>
  <c r="F699" s="1"/>
  <c r="E698"/>
  <c r="F698" s="1"/>
  <c r="E697"/>
  <c r="F697" s="1"/>
  <c r="E696"/>
  <c r="F696" s="1"/>
  <c r="E695"/>
  <c r="F695" s="1"/>
  <c r="E694"/>
  <c r="F694" s="1"/>
  <c r="E693"/>
  <c r="F693" s="1"/>
  <c r="E692"/>
  <c r="F692" s="1"/>
  <c r="E691"/>
  <c r="F691" s="1"/>
  <c r="E690"/>
  <c r="F690" s="1"/>
  <c r="E689"/>
  <c r="F689" s="1"/>
  <c r="E688"/>
  <c r="F688" s="1"/>
  <c r="E687"/>
  <c r="F687" s="1"/>
  <c r="E686"/>
  <c r="F686" s="1"/>
  <c r="E685"/>
  <c r="F685" s="1"/>
  <c r="E684"/>
  <c r="F684" s="1"/>
  <c r="E683"/>
  <c r="F683" s="1"/>
  <c r="E682"/>
  <c r="F682" s="1"/>
  <c r="E681"/>
  <c r="F681" s="1"/>
  <c r="E680"/>
  <c r="F680" s="1"/>
  <c r="E679"/>
  <c r="F679" s="1"/>
  <c r="E678"/>
  <c r="F678" s="1"/>
  <c r="E677"/>
  <c r="F677" s="1"/>
  <c r="E676"/>
  <c r="F676" s="1"/>
  <c r="E675"/>
  <c r="F675" s="1"/>
  <c r="E674"/>
  <c r="F674" s="1"/>
  <c r="E673"/>
  <c r="F673" s="1"/>
  <c r="E672"/>
  <c r="F672" s="1"/>
  <c r="E671"/>
  <c r="F671" s="1"/>
  <c r="E670"/>
  <c r="F670" s="1"/>
  <c r="E669"/>
  <c r="F669" s="1"/>
  <c r="E668"/>
  <c r="F668" s="1"/>
  <c r="E667"/>
  <c r="F667" s="1"/>
  <c r="E666"/>
  <c r="F666" s="1"/>
  <c r="E665"/>
  <c r="F665" s="1"/>
  <c r="E664"/>
  <c r="F664" s="1"/>
  <c r="E663"/>
  <c r="F663" s="1"/>
  <c r="E662"/>
  <c r="F662" s="1"/>
  <c r="E661"/>
  <c r="F661" s="1"/>
  <c r="E660"/>
  <c r="F660" s="1"/>
  <c r="E659"/>
  <c r="F659" s="1"/>
  <c r="E658"/>
  <c r="F658" s="1"/>
  <c r="E657"/>
  <c r="F657" s="1"/>
  <c r="E656"/>
  <c r="F656" s="1"/>
  <c r="E655"/>
  <c r="F655" s="1"/>
  <c r="E654"/>
  <c r="F654" s="1"/>
  <c r="E653"/>
  <c r="F653" s="1"/>
  <c r="E652"/>
  <c r="F652" s="1"/>
  <c r="E651"/>
  <c r="F651" s="1"/>
  <c r="E650"/>
  <c r="F650" s="1"/>
  <c r="E649"/>
  <c r="F649" s="1"/>
  <c r="E648"/>
  <c r="F648" s="1"/>
  <c r="E647"/>
  <c r="F647" s="1"/>
  <c r="E646"/>
  <c r="F646" s="1"/>
  <c r="E645"/>
  <c r="F645" s="1"/>
  <c r="E644"/>
  <c r="F644" s="1"/>
  <c r="E643"/>
  <c r="F643" s="1"/>
  <c r="E642"/>
  <c r="F642" s="1"/>
  <c r="E641"/>
  <c r="F641" s="1"/>
  <c r="E640"/>
  <c r="F640" s="1"/>
  <c r="E639"/>
  <c r="F639" s="1"/>
  <c r="E638"/>
  <c r="F638" s="1"/>
  <c r="E637"/>
  <c r="F637" s="1"/>
  <c r="E636"/>
  <c r="F636" s="1"/>
  <c r="E635"/>
  <c r="F635" s="1"/>
  <c r="E634"/>
  <c r="F634" s="1"/>
  <c r="E633"/>
  <c r="F633" s="1"/>
  <c r="E632"/>
  <c r="F632" s="1"/>
  <c r="E631"/>
  <c r="F631" s="1"/>
  <c r="E630"/>
  <c r="F630" s="1"/>
  <c r="E629"/>
  <c r="F629" s="1"/>
  <c r="E628"/>
  <c r="F628" s="1"/>
  <c r="E627"/>
  <c r="F627" s="1"/>
  <c r="E626"/>
  <c r="F626" s="1"/>
  <c r="E625"/>
  <c r="F625" s="1"/>
  <c r="E624"/>
  <c r="F624" s="1"/>
  <c r="E623"/>
  <c r="F623" s="1"/>
  <c r="E622"/>
  <c r="F622" s="1"/>
  <c r="E621"/>
  <c r="F621" s="1"/>
  <c r="E620"/>
  <c r="F620" s="1"/>
  <c r="E619"/>
  <c r="F619" s="1"/>
  <c r="E618"/>
  <c r="F618" s="1"/>
  <c r="E617"/>
  <c r="F617" s="1"/>
  <c r="E616"/>
  <c r="F616" s="1"/>
  <c r="E615"/>
  <c r="F615" s="1"/>
  <c r="E614"/>
  <c r="F614" s="1"/>
  <c r="E613"/>
  <c r="F613" s="1"/>
  <c r="E612"/>
  <c r="F612" s="1"/>
  <c r="E611"/>
  <c r="F611" s="1"/>
  <c r="E610"/>
  <c r="F610" s="1"/>
  <c r="E609"/>
  <c r="F609" s="1"/>
  <c r="E608"/>
  <c r="F608" s="1"/>
  <c r="E607"/>
  <c r="F607" s="1"/>
  <c r="E606"/>
  <c r="F606" s="1"/>
  <c r="E605"/>
  <c r="F605" s="1"/>
  <c r="E604"/>
  <c r="F604" s="1"/>
  <c r="E603"/>
  <c r="F603" s="1"/>
  <c r="E602"/>
  <c r="F602" s="1"/>
  <c r="E601"/>
  <c r="F601" s="1"/>
  <c r="E600"/>
  <c r="F600" s="1"/>
  <c r="E599"/>
  <c r="F599" s="1"/>
  <c r="E598"/>
  <c r="F598" s="1"/>
  <c r="E597"/>
  <c r="F597" s="1"/>
  <c r="E596"/>
  <c r="F596" s="1"/>
  <c r="E595"/>
  <c r="F595" s="1"/>
  <c r="E594"/>
  <c r="F594" s="1"/>
  <c r="E593"/>
  <c r="F593" s="1"/>
  <c r="E592"/>
  <c r="F592" s="1"/>
  <c r="E591"/>
  <c r="F591" s="1"/>
  <c r="E590"/>
  <c r="F590" s="1"/>
  <c r="E589"/>
  <c r="F589" s="1"/>
  <c r="E588"/>
  <c r="F588" s="1"/>
  <c r="E587"/>
  <c r="F587" s="1"/>
  <c r="E586"/>
  <c r="F586" s="1"/>
  <c r="E585"/>
  <c r="F585" s="1"/>
  <c r="E584"/>
  <c r="F584" s="1"/>
  <c r="E583"/>
  <c r="F583" s="1"/>
  <c r="E582"/>
  <c r="F582" s="1"/>
  <c r="E581"/>
  <c r="F581" s="1"/>
  <c r="E580"/>
  <c r="F580" s="1"/>
  <c r="E579"/>
  <c r="F579" s="1"/>
  <c r="E578"/>
  <c r="F578" s="1"/>
  <c r="E577"/>
  <c r="F577" s="1"/>
  <c r="E576"/>
  <c r="F576" s="1"/>
  <c r="E575"/>
  <c r="F575" s="1"/>
  <c r="E574"/>
  <c r="F574" s="1"/>
  <c r="E573"/>
  <c r="F573" s="1"/>
  <c r="E572"/>
  <c r="F572" s="1"/>
  <c r="E571"/>
  <c r="F571" s="1"/>
  <c r="E570"/>
  <c r="F570" s="1"/>
  <c r="E569"/>
  <c r="F569" s="1"/>
  <c r="E568"/>
  <c r="F568" s="1"/>
  <c r="E567"/>
  <c r="F567" s="1"/>
  <c r="E566"/>
  <c r="F566" s="1"/>
  <c r="E565"/>
  <c r="F565" s="1"/>
  <c r="E564"/>
  <c r="F564" s="1"/>
  <c r="E563"/>
  <c r="F563" s="1"/>
  <c r="E562"/>
  <c r="F562" s="1"/>
  <c r="E561"/>
  <c r="F561" s="1"/>
  <c r="E560"/>
  <c r="F560" s="1"/>
  <c r="E559"/>
  <c r="F559" s="1"/>
  <c r="E558"/>
  <c r="F558" s="1"/>
  <c r="E557"/>
  <c r="F557" s="1"/>
  <c r="E556"/>
  <c r="F556" s="1"/>
  <c r="E555"/>
  <c r="F555" s="1"/>
  <c r="E554"/>
  <c r="F554" s="1"/>
  <c r="E553"/>
  <c r="F553" s="1"/>
  <c r="E552"/>
  <c r="F552" s="1"/>
  <c r="E551"/>
  <c r="F551" s="1"/>
  <c r="E550"/>
  <c r="F550" s="1"/>
  <c r="E549"/>
  <c r="F549" s="1"/>
  <c r="E548"/>
  <c r="F548" s="1"/>
  <c r="E547"/>
  <c r="F547" s="1"/>
  <c r="E546"/>
  <c r="F546" s="1"/>
  <c r="E545"/>
  <c r="F545" s="1"/>
  <c r="E544"/>
  <c r="F544" s="1"/>
  <c r="E543"/>
  <c r="F543" s="1"/>
  <c r="E542"/>
  <c r="F542" s="1"/>
  <c r="E541"/>
  <c r="F541" s="1"/>
  <c r="E540"/>
  <c r="F540" s="1"/>
  <c r="E539"/>
  <c r="F539" s="1"/>
  <c r="E538"/>
  <c r="F538" s="1"/>
  <c r="E537"/>
  <c r="F537" s="1"/>
  <c r="E536"/>
  <c r="F536" s="1"/>
  <c r="E535"/>
  <c r="F535" s="1"/>
  <c r="E534"/>
  <c r="F534" s="1"/>
  <c r="E533"/>
  <c r="F533" s="1"/>
  <c r="E532"/>
  <c r="F532" s="1"/>
  <c r="E531"/>
  <c r="F531" s="1"/>
  <c r="E530"/>
  <c r="F530" s="1"/>
  <c r="E529"/>
  <c r="F529" s="1"/>
  <c r="E528"/>
  <c r="F528" s="1"/>
  <c r="E527"/>
  <c r="F527" s="1"/>
  <c r="E526"/>
  <c r="F526" s="1"/>
  <c r="E525"/>
  <c r="F525" s="1"/>
  <c r="E524"/>
  <c r="F524" s="1"/>
  <c r="E523"/>
  <c r="F523" s="1"/>
  <c r="E522"/>
  <c r="F522" s="1"/>
  <c r="E521"/>
  <c r="F521" s="1"/>
  <c r="E520"/>
  <c r="F520" s="1"/>
  <c r="E519"/>
  <c r="F519" s="1"/>
  <c r="E518"/>
  <c r="F518" s="1"/>
  <c r="E517"/>
  <c r="F517" s="1"/>
  <c r="E516"/>
  <c r="F516" s="1"/>
  <c r="E515"/>
  <c r="F515" s="1"/>
  <c r="E514"/>
  <c r="F514" s="1"/>
  <c r="E513"/>
  <c r="F513" s="1"/>
  <c r="E512"/>
  <c r="F512" s="1"/>
  <c r="E511"/>
  <c r="F511" s="1"/>
  <c r="E510"/>
  <c r="F510" s="1"/>
  <c r="E509"/>
  <c r="F509" s="1"/>
  <c r="E508"/>
  <c r="F508" s="1"/>
  <c r="E507"/>
  <c r="F507" s="1"/>
  <c r="E506"/>
  <c r="F506" s="1"/>
  <c r="E505"/>
  <c r="F505" s="1"/>
  <c r="E504"/>
  <c r="F504" s="1"/>
  <c r="E503"/>
  <c r="F503" s="1"/>
  <c r="E502"/>
  <c r="F502" s="1"/>
  <c r="E501"/>
  <c r="F501" s="1"/>
  <c r="E500"/>
  <c r="F500" s="1"/>
  <c r="E499"/>
  <c r="F499" s="1"/>
  <c r="E498"/>
  <c r="F498" s="1"/>
  <c r="E497"/>
  <c r="F497" s="1"/>
  <c r="E496"/>
  <c r="F496" s="1"/>
  <c r="E495"/>
  <c r="F495" s="1"/>
  <c r="E494"/>
  <c r="F494" s="1"/>
  <c r="E493"/>
  <c r="F493" s="1"/>
  <c r="E492"/>
  <c r="F492" s="1"/>
  <c r="E491"/>
  <c r="F491" s="1"/>
  <c r="E490"/>
  <c r="F490" s="1"/>
  <c r="E489"/>
  <c r="F489" s="1"/>
  <c r="E488"/>
  <c r="F488" s="1"/>
  <c r="E487"/>
  <c r="F487" s="1"/>
  <c r="E486"/>
  <c r="F486" s="1"/>
  <c r="E485"/>
  <c r="F485" s="1"/>
  <c r="E484"/>
  <c r="F484" s="1"/>
  <c r="E483"/>
  <c r="F483" s="1"/>
  <c r="E482"/>
  <c r="F482" s="1"/>
  <c r="E481"/>
  <c r="F481" s="1"/>
  <c r="E480"/>
  <c r="F480" s="1"/>
  <c r="E479"/>
  <c r="F479" s="1"/>
  <c r="E478"/>
  <c r="F478" s="1"/>
  <c r="E477"/>
  <c r="F477" s="1"/>
  <c r="E476"/>
  <c r="F476" s="1"/>
  <c r="E475"/>
  <c r="F475" s="1"/>
  <c r="E474"/>
  <c r="F474" s="1"/>
  <c r="E473"/>
  <c r="F473" s="1"/>
  <c r="E472"/>
  <c r="F472" s="1"/>
  <c r="E471"/>
  <c r="F471" s="1"/>
  <c r="E470"/>
  <c r="F470" s="1"/>
  <c r="E469"/>
  <c r="F469" s="1"/>
  <c r="E468"/>
  <c r="F468" s="1"/>
  <c r="E467"/>
  <c r="F467" s="1"/>
  <c r="E466"/>
  <c r="F466" s="1"/>
  <c r="E465"/>
  <c r="F465" s="1"/>
  <c r="E464"/>
  <c r="F464" s="1"/>
  <c r="E463"/>
  <c r="F463" s="1"/>
  <c r="E462"/>
  <c r="F462" s="1"/>
  <c r="E461"/>
  <c r="F461" s="1"/>
  <c r="E460"/>
  <c r="F460" s="1"/>
  <c r="E459"/>
  <c r="F459" s="1"/>
  <c r="E458"/>
  <c r="F458" s="1"/>
  <c r="E457"/>
  <c r="F457" s="1"/>
  <c r="E456"/>
  <c r="F456" s="1"/>
  <c r="E455"/>
  <c r="F455" s="1"/>
  <c r="E454"/>
  <c r="F454" s="1"/>
  <c r="E453"/>
  <c r="F453" s="1"/>
  <c r="E452"/>
  <c r="F452" s="1"/>
  <c r="E451"/>
  <c r="F451" s="1"/>
  <c r="E450"/>
  <c r="F450" s="1"/>
  <c r="E449"/>
  <c r="F449" s="1"/>
  <c r="E448"/>
  <c r="F448" s="1"/>
  <c r="E447"/>
  <c r="F447" s="1"/>
  <c r="E446"/>
  <c r="F446" s="1"/>
  <c r="E445"/>
  <c r="F445" s="1"/>
  <c r="E444"/>
  <c r="F444" s="1"/>
  <c r="E443"/>
  <c r="F443" s="1"/>
  <c r="E442"/>
  <c r="F442" s="1"/>
  <c r="E441"/>
  <c r="F441" s="1"/>
  <c r="E440"/>
  <c r="F440" s="1"/>
  <c r="E439"/>
  <c r="F439" s="1"/>
  <c r="E438"/>
  <c r="F438" s="1"/>
  <c r="E437"/>
  <c r="F437" s="1"/>
  <c r="E436"/>
  <c r="F436" s="1"/>
  <c r="E435"/>
  <c r="F435" s="1"/>
  <c r="E434"/>
  <c r="F434" s="1"/>
  <c r="E433"/>
  <c r="F433" s="1"/>
  <c r="E432"/>
  <c r="F432" s="1"/>
  <c r="E431"/>
  <c r="F431" s="1"/>
  <c r="E430"/>
  <c r="F430" s="1"/>
  <c r="E429"/>
  <c r="F429" s="1"/>
  <c r="E428"/>
  <c r="F428" s="1"/>
  <c r="E427"/>
  <c r="F427" s="1"/>
  <c r="E426"/>
  <c r="F426" s="1"/>
  <c r="E425"/>
  <c r="F425" s="1"/>
  <c r="E424"/>
  <c r="F424" s="1"/>
  <c r="E423"/>
  <c r="F423" s="1"/>
  <c r="E422"/>
  <c r="F422" s="1"/>
  <c r="E421"/>
  <c r="F421" s="1"/>
  <c r="E420"/>
  <c r="F420" s="1"/>
  <c r="E419"/>
  <c r="F419" s="1"/>
  <c r="E418"/>
  <c r="F418" s="1"/>
  <c r="E417"/>
  <c r="F417" s="1"/>
  <c r="E416"/>
  <c r="F416" s="1"/>
  <c r="E415"/>
  <c r="F415" s="1"/>
  <c r="E414"/>
  <c r="F414" s="1"/>
  <c r="E413"/>
  <c r="F413" s="1"/>
  <c r="E412"/>
  <c r="F412" s="1"/>
  <c r="E411"/>
  <c r="F411" s="1"/>
  <c r="E410"/>
  <c r="F410" s="1"/>
  <c r="E409"/>
  <c r="F409" s="1"/>
  <c r="E408"/>
  <c r="F408" s="1"/>
  <c r="E407"/>
  <c r="F407" s="1"/>
  <c r="E406"/>
  <c r="F406" s="1"/>
  <c r="E405"/>
  <c r="F405" s="1"/>
  <c r="E404"/>
  <c r="F404" s="1"/>
  <c r="E403"/>
  <c r="F403" s="1"/>
  <c r="E402"/>
  <c r="F402" s="1"/>
  <c r="E401"/>
  <c r="F401" s="1"/>
  <c r="E400"/>
  <c r="F400" s="1"/>
  <c r="E399"/>
  <c r="F399" s="1"/>
  <c r="E398"/>
  <c r="F398" s="1"/>
  <c r="E397"/>
  <c r="F397" s="1"/>
  <c r="E396"/>
  <c r="F396" s="1"/>
  <c r="E395"/>
  <c r="F395" s="1"/>
  <c r="E394"/>
  <c r="F394" s="1"/>
  <c r="E393"/>
  <c r="F393" s="1"/>
  <c r="E392"/>
  <c r="F392" s="1"/>
  <c r="E391"/>
  <c r="F391" s="1"/>
  <c r="E390"/>
  <c r="F390" s="1"/>
  <c r="E389"/>
  <c r="F389" s="1"/>
  <c r="E388"/>
  <c r="F388" s="1"/>
  <c r="E387"/>
  <c r="F387" s="1"/>
  <c r="E386"/>
  <c r="F386" s="1"/>
  <c r="E385"/>
  <c r="F385" s="1"/>
  <c r="E384"/>
  <c r="F384" s="1"/>
  <c r="E383"/>
  <c r="F383" s="1"/>
  <c r="E382"/>
  <c r="F382" s="1"/>
  <c r="E381"/>
  <c r="F381" s="1"/>
  <c r="E380"/>
  <c r="F380" s="1"/>
  <c r="E379"/>
  <c r="F379" s="1"/>
  <c r="E378"/>
  <c r="F378" s="1"/>
  <c r="E377"/>
  <c r="F377" s="1"/>
  <c r="E376"/>
  <c r="F376" s="1"/>
  <c r="E375"/>
  <c r="F375" s="1"/>
  <c r="E374"/>
  <c r="F374" s="1"/>
  <c r="E373"/>
  <c r="F373" s="1"/>
  <c r="E372"/>
  <c r="F372" s="1"/>
  <c r="E371"/>
  <c r="F371" s="1"/>
  <c r="E370"/>
  <c r="F370" s="1"/>
  <c r="E369"/>
  <c r="F369" s="1"/>
  <c r="E368"/>
  <c r="F368" s="1"/>
  <c r="E367"/>
  <c r="F367" s="1"/>
  <c r="E366"/>
  <c r="F366" s="1"/>
  <c r="E365"/>
  <c r="F365" s="1"/>
  <c r="E364"/>
  <c r="F364" s="1"/>
  <c r="E363"/>
  <c r="F363" s="1"/>
  <c r="E362"/>
  <c r="F362" s="1"/>
  <c r="E361"/>
  <c r="F361" s="1"/>
  <c r="E360"/>
  <c r="F360" s="1"/>
  <c r="E359"/>
  <c r="F359" s="1"/>
  <c r="E358"/>
  <c r="F358" s="1"/>
  <c r="E357"/>
  <c r="F357" s="1"/>
  <c r="E356"/>
  <c r="F356" s="1"/>
  <c r="E355"/>
  <c r="F355" s="1"/>
  <c r="E354"/>
  <c r="F354" s="1"/>
  <c r="E353"/>
  <c r="F353" s="1"/>
  <c r="E352"/>
  <c r="F352" s="1"/>
  <c r="E351"/>
  <c r="F351" s="1"/>
  <c r="E350"/>
  <c r="F350" s="1"/>
  <c r="E349"/>
  <c r="F349" s="1"/>
  <c r="E348"/>
  <c r="F348" s="1"/>
  <c r="E347"/>
  <c r="F347" s="1"/>
  <c r="E346"/>
  <c r="F346" s="1"/>
  <c r="E345"/>
  <c r="F345" s="1"/>
  <c r="E344"/>
  <c r="F344" s="1"/>
  <c r="E343"/>
  <c r="F343" s="1"/>
  <c r="E342"/>
  <c r="F342" s="1"/>
  <c r="E341"/>
  <c r="F341" s="1"/>
  <c r="E340"/>
  <c r="F340" s="1"/>
  <c r="E339"/>
  <c r="F339" s="1"/>
  <c r="E338"/>
  <c r="F338" s="1"/>
  <c r="E337"/>
  <c r="F337" s="1"/>
  <c r="E336"/>
  <c r="F336" s="1"/>
  <c r="E335"/>
  <c r="F335" s="1"/>
  <c r="E334"/>
  <c r="F334" s="1"/>
  <c r="E333"/>
  <c r="F333" s="1"/>
  <c r="E332"/>
  <c r="F332" s="1"/>
  <c r="E331"/>
  <c r="F331" s="1"/>
  <c r="E330"/>
  <c r="F330" s="1"/>
  <c r="E329"/>
  <c r="F329" s="1"/>
  <c r="E328"/>
  <c r="F328" s="1"/>
  <c r="E327"/>
  <c r="F327" s="1"/>
  <c r="E326"/>
  <c r="F326" s="1"/>
  <c r="E325"/>
  <c r="F325" s="1"/>
  <c r="E324"/>
  <c r="F324" s="1"/>
  <c r="E323"/>
  <c r="F323" s="1"/>
  <c r="E322"/>
  <c r="F322" s="1"/>
  <c r="E321"/>
  <c r="F321" s="1"/>
  <c r="E320"/>
  <c r="F320" s="1"/>
  <c r="E319"/>
  <c r="F319" s="1"/>
  <c r="E318"/>
  <c r="F318" s="1"/>
  <c r="E317"/>
  <c r="F317" s="1"/>
  <c r="E316"/>
  <c r="F316" s="1"/>
  <c r="E315"/>
  <c r="F315" s="1"/>
  <c r="E314"/>
  <c r="F314" s="1"/>
  <c r="E313"/>
  <c r="F313" s="1"/>
  <c r="E312"/>
  <c r="F312" s="1"/>
  <c r="E311"/>
  <c r="F311" s="1"/>
  <c r="E310"/>
  <c r="F310" s="1"/>
  <c r="E309"/>
  <c r="F309" s="1"/>
  <c r="E308"/>
  <c r="F308" s="1"/>
  <c r="E307"/>
  <c r="F307" s="1"/>
  <c r="E306"/>
  <c r="F306" s="1"/>
  <c r="E305"/>
  <c r="F305" s="1"/>
  <c r="E304"/>
  <c r="F304" s="1"/>
  <c r="E303"/>
  <c r="F303" s="1"/>
  <c r="E302"/>
  <c r="F302" s="1"/>
  <c r="E301"/>
  <c r="F301" s="1"/>
  <c r="E300"/>
  <c r="F300" s="1"/>
  <c r="E299"/>
  <c r="F299" s="1"/>
  <c r="E298"/>
  <c r="F298" s="1"/>
  <c r="E297"/>
  <c r="F297" s="1"/>
  <c r="E296"/>
  <c r="F296" s="1"/>
  <c r="E295"/>
  <c r="F295" s="1"/>
  <c r="E294"/>
  <c r="F294" s="1"/>
  <c r="E293"/>
  <c r="F293" s="1"/>
  <c r="E292"/>
  <c r="F292" s="1"/>
  <c r="E291"/>
  <c r="F291" s="1"/>
  <c r="E290"/>
  <c r="F290" s="1"/>
  <c r="E289"/>
  <c r="F289" s="1"/>
  <c r="E288"/>
  <c r="F288" s="1"/>
  <c r="E287"/>
  <c r="F287" s="1"/>
  <c r="E286"/>
  <c r="F286" s="1"/>
  <c r="E285"/>
  <c r="F285" s="1"/>
  <c r="E284"/>
  <c r="F284" s="1"/>
  <c r="E283"/>
  <c r="F283" s="1"/>
  <c r="E282"/>
  <c r="F282" s="1"/>
  <c r="E281"/>
  <c r="F281" s="1"/>
  <c r="E280"/>
  <c r="F280" s="1"/>
  <c r="E279"/>
  <c r="F279" s="1"/>
  <c r="E278"/>
  <c r="F278" s="1"/>
  <c r="E277"/>
  <c r="F277" s="1"/>
  <c r="E276"/>
  <c r="F276" s="1"/>
  <c r="E275"/>
  <c r="F275" s="1"/>
  <c r="E274"/>
  <c r="F274" s="1"/>
  <c r="E273"/>
  <c r="F273" s="1"/>
  <c r="E272"/>
  <c r="F272" s="1"/>
  <c r="E271"/>
  <c r="F271" s="1"/>
  <c r="E270"/>
  <c r="F270" s="1"/>
  <c r="E269"/>
  <c r="F269" s="1"/>
  <c r="E268"/>
  <c r="F268" s="1"/>
  <c r="E267"/>
  <c r="F267" s="1"/>
  <c r="E266"/>
  <c r="F266" s="1"/>
  <c r="E265"/>
  <c r="F265" s="1"/>
  <c r="E264"/>
  <c r="F264" s="1"/>
  <c r="E263"/>
  <c r="F263" s="1"/>
  <c r="E262"/>
  <c r="F262" s="1"/>
  <c r="E261"/>
  <c r="F261" s="1"/>
  <c r="E260"/>
  <c r="F260" s="1"/>
  <c r="E259"/>
  <c r="F259" s="1"/>
  <c r="E258"/>
  <c r="F258" s="1"/>
  <c r="E257"/>
  <c r="F257" s="1"/>
  <c r="E256"/>
  <c r="F256" s="1"/>
  <c r="E255"/>
  <c r="F255" s="1"/>
  <c r="E254"/>
  <c r="F254" s="1"/>
  <c r="E253"/>
  <c r="F253" s="1"/>
  <c r="E252"/>
  <c r="F252" s="1"/>
  <c r="E251"/>
  <c r="F251" s="1"/>
  <c r="E250"/>
  <c r="F250" s="1"/>
  <c r="E249"/>
  <c r="F249" s="1"/>
  <c r="E248"/>
  <c r="F248" s="1"/>
  <c r="E247"/>
  <c r="F247" s="1"/>
  <c r="E246"/>
  <c r="F246" s="1"/>
  <c r="E245"/>
  <c r="F245" s="1"/>
  <c r="E244"/>
  <c r="F244" s="1"/>
  <c r="E243"/>
  <c r="F243" s="1"/>
  <c r="E242"/>
  <c r="F242" s="1"/>
  <c r="E241"/>
  <c r="F241" s="1"/>
  <c r="E240"/>
  <c r="F240" s="1"/>
  <c r="E239"/>
  <c r="F239" s="1"/>
  <c r="E238"/>
  <c r="F238" s="1"/>
  <c r="E237"/>
  <c r="F237" s="1"/>
  <c r="E236"/>
  <c r="F236" s="1"/>
  <c r="E235"/>
  <c r="F235" s="1"/>
  <c r="E234"/>
  <c r="F234" s="1"/>
  <c r="E233"/>
  <c r="F233" s="1"/>
  <c r="E232"/>
  <c r="F232" s="1"/>
  <c r="E231"/>
  <c r="F231" s="1"/>
  <c r="E230"/>
  <c r="F230" s="1"/>
  <c r="E229"/>
  <c r="F229" s="1"/>
  <c r="E228"/>
  <c r="F228" s="1"/>
  <c r="E227"/>
  <c r="F227" s="1"/>
  <c r="E226"/>
  <c r="F226" s="1"/>
  <c r="E225"/>
  <c r="F225" s="1"/>
  <c r="E224"/>
  <c r="F224" s="1"/>
  <c r="E223"/>
  <c r="F223" s="1"/>
  <c r="E222"/>
  <c r="F222" s="1"/>
  <c r="E221"/>
  <c r="F221" s="1"/>
  <c r="E220"/>
  <c r="F220" s="1"/>
  <c r="E219"/>
  <c r="F219" s="1"/>
  <c r="E218"/>
  <c r="F218" s="1"/>
  <c r="E217"/>
  <c r="F217" s="1"/>
  <c r="E216"/>
  <c r="F216" s="1"/>
  <c r="E215"/>
  <c r="F215" s="1"/>
  <c r="E214"/>
  <c r="F214" s="1"/>
  <c r="E213"/>
  <c r="F213" s="1"/>
  <c r="E212"/>
  <c r="F212" s="1"/>
  <c r="E211"/>
  <c r="F211" s="1"/>
  <c r="E210"/>
  <c r="F210" s="1"/>
  <c r="E209"/>
  <c r="F209" s="1"/>
  <c r="E208"/>
  <c r="F208" s="1"/>
  <c r="E207"/>
  <c r="F207" s="1"/>
  <c r="E206"/>
  <c r="F206" s="1"/>
  <c r="E205"/>
  <c r="F205" s="1"/>
  <c r="E204"/>
  <c r="F204" s="1"/>
  <c r="E203"/>
  <c r="F203" s="1"/>
  <c r="E202"/>
  <c r="F202" s="1"/>
  <c r="E201"/>
  <c r="F201" s="1"/>
  <c r="E200"/>
  <c r="F200" s="1"/>
  <c r="E199"/>
  <c r="F199" s="1"/>
  <c r="E198"/>
  <c r="F198" s="1"/>
  <c r="E197"/>
  <c r="F197" s="1"/>
  <c r="E196"/>
  <c r="F196" s="1"/>
  <c r="E195"/>
  <c r="F195" s="1"/>
  <c r="E194"/>
  <c r="F194" s="1"/>
  <c r="E193"/>
  <c r="F193" s="1"/>
  <c r="E192"/>
  <c r="F192" s="1"/>
  <c r="E191"/>
  <c r="F191" s="1"/>
  <c r="E190"/>
  <c r="F190" s="1"/>
  <c r="E189"/>
  <c r="F189" s="1"/>
  <c r="E188"/>
  <c r="F188" s="1"/>
  <c r="E187"/>
  <c r="F187" s="1"/>
  <c r="E186"/>
  <c r="F186" s="1"/>
  <c r="E185"/>
  <c r="F185" s="1"/>
  <c r="E184"/>
  <c r="F184" s="1"/>
  <c r="E183"/>
  <c r="F183" s="1"/>
  <c r="E182"/>
  <c r="F182" s="1"/>
  <c r="E181"/>
  <c r="F181" s="1"/>
  <c r="E180"/>
  <c r="F180" s="1"/>
  <c r="E179"/>
  <c r="F179" s="1"/>
  <c r="E178"/>
  <c r="F178" s="1"/>
  <c r="E177"/>
  <c r="F177" s="1"/>
  <c r="E176"/>
  <c r="F176" s="1"/>
  <c r="E175"/>
  <c r="F175" s="1"/>
  <c r="E174"/>
  <c r="F174" s="1"/>
  <c r="E173"/>
  <c r="F173" s="1"/>
  <c r="E172"/>
  <c r="F172" s="1"/>
  <c r="E171"/>
  <c r="F171" s="1"/>
  <c r="E170"/>
  <c r="F170" s="1"/>
  <c r="E169"/>
  <c r="F169" s="1"/>
  <c r="E168"/>
  <c r="F168" s="1"/>
  <c r="E167"/>
  <c r="F167" s="1"/>
  <c r="E166"/>
  <c r="F166" s="1"/>
  <c r="E165"/>
  <c r="F165" s="1"/>
  <c r="E164"/>
  <c r="F164" s="1"/>
  <c r="E163"/>
  <c r="F163" s="1"/>
  <c r="E162"/>
  <c r="F162" s="1"/>
  <c r="E161"/>
  <c r="F161" s="1"/>
  <c r="E160"/>
  <c r="F160" s="1"/>
  <c r="E159"/>
  <c r="F159" s="1"/>
  <c r="E158"/>
  <c r="F158" s="1"/>
  <c r="E157"/>
  <c r="F157" s="1"/>
  <c r="E156"/>
  <c r="F156" s="1"/>
  <c r="E155"/>
  <c r="F155" s="1"/>
  <c r="E154"/>
  <c r="F154" s="1"/>
  <c r="E153"/>
  <c r="F153" s="1"/>
  <c r="E152"/>
  <c r="F152" s="1"/>
  <c r="E151"/>
  <c r="F151" s="1"/>
  <c r="E150"/>
  <c r="F150" s="1"/>
  <c r="E149"/>
  <c r="F149" s="1"/>
  <c r="E148"/>
  <c r="F148" s="1"/>
  <c r="E147"/>
  <c r="F147" s="1"/>
  <c r="E146"/>
  <c r="F146" s="1"/>
  <c r="E145"/>
  <c r="F145" s="1"/>
  <c r="E144"/>
  <c r="F144" s="1"/>
  <c r="E143"/>
  <c r="F143" s="1"/>
  <c r="E142"/>
  <c r="F142" s="1"/>
  <c r="E141"/>
  <c r="F141" s="1"/>
  <c r="E140"/>
  <c r="F140" s="1"/>
  <c r="E139"/>
  <c r="F139" s="1"/>
  <c r="E138"/>
  <c r="F138" s="1"/>
  <c r="E137"/>
  <c r="F137" s="1"/>
  <c r="E136"/>
  <c r="F136" s="1"/>
  <c r="E135"/>
  <c r="F135" s="1"/>
  <c r="E134"/>
  <c r="F134" s="1"/>
  <c r="E133"/>
  <c r="F133" s="1"/>
  <c r="E132"/>
  <c r="F132" s="1"/>
  <c r="E131"/>
  <c r="F131" s="1"/>
  <c r="E130"/>
  <c r="F130" s="1"/>
  <c r="E129"/>
  <c r="F129" s="1"/>
  <c r="E128"/>
  <c r="F128" s="1"/>
  <c r="E127"/>
  <c r="F127" s="1"/>
  <c r="E126"/>
  <c r="F126" s="1"/>
  <c r="E125"/>
  <c r="F125" s="1"/>
  <c r="E124"/>
  <c r="F124" s="1"/>
  <c r="E123"/>
  <c r="F123" s="1"/>
  <c r="E122"/>
  <c r="F122" s="1"/>
  <c r="E121"/>
  <c r="F121" s="1"/>
  <c r="E120"/>
  <c r="F120" s="1"/>
  <c r="E119"/>
  <c r="F119" s="1"/>
  <c r="E118"/>
  <c r="F118" s="1"/>
  <c r="E117"/>
  <c r="F117" s="1"/>
  <c r="E116"/>
  <c r="F116" s="1"/>
  <c r="E115"/>
  <c r="F115" s="1"/>
  <c r="E114"/>
  <c r="F114" s="1"/>
  <c r="E113"/>
  <c r="F113" s="1"/>
  <c r="E112"/>
  <c r="F112" s="1"/>
  <c r="E111"/>
  <c r="F111" s="1"/>
  <c r="E110"/>
  <c r="F110" s="1"/>
  <c r="E109"/>
  <c r="F109" s="1"/>
  <c r="E108"/>
  <c r="F108" s="1"/>
  <c r="E107"/>
  <c r="F107" s="1"/>
  <c r="E106"/>
  <c r="F106" s="1"/>
  <c r="E105"/>
  <c r="F105" s="1"/>
  <c r="E104"/>
  <c r="F104" s="1"/>
  <c r="E103"/>
  <c r="F103" s="1"/>
  <c r="E102"/>
  <c r="F102" s="1"/>
  <c r="E101"/>
  <c r="F101" s="1"/>
  <c r="E100"/>
  <c r="F100" s="1"/>
  <c r="E99"/>
  <c r="F99" s="1"/>
  <c r="E98"/>
  <c r="F98" s="1"/>
  <c r="E97"/>
  <c r="F97" s="1"/>
  <c r="E96"/>
  <c r="F96" s="1"/>
  <c r="E95"/>
  <c r="F95" s="1"/>
  <c r="E94"/>
  <c r="F94" s="1"/>
  <c r="E93"/>
  <c r="F93" s="1"/>
  <c r="E92"/>
  <c r="F92" s="1"/>
  <c r="E91"/>
  <c r="F91" s="1"/>
  <c r="E90"/>
  <c r="F90" s="1"/>
  <c r="E89"/>
  <c r="F89" s="1"/>
  <c r="E88"/>
  <c r="F88" s="1"/>
  <c r="E87"/>
  <c r="F87" s="1"/>
  <c r="E86"/>
  <c r="F86" s="1"/>
  <c r="E85"/>
  <c r="F85" s="1"/>
  <c r="E84"/>
  <c r="F84" s="1"/>
  <c r="E83"/>
  <c r="F83" s="1"/>
  <c r="E82"/>
  <c r="F82" s="1"/>
  <c r="E81"/>
  <c r="F81" s="1"/>
  <c r="E80"/>
  <c r="F80" s="1"/>
  <c r="E79"/>
  <c r="F79" s="1"/>
  <c r="E78"/>
  <c r="F78" s="1"/>
  <c r="E77"/>
  <c r="F77" s="1"/>
  <c r="E76"/>
  <c r="F76" s="1"/>
  <c r="E75"/>
  <c r="F75" s="1"/>
  <c r="E74"/>
  <c r="F74" s="1"/>
  <c r="E73"/>
  <c r="F73" s="1"/>
  <c r="E72"/>
  <c r="F72" s="1"/>
  <c r="E71"/>
  <c r="F71" s="1"/>
  <c r="E70"/>
  <c r="F70" s="1"/>
  <c r="E69"/>
  <c r="F69" s="1"/>
  <c r="E68"/>
  <c r="F68" s="1"/>
  <c r="E67"/>
  <c r="F67" s="1"/>
  <c r="E66"/>
  <c r="F66" s="1"/>
  <c r="E65"/>
  <c r="F65" s="1"/>
  <c r="E64"/>
  <c r="F64" s="1"/>
  <c r="E63"/>
  <c r="F63" s="1"/>
  <c r="E62"/>
  <c r="F62" s="1"/>
  <c r="E61"/>
  <c r="F61" s="1"/>
  <c r="E60"/>
  <c r="F60" s="1"/>
  <c r="E59"/>
  <c r="F59" s="1"/>
  <c r="E58"/>
  <c r="F58" s="1"/>
  <c r="E57"/>
  <c r="F57" s="1"/>
  <c r="E56"/>
  <c r="F56" s="1"/>
  <c r="E55"/>
  <c r="F55" s="1"/>
  <c r="E54"/>
  <c r="F54" s="1"/>
  <c r="E53"/>
  <c r="F53" s="1"/>
  <c r="E52"/>
  <c r="F52" s="1"/>
  <c r="E51"/>
  <c r="F51" s="1"/>
  <c r="E50"/>
  <c r="F50" s="1"/>
  <c r="E49"/>
  <c r="F49" s="1"/>
  <c r="E48"/>
  <c r="F48" s="1"/>
  <c r="E47"/>
  <c r="F47" s="1"/>
  <c r="E46"/>
  <c r="F46" s="1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33"/>
  <c r="F33" s="1"/>
  <c r="E32"/>
  <c r="F32" s="1"/>
  <c r="E31"/>
  <c r="F31" s="1"/>
  <c r="E30"/>
  <c r="F30" s="1"/>
  <c r="E29"/>
  <c r="F29" s="1"/>
  <c r="E28"/>
  <c r="F28" s="1"/>
  <c r="E27"/>
  <c r="F27" s="1"/>
  <c r="E26"/>
  <c r="F26" s="1"/>
  <c r="E25"/>
  <c r="F25" s="1"/>
  <c r="E24"/>
  <c r="F24" s="1"/>
  <c r="E23"/>
  <c r="F23" s="1"/>
  <c r="E22"/>
  <c r="F22" s="1"/>
  <c r="E21"/>
  <c r="F21" s="1"/>
  <c r="E20"/>
  <c r="F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  <c r="E11"/>
  <c r="G11" s="1"/>
  <c r="E10"/>
  <c r="G10" s="1"/>
  <c r="E9"/>
  <c r="G9" s="1"/>
  <c r="E8"/>
  <c r="G8" s="1"/>
  <c r="E7"/>
  <c r="G7" s="1"/>
  <c r="E6"/>
  <c r="G6" s="1"/>
  <c r="E5"/>
  <c r="G5" s="1"/>
  <c r="E4"/>
  <c r="G4" s="1"/>
  <c r="E3"/>
  <c r="G3" s="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AA977" i="1"/>
  <c r="AG977" s="1"/>
  <c r="AC1000"/>
  <c r="AD1000" s="1"/>
  <c r="AA1000"/>
  <c r="AG1000" s="1"/>
  <c r="Z1000"/>
  <c r="P1000"/>
  <c r="AC999"/>
  <c r="AD999" s="1"/>
  <c r="AA999"/>
  <c r="AG999" s="1"/>
  <c r="Z999"/>
  <c r="P999"/>
  <c r="AC998"/>
  <c r="AD998" s="1"/>
  <c r="AA998"/>
  <c r="AG998" s="1"/>
  <c r="Z998"/>
  <c r="P998"/>
  <c r="AC997"/>
  <c r="AD997" s="1"/>
  <c r="AA997"/>
  <c r="AG997" s="1"/>
  <c r="Z997"/>
  <c r="P997"/>
  <c r="AC996"/>
  <c r="AD996" s="1"/>
  <c r="AA996"/>
  <c r="AG996" s="1"/>
  <c r="Z996"/>
  <c r="P996"/>
  <c r="AC995"/>
  <c r="AD995" s="1"/>
  <c r="AA995"/>
  <c r="AG995" s="1"/>
  <c r="Z995"/>
  <c r="P995"/>
  <c r="AC994"/>
  <c r="AD994" s="1"/>
  <c r="AA994"/>
  <c r="AG994" s="1"/>
  <c r="Z994"/>
  <c r="P994"/>
  <c r="AC993"/>
  <c r="AD993" s="1"/>
  <c r="AA993"/>
  <c r="AG993" s="1"/>
  <c r="Z993"/>
  <c r="P993"/>
  <c r="AC992"/>
  <c r="AD992" s="1"/>
  <c r="AA992"/>
  <c r="AG992" s="1"/>
  <c r="Z992"/>
  <c r="P992"/>
  <c r="AC991"/>
  <c r="AD991" s="1"/>
  <c r="AA991"/>
  <c r="AG991" s="1"/>
  <c r="Z991"/>
  <c r="P991"/>
  <c r="AC990"/>
  <c r="AD990" s="1"/>
  <c r="AA990"/>
  <c r="AG990" s="1"/>
  <c r="Z990"/>
  <c r="P990"/>
  <c r="AC989"/>
  <c r="AD989" s="1"/>
  <c r="AA989"/>
  <c r="AG989" s="1"/>
  <c r="Z989"/>
  <c r="P989"/>
  <c r="AC988"/>
  <c r="AD988" s="1"/>
  <c r="AA988"/>
  <c r="AG988" s="1"/>
  <c r="Z988"/>
  <c r="P988"/>
  <c r="AC987"/>
  <c r="AD987" s="1"/>
  <c r="AA987"/>
  <c r="AG987" s="1"/>
  <c r="Z987"/>
  <c r="P987"/>
  <c r="AC986"/>
  <c r="AD986" s="1"/>
  <c r="AA986"/>
  <c r="AG986" s="1"/>
  <c r="Z986"/>
  <c r="P986"/>
  <c r="AC985"/>
  <c r="AD985" s="1"/>
  <c r="AA985"/>
  <c r="AG985" s="1"/>
  <c r="Z985"/>
  <c r="P985"/>
  <c r="AC984"/>
  <c r="AD984" s="1"/>
  <c r="AA984"/>
  <c r="AG984" s="1"/>
  <c r="Z984"/>
  <c r="P984"/>
  <c r="AC983"/>
  <c r="AD983" s="1"/>
  <c r="AA983"/>
  <c r="AG983" s="1"/>
  <c r="Z983"/>
  <c r="P983"/>
  <c r="AC982"/>
  <c r="AD982" s="1"/>
  <c r="AA982"/>
  <c r="AG982" s="1"/>
  <c r="Z982"/>
  <c r="P982"/>
  <c r="AC981"/>
  <c r="AD981" s="1"/>
  <c r="AA981"/>
  <c r="AG981" s="1"/>
  <c r="Z981"/>
  <c r="P981"/>
  <c r="AC980"/>
  <c r="AD980" s="1"/>
  <c r="AA980"/>
  <c r="AG980" s="1"/>
  <c r="Z980"/>
  <c r="P980"/>
  <c r="AC979"/>
  <c r="AD979" s="1"/>
  <c r="AA979"/>
  <c r="AG979" s="1"/>
  <c r="Z979"/>
  <c r="P979"/>
  <c r="AC978"/>
  <c r="AD978" s="1"/>
  <c r="AA978"/>
  <c r="AG978" s="1"/>
  <c r="Z978"/>
  <c r="P978"/>
  <c r="Z977"/>
  <c r="P977"/>
  <c r="AC976"/>
  <c r="AD976" s="1"/>
  <c r="AA976"/>
  <c r="AG976" s="1"/>
  <c r="Z976"/>
  <c r="P976"/>
  <c r="AC975"/>
  <c r="AD975" s="1"/>
  <c r="AA975"/>
  <c r="AG975" s="1"/>
  <c r="Z975"/>
  <c r="P975"/>
  <c r="F975"/>
  <c r="AC974"/>
  <c r="AD974" s="1"/>
  <c r="AA974"/>
  <c r="AG974" s="1"/>
  <c r="Z974"/>
  <c r="P974"/>
  <c r="AC973"/>
  <c r="AD973" s="1"/>
  <c r="AA973"/>
  <c r="AG973" s="1"/>
  <c r="Z973"/>
  <c r="P973"/>
  <c r="AC972"/>
  <c r="AD972" s="1"/>
  <c r="AA972"/>
  <c r="AG972" s="1"/>
  <c r="Z972"/>
  <c r="P972"/>
  <c r="F972"/>
  <c r="AC971"/>
  <c r="AD971" s="1"/>
  <c r="AA971"/>
  <c r="AG971" s="1"/>
  <c r="Z971"/>
  <c r="P971"/>
  <c r="F971"/>
  <c r="AC970"/>
  <c r="AD970" s="1"/>
  <c r="AA970"/>
  <c r="AG970" s="1"/>
  <c r="Z970"/>
  <c r="P970"/>
  <c r="F970"/>
  <c r="AC969"/>
  <c r="AD969" s="1"/>
  <c r="AA969"/>
  <c r="AG969" s="1"/>
  <c r="Z969"/>
  <c r="P969"/>
  <c r="F969"/>
  <c r="AC968"/>
  <c r="AD968" s="1"/>
  <c r="AA968"/>
  <c r="AG968" s="1"/>
  <c r="Z968"/>
  <c r="P968"/>
  <c r="F968"/>
  <c r="AC967"/>
  <c r="AD967" s="1"/>
  <c r="AA967"/>
  <c r="AG967" s="1"/>
  <c r="Z967"/>
  <c r="P967"/>
  <c r="F967"/>
  <c r="AC966"/>
  <c r="AD966" s="1"/>
  <c r="AA966"/>
  <c r="AG966" s="1"/>
  <c r="Z966"/>
  <c r="P966"/>
  <c r="F966"/>
  <c r="AC965"/>
  <c r="AD965" s="1"/>
  <c r="AA965"/>
  <c r="AG965" s="1"/>
  <c r="Z965"/>
  <c r="P965"/>
  <c r="F965"/>
  <c r="AC964"/>
  <c r="AD964" s="1"/>
  <c r="AA964"/>
  <c r="AG964" s="1"/>
  <c r="Z964"/>
  <c r="P964"/>
  <c r="F964"/>
  <c r="AC963"/>
  <c r="AD963" s="1"/>
  <c r="AA963"/>
  <c r="AG963" s="1"/>
  <c r="Z963"/>
  <c r="P963"/>
  <c r="F963"/>
  <c r="AC962"/>
  <c r="AD962" s="1"/>
  <c r="AA962"/>
  <c r="AG962" s="1"/>
  <c r="Z962"/>
  <c r="P962"/>
  <c r="F962"/>
  <c r="AC961"/>
  <c r="AD961" s="1"/>
  <c r="AA961"/>
  <c r="AG961" s="1"/>
  <c r="Z961"/>
  <c r="P961"/>
  <c r="F961"/>
  <c r="AC960"/>
  <c r="AD960" s="1"/>
  <c r="AA960"/>
  <c r="AG960" s="1"/>
  <c r="Z960"/>
  <c r="P960"/>
  <c r="F960"/>
  <c r="AC959"/>
  <c r="AD959" s="1"/>
  <c r="AA959"/>
  <c r="AG959" s="1"/>
  <c r="Z959"/>
  <c r="P959"/>
  <c r="F959"/>
  <c r="AC958"/>
  <c r="AD958" s="1"/>
  <c r="AA958"/>
  <c r="AG958" s="1"/>
  <c r="Z958"/>
  <c r="P958"/>
  <c r="F958"/>
  <c r="AC957"/>
  <c r="AD957" s="1"/>
  <c r="AA957"/>
  <c r="AG957" s="1"/>
  <c r="Z957"/>
  <c r="P957"/>
  <c r="AC956"/>
  <c r="AD956" s="1"/>
  <c r="AA956"/>
  <c r="AG956" s="1"/>
  <c r="Z956"/>
  <c r="P956"/>
  <c r="F956"/>
  <c r="AC955"/>
  <c r="AD955" s="1"/>
  <c r="AA955"/>
  <c r="AG955" s="1"/>
  <c r="Z955"/>
  <c r="P955"/>
  <c r="F955"/>
  <c r="AC954"/>
  <c r="AD954" s="1"/>
  <c r="AA954"/>
  <c r="AG954" s="1"/>
  <c r="Z954"/>
  <c r="P954"/>
  <c r="AC953"/>
  <c r="AD953" s="1"/>
  <c r="AA953"/>
  <c r="AG953" s="1"/>
  <c r="Z953"/>
  <c r="P953"/>
  <c r="F953"/>
  <c r="AC952"/>
  <c r="AD952" s="1"/>
  <c r="AA952"/>
  <c r="AG952" s="1"/>
  <c r="Z952"/>
  <c r="P952"/>
  <c r="F952"/>
  <c r="AC951"/>
  <c r="AD951" s="1"/>
  <c r="AA951"/>
  <c r="AG951" s="1"/>
  <c r="Z951"/>
  <c r="P951"/>
  <c r="F951"/>
  <c r="AC950"/>
  <c r="AD950" s="1"/>
  <c r="AA950"/>
  <c r="AG950" s="1"/>
  <c r="Z950"/>
  <c r="P950"/>
  <c r="F950"/>
  <c r="AC949"/>
  <c r="AD949" s="1"/>
  <c r="AA949"/>
  <c r="AG949" s="1"/>
  <c r="Z949"/>
  <c r="P949"/>
  <c r="F949"/>
  <c r="AC948"/>
  <c r="AD948" s="1"/>
  <c r="AA948"/>
  <c r="AG948" s="1"/>
  <c r="Z948"/>
  <c r="P948"/>
  <c r="F948"/>
  <c r="AC947"/>
  <c r="AD947" s="1"/>
  <c r="AA947"/>
  <c r="AG947" s="1"/>
  <c r="Z947"/>
  <c r="P947"/>
  <c r="F947"/>
  <c r="AC946"/>
  <c r="AD946" s="1"/>
  <c r="AA946"/>
  <c r="AG946" s="1"/>
  <c r="Z946"/>
  <c r="P946"/>
  <c r="F946"/>
  <c r="AC945"/>
  <c r="AD945" s="1"/>
  <c r="AA945"/>
  <c r="AG945" s="1"/>
  <c r="Z945"/>
  <c r="P945"/>
  <c r="F945"/>
  <c r="AC944"/>
  <c r="AD944" s="1"/>
  <c r="AA944"/>
  <c r="AG944" s="1"/>
  <c r="Z944"/>
  <c r="P944"/>
  <c r="F944"/>
  <c r="AC943"/>
  <c r="AD943" s="1"/>
  <c r="AA943"/>
  <c r="AG943" s="1"/>
  <c r="Z943"/>
  <c r="P943"/>
  <c r="F943"/>
  <c r="AC942"/>
  <c r="AD942" s="1"/>
  <c r="AA942"/>
  <c r="AG942" s="1"/>
  <c r="Z942"/>
  <c r="P942"/>
  <c r="AC941"/>
  <c r="AD941" s="1"/>
  <c r="AA941"/>
  <c r="AG941" s="1"/>
  <c r="Z941"/>
  <c r="P941"/>
  <c r="F941"/>
  <c r="AC940"/>
  <c r="AD940" s="1"/>
  <c r="AA940"/>
  <c r="AG940" s="1"/>
  <c r="Z940"/>
  <c r="P940"/>
  <c r="F940"/>
  <c r="AC939"/>
  <c r="AD939" s="1"/>
  <c r="AA939"/>
  <c r="AG939" s="1"/>
  <c r="Z939"/>
  <c r="P939"/>
  <c r="F939"/>
  <c r="AC938"/>
  <c r="AD938" s="1"/>
  <c r="AA938"/>
  <c r="AG938" s="1"/>
  <c r="Z938"/>
  <c r="P938"/>
  <c r="F938"/>
  <c r="AC937"/>
  <c r="AD937" s="1"/>
  <c r="AA937"/>
  <c r="AG937" s="1"/>
  <c r="Z937"/>
  <c r="P937"/>
  <c r="F937"/>
  <c r="AC936"/>
  <c r="AD936" s="1"/>
  <c r="AA936"/>
  <c r="AG936" s="1"/>
  <c r="Z936"/>
  <c r="P936"/>
  <c r="F936"/>
  <c r="AC935"/>
  <c r="AD935" s="1"/>
  <c r="AA935"/>
  <c r="AG935" s="1"/>
  <c r="Z935"/>
  <c r="P935"/>
  <c r="F935"/>
  <c r="AC934"/>
  <c r="AD934" s="1"/>
  <c r="AA934"/>
  <c r="AG934" s="1"/>
  <c r="Z934"/>
  <c r="P934"/>
  <c r="F934"/>
  <c r="AC933"/>
  <c r="AD933" s="1"/>
  <c r="AA933"/>
  <c r="AG933" s="1"/>
  <c r="Z933"/>
  <c r="P933"/>
  <c r="F933"/>
  <c r="AC932"/>
  <c r="AD932" s="1"/>
  <c r="AA932"/>
  <c r="AG932" s="1"/>
  <c r="Z932"/>
  <c r="P932"/>
  <c r="F932"/>
  <c r="AC931"/>
  <c r="AD931" s="1"/>
  <c r="AA931"/>
  <c r="AG931" s="1"/>
  <c r="Z931"/>
  <c r="P931"/>
  <c r="G931"/>
  <c r="Y931" s="1"/>
  <c r="F931"/>
  <c r="AC930"/>
  <c r="AD930" s="1"/>
  <c r="AA930"/>
  <c r="AG930" s="1"/>
  <c r="Z930"/>
  <c r="P930"/>
  <c r="G930"/>
  <c r="Y930" s="1"/>
  <c r="F930"/>
  <c r="AC929"/>
  <c r="AD929" s="1"/>
  <c r="AA929"/>
  <c r="AG929" s="1"/>
  <c r="Z929"/>
  <c r="P929"/>
  <c r="G929"/>
  <c r="Y929" s="1"/>
  <c r="F929"/>
  <c r="AC928"/>
  <c r="AD928" s="1"/>
  <c r="AA928"/>
  <c r="AG928" s="1"/>
  <c r="Z928"/>
  <c r="P928"/>
  <c r="F928"/>
  <c r="AC927"/>
  <c r="AD927" s="1"/>
  <c r="AA927"/>
  <c r="AG927" s="1"/>
  <c r="Z927"/>
  <c r="P927"/>
  <c r="G927"/>
  <c r="Y927" s="1"/>
  <c r="F927"/>
  <c r="AC926"/>
  <c r="AD926" s="1"/>
  <c r="AA926"/>
  <c r="AG926" s="1"/>
  <c r="Z926"/>
  <c r="P926"/>
  <c r="G926"/>
  <c r="Y926" s="1"/>
  <c r="F926"/>
  <c r="AC925"/>
  <c r="AD925" s="1"/>
  <c r="AA925"/>
  <c r="AG925" s="1"/>
  <c r="Z925"/>
  <c r="P925"/>
  <c r="G925"/>
  <c r="Y925" s="1"/>
  <c r="F925"/>
  <c r="AC924"/>
  <c r="AD924" s="1"/>
  <c r="AA924"/>
  <c r="AG924" s="1"/>
  <c r="Z924"/>
  <c r="P924"/>
  <c r="F924"/>
  <c r="AC923"/>
  <c r="AD923" s="1"/>
  <c r="AA923"/>
  <c r="AG923" s="1"/>
  <c r="Z923"/>
  <c r="P923"/>
  <c r="G923"/>
  <c r="Y923" s="1"/>
  <c r="F923"/>
  <c r="AC922"/>
  <c r="AD922" s="1"/>
  <c r="AA922"/>
  <c r="AG922" s="1"/>
  <c r="Z922"/>
  <c r="P922"/>
  <c r="G922"/>
  <c r="Y922" s="1"/>
  <c r="F922"/>
  <c r="AC921"/>
  <c r="AD921" s="1"/>
  <c r="AA921"/>
  <c r="AG921" s="1"/>
  <c r="Z921"/>
  <c r="P921"/>
  <c r="G921"/>
  <c r="Y921" s="1"/>
  <c r="F921"/>
  <c r="AC920"/>
  <c r="AD920" s="1"/>
  <c r="AA920"/>
  <c r="AG920" s="1"/>
  <c r="Z920"/>
  <c r="P920"/>
  <c r="F920"/>
  <c r="AC919"/>
  <c r="AD919" s="1"/>
  <c r="AA919"/>
  <c r="AG919" s="1"/>
  <c r="Z919"/>
  <c r="P919"/>
  <c r="G919"/>
  <c r="Y919" s="1"/>
  <c r="F919"/>
  <c r="AC918"/>
  <c r="AD918" s="1"/>
  <c r="AA918"/>
  <c r="AG918" s="1"/>
  <c r="Z918"/>
  <c r="P918"/>
  <c r="G918"/>
  <c r="Y918" s="1"/>
  <c r="F918"/>
  <c r="AC917"/>
  <c r="AD917" s="1"/>
  <c r="AA917"/>
  <c r="AG917" s="1"/>
  <c r="Z917"/>
  <c r="P917"/>
  <c r="G917"/>
  <c r="Y917" s="1"/>
  <c r="F917"/>
  <c r="AC916"/>
  <c r="AD916" s="1"/>
  <c r="AA916"/>
  <c r="AG916" s="1"/>
  <c r="Z916"/>
  <c r="P916"/>
  <c r="F916"/>
  <c r="AC915"/>
  <c r="AD915" s="1"/>
  <c r="AA915"/>
  <c r="AG915" s="1"/>
  <c r="Z915"/>
  <c r="P915"/>
  <c r="G915"/>
  <c r="Y915" s="1"/>
  <c r="F915"/>
  <c r="AC914"/>
  <c r="AD914" s="1"/>
  <c r="AA914"/>
  <c r="AG914" s="1"/>
  <c r="Z914"/>
  <c r="P914"/>
  <c r="G914"/>
  <c r="Y914" s="1"/>
  <c r="F914"/>
  <c r="AC913"/>
  <c r="AD913" s="1"/>
  <c r="AA913"/>
  <c r="AG913" s="1"/>
  <c r="Z913"/>
  <c r="P913"/>
  <c r="G913"/>
  <c r="Y913" s="1"/>
  <c r="F913"/>
  <c r="AC912"/>
  <c r="AD912" s="1"/>
  <c r="AA912"/>
  <c r="AG912" s="1"/>
  <c r="Z912"/>
  <c r="P912"/>
  <c r="F912"/>
  <c r="AC911"/>
  <c r="AD911" s="1"/>
  <c r="AA911"/>
  <c r="AG911" s="1"/>
  <c r="Z911"/>
  <c r="P911"/>
  <c r="G911"/>
  <c r="Y911" s="1"/>
  <c r="F911"/>
  <c r="AC910"/>
  <c r="AD910" s="1"/>
  <c r="AA910"/>
  <c r="AG910" s="1"/>
  <c r="Z910"/>
  <c r="P910"/>
  <c r="G910"/>
  <c r="Y910" s="1"/>
  <c r="F910"/>
  <c r="AC909"/>
  <c r="AD909" s="1"/>
  <c r="AA909"/>
  <c r="AG909" s="1"/>
  <c r="Z909"/>
  <c r="P909"/>
  <c r="G909"/>
  <c r="Y909" s="1"/>
  <c r="F909"/>
  <c r="AC908"/>
  <c r="AD908" s="1"/>
  <c r="AA908"/>
  <c r="AG908" s="1"/>
  <c r="Z908"/>
  <c r="P908"/>
  <c r="F908"/>
  <c r="AC907"/>
  <c r="AD907" s="1"/>
  <c r="AA907"/>
  <c r="AG907" s="1"/>
  <c r="Z907"/>
  <c r="P907"/>
  <c r="G907"/>
  <c r="Y907" s="1"/>
  <c r="F907"/>
  <c r="AC906"/>
  <c r="AD906" s="1"/>
  <c r="AA906"/>
  <c r="AG906" s="1"/>
  <c r="Z906"/>
  <c r="P906"/>
  <c r="G906"/>
  <c r="Y906" s="1"/>
  <c r="F906"/>
  <c r="AC905"/>
  <c r="AD905" s="1"/>
  <c r="AA905"/>
  <c r="AG905" s="1"/>
  <c r="Z905"/>
  <c r="P905"/>
  <c r="G905"/>
  <c r="Y905" s="1"/>
  <c r="F905"/>
  <c r="AC904"/>
  <c r="AD904" s="1"/>
  <c r="AA904"/>
  <c r="AG904" s="1"/>
  <c r="Z904"/>
  <c r="P904"/>
  <c r="F904"/>
  <c r="AC903"/>
  <c r="AD903" s="1"/>
  <c r="AA903"/>
  <c r="AG903" s="1"/>
  <c r="Z903"/>
  <c r="P903"/>
  <c r="G903"/>
  <c r="F903"/>
  <c r="AC902"/>
  <c r="AD902" s="1"/>
  <c r="AA902"/>
  <c r="AG902" s="1"/>
  <c r="Z902"/>
  <c r="P902"/>
  <c r="G902"/>
  <c r="Y902" s="1"/>
  <c r="F902"/>
  <c r="AC901"/>
  <c r="AD901" s="1"/>
  <c r="AA901"/>
  <c r="AG901" s="1"/>
  <c r="Z901"/>
  <c r="P901"/>
  <c r="G901"/>
  <c r="Y901" s="1"/>
  <c r="F901"/>
  <c r="AC900"/>
  <c r="AD900" s="1"/>
  <c r="AA900"/>
  <c r="AG900" s="1"/>
  <c r="Z900"/>
  <c r="P900"/>
  <c r="F900"/>
  <c r="AC899"/>
  <c r="AD899" s="1"/>
  <c r="AA899"/>
  <c r="AG899" s="1"/>
  <c r="Z899"/>
  <c r="P899"/>
  <c r="G899"/>
  <c r="Y899" s="1"/>
  <c r="F899"/>
  <c r="AC898"/>
  <c r="AD898" s="1"/>
  <c r="AA898"/>
  <c r="AG898" s="1"/>
  <c r="Z898"/>
  <c r="P898"/>
  <c r="G898"/>
  <c r="Y898" s="1"/>
  <c r="F898"/>
  <c r="AC897"/>
  <c r="AD897" s="1"/>
  <c r="AA897"/>
  <c r="AG897" s="1"/>
  <c r="Z897"/>
  <c r="P897"/>
  <c r="G897"/>
  <c r="Y897" s="1"/>
  <c r="F897"/>
  <c r="AC896"/>
  <c r="AD896" s="1"/>
  <c r="AA896"/>
  <c r="AG896" s="1"/>
  <c r="Z896"/>
  <c r="P896"/>
  <c r="F896"/>
  <c r="AC895"/>
  <c r="AD895" s="1"/>
  <c r="AA895"/>
  <c r="AG895" s="1"/>
  <c r="Z895"/>
  <c r="P895"/>
  <c r="G895"/>
  <c r="F895"/>
  <c r="AC894"/>
  <c r="AD894" s="1"/>
  <c r="AA894"/>
  <c r="AG894" s="1"/>
  <c r="Z894"/>
  <c r="P894"/>
  <c r="G894"/>
  <c r="Y894" s="1"/>
  <c r="F894"/>
  <c r="AC893"/>
  <c r="AD893" s="1"/>
  <c r="AA893"/>
  <c r="AG893" s="1"/>
  <c r="Z893"/>
  <c r="P893"/>
  <c r="AC892"/>
  <c r="AD892" s="1"/>
  <c r="AA892"/>
  <c r="AG892" s="1"/>
  <c r="Z892"/>
  <c r="P892"/>
  <c r="F892"/>
  <c r="AC891"/>
  <c r="AD891" s="1"/>
  <c r="AA891"/>
  <c r="AG891" s="1"/>
  <c r="Z891"/>
  <c r="P891"/>
  <c r="G891"/>
  <c r="I891" s="1"/>
  <c r="F891"/>
  <c r="AC890"/>
  <c r="AD890" s="1"/>
  <c r="AA890"/>
  <c r="AG890" s="1"/>
  <c r="Z890"/>
  <c r="P890"/>
  <c r="AC889"/>
  <c r="AD889" s="1"/>
  <c r="AA889"/>
  <c r="AG889" s="1"/>
  <c r="Z889"/>
  <c r="P889"/>
  <c r="G889"/>
  <c r="I889" s="1"/>
  <c r="F889"/>
  <c r="AC888"/>
  <c r="AD888" s="1"/>
  <c r="AA888"/>
  <c r="AG888" s="1"/>
  <c r="Z888"/>
  <c r="P888"/>
  <c r="F888"/>
  <c r="AC887"/>
  <c r="AD887" s="1"/>
  <c r="AA887"/>
  <c r="AG887" s="1"/>
  <c r="Z887"/>
  <c r="P887"/>
  <c r="F887"/>
  <c r="AC886"/>
  <c r="AD886" s="1"/>
  <c r="AA886"/>
  <c r="AG886" s="1"/>
  <c r="Z886"/>
  <c r="P886"/>
  <c r="G886"/>
  <c r="I886" s="1"/>
  <c r="F886"/>
  <c r="AC885"/>
  <c r="AD885" s="1"/>
  <c r="AA885"/>
  <c r="AG885" s="1"/>
  <c r="Z885"/>
  <c r="P885"/>
  <c r="G885"/>
  <c r="I885" s="1"/>
  <c r="F885"/>
  <c r="AC884"/>
  <c r="AD884" s="1"/>
  <c r="AA884"/>
  <c r="AG884" s="1"/>
  <c r="Z884"/>
  <c r="P884"/>
  <c r="F884"/>
  <c r="AC883"/>
  <c r="AD883" s="1"/>
  <c r="AA883"/>
  <c r="AG883" s="1"/>
  <c r="Z883"/>
  <c r="P883"/>
  <c r="F883"/>
  <c r="AC882"/>
  <c r="AD882" s="1"/>
  <c r="AA882"/>
  <c r="AG882" s="1"/>
  <c r="Z882"/>
  <c r="P882"/>
  <c r="AC881"/>
  <c r="AD881" s="1"/>
  <c r="AA881"/>
  <c r="AG881" s="1"/>
  <c r="Z881"/>
  <c r="P881"/>
  <c r="G881"/>
  <c r="I881" s="1"/>
  <c r="F881"/>
  <c r="AC880"/>
  <c r="AD880" s="1"/>
  <c r="AA880"/>
  <c r="AG880" s="1"/>
  <c r="Z880"/>
  <c r="P880"/>
  <c r="F880"/>
  <c r="AC879"/>
  <c r="AD879" s="1"/>
  <c r="AA879"/>
  <c r="AG879" s="1"/>
  <c r="Z879"/>
  <c r="P879"/>
  <c r="G879"/>
  <c r="I879" s="1"/>
  <c r="F879"/>
  <c r="AC878"/>
  <c r="AD878" s="1"/>
  <c r="AA878"/>
  <c r="AG878" s="1"/>
  <c r="Z878"/>
  <c r="P878"/>
  <c r="G878"/>
  <c r="I878" s="1"/>
  <c r="F878"/>
  <c r="AC877"/>
  <c r="AD877" s="1"/>
  <c r="AA877"/>
  <c r="AG877" s="1"/>
  <c r="Z877"/>
  <c r="P877"/>
  <c r="F877"/>
  <c r="AC876"/>
  <c r="AD876" s="1"/>
  <c r="AA876"/>
  <c r="AG876" s="1"/>
  <c r="Z876"/>
  <c r="P876"/>
  <c r="F876"/>
  <c r="AC875"/>
  <c r="AD875" s="1"/>
  <c r="AA875"/>
  <c r="AG875" s="1"/>
  <c r="Z875"/>
  <c r="P875"/>
  <c r="F875"/>
  <c r="AC874"/>
  <c r="AD874" s="1"/>
  <c r="AA874"/>
  <c r="AG874" s="1"/>
  <c r="Z874"/>
  <c r="P874"/>
  <c r="AC873"/>
  <c r="AD873" s="1"/>
  <c r="AA873"/>
  <c r="AG873" s="1"/>
  <c r="Z873"/>
  <c r="P873"/>
  <c r="G873"/>
  <c r="Y873" s="1"/>
  <c r="F873"/>
  <c r="AC872"/>
  <c r="AD872" s="1"/>
  <c r="AA872"/>
  <c r="AG872" s="1"/>
  <c r="Z872"/>
  <c r="P872"/>
  <c r="F872"/>
  <c r="AC871"/>
  <c r="AD871" s="1"/>
  <c r="AA871"/>
  <c r="AG871" s="1"/>
  <c r="Z871"/>
  <c r="P871"/>
  <c r="G871"/>
  <c r="Y871" s="1"/>
  <c r="F871"/>
  <c r="AC870"/>
  <c r="AD870" s="1"/>
  <c r="AA870"/>
  <c r="AG870" s="1"/>
  <c r="Z870"/>
  <c r="P870"/>
  <c r="G870"/>
  <c r="Y870" s="1"/>
  <c r="F870"/>
  <c r="AC869"/>
  <c r="AD869" s="1"/>
  <c r="AA869"/>
  <c r="AG869" s="1"/>
  <c r="Z869"/>
  <c r="P869"/>
  <c r="F869"/>
  <c r="AC868"/>
  <c r="AD868" s="1"/>
  <c r="AA868"/>
  <c r="AG868" s="1"/>
  <c r="Z868"/>
  <c r="P868"/>
  <c r="G868"/>
  <c r="Y868" s="1"/>
  <c r="F868"/>
  <c r="AC867"/>
  <c r="AD867" s="1"/>
  <c r="AA867"/>
  <c r="AG867" s="1"/>
  <c r="Z867"/>
  <c r="P867"/>
  <c r="G867"/>
  <c r="Y867" s="1"/>
  <c r="F867"/>
  <c r="AC866"/>
  <c r="AD866" s="1"/>
  <c r="AA866"/>
  <c r="AG866" s="1"/>
  <c r="Z866"/>
  <c r="P866"/>
  <c r="G866"/>
  <c r="Y866" s="1"/>
  <c r="F866"/>
  <c r="AC865"/>
  <c r="AD865" s="1"/>
  <c r="AA865"/>
  <c r="AG865" s="1"/>
  <c r="Z865"/>
  <c r="P865"/>
  <c r="G865"/>
  <c r="Y865" s="1"/>
  <c r="F865"/>
  <c r="AC864"/>
  <c r="AD864" s="1"/>
  <c r="AA864"/>
  <c r="AG864" s="1"/>
  <c r="Z864"/>
  <c r="P864"/>
  <c r="F864"/>
  <c r="AC863"/>
  <c r="AD863" s="1"/>
  <c r="AA863"/>
  <c r="AG863" s="1"/>
  <c r="Z863"/>
  <c r="P863"/>
  <c r="G863"/>
  <c r="Y863" s="1"/>
  <c r="F863"/>
  <c r="AC862"/>
  <c r="AD862" s="1"/>
  <c r="AA862"/>
  <c r="AG862" s="1"/>
  <c r="Z862"/>
  <c r="P862"/>
  <c r="G862"/>
  <c r="Y862" s="1"/>
  <c r="F862"/>
  <c r="AC861"/>
  <c r="AD861" s="1"/>
  <c r="AA861"/>
  <c r="AG861" s="1"/>
  <c r="Z861"/>
  <c r="P861"/>
  <c r="F861"/>
  <c r="AC860"/>
  <c r="AD860" s="1"/>
  <c r="AA860"/>
  <c r="AG860" s="1"/>
  <c r="Z860"/>
  <c r="P860"/>
  <c r="F860"/>
  <c r="AC859"/>
  <c r="AD859" s="1"/>
  <c r="AA859"/>
  <c r="AG859" s="1"/>
  <c r="Z859"/>
  <c r="P859"/>
  <c r="G859"/>
  <c r="Y859" s="1"/>
  <c r="F859"/>
  <c r="AC858"/>
  <c r="AD858" s="1"/>
  <c r="AA858"/>
  <c r="AG858" s="1"/>
  <c r="Z858"/>
  <c r="P858"/>
  <c r="G858"/>
  <c r="Y858" s="1"/>
  <c r="F858"/>
  <c r="AC857"/>
  <c r="AD857" s="1"/>
  <c r="AA857"/>
  <c r="AG857" s="1"/>
  <c r="Z857"/>
  <c r="P857"/>
  <c r="G857"/>
  <c r="Y857" s="1"/>
  <c r="F857"/>
  <c r="AC856"/>
  <c r="AD856" s="1"/>
  <c r="AA856"/>
  <c r="AG856" s="1"/>
  <c r="Z856"/>
  <c r="P856"/>
  <c r="F856"/>
  <c r="AC855"/>
  <c r="AD855" s="1"/>
  <c r="AA855"/>
  <c r="AG855" s="1"/>
  <c r="Z855"/>
  <c r="P855"/>
  <c r="G855"/>
  <c r="Y855" s="1"/>
  <c r="F855"/>
  <c r="AC854"/>
  <c r="AD854" s="1"/>
  <c r="AA854"/>
  <c r="AG854" s="1"/>
  <c r="Z854"/>
  <c r="P854"/>
  <c r="G854"/>
  <c r="Y854" s="1"/>
  <c r="F854"/>
  <c r="AC853"/>
  <c r="AD853" s="1"/>
  <c r="AA853"/>
  <c r="AG853" s="1"/>
  <c r="Z853"/>
  <c r="P853"/>
  <c r="G853"/>
  <c r="Y853" s="1"/>
  <c r="F853"/>
  <c r="AC852"/>
  <c r="AD852" s="1"/>
  <c r="AA852"/>
  <c r="AG852" s="1"/>
  <c r="Z852"/>
  <c r="P852"/>
  <c r="F852"/>
  <c r="AC851"/>
  <c r="AD851" s="1"/>
  <c r="AA851"/>
  <c r="AG851" s="1"/>
  <c r="Z851"/>
  <c r="P851"/>
  <c r="G851"/>
  <c r="Y851" s="1"/>
  <c r="F851"/>
  <c r="AC850"/>
  <c r="AD850" s="1"/>
  <c r="AA850"/>
  <c r="AG850" s="1"/>
  <c r="Z850"/>
  <c r="P850"/>
  <c r="G850"/>
  <c r="Y850" s="1"/>
  <c r="F850"/>
  <c r="AC849"/>
  <c r="AD849" s="1"/>
  <c r="AA849"/>
  <c r="AG849" s="1"/>
  <c r="Z849"/>
  <c r="P849"/>
  <c r="G849"/>
  <c r="Y849" s="1"/>
  <c r="F849"/>
  <c r="AC848"/>
  <c r="AD848" s="1"/>
  <c r="AA848"/>
  <c r="AG848" s="1"/>
  <c r="Z848"/>
  <c r="P848"/>
  <c r="F848"/>
  <c r="AC847"/>
  <c r="AD847" s="1"/>
  <c r="AA847"/>
  <c r="AG847" s="1"/>
  <c r="Z847"/>
  <c r="P847"/>
  <c r="AC846"/>
  <c r="AD846" s="1"/>
  <c r="AA846"/>
  <c r="AG846" s="1"/>
  <c r="Z846"/>
  <c r="P846"/>
  <c r="G846"/>
  <c r="Y846" s="1"/>
  <c r="F846"/>
  <c r="AC845"/>
  <c r="AD845" s="1"/>
  <c r="AA845"/>
  <c r="AG845" s="1"/>
  <c r="Z845"/>
  <c r="P845"/>
  <c r="G845"/>
  <c r="Y845" s="1"/>
  <c r="F845"/>
  <c r="AC844"/>
  <c r="AD844" s="1"/>
  <c r="AA844"/>
  <c r="AG844" s="1"/>
  <c r="Z844"/>
  <c r="P844"/>
  <c r="G844"/>
  <c r="Y844" s="1"/>
  <c r="F844"/>
  <c r="AC843"/>
  <c r="AD843" s="1"/>
  <c r="AA843"/>
  <c r="AG843" s="1"/>
  <c r="Z843"/>
  <c r="P843"/>
  <c r="AC842"/>
  <c r="AD842" s="1"/>
  <c r="AA842"/>
  <c r="AG842" s="1"/>
  <c r="Z842"/>
  <c r="P842"/>
  <c r="G842"/>
  <c r="Y842" s="1"/>
  <c r="F842"/>
  <c r="AC841"/>
  <c r="AD841" s="1"/>
  <c r="AA841"/>
  <c r="AG841" s="1"/>
  <c r="Z841"/>
  <c r="P841"/>
  <c r="G841"/>
  <c r="Y841" s="1"/>
  <c r="F841"/>
  <c r="AC840"/>
  <c r="AD840" s="1"/>
  <c r="AA840"/>
  <c r="AG840" s="1"/>
  <c r="Z840"/>
  <c r="P840"/>
  <c r="F840"/>
  <c r="AC839"/>
  <c r="AD839" s="1"/>
  <c r="AA839"/>
  <c r="AG839" s="1"/>
  <c r="Z839"/>
  <c r="P839"/>
  <c r="G839"/>
  <c r="Y839" s="1"/>
  <c r="F839"/>
  <c r="AC838"/>
  <c r="AD838" s="1"/>
  <c r="AA838"/>
  <c r="AG838" s="1"/>
  <c r="Z838"/>
  <c r="P838"/>
  <c r="G838"/>
  <c r="Y838" s="1"/>
  <c r="F838"/>
  <c r="AC837"/>
  <c r="AD837" s="1"/>
  <c r="AA837"/>
  <c r="AG837" s="1"/>
  <c r="Z837"/>
  <c r="P837"/>
  <c r="G837"/>
  <c r="Y837" s="1"/>
  <c r="F837"/>
  <c r="AC836"/>
  <c r="AD836" s="1"/>
  <c r="AA836"/>
  <c r="AG836" s="1"/>
  <c r="Z836"/>
  <c r="P836"/>
  <c r="F836"/>
  <c r="AC835"/>
  <c r="AD835" s="1"/>
  <c r="AA835"/>
  <c r="AG835" s="1"/>
  <c r="Z835"/>
  <c r="P835"/>
  <c r="G835"/>
  <c r="Y835" s="1"/>
  <c r="F835"/>
  <c r="AC834"/>
  <c r="AD834" s="1"/>
  <c r="AA834"/>
  <c r="AG834" s="1"/>
  <c r="Z834"/>
  <c r="P834"/>
  <c r="G834"/>
  <c r="Y834" s="1"/>
  <c r="F834"/>
  <c r="AC833"/>
  <c r="AD833" s="1"/>
  <c r="AA833"/>
  <c r="AG833" s="1"/>
  <c r="Z833"/>
  <c r="P833"/>
  <c r="G833"/>
  <c r="Y833" s="1"/>
  <c r="F833"/>
  <c r="AC832"/>
  <c r="AD832" s="1"/>
  <c r="AA832"/>
  <c r="AG832" s="1"/>
  <c r="Z832"/>
  <c r="P832"/>
  <c r="F832"/>
  <c r="AC831"/>
  <c r="AD831" s="1"/>
  <c r="AA831"/>
  <c r="AG831" s="1"/>
  <c r="Z831"/>
  <c r="P831"/>
  <c r="AC830"/>
  <c r="AD830" s="1"/>
  <c r="AA830"/>
  <c r="AG830" s="1"/>
  <c r="Z830"/>
  <c r="P830"/>
  <c r="G830"/>
  <c r="Y830" s="1"/>
  <c r="F830"/>
  <c r="AC829"/>
  <c r="AD829" s="1"/>
  <c r="AA829"/>
  <c r="AG829" s="1"/>
  <c r="Z829"/>
  <c r="P829"/>
  <c r="G829"/>
  <c r="Y829" s="1"/>
  <c r="F829"/>
  <c r="AC828"/>
  <c r="AD828" s="1"/>
  <c r="AA828"/>
  <c r="AG828" s="1"/>
  <c r="Z828"/>
  <c r="P828"/>
  <c r="F828"/>
  <c r="AC827"/>
  <c r="AD827" s="1"/>
  <c r="AA827"/>
  <c r="AG827" s="1"/>
  <c r="Z827"/>
  <c r="P827"/>
  <c r="G827"/>
  <c r="Y827" s="1"/>
  <c r="F827"/>
  <c r="AC826"/>
  <c r="AD826" s="1"/>
  <c r="AA826"/>
  <c r="AG826" s="1"/>
  <c r="Z826"/>
  <c r="P826"/>
  <c r="F826"/>
  <c r="AC825"/>
  <c r="AD825" s="1"/>
  <c r="AA825"/>
  <c r="AG825" s="1"/>
  <c r="Z825"/>
  <c r="P825"/>
  <c r="G825"/>
  <c r="Y825" s="1"/>
  <c r="F825"/>
  <c r="AC824"/>
  <c r="AD824" s="1"/>
  <c r="AA824"/>
  <c r="AG824" s="1"/>
  <c r="Z824"/>
  <c r="P824"/>
  <c r="G824"/>
  <c r="Y824" s="1"/>
  <c r="F824"/>
  <c r="AC823"/>
  <c r="AD823" s="1"/>
  <c r="AA823"/>
  <c r="AG823" s="1"/>
  <c r="Z823"/>
  <c r="P823"/>
  <c r="G823"/>
  <c r="Y823" s="1"/>
  <c r="F823"/>
  <c r="AC822"/>
  <c r="AD822" s="1"/>
  <c r="AA822"/>
  <c r="AG822" s="1"/>
  <c r="Z822"/>
  <c r="P822"/>
  <c r="G822"/>
  <c r="Y822" s="1"/>
  <c r="F822"/>
  <c r="AC821"/>
  <c r="AD821" s="1"/>
  <c r="AA821"/>
  <c r="AG821" s="1"/>
  <c r="Z821"/>
  <c r="P821"/>
  <c r="G821"/>
  <c r="Y821" s="1"/>
  <c r="F821"/>
  <c r="AC820"/>
  <c r="AD820" s="1"/>
  <c r="AA820"/>
  <c r="AG820" s="1"/>
  <c r="Z820"/>
  <c r="P820"/>
  <c r="G820"/>
  <c r="Y820" s="1"/>
  <c r="F820"/>
  <c r="AC819"/>
  <c r="AD819" s="1"/>
  <c r="AA819"/>
  <c r="AG819" s="1"/>
  <c r="Z819"/>
  <c r="P819"/>
  <c r="G819"/>
  <c r="Y819" s="1"/>
  <c r="F819"/>
  <c r="AC818"/>
  <c r="AD818" s="1"/>
  <c r="AA818"/>
  <c r="AG818" s="1"/>
  <c r="Z818"/>
  <c r="P818"/>
  <c r="G818"/>
  <c r="Y818" s="1"/>
  <c r="F818"/>
  <c r="AC817"/>
  <c r="AD817" s="1"/>
  <c r="AA817"/>
  <c r="AG817" s="1"/>
  <c r="Z817"/>
  <c r="P817"/>
  <c r="G817"/>
  <c r="Y817" s="1"/>
  <c r="F817"/>
  <c r="AC816"/>
  <c r="AD816" s="1"/>
  <c r="AA816"/>
  <c r="AG816" s="1"/>
  <c r="Z816"/>
  <c r="P816"/>
  <c r="G816"/>
  <c r="Y816" s="1"/>
  <c r="F816"/>
  <c r="AC815"/>
  <c r="AD815" s="1"/>
  <c r="AA815"/>
  <c r="AG815" s="1"/>
  <c r="Z815"/>
  <c r="P815"/>
  <c r="G815"/>
  <c r="Y815" s="1"/>
  <c r="F815"/>
  <c r="AC814"/>
  <c r="AD814" s="1"/>
  <c r="AA814"/>
  <c r="AG814" s="1"/>
  <c r="Z814"/>
  <c r="P814"/>
  <c r="G814"/>
  <c r="Y814" s="1"/>
  <c r="F814"/>
  <c r="AC813"/>
  <c r="AD813" s="1"/>
  <c r="AA813"/>
  <c r="AG813" s="1"/>
  <c r="Z813"/>
  <c r="P813"/>
  <c r="G813"/>
  <c r="Y813" s="1"/>
  <c r="F813"/>
  <c r="AC812"/>
  <c r="AD812" s="1"/>
  <c r="AA812"/>
  <c r="AG812" s="1"/>
  <c r="Z812"/>
  <c r="P812"/>
  <c r="G812"/>
  <c r="Y812" s="1"/>
  <c r="F812"/>
  <c r="AC811"/>
  <c r="AD811" s="1"/>
  <c r="AA811"/>
  <c r="AG811" s="1"/>
  <c r="Z811"/>
  <c r="P811"/>
  <c r="G811"/>
  <c r="Y811" s="1"/>
  <c r="F811"/>
  <c r="AC810"/>
  <c r="AD810" s="1"/>
  <c r="AA810"/>
  <c r="AG810" s="1"/>
  <c r="Z810"/>
  <c r="P810"/>
  <c r="G810"/>
  <c r="Y810" s="1"/>
  <c r="F810"/>
  <c r="AC809"/>
  <c r="AD809" s="1"/>
  <c r="AA809"/>
  <c r="AG809" s="1"/>
  <c r="Z809"/>
  <c r="P809"/>
  <c r="G809"/>
  <c r="Y809" s="1"/>
  <c r="F809"/>
  <c r="AC808"/>
  <c r="AD808" s="1"/>
  <c r="AA808"/>
  <c r="AG808" s="1"/>
  <c r="Z808"/>
  <c r="P808"/>
  <c r="G808"/>
  <c r="Y808" s="1"/>
  <c r="F808"/>
  <c r="AC807"/>
  <c r="AD807" s="1"/>
  <c r="AA807"/>
  <c r="AG807" s="1"/>
  <c r="Z807"/>
  <c r="P807"/>
  <c r="G807"/>
  <c r="Y807" s="1"/>
  <c r="F807"/>
  <c r="AC806"/>
  <c r="AD806" s="1"/>
  <c r="AA806"/>
  <c r="AG806" s="1"/>
  <c r="Z806"/>
  <c r="P806"/>
  <c r="G806"/>
  <c r="Y806" s="1"/>
  <c r="F806"/>
  <c r="AC805"/>
  <c r="AD805" s="1"/>
  <c r="AA805"/>
  <c r="AG805" s="1"/>
  <c r="Z805"/>
  <c r="P805"/>
  <c r="G805"/>
  <c r="Y805" s="1"/>
  <c r="F805"/>
  <c r="AC804"/>
  <c r="AD804" s="1"/>
  <c r="AA804"/>
  <c r="AG804" s="1"/>
  <c r="Z804"/>
  <c r="P804"/>
  <c r="G804"/>
  <c r="Y804" s="1"/>
  <c r="F804"/>
  <c r="AC803"/>
  <c r="AD803" s="1"/>
  <c r="AA803"/>
  <c r="AG803" s="1"/>
  <c r="Z803"/>
  <c r="P803"/>
  <c r="AC802"/>
  <c r="AD802" s="1"/>
  <c r="AA802"/>
  <c r="AG802" s="1"/>
  <c r="Z802"/>
  <c r="P802"/>
  <c r="G802"/>
  <c r="Y802" s="1"/>
  <c r="F802"/>
  <c r="AC801"/>
  <c r="AD801" s="1"/>
  <c r="AA801"/>
  <c r="AG801" s="1"/>
  <c r="Z801"/>
  <c r="P801"/>
  <c r="G801"/>
  <c r="Y801" s="1"/>
  <c r="F801"/>
  <c r="AC800"/>
  <c r="AD800" s="1"/>
  <c r="AA800"/>
  <c r="AG800" s="1"/>
  <c r="Z800"/>
  <c r="P800"/>
  <c r="F800"/>
  <c r="AC799"/>
  <c r="AD799" s="1"/>
  <c r="AA799"/>
  <c r="AG799" s="1"/>
  <c r="Z799"/>
  <c r="P799"/>
  <c r="G799"/>
  <c r="Y799" s="1"/>
  <c r="F799"/>
  <c r="AC798"/>
  <c r="AD798" s="1"/>
  <c r="AA798"/>
  <c r="AG798" s="1"/>
  <c r="Z798"/>
  <c r="P798"/>
  <c r="G798"/>
  <c r="Y798" s="1"/>
  <c r="F798"/>
  <c r="AC797"/>
  <c r="AD797" s="1"/>
  <c r="AA797"/>
  <c r="AG797" s="1"/>
  <c r="Z797"/>
  <c r="P797"/>
  <c r="G797"/>
  <c r="Y797" s="1"/>
  <c r="F797"/>
  <c r="AC796"/>
  <c r="AD796" s="1"/>
  <c r="AA796"/>
  <c r="AG796" s="1"/>
  <c r="Z796"/>
  <c r="P796"/>
  <c r="F796"/>
  <c r="AC795"/>
  <c r="AD795" s="1"/>
  <c r="AA795"/>
  <c r="AG795" s="1"/>
  <c r="Z795"/>
  <c r="P795"/>
  <c r="AC794"/>
  <c r="AD794" s="1"/>
  <c r="AA794"/>
  <c r="AG794" s="1"/>
  <c r="Z794"/>
  <c r="P794"/>
  <c r="G794"/>
  <c r="Y794" s="1"/>
  <c r="F794"/>
  <c r="AC793"/>
  <c r="AD793" s="1"/>
  <c r="AA793"/>
  <c r="AG793" s="1"/>
  <c r="Z793"/>
  <c r="P793"/>
  <c r="G793"/>
  <c r="Y793" s="1"/>
  <c r="F793"/>
  <c r="AC792"/>
  <c r="AD792" s="1"/>
  <c r="AA792"/>
  <c r="AG792" s="1"/>
  <c r="Z792"/>
  <c r="P792"/>
  <c r="F792"/>
  <c r="AC791"/>
  <c r="AD791" s="1"/>
  <c r="AA791"/>
  <c r="AG791" s="1"/>
  <c r="Z791"/>
  <c r="P791"/>
  <c r="G791"/>
  <c r="I791" s="1"/>
  <c r="F791"/>
  <c r="AC790"/>
  <c r="AD790" s="1"/>
  <c r="AA790"/>
  <c r="AG790" s="1"/>
  <c r="Z790"/>
  <c r="P790"/>
  <c r="G790"/>
  <c r="I790" s="1"/>
  <c r="F790"/>
  <c r="AC789"/>
  <c r="AD789" s="1"/>
  <c r="AA789"/>
  <c r="AG789" s="1"/>
  <c r="Z789"/>
  <c r="P789"/>
  <c r="G789"/>
  <c r="I789" s="1"/>
  <c r="F789"/>
  <c r="AC788"/>
  <c r="AD788" s="1"/>
  <c r="AA788"/>
  <c r="AG788" s="1"/>
  <c r="Z788"/>
  <c r="P788"/>
  <c r="F788"/>
  <c r="AC787"/>
  <c r="AD787" s="1"/>
  <c r="AA787"/>
  <c r="AG787" s="1"/>
  <c r="Z787"/>
  <c r="P787"/>
  <c r="G787"/>
  <c r="I787" s="1"/>
  <c r="F787"/>
  <c r="AC786"/>
  <c r="AD786" s="1"/>
  <c r="AA786"/>
  <c r="AG786" s="1"/>
  <c r="Z786"/>
  <c r="P786"/>
  <c r="G786"/>
  <c r="I786" s="1"/>
  <c r="F786"/>
  <c r="AC785"/>
  <c r="AD785" s="1"/>
  <c r="AA785"/>
  <c r="AG785" s="1"/>
  <c r="Z785"/>
  <c r="P785"/>
  <c r="G785"/>
  <c r="I785" s="1"/>
  <c r="F785"/>
  <c r="AC784"/>
  <c r="AD784" s="1"/>
  <c r="AA784"/>
  <c r="AG784" s="1"/>
  <c r="Z784"/>
  <c r="P784"/>
  <c r="F784"/>
  <c r="AC783"/>
  <c r="AD783" s="1"/>
  <c r="AA783"/>
  <c r="AG783" s="1"/>
  <c r="Z783"/>
  <c r="P783"/>
  <c r="G783"/>
  <c r="I783" s="1"/>
  <c r="F783"/>
  <c r="AC782"/>
  <c r="AD782" s="1"/>
  <c r="AA782"/>
  <c r="AG782" s="1"/>
  <c r="Z782"/>
  <c r="P782"/>
  <c r="G782"/>
  <c r="I782" s="1"/>
  <c r="F782"/>
  <c r="AC781"/>
  <c r="AD781" s="1"/>
  <c r="AA781"/>
  <c r="AG781" s="1"/>
  <c r="Z781"/>
  <c r="P781"/>
  <c r="G781"/>
  <c r="I781" s="1"/>
  <c r="F781"/>
  <c r="AC780"/>
  <c r="AD780" s="1"/>
  <c r="AA780"/>
  <c r="AG780" s="1"/>
  <c r="Z780"/>
  <c r="P780"/>
  <c r="F780"/>
  <c r="AC779"/>
  <c r="AD779" s="1"/>
  <c r="AA779"/>
  <c r="AG779" s="1"/>
  <c r="Z779"/>
  <c r="P779"/>
  <c r="G779"/>
  <c r="I779" s="1"/>
  <c r="F779"/>
  <c r="AC778"/>
  <c r="AD778" s="1"/>
  <c r="AA778"/>
  <c r="AG778" s="1"/>
  <c r="Z778"/>
  <c r="P778"/>
  <c r="G778"/>
  <c r="I778" s="1"/>
  <c r="F778"/>
  <c r="AC777"/>
  <c r="AD777" s="1"/>
  <c r="AA777"/>
  <c r="AG777" s="1"/>
  <c r="Z777"/>
  <c r="P777"/>
  <c r="G777"/>
  <c r="I777" s="1"/>
  <c r="F777"/>
  <c r="AC776"/>
  <c r="AD776" s="1"/>
  <c r="AA776"/>
  <c r="AG776" s="1"/>
  <c r="Z776"/>
  <c r="P776"/>
  <c r="F776"/>
  <c r="AC775"/>
  <c r="AD775" s="1"/>
  <c r="AA775"/>
  <c r="AG775" s="1"/>
  <c r="Z775"/>
  <c r="P775"/>
  <c r="G775"/>
  <c r="I775" s="1"/>
  <c r="F775"/>
  <c r="AC774"/>
  <c r="AD774" s="1"/>
  <c r="AA774"/>
  <c r="AG774" s="1"/>
  <c r="Z774"/>
  <c r="P774"/>
  <c r="G774"/>
  <c r="I774" s="1"/>
  <c r="F774"/>
  <c r="AC773"/>
  <c r="AD773" s="1"/>
  <c r="AA773"/>
  <c r="AG773" s="1"/>
  <c r="Z773"/>
  <c r="P773"/>
  <c r="G773"/>
  <c r="I773" s="1"/>
  <c r="F773"/>
  <c r="AC772"/>
  <c r="AD772" s="1"/>
  <c r="AA772"/>
  <c r="AG772" s="1"/>
  <c r="Z772"/>
  <c r="P772"/>
  <c r="AC771"/>
  <c r="AD771" s="1"/>
  <c r="AA771"/>
  <c r="AG771" s="1"/>
  <c r="Z771"/>
  <c r="P771"/>
  <c r="G771"/>
  <c r="I771" s="1"/>
  <c r="F771"/>
  <c r="AC770"/>
  <c r="AD770" s="1"/>
  <c r="AA770"/>
  <c r="AG770" s="1"/>
  <c r="Z770"/>
  <c r="P770"/>
  <c r="G770"/>
  <c r="I770" s="1"/>
  <c r="F770"/>
  <c r="AC769"/>
  <c r="AD769" s="1"/>
  <c r="AA769"/>
  <c r="AG769" s="1"/>
  <c r="Z769"/>
  <c r="P769"/>
  <c r="G769"/>
  <c r="I769" s="1"/>
  <c r="F769"/>
  <c r="AC768"/>
  <c r="AD768" s="1"/>
  <c r="AA768"/>
  <c r="AG768" s="1"/>
  <c r="Z768"/>
  <c r="P768"/>
  <c r="G768"/>
  <c r="I768" s="1"/>
  <c r="F768"/>
  <c r="AC767"/>
  <c r="AD767" s="1"/>
  <c r="AA767"/>
  <c r="AG767" s="1"/>
  <c r="Z767"/>
  <c r="P767"/>
  <c r="AC766"/>
  <c r="AD766" s="1"/>
  <c r="AA766"/>
  <c r="AG766" s="1"/>
  <c r="Z766"/>
  <c r="P766"/>
  <c r="G766"/>
  <c r="I766" s="1"/>
  <c r="F766"/>
  <c r="AC765"/>
  <c r="AD765" s="1"/>
  <c r="AA765"/>
  <c r="AG765" s="1"/>
  <c r="Z765"/>
  <c r="P765"/>
  <c r="G765"/>
  <c r="I765" s="1"/>
  <c r="F765"/>
  <c r="AC764"/>
  <c r="AD764" s="1"/>
  <c r="AA764"/>
  <c r="AG764" s="1"/>
  <c r="Z764"/>
  <c r="P764"/>
  <c r="F764"/>
  <c r="AC763"/>
  <c r="AD763" s="1"/>
  <c r="AA763"/>
  <c r="AG763" s="1"/>
  <c r="Z763"/>
  <c r="P763"/>
  <c r="G763"/>
  <c r="I763" s="1"/>
  <c r="F763"/>
  <c r="AC762"/>
  <c r="AD762" s="1"/>
  <c r="AA762"/>
  <c r="AG762" s="1"/>
  <c r="Z762"/>
  <c r="P762"/>
  <c r="G762"/>
  <c r="I762" s="1"/>
  <c r="F762"/>
  <c r="AC761"/>
  <c r="AD761" s="1"/>
  <c r="AA761"/>
  <c r="AG761" s="1"/>
  <c r="Z761"/>
  <c r="P761"/>
  <c r="G761"/>
  <c r="I761" s="1"/>
  <c r="F761"/>
  <c r="AC760"/>
  <c r="AD760" s="1"/>
  <c r="AA760"/>
  <c r="AG760" s="1"/>
  <c r="Z760"/>
  <c r="P760"/>
  <c r="F760"/>
  <c r="AC759"/>
  <c r="AD759" s="1"/>
  <c r="AA759"/>
  <c r="AG759" s="1"/>
  <c r="Z759"/>
  <c r="P759"/>
  <c r="G759"/>
  <c r="I759" s="1"/>
  <c r="F759"/>
  <c r="AC758"/>
  <c r="AD758" s="1"/>
  <c r="AA758"/>
  <c r="AG758" s="1"/>
  <c r="Z758"/>
  <c r="P758"/>
  <c r="G758"/>
  <c r="I758" s="1"/>
  <c r="F758"/>
  <c r="AC757"/>
  <c r="AD757" s="1"/>
  <c r="AA757"/>
  <c r="AG757" s="1"/>
  <c r="Z757"/>
  <c r="P757"/>
  <c r="G757"/>
  <c r="I757" s="1"/>
  <c r="F757"/>
  <c r="AC756"/>
  <c r="AD756" s="1"/>
  <c r="AA756"/>
  <c r="AG756" s="1"/>
  <c r="Z756"/>
  <c r="P756"/>
  <c r="F756"/>
  <c r="AC755"/>
  <c r="AD755" s="1"/>
  <c r="AA755"/>
  <c r="AG755" s="1"/>
  <c r="Z755"/>
  <c r="P755"/>
  <c r="G755"/>
  <c r="I755" s="1"/>
  <c r="F755"/>
  <c r="AC754"/>
  <c r="AD754" s="1"/>
  <c r="AA754"/>
  <c r="AG754" s="1"/>
  <c r="Z754"/>
  <c r="P754"/>
  <c r="F754"/>
  <c r="AC753"/>
  <c r="AD753" s="1"/>
  <c r="AA753"/>
  <c r="AG753" s="1"/>
  <c r="Z753"/>
  <c r="P753"/>
  <c r="G753"/>
  <c r="I753" s="1"/>
  <c r="F753"/>
  <c r="AC752"/>
  <c r="AD752" s="1"/>
  <c r="AA752"/>
  <c r="AG752" s="1"/>
  <c r="Z752"/>
  <c r="P752"/>
  <c r="F752"/>
  <c r="AC751"/>
  <c r="AD751" s="1"/>
  <c r="AA751"/>
  <c r="AG751" s="1"/>
  <c r="Z751"/>
  <c r="P751"/>
  <c r="G751"/>
  <c r="I751" s="1"/>
  <c r="F751"/>
  <c r="AC750"/>
  <c r="AD750" s="1"/>
  <c r="AA750"/>
  <c r="AG750" s="1"/>
  <c r="Z750"/>
  <c r="P750"/>
  <c r="F750"/>
  <c r="AC749"/>
  <c r="AD749" s="1"/>
  <c r="AA749"/>
  <c r="AG749" s="1"/>
  <c r="Z749"/>
  <c r="P749"/>
  <c r="F749"/>
  <c r="AC748"/>
  <c r="AD748" s="1"/>
  <c r="AA748"/>
  <c r="AG748" s="1"/>
  <c r="Z748"/>
  <c r="P748"/>
  <c r="AC747"/>
  <c r="AD747" s="1"/>
  <c r="AA747"/>
  <c r="AG747" s="1"/>
  <c r="Z747"/>
  <c r="P747"/>
  <c r="F747"/>
  <c r="AC746"/>
  <c r="AD746" s="1"/>
  <c r="AA746"/>
  <c r="AG746" s="1"/>
  <c r="Z746"/>
  <c r="P746"/>
  <c r="G746"/>
  <c r="I746" s="1"/>
  <c r="F746"/>
  <c r="AC745"/>
  <c r="AD745" s="1"/>
  <c r="AA745"/>
  <c r="AG745" s="1"/>
  <c r="Z745"/>
  <c r="P745"/>
  <c r="G745"/>
  <c r="I745" s="1"/>
  <c r="F745"/>
  <c r="AC744"/>
  <c r="AD744" s="1"/>
  <c r="AA744"/>
  <c r="AG744" s="1"/>
  <c r="Z744"/>
  <c r="P744"/>
  <c r="G744"/>
  <c r="I744" s="1"/>
  <c r="F744"/>
  <c r="AC743"/>
  <c r="AD743" s="1"/>
  <c r="AA743"/>
  <c r="AG743" s="1"/>
  <c r="Z743"/>
  <c r="P743"/>
  <c r="G743"/>
  <c r="I743" s="1"/>
  <c r="F743"/>
  <c r="AC742"/>
  <c r="AD742" s="1"/>
  <c r="AA742"/>
  <c r="AG742" s="1"/>
  <c r="Z742"/>
  <c r="P742"/>
  <c r="G742"/>
  <c r="I742" s="1"/>
  <c r="F742"/>
  <c r="AC741"/>
  <c r="AD741" s="1"/>
  <c r="AA741"/>
  <c r="AG741" s="1"/>
  <c r="Z741"/>
  <c r="P741"/>
  <c r="G741"/>
  <c r="I741" s="1"/>
  <c r="F741"/>
  <c r="AC740"/>
  <c r="AD740" s="1"/>
  <c r="AA740"/>
  <c r="AG740" s="1"/>
  <c r="Z740"/>
  <c r="P740"/>
  <c r="G740"/>
  <c r="I740" s="1"/>
  <c r="F740"/>
  <c r="AC739"/>
  <c r="AD739" s="1"/>
  <c r="AA739"/>
  <c r="AG739" s="1"/>
  <c r="Z739"/>
  <c r="P739"/>
  <c r="AC738"/>
  <c r="AD738" s="1"/>
  <c r="AA738"/>
  <c r="AG738" s="1"/>
  <c r="Z738"/>
  <c r="P738"/>
  <c r="G738"/>
  <c r="I738" s="1"/>
  <c r="F738"/>
  <c r="AC737"/>
  <c r="AD737" s="1"/>
  <c r="AA737"/>
  <c r="AG737" s="1"/>
  <c r="Z737"/>
  <c r="P737"/>
  <c r="G737"/>
  <c r="I737" s="1"/>
  <c r="F737"/>
  <c r="AC736"/>
  <c r="AD736" s="1"/>
  <c r="AA736"/>
  <c r="AG736" s="1"/>
  <c r="Z736"/>
  <c r="P736"/>
  <c r="F736"/>
  <c r="AC735"/>
  <c r="AD735" s="1"/>
  <c r="AA735"/>
  <c r="AG735" s="1"/>
  <c r="Z735"/>
  <c r="P735"/>
  <c r="AC734"/>
  <c r="AD734" s="1"/>
  <c r="AA734"/>
  <c r="AG734" s="1"/>
  <c r="Z734"/>
  <c r="P734"/>
  <c r="G734"/>
  <c r="I734" s="1"/>
  <c r="F734"/>
  <c r="AC733"/>
  <c r="AD733" s="1"/>
  <c r="AA733"/>
  <c r="AG733" s="1"/>
  <c r="Z733"/>
  <c r="P733"/>
  <c r="F733"/>
  <c r="AC732"/>
  <c r="AD732" s="1"/>
  <c r="AA732"/>
  <c r="AG732" s="1"/>
  <c r="Z732"/>
  <c r="P732"/>
  <c r="G732"/>
  <c r="I732" s="1"/>
  <c r="F732"/>
  <c r="AC731"/>
  <c r="AD731" s="1"/>
  <c r="AA731"/>
  <c r="AG731" s="1"/>
  <c r="Z731"/>
  <c r="P731"/>
  <c r="G731"/>
  <c r="I731" s="1"/>
  <c r="F731"/>
  <c r="AC730"/>
  <c r="AD730" s="1"/>
  <c r="AA730"/>
  <c r="AG730" s="1"/>
  <c r="Z730"/>
  <c r="P730"/>
  <c r="G730"/>
  <c r="I730" s="1"/>
  <c r="F730"/>
  <c r="AC729"/>
  <c r="AD729" s="1"/>
  <c r="AA729"/>
  <c r="AG729" s="1"/>
  <c r="Z729"/>
  <c r="P729"/>
  <c r="G729"/>
  <c r="I729" s="1"/>
  <c r="F729"/>
  <c r="AC728"/>
  <c r="AD728" s="1"/>
  <c r="AA728"/>
  <c r="AG728" s="1"/>
  <c r="Z728"/>
  <c r="P728"/>
  <c r="G728"/>
  <c r="I728" s="1"/>
  <c r="F728"/>
  <c r="AC727"/>
  <c r="AD727" s="1"/>
  <c r="AA727"/>
  <c r="AG727" s="1"/>
  <c r="Z727"/>
  <c r="P727"/>
  <c r="G727"/>
  <c r="I727" s="1"/>
  <c r="F727"/>
  <c r="AC726"/>
  <c r="AD726" s="1"/>
  <c r="AA726"/>
  <c r="AG726" s="1"/>
  <c r="Z726"/>
  <c r="P726"/>
  <c r="G726"/>
  <c r="I726" s="1"/>
  <c r="F726"/>
  <c r="AC725"/>
  <c r="AD725" s="1"/>
  <c r="AA725"/>
  <c r="AG725" s="1"/>
  <c r="Z725"/>
  <c r="P725"/>
  <c r="G725"/>
  <c r="I725" s="1"/>
  <c r="F725"/>
  <c r="AC724"/>
  <c r="AD724" s="1"/>
  <c r="AA724"/>
  <c r="AG724" s="1"/>
  <c r="Z724"/>
  <c r="P724"/>
  <c r="G724"/>
  <c r="I724" s="1"/>
  <c r="F724"/>
  <c r="AC723"/>
  <c r="AD723" s="1"/>
  <c r="AA723"/>
  <c r="AG723" s="1"/>
  <c r="Z723"/>
  <c r="P723"/>
  <c r="AC722"/>
  <c r="AD722" s="1"/>
  <c r="AA722"/>
  <c r="AG722" s="1"/>
  <c r="Z722"/>
  <c r="P722"/>
  <c r="G722"/>
  <c r="I722" s="1"/>
  <c r="F722"/>
  <c r="AC721"/>
  <c r="AD721" s="1"/>
  <c r="AA721"/>
  <c r="AG721" s="1"/>
  <c r="Z721"/>
  <c r="P721"/>
  <c r="G721"/>
  <c r="I721" s="1"/>
  <c r="F721"/>
  <c r="AC720"/>
  <c r="AD720" s="1"/>
  <c r="AA720"/>
  <c r="AG720" s="1"/>
  <c r="Z720"/>
  <c r="P720"/>
  <c r="F720"/>
  <c r="AC719"/>
  <c r="AD719" s="1"/>
  <c r="AA719"/>
  <c r="AG719" s="1"/>
  <c r="Z719"/>
  <c r="P719"/>
  <c r="G719"/>
  <c r="I719" s="1"/>
  <c r="F719"/>
  <c r="AC718"/>
  <c r="AD718" s="1"/>
  <c r="AA718"/>
  <c r="AG718" s="1"/>
  <c r="Z718"/>
  <c r="P718"/>
  <c r="AC717"/>
  <c r="AD717" s="1"/>
  <c r="AA717"/>
  <c r="AG717" s="1"/>
  <c r="Z717"/>
  <c r="P717"/>
  <c r="AC716"/>
  <c r="AD716" s="1"/>
  <c r="AA716"/>
  <c r="AG716" s="1"/>
  <c r="Z716"/>
  <c r="P716"/>
  <c r="F716"/>
  <c r="AC715"/>
  <c r="AD715" s="1"/>
  <c r="AA715"/>
  <c r="AG715" s="1"/>
  <c r="Z715"/>
  <c r="P715"/>
  <c r="AC714"/>
  <c r="AD714" s="1"/>
  <c r="AA714"/>
  <c r="AG714" s="1"/>
  <c r="Z714"/>
  <c r="P714"/>
  <c r="G714"/>
  <c r="I714" s="1"/>
  <c r="F714"/>
  <c r="AC713"/>
  <c r="AD713" s="1"/>
  <c r="AA713"/>
  <c r="AG713" s="1"/>
  <c r="Z713"/>
  <c r="P713"/>
  <c r="G713"/>
  <c r="I713" s="1"/>
  <c r="F713"/>
  <c r="AC712"/>
  <c r="AD712" s="1"/>
  <c r="AA712"/>
  <c r="AG712" s="1"/>
  <c r="Z712"/>
  <c r="P712"/>
  <c r="G712"/>
  <c r="I712" s="1"/>
  <c r="F712"/>
  <c r="AC711"/>
  <c r="AD711" s="1"/>
  <c r="AA711"/>
  <c r="AG711" s="1"/>
  <c r="Z711"/>
  <c r="P711"/>
  <c r="G711"/>
  <c r="Y711" s="1"/>
  <c r="F711"/>
  <c r="AC710"/>
  <c r="AD710" s="1"/>
  <c r="AA710"/>
  <c r="AG710" s="1"/>
  <c r="Z710"/>
  <c r="P710"/>
  <c r="G710"/>
  <c r="Y710" s="1"/>
  <c r="F710"/>
  <c r="AC709"/>
  <c r="AD709" s="1"/>
  <c r="AA709"/>
  <c r="AG709" s="1"/>
  <c r="Z709"/>
  <c r="P709"/>
  <c r="G709"/>
  <c r="Y709" s="1"/>
  <c r="F709"/>
  <c r="AC708"/>
  <c r="AD708" s="1"/>
  <c r="AA708"/>
  <c r="AG708" s="1"/>
  <c r="Z708"/>
  <c r="P708"/>
  <c r="F708"/>
  <c r="AC707"/>
  <c r="AD707" s="1"/>
  <c r="AA707"/>
  <c r="AG707" s="1"/>
  <c r="Z707"/>
  <c r="P707"/>
  <c r="AC706"/>
  <c r="AD706" s="1"/>
  <c r="AA706"/>
  <c r="AG706" s="1"/>
  <c r="Z706"/>
  <c r="P706"/>
  <c r="G706"/>
  <c r="Y706" s="1"/>
  <c r="F706"/>
  <c r="AC705"/>
  <c r="AD705" s="1"/>
  <c r="AA705"/>
  <c r="AG705" s="1"/>
  <c r="Z705"/>
  <c r="P705"/>
  <c r="G705"/>
  <c r="Y705" s="1"/>
  <c r="F705"/>
  <c r="AC704"/>
  <c r="AD704" s="1"/>
  <c r="AA704"/>
  <c r="AG704" s="1"/>
  <c r="Z704"/>
  <c r="P704"/>
  <c r="F704"/>
  <c r="AC703"/>
  <c r="AD703" s="1"/>
  <c r="AA703"/>
  <c r="AG703" s="1"/>
  <c r="Z703"/>
  <c r="P703"/>
  <c r="F703"/>
  <c r="AC702"/>
  <c r="AD702" s="1"/>
  <c r="AA702"/>
  <c r="AG702" s="1"/>
  <c r="Z702"/>
  <c r="P702"/>
  <c r="F702"/>
  <c r="AC701"/>
  <c r="AD701" s="1"/>
  <c r="AA701"/>
  <c r="AG701" s="1"/>
  <c r="Z701"/>
  <c r="P701"/>
  <c r="F701"/>
  <c r="AC700"/>
  <c r="AD700" s="1"/>
  <c r="AA700"/>
  <c r="AG700" s="1"/>
  <c r="Z700"/>
  <c r="P700"/>
  <c r="F700"/>
  <c r="AC699"/>
  <c r="AD699" s="1"/>
  <c r="AA699"/>
  <c r="AG699" s="1"/>
  <c r="Z699"/>
  <c r="P699"/>
  <c r="G699"/>
  <c r="Y699" s="1"/>
  <c r="F699"/>
  <c r="AC698"/>
  <c r="AD698" s="1"/>
  <c r="AA698"/>
  <c r="AG698" s="1"/>
  <c r="Z698"/>
  <c r="P698"/>
  <c r="G698"/>
  <c r="Y698" s="1"/>
  <c r="F698"/>
  <c r="AC697"/>
  <c r="AD697" s="1"/>
  <c r="AA697"/>
  <c r="AG697" s="1"/>
  <c r="Z697"/>
  <c r="P697"/>
  <c r="G697"/>
  <c r="Y697" s="1"/>
  <c r="F697"/>
  <c r="AC696"/>
  <c r="AD696" s="1"/>
  <c r="AA696"/>
  <c r="AG696" s="1"/>
  <c r="Z696"/>
  <c r="P696"/>
  <c r="F696"/>
  <c r="AC695"/>
  <c r="AD695" s="1"/>
  <c r="AA695"/>
  <c r="AG695" s="1"/>
  <c r="Z695"/>
  <c r="P695"/>
  <c r="G695"/>
  <c r="Y695" s="1"/>
  <c r="F695"/>
  <c r="AC694"/>
  <c r="AD694" s="1"/>
  <c r="AA694"/>
  <c r="AG694" s="1"/>
  <c r="Z694"/>
  <c r="P694"/>
  <c r="G694"/>
  <c r="Y694" s="1"/>
  <c r="F694"/>
  <c r="AC693"/>
  <c r="AD693" s="1"/>
  <c r="AA693"/>
  <c r="AG693" s="1"/>
  <c r="Z693"/>
  <c r="P693"/>
  <c r="G693"/>
  <c r="Y693" s="1"/>
  <c r="F693"/>
  <c r="AC692"/>
  <c r="AD692" s="1"/>
  <c r="AA692"/>
  <c r="AG692" s="1"/>
  <c r="Z692"/>
  <c r="P692"/>
  <c r="F692"/>
  <c r="AC691"/>
  <c r="AD691" s="1"/>
  <c r="AA691"/>
  <c r="AG691" s="1"/>
  <c r="Z691"/>
  <c r="P691"/>
  <c r="G691"/>
  <c r="Y691" s="1"/>
  <c r="F691"/>
  <c r="AC690"/>
  <c r="AD690" s="1"/>
  <c r="AA690"/>
  <c r="AG690" s="1"/>
  <c r="Z690"/>
  <c r="P690"/>
  <c r="G690"/>
  <c r="Y690" s="1"/>
  <c r="F690"/>
  <c r="AC689"/>
  <c r="AD689" s="1"/>
  <c r="AA689"/>
  <c r="AG689" s="1"/>
  <c r="Z689"/>
  <c r="P689"/>
  <c r="G689"/>
  <c r="Y689" s="1"/>
  <c r="F689"/>
  <c r="AC688"/>
  <c r="AD688" s="1"/>
  <c r="AA688"/>
  <c r="AG688" s="1"/>
  <c r="Z688"/>
  <c r="P688"/>
  <c r="F688"/>
  <c r="AC687"/>
  <c r="AD687" s="1"/>
  <c r="AA687"/>
  <c r="AG687" s="1"/>
  <c r="Z687"/>
  <c r="P687"/>
  <c r="F687"/>
  <c r="AC686"/>
  <c r="AD686" s="1"/>
  <c r="AA686"/>
  <c r="AG686" s="1"/>
  <c r="Z686"/>
  <c r="P686"/>
  <c r="G686"/>
  <c r="Y686" s="1"/>
  <c r="F686"/>
  <c r="AC685"/>
  <c r="AD685" s="1"/>
  <c r="AA685"/>
  <c r="AG685" s="1"/>
  <c r="Z685"/>
  <c r="P685"/>
  <c r="F685"/>
  <c r="AC684"/>
  <c r="AD684" s="1"/>
  <c r="AA684"/>
  <c r="AG684" s="1"/>
  <c r="Z684"/>
  <c r="P684"/>
  <c r="AC683"/>
  <c r="AD683" s="1"/>
  <c r="AA683"/>
  <c r="AG683" s="1"/>
  <c r="Z683"/>
  <c r="P683"/>
  <c r="G683"/>
  <c r="Y683" s="1"/>
  <c r="F683"/>
  <c r="AC682"/>
  <c r="AD682" s="1"/>
  <c r="AA682"/>
  <c r="AG682" s="1"/>
  <c r="Z682"/>
  <c r="P682"/>
  <c r="G682"/>
  <c r="Y682" s="1"/>
  <c r="F682"/>
  <c r="AC681"/>
  <c r="AD681" s="1"/>
  <c r="AA681"/>
  <c r="AG681" s="1"/>
  <c r="Z681"/>
  <c r="P681"/>
  <c r="G681"/>
  <c r="Y681" s="1"/>
  <c r="F681"/>
  <c r="AC680"/>
  <c r="AD680" s="1"/>
  <c r="AA680"/>
  <c r="AG680" s="1"/>
  <c r="Z680"/>
  <c r="P680"/>
  <c r="F680"/>
  <c r="AC679"/>
  <c r="AD679" s="1"/>
  <c r="AA679"/>
  <c r="AG679" s="1"/>
  <c r="Z679"/>
  <c r="P679"/>
  <c r="G679"/>
  <c r="Y679" s="1"/>
  <c r="F679"/>
  <c r="AC678"/>
  <c r="AD678" s="1"/>
  <c r="AA678"/>
  <c r="AG678" s="1"/>
  <c r="Z678"/>
  <c r="P678"/>
  <c r="G678"/>
  <c r="Y678" s="1"/>
  <c r="F678"/>
  <c r="AC677"/>
  <c r="AD677" s="1"/>
  <c r="AA677"/>
  <c r="AG677" s="1"/>
  <c r="Z677"/>
  <c r="P677"/>
  <c r="F677"/>
  <c r="AC676"/>
  <c r="AD676" s="1"/>
  <c r="AA676"/>
  <c r="AG676" s="1"/>
  <c r="Z676"/>
  <c r="P676"/>
  <c r="AC675"/>
  <c r="AD675" s="1"/>
  <c r="AA675"/>
  <c r="AG675" s="1"/>
  <c r="Z675"/>
  <c r="P675"/>
  <c r="G675"/>
  <c r="Y675" s="1"/>
  <c r="F675"/>
  <c r="AC674"/>
  <c r="AD674" s="1"/>
  <c r="AA674"/>
  <c r="AG674" s="1"/>
  <c r="Z674"/>
  <c r="P674"/>
  <c r="G674"/>
  <c r="Y674" s="1"/>
  <c r="F674"/>
  <c r="AC673"/>
  <c r="AD673" s="1"/>
  <c r="AA673"/>
  <c r="AG673" s="1"/>
  <c r="Z673"/>
  <c r="P673"/>
  <c r="G673"/>
  <c r="Y673" s="1"/>
  <c r="F673"/>
  <c r="AC672"/>
  <c r="AD672" s="1"/>
  <c r="AA672"/>
  <c r="AG672" s="1"/>
  <c r="Z672"/>
  <c r="P672"/>
  <c r="F672"/>
  <c r="AC671"/>
  <c r="AD671" s="1"/>
  <c r="AA671"/>
  <c r="AG671" s="1"/>
  <c r="Z671"/>
  <c r="P671"/>
  <c r="F671"/>
  <c r="AC670"/>
  <c r="AD670" s="1"/>
  <c r="AA670"/>
  <c r="AG670" s="1"/>
  <c r="Z670"/>
  <c r="P670"/>
  <c r="G670"/>
  <c r="Y670" s="1"/>
  <c r="F670"/>
  <c r="AC669"/>
  <c r="AD669" s="1"/>
  <c r="AA669"/>
  <c r="AG669" s="1"/>
  <c r="Z669"/>
  <c r="P669"/>
  <c r="F669"/>
  <c r="AC668"/>
  <c r="AD668" s="1"/>
  <c r="AA668"/>
  <c r="AG668" s="1"/>
  <c r="Z668"/>
  <c r="P668"/>
  <c r="AC667"/>
  <c r="AD667" s="1"/>
  <c r="AA667"/>
  <c r="AG667" s="1"/>
  <c r="Z667"/>
  <c r="P667"/>
  <c r="G667"/>
  <c r="Y667" s="1"/>
  <c r="F667"/>
  <c r="AC666"/>
  <c r="AD666" s="1"/>
  <c r="AA666"/>
  <c r="AG666" s="1"/>
  <c r="Z666"/>
  <c r="P666"/>
  <c r="G666"/>
  <c r="Y666" s="1"/>
  <c r="F666"/>
  <c r="AC665"/>
  <c r="AD665" s="1"/>
  <c r="AA665"/>
  <c r="AG665" s="1"/>
  <c r="Z665"/>
  <c r="P665"/>
  <c r="G665"/>
  <c r="Y665" s="1"/>
  <c r="F665"/>
  <c r="AC664"/>
  <c r="AD664" s="1"/>
  <c r="AA664"/>
  <c r="AG664" s="1"/>
  <c r="Z664"/>
  <c r="P664"/>
  <c r="G664"/>
  <c r="Y664" s="1"/>
  <c r="F664"/>
  <c r="AC663"/>
  <c r="AD663" s="1"/>
  <c r="AA663"/>
  <c r="AG663" s="1"/>
  <c r="Z663"/>
  <c r="P663"/>
  <c r="G663"/>
  <c r="Y663" s="1"/>
  <c r="F663"/>
  <c r="AC662"/>
  <c r="AD662" s="1"/>
  <c r="AA662"/>
  <c r="AG662" s="1"/>
  <c r="Z662"/>
  <c r="P662"/>
  <c r="G662"/>
  <c r="Y662" s="1"/>
  <c r="F662"/>
  <c r="AC661"/>
  <c r="AD661" s="1"/>
  <c r="AA661"/>
  <c r="AG661" s="1"/>
  <c r="Z661"/>
  <c r="P661"/>
  <c r="F661"/>
  <c r="AC660"/>
  <c r="AD660" s="1"/>
  <c r="AA660"/>
  <c r="AG660" s="1"/>
  <c r="Z660"/>
  <c r="P660"/>
  <c r="AC659"/>
  <c r="AD659" s="1"/>
  <c r="AA659"/>
  <c r="AG659" s="1"/>
  <c r="Z659"/>
  <c r="P659"/>
  <c r="G659"/>
  <c r="Y659" s="1"/>
  <c r="F659"/>
  <c r="AC658"/>
  <c r="AD658" s="1"/>
  <c r="AA658"/>
  <c r="AG658" s="1"/>
  <c r="Z658"/>
  <c r="P658"/>
  <c r="G658"/>
  <c r="Y658" s="1"/>
  <c r="F658"/>
  <c r="AC657"/>
  <c r="AD657" s="1"/>
  <c r="AA657"/>
  <c r="AG657" s="1"/>
  <c r="Z657"/>
  <c r="P657"/>
  <c r="F657"/>
  <c r="AC656"/>
  <c r="AD656" s="1"/>
  <c r="AA656"/>
  <c r="AG656" s="1"/>
  <c r="Z656"/>
  <c r="P656"/>
  <c r="AC655"/>
  <c r="AD655" s="1"/>
  <c r="AA655"/>
  <c r="AG655" s="1"/>
  <c r="Z655"/>
  <c r="P655"/>
  <c r="G655"/>
  <c r="Y655" s="1"/>
  <c r="F655"/>
  <c r="AC654"/>
  <c r="AD654" s="1"/>
  <c r="AA654"/>
  <c r="AG654" s="1"/>
  <c r="Z654"/>
  <c r="P654"/>
  <c r="G654"/>
  <c r="Y654" s="1"/>
  <c r="F654"/>
  <c r="AC653"/>
  <c r="AD653" s="1"/>
  <c r="AA653"/>
  <c r="AG653" s="1"/>
  <c r="Z653"/>
  <c r="P653"/>
  <c r="G653"/>
  <c r="Y653" s="1"/>
  <c r="F653"/>
  <c r="AC652"/>
  <c r="AD652" s="1"/>
  <c r="AA652"/>
  <c r="AG652" s="1"/>
  <c r="Z652"/>
  <c r="P652"/>
  <c r="F652"/>
  <c r="AC651"/>
  <c r="AD651" s="1"/>
  <c r="AA651"/>
  <c r="AG651" s="1"/>
  <c r="Z651"/>
  <c r="P651"/>
  <c r="G651"/>
  <c r="Y651" s="1"/>
  <c r="F651"/>
  <c r="AC650"/>
  <c r="AD650" s="1"/>
  <c r="AA650"/>
  <c r="AG650" s="1"/>
  <c r="Z650"/>
  <c r="P650"/>
  <c r="AC649"/>
  <c r="AD649" s="1"/>
  <c r="AA649"/>
  <c r="AG649" s="1"/>
  <c r="Z649"/>
  <c r="P649"/>
  <c r="G649"/>
  <c r="Y649" s="1"/>
  <c r="F649"/>
  <c r="AC648"/>
  <c r="AD648" s="1"/>
  <c r="AA648"/>
  <c r="AG648" s="1"/>
  <c r="Z648"/>
  <c r="P648"/>
  <c r="G648"/>
  <c r="Y648" s="1"/>
  <c r="F648"/>
  <c r="AC647"/>
  <c r="AD647" s="1"/>
  <c r="AA647"/>
  <c r="AG647" s="1"/>
  <c r="Z647"/>
  <c r="P647"/>
  <c r="G647"/>
  <c r="Y647" s="1"/>
  <c r="F647"/>
  <c r="AC646"/>
  <c r="AD646" s="1"/>
  <c r="AA646"/>
  <c r="AG646" s="1"/>
  <c r="Z646"/>
  <c r="P646"/>
  <c r="G646"/>
  <c r="Y646" s="1"/>
  <c r="F646"/>
  <c r="AC645"/>
  <c r="AD645" s="1"/>
  <c r="AA645"/>
  <c r="AG645" s="1"/>
  <c r="Z645"/>
  <c r="P645"/>
  <c r="F645"/>
  <c r="AC644"/>
  <c r="AD644" s="1"/>
  <c r="AA644"/>
  <c r="AG644" s="1"/>
  <c r="Z644"/>
  <c r="P644"/>
  <c r="AC643"/>
  <c r="AD643" s="1"/>
  <c r="AA643"/>
  <c r="AG643" s="1"/>
  <c r="Z643"/>
  <c r="P643"/>
  <c r="F643"/>
  <c r="AC642"/>
  <c r="AD642" s="1"/>
  <c r="AA642"/>
  <c r="AG642" s="1"/>
  <c r="Z642"/>
  <c r="P642"/>
  <c r="G642"/>
  <c r="Y642" s="1"/>
  <c r="F642"/>
  <c r="AC641"/>
  <c r="AD641" s="1"/>
  <c r="AA641"/>
  <c r="AG641" s="1"/>
  <c r="Z641"/>
  <c r="P641"/>
  <c r="G641"/>
  <c r="Y641" s="1"/>
  <c r="F641"/>
  <c r="AC640"/>
  <c r="AD640" s="1"/>
  <c r="AA640"/>
  <c r="AG640" s="1"/>
  <c r="Z640"/>
  <c r="P640"/>
  <c r="G640"/>
  <c r="Y640" s="1"/>
  <c r="F640"/>
  <c r="AC639"/>
  <c r="AD639" s="1"/>
  <c r="AA639"/>
  <c r="AG639" s="1"/>
  <c r="Z639"/>
  <c r="P639"/>
  <c r="F639"/>
  <c r="AC638"/>
  <c r="AD638" s="1"/>
  <c r="AA638"/>
  <c r="AG638" s="1"/>
  <c r="Z638"/>
  <c r="P638"/>
  <c r="G638"/>
  <c r="Y638" s="1"/>
  <c r="F638"/>
  <c r="AC637"/>
  <c r="AD637" s="1"/>
  <c r="AA637"/>
  <c r="AG637" s="1"/>
  <c r="Z637"/>
  <c r="P637"/>
  <c r="F637"/>
  <c r="AC636"/>
  <c r="AD636" s="1"/>
  <c r="AA636"/>
  <c r="AG636" s="1"/>
  <c r="Z636"/>
  <c r="P636"/>
  <c r="G636"/>
  <c r="Y636" s="1"/>
  <c r="F636"/>
  <c r="AC635"/>
  <c r="AD635" s="1"/>
  <c r="AA635"/>
  <c r="AG635" s="1"/>
  <c r="Z635"/>
  <c r="P635"/>
  <c r="G635"/>
  <c r="Y635" s="1"/>
  <c r="F635"/>
  <c r="AC634"/>
  <c r="AD634" s="1"/>
  <c r="AA634"/>
  <c r="AG634" s="1"/>
  <c r="Z634"/>
  <c r="P634"/>
  <c r="AC633"/>
  <c r="AD633" s="1"/>
  <c r="AA633"/>
  <c r="AG633" s="1"/>
  <c r="Z633"/>
  <c r="P633"/>
  <c r="G633"/>
  <c r="Y633" s="1"/>
  <c r="F633"/>
  <c r="AC632"/>
  <c r="AD632" s="1"/>
  <c r="AA632"/>
  <c r="AG632" s="1"/>
  <c r="Z632"/>
  <c r="P632"/>
  <c r="F632"/>
  <c r="AC631"/>
  <c r="AD631" s="1"/>
  <c r="AA631"/>
  <c r="AG631" s="1"/>
  <c r="Z631"/>
  <c r="P631"/>
  <c r="G631"/>
  <c r="Y631" s="1"/>
  <c r="F631"/>
  <c r="AC630"/>
  <c r="AD630" s="1"/>
  <c r="AA630"/>
  <c r="AG630" s="1"/>
  <c r="Z630"/>
  <c r="P630"/>
  <c r="G630"/>
  <c r="Y630" s="1"/>
  <c r="F630"/>
  <c r="AC629"/>
  <c r="AD629" s="1"/>
  <c r="AA629"/>
  <c r="AG629" s="1"/>
  <c r="Z629"/>
  <c r="P629"/>
  <c r="F629"/>
  <c r="AC628"/>
  <c r="AD628" s="1"/>
  <c r="AA628"/>
  <c r="AG628" s="1"/>
  <c r="Z628"/>
  <c r="P628"/>
  <c r="AC627"/>
  <c r="AD627" s="1"/>
  <c r="AA627"/>
  <c r="AG627" s="1"/>
  <c r="Z627"/>
  <c r="P627"/>
  <c r="F627"/>
  <c r="AC626"/>
  <c r="AD626" s="1"/>
  <c r="AA626"/>
  <c r="AG626" s="1"/>
  <c r="Z626"/>
  <c r="P626"/>
  <c r="AC625"/>
  <c r="AD625" s="1"/>
  <c r="AA625"/>
  <c r="AG625" s="1"/>
  <c r="Z625"/>
  <c r="P625"/>
  <c r="F625"/>
  <c r="AC624"/>
  <c r="AD624" s="1"/>
  <c r="AA624"/>
  <c r="AG624" s="1"/>
  <c r="Z624"/>
  <c r="P624"/>
  <c r="F624"/>
  <c r="AC623"/>
  <c r="AD623" s="1"/>
  <c r="AA623"/>
  <c r="AG623" s="1"/>
  <c r="Z623"/>
  <c r="P623"/>
  <c r="F623"/>
  <c r="AC622"/>
  <c r="AD622" s="1"/>
  <c r="AA622"/>
  <c r="AG622" s="1"/>
  <c r="Z622"/>
  <c r="P622"/>
  <c r="G622"/>
  <c r="Y622" s="1"/>
  <c r="F622"/>
  <c r="AC621"/>
  <c r="AD621" s="1"/>
  <c r="AA621"/>
  <c r="AG621" s="1"/>
  <c r="Z621"/>
  <c r="P621"/>
  <c r="F621"/>
  <c r="AC620"/>
  <c r="AD620" s="1"/>
  <c r="AA620"/>
  <c r="AG620" s="1"/>
  <c r="Z620"/>
  <c r="P620"/>
  <c r="F620"/>
  <c r="AC619"/>
  <c r="AD619" s="1"/>
  <c r="AA619"/>
  <c r="AG619" s="1"/>
  <c r="Z619"/>
  <c r="P619"/>
  <c r="G619"/>
  <c r="Y619" s="1"/>
  <c r="F619"/>
  <c r="AC618"/>
  <c r="AD618" s="1"/>
  <c r="AA618"/>
  <c r="AG618" s="1"/>
  <c r="Z618"/>
  <c r="P618"/>
  <c r="AC617"/>
  <c r="AD617" s="1"/>
  <c r="AA617"/>
  <c r="AG617" s="1"/>
  <c r="Z617"/>
  <c r="P617"/>
  <c r="G617"/>
  <c r="Y617" s="1"/>
  <c r="F617"/>
  <c r="AC616"/>
  <c r="AD616" s="1"/>
  <c r="AA616"/>
  <c r="AG616" s="1"/>
  <c r="Z616"/>
  <c r="P616"/>
  <c r="F616"/>
  <c r="AC615"/>
  <c r="AD615" s="1"/>
  <c r="AA615"/>
  <c r="AG615" s="1"/>
  <c r="Z615"/>
  <c r="P615"/>
  <c r="G615"/>
  <c r="Y615" s="1"/>
  <c r="F615"/>
  <c r="AC614"/>
  <c r="AD614" s="1"/>
  <c r="AA614"/>
  <c r="AG614" s="1"/>
  <c r="Z614"/>
  <c r="P614"/>
  <c r="G614"/>
  <c r="Y614" s="1"/>
  <c r="F614"/>
  <c r="AC613"/>
  <c r="AD613" s="1"/>
  <c r="AA613"/>
  <c r="AG613" s="1"/>
  <c r="Z613"/>
  <c r="P613"/>
  <c r="F613"/>
  <c r="AC612"/>
  <c r="AD612" s="1"/>
  <c r="AA612"/>
  <c r="AG612" s="1"/>
  <c r="Z612"/>
  <c r="P612"/>
  <c r="AC611"/>
  <c r="AD611" s="1"/>
  <c r="AA611"/>
  <c r="AG611" s="1"/>
  <c r="Z611"/>
  <c r="P611"/>
  <c r="G611"/>
  <c r="Y611" s="1"/>
  <c r="F611"/>
  <c r="AC610"/>
  <c r="AD610" s="1"/>
  <c r="AA610"/>
  <c r="AG610" s="1"/>
  <c r="Z610"/>
  <c r="P610"/>
  <c r="G610"/>
  <c r="Y610" s="1"/>
  <c r="F610"/>
  <c r="AC609"/>
  <c r="AD609" s="1"/>
  <c r="AA609"/>
  <c r="AG609" s="1"/>
  <c r="Z609"/>
  <c r="P609"/>
  <c r="G609"/>
  <c r="Y609" s="1"/>
  <c r="F609"/>
  <c r="AC608"/>
  <c r="AD608" s="1"/>
  <c r="AA608"/>
  <c r="AG608" s="1"/>
  <c r="Z608"/>
  <c r="P608"/>
  <c r="F608"/>
  <c r="AC607"/>
  <c r="AD607" s="1"/>
  <c r="AA607"/>
  <c r="AG607" s="1"/>
  <c r="Z607"/>
  <c r="P607"/>
  <c r="G607"/>
  <c r="Y607" s="1"/>
  <c r="F607"/>
  <c r="AC606"/>
  <c r="AD606" s="1"/>
  <c r="AA606"/>
  <c r="AG606" s="1"/>
  <c r="Z606"/>
  <c r="P606"/>
  <c r="G606"/>
  <c r="Y606" s="1"/>
  <c r="F606"/>
  <c r="AC605"/>
  <c r="AD605" s="1"/>
  <c r="AA605"/>
  <c r="AG605" s="1"/>
  <c r="Z605"/>
  <c r="P605"/>
  <c r="G605"/>
  <c r="Y605" s="1"/>
  <c r="F605"/>
  <c r="AC604"/>
  <c r="AD604" s="1"/>
  <c r="AA604"/>
  <c r="AG604" s="1"/>
  <c r="Z604"/>
  <c r="P604"/>
  <c r="F604"/>
  <c r="AC603"/>
  <c r="AD603" s="1"/>
  <c r="AA603"/>
  <c r="AG603" s="1"/>
  <c r="Z603"/>
  <c r="P603"/>
  <c r="G603"/>
  <c r="Y603" s="1"/>
  <c r="F603"/>
  <c r="AC602"/>
  <c r="AD602" s="1"/>
  <c r="AA602"/>
  <c r="AG602" s="1"/>
  <c r="Z602"/>
  <c r="P602"/>
  <c r="G602"/>
  <c r="Y602" s="1"/>
  <c r="F602"/>
  <c r="AC601"/>
  <c r="AD601" s="1"/>
  <c r="AA601"/>
  <c r="AG601" s="1"/>
  <c r="Z601"/>
  <c r="P601"/>
  <c r="G601"/>
  <c r="Y601" s="1"/>
  <c r="F601"/>
  <c r="AC600"/>
  <c r="AD600" s="1"/>
  <c r="AA600"/>
  <c r="AG600" s="1"/>
  <c r="Z600"/>
  <c r="P600"/>
  <c r="F600"/>
  <c r="AC599"/>
  <c r="AD599" s="1"/>
  <c r="AA599"/>
  <c r="AG599" s="1"/>
  <c r="Z599"/>
  <c r="P599"/>
  <c r="G599"/>
  <c r="Y599" s="1"/>
  <c r="F599"/>
  <c r="AC598"/>
  <c r="AD598" s="1"/>
  <c r="AA598"/>
  <c r="AG598" s="1"/>
  <c r="Z598"/>
  <c r="P598"/>
  <c r="G598"/>
  <c r="Y598" s="1"/>
  <c r="F598"/>
  <c r="AC597"/>
  <c r="AD597" s="1"/>
  <c r="AA597"/>
  <c r="AG597" s="1"/>
  <c r="Z597"/>
  <c r="P597"/>
  <c r="G597"/>
  <c r="Y597" s="1"/>
  <c r="F597"/>
  <c r="AC596"/>
  <c r="AD596" s="1"/>
  <c r="AA596"/>
  <c r="AG596" s="1"/>
  <c r="Z596"/>
  <c r="P596"/>
  <c r="F596"/>
  <c r="AC595"/>
  <c r="AD595" s="1"/>
  <c r="AA595"/>
  <c r="AG595" s="1"/>
  <c r="Z595"/>
  <c r="P595"/>
  <c r="G595"/>
  <c r="Y595" s="1"/>
  <c r="F595"/>
  <c r="AC594"/>
  <c r="AD594" s="1"/>
  <c r="AA594"/>
  <c r="AG594" s="1"/>
  <c r="Z594"/>
  <c r="P594"/>
  <c r="AC593"/>
  <c r="AD593" s="1"/>
  <c r="AA593"/>
  <c r="AG593" s="1"/>
  <c r="Z593"/>
  <c r="P593"/>
  <c r="F593"/>
  <c r="AC592"/>
  <c r="AD592" s="1"/>
  <c r="AA592"/>
  <c r="AG592" s="1"/>
  <c r="Z592"/>
  <c r="P592"/>
  <c r="F592"/>
  <c r="AC591"/>
  <c r="AD591" s="1"/>
  <c r="AA591"/>
  <c r="AG591" s="1"/>
  <c r="Z591"/>
  <c r="P591"/>
  <c r="F591"/>
  <c r="AC590"/>
  <c r="AD590" s="1"/>
  <c r="AA590"/>
  <c r="AG590" s="1"/>
  <c r="Z590"/>
  <c r="P590"/>
  <c r="AC589"/>
  <c r="AD589" s="1"/>
  <c r="AA589"/>
  <c r="AG589" s="1"/>
  <c r="Z589"/>
  <c r="P589"/>
  <c r="F589"/>
  <c r="AC588"/>
  <c r="AD588" s="1"/>
  <c r="AA588"/>
  <c r="AG588" s="1"/>
  <c r="Z588"/>
  <c r="P588"/>
  <c r="F588"/>
  <c r="AC587"/>
  <c r="AD587" s="1"/>
  <c r="AA587"/>
  <c r="AG587" s="1"/>
  <c r="Z587"/>
  <c r="P587"/>
  <c r="G587"/>
  <c r="I587" s="1"/>
  <c r="F587"/>
  <c r="AC586"/>
  <c r="AD586" s="1"/>
  <c r="AA586"/>
  <c r="AG586" s="1"/>
  <c r="Z586"/>
  <c r="P586"/>
  <c r="G586"/>
  <c r="I586" s="1"/>
  <c r="F586"/>
  <c r="AC585"/>
  <c r="AD585" s="1"/>
  <c r="AA585"/>
  <c r="AG585" s="1"/>
  <c r="Z585"/>
  <c r="P585"/>
  <c r="G585"/>
  <c r="I585" s="1"/>
  <c r="F585"/>
  <c r="AC584"/>
  <c r="AD584" s="1"/>
  <c r="AA584"/>
  <c r="AG584" s="1"/>
  <c r="Z584"/>
  <c r="P584"/>
  <c r="F584"/>
  <c r="AC583"/>
  <c r="AD583" s="1"/>
  <c r="AA583"/>
  <c r="AG583" s="1"/>
  <c r="Z583"/>
  <c r="P583"/>
  <c r="G583"/>
  <c r="I583" s="1"/>
  <c r="F583"/>
  <c r="AC582"/>
  <c r="AD582" s="1"/>
  <c r="AA582"/>
  <c r="AG582" s="1"/>
  <c r="Z582"/>
  <c r="P582"/>
  <c r="G582"/>
  <c r="I582" s="1"/>
  <c r="F582"/>
  <c r="AC581"/>
  <c r="AD581" s="1"/>
  <c r="AA581"/>
  <c r="AG581" s="1"/>
  <c r="Z581"/>
  <c r="P581"/>
  <c r="G581"/>
  <c r="I581" s="1"/>
  <c r="F581"/>
  <c r="AC580"/>
  <c r="AD580" s="1"/>
  <c r="AA580"/>
  <c r="AG580" s="1"/>
  <c r="Z580"/>
  <c r="P580"/>
  <c r="F580"/>
  <c r="AC579"/>
  <c r="AD579" s="1"/>
  <c r="AA579"/>
  <c r="AG579" s="1"/>
  <c r="Z579"/>
  <c r="P579"/>
  <c r="G579"/>
  <c r="I579" s="1"/>
  <c r="F579"/>
  <c r="AC578"/>
  <c r="AD578" s="1"/>
  <c r="AA578"/>
  <c r="AG578" s="1"/>
  <c r="Z578"/>
  <c r="P578"/>
  <c r="G578"/>
  <c r="I578" s="1"/>
  <c r="F578"/>
  <c r="AC577"/>
  <c r="AD577" s="1"/>
  <c r="AA577"/>
  <c r="AG577" s="1"/>
  <c r="Z577"/>
  <c r="P577"/>
  <c r="G577"/>
  <c r="I577" s="1"/>
  <c r="F577"/>
  <c r="AC576"/>
  <c r="AD576" s="1"/>
  <c r="AA576"/>
  <c r="AG576" s="1"/>
  <c r="Z576"/>
  <c r="P576"/>
  <c r="F576"/>
  <c r="AC575"/>
  <c r="AD575" s="1"/>
  <c r="AA575"/>
  <c r="AG575" s="1"/>
  <c r="Z575"/>
  <c r="P575"/>
  <c r="F575"/>
  <c r="AC574"/>
  <c r="AD574" s="1"/>
  <c r="AA574"/>
  <c r="AG574" s="1"/>
  <c r="Z574"/>
  <c r="P574"/>
  <c r="G574"/>
  <c r="Y574" s="1"/>
  <c r="F574"/>
  <c r="AC573"/>
  <c r="AD573" s="1"/>
  <c r="AA573"/>
  <c r="AG573" s="1"/>
  <c r="Z573"/>
  <c r="P573"/>
  <c r="F573"/>
  <c r="AC572"/>
  <c r="AD572" s="1"/>
  <c r="AA572"/>
  <c r="AG572" s="1"/>
  <c r="Z572"/>
  <c r="P572"/>
  <c r="F572"/>
  <c r="AC571"/>
  <c r="AD571" s="1"/>
  <c r="AA571"/>
  <c r="AG571" s="1"/>
  <c r="Z571"/>
  <c r="P571"/>
  <c r="G571"/>
  <c r="Y571" s="1"/>
  <c r="F571"/>
  <c r="AC570"/>
  <c r="AD570" s="1"/>
  <c r="AA570"/>
  <c r="AG570" s="1"/>
  <c r="Z570"/>
  <c r="P570"/>
  <c r="G570"/>
  <c r="Y570" s="1"/>
  <c r="F570"/>
  <c r="AC569"/>
  <c r="AD569" s="1"/>
  <c r="AA569"/>
  <c r="AG569" s="1"/>
  <c r="Z569"/>
  <c r="P569"/>
  <c r="G569"/>
  <c r="Y569" s="1"/>
  <c r="F569"/>
  <c r="AC568"/>
  <c r="AD568" s="1"/>
  <c r="AA568"/>
  <c r="AG568" s="1"/>
  <c r="Z568"/>
  <c r="P568"/>
  <c r="AC567"/>
  <c r="AD567" s="1"/>
  <c r="AA567"/>
  <c r="AG567" s="1"/>
  <c r="Z567"/>
  <c r="P567"/>
  <c r="G567"/>
  <c r="Y567" s="1"/>
  <c r="F567"/>
  <c r="AC566"/>
  <c r="AD566" s="1"/>
  <c r="AA566"/>
  <c r="AG566" s="1"/>
  <c r="Z566"/>
  <c r="P566"/>
  <c r="G566"/>
  <c r="Y566" s="1"/>
  <c r="F566"/>
  <c r="AC565"/>
  <c r="AD565" s="1"/>
  <c r="AA565"/>
  <c r="AG565" s="1"/>
  <c r="Z565"/>
  <c r="P565"/>
  <c r="G565"/>
  <c r="Y565" s="1"/>
  <c r="F565"/>
  <c r="AC564"/>
  <c r="AD564" s="1"/>
  <c r="AA564"/>
  <c r="AG564" s="1"/>
  <c r="Z564"/>
  <c r="P564"/>
  <c r="F564"/>
  <c r="AC563"/>
  <c r="AD563" s="1"/>
  <c r="AA563"/>
  <c r="AG563" s="1"/>
  <c r="Z563"/>
  <c r="P563"/>
  <c r="G563"/>
  <c r="Y563" s="1"/>
  <c r="F563"/>
  <c r="AC562"/>
  <c r="AD562" s="1"/>
  <c r="AA562"/>
  <c r="AG562" s="1"/>
  <c r="Z562"/>
  <c r="P562"/>
  <c r="G562"/>
  <c r="Y562" s="1"/>
  <c r="F562"/>
  <c r="AC561"/>
  <c r="AD561" s="1"/>
  <c r="AA561"/>
  <c r="AG561" s="1"/>
  <c r="Z561"/>
  <c r="P561"/>
  <c r="G561"/>
  <c r="Y561" s="1"/>
  <c r="F561"/>
  <c r="AC560"/>
  <c r="AD560" s="1"/>
  <c r="AA560"/>
  <c r="AG560" s="1"/>
  <c r="Z560"/>
  <c r="P560"/>
  <c r="F560"/>
  <c r="AC559"/>
  <c r="AD559" s="1"/>
  <c r="AA559"/>
  <c r="AG559" s="1"/>
  <c r="Z559"/>
  <c r="P559"/>
  <c r="F559"/>
  <c r="AC558"/>
  <c r="AD558" s="1"/>
  <c r="AA558"/>
  <c r="AG558" s="1"/>
  <c r="Z558"/>
  <c r="P558"/>
  <c r="G558"/>
  <c r="Y558" s="1"/>
  <c r="F558"/>
  <c r="AC557"/>
  <c r="AD557" s="1"/>
  <c r="AA557"/>
  <c r="AG557" s="1"/>
  <c r="Z557"/>
  <c r="P557"/>
  <c r="F557"/>
  <c r="AC556"/>
  <c r="AD556" s="1"/>
  <c r="AA556"/>
  <c r="AG556" s="1"/>
  <c r="Z556"/>
  <c r="P556"/>
  <c r="F556"/>
  <c r="AC555"/>
  <c r="AD555" s="1"/>
  <c r="AA555"/>
  <c r="AG555" s="1"/>
  <c r="Z555"/>
  <c r="P555"/>
  <c r="G555"/>
  <c r="Y555" s="1"/>
  <c r="F555"/>
  <c r="AC554"/>
  <c r="AD554" s="1"/>
  <c r="AA554"/>
  <c r="AG554" s="1"/>
  <c r="Z554"/>
  <c r="P554"/>
  <c r="G554"/>
  <c r="Y554" s="1"/>
  <c r="F554"/>
  <c r="AC553"/>
  <c r="AD553" s="1"/>
  <c r="AA553"/>
  <c r="AG553" s="1"/>
  <c r="Z553"/>
  <c r="P553"/>
  <c r="G553"/>
  <c r="Y553" s="1"/>
  <c r="F553"/>
  <c r="AC552"/>
  <c r="AD552" s="1"/>
  <c r="AA552"/>
  <c r="AG552" s="1"/>
  <c r="Z552"/>
  <c r="P552"/>
  <c r="AC551"/>
  <c r="AD551" s="1"/>
  <c r="AA551"/>
  <c r="AG551" s="1"/>
  <c r="Z551"/>
  <c r="P551"/>
  <c r="G551"/>
  <c r="Y551" s="1"/>
  <c r="F551"/>
  <c r="AC550"/>
  <c r="AD550" s="1"/>
  <c r="AA550"/>
  <c r="AG550" s="1"/>
  <c r="Z550"/>
  <c r="P550"/>
  <c r="G550"/>
  <c r="Y550" s="1"/>
  <c r="F550"/>
  <c r="AC549"/>
  <c r="AD549" s="1"/>
  <c r="AA549"/>
  <c r="AG549" s="1"/>
  <c r="Z549"/>
  <c r="P549"/>
  <c r="G549"/>
  <c r="Y549" s="1"/>
  <c r="F549"/>
  <c r="AC548"/>
  <c r="AD548" s="1"/>
  <c r="AA548"/>
  <c r="AG548" s="1"/>
  <c r="Z548"/>
  <c r="P548"/>
  <c r="F548"/>
  <c r="AC547"/>
  <c r="AD547" s="1"/>
  <c r="AA547"/>
  <c r="AG547" s="1"/>
  <c r="Z547"/>
  <c r="P547"/>
  <c r="G547"/>
  <c r="Y547" s="1"/>
  <c r="F547"/>
  <c r="AC546"/>
  <c r="AD546" s="1"/>
  <c r="AA546"/>
  <c r="AG546" s="1"/>
  <c r="Z546"/>
  <c r="P546"/>
  <c r="G546"/>
  <c r="Y546" s="1"/>
  <c r="F546"/>
  <c r="AC545"/>
  <c r="AD545" s="1"/>
  <c r="AA545"/>
  <c r="AG545" s="1"/>
  <c r="Z545"/>
  <c r="P545"/>
  <c r="G545"/>
  <c r="Y545" s="1"/>
  <c r="F545"/>
  <c r="AC544"/>
  <c r="AD544" s="1"/>
  <c r="AA544"/>
  <c r="AG544" s="1"/>
  <c r="Z544"/>
  <c r="P544"/>
  <c r="F544"/>
  <c r="AC543"/>
  <c r="AD543" s="1"/>
  <c r="AA543"/>
  <c r="AG543" s="1"/>
  <c r="Z543"/>
  <c r="P543"/>
  <c r="F543"/>
  <c r="AC542"/>
  <c r="AD542" s="1"/>
  <c r="AA542"/>
  <c r="AG542" s="1"/>
  <c r="Z542"/>
  <c r="P542"/>
  <c r="G542"/>
  <c r="Y542" s="1"/>
  <c r="F542"/>
  <c r="AC541"/>
  <c r="AD541" s="1"/>
  <c r="AA541"/>
  <c r="AG541" s="1"/>
  <c r="Z541"/>
  <c r="P541"/>
  <c r="F541"/>
  <c r="AC540"/>
  <c r="AD540" s="1"/>
  <c r="AA540"/>
  <c r="AG540" s="1"/>
  <c r="Z540"/>
  <c r="P540"/>
  <c r="F540"/>
  <c r="AC539"/>
  <c r="AD539" s="1"/>
  <c r="AA539"/>
  <c r="AG539" s="1"/>
  <c r="Z539"/>
  <c r="P539"/>
  <c r="G539"/>
  <c r="Y539" s="1"/>
  <c r="F539"/>
  <c r="AC538"/>
  <c r="AD538" s="1"/>
  <c r="AA538"/>
  <c r="AG538" s="1"/>
  <c r="Z538"/>
  <c r="P538"/>
  <c r="G538"/>
  <c r="Y538" s="1"/>
  <c r="F538"/>
  <c r="AC537"/>
  <c r="AD537" s="1"/>
  <c r="AA537"/>
  <c r="AG537" s="1"/>
  <c r="Z537"/>
  <c r="P537"/>
  <c r="G537"/>
  <c r="Y537" s="1"/>
  <c r="F537"/>
  <c r="AC536"/>
  <c r="AD536" s="1"/>
  <c r="AA536"/>
  <c r="AG536" s="1"/>
  <c r="Z536"/>
  <c r="P536"/>
  <c r="F536"/>
  <c r="AC535"/>
  <c r="AD535" s="1"/>
  <c r="AA535"/>
  <c r="AG535" s="1"/>
  <c r="Z535"/>
  <c r="P535"/>
  <c r="G535"/>
  <c r="Y535" s="1"/>
  <c r="F535"/>
  <c r="AC534"/>
  <c r="AD534" s="1"/>
  <c r="AA534"/>
  <c r="AG534" s="1"/>
  <c r="Z534"/>
  <c r="P534"/>
  <c r="G534"/>
  <c r="Y534" s="1"/>
  <c r="F534"/>
  <c r="AC533"/>
  <c r="AD533" s="1"/>
  <c r="AA533"/>
  <c r="AG533" s="1"/>
  <c r="Z533"/>
  <c r="P533"/>
  <c r="G533"/>
  <c r="Y533" s="1"/>
  <c r="F533"/>
  <c r="AC532"/>
  <c r="AD532" s="1"/>
  <c r="AA532"/>
  <c r="AG532" s="1"/>
  <c r="Z532"/>
  <c r="P532"/>
  <c r="F532"/>
  <c r="AC531"/>
  <c r="AD531" s="1"/>
  <c r="AA531"/>
  <c r="AG531" s="1"/>
  <c r="Z531"/>
  <c r="P531"/>
  <c r="G531"/>
  <c r="Y531" s="1"/>
  <c r="F531"/>
  <c r="AC530"/>
  <c r="AD530" s="1"/>
  <c r="AA530"/>
  <c r="AG530" s="1"/>
  <c r="Z530"/>
  <c r="P530"/>
  <c r="G530"/>
  <c r="Y530" s="1"/>
  <c r="F530"/>
  <c r="AC529"/>
  <c r="AD529" s="1"/>
  <c r="AA529"/>
  <c r="AG529" s="1"/>
  <c r="Z529"/>
  <c r="P529"/>
  <c r="G529"/>
  <c r="Y529" s="1"/>
  <c r="F529"/>
  <c r="AC528"/>
  <c r="AD528" s="1"/>
  <c r="AA528"/>
  <c r="AG528" s="1"/>
  <c r="Z528"/>
  <c r="P528"/>
  <c r="F528"/>
  <c r="AC527"/>
  <c r="AD527" s="1"/>
  <c r="AA527"/>
  <c r="AG527" s="1"/>
  <c r="Z527"/>
  <c r="P527"/>
  <c r="F527"/>
  <c r="AC526"/>
  <c r="AD526" s="1"/>
  <c r="AA526"/>
  <c r="AG526" s="1"/>
  <c r="Z526"/>
  <c r="P526"/>
  <c r="G526"/>
  <c r="Y526" s="1"/>
  <c r="F526"/>
  <c r="AC525"/>
  <c r="AD525" s="1"/>
  <c r="AA525"/>
  <c r="AG525" s="1"/>
  <c r="Z525"/>
  <c r="P525"/>
  <c r="F525"/>
  <c r="AC524"/>
  <c r="AD524" s="1"/>
  <c r="AA524"/>
  <c r="AG524" s="1"/>
  <c r="Z524"/>
  <c r="P524"/>
  <c r="AC523"/>
  <c r="AD523" s="1"/>
  <c r="AA523"/>
  <c r="AG523" s="1"/>
  <c r="Z523"/>
  <c r="P523"/>
  <c r="G523"/>
  <c r="Y523" s="1"/>
  <c r="F523"/>
  <c r="AC522"/>
  <c r="AD522" s="1"/>
  <c r="AA522"/>
  <c r="AG522" s="1"/>
  <c r="Z522"/>
  <c r="P522"/>
  <c r="G522"/>
  <c r="Y522" s="1"/>
  <c r="F522"/>
  <c r="AC521"/>
  <c r="AD521" s="1"/>
  <c r="AA521"/>
  <c r="AG521" s="1"/>
  <c r="Z521"/>
  <c r="P521"/>
  <c r="G521"/>
  <c r="Y521" s="1"/>
  <c r="F521"/>
  <c r="AC520"/>
  <c r="AD520" s="1"/>
  <c r="AA520"/>
  <c r="AG520" s="1"/>
  <c r="Z520"/>
  <c r="P520"/>
  <c r="F520"/>
  <c r="AC519"/>
  <c r="AD519" s="1"/>
  <c r="AA519"/>
  <c r="AG519" s="1"/>
  <c r="Z519"/>
  <c r="P519"/>
  <c r="AC518"/>
  <c r="AD518" s="1"/>
  <c r="AA518"/>
  <c r="AG518" s="1"/>
  <c r="Z518"/>
  <c r="P518"/>
  <c r="G518"/>
  <c r="Y518" s="1"/>
  <c r="F518"/>
  <c r="AC517"/>
  <c r="AD517" s="1"/>
  <c r="AA517"/>
  <c r="AG517" s="1"/>
  <c r="Z517"/>
  <c r="P517"/>
  <c r="G517"/>
  <c r="Y517" s="1"/>
  <c r="F517"/>
  <c r="AC516"/>
  <c r="AD516" s="1"/>
  <c r="AA516"/>
  <c r="AG516" s="1"/>
  <c r="Z516"/>
  <c r="P516"/>
  <c r="G516"/>
  <c r="Y516" s="1"/>
  <c r="F516"/>
  <c r="AC515"/>
  <c r="AD515" s="1"/>
  <c r="AA515"/>
  <c r="AG515" s="1"/>
  <c r="Z515"/>
  <c r="P515"/>
  <c r="G515"/>
  <c r="Y515" s="1"/>
  <c r="F515"/>
  <c r="AC514"/>
  <c r="AD514" s="1"/>
  <c r="AA514"/>
  <c r="AG514" s="1"/>
  <c r="Z514"/>
  <c r="P514"/>
  <c r="G514"/>
  <c r="Y514" s="1"/>
  <c r="F514"/>
  <c r="AC513"/>
  <c r="AD513" s="1"/>
  <c r="AA513"/>
  <c r="AG513" s="1"/>
  <c r="Z513"/>
  <c r="P513"/>
  <c r="G513"/>
  <c r="Y513" s="1"/>
  <c r="F513"/>
  <c r="AC512"/>
  <c r="AD512" s="1"/>
  <c r="AA512"/>
  <c r="AG512" s="1"/>
  <c r="Z512"/>
  <c r="P512"/>
  <c r="G512"/>
  <c r="Y512" s="1"/>
  <c r="F512"/>
  <c r="AC511"/>
  <c r="AD511" s="1"/>
  <c r="AA511"/>
  <c r="AG511" s="1"/>
  <c r="Z511"/>
  <c r="P511"/>
  <c r="F511"/>
  <c r="AC510"/>
  <c r="AD510" s="1"/>
  <c r="AA510"/>
  <c r="AG510" s="1"/>
  <c r="Z510"/>
  <c r="P510"/>
  <c r="G510"/>
  <c r="Y510" s="1"/>
  <c r="F510"/>
  <c r="AC509"/>
  <c r="AD509" s="1"/>
  <c r="AA509"/>
  <c r="AG509" s="1"/>
  <c r="Z509"/>
  <c r="P509"/>
  <c r="F509"/>
  <c r="AC508"/>
  <c r="AD508" s="1"/>
  <c r="AA508"/>
  <c r="AG508" s="1"/>
  <c r="Z508"/>
  <c r="P508"/>
  <c r="AC507"/>
  <c r="AD507" s="1"/>
  <c r="AA507"/>
  <c r="AG507" s="1"/>
  <c r="Z507"/>
  <c r="P507"/>
  <c r="G507"/>
  <c r="Y507" s="1"/>
  <c r="F507"/>
  <c r="AC506"/>
  <c r="AD506" s="1"/>
  <c r="AA506"/>
  <c r="AG506" s="1"/>
  <c r="Z506"/>
  <c r="P506"/>
  <c r="G506"/>
  <c r="Y506" s="1"/>
  <c r="F506"/>
  <c r="AC505"/>
  <c r="AD505" s="1"/>
  <c r="AA505"/>
  <c r="AG505" s="1"/>
  <c r="Z505"/>
  <c r="P505"/>
  <c r="G505"/>
  <c r="Y505" s="1"/>
  <c r="F505"/>
  <c r="AC504"/>
  <c r="AD504" s="1"/>
  <c r="AA504"/>
  <c r="AG504" s="1"/>
  <c r="Z504"/>
  <c r="P504"/>
  <c r="F504"/>
  <c r="AC503"/>
  <c r="AD503" s="1"/>
  <c r="AA503"/>
  <c r="AG503" s="1"/>
  <c r="Z503"/>
  <c r="P503"/>
  <c r="G503"/>
  <c r="Y503" s="1"/>
  <c r="F503"/>
  <c r="AC502"/>
  <c r="AD502" s="1"/>
  <c r="AA502"/>
  <c r="AG502" s="1"/>
  <c r="Z502"/>
  <c r="P502"/>
  <c r="G502"/>
  <c r="Y502" s="1"/>
  <c r="F502"/>
  <c r="AC501"/>
  <c r="AD501" s="1"/>
  <c r="AA501"/>
  <c r="AG501" s="1"/>
  <c r="Z501"/>
  <c r="P501"/>
  <c r="G501"/>
  <c r="Y501" s="1"/>
  <c r="F501"/>
  <c r="AC500"/>
  <c r="AD500" s="1"/>
  <c r="AA500"/>
  <c r="AG500" s="1"/>
  <c r="Z500"/>
  <c r="P500"/>
  <c r="F500"/>
  <c r="AC499"/>
  <c r="AD499" s="1"/>
  <c r="AA499"/>
  <c r="AG499" s="1"/>
  <c r="Z499"/>
  <c r="P499"/>
  <c r="AC498"/>
  <c r="AD498" s="1"/>
  <c r="AA498"/>
  <c r="AG498" s="1"/>
  <c r="Z498"/>
  <c r="P498"/>
  <c r="G498"/>
  <c r="Y498" s="1"/>
  <c r="F498"/>
  <c r="AC497"/>
  <c r="AD497" s="1"/>
  <c r="AA497"/>
  <c r="AG497" s="1"/>
  <c r="Z497"/>
  <c r="P497"/>
  <c r="G497"/>
  <c r="Y497" s="1"/>
  <c r="F497"/>
  <c r="AC496"/>
  <c r="AD496" s="1"/>
  <c r="AA496"/>
  <c r="AG496" s="1"/>
  <c r="Z496"/>
  <c r="P496"/>
  <c r="G496"/>
  <c r="Y496" s="1"/>
  <c r="F496"/>
  <c r="AC495"/>
  <c r="AD495" s="1"/>
  <c r="AA495"/>
  <c r="AG495" s="1"/>
  <c r="Z495"/>
  <c r="P495"/>
  <c r="F495"/>
  <c r="AC494"/>
  <c r="AD494" s="1"/>
  <c r="AA494"/>
  <c r="AG494" s="1"/>
  <c r="Z494"/>
  <c r="P494"/>
  <c r="G494"/>
  <c r="Y494" s="1"/>
  <c r="F494"/>
  <c r="AC493"/>
  <c r="AD493" s="1"/>
  <c r="AA493"/>
  <c r="AG493" s="1"/>
  <c r="Z493"/>
  <c r="P493"/>
  <c r="F493"/>
  <c r="AC492"/>
  <c r="AD492" s="1"/>
  <c r="AA492"/>
  <c r="AG492" s="1"/>
  <c r="Z492"/>
  <c r="P492"/>
  <c r="G492"/>
  <c r="Y492" s="1"/>
  <c r="F492"/>
  <c r="AC491"/>
  <c r="AD491" s="1"/>
  <c r="AA491"/>
  <c r="AG491" s="1"/>
  <c r="Z491"/>
  <c r="P491"/>
  <c r="G491"/>
  <c r="Y491" s="1"/>
  <c r="F491"/>
  <c r="AC490"/>
  <c r="AD490" s="1"/>
  <c r="AA490"/>
  <c r="AG490" s="1"/>
  <c r="Z490"/>
  <c r="P490"/>
  <c r="G490"/>
  <c r="Y490" s="1"/>
  <c r="F490"/>
  <c r="AC489"/>
  <c r="AD489" s="1"/>
  <c r="AA489"/>
  <c r="AG489" s="1"/>
  <c r="Z489"/>
  <c r="P489"/>
  <c r="G489"/>
  <c r="Y489" s="1"/>
  <c r="F489"/>
  <c r="AC488"/>
  <c r="AD488" s="1"/>
  <c r="AA488"/>
  <c r="AG488" s="1"/>
  <c r="Z488"/>
  <c r="P488"/>
  <c r="AC487"/>
  <c r="AD487" s="1"/>
  <c r="AA487"/>
  <c r="AG487" s="1"/>
  <c r="Z487"/>
  <c r="P487"/>
  <c r="F487"/>
  <c r="AC486"/>
  <c r="AD486" s="1"/>
  <c r="AA486"/>
  <c r="AG486" s="1"/>
  <c r="Z486"/>
  <c r="P486"/>
  <c r="F486"/>
  <c r="AC485"/>
  <c r="AD485" s="1"/>
  <c r="AA485"/>
  <c r="AG485" s="1"/>
  <c r="Z485"/>
  <c r="P485"/>
  <c r="F485"/>
  <c r="AC484"/>
  <c r="AD484" s="1"/>
  <c r="AA484"/>
  <c r="AG484" s="1"/>
  <c r="Z484"/>
  <c r="P484"/>
  <c r="F484"/>
  <c r="AC483"/>
  <c r="AD483" s="1"/>
  <c r="AA483"/>
  <c r="AG483" s="1"/>
  <c r="Z483"/>
  <c r="P483"/>
  <c r="F483"/>
  <c r="AC482"/>
  <c r="AD482" s="1"/>
  <c r="AA482"/>
  <c r="AG482" s="1"/>
  <c r="Z482"/>
  <c r="P482"/>
  <c r="F482"/>
  <c r="AC481"/>
  <c r="AD481" s="1"/>
  <c r="AA481"/>
  <c r="AG481" s="1"/>
  <c r="Z481"/>
  <c r="P481"/>
  <c r="F481"/>
  <c r="AC480"/>
  <c r="AD480" s="1"/>
  <c r="AA480"/>
  <c r="AG480" s="1"/>
  <c r="Z480"/>
  <c r="P480"/>
  <c r="F480"/>
  <c r="AC479"/>
  <c r="AD479" s="1"/>
  <c r="AA479"/>
  <c r="AG479" s="1"/>
  <c r="Z479"/>
  <c r="P479"/>
  <c r="F479"/>
  <c r="AC478"/>
  <c r="AD478" s="1"/>
  <c r="AA478"/>
  <c r="AG478" s="1"/>
  <c r="Z478"/>
  <c r="P478"/>
  <c r="F478"/>
  <c r="AC477"/>
  <c r="AD477" s="1"/>
  <c r="AA477"/>
  <c r="AG477" s="1"/>
  <c r="Z477"/>
  <c r="P477"/>
  <c r="F477"/>
  <c r="AC476"/>
  <c r="AD476" s="1"/>
  <c r="AA476"/>
  <c r="AG476" s="1"/>
  <c r="Z476"/>
  <c r="P476"/>
  <c r="F476"/>
  <c r="AC475"/>
  <c r="AD475" s="1"/>
  <c r="AA475"/>
  <c r="AG475" s="1"/>
  <c r="Z475"/>
  <c r="P475"/>
  <c r="F475"/>
  <c r="AC474"/>
  <c r="AD474" s="1"/>
  <c r="AA474"/>
  <c r="AG474" s="1"/>
  <c r="Z474"/>
  <c r="P474"/>
  <c r="F474"/>
  <c r="AC473"/>
  <c r="AD473" s="1"/>
  <c r="AA473"/>
  <c r="AG473" s="1"/>
  <c r="Z473"/>
  <c r="P473"/>
  <c r="F473"/>
  <c r="AC472"/>
  <c r="AD472" s="1"/>
  <c r="AA472"/>
  <c r="AG472" s="1"/>
  <c r="Z472"/>
  <c r="P472"/>
  <c r="F472"/>
  <c r="AC471"/>
  <c r="AD471" s="1"/>
  <c r="AA471"/>
  <c r="AG471" s="1"/>
  <c r="Z471"/>
  <c r="P471"/>
  <c r="F471"/>
  <c r="AC470"/>
  <c r="AD470" s="1"/>
  <c r="AA470"/>
  <c r="AG470" s="1"/>
  <c r="Z470"/>
  <c r="P470"/>
  <c r="F470"/>
  <c r="AC469"/>
  <c r="AD469" s="1"/>
  <c r="AA469"/>
  <c r="AG469" s="1"/>
  <c r="Z469"/>
  <c r="P469"/>
  <c r="AC468"/>
  <c r="AD468" s="1"/>
  <c r="AA468"/>
  <c r="AG468" s="1"/>
  <c r="Z468"/>
  <c r="P468"/>
  <c r="AC467"/>
  <c r="AD467" s="1"/>
  <c r="AA467"/>
  <c r="AG467" s="1"/>
  <c r="Z467"/>
  <c r="P467"/>
  <c r="AC466"/>
  <c r="AD466" s="1"/>
  <c r="AA466"/>
  <c r="AG466" s="1"/>
  <c r="Z466"/>
  <c r="P466"/>
  <c r="F466"/>
  <c r="AC465"/>
  <c r="AD465" s="1"/>
  <c r="AA465"/>
  <c r="AG465" s="1"/>
  <c r="Z465"/>
  <c r="P465"/>
  <c r="AC464"/>
  <c r="AD464" s="1"/>
  <c r="AA464"/>
  <c r="AG464" s="1"/>
  <c r="Z464"/>
  <c r="P464"/>
  <c r="F464"/>
  <c r="AC463"/>
  <c r="AD463" s="1"/>
  <c r="AA463"/>
  <c r="AG463" s="1"/>
  <c r="Z463"/>
  <c r="P463"/>
  <c r="F463"/>
  <c r="AC462"/>
  <c r="AD462" s="1"/>
  <c r="AA462"/>
  <c r="AG462" s="1"/>
  <c r="Z462"/>
  <c r="P462"/>
  <c r="F462"/>
  <c r="AC461"/>
  <c r="AD461" s="1"/>
  <c r="AA461"/>
  <c r="AG461" s="1"/>
  <c r="Z461"/>
  <c r="P461"/>
  <c r="F461"/>
  <c r="AC460"/>
  <c r="AD460" s="1"/>
  <c r="AA460"/>
  <c r="AG460" s="1"/>
  <c r="Z460"/>
  <c r="P460"/>
  <c r="F460"/>
  <c r="AC459"/>
  <c r="AD459" s="1"/>
  <c r="AA459"/>
  <c r="AG459" s="1"/>
  <c r="Z459"/>
  <c r="P459"/>
  <c r="F459"/>
  <c r="AC458"/>
  <c r="AD458" s="1"/>
  <c r="AA458"/>
  <c r="AG458" s="1"/>
  <c r="Z458"/>
  <c r="P458"/>
  <c r="F458"/>
  <c r="AC457"/>
  <c r="AD457" s="1"/>
  <c r="AA457"/>
  <c r="AG457" s="1"/>
  <c r="Z457"/>
  <c r="P457"/>
  <c r="F457"/>
  <c r="AC456"/>
  <c r="AD456" s="1"/>
  <c r="AA456"/>
  <c r="AG456" s="1"/>
  <c r="Z456"/>
  <c r="P456"/>
  <c r="F456"/>
  <c r="AC455"/>
  <c r="AD455" s="1"/>
  <c r="AA455"/>
  <c r="AG455" s="1"/>
  <c r="Z455"/>
  <c r="P455"/>
  <c r="F455"/>
  <c r="AC454"/>
  <c r="AD454" s="1"/>
  <c r="AA454"/>
  <c r="AG454" s="1"/>
  <c r="Z454"/>
  <c r="P454"/>
  <c r="F454"/>
  <c r="AC453"/>
  <c r="AD453" s="1"/>
  <c r="AA453"/>
  <c r="AG453" s="1"/>
  <c r="Z453"/>
  <c r="P453"/>
  <c r="F453"/>
  <c r="AC452"/>
  <c r="AD452" s="1"/>
  <c r="AA452"/>
  <c r="AG452" s="1"/>
  <c r="Z452"/>
  <c r="P452"/>
  <c r="F452"/>
  <c r="AC451"/>
  <c r="AD451" s="1"/>
  <c r="AA451"/>
  <c r="AG451" s="1"/>
  <c r="Z451"/>
  <c r="P451"/>
  <c r="AC450"/>
  <c r="AD450" s="1"/>
  <c r="AA450"/>
  <c r="AG450" s="1"/>
  <c r="Z450"/>
  <c r="P450"/>
  <c r="F450"/>
  <c r="AC449"/>
  <c r="AD449" s="1"/>
  <c r="AA449"/>
  <c r="AG449" s="1"/>
  <c r="Z449"/>
  <c r="P449"/>
  <c r="AC448"/>
  <c r="AD448" s="1"/>
  <c r="AA448"/>
  <c r="AG448" s="1"/>
  <c r="Z448"/>
  <c r="P448"/>
  <c r="F448"/>
  <c r="AC447"/>
  <c r="AD447" s="1"/>
  <c r="AA447"/>
  <c r="AG447" s="1"/>
  <c r="Z447"/>
  <c r="P447"/>
  <c r="F447"/>
  <c r="AC446"/>
  <c r="AD446" s="1"/>
  <c r="AA446"/>
  <c r="AG446" s="1"/>
  <c r="Z446"/>
  <c r="P446"/>
  <c r="F446"/>
  <c r="AC445"/>
  <c r="AD445" s="1"/>
  <c r="AA445"/>
  <c r="AG445" s="1"/>
  <c r="Z445"/>
  <c r="P445"/>
  <c r="F445"/>
  <c r="AC444"/>
  <c r="AD444" s="1"/>
  <c r="AA444"/>
  <c r="AG444" s="1"/>
  <c r="Z444"/>
  <c r="P444"/>
  <c r="F444"/>
  <c r="AC443"/>
  <c r="AD443" s="1"/>
  <c r="AA443"/>
  <c r="AG443" s="1"/>
  <c r="Z443"/>
  <c r="P443"/>
  <c r="F443"/>
  <c r="AC442"/>
  <c r="AD442" s="1"/>
  <c r="AA442"/>
  <c r="AG442" s="1"/>
  <c r="Z442"/>
  <c r="P442"/>
  <c r="F442"/>
  <c r="AC441"/>
  <c r="AD441" s="1"/>
  <c r="AA441"/>
  <c r="AG441" s="1"/>
  <c r="Z441"/>
  <c r="P441"/>
  <c r="F441"/>
  <c r="AC440"/>
  <c r="AD440" s="1"/>
  <c r="AA440"/>
  <c r="AG440" s="1"/>
  <c r="Z440"/>
  <c r="P440"/>
  <c r="F440"/>
  <c r="AC439"/>
  <c r="AD439" s="1"/>
  <c r="AA439"/>
  <c r="AG439" s="1"/>
  <c r="Z439"/>
  <c r="P439"/>
  <c r="F439"/>
  <c r="AC438"/>
  <c r="AD438" s="1"/>
  <c r="AA438"/>
  <c r="AG438" s="1"/>
  <c r="Z438"/>
  <c r="P438"/>
  <c r="F438"/>
  <c r="AC437"/>
  <c r="AD437" s="1"/>
  <c r="AA437"/>
  <c r="AG437" s="1"/>
  <c r="Z437"/>
  <c r="P437"/>
  <c r="AC436"/>
  <c r="AD436" s="1"/>
  <c r="AA436"/>
  <c r="AG436" s="1"/>
  <c r="Z436"/>
  <c r="P436"/>
  <c r="F436"/>
  <c r="AC435"/>
  <c r="AD435" s="1"/>
  <c r="AA435"/>
  <c r="AG435" s="1"/>
  <c r="Z435"/>
  <c r="P435"/>
  <c r="F435"/>
  <c r="AC434"/>
  <c r="AD434" s="1"/>
  <c r="AA434"/>
  <c r="AG434" s="1"/>
  <c r="Z434"/>
  <c r="P434"/>
  <c r="F434"/>
  <c r="AC433"/>
  <c r="AD433" s="1"/>
  <c r="AA433"/>
  <c r="AG433" s="1"/>
  <c r="Z433"/>
  <c r="P433"/>
  <c r="F433"/>
  <c r="AC432"/>
  <c r="AD432" s="1"/>
  <c r="AA432"/>
  <c r="AG432" s="1"/>
  <c r="Z432"/>
  <c r="P432"/>
  <c r="F432"/>
  <c r="AC431"/>
  <c r="AD431" s="1"/>
  <c r="AA431"/>
  <c r="AG431" s="1"/>
  <c r="Z431"/>
  <c r="P431"/>
  <c r="F431"/>
  <c r="AC430"/>
  <c r="AD430" s="1"/>
  <c r="AA430"/>
  <c r="AG430" s="1"/>
  <c r="Z430"/>
  <c r="P430"/>
  <c r="F430"/>
  <c r="AC429"/>
  <c r="AD429" s="1"/>
  <c r="AA429"/>
  <c r="AG429" s="1"/>
  <c r="Z429"/>
  <c r="P429"/>
  <c r="F429"/>
  <c r="AC428"/>
  <c r="AD428" s="1"/>
  <c r="AA428"/>
  <c r="AG428" s="1"/>
  <c r="Z428"/>
  <c r="P428"/>
  <c r="F428"/>
  <c r="AC427"/>
  <c r="AD427" s="1"/>
  <c r="AA427"/>
  <c r="AG427" s="1"/>
  <c r="Z427"/>
  <c r="P427"/>
  <c r="F427"/>
  <c r="AC426"/>
  <c r="AD426" s="1"/>
  <c r="AA426"/>
  <c r="AG426" s="1"/>
  <c r="Z426"/>
  <c r="P426"/>
  <c r="F426"/>
  <c r="AC425"/>
  <c r="AD425" s="1"/>
  <c r="AA425"/>
  <c r="AG425" s="1"/>
  <c r="Z425"/>
  <c r="P425"/>
  <c r="F425"/>
  <c r="AC424"/>
  <c r="AD424" s="1"/>
  <c r="AA424"/>
  <c r="AG424" s="1"/>
  <c r="Z424"/>
  <c r="P424"/>
  <c r="AC423"/>
  <c r="AD423" s="1"/>
  <c r="AA423"/>
  <c r="AG423" s="1"/>
  <c r="Z423"/>
  <c r="P423"/>
  <c r="F423"/>
  <c r="AC422"/>
  <c r="AD422" s="1"/>
  <c r="AA422"/>
  <c r="AG422" s="1"/>
  <c r="Z422"/>
  <c r="P422"/>
  <c r="F422"/>
  <c r="AC421"/>
  <c r="AD421" s="1"/>
  <c r="AA421"/>
  <c r="AG421" s="1"/>
  <c r="Z421"/>
  <c r="P421"/>
  <c r="AC420"/>
  <c r="AD420" s="1"/>
  <c r="AA420"/>
  <c r="AG420" s="1"/>
  <c r="Z420"/>
  <c r="P420"/>
  <c r="F420"/>
  <c r="AC419"/>
  <c r="AD419" s="1"/>
  <c r="AA419"/>
  <c r="AG419" s="1"/>
  <c r="Z419"/>
  <c r="P419"/>
  <c r="F419"/>
  <c r="AC418"/>
  <c r="AD418" s="1"/>
  <c r="AA418"/>
  <c r="AG418" s="1"/>
  <c r="Z418"/>
  <c r="P418"/>
  <c r="F418"/>
  <c r="AC417"/>
  <c r="AD417" s="1"/>
  <c r="AA417"/>
  <c r="AG417" s="1"/>
  <c r="Z417"/>
  <c r="P417"/>
  <c r="AC416"/>
  <c r="AD416" s="1"/>
  <c r="AA416"/>
  <c r="AG416" s="1"/>
  <c r="Z416"/>
  <c r="P416"/>
  <c r="F416"/>
  <c r="AC415"/>
  <c r="AD415" s="1"/>
  <c r="AA415"/>
  <c r="AG415" s="1"/>
  <c r="Z415"/>
  <c r="P415"/>
  <c r="F415"/>
  <c r="AC414"/>
  <c r="AD414" s="1"/>
  <c r="AA414"/>
  <c r="AG414" s="1"/>
  <c r="Z414"/>
  <c r="P414"/>
  <c r="F414"/>
  <c r="AC413"/>
  <c r="AD413" s="1"/>
  <c r="AA413"/>
  <c r="AG413" s="1"/>
  <c r="Z413"/>
  <c r="P413"/>
  <c r="F413"/>
  <c r="AC412"/>
  <c r="AD412" s="1"/>
  <c r="AA412"/>
  <c r="AG412" s="1"/>
  <c r="Z412"/>
  <c r="P412"/>
  <c r="F412"/>
  <c r="AC411"/>
  <c r="AD411" s="1"/>
  <c r="AA411"/>
  <c r="AG411" s="1"/>
  <c r="Z411"/>
  <c r="P411"/>
  <c r="F411"/>
  <c r="AC410"/>
  <c r="AD410" s="1"/>
  <c r="AA410"/>
  <c r="AG410" s="1"/>
  <c r="Z410"/>
  <c r="P410"/>
  <c r="AC409"/>
  <c r="AD409" s="1"/>
  <c r="AA409"/>
  <c r="AG409" s="1"/>
  <c r="Z409"/>
  <c r="P409"/>
  <c r="AC408"/>
  <c r="AD408" s="1"/>
  <c r="AA408"/>
  <c r="AG408" s="1"/>
  <c r="Z408"/>
  <c r="P408"/>
  <c r="F408"/>
  <c r="AC407"/>
  <c r="AD407" s="1"/>
  <c r="AA407"/>
  <c r="AG407" s="1"/>
  <c r="Z407"/>
  <c r="P407"/>
  <c r="F407"/>
  <c r="AC406"/>
  <c r="AD406" s="1"/>
  <c r="AA406"/>
  <c r="AG406" s="1"/>
  <c r="Z406"/>
  <c r="P406"/>
  <c r="F406"/>
  <c r="AC405"/>
  <c r="AD405" s="1"/>
  <c r="AA405"/>
  <c r="AG405" s="1"/>
  <c r="Z405"/>
  <c r="P405"/>
  <c r="AC404"/>
  <c r="AD404" s="1"/>
  <c r="AA404"/>
  <c r="AG404" s="1"/>
  <c r="Z404"/>
  <c r="P404"/>
  <c r="F404"/>
  <c r="AC403"/>
  <c r="AD403" s="1"/>
  <c r="AA403"/>
  <c r="AG403" s="1"/>
  <c r="Z403"/>
  <c r="P403"/>
  <c r="F403"/>
  <c r="AC402"/>
  <c r="AD402" s="1"/>
  <c r="AA402"/>
  <c r="AG402" s="1"/>
  <c r="Z402"/>
  <c r="P402"/>
  <c r="F402"/>
  <c r="AC401"/>
  <c r="AD401" s="1"/>
  <c r="AA401"/>
  <c r="AG401" s="1"/>
  <c r="Z401"/>
  <c r="P401"/>
  <c r="F401"/>
  <c r="AC400"/>
  <c r="AD400" s="1"/>
  <c r="AA400"/>
  <c r="AG400" s="1"/>
  <c r="Z400"/>
  <c r="P400"/>
  <c r="F400"/>
  <c r="AC399"/>
  <c r="AD399" s="1"/>
  <c r="AA399"/>
  <c r="AG399" s="1"/>
  <c r="Z399"/>
  <c r="P399"/>
  <c r="F399"/>
  <c r="AC398"/>
  <c r="AD398" s="1"/>
  <c r="AA398"/>
  <c r="AG398" s="1"/>
  <c r="Z398"/>
  <c r="P398"/>
  <c r="F398"/>
  <c r="AC397"/>
  <c r="AD397" s="1"/>
  <c r="AA397"/>
  <c r="AG397" s="1"/>
  <c r="Z397"/>
  <c r="P397"/>
  <c r="F397"/>
  <c r="AC396"/>
  <c r="AD396" s="1"/>
  <c r="AA396"/>
  <c r="AG396" s="1"/>
  <c r="Z396"/>
  <c r="P396"/>
  <c r="F396"/>
  <c r="AC395"/>
  <c r="AD395" s="1"/>
  <c r="AA395"/>
  <c r="AG395" s="1"/>
  <c r="Z395"/>
  <c r="P395"/>
  <c r="F395"/>
  <c r="AC394"/>
  <c r="AD394" s="1"/>
  <c r="AA394"/>
  <c r="AG394" s="1"/>
  <c r="Z394"/>
  <c r="P394"/>
  <c r="F394"/>
  <c r="AC393"/>
  <c r="AD393" s="1"/>
  <c r="AA393"/>
  <c r="AG393" s="1"/>
  <c r="Z393"/>
  <c r="P393"/>
  <c r="F393"/>
  <c r="AC392"/>
  <c r="AD392" s="1"/>
  <c r="AA392"/>
  <c r="AG392" s="1"/>
  <c r="Z392"/>
  <c r="P392"/>
  <c r="F392"/>
  <c r="AC391"/>
  <c r="AD391" s="1"/>
  <c r="AA391"/>
  <c r="AG391" s="1"/>
  <c r="Z391"/>
  <c r="P391"/>
  <c r="F391"/>
  <c r="AC390"/>
  <c r="AD390" s="1"/>
  <c r="AA390"/>
  <c r="AG390" s="1"/>
  <c r="Z390"/>
  <c r="P390"/>
  <c r="F390"/>
  <c r="AC389"/>
  <c r="AD389" s="1"/>
  <c r="AA389"/>
  <c r="AG389" s="1"/>
  <c r="Z389"/>
  <c r="P389"/>
  <c r="F389"/>
  <c r="AC388"/>
  <c r="AD388" s="1"/>
  <c r="AA388"/>
  <c r="AG388" s="1"/>
  <c r="Z388"/>
  <c r="P388"/>
  <c r="F388"/>
  <c r="AC387"/>
  <c r="AD387" s="1"/>
  <c r="AA387"/>
  <c r="AG387" s="1"/>
  <c r="Z387"/>
  <c r="P387"/>
  <c r="F387"/>
  <c r="AC386"/>
  <c r="AD386" s="1"/>
  <c r="AA386"/>
  <c r="AG386" s="1"/>
  <c r="Z386"/>
  <c r="P386"/>
  <c r="AC385"/>
  <c r="AD385" s="1"/>
  <c r="AA385"/>
  <c r="AG385" s="1"/>
  <c r="Z385"/>
  <c r="P385"/>
  <c r="F385"/>
  <c r="AC384"/>
  <c r="AD384" s="1"/>
  <c r="AA384"/>
  <c r="AG384" s="1"/>
  <c r="Z384"/>
  <c r="P384"/>
  <c r="F384"/>
  <c r="AC383"/>
  <c r="AD383" s="1"/>
  <c r="AA383"/>
  <c r="AG383" s="1"/>
  <c r="Z383"/>
  <c r="P383"/>
  <c r="F383"/>
  <c r="AC382"/>
  <c r="AD382" s="1"/>
  <c r="AA382"/>
  <c r="AG382" s="1"/>
  <c r="Z382"/>
  <c r="P382"/>
  <c r="F382"/>
  <c r="AC381"/>
  <c r="AD381" s="1"/>
  <c r="AA381"/>
  <c r="AG381" s="1"/>
  <c r="Z381"/>
  <c r="P381"/>
  <c r="F381"/>
  <c r="AC380"/>
  <c r="AD380" s="1"/>
  <c r="AA380"/>
  <c r="AG380" s="1"/>
  <c r="Z380"/>
  <c r="P380"/>
  <c r="F380"/>
  <c r="AC379"/>
  <c r="AD379" s="1"/>
  <c r="AA379"/>
  <c r="AG379" s="1"/>
  <c r="Z379"/>
  <c r="P379"/>
  <c r="F379"/>
  <c r="AC378"/>
  <c r="AD378" s="1"/>
  <c r="AA378"/>
  <c r="AG378" s="1"/>
  <c r="Z378"/>
  <c r="P378"/>
  <c r="AC377"/>
  <c r="AD377" s="1"/>
  <c r="AA377"/>
  <c r="AG377" s="1"/>
  <c r="Z377"/>
  <c r="P377"/>
  <c r="F377"/>
  <c r="AC376"/>
  <c r="AD376" s="1"/>
  <c r="AA376"/>
  <c r="AG376" s="1"/>
  <c r="Z376"/>
  <c r="P376"/>
  <c r="F376"/>
  <c r="AC375"/>
  <c r="AD375" s="1"/>
  <c r="AA375"/>
  <c r="AG375" s="1"/>
  <c r="Z375"/>
  <c r="P375"/>
  <c r="F375"/>
  <c r="AC374"/>
  <c r="AD374" s="1"/>
  <c r="AA374"/>
  <c r="AG374" s="1"/>
  <c r="Z374"/>
  <c r="P374"/>
  <c r="F374"/>
  <c r="AC373"/>
  <c r="AD373" s="1"/>
  <c r="AA373"/>
  <c r="AG373" s="1"/>
  <c r="Z373"/>
  <c r="P373"/>
  <c r="F373"/>
  <c r="AC372"/>
  <c r="AD372" s="1"/>
  <c r="AA372"/>
  <c r="AG372" s="1"/>
  <c r="Z372"/>
  <c r="P372"/>
  <c r="F372"/>
  <c r="AC371"/>
  <c r="AD371" s="1"/>
  <c r="AA371"/>
  <c r="AG371" s="1"/>
  <c r="Z371"/>
  <c r="P371"/>
  <c r="F371"/>
  <c r="AC370"/>
  <c r="AD370" s="1"/>
  <c r="AA370"/>
  <c r="AG370" s="1"/>
  <c r="Z370"/>
  <c r="P370"/>
  <c r="F370"/>
  <c r="AC369"/>
  <c r="AD369" s="1"/>
  <c r="AA369"/>
  <c r="AG369" s="1"/>
  <c r="Z369"/>
  <c r="P369"/>
  <c r="AC368"/>
  <c r="AD368" s="1"/>
  <c r="AA368"/>
  <c r="AG368" s="1"/>
  <c r="Z368"/>
  <c r="P368"/>
  <c r="F368"/>
  <c r="AC367"/>
  <c r="AD367" s="1"/>
  <c r="AA367"/>
  <c r="AG367" s="1"/>
  <c r="Z367"/>
  <c r="P367"/>
  <c r="F367"/>
  <c r="AC366"/>
  <c r="AD366" s="1"/>
  <c r="AA366"/>
  <c r="AG366" s="1"/>
  <c r="Z366"/>
  <c r="P366"/>
  <c r="F366"/>
  <c r="AC365"/>
  <c r="AD365" s="1"/>
  <c r="AA365"/>
  <c r="AG365" s="1"/>
  <c r="Z365"/>
  <c r="P365"/>
  <c r="F365"/>
  <c r="AC364"/>
  <c r="AD364" s="1"/>
  <c r="AA364"/>
  <c r="AG364" s="1"/>
  <c r="Z364"/>
  <c r="P364"/>
  <c r="F364"/>
  <c r="AC363"/>
  <c r="AD363" s="1"/>
  <c r="AA363"/>
  <c r="AG363" s="1"/>
  <c r="Z363"/>
  <c r="P363"/>
  <c r="F363"/>
  <c r="AC362"/>
  <c r="AD362" s="1"/>
  <c r="AA362"/>
  <c r="AG362" s="1"/>
  <c r="Z362"/>
  <c r="P362"/>
  <c r="AC361"/>
  <c r="AD361" s="1"/>
  <c r="AA361"/>
  <c r="AG361" s="1"/>
  <c r="Z361"/>
  <c r="P361"/>
  <c r="F361"/>
  <c r="AC360"/>
  <c r="AD360" s="1"/>
  <c r="AA360"/>
  <c r="AG360" s="1"/>
  <c r="Z360"/>
  <c r="P360"/>
  <c r="F360"/>
  <c r="AC359"/>
  <c r="AD359" s="1"/>
  <c r="AA359"/>
  <c r="AG359" s="1"/>
  <c r="Z359"/>
  <c r="P359"/>
  <c r="F359"/>
  <c r="AC358"/>
  <c r="AD358" s="1"/>
  <c r="AA358"/>
  <c r="AG358" s="1"/>
  <c r="Z358"/>
  <c r="P358"/>
  <c r="F358"/>
  <c r="AC357"/>
  <c r="AD357" s="1"/>
  <c r="AA357"/>
  <c r="AG357" s="1"/>
  <c r="Z357"/>
  <c r="P357"/>
  <c r="F357"/>
  <c r="AC356"/>
  <c r="AD356" s="1"/>
  <c r="AA356"/>
  <c r="AG356" s="1"/>
  <c r="Z356"/>
  <c r="P356"/>
  <c r="F356"/>
  <c r="AC355"/>
  <c r="AD355" s="1"/>
  <c r="AA355"/>
  <c r="AG355" s="1"/>
  <c r="Z355"/>
  <c r="P355"/>
  <c r="AC354"/>
  <c r="AD354" s="1"/>
  <c r="AA354"/>
  <c r="AG354" s="1"/>
  <c r="Z354"/>
  <c r="P354"/>
  <c r="F354"/>
  <c r="AC353"/>
  <c r="AD353" s="1"/>
  <c r="AA353"/>
  <c r="AG353" s="1"/>
  <c r="Z353"/>
  <c r="P353"/>
  <c r="AC352"/>
  <c r="AD352" s="1"/>
  <c r="AA352"/>
  <c r="AG352" s="1"/>
  <c r="Z352"/>
  <c r="P352"/>
  <c r="F352"/>
  <c r="AC351"/>
  <c r="AD351" s="1"/>
  <c r="AA351"/>
  <c r="AG351" s="1"/>
  <c r="Z351"/>
  <c r="P351"/>
  <c r="F351"/>
  <c r="AC350"/>
  <c r="AD350" s="1"/>
  <c r="AA350"/>
  <c r="AG350" s="1"/>
  <c r="Z350"/>
  <c r="P350"/>
  <c r="F350"/>
  <c r="AC349"/>
  <c r="AD349" s="1"/>
  <c r="AA349"/>
  <c r="AG349" s="1"/>
  <c r="Z349"/>
  <c r="P349"/>
  <c r="AC348"/>
  <c r="AD348" s="1"/>
  <c r="AA348"/>
  <c r="AG348" s="1"/>
  <c r="Z348"/>
  <c r="P348"/>
  <c r="F348"/>
  <c r="AC347"/>
  <c r="AD347" s="1"/>
  <c r="AA347"/>
  <c r="AG347" s="1"/>
  <c r="Z347"/>
  <c r="P347"/>
  <c r="F347"/>
  <c r="AC346"/>
  <c r="AD346" s="1"/>
  <c r="AA346"/>
  <c r="AG346" s="1"/>
  <c r="Z346"/>
  <c r="P346"/>
  <c r="F346"/>
  <c r="AC345"/>
  <c r="AD345" s="1"/>
  <c r="AA345"/>
  <c r="AG345" s="1"/>
  <c r="Z345"/>
  <c r="P345"/>
  <c r="F345"/>
  <c r="AC344"/>
  <c r="AD344" s="1"/>
  <c r="AA344"/>
  <c r="AG344" s="1"/>
  <c r="Z344"/>
  <c r="P344"/>
  <c r="F344"/>
  <c r="AC343"/>
  <c r="AD343" s="1"/>
  <c r="AA343"/>
  <c r="AG343" s="1"/>
  <c r="Z343"/>
  <c r="P343"/>
  <c r="F343"/>
  <c r="AC342"/>
  <c r="AD342" s="1"/>
  <c r="AA342"/>
  <c r="AG342" s="1"/>
  <c r="Z342"/>
  <c r="P342"/>
  <c r="F342"/>
  <c r="AC341"/>
  <c r="AD341" s="1"/>
  <c r="AA341"/>
  <c r="AG341" s="1"/>
  <c r="Z341"/>
  <c r="P341"/>
  <c r="F341"/>
  <c r="AC340"/>
  <c r="AD340" s="1"/>
  <c r="AA340"/>
  <c r="AG340" s="1"/>
  <c r="Z340"/>
  <c r="P340"/>
  <c r="F340"/>
  <c r="AC339"/>
  <c r="AD339" s="1"/>
  <c r="AA339"/>
  <c r="AG339" s="1"/>
  <c r="Z339"/>
  <c r="P339"/>
  <c r="F339"/>
  <c r="AC338"/>
  <c r="AD338" s="1"/>
  <c r="AA338"/>
  <c r="AG338" s="1"/>
  <c r="Z338"/>
  <c r="P338"/>
  <c r="F338"/>
  <c r="AC337"/>
  <c r="AD337" s="1"/>
  <c r="AA337"/>
  <c r="AG337" s="1"/>
  <c r="Z337"/>
  <c r="P337"/>
  <c r="F337"/>
  <c r="AC336"/>
  <c r="AD336" s="1"/>
  <c r="AA336"/>
  <c r="AG336" s="1"/>
  <c r="Z336"/>
  <c r="P336"/>
  <c r="F336"/>
  <c r="AC335"/>
  <c r="AD335" s="1"/>
  <c r="AA335"/>
  <c r="AG335" s="1"/>
  <c r="Z335"/>
  <c r="P335"/>
  <c r="F335"/>
  <c r="AC334"/>
  <c r="AD334" s="1"/>
  <c r="AA334"/>
  <c r="AG334" s="1"/>
  <c r="Z334"/>
  <c r="P334"/>
  <c r="AC333"/>
  <c r="AD333" s="1"/>
  <c r="AA333"/>
  <c r="AG333" s="1"/>
  <c r="Z333"/>
  <c r="P333"/>
  <c r="AC332"/>
  <c r="AD332" s="1"/>
  <c r="AA332"/>
  <c r="AG332" s="1"/>
  <c r="Z332"/>
  <c r="P332"/>
  <c r="F332"/>
  <c r="AC331"/>
  <c r="AD331" s="1"/>
  <c r="AA331"/>
  <c r="AG331" s="1"/>
  <c r="Z331"/>
  <c r="P331"/>
  <c r="AC330"/>
  <c r="AD330" s="1"/>
  <c r="AA330"/>
  <c r="AG330" s="1"/>
  <c r="Z330"/>
  <c r="P330"/>
  <c r="F330"/>
  <c r="AC329"/>
  <c r="AD329" s="1"/>
  <c r="AA329"/>
  <c r="AG329" s="1"/>
  <c r="Z329"/>
  <c r="P329"/>
  <c r="F329"/>
  <c r="AC328"/>
  <c r="AD328" s="1"/>
  <c r="AA328"/>
  <c r="AG328" s="1"/>
  <c r="Z328"/>
  <c r="P328"/>
  <c r="F328"/>
  <c r="AC327"/>
  <c r="AD327" s="1"/>
  <c r="AA327"/>
  <c r="AG327" s="1"/>
  <c r="Z327"/>
  <c r="P327"/>
  <c r="F327"/>
  <c r="AC326"/>
  <c r="AD326" s="1"/>
  <c r="AA326"/>
  <c r="AG326" s="1"/>
  <c r="Z326"/>
  <c r="P326"/>
  <c r="F326"/>
  <c r="AC325"/>
  <c r="AD325" s="1"/>
  <c r="AA325"/>
  <c r="AG325" s="1"/>
  <c r="Z325"/>
  <c r="P325"/>
  <c r="F325"/>
  <c r="AC324"/>
  <c r="AD324" s="1"/>
  <c r="AA324"/>
  <c r="AG324" s="1"/>
  <c r="Z324"/>
  <c r="P324"/>
  <c r="F324"/>
  <c r="AC323"/>
  <c r="AD323" s="1"/>
  <c r="AA323"/>
  <c r="AG323" s="1"/>
  <c r="Z323"/>
  <c r="P323"/>
  <c r="F323"/>
  <c r="AC322"/>
  <c r="AD322" s="1"/>
  <c r="AA322"/>
  <c r="AG322" s="1"/>
  <c r="Z322"/>
  <c r="P322"/>
  <c r="F322"/>
  <c r="AC321"/>
  <c r="AD321" s="1"/>
  <c r="AA321"/>
  <c r="AG321" s="1"/>
  <c r="Z321"/>
  <c r="P321"/>
  <c r="F321"/>
  <c r="AC320"/>
  <c r="AD320" s="1"/>
  <c r="AA320"/>
  <c r="AG320" s="1"/>
  <c r="Z320"/>
  <c r="P320"/>
  <c r="F320"/>
  <c r="AC319"/>
  <c r="AD319" s="1"/>
  <c r="AA319"/>
  <c r="AG319" s="1"/>
  <c r="Z319"/>
  <c r="P319"/>
  <c r="F319"/>
  <c r="AC318"/>
  <c r="AD318" s="1"/>
  <c r="AA318"/>
  <c r="AG318" s="1"/>
  <c r="Z318"/>
  <c r="P318"/>
  <c r="F318"/>
  <c r="AC317"/>
  <c r="AD317" s="1"/>
  <c r="AA317"/>
  <c r="AG317" s="1"/>
  <c r="Z317"/>
  <c r="P317"/>
  <c r="F317"/>
  <c r="AC316"/>
  <c r="AD316" s="1"/>
  <c r="AA316"/>
  <c r="AG316" s="1"/>
  <c r="Z316"/>
  <c r="P316"/>
  <c r="F316"/>
  <c r="AC315"/>
  <c r="AD315" s="1"/>
  <c r="AA315"/>
  <c r="AG315" s="1"/>
  <c r="Z315"/>
  <c r="P315"/>
  <c r="F315"/>
  <c r="AC314"/>
  <c r="AD314" s="1"/>
  <c r="AA314"/>
  <c r="AG314" s="1"/>
  <c r="Z314"/>
  <c r="P314"/>
  <c r="F314"/>
  <c r="AC313"/>
  <c r="AD313" s="1"/>
  <c r="AA313"/>
  <c r="AG313" s="1"/>
  <c r="Z313"/>
  <c r="P313"/>
  <c r="AC312"/>
  <c r="AD312" s="1"/>
  <c r="AA312"/>
  <c r="AG312" s="1"/>
  <c r="Z312"/>
  <c r="P312"/>
  <c r="F312"/>
  <c r="AC311"/>
  <c r="AD311" s="1"/>
  <c r="AA311"/>
  <c r="AG311" s="1"/>
  <c r="Z311"/>
  <c r="P311"/>
  <c r="F311"/>
  <c r="AC310"/>
  <c r="AD310" s="1"/>
  <c r="AA310"/>
  <c r="AG310" s="1"/>
  <c r="Z310"/>
  <c r="P310"/>
  <c r="AC309"/>
  <c r="AD309" s="1"/>
  <c r="AA309"/>
  <c r="AG309" s="1"/>
  <c r="Z309"/>
  <c r="P309"/>
  <c r="F309"/>
  <c r="AC308"/>
  <c r="AD308" s="1"/>
  <c r="AA308"/>
  <c r="AG308" s="1"/>
  <c r="Z308"/>
  <c r="P308"/>
  <c r="F308"/>
  <c r="AC307"/>
  <c r="AD307" s="1"/>
  <c r="AA307"/>
  <c r="AG307" s="1"/>
  <c r="Z307"/>
  <c r="P307"/>
  <c r="F307"/>
  <c r="AC306"/>
  <c r="AD306" s="1"/>
  <c r="AA306"/>
  <c r="AG306" s="1"/>
  <c r="Z306"/>
  <c r="P306"/>
  <c r="F306"/>
  <c r="AC305"/>
  <c r="AD305" s="1"/>
  <c r="AA305"/>
  <c r="AG305" s="1"/>
  <c r="Z305"/>
  <c r="P305"/>
  <c r="AC304"/>
  <c r="AD304" s="1"/>
  <c r="AA304"/>
  <c r="AG304" s="1"/>
  <c r="Z304"/>
  <c r="P304"/>
  <c r="F304"/>
  <c r="AC303"/>
  <c r="AD303" s="1"/>
  <c r="AA303"/>
  <c r="AG303" s="1"/>
  <c r="Z303"/>
  <c r="P303"/>
  <c r="F303"/>
  <c r="AC302"/>
  <c r="AD302" s="1"/>
  <c r="AA302"/>
  <c r="AG302" s="1"/>
  <c r="Z302"/>
  <c r="P302"/>
  <c r="F302"/>
  <c r="AC301"/>
  <c r="AD301" s="1"/>
  <c r="AA301"/>
  <c r="AG301" s="1"/>
  <c r="Z301"/>
  <c r="P301"/>
  <c r="F301"/>
  <c r="AC300"/>
  <c r="AD300" s="1"/>
  <c r="AA300"/>
  <c r="AG300" s="1"/>
  <c r="Z300"/>
  <c r="P300"/>
  <c r="F300"/>
  <c r="AC299"/>
  <c r="AD299" s="1"/>
  <c r="AA299"/>
  <c r="AG299" s="1"/>
  <c r="Z299"/>
  <c r="P299"/>
  <c r="F299"/>
  <c r="AC298"/>
  <c r="AD298" s="1"/>
  <c r="AA298"/>
  <c r="AG298" s="1"/>
  <c r="Z298"/>
  <c r="P298"/>
  <c r="F298"/>
  <c r="AC297"/>
  <c r="AD297" s="1"/>
  <c r="AA297"/>
  <c r="AG297" s="1"/>
  <c r="Z297"/>
  <c r="P297"/>
  <c r="F297"/>
  <c r="AC296"/>
  <c r="AD296" s="1"/>
  <c r="AA296"/>
  <c r="AG296" s="1"/>
  <c r="Z296"/>
  <c r="P296"/>
  <c r="F296"/>
  <c r="AC295"/>
  <c r="AD295" s="1"/>
  <c r="AA295"/>
  <c r="AG295" s="1"/>
  <c r="Z295"/>
  <c r="P295"/>
  <c r="F295"/>
  <c r="AC294"/>
  <c r="AD294" s="1"/>
  <c r="AA294"/>
  <c r="AG294" s="1"/>
  <c r="Z294"/>
  <c r="P294"/>
  <c r="F294"/>
  <c r="AC293"/>
  <c r="AD293" s="1"/>
  <c r="AA293"/>
  <c r="AG293" s="1"/>
  <c r="Z293"/>
  <c r="P293"/>
  <c r="F293"/>
  <c r="AC292"/>
  <c r="AD292" s="1"/>
  <c r="AA292"/>
  <c r="AG292" s="1"/>
  <c r="Z292"/>
  <c r="P292"/>
  <c r="F292"/>
  <c r="AC291"/>
  <c r="AD291" s="1"/>
  <c r="AA291"/>
  <c r="AG291" s="1"/>
  <c r="Z291"/>
  <c r="P291"/>
  <c r="AC290"/>
  <c r="AD290" s="1"/>
  <c r="AA290"/>
  <c r="AG290" s="1"/>
  <c r="Z290"/>
  <c r="P290"/>
  <c r="AC289"/>
  <c r="AD289" s="1"/>
  <c r="AA289"/>
  <c r="AG289" s="1"/>
  <c r="Z289"/>
  <c r="P289"/>
  <c r="F289"/>
  <c r="AC288"/>
  <c r="AD288" s="1"/>
  <c r="AA288"/>
  <c r="AG288" s="1"/>
  <c r="Z288"/>
  <c r="P288"/>
  <c r="F288"/>
  <c r="AC287"/>
  <c r="AD287" s="1"/>
  <c r="AA287"/>
  <c r="AG287" s="1"/>
  <c r="Z287"/>
  <c r="P287"/>
  <c r="F287"/>
  <c r="AC286"/>
  <c r="AD286" s="1"/>
  <c r="AA286"/>
  <c r="AG286" s="1"/>
  <c r="Z286"/>
  <c r="P286"/>
  <c r="F286"/>
  <c r="AC285"/>
  <c r="AD285" s="1"/>
  <c r="AA285"/>
  <c r="AG285" s="1"/>
  <c r="Z285"/>
  <c r="P285"/>
  <c r="AC284"/>
  <c r="AD284" s="1"/>
  <c r="AA284"/>
  <c r="AG284" s="1"/>
  <c r="Z284"/>
  <c r="P284"/>
  <c r="F284"/>
  <c r="AC283"/>
  <c r="AD283" s="1"/>
  <c r="AA283"/>
  <c r="AG283" s="1"/>
  <c r="Z283"/>
  <c r="P283"/>
  <c r="F283"/>
  <c r="AC282"/>
  <c r="AD282" s="1"/>
  <c r="AA282"/>
  <c r="AG282" s="1"/>
  <c r="Z282"/>
  <c r="P282"/>
  <c r="F282"/>
  <c r="AC281"/>
  <c r="AD281" s="1"/>
  <c r="AA281"/>
  <c r="AG281" s="1"/>
  <c r="Z281"/>
  <c r="P281"/>
  <c r="F281"/>
  <c r="AC280"/>
  <c r="AD280" s="1"/>
  <c r="AA280"/>
  <c r="AG280" s="1"/>
  <c r="Z280"/>
  <c r="P280"/>
  <c r="F280"/>
  <c r="AC279"/>
  <c r="AD279" s="1"/>
  <c r="AA279"/>
  <c r="AG279" s="1"/>
  <c r="Z279"/>
  <c r="P279"/>
  <c r="F279"/>
  <c r="AC278"/>
  <c r="AD278" s="1"/>
  <c r="AA278"/>
  <c r="AG278" s="1"/>
  <c r="Z278"/>
  <c r="P278"/>
  <c r="AC277"/>
  <c r="AD277" s="1"/>
  <c r="AA277"/>
  <c r="AG277" s="1"/>
  <c r="Z277"/>
  <c r="P277"/>
  <c r="F277"/>
  <c r="AC276"/>
  <c r="AD276" s="1"/>
  <c r="AA276"/>
  <c r="AG276" s="1"/>
  <c r="Z276"/>
  <c r="P276"/>
  <c r="F276"/>
  <c r="AC275"/>
  <c r="AD275" s="1"/>
  <c r="AA275"/>
  <c r="AG275" s="1"/>
  <c r="Z275"/>
  <c r="P275"/>
  <c r="F275"/>
  <c r="AC274"/>
  <c r="AD274" s="1"/>
  <c r="AA274"/>
  <c r="AG274" s="1"/>
  <c r="Z274"/>
  <c r="P274"/>
  <c r="F274"/>
  <c r="AC273"/>
  <c r="AD273" s="1"/>
  <c r="AA273"/>
  <c r="AG273" s="1"/>
  <c r="Z273"/>
  <c r="P273"/>
  <c r="F273"/>
  <c r="AC272"/>
  <c r="AD272" s="1"/>
  <c r="AA272"/>
  <c r="AG272" s="1"/>
  <c r="Z272"/>
  <c r="P272"/>
  <c r="F272"/>
  <c r="AC271"/>
  <c r="AD271" s="1"/>
  <c r="AA271"/>
  <c r="AG271" s="1"/>
  <c r="Z271"/>
  <c r="P271"/>
  <c r="AC270"/>
  <c r="AD270" s="1"/>
  <c r="AA270"/>
  <c r="AG270" s="1"/>
  <c r="Z270"/>
  <c r="P270"/>
  <c r="AC269"/>
  <c r="AD269" s="1"/>
  <c r="AA269"/>
  <c r="AG269" s="1"/>
  <c r="Z269"/>
  <c r="P269"/>
  <c r="F269"/>
  <c r="AC268"/>
  <c r="AD268" s="1"/>
  <c r="AA268"/>
  <c r="AG268" s="1"/>
  <c r="Z268"/>
  <c r="P268"/>
  <c r="F268"/>
  <c r="AC267"/>
  <c r="AD267" s="1"/>
  <c r="AA267"/>
  <c r="AG267" s="1"/>
  <c r="Z267"/>
  <c r="P267"/>
  <c r="F267"/>
  <c r="AC266"/>
  <c r="AD266" s="1"/>
  <c r="AA266"/>
  <c r="AG266" s="1"/>
  <c r="Z266"/>
  <c r="P266"/>
  <c r="F266"/>
  <c r="AC265"/>
  <c r="AD265" s="1"/>
  <c r="AA265"/>
  <c r="AG265" s="1"/>
  <c r="Z265"/>
  <c r="P265"/>
  <c r="F265"/>
  <c r="AC264"/>
  <c r="AD264" s="1"/>
  <c r="AA264"/>
  <c r="AG264" s="1"/>
  <c r="Z264"/>
  <c r="P264"/>
  <c r="F264"/>
  <c r="AC263"/>
  <c r="AD263" s="1"/>
  <c r="AA263"/>
  <c r="AG263" s="1"/>
  <c r="Z263"/>
  <c r="P263"/>
  <c r="F263"/>
  <c r="AC262"/>
  <c r="AD262" s="1"/>
  <c r="AA262"/>
  <c r="AG262" s="1"/>
  <c r="Z262"/>
  <c r="P262"/>
  <c r="F262"/>
  <c r="AC261"/>
  <c r="AD261" s="1"/>
  <c r="AA261"/>
  <c r="AG261" s="1"/>
  <c r="Z261"/>
  <c r="P261"/>
  <c r="F261"/>
  <c r="AC260"/>
  <c r="AD260" s="1"/>
  <c r="AA260"/>
  <c r="AG260" s="1"/>
  <c r="Z260"/>
  <c r="P260"/>
  <c r="F260"/>
  <c r="AC259"/>
  <c r="AD259" s="1"/>
  <c r="AA259"/>
  <c r="AG259" s="1"/>
  <c r="Z259"/>
  <c r="P259"/>
  <c r="F259"/>
  <c r="AC258"/>
  <c r="AD258" s="1"/>
  <c r="AA258"/>
  <c r="AG258" s="1"/>
  <c r="Z258"/>
  <c r="P258"/>
  <c r="F258"/>
  <c r="AC257"/>
  <c r="AD257" s="1"/>
  <c r="AA257"/>
  <c r="AG257" s="1"/>
  <c r="Z257"/>
  <c r="P257"/>
  <c r="F257"/>
  <c r="AC256"/>
  <c r="AD256" s="1"/>
  <c r="AA256"/>
  <c r="AG256" s="1"/>
  <c r="Z256"/>
  <c r="P256"/>
  <c r="F256"/>
  <c r="AC255"/>
  <c r="AD255" s="1"/>
  <c r="AA255"/>
  <c r="AG255" s="1"/>
  <c r="Z255"/>
  <c r="P255"/>
  <c r="F255"/>
  <c r="AC254"/>
  <c r="AD254" s="1"/>
  <c r="AA254"/>
  <c r="AG254" s="1"/>
  <c r="Z254"/>
  <c r="P254"/>
  <c r="F254"/>
  <c r="AC253"/>
  <c r="AD253" s="1"/>
  <c r="AA253"/>
  <c r="AG253" s="1"/>
  <c r="Z253"/>
  <c r="P253"/>
  <c r="F253"/>
  <c r="AC252"/>
  <c r="AD252" s="1"/>
  <c r="AA252"/>
  <c r="AG252" s="1"/>
  <c r="Z252"/>
  <c r="P252"/>
  <c r="F252"/>
  <c r="AC251"/>
  <c r="AD251" s="1"/>
  <c r="AA251"/>
  <c r="AG251" s="1"/>
  <c r="Z251"/>
  <c r="P251"/>
  <c r="F251"/>
  <c r="AC250"/>
  <c r="AD250" s="1"/>
  <c r="AA250"/>
  <c r="AG250" s="1"/>
  <c r="Z250"/>
  <c r="P250"/>
  <c r="F250"/>
  <c r="AC249"/>
  <c r="AD249" s="1"/>
  <c r="AA249"/>
  <c r="AG249" s="1"/>
  <c r="Z249"/>
  <c r="P249"/>
  <c r="F249"/>
  <c r="AC248"/>
  <c r="AD248" s="1"/>
  <c r="AA248"/>
  <c r="AG248" s="1"/>
  <c r="Z248"/>
  <c r="P248"/>
  <c r="F248"/>
  <c r="AC247"/>
  <c r="AD247" s="1"/>
  <c r="AA247"/>
  <c r="AG247" s="1"/>
  <c r="Z247"/>
  <c r="P247"/>
  <c r="F247"/>
  <c r="AC246"/>
  <c r="AD246" s="1"/>
  <c r="AA246"/>
  <c r="AG246" s="1"/>
  <c r="Z246"/>
  <c r="P246"/>
  <c r="F246"/>
  <c r="AC245"/>
  <c r="AD245" s="1"/>
  <c r="AA245"/>
  <c r="AG245" s="1"/>
  <c r="Z245"/>
  <c r="P245"/>
  <c r="F245"/>
  <c r="AC244"/>
  <c r="AD244" s="1"/>
  <c r="AA244"/>
  <c r="AG244" s="1"/>
  <c r="Z244"/>
  <c r="P244"/>
  <c r="F244"/>
  <c r="AC243"/>
  <c r="AD243" s="1"/>
  <c r="AA243"/>
  <c r="AG243" s="1"/>
  <c r="Z243"/>
  <c r="P243"/>
  <c r="F243"/>
  <c r="AC242"/>
  <c r="AD242" s="1"/>
  <c r="AA242"/>
  <c r="AG242" s="1"/>
  <c r="Z242"/>
  <c r="P242"/>
  <c r="F242"/>
  <c r="AC241"/>
  <c r="AD241" s="1"/>
  <c r="AA241"/>
  <c r="AG241" s="1"/>
  <c r="Z241"/>
  <c r="P241"/>
  <c r="F241"/>
  <c r="AC240"/>
  <c r="AD240" s="1"/>
  <c r="AA240"/>
  <c r="AG240" s="1"/>
  <c r="Z240"/>
  <c r="P240"/>
  <c r="F240"/>
  <c r="AC239"/>
  <c r="AD239" s="1"/>
  <c r="AA239"/>
  <c r="AG239" s="1"/>
  <c r="Z239"/>
  <c r="P239"/>
  <c r="F239"/>
  <c r="AC238"/>
  <c r="AD238" s="1"/>
  <c r="AA238"/>
  <c r="AG238" s="1"/>
  <c r="Z238"/>
  <c r="P238"/>
  <c r="F238"/>
  <c r="AC237"/>
  <c r="AD237" s="1"/>
  <c r="AA237"/>
  <c r="AG237" s="1"/>
  <c r="Z237"/>
  <c r="P237"/>
  <c r="F237"/>
  <c r="AC236"/>
  <c r="AD236" s="1"/>
  <c r="AA236"/>
  <c r="AG236" s="1"/>
  <c r="Z236"/>
  <c r="P236"/>
  <c r="F236"/>
  <c r="AC235"/>
  <c r="AD235" s="1"/>
  <c r="AA235"/>
  <c r="AG235" s="1"/>
  <c r="Z235"/>
  <c r="P235"/>
  <c r="F235"/>
  <c r="AC234"/>
  <c r="AD234" s="1"/>
  <c r="AA234"/>
  <c r="AG234" s="1"/>
  <c r="Z234"/>
  <c r="P234"/>
  <c r="F234"/>
  <c r="AC233"/>
  <c r="AD233" s="1"/>
  <c r="AA233"/>
  <c r="AG233" s="1"/>
  <c r="Z233"/>
  <c r="P233"/>
  <c r="F233"/>
  <c r="AC232"/>
  <c r="AD232" s="1"/>
  <c r="AA232"/>
  <c r="AG232" s="1"/>
  <c r="Z232"/>
  <c r="P232"/>
  <c r="F232"/>
  <c r="AC231"/>
  <c r="AD231" s="1"/>
  <c r="AA231"/>
  <c r="AG231" s="1"/>
  <c r="Z231"/>
  <c r="P231"/>
  <c r="F231"/>
  <c r="AC230"/>
  <c r="AD230" s="1"/>
  <c r="AA230"/>
  <c r="AG230" s="1"/>
  <c r="Z230"/>
  <c r="P230"/>
  <c r="AC229"/>
  <c r="AD229" s="1"/>
  <c r="AA229"/>
  <c r="AG229" s="1"/>
  <c r="Z229"/>
  <c r="P229"/>
  <c r="F229"/>
  <c r="AC228"/>
  <c r="AD228" s="1"/>
  <c r="AA228"/>
  <c r="AG228" s="1"/>
  <c r="Z228"/>
  <c r="P228"/>
  <c r="F228"/>
  <c r="AC227"/>
  <c r="AD227" s="1"/>
  <c r="AA227"/>
  <c r="AG227" s="1"/>
  <c r="Z227"/>
  <c r="P227"/>
  <c r="AC226"/>
  <c r="AD226" s="1"/>
  <c r="AA226"/>
  <c r="AG226" s="1"/>
  <c r="Z226"/>
  <c r="P226"/>
  <c r="F226"/>
  <c r="AC225"/>
  <c r="AD225" s="1"/>
  <c r="AA225"/>
  <c r="AG225" s="1"/>
  <c r="Z225"/>
  <c r="P225"/>
  <c r="F225"/>
  <c r="AC224"/>
  <c r="AD224" s="1"/>
  <c r="AA224"/>
  <c r="AG224" s="1"/>
  <c r="Z224"/>
  <c r="P224"/>
  <c r="F224"/>
  <c r="AC223"/>
  <c r="AD223" s="1"/>
  <c r="AA223"/>
  <c r="AG223" s="1"/>
  <c r="Z223"/>
  <c r="P223"/>
  <c r="F223"/>
  <c r="AC222"/>
  <c r="AD222" s="1"/>
  <c r="AA222"/>
  <c r="AG222" s="1"/>
  <c r="Z222"/>
  <c r="P222"/>
  <c r="F222"/>
  <c r="AC221"/>
  <c r="AD221" s="1"/>
  <c r="AA221"/>
  <c r="AG221" s="1"/>
  <c r="Z221"/>
  <c r="P221"/>
  <c r="F221"/>
  <c r="AC220"/>
  <c r="AD220" s="1"/>
  <c r="AA220"/>
  <c r="AG220" s="1"/>
  <c r="Z220"/>
  <c r="P220"/>
  <c r="F220"/>
  <c r="AC219"/>
  <c r="AD219" s="1"/>
  <c r="AA219"/>
  <c r="AG219" s="1"/>
  <c r="Z219"/>
  <c r="P219"/>
  <c r="F219"/>
  <c r="AC218"/>
  <c r="AD218" s="1"/>
  <c r="AA218"/>
  <c r="AG218" s="1"/>
  <c r="Z218"/>
  <c r="P218"/>
  <c r="AC217"/>
  <c r="AD217" s="1"/>
  <c r="AA217"/>
  <c r="AG217" s="1"/>
  <c r="Z217"/>
  <c r="P217"/>
  <c r="F217"/>
  <c r="AC216"/>
  <c r="AD216" s="1"/>
  <c r="AA216"/>
  <c r="AG216" s="1"/>
  <c r="Z216"/>
  <c r="P216"/>
  <c r="F216"/>
  <c r="AC215"/>
  <c r="AD215" s="1"/>
  <c r="AA215"/>
  <c r="AG215" s="1"/>
  <c r="Z215"/>
  <c r="P215"/>
  <c r="AC214"/>
  <c r="AD214" s="1"/>
  <c r="AA214"/>
  <c r="AG214" s="1"/>
  <c r="Z214"/>
  <c r="P214"/>
  <c r="AC213"/>
  <c r="AD213" s="1"/>
  <c r="AA213"/>
  <c r="AG213" s="1"/>
  <c r="Z213"/>
  <c r="P213"/>
  <c r="F213"/>
  <c r="AC212"/>
  <c r="AD212" s="1"/>
  <c r="AA212"/>
  <c r="AG212" s="1"/>
  <c r="Z212"/>
  <c r="P212"/>
  <c r="F212"/>
  <c r="AC211"/>
  <c r="AD211" s="1"/>
  <c r="AA211"/>
  <c r="AG211" s="1"/>
  <c r="Z211"/>
  <c r="P211"/>
  <c r="F211"/>
  <c r="AC210"/>
  <c r="AD210" s="1"/>
  <c r="AA210"/>
  <c r="AG210" s="1"/>
  <c r="Z210"/>
  <c r="P210"/>
  <c r="F210"/>
  <c r="AC209"/>
  <c r="AD209" s="1"/>
  <c r="AA209"/>
  <c r="AG209" s="1"/>
  <c r="Z209"/>
  <c r="P209"/>
  <c r="F209"/>
  <c r="AC208"/>
  <c r="AD208" s="1"/>
  <c r="AA208"/>
  <c r="AG208" s="1"/>
  <c r="Z208"/>
  <c r="P208"/>
  <c r="F208"/>
  <c r="AC207"/>
  <c r="AD207" s="1"/>
  <c r="AA207"/>
  <c r="AG207" s="1"/>
  <c r="Z207"/>
  <c r="P207"/>
  <c r="F207"/>
  <c r="AC206"/>
  <c r="AD206" s="1"/>
  <c r="AA206"/>
  <c r="AG206" s="1"/>
  <c r="Z206"/>
  <c r="P206"/>
  <c r="F206"/>
  <c r="AC205"/>
  <c r="AD205" s="1"/>
  <c r="AA205"/>
  <c r="AG205" s="1"/>
  <c r="Z205"/>
  <c r="P205"/>
  <c r="F205"/>
  <c r="AC204"/>
  <c r="AD204" s="1"/>
  <c r="AA204"/>
  <c r="AG204" s="1"/>
  <c r="Z204"/>
  <c r="P204"/>
  <c r="F204"/>
  <c r="AC203"/>
  <c r="AD203" s="1"/>
  <c r="AA203"/>
  <c r="AG203" s="1"/>
  <c r="Z203"/>
  <c r="P203"/>
  <c r="F203"/>
  <c r="AC202"/>
  <c r="AD202" s="1"/>
  <c r="AA202"/>
  <c r="AG202" s="1"/>
  <c r="Z202"/>
  <c r="P202"/>
  <c r="AC201"/>
  <c r="AD201" s="1"/>
  <c r="AA201"/>
  <c r="AG201" s="1"/>
  <c r="Z201"/>
  <c r="P201"/>
  <c r="F201"/>
  <c r="AC200"/>
  <c r="AD200" s="1"/>
  <c r="AA200"/>
  <c r="AG200" s="1"/>
  <c r="Z200"/>
  <c r="P200"/>
  <c r="F200"/>
  <c r="AC199"/>
  <c r="AD199" s="1"/>
  <c r="AA199"/>
  <c r="AG199" s="1"/>
  <c r="Z199"/>
  <c r="P199"/>
  <c r="F199"/>
  <c r="AC198"/>
  <c r="AD198" s="1"/>
  <c r="AA198"/>
  <c r="AG198" s="1"/>
  <c r="Z198"/>
  <c r="P198"/>
  <c r="AC197"/>
  <c r="AD197" s="1"/>
  <c r="AA197"/>
  <c r="AG197" s="1"/>
  <c r="Z197"/>
  <c r="P197"/>
  <c r="F197"/>
  <c r="AC196"/>
  <c r="AD196" s="1"/>
  <c r="AA196"/>
  <c r="AG196" s="1"/>
  <c r="Z196"/>
  <c r="P196"/>
  <c r="F196"/>
  <c r="AC195"/>
  <c r="AD195" s="1"/>
  <c r="AA195"/>
  <c r="AG195" s="1"/>
  <c r="Z195"/>
  <c r="P195"/>
  <c r="F195"/>
  <c r="AC194"/>
  <c r="AD194" s="1"/>
  <c r="AA194"/>
  <c r="AG194" s="1"/>
  <c r="Z194"/>
  <c r="P194"/>
  <c r="AC193"/>
  <c r="AD193" s="1"/>
  <c r="AA193"/>
  <c r="AG193" s="1"/>
  <c r="Z193"/>
  <c r="P193"/>
  <c r="F193"/>
  <c r="AC192"/>
  <c r="AD192" s="1"/>
  <c r="AA192"/>
  <c r="AG192" s="1"/>
  <c r="Z192"/>
  <c r="P192"/>
  <c r="F192"/>
  <c r="AC191"/>
  <c r="AD191" s="1"/>
  <c r="AA191"/>
  <c r="AG191" s="1"/>
  <c r="Z191"/>
  <c r="P191"/>
  <c r="F191"/>
  <c r="AC190"/>
  <c r="AD190" s="1"/>
  <c r="AA190"/>
  <c r="AG190" s="1"/>
  <c r="Z190"/>
  <c r="P190"/>
  <c r="F190"/>
  <c r="AC189"/>
  <c r="AD189" s="1"/>
  <c r="AA189"/>
  <c r="AG189" s="1"/>
  <c r="Z189"/>
  <c r="P189"/>
  <c r="F189"/>
  <c r="AC188"/>
  <c r="AD188" s="1"/>
  <c r="AA188"/>
  <c r="AG188" s="1"/>
  <c r="Z188"/>
  <c r="P188"/>
  <c r="F188"/>
  <c r="AC187"/>
  <c r="AD187" s="1"/>
  <c r="AA187"/>
  <c r="AG187" s="1"/>
  <c r="Z187"/>
  <c r="P187"/>
  <c r="F187"/>
  <c r="AC186"/>
  <c r="AD186" s="1"/>
  <c r="AA186"/>
  <c r="AG186" s="1"/>
  <c r="Z186"/>
  <c r="P186"/>
  <c r="AC185"/>
  <c r="AD185" s="1"/>
  <c r="AA185"/>
  <c r="AG185" s="1"/>
  <c r="Z185"/>
  <c r="P185"/>
  <c r="F185"/>
  <c r="AC184"/>
  <c r="AD184" s="1"/>
  <c r="AA184"/>
  <c r="AG184" s="1"/>
  <c r="Z184"/>
  <c r="P184"/>
  <c r="F184"/>
  <c r="AC183"/>
  <c r="AD183" s="1"/>
  <c r="AA183"/>
  <c r="AG183" s="1"/>
  <c r="Z183"/>
  <c r="P183"/>
  <c r="F183"/>
  <c r="AC182"/>
  <c r="AD182" s="1"/>
  <c r="AA182"/>
  <c r="AG182" s="1"/>
  <c r="Z182"/>
  <c r="P182"/>
  <c r="AC181"/>
  <c r="AD181" s="1"/>
  <c r="AA181"/>
  <c r="AG181" s="1"/>
  <c r="Z181"/>
  <c r="P181"/>
  <c r="F181"/>
  <c r="AC180"/>
  <c r="AD180" s="1"/>
  <c r="AA180"/>
  <c r="AG180" s="1"/>
  <c r="Z180"/>
  <c r="P180"/>
  <c r="F180"/>
  <c r="AC179"/>
  <c r="AD179" s="1"/>
  <c r="AA179"/>
  <c r="AG179" s="1"/>
  <c r="Z179"/>
  <c r="P179"/>
  <c r="F179"/>
  <c r="AC178"/>
  <c r="AD178" s="1"/>
  <c r="AA178"/>
  <c r="AG178" s="1"/>
  <c r="Z178"/>
  <c r="P178"/>
  <c r="AC177"/>
  <c r="AD177" s="1"/>
  <c r="AA177"/>
  <c r="AG177" s="1"/>
  <c r="Z177"/>
  <c r="P177"/>
  <c r="F177"/>
  <c r="AC176"/>
  <c r="AD176" s="1"/>
  <c r="AA176"/>
  <c r="AG176" s="1"/>
  <c r="Z176"/>
  <c r="P176"/>
  <c r="F176"/>
  <c r="AC175"/>
  <c r="AD175" s="1"/>
  <c r="AA175"/>
  <c r="AG175" s="1"/>
  <c r="Z175"/>
  <c r="P175"/>
  <c r="F175"/>
  <c r="AC174"/>
  <c r="AD174" s="1"/>
  <c r="AA174"/>
  <c r="AG174" s="1"/>
  <c r="Z174"/>
  <c r="P174"/>
  <c r="F174"/>
  <c r="AC173"/>
  <c r="AD173" s="1"/>
  <c r="AA173"/>
  <c r="AG173" s="1"/>
  <c r="Z173"/>
  <c r="P173"/>
  <c r="F173"/>
  <c r="AC172"/>
  <c r="AD172" s="1"/>
  <c r="AA172"/>
  <c r="AG172" s="1"/>
  <c r="Z172"/>
  <c r="P172"/>
  <c r="F172"/>
  <c r="AC171"/>
  <c r="AD171" s="1"/>
  <c r="AA171"/>
  <c r="AG171" s="1"/>
  <c r="Z171"/>
  <c r="P171"/>
  <c r="F171"/>
  <c r="AC170"/>
  <c r="AD170" s="1"/>
  <c r="AA170"/>
  <c r="AG170" s="1"/>
  <c r="Z170"/>
  <c r="P170"/>
  <c r="F170"/>
  <c r="AC169"/>
  <c r="AD169" s="1"/>
  <c r="AA169"/>
  <c r="AG169" s="1"/>
  <c r="Z169"/>
  <c r="P169"/>
  <c r="F169"/>
  <c r="AC168"/>
  <c r="AD168" s="1"/>
  <c r="AA168"/>
  <c r="AG168" s="1"/>
  <c r="Z168"/>
  <c r="P168"/>
  <c r="F168"/>
  <c r="AC167"/>
  <c r="AD167" s="1"/>
  <c r="AA167"/>
  <c r="AG167" s="1"/>
  <c r="Z167"/>
  <c r="P167"/>
  <c r="F167"/>
  <c r="AC166"/>
  <c r="AD166" s="1"/>
  <c r="AA166"/>
  <c r="AG166" s="1"/>
  <c r="Z166"/>
  <c r="P166"/>
  <c r="F166"/>
  <c r="AC165"/>
  <c r="AD165" s="1"/>
  <c r="AA165"/>
  <c r="AG165" s="1"/>
  <c r="Z165"/>
  <c r="P165"/>
  <c r="AC164"/>
  <c r="AD164" s="1"/>
  <c r="AA164"/>
  <c r="AG164" s="1"/>
  <c r="Z164"/>
  <c r="P164"/>
  <c r="F164"/>
  <c r="AC163"/>
  <c r="AD163" s="1"/>
  <c r="AA163"/>
  <c r="AG163" s="1"/>
  <c r="Z163"/>
  <c r="P163"/>
  <c r="F163"/>
  <c r="AC162"/>
  <c r="AD162" s="1"/>
  <c r="AA162"/>
  <c r="AG162" s="1"/>
  <c r="Z162"/>
  <c r="P162"/>
  <c r="F162"/>
  <c r="AC161"/>
  <c r="AD161" s="1"/>
  <c r="AA161"/>
  <c r="AG161" s="1"/>
  <c r="Z161"/>
  <c r="P161"/>
  <c r="F161"/>
  <c r="AC160"/>
  <c r="AD160" s="1"/>
  <c r="AA160"/>
  <c r="AG160" s="1"/>
  <c r="Z160"/>
  <c r="P160"/>
  <c r="F160"/>
  <c r="AC159"/>
  <c r="AD159" s="1"/>
  <c r="AA159"/>
  <c r="AG159" s="1"/>
  <c r="Z159"/>
  <c r="P159"/>
  <c r="F159"/>
  <c r="AC158"/>
  <c r="AD158" s="1"/>
  <c r="AA158"/>
  <c r="AG158" s="1"/>
  <c r="Z158"/>
  <c r="P158"/>
  <c r="F158"/>
  <c r="AC157"/>
  <c r="AD157" s="1"/>
  <c r="AA157"/>
  <c r="AG157" s="1"/>
  <c r="Z157"/>
  <c r="P157"/>
  <c r="F157"/>
  <c r="AC156"/>
  <c r="AD156" s="1"/>
  <c r="AA156"/>
  <c r="AG156" s="1"/>
  <c r="Z156"/>
  <c r="P156"/>
  <c r="F156"/>
  <c r="AC155"/>
  <c r="AD155" s="1"/>
  <c r="AA155"/>
  <c r="AG155" s="1"/>
  <c r="Z155"/>
  <c r="P155"/>
  <c r="F155"/>
  <c r="AC154"/>
  <c r="AD154" s="1"/>
  <c r="AA154"/>
  <c r="AG154" s="1"/>
  <c r="Z154"/>
  <c r="P154"/>
  <c r="F154"/>
  <c r="AC153"/>
  <c r="AD153" s="1"/>
  <c r="AA153"/>
  <c r="AG153" s="1"/>
  <c r="Z153"/>
  <c r="P153"/>
  <c r="F153"/>
  <c r="AC152"/>
  <c r="AD152" s="1"/>
  <c r="AA152"/>
  <c r="AG152" s="1"/>
  <c r="Z152"/>
  <c r="P152"/>
  <c r="F152"/>
  <c r="AC151"/>
  <c r="AD151" s="1"/>
  <c r="AA151"/>
  <c r="AG151" s="1"/>
  <c r="Z151"/>
  <c r="P151"/>
  <c r="F151"/>
  <c r="AC150"/>
  <c r="AD150" s="1"/>
  <c r="AA150"/>
  <c r="AG150" s="1"/>
  <c r="Z150"/>
  <c r="P150"/>
  <c r="AC149"/>
  <c r="AD149" s="1"/>
  <c r="AA149"/>
  <c r="AG149" s="1"/>
  <c r="Z149"/>
  <c r="P149"/>
  <c r="F149"/>
  <c r="AC148"/>
  <c r="AD148" s="1"/>
  <c r="AA148"/>
  <c r="AG148" s="1"/>
  <c r="Z148"/>
  <c r="P148"/>
  <c r="F148"/>
  <c r="AC147"/>
  <c r="AD147" s="1"/>
  <c r="AA147"/>
  <c r="AG147" s="1"/>
  <c r="Z147"/>
  <c r="P147"/>
  <c r="F147"/>
  <c r="AC146"/>
  <c r="AD146" s="1"/>
  <c r="AA146"/>
  <c r="AG146" s="1"/>
  <c r="Z146"/>
  <c r="P146"/>
  <c r="F146"/>
  <c r="AC145"/>
  <c r="AD145" s="1"/>
  <c r="AA145"/>
  <c r="AG145" s="1"/>
  <c r="Z145"/>
  <c r="P145"/>
  <c r="F145"/>
  <c r="AC144"/>
  <c r="AD144" s="1"/>
  <c r="AA144"/>
  <c r="AG144" s="1"/>
  <c r="Z144"/>
  <c r="P144"/>
  <c r="F144"/>
  <c r="AC143"/>
  <c r="AD143" s="1"/>
  <c r="AA143"/>
  <c r="AG143" s="1"/>
  <c r="Z143"/>
  <c r="P143"/>
  <c r="F143"/>
  <c r="AC142"/>
  <c r="AD142" s="1"/>
  <c r="AA142"/>
  <c r="AG142" s="1"/>
  <c r="Z142"/>
  <c r="P142"/>
  <c r="F142"/>
  <c r="AC141"/>
  <c r="AD141" s="1"/>
  <c r="AA141"/>
  <c r="AG141" s="1"/>
  <c r="Z141"/>
  <c r="P141"/>
  <c r="F141"/>
  <c r="AC140"/>
  <c r="AD140" s="1"/>
  <c r="AA140"/>
  <c r="AG140" s="1"/>
  <c r="Z140"/>
  <c r="P140"/>
  <c r="F140"/>
  <c r="AC139"/>
  <c r="AD139" s="1"/>
  <c r="AA139"/>
  <c r="AG139" s="1"/>
  <c r="Z139"/>
  <c r="P139"/>
  <c r="F139"/>
  <c r="AC138"/>
  <c r="AD138" s="1"/>
  <c r="AA138"/>
  <c r="AG138" s="1"/>
  <c r="Z138"/>
  <c r="P138"/>
  <c r="AC137"/>
  <c r="AD137" s="1"/>
  <c r="AA137"/>
  <c r="AG137" s="1"/>
  <c r="Z137"/>
  <c r="P137"/>
  <c r="F137"/>
  <c r="AC136"/>
  <c r="AD136" s="1"/>
  <c r="AA136"/>
  <c r="AG136" s="1"/>
  <c r="Z136"/>
  <c r="P136"/>
  <c r="F136"/>
  <c r="AC135"/>
  <c r="AD135" s="1"/>
  <c r="AA135"/>
  <c r="AG135" s="1"/>
  <c r="Z135"/>
  <c r="P135"/>
  <c r="F135"/>
  <c r="AC134"/>
  <c r="AD134" s="1"/>
  <c r="AA134"/>
  <c r="AG134" s="1"/>
  <c r="Z134"/>
  <c r="P134"/>
  <c r="F134"/>
  <c r="AC133"/>
  <c r="AD133" s="1"/>
  <c r="AA133"/>
  <c r="AG133" s="1"/>
  <c r="Z133"/>
  <c r="P133"/>
  <c r="AC132"/>
  <c r="AD132" s="1"/>
  <c r="AA132"/>
  <c r="AG132" s="1"/>
  <c r="Z132"/>
  <c r="P132"/>
  <c r="F132"/>
  <c r="AC131"/>
  <c r="AD131" s="1"/>
  <c r="AA131"/>
  <c r="AG131" s="1"/>
  <c r="Z131"/>
  <c r="P131"/>
  <c r="F131"/>
  <c r="AC130"/>
  <c r="AD130" s="1"/>
  <c r="AA130"/>
  <c r="AG130" s="1"/>
  <c r="Z130"/>
  <c r="P130"/>
  <c r="F130"/>
  <c r="AC129"/>
  <c r="AD129" s="1"/>
  <c r="AA129"/>
  <c r="AG129" s="1"/>
  <c r="Z129"/>
  <c r="P129"/>
  <c r="F129"/>
  <c r="AC128"/>
  <c r="AD128" s="1"/>
  <c r="AA128"/>
  <c r="AG128" s="1"/>
  <c r="Z128"/>
  <c r="P128"/>
  <c r="F128"/>
  <c r="AC127"/>
  <c r="AD127" s="1"/>
  <c r="AA127"/>
  <c r="AG127" s="1"/>
  <c r="Z127"/>
  <c r="P127"/>
  <c r="F127"/>
  <c r="AC126"/>
  <c r="AD126" s="1"/>
  <c r="AA126"/>
  <c r="AG126" s="1"/>
  <c r="Z126"/>
  <c r="P126"/>
  <c r="AC125"/>
  <c r="AD125" s="1"/>
  <c r="AA125"/>
  <c r="AG125" s="1"/>
  <c r="Z125"/>
  <c r="P125"/>
  <c r="AC124"/>
  <c r="AD124" s="1"/>
  <c r="AA124"/>
  <c r="AG124" s="1"/>
  <c r="Z124"/>
  <c r="P124"/>
  <c r="F124"/>
  <c r="AC123"/>
  <c r="AD123" s="1"/>
  <c r="AA123"/>
  <c r="AG123" s="1"/>
  <c r="Z123"/>
  <c r="P123"/>
  <c r="AC122"/>
  <c r="AD122" s="1"/>
  <c r="AA122"/>
  <c r="AG122" s="1"/>
  <c r="Z122"/>
  <c r="P122"/>
  <c r="F122"/>
  <c r="AC121"/>
  <c r="AD121" s="1"/>
  <c r="AA121"/>
  <c r="AG121" s="1"/>
  <c r="Z121"/>
  <c r="P121"/>
  <c r="F121"/>
  <c r="AC120"/>
  <c r="AD120" s="1"/>
  <c r="AA120"/>
  <c r="AG120" s="1"/>
  <c r="Z120"/>
  <c r="P120"/>
  <c r="AC119"/>
  <c r="AD119" s="1"/>
  <c r="AA119"/>
  <c r="AG119" s="1"/>
  <c r="Z119"/>
  <c r="P119"/>
  <c r="AC118"/>
  <c r="AD118" s="1"/>
  <c r="AA118"/>
  <c r="AG118" s="1"/>
  <c r="Z118"/>
  <c r="P118"/>
  <c r="F118"/>
  <c r="AC117"/>
  <c r="AD117" s="1"/>
  <c r="AA117"/>
  <c r="AG117" s="1"/>
  <c r="Z117"/>
  <c r="P117"/>
  <c r="F117"/>
  <c r="AC116"/>
  <c r="AD116" s="1"/>
  <c r="AA116"/>
  <c r="AG116" s="1"/>
  <c r="Z116"/>
  <c r="P116"/>
  <c r="AC115"/>
  <c r="AD115" s="1"/>
  <c r="AA115"/>
  <c r="AG115" s="1"/>
  <c r="Z115"/>
  <c r="P115"/>
  <c r="AC114"/>
  <c r="AD114" s="1"/>
  <c r="AA114"/>
  <c r="AG114" s="1"/>
  <c r="Z114"/>
  <c r="P114"/>
  <c r="F114"/>
  <c r="AC113"/>
  <c r="AD113" s="1"/>
  <c r="AA113"/>
  <c r="AG113" s="1"/>
  <c r="Z113"/>
  <c r="P113"/>
  <c r="F113"/>
  <c r="AC112"/>
  <c r="AD112" s="1"/>
  <c r="AA112"/>
  <c r="AG112" s="1"/>
  <c r="Z112"/>
  <c r="P112"/>
  <c r="AC111"/>
  <c r="AD111" s="1"/>
  <c r="AA111"/>
  <c r="AG111" s="1"/>
  <c r="Z111"/>
  <c r="P111"/>
  <c r="AC110"/>
  <c r="AD110" s="1"/>
  <c r="AA110"/>
  <c r="AG110" s="1"/>
  <c r="Z110"/>
  <c r="P110"/>
  <c r="F110"/>
  <c r="AC109"/>
  <c r="AD109" s="1"/>
  <c r="AA109"/>
  <c r="AG109" s="1"/>
  <c r="Z109"/>
  <c r="P109"/>
  <c r="F109"/>
  <c r="AC108"/>
  <c r="AD108" s="1"/>
  <c r="AA108"/>
  <c r="AG108" s="1"/>
  <c r="Z108"/>
  <c r="P108"/>
  <c r="AC107"/>
  <c r="AD107" s="1"/>
  <c r="AA107"/>
  <c r="AG107" s="1"/>
  <c r="Z107"/>
  <c r="P107"/>
  <c r="AC106"/>
  <c r="AD106" s="1"/>
  <c r="AA106"/>
  <c r="AG106" s="1"/>
  <c r="Z106"/>
  <c r="P106"/>
  <c r="F106"/>
  <c r="AC105"/>
  <c r="AD105" s="1"/>
  <c r="AA105"/>
  <c r="AG105" s="1"/>
  <c r="Z105"/>
  <c r="P105"/>
  <c r="F105"/>
  <c r="AC104"/>
  <c r="AD104" s="1"/>
  <c r="AA104"/>
  <c r="AG104" s="1"/>
  <c r="Z104"/>
  <c r="P104"/>
  <c r="AC103"/>
  <c r="AD103" s="1"/>
  <c r="AA103"/>
  <c r="AG103" s="1"/>
  <c r="Z103"/>
  <c r="P103"/>
  <c r="AC102"/>
  <c r="AD102" s="1"/>
  <c r="AA102"/>
  <c r="AG102" s="1"/>
  <c r="Z102"/>
  <c r="P102"/>
  <c r="F102"/>
  <c r="AC101"/>
  <c r="AD101" s="1"/>
  <c r="AA101"/>
  <c r="AG101" s="1"/>
  <c r="Z101"/>
  <c r="P101"/>
  <c r="F101"/>
  <c r="AC100"/>
  <c r="AD100" s="1"/>
  <c r="AA100"/>
  <c r="AG100" s="1"/>
  <c r="Z100"/>
  <c r="P100"/>
  <c r="AC99"/>
  <c r="AD99" s="1"/>
  <c r="AA99"/>
  <c r="AG99" s="1"/>
  <c r="Z99"/>
  <c r="P99"/>
  <c r="AC98"/>
  <c r="AD98" s="1"/>
  <c r="AA98"/>
  <c r="AG98" s="1"/>
  <c r="Z98"/>
  <c r="P98"/>
  <c r="F98"/>
  <c r="AC97"/>
  <c r="AD97" s="1"/>
  <c r="AA97"/>
  <c r="AG97" s="1"/>
  <c r="Z97"/>
  <c r="P97"/>
  <c r="F97"/>
  <c r="AC96"/>
  <c r="AD96" s="1"/>
  <c r="AA96"/>
  <c r="AG96" s="1"/>
  <c r="Z96"/>
  <c r="P96"/>
  <c r="AC95"/>
  <c r="AD95" s="1"/>
  <c r="AA95"/>
  <c r="AG95" s="1"/>
  <c r="Z95"/>
  <c r="P95"/>
  <c r="AC94"/>
  <c r="AD94" s="1"/>
  <c r="AA94"/>
  <c r="AG94" s="1"/>
  <c r="Z94"/>
  <c r="P94"/>
  <c r="AC93"/>
  <c r="AD93" s="1"/>
  <c r="AA93"/>
  <c r="AG93" s="1"/>
  <c r="Z93"/>
  <c r="P93"/>
  <c r="F93"/>
  <c r="AC92"/>
  <c r="AD92" s="1"/>
  <c r="AA92"/>
  <c r="AG92" s="1"/>
  <c r="Z92"/>
  <c r="P92"/>
  <c r="AC91"/>
  <c r="AD91" s="1"/>
  <c r="AA91"/>
  <c r="AG91" s="1"/>
  <c r="Z91"/>
  <c r="P91"/>
  <c r="AC90"/>
  <c r="AD90" s="1"/>
  <c r="AA90"/>
  <c r="AG90" s="1"/>
  <c r="Z90"/>
  <c r="P90"/>
  <c r="F90"/>
  <c r="AC89"/>
  <c r="AD89" s="1"/>
  <c r="AA89"/>
  <c r="AG89" s="1"/>
  <c r="Z89"/>
  <c r="P89"/>
  <c r="AC88"/>
  <c r="AD88" s="1"/>
  <c r="AA88"/>
  <c r="AG88" s="1"/>
  <c r="Z88"/>
  <c r="P88"/>
  <c r="AC87"/>
  <c r="AD87" s="1"/>
  <c r="AA87"/>
  <c r="AG87" s="1"/>
  <c r="Z87"/>
  <c r="P87"/>
  <c r="F87"/>
  <c r="AC86"/>
  <c r="AD86" s="1"/>
  <c r="AA86"/>
  <c r="AG86" s="1"/>
  <c r="Z86"/>
  <c r="P86"/>
  <c r="F86"/>
  <c r="AC85"/>
  <c r="AD85" s="1"/>
  <c r="AA85"/>
  <c r="AG85" s="1"/>
  <c r="Z85"/>
  <c r="P85"/>
  <c r="F85"/>
  <c r="AC84"/>
  <c r="AD84" s="1"/>
  <c r="AA84"/>
  <c r="AG84" s="1"/>
  <c r="Z84"/>
  <c r="P84"/>
  <c r="AC83"/>
  <c r="AD83" s="1"/>
  <c r="AA83"/>
  <c r="AG83" s="1"/>
  <c r="Z83"/>
  <c r="P83"/>
  <c r="F83"/>
  <c r="AC82"/>
  <c r="AD82" s="1"/>
  <c r="AA82"/>
  <c r="AG82" s="1"/>
  <c r="Z82"/>
  <c r="P82"/>
  <c r="F82"/>
  <c r="AC81"/>
  <c r="AD81" s="1"/>
  <c r="AA81"/>
  <c r="AG81" s="1"/>
  <c r="Z81"/>
  <c r="P81"/>
  <c r="F81"/>
  <c r="AC80"/>
  <c r="AD80" s="1"/>
  <c r="AA80"/>
  <c r="AG80" s="1"/>
  <c r="Z80"/>
  <c r="P80"/>
  <c r="AC79"/>
  <c r="AD79" s="1"/>
  <c r="AA79"/>
  <c r="AG79" s="1"/>
  <c r="Z79"/>
  <c r="P79"/>
  <c r="F79"/>
  <c r="AC78"/>
  <c r="AD78" s="1"/>
  <c r="AA78"/>
  <c r="AG78" s="1"/>
  <c r="Z78"/>
  <c r="P78"/>
  <c r="F78"/>
  <c r="AC77"/>
  <c r="AD77" s="1"/>
  <c r="AA77"/>
  <c r="AG77" s="1"/>
  <c r="Z77"/>
  <c r="P77"/>
  <c r="F77"/>
  <c r="AC76"/>
  <c r="AD76" s="1"/>
  <c r="AA76"/>
  <c r="AG76" s="1"/>
  <c r="Z76"/>
  <c r="P76"/>
  <c r="AC75"/>
  <c r="AD75" s="1"/>
  <c r="AA75"/>
  <c r="AG75" s="1"/>
  <c r="Z75"/>
  <c r="P75"/>
  <c r="F75"/>
  <c r="AC74"/>
  <c r="AD74" s="1"/>
  <c r="AA74"/>
  <c r="AG74" s="1"/>
  <c r="Z74"/>
  <c r="P74"/>
  <c r="F74"/>
  <c r="AC73"/>
  <c r="AD73" s="1"/>
  <c r="AA73"/>
  <c r="AG73" s="1"/>
  <c r="Z73"/>
  <c r="P73"/>
  <c r="F73"/>
  <c r="AC72"/>
  <c r="AD72" s="1"/>
  <c r="AA72"/>
  <c r="AG72" s="1"/>
  <c r="Z72"/>
  <c r="P72"/>
  <c r="AC71"/>
  <c r="AD71" s="1"/>
  <c r="AA71"/>
  <c r="AG71" s="1"/>
  <c r="Z71"/>
  <c r="P71"/>
  <c r="F71"/>
  <c r="AC70"/>
  <c r="AD70" s="1"/>
  <c r="AA70"/>
  <c r="AG70" s="1"/>
  <c r="Z70"/>
  <c r="P70"/>
  <c r="F70"/>
  <c r="AC69"/>
  <c r="AD69" s="1"/>
  <c r="AA69"/>
  <c r="AG69" s="1"/>
  <c r="Z69"/>
  <c r="P69"/>
  <c r="F69"/>
  <c r="AC68"/>
  <c r="AD68" s="1"/>
  <c r="AA68"/>
  <c r="AG68" s="1"/>
  <c r="Z68"/>
  <c r="P68"/>
  <c r="AC67"/>
  <c r="AD67" s="1"/>
  <c r="AA67"/>
  <c r="AG67" s="1"/>
  <c r="Z67"/>
  <c r="P67"/>
  <c r="F67"/>
  <c r="AC66"/>
  <c r="AD66" s="1"/>
  <c r="AA66"/>
  <c r="AG66" s="1"/>
  <c r="Z66"/>
  <c r="P66"/>
  <c r="F66"/>
  <c r="AC65"/>
  <c r="AD65" s="1"/>
  <c r="AA65"/>
  <c r="AG65" s="1"/>
  <c r="Z65"/>
  <c r="P65"/>
  <c r="F65"/>
  <c r="AC64"/>
  <c r="AD64" s="1"/>
  <c r="AA64"/>
  <c r="AG64" s="1"/>
  <c r="Z64"/>
  <c r="P64"/>
  <c r="AC63"/>
  <c r="AD63" s="1"/>
  <c r="AA63"/>
  <c r="AG63" s="1"/>
  <c r="Z63"/>
  <c r="P63"/>
  <c r="F63"/>
  <c r="AC62"/>
  <c r="AD62" s="1"/>
  <c r="AA62"/>
  <c r="AG62" s="1"/>
  <c r="Z62"/>
  <c r="P62"/>
  <c r="F62"/>
  <c r="AC61"/>
  <c r="AD61" s="1"/>
  <c r="AA61"/>
  <c r="AG61" s="1"/>
  <c r="Z61"/>
  <c r="P61"/>
  <c r="F61"/>
  <c r="AC60"/>
  <c r="AD60" s="1"/>
  <c r="AA60"/>
  <c r="AG60" s="1"/>
  <c r="Z60"/>
  <c r="P60"/>
  <c r="AC59"/>
  <c r="AD59" s="1"/>
  <c r="AA59"/>
  <c r="AG59" s="1"/>
  <c r="Z59"/>
  <c r="P59"/>
  <c r="F59"/>
  <c r="AC58"/>
  <c r="AD58" s="1"/>
  <c r="AA58"/>
  <c r="AG58" s="1"/>
  <c r="Z58"/>
  <c r="P58"/>
  <c r="F58"/>
  <c r="AC57"/>
  <c r="AD57" s="1"/>
  <c r="AA57"/>
  <c r="AG57" s="1"/>
  <c r="Z57"/>
  <c r="P57"/>
  <c r="F57"/>
  <c r="AC56"/>
  <c r="AD56" s="1"/>
  <c r="AA56"/>
  <c r="AG56" s="1"/>
  <c r="Z56"/>
  <c r="P56"/>
  <c r="AC55"/>
  <c r="AD55" s="1"/>
  <c r="AA55"/>
  <c r="AG55" s="1"/>
  <c r="Z55"/>
  <c r="P55"/>
  <c r="F55"/>
  <c r="AC54"/>
  <c r="AD54" s="1"/>
  <c r="AA54"/>
  <c r="AG54" s="1"/>
  <c r="Z54"/>
  <c r="P54"/>
  <c r="F54"/>
  <c r="AC53"/>
  <c r="AD53" s="1"/>
  <c r="AA53"/>
  <c r="AG53" s="1"/>
  <c r="Z53"/>
  <c r="P53"/>
  <c r="F53"/>
  <c r="AC52"/>
  <c r="AD52" s="1"/>
  <c r="AA52"/>
  <c r="AG52" s="1"/>
  <c r="Z52"/>
  <c r="P52"/>
  <c r="AC51"/>
  <c r="AD51" s="1"/>
  <c r="AA51"/>
  <c r="AG51" s="1"/>
  <c r="Z51"/>
  <c r="P51"/>
  <c r="F51"/>
  <c r="AC50"/>
  <c r="AD50" s="1"/>
  <c r="AA50"/>
  <c r="AG50" s="1"/>
  <c r="Z50"/>
  <c r="P50"/>
  <c r="F50"/>
  <c r="AC49"/>
  <c r="AD49" s="1"/>
  <c r="AA49"/>
  <c r="AG49" s="1"/>
  <c r="Z49"/>
  <c r="P49"/>
  <c r="F49"/>
  <c r="AC48"/>
  <c r="AD48" s="1"/>
  <c r="AA48"/>
  <c r="AG48" s="1"/>
  <c r="Z48"/>
  <c r="P48"/>
  <c r="AC47"/>
  <c r="AD47" s="1"/>
  <c r="AA47"/>
  <c r="AG47" s="1"/>
  <c r="Z47"/>
  <c r="P47"/>
  <c r="F47"/>
  <c r="AC46"/>
  <c r="AD46" s="1"/>
  <c r="AA46"/>
  <c r="AG46" s="1"/>
  <c r="Z46"/>
  <c r="P46"/>
  <c r="F46"/>
  <c r="AC45"/>
  <c r="AD45" s="1"/>
  <c r="AA45"/>
  <c r="AG45" s="1"/>
  <c r="F45"/>
  <c r="AC44"/>
  <c r="AD44" s="1"/>
  <c r="AA44"/>
  <c r="AG44" s="1"/>
  <c r="Z44"/>
  <c r="P44"/>
  <c r="AC43"/>
  <c r="AD43" s="1"/>
  <c r="AA43"/>
  <c r="AG43" s="1"/>
  <c r="AC42"/>
  <c r="AD42" s="1"/>
  <c r="AA42"/>
  <c r="AG42" s="1"/>
  <c r="Z42"/>
  <c r="P42"/>
  <c r="AC41"/>
  <c r="AD41" s="1"/>
  <c r="AA41"/>
  <c r="AG41" s="1"/>
  <c r="P41"/>
  <c r="F41"/>
  <c r="AC40"/>
  <c r="AD40" s="1"/>
  <c r="AA40"/>
  <c r="AG40" s="1"/>
  <c r="Z40"/>
  <c r="P40"/>
  <c r="AC39"/>
  <c r="AD39" s="1"/>
  <c r="AA39"/>
  <c r="AG39" s="1"/>
  <c r="F39"/>
  <c r="AC38"/>
  <c r="AD38" s="1"/>
  <c r="AA38"/>
  <c r="AG38" s="1"/>
  <c r="Z38"/>
  <c r="P38"/>
  <c r="AC37"/>
  <c r="AD37" s="1"/>
  <c r="AA37"/>
  <c r="AG37" s="1"/>
  <c r="F37"/>
  <c r="AC36"/>
  <c r="AD36" s="1"/>
  <c r="AA36"/>
  <c r="AG36" s="1"/>
  <c r="Z36"/>
  <c r="P36"/>
  <c r="AC35"/>
  <c r="AD35" s="1"/>
  <c r="AA35"/>
  <c r="AG35" s="1"/>
  <c r="F35"/>
  <c r="AC34"/>
  <c r="AD34" s="1"/>
  <c r="AA34"/>
  <c r="AG34" s="1"/>
  <c r="Z34"/>
  <c r="P34"/>
  <c r="AC33"/>
  <c r="AD33" s="1"/>
  <c r="AA33"/>
  <c r="AG33" s="1"/>
  <c r="F33"/>
  <c r="AC32"/>
  <c r="AD32" s="1"/>
  <c r="AA32"/>
  <c r="AG32" s="1"/>
  <c r="Z32"/>
  <c r="P32"/>
  <c r="AC31"/>
  <c r="AD31" s="1"/>
  <c r="AA31"/>
  <c r="AG31" s="1"/>
  <c r="Z31"/>
  <c r="AC30"/>
  <c r="AD30" s="1"/>
  <c r="AA30"/>
  <c r="AG30" s="1"/>
  <c r="Z30"/>
  <c r="P30"/>
  <c r="F30"/>
  <c r="AC29"/>
  <c r="AD29" s="1"/>
  <c r="AA29"/>
  <c r="AG29" s="1"/>
  <c r="P29"/>
  <c r="F29"/>
  <c r="AC28"/>
  <c r="AD28" s="1"/>
  <c r="AA28"/>
  <c r="AG28" s="1"/>
  <c r="Z28"/>
  <c r="P28"/>
  <c r="AC27"/>
  <c r="AD27" s="1"/>
  <c r="AA27"/>
  <c r="AG27" s="1"/>
  <c r="AC26"/>
  <c r="AD26" s="1"/>
  <c r="AA26"/>
  <c r="AG26" s="1"/>
  <c r="Z26"/>
  <c r="P26"/>
  <c r="AC25"/>
  <c r="AD25" s="1"/>
  <c r="AA25"/>
  <c r="AG25" s="1"/>
  <c r="Z25"/>
  <c r="F25"/>
  <c r="AC24"/>
  <c r="AD24" s="1"/>
  <c r="AA24"/>
  <c r="AG24" s="1"/>
  <c r="Z24"/>
  <c r="P24"/>
  <c r="AC23"/>
  <c r="AD23" s="1"/>
  <c r="AA23"/>
  <c r="AG23" s="1"/>
  <c r="P23"/>
  <c r="F23"/>
  <c r="AC22"/>
  <c r="AD22" s="1"/>
  <c r="AA22"/>
  <c r="AG22" s="1"/>
  <c r="Z22"/>
  <c r="P22"/>
  <c r="F22"/>
  <c r="AC21"/>
  <c r="AD21" s="1"/>
  <c r="AA21"/>
  <c r="AG21" s="1"/>
  <c r="P21"/>
  <c r="AC20"/>
  <c r="AD20" s="1"/>
  <c r="AA20"/>
  <c r="AG20" s="1"/>
  <c r="Z20"/>
  <c r="P20"/>
  <c r="AC19"/>
  <c r="AD19" s="1"/>
  <c r="AC18"/>
  <c r="AD18" s="1"/>
  <c r="Z18"/>
  <c r="P18"/>
  <c r="AC17"/>
  <c r="AD17" s="1"/>
  <c r="Z16"/>
  <c r="P16"/>
  <c r="AA15"/>
  <c r="AG15" s="1"/>
  <c r="Z14"/>
  <c r="P14"/>
  <c r="AA13"/>
  <c r="AG13" s="1"/>
  <c r="F13"/>
  <c r="AA12"/>
  <c r="AG12" s="1"/>
  <c r="Z12"/>
  <c r="AC11"/>
  <c r="AD11" s="1"/>
  <c r="AA11"/>
  <c r="AG11" s="1"/>
  <c r="AC10"/>
  <c r="AD10" s="1"/>
  <c r="AA10"/>
  <c r="AG10" s="1"/>
  <c r="F10"/>
  <c r="AC9"/>
  <c r="AD9" s="1"/>
  <c r="F9"/>
  <c r="AA8"/>
  <c r="AG8" s="1"/>
  <c r="AC7"/>
  <c r="AD7" s="1"/>
  <c r="AA7"/>
  <c r="AG7" s="1"/>
  <c r="AC6"/>
  <c r="AD6" s="1"/>
  <c r="AA6"/>
  <c r="AG6" s="1"/>
  <c r="AI2" i="5"/>
  <c r="Z2" i="1" s="1"/>
  <c r="C2" i="5"/>
  <c r="AD2"/>
  <c r="H2"/>
  <c r="X2"/>
  <c r="P2" i="1" s="1"/>
  <c r="W2" i="5"/>
  <c r="AC2" i="1" s="1"/>
  <c r="AD2" s="1"/>
  <c r="AL2" i="5"/>
  <c r="AM2" s="1"/>
  <c r="AE2" i="1" s="1"/>
  <c r="AL1000" i="5"/>
  <c r="AM1000" s="1"/>
  <c r="AL999"/>
  <c r="AM999" s="1"/>
  <c r="AL998"/>
  <c r="AM998" s="1"/>
  <c r="AL997"/>
  <c r="AM997" s="1"/>
  <c r="AL996"/>
  <c r="AM996" s="1"/>
  <c r="AL995"/>
  <c r="AM995" s="1"/>
  <c r="AL994"/>
  <c r="AM994" s="1"/>
  <c r="AL993"/>
  <c r="AM993" s="1"/>
  <c r="AL992"/>
  <c r="AM992" s="1"/>
  <c r="AL991"/>
  <c r="AM991" s="1"/>
  <c r="AL990"/>
  <c r="AM990" s="1"/>
  <c r="AL989"/>
  <c r="AM989" s="1"/>
  <c r="AL988"/>
  <c r="AM988" s="1"/>
  <c r="AL987"/>
  <c r="AM987" s="1"/>
  <c r="AL986"/>
  <c r="AM986" s="1"/>
  <c r="AL985"/>
  <c r="AM985" s="1"/>
  <c r="AL984"/>
  <c r="AM984" s="1"/>
  <c r="AL983"/>
  <c r="AM983" s="1"/>
  <c r="AL982"/>
  <c r="AM982" s="1"/>
  <c r="AL981"/>
  <c r="AM981" s="1"/>
  <c r="AL980"/>
  <c r="AM980" s="1"/>
  <c r="AL979"/>
  <c r="AM979" s="1"/>
  <c r="AL978"/>
  <c r="AM978" s="1"/>
  <c r="AL977"/>
  <c r="AM977" s="1"/>
  <c r="AL976"/>
  <c r="AM976" s="1"/>
  <c r="AL975"/>
  <c r="AM975" s="1"/>
  <c r="AL974"/>
  <c r="AM974" s="1"/>
  <c r="AL973"/>
  <c r="AM973" s="1"/>
  <c r="AL972"/>
  <c r="AM972" s="1"/>
  <c r="AL971"/>
  <c r="AM971" s="1"/>
  <c r="AL970"/>
  <c r="AM970" s="1"/>
  <c r="AL969"/>
  <c r="AM969" s="1"/>
  <c r="AL968"/>
  <c r="AM968" s="1"/>
  <c r="AL967"/>
  <c r="AM967" s="1"/>
  <c r="AL966"/>
  <c r="AM966" s="1"/>
  <c r="AL965"/>
  <c r="AM965" s="1"/>
  <c r="AL964"/>
  <c r="AM964" s="1"/>
  <c r="AL963"/>
  <c r="AM963" s="1"/>
  <c r="AL962"/>
  <c r="AM962" s="1"/>
  <c r="AL961"/>
  <c r="AM961" s="1"/>
  <c r="AL960"/>
  <c r="AM960" s="1"/>
  <c r="AL959"/>
  <c r="AM959" s="1"/>
  <c r="AL958"/>
  <c r="AM958" s="1"/>
  <c r="AL957"/>
  <c r="AM957" s="1"/>
  <c r="AL956"/>
  <c r="AM956" s="1"/>
  <c r="AL955"/>
  <c r="AM955" s="1"/>
  <c r="AL954"/>
  <c r="AM954" s="1"/>
  <c r="AL953"/>
  <c r="AM953" s="1"/>
  <c r="AL952"/>
  <c r="AM952" s="1"/>
  <c r="AL951"/>
  <c r="AM951" s="1"/>
  <c r="AL950"/>
  <c r="AM950" s="1"/>
  <c r="AL949"/>
  <c r="AM949" s="1"/>
  <c r="AL948"/>
  <c r="AM948" s="1"/>
  <c r="AL947"/>
  <c r="AM947" s="1"/>
  <c r="AL946"/>
  <c r="AM946" s="1"/>
  <c r="AL945"/>
  <c r="AM945" s="1"/>
  <c r="AL944"/>
  <c r="AM944" s="1"/>
  <c r="AL943"/>
  <c r="AM943" s="1"/>
  <c r="AL942"/>
  <c r="AM942" s="1"/>
  <c r="AL941"/>
  <c r="AM941" s="1"/>
  <c r="AL940"/>
  <c r="AM940" s="1"/>
  <c r="AL939"/>
  <c r="AM939" s="1"/>
  <c r="AL938"/>
  <c r="AM938" s="1"/>
  <c r="AL937"/>
  <c r="AM937" s="1"/>
  <c r="AL936"/>
  <c r="AM936" s="1"/>
  <c r="AL935"/>
  <c r="AM935" s="1"/>
  <c r="AL934"/>
  <c r="AM934" s="1"/>
  <c r="AL933"/>
  <c r="AM933" s="1"/>
  <c r="AL932"/>
  <c r="AM932" s="1"/>
  <c r="AL931"/>
  <c r="AM931" s="1"/>
  <c r="AL930"/>
  <c r="AM930" s="1"/>
  <c r="AL929"/>
  <c r="AM929" s="1"/>
  <c r="AL928"/>
  <c r="AM928" s="1"/>
  <c r="AL927"/>
  <c r="AM927" s="1"/>
  <c r="AL926"/>
  <c r="AM926" s="1"/>
  <c r="AL925"/>
  <c r="AM925" s="1"/>
  <c r="AL924"/>
  <c r="AM924" s="1"/>
  <c r="AL923"/>
  <c r="AM923" s="1"/>
  <c r="AL922"/>
  <c r="AM922" s="1"/>
  <c r="AL921"/>
  <c r="AM921" s="1"/>
  <c r="AL920"/>
  <c r="AM920" s="1"/>
  <c r="AL919"/>
  <c r="AM919" s="1"/>
  <c r="AL918"/>
  <c r="AM918" s="1"/>
  <c r="AL917"/>
  <c r="AM917" s="1"/>
  <c r="AL916"/>
  <c r="AM916" s="1"/>
  <c r="AL915"/>
  <c r="AM915" s="1"/>
  <c r="AL914"/>
  <c r="AM914" s="1"/>
  <c r="AL913"/>
  <c r="AM913" s="1"/>
  <c r="AL912"/>
  <c r="AM912" s="1"/>
  <c r="AL911"/>
  <c r="AM911" s="1"/>
  <c r="AL910"/>
  <c r="AM910" s="1"/>
  <c r="AL909"/>
  <c r="AM909" s="1"/>
  <c r="AL908"/>
  <c r="AM908" s="1"/>
  <c r="AL907"/>
  <c r="AM907" s="1"/>
  <c r="AL906"/>
  <c r="AM906" s="1"/>
  <c r="AL905"/>
  <c r="AM905" s="1"/>
  <c r="AL904"/>
  <c r="AM904" s="1"/>
  <c r="AL903"/>
  <c r="AM903" s="1"/>
  <c r="AL902"/>
  <c r="AM902" s="1"/>
  <c r="AL901"/>
  <c r="AM901" s="1"/>
  <c r="AL900"/>
  <c r="AM900" s="1"/>
  <c r="AL899"/>
  <c r="AM899" s="1"/>
  <c r="AL898"/>
  <c r="AM898" s="1"/>
  <c r="AL897"/>
  <c r="AM897" s="1"/>
  <c r="AL896"/>
  <c r="AM896" s="1"/>
  <c r="AL895"/>
  <c r="AM895" s="1"/>
  <c r="AL894"/>
  <c r="AM894" s="1"/>
  <c r="AL893"/>
  <c r="AM893" s="1"/>
  <c r="AL892"/>
  <c r="AM892" s="1"/>
  <c r="AL891"/>
  <c r="AM891" s="1"/>
  <c r="AL890"/>
  <c r="AM890" s="1"/>
  <c r="AL889"/>
  <c r="AM889" s="1"/>
  <c r="AL888"/>
  <c r="AM888" s="1"/>
  <c r="AL887"/>
  <c r="AM887" s="1"/>
  <c r="AL886"/>
  <c r="AM886" s="1"/>
  <c r="AL885"/>
  <c r="AM885" s="1"/>
  <c r="AL884"/>
  <c r="AM884" s="1"/>
  <c r="AL883"/>
  <c r="AM883" s="1"/>
  <c r="AL882"/>
  <c r="AM882" s="1"/>
  <c r="AL881"/>
  <c r="AM881" s="1"/>
  <c r="AL880"/>
  <c r="AM880" s="1"/>
  <c r="AL879"/>
  <c r="AM879" s="1"/>
  <c r="AL878"/>
  <c r="AM878" s="1"/>
  <c r="AL877"/>
  <c r="AM877" s="1"/>
  <c r="AL876"/>
  <c r="AM876" s="1"/>
  <c r="AL875"/>
  <c r="AM875" s="1"/>
  <c r="AL874"/>
  <c r="AM874" s="1"/>
  <c r="AL873"/>
  <c r="AM873" s="1"/>
  <c r="AL872"/>
  <c r="AM872" s="1"/>
  <c r="AL871"/>
  <c r="AM871" s="1"/>
  <c r="AL870"/>
  <c r="AM870" s="1"/>
  <c r="AL869"/>
  <c r="AM869" s="1"/>
  <c r="AL868"/>
  <c r="AM868" s="1"/>
  <c r="AL867"/>
  <c r="AM867" s="1"/>
  <c r="AL866"/>
  <c r="AM866" s="1"/>
  <c r="AL865"/>
  <c r="AM865" s="1"/>
  <c r="AL864"/>
  <c r="AM864" s="1"/>
  <c r="AL863"/>
  <c r="AM863" s="1"/>
  <c r="AL862"/>
  <c r="AM862" s="1"/>
  <c r="AL861"/>
  <c r="AM861" s="1"/>
  <c r="AL860"/>
  <c r="AM860" s="1"/>
  <c r="AL859"/>
  <c r="AM859" s="1"/>
  <c r="AL858"/>
  <c r="AM858" s="1"/>
  <c r="AL857"/>
  <c r="AM857" s="1"/>
  <c r="AL856"/>
  <c r="AM856" s="1"/>
  <c r="AL855"/>
  <c r="AM855" s="1"/>
  <c r="AL854"/>
  <c r="AM854" s="1"/>
  <c r="AL853"/>
  <c r="AM853" s="1"/>
  <c r="AL852"/>
  <c r="AM852" s="1"/>
  <c r="AL851"/>
  <c r="AM851" s="1"/>
  <c r="AL850"/>
  <c r="AM850" s="1"/>
  <c r="AL849"/>
  <c r="AM849" s="1"/>
  <c r="AL848"/>
  <c r="AM848" s="1"/>
  <c r="AL847"/>
  <c r="AM847" s="1"/>
  <c r="AL846"/>
  <c r="AM846" s="1"/>
  <c r="AL845"/>
  <c r="AM845" s="1"/>
  <c r="AL844"/>
  <c r="AM844" s="1"/>
  <c r="AL843"/>
  <c r="AM843" s="1"/>
  <c r="AL842"/>
  <c r="AM842" s="1"/>
  <c r="AL841"/>
  <c r="AM841" s="1"/>
  <c r="AL840"/>
  <c r="AM840" s="1"/>
  <c r="AL839"/>
  <c r="AM839" s="1"/>
  <c r="AL838"/>
  <c r="AM838" s="1"/>
  <c r="AL837"/>
  <c r="AM837" s="1"/>
  <c r="AL836"/>
  <c r="AM836" s="1"/>
  <c r="AL835"/>
  <c r="AM835" s="1"/>
  <c r="AL834"/>
  <c r="AM834" s="1"/>
  <c r="AL833"/>
  <c r="AM833" s="1"/>
  <c r="AL832"/>
  <c r="AM832" s="1"/>
  <c r="AL831"/>
  <c r="AM831" s="1"/>
  <c r="AL830"/>
  <c r="AM830" s="1"/>
  <c r="AL829"/>
  <c r="AM829" s="1"/>
  <c r="AL828"/>
  <c r="AM828" s="1"/>
  <c r="AL827"/>
  <c r="AM827" s="1"/>
  <c r="AL826"/>
  <c r="AM826" s="1"/>
  <c r="AL825"/>
  <c r="AM825" s="1"/>
  <c r="AL824"/>
  <c r="AM824" s="1"/>
  <c r="AL823"/>
  <c r="AM823" s="1"/>
  <c r="AL822"/>
  <c r="AM822" s="1"/>
  <c r="AL821"/>
  <c r="AM821" s="1"/>
  <c r="AL820"/>
  <c r="AM820" s="1"/>
  <c r="AL819"/>
  <c r="AM819" s="1"/>
  <c r="AL818"/>
  <c r="AM818" s="1"/>
  <c r="AL817"/>
  <c r="AM817" s="1"/>
  <c r="AL816"/>
  <c r="AM816" s="1"/>
  <c r="AL815"/>
  <c r="AM815" s="1"/>
  <c r="AL814"/>
  <c r="AM814" s="1"/>
  <c r="AL813"/>
  <c r="AM813" s="1"/>
  <c r="AL812"/>
  <c r="AM812" s="1"/>
  <c r="AL811"/>
  <c r="AM811" s="1"/>
  <c r="AL810"/>
  <c r="AM810" s="1"/>
  <c r="AL809"/>
  <c r="AM809" s="1"/>
  <c r="AL808"/>
  <c r="AM808" s="1"/>
  <c r="AL807"/>
  <c r="AM807" s="1"/>
  <c r="AL806"/>
  <c r="AM806" s="1"/>
  <c r="AL805"/>
  <c r="AM805" s="1"/>
  <c r="AL804"/>
  <c r="AM804" s="1"/>
  <c r="AL803"/>
  <c r="AM803" s="1"/>
  <c r="AL802"/>
  <c r="AM802" s="1"/>
  <c r="AL801"/>
  <c r="AM801" s="1"/>
  <c r="AL800"/>
  <c r="AM800" s="1"/>
  <c r="AL799"/>
  <c r="AM799" s="1"/>
  <c r="AL798"/>
  <c r="AM798" s="1"/>
  <c r="AL797"/>
  <c r="AM797" s="1"/>
  <c r="AL796"/>
  <c r="AM796" s="1"/>
  <c r="AL795"/>
  <c r="AM795" s="1"/>
  <c r="AL794"/>
  <c r="AM794" s="1"/>
  <c r="AL793"/>
  <c r="AM793" s="1"/>
  <c r="AL792"/>
  <c r="AM792" s="1"/>
  <c r="AL791"/>
  <c r="AM791" s="1"/>
  <c r="AL790"/>
  <c r="AM790" s="1"/>
  <c r="AL789"/>
  <c r="AM789" s="1"/>
  <c r="AL788"/>
  <c r="AM788" s="1"/>
  <c r="AL787"/>
  <c r="AM787" s="1"/>
  <c r="AL786"/>
  <c r="AM786" s="1"/>
  <c r="AL785"/>
  <c r="AM785" s="1"/>
  <c r="AL784"/>
  <c r="AM784" s="1"/>
  <c r="AL783"/>
  <c r="AM783" s="1"/>
  <c r="AL782"/>
  <c r="AM782" s="1"/>
  <c r="AL781"/>
  <c r="AM781" s="1"/>
  <c r="AL780"/>
  <c r="AM780" s="1"/>
  <c r="AL779"/>
  <c r="AM779" s="1"/>
  <c r="AL778"/>
  <c r="AM778" s="1"/>
  <c r="AL777"/>
  <c r="AM777" s="1"/>
  <c r="AL776"/>
  <c r="AM776" s="1"/>
  <c r="AL775"/>
  <c r="AM775" s="1"/>
  <c r="AL774"/>
  <c r="AM774" s="1"/>
  <c r="AL773"/>
  <c r="AM773" s="1"/>
  <c r="AL772"/>
  <c r="AM772" s="1"/>
  <c r="AL771"/>
  <c r="AM771" s="1"/>
  <c r="AL770"/>
  <c r="AM770" s="1"/>
  <c r="AL769"/>
  <c r="AM769" s="1"/>
  <c r="AL768"/>
  <c r="AM768" s="1"/>
  <c r="AL767"/>
  <c r="AM767" s="1"/>
  <c r="AL766"/>
  <c r="AM766" s="1"/>
  <c r="AL765"/>
  <c r="AM765" s="1"/>
  <c r="AL764"/>
  <c r="AM764" s="1"/>
  <c r="AL763"/>
  <c r="AM763" s="1"/>
  <c r="AL762"/>
  <c r="AM762" s="1"/>
  <c r="AL761"/>
  <c r="AM761" s="1"/>
  <c r="AL760"/>
  <c r="AM760" s="1"/>
  <c r="AL759"/>
  <c r="AM759" s="1"/>
  <c r="AL758"/>
  <c r="AM758" s="1"/>
  <c r="AL757"/>
  <c r="AM757" s="1"/>
  <c r="AL756"/>
  <c r="AM756" s="1"/>
  <c r="AL755"/>
  <c r="AM755" s="1"/>
  <c r="AL754"/>
  <c r="AM754" s="1"/>
  <c r="AL753"/>
  <c r="AM753" s="1"/>
  <c r="AL752"/>
  <c r="AM752" s="1"/>
  <c r="AL751"/>
  <c r="AM751" s="1"/>
  <c r="AL750"/>
  <c r="AM750" s="1"/>
  <c r="AL749"/>
  <c r="AM749" s="1"/>
  <c r="AL748"/>
  <c r="AM748" s="1"/>
  <c r="AL747"/>
  <c r="AM747" s="1"/>
  <c r="AL746"/>
  <c r="AM746" s="1"/>
  <c r="AL745"/>
  <c r="AM745" s="1"/>
  <c r="AL744"/>
  <c r="AM744" s="1"/>
  <c r="AL743"/>
  <c r="AM743" s="1"/>
  <c r="AL742"/>
  <c r="AM742" s="1"/>
  <c r="AL741"/>
  <c r="AM741" s="1"/>
  <c r="AL740"/>
  <c r="AM740" s="1"/>
  <c r="AL739"/>
  <c r="AM739" s="1"/>
  <c r="AL738"/>
  <c r="AM738" s="1"/>
  <c r="AL737"/>
  <c r="AM737" s="1"/>
  <c r="AL736"/>
  <c r="AM736" s="1"/>
  <c r="AL735"/>
  <c r="AM735" s="1"/>
  <c r="AL734"/>
  <c r="AM734" s="1"/>
  <c r="AL733"/>
  <c r="AM733" s="1"/>
  <c r="AL732"/>
  <c r="AM732" s="1"/>
  <c r="AL731"/>
  <c r="AM731" s="1"/>
  <c r="AL730"/>
  <c r="AM730" s="1"/>
  <c r="AL729"/>
  <c r="AM729" s="1"/>
  <c r="AL728"/>
  <c r="AM728" s="1"/>
  <c r="AL727"/>
  <c r="AM727" s="1"/>
  <c r="AL726"/>
  <c r="AM726" s="1"/>
  <c r="AL725"/>
  <c r="AM725" s="1"/>
  <c r="AL724"/>
  <c r="AM724" s="1"/>
  <c r="AL723"/>
  <c r="AM723" s="1"/>
  <c r="AL722"/>
  <c r="AM722" s="1"/>
  <c r="AL721"/>
  <c r="AM721" s="1"/>
  <c r="AL720"/>
  <c r="AM720" s="1"/>
  <c r="AL719"/>
  <c r="AM719" s="1"/>
  <c r="AL718"/>
  <c r="AM718" s="1"/>
  <c r="AL717"/>
  <c r="AM717" s="1"/>
  <c r="AL716"/>
  <c r="AM716" s="1"/>
  <c r="AL715"/>
  <c r="AM715" s="1"/>
  <c r="AL714"/>
  <c r="AM714" s="1"/>
  <c r="AL713"/>
  <c r="AM713" s="1"/>
  <c r="AL712"/>
  <c r="AM712" s="1"/>
  <c r="AL711"/>
  <c r="AM711" s="1"/>
  <c r="AL710"/>
  <c r="AM710" s="1"/>
  <c r="AL709"/>
  <c r="AM709" s="1"/>
  <c r="AL708"/>
  <c r="AM708" s="1"/>
  <c r="AL707"/>
  <c r="AM707" s="1"/>
  <c r="AL706"/>
  <c r="AM706" s="1"/>
  <c r="AL705"/>
  <c r="AM705" s="1"/>
  <c r="AL704"/>
  <c r="AM704" s="1"/>
  <c r="AL703"/>
  <c r="AM703" s="1"/>
  <c r="AL702"/>
  <c r="AM702" s="1"/>
  <c r="AL701"/>
  <c r="AM701" s="1"/>
  <c r="AL700"/>
  <c r="AM700" s="1"/>
  <c r="AL699"/>
  <c r="AM699" s="1"/>
  <c r="AL698"/>
  <c r="AM698" s="1"/>
  <c r="AL697"/>
  <c r="AM697" s="1"/>
  <c r="AL696"/>
  <c r="AM696" s="1"/>
  <c r="AL695"/>
  <c r="AM695" s="1"/>
  <c r="AL694"/>
  <c r="AM694" s="1"/>
  <c r="AL693"/>
  <c r="AM693" s="1"/>
  <c r="AL692"/>
  <c r="AM692" s="1"/>
  <c r="AL691"/>
  <c r="AM691" s="1"/>
  <c r="AL690"/>
  <c r="AM690" s="1"/>
  <c r="AL689"/>
  <c r="AM689" s="1"/>
  <c r="AL688"/>
  <c r="AM688" s="1"/>
  <c r="AL687"/>
  <c r="AM687" s="1"/>
  <c r="AL686"/>
  <c r="AM686" s="1"/>
  <c r="AL685"/>
  <c r="AM685" s="1"/>
  <c r="AL684"/>
  <c r="AM684" s="1"/>
  <c r="AL683"/>
  <c r="AM683" s="1"/>
  <c r="AL682"/>
  <c r="AM682" s="1"/>
  <c r="AL681"/>
  <c r="AM681" s="1"/>
  <c r="AL680"/>
  <c r="AM680" s="1"/>
  <c r="AL679"/>
  <c r="AM679" s="1"/>
  <c r="AL678"/>
  <c r="AM678" s="1"/>
  <c r="AL677"/>
  <c r="AM677" s="1"/>
  <c r="AL676"/>
  <c r="AM676" s="1"/>
  <c r="AL675"/>
  <c r="AM675" s="1"/>
  <c r="AL674"/>
  <c r="AM674" s="1"/>
  <c r="AL673"/>
  <c r="AM673" s="1"/>
  <c r="AL672"/>
  <c r="AM672" s="1"/>
  <c r="AL671"/>
  <c r="AM671" s="1"/>
  <c r="AL670"/>
  <c r="AM670" s="1"/>
  <c r="AL669"/>
  <c r="AM669" s="1"/>
  <c r="AL668"/>
  <c r="AM668" s="1"/>
  <c r="AL667"/>
  <c r="AM667" s="1"/>
  <c r="AL666"/>
  <c r="AM666" s="1"/>
  <c r="AL665"/>
  <c r="AM665" s="1"/>
  <c r="AL664"/>
  <c r="AM664" s="1"/>
  <c r="AL663"/>
  <c r="AM663" s="1"/>
  <c r="AL662"/>
  <c r="AM662" s="1"/>
  <c r="AL661"/>
  <c r="AM661" s="1"/>
  <c r="AL660"/>
  <c r="AM660" s="1"/>
  <c r="AL659"/>
  <c r="AM659" s="1"/>
  <c r="AL658"/>
  <c r="AM658" s="1"/>
  <c r="AL657"/>
  <c r="AM657" s="1"/>
  <c r="AL656"/>
  <c r="AM656" s="1"/>
  <c r="AL655"/>
  <c r="AM655" s="1"/>
  <c r="AL654"/>
  <c r="AM654" s="1"/>
  <c r="AL653"/>
  <c r="AM653" s="1"/>
  <c r="AL652"/>
  <c r="AM652" s="1"/>
  <c r="AL651"/>
  <c r="AM651" s="1"/>
  <c r="AL650"/>
  <c r="AM650" s="1"/>
  <c r="AL649"/>
  <c r="AM649" s="1"/>
  <c r="AL648"/>
  <c r="AM648" s="1"/>
  <c r="AL647"/>
  <c r="AM647" s="1"/>
  <c r="AL646"/>
  <c r="AM646" s="1"/>
  <c r="AL645"/>
  <c r="AM645" s="1"/>
  <c r="AL644"/>
  <c r="AM644" s="1"/>
  <c r="AL643"/>
  <c r="AM643" s="1"/>
  <c r="AL642"/>
  <c r="AM642" s="1"/>
  <c r="AL641"/>
  <c r="AM641" s="1"/>
  <c r="AL640"/>
  <c r="AM640" s="1"/>
  <c r="AL639"/>
  <c r="AM639" s="1"/>
  <c r="AL638"/>
  <c r="AM638" s="1"/>
  <c r="AL637"/>
  <c r="AM637" s="1"/>
  <c r="AL636"/>
  <c r="AM636" s="1"/>
  <c r="AL635"/>
  <c r="AM635" s="1"/>
  <c r="AL634"/>
  <c r="AM634" s="1"/>
  <c r="AL633"/>
  <c r="AM633" s="1"/>
  <c r="AL632"/>
  <c r="AM632" s="1"/>
  <c r="AL631"/>
  <c r="AM631" s="1"/>
  <c r="AL630"/>
  <c r="AM630" s="1"/>
  <c r="AL629"/>
  <c r="AM629" s="1"/>
  <c r="AL628"/>
  <c r="AM628" s="1"/>
  <c r="AL627"/>
  <c r="AM627" s="1"/>
  <c r="AL626"/>
  <c r="AM626" s="1"/>
  <c r="AL625"/>
  <c r="AM625" s="1"/>
  <c r="AL624"/>
  <c r="AM624" s="1"/>
  <c r="AL623"/>
  <c r="AM623" s="1"/>
  <c r="AL622"/>
  <c r="AM622" s="1"/>
  <c r="AL621"/>
  <c r="AM621" s="1"/>
  <c r="AL620"/>
  <c r="AM620" s="1"/>
  <c r="AL619"/>
  <c r="AM619" s="1"/>
  <c r="AL618"/>
  <c r="AM618" s="1"/>
  <c r="AL617"/>
  <c r="AM617" s="1"/>
  <c r="AL616"/>
  <c r="AM616" s="1"/>
  <c r="AL615"/>
  <c r="AM615" s="1"/>
  <c r="AL614"/>
  <c r="AM614" s="1"/>
  <c r="AL613"/>
  <c r="AM613" s="1"/>
  <c r="AL612"/>
  <c r="AM612" s="1"/>
  <c r="AL611"/>
  <c r="AM611" s="1"/>
  <c r="AL610"/>
  <c r="AM610" s="1"/>
  <c r="AL609"/>
  <c r="AM609" s="1"/>
  <c r="AL608"/>
  <c r="AM608" s="1"/>
  <c r="AL607"/>
  <c r="AM607" s="1"/>
  <c r="AL606"/>
  <c r="AM606" s="1"/>
  <c r="AL605"/>
  <c r="AM605" s="1"/>
  <c r="AL604"/>
  <c r="AM604" s="1"/>
  <c r="AL603"/>
  <c r="AM603" s="1"/>
  <c r="AL602"/>
  <c r="AM602" s="1"/>
  <c r="AL601"/>
  <c r="AM601" s="1"/>
  <c r="AL600"/>
  <c r="AM600" s="1"/>
  <c r="AL599"/>
  <c r="AM599" s="1"/>
  <c r="AL598"/>
  <c r="AM598" s="1"/>
  <c r="AL597"/>
  <c r="AM597" s="1"/>
  <c r="AL596"/>
  <c r="AM596" s="1"/>
  <c r="AL595"/>
  <c r="AM595" s="1"/>
  <c r="AL594"/>
  <c r="AM594" s="1"/>
  <c r="AL593"/>
  <c r="AM593" s="1"/>
  <c r="AL592"/>
  <c r="AM592" s="1"/>
  <c r="AL591"/>
  <c r="AM591" s="1"/>
  <c r="AL590"/>
  <c r="AM590" s="1"/>
  <c r="AL589"/>
  <c r="AM589" s="1"/>
  <c r="AL588"/>
  <c r="AM588" s="1"/>
  <c r="AL587"/>
  <c r="AM587" s="1"/>
  <c r="AL586"/>
  <c r="AM586" s="1"/>
  <c r="AL585"/>
  <c r="AM585" s="1"/>
  <c r="AL584"/>
  <c r="AM584" s="1"/>
  <c r="AL583"/>
  <c r="AM583" s="1"/>
  <c r="AL582"/>
  <c r="AM582" s="1"/>
  <c r="AL581"/>
  <c r="AM581" s="1"/>
  <c r="AL580"/>
  <c r="AM580" s="1"/>
  <c r="AL579"/>
  <c r="AM579" s="1"/>
  <c r="AL578"/>
  <c r="AM578" s="1"/>
  <c r="AL577"/>
  <c r="AM577" s="1"/>
  <c r="AL576"/>
  <c r="AM576" s="1"/>
  <c r="AL575"/>
  <c r="AM575" s="1"/>
  <c r="AL574"/>
  <c r="AM574" s="1"/>
  <c r="AL573"/>
  <c r="AM573" s="1"/>
  <c r="AL572"/>
  <c r="AM572" s="1"/>
  <c r="AL571"/>
  <c r="AM571" s="1"/>
  <c r="AL570"/>
  <c r="AM570" s="1"/>
  <c r="AL569"/>
  <c r="AM569" s="1"/>
  <c r="AL568"/>
  <c r="AM568" s="1"/>
  <c r="AL567"/>
  <c r="AM567" s="1"/>
  <c r="AL566"/>
  <c r="AM566" s="1"/>
  <c r="AL565"/>
  <c r="AM565" s="1"/>
  <c r="AL564"/>
  <c r="AM564" s="1"/>
  <c r="AL563"/>
  <c r="AM563" s="1"/>
  <c r="AL562"/>
  <c r="AM562" s="1"/>
  <c r="AL561"/>
  <c r="AM561" s="1"/>
  <c r="AL560"/>
  <c r="AM560" s="1"/>
  <c r="AL559"/>
  <c r="AM559" s="1"/>
  <c r="AL558"/>
  <c r="AM558" s="1"/>
  <c r="AL557"/>
  <c r="AM557" s="1"/>
  <c r="AL556"/>
  <c r="AM556" s="1"/>
  <c r="AL555"/>
  <c r="AM555" s="1"/>
  <c r="AL554"/>
  <c r="AM554" s="1"/>
  <c r="AL553"/>
  <c r="AM553" s="1"/>
  <c r="AL552"/>
  <c r="AM552" s="1"/>
  <c r="AL551"/>
  <c r="AM551" s="1"/>
  <c r="AL550"/>
  <c r="AM550" s="1"/>
  <c r="AL549"/>
  <c r="AM549" s="1"/>
  <c r="AL548"/>
  <c r="AM548" s="1"/>
  <c r="AL547"/>
  <c r="AM547" s="1"/>
  <c r="AL546"/>
  <c r="AM546" s="1"/>
  <c r="AL545"/>
  <c r="AM545" s="1"/>
  <c r="AL544"/>
  <c r="AM544" s="1"/>
  <c r="AL543"/>
  <c r="AM543" s="1"/>
  <c r="AL542"/>
  <c r="AM542" s="1"/>
  <c r="AL541"/>
  <c r="AM541" s="1"/>
  <c r="AL540"/>
  <c r="AM540" s="1"/>
  <c r="AL539"/>
  <c r="AM539" s="1"/>
  <c r="AL538"/>
  <c r="AM538" s="1"/>
  <c r="AL537"/>
  <c r="AM537" s="1"/>
  <c r="AL536"/>
  <c r="AM536" s="1"/>
  <c r="AL535"/>
  <c r="AM535" s="1"/>
  <c r="AL534"/>
  <c r="AM534" s="1"/>
  <c r="AL533"/>
  <c r="AM533" s="1"/>
  <c r="AL532"/>
  <c r="AM532" s="1"/>
  <c r="AL531"/>
  <c r="AM531" s="1"/>
  <c r="AL530"/>
  <c r="AM530" s="1"/>
  <c r="AL529"/>
  <c r="AM529" s="1"/>
  <c r="AL528"/>
  <c r="AM528" s="1"/>
  <c r="AL527"/>
  <c r="AM527" s="1"/>
  <c r="AL526"/>
  <c r="AM526" s="1"/>
  <c r="AL525"/>
  <c r="AM525" s="1"/>
  <c r="AL524"/>
  <c r="AM524" s="1"/>
  <c r="AL523"/>
  <c r="AM523" s="1"/>
  <c r="AL522"/>
  <c r="AM522" s="1"/>
  <c r="AL521"/>
  <c r="AM521" s="1"/>
  <c r="AL520"/>
  <c r="AM520" s="1"/>
  <c r="AL519"/>
  <c r="AM519" s="1"/>
  <c r="AL518"/>
  <c r="AM518" s="1"/>
  <c r="AL517"/>
  <c r="AM517" s="1"/>
  <c r="AL516"/>
  <c r="AM516" s="1"/>
  <c r="AL515"/>
  <c r="AM515" s="1"/>
  <c r="AL514"/>
  <c r="AM514" s="1"/>
  <c r="AL513"/>
  <c r="AM513" s="1"/>
  <c r="AL512"/>
  <c r="AM512" s="1"/>
  <c r="AL511"/>
  <c r="AM511" s="1"/>
  <c r="AL510"/>
  <c r="AM510" s="1"/>
  <c r="AL509"/>
  <c r="AM509" s="1"/>
  <c r="AL508"/>
  <c r="AM508" s="1"/>
  <c r="AL507"/>
  <c r="AM507" s="1"/>
  <c r="AL506"/>
  <c r="AM506" s="1"/>
  <c r="AL505"/>
  <c r="AM505" s="1"/>
  <c r="AL504"/>
  <c r="AM504" s="1"/>
  <c r="AL503"/>
  <c r="AM503" s="1"/>
  <c r="AL502"/>
  <c r="AM502" s="1"/>
  <c r="AL501"/>
  <c r="AM501" s="1"/>
  <c r="AL500"/>
  <c r="AM500" s="1"/>
  <c r="AL499"/>
  <c r="AM499" s="1"/>
  <c r="AL498"/>
  <c r="AM498" s="1"/>
  <c r="AL497"/>
  <c r="AM497" s="1"/>
  <c r="AL496"/>
  <c r="AM496" s="1"/>
  <c r="AL495"/>
  <c r="AM495" s="1"/>
  <c r="AL494"/>
  <c r="AM494" s="1"/>
  <c r="AL493"/>
  <c r="AM493" s="1"/>
  <c r="AL492"/>
  <c r="AM492" s="1"/>
  <c r="AL491"/>
  <c r="AM491" s="1"/>
  <c r="AL490"/>
  <c r="AM490" s="1"/>
  <c r="AL489"/>
  <c r="AM489" s="1"/>
  <c r="AL488"/>
  <c r="AM488" s="1"/>
  <c r="AL487"/>
  <c r="AM487" s="1"/>
  <c r="AL486"/>
  <c r="AM486" s="1"/>
  <c r="AL485"/>
  <c r="AM485" s="1"/>
  <c r="AL484"/>
  <c r="AM484" s="1"/>
  <c r="AL483"/>
  <c r="AM483" s="1"/>
  <c r="AL482"/>
  <c r="AM482" s="1"/>
  <c r="AL481"/>
  <c r="AM481" s="1"/>
  <c r="AL480"/>
  <c r="AM480" s="1"/>
  <c r="AL479"/>
  <c r="AM479" s="1"/>
  <c r="AL478"/>
  <c r="AM478" s="1"/>
  <c r="AL477"/>
  <c r="AM477" s="1"/>
  <c r="AL476"/>
  <c r="AM476" s="1"/>
  <c r="AL475"/>
  <c r="AM475" s="1"/>
  <c r="AL474"/>
  <c r="AM474" s="1"/>
  <c r="AL473"/>
  <c r="AM473" s="1"/>
  <c r="AL472"/>
  <c r="AM472" s="1"/>
  <c r="AL471"/>
  <c r="AM471" s="1"/>
  <c r="AL470"/>
  <c r="AM470" s="1"/>
  <c r="AL469"/>
  <c r="AM469" s="1"/>
  <c r="AL468"/>
  <c r="AM468" s="1"/>
  <c r="AL467"/>
  <c r="AM467" s="1"/>
  <c r="AL466"/>
  <c r="AM466" s="1"/>
  <c r="AL465"/>
  <c r="AM465" s="1"/>
  <c r="AL464"/>
  <c r="AM464" s="1"/>
  <c r="AL463"/>
  <c r="AM463" s="1"/>
  <c r="AL462"/>
  <c r="AM462" s="1"/>
  <c r="AL461"/>
  <c r="AM461" s="1"/>
  <c r="AL460"/>
  <c r="AM460" s="1"/>
  <c r="AL459"/>
  <c r="AM459" s="1"/>
  <c r="AL458"/>
  <c r="AM458" s="1"/>
  <c r="AL457"/>
  <c r="AM457" s="1"/>
  <c r="AL456"/>
  <c r="AM456" s="1"/>
  <c r="AL455"/>
  <c r="AM455" s="1"/>
  <c r="AL454"/>
  <c r="AM454" s="1"/>
  <c r="AL453"/>
  <c r="AM453" s="1"/>
  <c r="AL452"/>
  <c r="AM452" s="1"/>
  <c r="AL451"/>
  <c r="AM451" s="1"/>
  <c r="AL450"/>
  <c r="AM450" s="1"/>
  <c r="AL449"/>
  <c r="AM449" s="1"/>
  <c r="AL448"/>
  <c r="AM448" s="1"/>
  <c r="AL447"/>
  <c r="AM447" s="1"/>
  <c r="AL446"/>
  <c r="AM446" s="1"/>
  <c r="AL445"/>
  <c r="AM445" s="1"/>
  <c r="AL444"/>
  <c r="AM444" s="1"/>
  <c r="AL443"/>
  <c r="AM443" s="1"/>
  <c r="AL442"/>
  <c r="AM442" s="1"/>
  <c r="AL441"/>
  <c r="AM441" s="1"/>
  <c r="AL440"/>
  <c r="AM440" s="1"/>
  <c r="AL439"/>
  <c r="AM439" s="1"/>
  <c r="AL438"/>
  <c r="AM438" s="1"/>
  <c r="AL437"/>
  <c r="AM437" s="1"/>
  <c r="AL436"/>
  <c r="AM436" s="1"/>
  <c r="AL435"/>
  <c r="AM435" s="1"/>
  <c r="AL434"/>
  <c r="AM434" s="1"/>
  <c r="AL433"/>
  <c r="AM433" s="1"/>
  <c r="AL432"/>
  <c r="AM432" s="1"/>
  <c r="AL431"/>
  <c r="AM431" s="1"/>
  <c r="AL430"/>
  <c r="AM430" s="1"/>
  <c r="AL429"/>
  <c r="AM429" s="1"/>
  <c r="AL428"/>
  <c r="AM428" s="1"/>
  <c r="AL427"/>
  <c r="AM427" s="1"/>
  <c r="AL426"/>
  <c r="AM426" s="1"/>
  <c r="AL425"/>
  <c r="AM425" s="1"/>
  <c r="AL424"/>
  <c r="AM424" s="1"/>
  <c r="AL423"/>
  <c r="AM423" s="1"/>
  <c r="AL422"/>
  <c r="AM422" s="1"/>
  <c r="AL421"/>
  <c r="AM421" s="1"/>
  <c r="AL420"/>
  <c r="AM420" s="1"/>
  <c r="AL419"/>
  <c r="AM419" s="1"/>
  <c r="AL418"/>
  <c r="AM418" s="1"/>
  <c r="AL417"/>
  <c r="AM417" s="1"/>
  <c r="AL416"/>
  <c r="AM416" s="1"/>
  <c r="AL415"/>
  <c r="AM415" s="1"/>
  <c r="AL414"/>
  <c r="AM414" s="1"/>
  <c r="AL413"/>
  <c r="AM413" s="1"/>
  <c r="AL412"/>
  <c r="AM412" s="1"/>
  <c r="AL411"/>
  <c r="AM411" s="1"/>
  <c r="AL410"/>
  <c r="AM410" s="1"/>
  <c r="AL409"/>
  <c r="AM409" s="1"/>
  <c r="AL408"/>
  <c r="AM408" s="1"/>
  <c r="AL407"/>
  <c r="AM407" s="1"/>
  <c r="AL406"/>
  <c r="AM406" s="1"/>
  <c r="AL405"/>
  <c r="AM405" s="1"/>
  <c r="AL404"/>
  <c r="AM404" s="1"/>
  <c r="AL403"/>
  <c r="AM403" s="1"/>
  <c r="AL402"/>
  <c r="AM402" s="1"/>
  <c r="AL401"/>
  <c r="AM401" s="1"/>
  <c r="AL400"/>
  <c r="AM400" s="1"/>
  <c r="AL399"/>
  <c r="AM399" s="1"/>
  <c r="AL398"/>
  <c r="AM398" s="1"/>
  <c r="AL397"/>
  <c r="AM397" s="1"/>
  <c r="AL396"/>
  <c r="AM396" s="1"/>
  <c r="AL395"/>
  <c r="AM395" s="1"/>
  <c r="AL394"/>
  <c r="AM394" s="1"/>
  <c r="AL393"/>
  <c r="AM393" s="1"/>
  <c r="AL392"/>
  <c r="AM392" s="1"/>
  <c r="AL391"/>
  <c r="AM391" s="1"/>
  <c r="AL390"/>
  <c r="AM390" s="1"/>
  <c r="AL389"/>
  <c r="AM389" s="1"/>
  <c r="AL388"/>
  <c r="AM388" s="1"/>
  <c r="AL387"/>
  <c r="AM387" s="1"/>
  <c r="AL386"/>
  <c r="AM386" s="1"/>
  <c r="AL385"/>
  <c r="AM385" s="1"/>
  <c r="AL384"/>
  <c r="AM384" s="1"/>
  <c r="AL383"/>
  <c r="AM383" s="1"/>
  <c r="AL382"/>
  <c r="AM382" s="1"/>
  <c r="AL381"/>
  <c r="AM381" s="1"/>
  <c r="AL380"/>
  <c r="AM380" s="1"/>
  <c r="AL379"/>
  <c r="AM379" s="1"/>
  <c r="AL378"/>
  <c r="AM378" s="1"/>
  <c r="AL377"/>
  <c r="AM377" s="1"/>
  <c r="AL376"/>
  <c r="AM376" s="1"/>
  <c r="AL375"/>
  <c r="AM375" s="1"/>
  <c r="AL374"/>
  <c r="AM374" s="1"/>
  <c r="AL373"/>
  <c r="AM373" s="1"/>
  <c r="AL372"/>
  <c r="AM372" s="1"/>
  <c r="AL371"/>
  <c r="AM371" s="1"/>
  <c r="AL370"/>
  <c r="AM370" s="1"/>
  <c r="AL369"/>
  <c r="AM369" s="1"/>
  <c r="AL368"/>
  <c r="AM368" s="1"/>
  <c r="AL367"/>
  <c r="AM367" s="1"/>
  <c r="AL366"/>
  <c r="AM366" s="1"/>
  <c r="AL365"/>
  <c r="AM365" s="1"/>
  <c r="AL364"/>
  <c r="AM364" s="1"/>
  <c r="AL363"/>
  <c r="AM363" s="1"/>
  <c r="AL362"/>
  <c r="AM362" s="1"/>
  <c r="AL361"/>
  <c r="AM361" s="1"/>
  <c r="AL360"/>
  <c r="AM360" s="1"/>
  <c r="AL359"/>
  <c r="AM359" s="1"/>
  <c r="AL358"/>
  <c r="AM358" s="1"/>
  <c r="AL357"/>
  <c r="AM357" s="1"/>
  <c r="AL356"/>
  <c r="AM356" s="1"/>
  <c r="AL355"/>
  <c r="AM355" s="1"/>
  <c r="AL354"/>
  <c r="AM354" s="1"/>
  <c r="AL353"/>
  <c r="AM353" s="1"/>
  <c r="AL352"/>
  <c r="AM352" s="1"/>
  <c r="AL351"/>
  <c r="AM351" s="1"/>
  <c r="AL350"/>
  <c r="AM350" s="1"/>
  <c r="AL349"/>
  <c r="AM349" s="1"/>
  <c r="AL348"/>
  <c r="AM348" s="1"/>
  <c r="AL347"/>
  <c r="AM347" s="1"/>
  <c r="AL346"/>
  <c r="AM346" s="1"/>
  <c r="AL345"/>
  <c r="AM345" s="1"/>
  <c r="AL344"/>
  <c r="AM344" s="1"/>
  <c r="AL343"/>
  <c r="AM343" s="1"/>
  <c r="AL342"/>
  <c r="AM342" s="1"/>
  <c r="AL341"/>
  <c r="AM341" s="1"/>
  <c r="AL340"/>
  <c r="AM340" s="1"/>
  <c r="AL339"/>
  <c r="AM339" s="1"/>
  <c r="AL338"/>
  <c r="AM338" s="1"/>
  <c r="AL337"/>
  <c r="AM337" s="1"/>
  <c r="AL336"/>
  <c r="AM336" s="1"/>
  <c r="AL335"/>
  <c r="AM335" s="1"/>
  <c r="AL334"/>
  <c r="AM334" s="1"/>
  <c r="AL333"/>
  <c r="AM333" s="1"/>
  <c r="AL332"/>
  <c r="AM332" s="1"/>
  <c r="AL331"/>
  <c r="AM331" s="1"/>
  <c r="AL330"/>
  <c r="AM330" s="1"/>
  <c r="AL329"/>
  <c r="AM329" s="1"/>
  <c r="AL328"/>
  <c r="AM328" s="1"/>
  <c r="AL327"/>
  <c r="AM327" s="1"/>
  <c r="AL326"/>
  <c r="AM326" s="1"/>
  <c r="AL325"/>
  <c r="AM325" s="1"/>
  <c r="AL324"/>
  <c r="AM324" s="1"/>
  <c r="AL323"/>
  <c r="AM323" s="1"/>
  <c r="AL322"/>
  <c r="AM322" s="1"/>
  <c r="AL321"/>
  <c r="AM321" s="1"/>
  <c r="AL320"/>
  <c r="AM320" s="1"/>
  <c r="AL319"/>
  <c r="AM319" s="1"/>
  <c r="AL318"/>
  <c r="AM318" s="1"/>
  <c r="AL317"/>
  <c r="AM317" s="1"/>
  <c r="AL316"/>
  <c r="AM316" s="1"/>
  <c r="AL315"/>
  <c r="AM315" s="1"/>
  <c r="AL314"/>
  <c r="AM314" s="1"/>
  <c r="AL313"/>
  <c r="AM313" s="1"/>
  <c r="AL312"/>
  <c r="AM312" s="1"/>
  <c r="AL311"/>
  <c r="AM311" s="1"/>
  <c r="AL310"/>
  <c r="AM310" s="1"/>
  <c r="AL309"/>
  <c r="AM309" s="1"/>
  <c r="AL308"/>
  <c r="AM308" s="1"/>
  <c r="AL307"/>
  <c r="AM307" s="1"/>
  <c r="AL306"/>
  <c r="AM306" s="1"/>
  <c r="AL305"/>
  <c r="AM305" s="1"/>
  <c r="AL304"/>
  <c r="AM304" s="1"/>
  <c r="AL303"/>
  <c r="AM303" s="1"/>
  <c r="AL302"/>
  <c r="AM302" s="1"/>
  <c r="AL301"/>
  <c r="AM301" s="1"/>
  <c r="AL300"/>
  <c r="AM300" s="1"/>
  <c r="AL299"/>
  <c r="AM299" s="1"/>
  <c r="AL298"/>
  <c r="AM298" s="1"/>
  <c r="AL297"/>
  <c r="AM297" s="1"/>
  <c r="AL296"/>
  <c r="AM296" s="1"/>
  <c r="AL295"/>
  <c r="AM295" s="1"/>
  <c r="AL294"/>
  <c r="AM294" s="1"/>
  <c r="AL293"/>
  <c r="AM293" s="1"/>
  <c r="AL292"/>
  <c r="AM292" s="1"/>
  <c r="AL291"/>
  <c r="AM291" s="1"/>
  <c r="AL290"/>
  <c r="AM290" s="1"/>
  <c r="AL289"/>
  <c r="AM289" s="1"/>
  <c r="AL288"/>
  <c r="AM288" s="1"/>
  <c r="AL287"/>
  <c r="AM287" s="1"/>
  <c r="AL286"/>
  <c r="AM286" s="1"/>
  <c r="AL285"/>
  <c r="AM285" s="1"/>
  <c r="AL284"/>
  <c r="AM284" s="1"/>
  <c r="AL283"/>
  <c r="AM283" s="1"/>
  <c r="AL282"/>
  <c r="AM282" s="1"/>
  <c r="AL281"/>
  <c r="AM281" s="1"/>
  <c r="AL280"/>
  <c r="AM280" s="1"/>
  <c r="AL279"/>
  <c r="AM279" s="1"/>
  <c r="AL278"/>
  <c r="AM278" s="1"/>
  <c r="AL277"/>
  <c r="AM277" s="1"/>
  <c r="AL276"/>
  <c r="AM276" s="1"/>
  <c r="AL275"/>
  <c r="AM275" s="1"/>
  <c r="AL274"/>
  <c r="AM274" s="1"/>
  <c r="AL273"/>
  <c r="AM273" s="1"/>
  <c r="AL272"/>
  <c r="AM272" s="1"/>
  <c r="AL271"/>
  <c r="AM271" s="1"/>
  <c r="AL270"/>
  <c r="AM270" s="1"/>
  <c r="AL269"/>
  <c r="AM269" s="1"/>
  <c r="AL268"/>
  <c r="AM268" s="1"/>
  <c r="AL267"/>
  <c r="AM267" s="1"/>
  <c r="AL266"/>
  <c r="AM266" s="1"/>
  <c r="AL265"/>
  <c r="AM265" s="1"/>
  <c r="AL264"/>
  <c r="AM264" s="1"/>
  <c r="AL263"/>
  <c r="AM263" s="1"/>
  <c r="AL262"/>
  <c r="AM262" s="1"/>
  <c r="AL261"/>
  <c r="AM261" s="1"/>
  <c r="AL260"/>
  <c r="AM260" s="1"/>
  <c r="AL259"/>
  <c r="AM259" s="1"/>
  <c r="AL258"/>
  <c r="AM258" s="1"/>
  <c r="AL257"/>
  <c r="AM257" s="1"/>
  <c r="AL256"/>
  <c r="AM256" s="1"/>
  <c r="AL255"/>
  <c r="AM255" s="1"/>
  <c r="AL254"/>
  <c r="AM254" s="1"/>
  <c r="U254" i="1" s="1"/>
  <c r="AL253" i="5"/>
  <c r="AM253" s="1"/>
  <c r="AL252"/>
  <c r="AM252" s="1"/>
  <c r="AL251"/>
  <c r="AM251" s="1"/>
  <c r="U251" i="1" s="1"/>
  <c r="AL250" i="5"/>
  <c r="AM250" s="1"/>
  <c r="AL249"/>
  <c r="AM249" s="1"/>
  <c r="AL248"/>
  <c r="AM248" s="1"/>
  <c r="AL247"/>
  <c r="AM247" s="1"/>
  <c r="U247" i="1" s="1"/>
  <c r="AL246" i="5"/>
  <c r="AM246" s="1"/>
  <c r="AL245"/>
  <c r="AM245" s="1"/>
  <c r="AL244"/>
  <c r="AM244" s="1"/>
  <c r="U244" i="1" s="1"/>
  <c r="AL243" i="5"/>
  <c r="AM243" s="1"/>
  <c r="U243" i="1" s="1"/>
  <c r="AL242" i="5"/>
  <c r="AM242" s="1"/>
  <c r="U242" i="1" s="1"/>
  <c r="AL241" i="5"/>
  <c r="AM241" s="1"/>
  <c r="U241" i="1" s="1"/>
  <c r="AL240" i="5"/>
  <c r="AM240" s="1"/>
  <c r="U240" i="1" s="1"/>
  <c r="AL239" i="5"/>
  <c r="AM239" s="1"/>
  <c r="U239" i="1" s="1"/>
  <c r="AL238" i="5"/>
  <c r="AM238" s="1"/>
  <c r="U238" i="1" s="1"/>
  <c r="AL237" i="5"/>
  <c r="AM237" s="1"/>
  <c r="U237" i="1" s="1"/>
  <c r="AL236" i="5"/>
  <c r="AM236" s="1"/>
  <c r="U236" i="1" s="1"/>
  <c r="AL235" i="5"/>
  <c r="AM235" s="1"/>
  <c r="U235" i="1" s="1"/>
  <c r="AL234" i="5"/>
  <c r="AM234" s="1"/>
  <c r="U234" i="1" s="1"/>
  <c r="AL233" i="5"/>
  <c r="AM233" s="1"/>
  <c r="U233" i="1" s="1"/>
  <c r="AL232" i="5"/>
  <c r="AM232" s="1"/>
  <c r="U232" i="1" s="1"/>
  <c r="AL231" i="5"/>
  <c r="AM231" s="1"/>
  <c r="U231" i="1" s="1"/>
  <c r="AL230" i="5"/>
  <c r="AM230" s="1"/>
  <c r="U230" i="1" s="1"/>
  <c r="AL229" i="5"/>
  <c r="AM229" s="1"/>
  <c r="U229" i="1" s="1"/>
  <c r="AL228" i="5"/>
  <c r="AM228" s="1"/>
  <c r="U228" i="1" s="1"/>
  <c r="AL227" i="5"/>
  <c r="AM227" s="1"/>
  <c r="U227" i="1" s="1"/>
  <c r="AL226" i="5"/>
  <c r="AM226" s="1"/>
  <c r="U226" i="1" s="1"/>
  <c r="AL225" i="5"/>
  <c r="AM225" s="1"/>
  <c r="U225" i="1" s="1"/>
  <c r="AL224" i="5"/>
  <c r="AM224" s="1"/>
  <c r="U224" i="1" s="1"/>
  <c r="AL223" i="5"/>
  <c r="AM223" s="1"/>
  <c r="U223" i="1" s="1"/>
  <c r="AL222" i="5"/>
  <c r="AM222" s="1"/>
  <c r="U222" i="1" s="1"/>
  <c r="AL221" i="5"/>
  <c r="AM221" s="1"/>
  <c r="U221" i="1" s="1"/>
  <c r="AL220" i="5"/>
  <c r="AM220" s="1"/>
  <c r="U220" i="1" s="1"/>
  <c r="AL219" i="5"/>
  <c r="AM219" s="1"/>
  <c r="U219" i="1" s="1"/>
  <c r="AL218" i="5"/>
  <c r="AM218" s="1"/>
  <c r="U218" i="1" s="1"/>
  <c r="AL217" i="5"/>
  <c r="AM217" s="1"/>
  <c r="U217" i="1" s="1"/>
  <c r="AL216" i="5"/>
  <c r="AM216" s="1"/>
  <c r="U216" i="1" s="1"/>
  <c r="AL215" i="5"/>
  <c r="AM215" s="1"/>
  <c r="U215" i="1" s="1"/>
  <c r="AL214" i="5"/>
  <c r="AM214" s="1"/>
  <c r="U214" i="1" s="1"/>
  <c r="AL213" i="5"/>
  <c r="AM213" s="1"/>
  <c r="U213" i="1" s="1"/>
  <c r="AL212" i="5"/>
  <c r="AM212" s="1"/>
  <c r="U212" i="1" s="1"/>
  <c r="AL211" i="5"/>
  <c r="AM211" s="1"/>
  <c r="U211" i="1" s="1"/>
  <c r="AL210" i="5"/>
  <c r="AM210" s="1"/>
  <c r="U210" i="1" s="1"/>
  <c r="AL209" i="5"/>
  <c r="AM209" s="1"/>
  <c r="U209" i="1" s="1"/>
  <c r="AL208" i="5"/>
  <c r="AM208" s="1"/>
  <c r="U208" i="1" s="1"/>
  <c r="AL207" i="5"/>
  <c r="AM207" s="1"/>
  <c r="U207" i="1" s="1"/>
  <c r="AL206" i="5"/>
  <c r="AM206" s="1"/>
  <c r="U206" i="1" s="1"/>
  <c r="AL205" i="5"/>
  <c r="AM205" s="1"/>
  <c r="U205" i="1" s="1"/>
  <c r="AL204" i="5"/>
  <c r="AM204" s="1"/>
  <c r="U204" i="1" s="1"/>
  <c r="AL203" i="5"/>
  <c r="AM203" s="1"/>
  <c r="U203" i="1" s="1"/>
  <c r="AL202" i="5"/>
  <c r="AM202" s="1"/>
  <c r="U202" i="1" s="1"/>
  <c r="AL201" i="5"/>
  <c r="AM201" s="1"/>
  <c r="U201" i="1" s="1"/>
  <c r="AL200" i="5"/>
  <c r="AM200" s="1"/>
  <c r="U200" i="1" s="1"/>
  <c r="AL199" i="5"/>
  <c r="AM199" s="1"/>
  <c r="U199" i="1" s="1"/>
  <c r="AL198" i="5"/>
  <c r="AM198" s="1"/>
  <c r="U198" i="1" s="1"/>
  <c r="AL197" i="5"/>
  <c r="AM197" s="1"/>
  <c r="U197" i="1" s="1"/>
  <c r="AL196" i="5"/>
  <c r="AM196" s="1"/>
  <c r="U196" i="1" s="1"/>
  <c r="AL195" i="5"/>
  <c r="AM195" s="1"/>
  <c r="U195" i="1" s="1"/>
  <c r="AL194" i="5"/>
  <c r="AM194" s="1"/>
  <c r="U194" i="1" s="1"/>
  <c r="AL193" i="5"/>
  <c r="AM193" s="1"/>
  <c r="U193" i="1" s="1"/>
  <c r="AL192" i="5"/>
  <c r="AM192" s="1"/>
  <c r="U192" i="1" s="1"/>
  <c r="AL191" i="5"/>
  <c r="AM191" s="1"/>
  <c r="U191" i="1" s="1"/>
  <c r="AL190" i="5"/>
  <c r="AM190" s="1"/>
  <c r="U190" i="1" s="1"/>
  <c r="AL189" i="5"/>
  <c r="AM189" s="1"/>
  <c r="U189" i="1" s="1"/>
  <c r="AL188" i="5"/>
  <c r="AM188" s="1"/>
  <c r="U188" i="1" s="1"/>
  <c r="AL187" i="5"/>
  <c r="AM187" s="1"/>
  <c r="U187" i="1" s="1"/>
  <c r="AL186" i="5"/>
  <c r="AM186" s="1"/>
  <c r="U186" i="1" s="1"/>
  <c r="AL185" i="5"/>
  <c r="AM185" s="1"/>
  <c r="U185" i="1" s="1"/>
  <c r="AL184" i="5"/>
  <c r="AM184" s="1"/>
  <c r="U184" i="1" s="1"/>
  <c r="AL183" i="5"/>
  <c r="AM183" s="1"/>
  <c r="U183" i="1" s="1"/>
  <c r="AL182" i="5"/>
  <c r="AM182" s="1"/>
  <c r="U182" i="1" s="1"/>
  <c r="AL181" i="5"/>
  <c r="AM181" s="1"/>
  <c r="U181" i="1" s="1"/>
  <c r="AL180" i="5"/>
  <c r="AM180" s="1"/>
  <c r="U180" i="1" s="1"/>
  <c r="AL179" i="5"/>
  <c r="AM179" s="1"/>
  <c r="U179" i="1" s="1"/>
  <c r="AL178" i="5"/>
  <c r="AM178" s="1"/>
  <c r="U178" i="1" s="1"/>
  <c r="AL177" i="5"/>
  <c r="AM177" s="1"/>
  <c r="U177" i="1" s="1"/>
  <c r="AL176" i="5"/>
  <c r="AM176" s="1"/>
  <c r="U176" i="1" s="1"/>
  <c r="AL175" i="5"/>
  <c r="AM175" s="1"/>
  <c r="U175" i="1" s="1"/>
  <c r="AL174" i="5"/>
  <c r="AM174" s="1"/>
  <c r="U174" i="1" s="1"/>
  <c r="AL173" i="5"/>
  <c r="AM173" s="1"/>
  <c r="U173" i="1" s="1"/>
  <c r="AL172" i="5"/>
  <c r="AM172" s="1"/>
  <c r="U172" i="1" s="1"/>
  <c r="AL171" i="5"/>
  <c r="AM171" s="1"/>
  <c r="U171" i="1" s="1"/>
  <c r="AL170" i="5"/>
  <c r="AM170" s="1"/>
  <c r="U170" i="1" s="1"/>
  <c r="AL169" i="5"/>
  <c r="AM169" s="1"/>
  <c r="U169" i="1" s="1"/>
  <c r="AL168" i="5"/>
  <c r="AM168" s="1"/>
  <c r="U168" i="1" s="1"/>
  <c r="AL167" i="5"/>
  <c r="AM167" s="1"/>
  <c r="U167" i="1" s="1"/>
  <c r="AL166" i="5"/>
  <c r="AM166" s="1"/>
  <c r="U166" i="1" s="1"/>
  <c r="AL165" i="5"/>
  <c r="AM165" s="1"/>
  <c r="U165" i="1" s="1"/>
  <c r="AL164" i="5"/>
  <c r="AM164" s="1"/>
  <c r="U164" i="1" s="1"/>
  <c r="AL163" i="5"/>
  <c r="AM163" s="1"/>
  <c r="U163" i="1" s="1"/>
  <c r="AL162" i="5"/>
  <c r="AM162" s="1"/>
  <c r="U162" i="1" s="1"/>
  <c r="AL161" i="5"/>
  <c r="AM161" s="1"/>
  <c r="U161" i="1" s="1"/>
  <c r="AL160" i="5"/>
  <c r="AM160" s="1"/>
  <c r="U160" i="1" s="1"/>
  <c r="AL159" i="5"/>
  <c r="AM159" s="1"/>
  <c r="U159" i="1" s="1"/>
  <c r="AL158" i="5"/>
  <c r="AM158" s="1"/>
  <c r="U158" i="1" s="1"/>
  <c r="AL157" i="5"/>
  <c r="AM157" s="1"/>
  <c r="U157" i="1" s="1"/>
  <c r="AL156" i="5"/>
  <c r="AM156" s="1"/>
  <c r="U156" i="1" s="1"/>
  <c r="AL155" i="5"/>
  <c r="AM155" s="1"/>
  <c r="U155" i="1" s="1"/>
  <c r="AL154" i="5"/>
  <c r="AM154" s="1"/>
  <c r="U154" i="1" s="1"/>
  <c r="AL153" i="5"/>
  <c r="AM153" s="1"/>
  <c r="U153" i="1" s="1"/>
  <c r="AL152" i="5"/>
  <c r="AM152" s="1"/>
  <c r="U152" i="1" s="1"/>
  <c r="AL151" i="5"/>
  <c r="AM151" s="1"/>
  <c r="U151" i="1" s="1"/>
  <c r="AL150" i="5"/>
  <c r="AM150" s="1"/>
  <c r="U150" i="1" s="1"/>
  <c r="AL149" i="5"/>
  <c r="AM149" s="1"/>
  <c r="U149" i="1" s="1"/>
  <c r="AL148" i="5"/>
  <c r="AM148" s="1"/>
  <c r="U148" i="1" s="1"/>
  <c r="AL147" i="5"/>
  <c r="AM147" s="1"/>
  <c r="U147" i="1" s="1"/>
  <c r="AL146" i="5"/>
  <c r="AM146" s="1"/>
  <c r="U146" i="1" s="1"/>
  <c r="AL145" i="5"/>
  <c r="AM145" s="1"/>
  <c r="U145" i="1" s="1"/>
  <c r="AL144" i="5"/>
  <c r="AM144" s="1"/>
  <c r="U144" i="1" s="1"/>
  <c r="AL143" i="5"/>
  <c r="AM143" s="1"/>
  <c r="U143" i="1" s="1"/>
  <c r="AL142" i="5"/>
  <c r="AM142" s="1"/>
  <c r="U142" i="1" s="1"/>
  <c r="AL141" i="5"/>
  <c r="AM141" s="1"/>
  <c r="U141" i="1" s="1"/>
  <c r="AL140" i="5"/>
  <c r="AM140" s="1"/>
  <c r="U140" i="1" s="1"/>
  <c r="AL139" i="5"/>
  <c r="AM139" s="1"/>
  <c r="U139" i="1" s="1"/>
  <c r="AL138" i="5"/>
  <c r="AM138" s="1"/>
  <c r="U138" i="1" s="1"/>
  <c r="AL137" i="5"/>
  <c r="AM137" s="1"/>
  <c r="U137" i="1" s="1"/>
  <c r="AL136" i="5"/>
  <c r="AM136" s="1"/>
  <c r="U136" i="1" s="1"/>
  <c r="AL135" i="5"/>
  <c r="AM135" s="1"/>
  <c r="U135" i="1" s="1"/>
  <c r="AL134" i="5"/>
  <c r="AM134" s="1"/>
  <c r="U134" i="1" s="1"/>
  <c r="AL133" i="5"/>
  <c r="AM133" s="1"/>
  <c r="U133" i="1" s="1"/>
  <c r="AL132" i="5"/>
  <c r="AM132" s="1"/>
  <c r="U132" i="1" s="1"/>
  <c r="AL131" i="5"/>
  <c r="AM131" s="1"/>
  <c r="U131" i="1" s="1"/>
  <c r="AL130" i="5"/>
  <c r="AM130" s="1"/>
  <c r="U130" i="1" s="1"/>
  <c r="AL129" i="5"/>
  <c r="AM129" s="1"/>
  <c r="U129" i="1" s="1"/>
  <c r="AL128" i="5"/>
  <c r="AM128" s="1"/>
  <c r="U128" i="1" s="1"/>
  <c r="AL127" i="5"/>
  <c r="AM127" s="1"/>
  <c r="U127" i="1" s="1"/>
  <c r="AL126" i="5"/>
  <c r="AM126" s="1"/>
  <c r="U126" i="1" s="1"/>
  <c r="AL125" i="5"/>
  <c r="AM125" s="1"/>
  <c r="U125" i="1" s="1"/>
  <c r="AL124" i="5"/>
  <c r="AM124" s="1"/>
  <c r="U124" i="1" s="1"/>
  <c r="AL123" i="5"/>
  <c r="AM123" s="1"/>
  <c r="U123" i="1" s="1"/>
  <c r="AL122" i="5"/>
  <c r="AM122" s="1"/>
  <c r="U122" i="1" s="1"/>
  <c r="AL121" i="5"/>
  <c r="AM121" s="1"/>
  <c r="U121" i="1" s="1"/>
  <c r="AL120" i="5"/>
  <c r="AM120" s="1"/>
  <c r="U120" i="1" s="1"/>
  <c r="AL119" i="5"/>
  <c r="AM119" s="1"/>
  <c r="U119" i="1" s="1"/>
  <c r="AL118" i="5"/>
  <c r="AM118" s="1"/>
  <c r="U118" i="1" s="1"/>
  <c r="AL117" i="5"/>
  <c r="AM117" s="1"/>
  <c r="U117" i="1" s="1"/>
  <c r="AL116" i="5"/>
  <c r="AM116" s="1"/>
  <c r="U116" i="1" s="1"/>
  <c r="AL115" i="5"/>
  <c r="AM115" s="1"/>
  <c r="U115" i="1" s="1"/>
  <c r="AL114" i="5"/>
  <c r="AM114" s="1"/>
  <c r="U114" i="1" s="1"/>
  <c r="AL113" i="5"/>
  <c r="AM113" s="1"/>
  <c r="U113" i="1" s="1"/>
  <c r="AL112" i="5"/>
  <c r="AM112" s="1"/>
  <c r="U112" i="1" s="1"/>
  <c r="AL111" i="5"/>
  <c r="AM111" s="1"/>
  <c r="U111" i="1" s="1"/>
  <c r="AL110" i="5"/>
  <c r="AM110" s="1"/>
  <c r="U110" i="1" s="1"/>
  <c r="AL109" i="5"/>
  <c r="AM109" s="1"/>
  <c r="U109" i="1" s="1"/>
  <c r="AL108" i="5"/>
  <c r="AM108" s="1"/>
  <c r="U108" i="1" s="1"/>
  <c r="AL107" i="5"/>
  <c r="AM107" s="1"/>
  <c r="U107" i="1" s="1"/>
  <c r="AL106" i="5"/>
  <c r="AM106" s="1"/>
  <c r="U106" i="1" s="1"/>
  <c r="AL105" i="5"/>
  <c r="AM105" s="1"/>
  <c r="U105" i="1" s="1"/>
  <c r="AL104" i="5"/>
  <c r="AM104" s="1"/>
  <c r="U104" i="1" s="1"/>
  <c r="AL103" i="5"/>
  <c r="AM103" s="1"/>
  <c r="U103" i="1" s="1"/>
  <c r="AL102" i="5"/>
  <c r="AM102" s="1"/>
  <c r="U102" i="1" s="1"/>
  <c r="AL101" i="5"/>
  <c r="AM101" s="1"/>
  <c r="U101" i="1" s="1"/>
  <c r="AL100" i="5"/>
  <c r="AM100" s="1"/>
  <c r="U100" i="1" s="1"/>
  <c r="AL99" i="5"/>
  <c r="AM99" s="1"/>
  <c r="U99" i="1" s="1"/>
  <c r="AL98" i="5"/>
  <c r="AM98" s="1"/>
  <c r="U98" i="1" s="1"/>
  <c r="AL97" i="5"/>
  <c r="AM97" s="1"/>
  <c r="U97" i="1" s="1"/>
  <c r="AL96" i="5"/>
  <c r="AM96" s="1"/>
  <c r="AE96" i="1" s="1"/>
  <c r="AL95" i="5"/>
  <c r="AM95" s="1"/>
  <c r="U95" i="1" s="1"/>
  <c r="AL94" i="5"/>
  <c r="AM94" s="1"/>
  <c r="AE94" i="1" s="1"/>
  <c r="AL93" i="5"/>
  <c r="AM93" s="1"/>
  <c r="U93" i="1" s="1"/>
  <c r="AL92" i="5"/>
  <c r="AM92" s="1"/>
  <c r="AE92" i="1" s="1"/>
  <c r="AL91" i="5"/>
  <c r="AM91" s="1"/>
  <c r="U91" i="1" s="1"/>
  <c r="AL90" i="5"/>
  <c r="AM90" s="1"/>
  <c r="AE90" i="1" s="1"/>
  <c r="AL89" i="5"/>
  <c r="AM89" s="1"/>
  <c r="U89" i="1" s="1"/>
  <c r="AL88" i="5"/>
  <c r="AM88" s="1"/>
  <c r="U88" i="1" s="1"/>
  <c r="AL87" i="5"/>
  <c r="AM87" s="1"/>
  <c r="U87" i="1" s="1"/>
  <c r="AL86" i="5"/>
  <c r="AM86" s="1"/>
  <c r="AE86" i="1" s="1"/>
  <c r="AL85" i="5"/>
  <c r="AM85" s="1"/>
  <c r="AE85" i="1" s="1"/>
  <c r="AL84" i="5"/>
  <c r="AM84" s="1"/>
  <c r="U84" i="1" s="1"/>
  <c r="AL83" i="5"/>
  <c r="AM83" s="1"/>
  <c r="AE83" i="1" s="1"/>
  <c r="AL82" i="5"/>
  <c r="AM82" s="1"/>
  <c r="AE82" i="1" s="1"/>
  <c r="AL81" i="5"/>
  <c r="AM81" s="1"/>
  <c r="AE81" i="1" s="1"/>
  <c r="AL80" i="5"/>
  <c r="AM80" s="1"/>
  <c r="U80" i="1" s="1"/>
  <c r="AL79" i="5"/>
  <c r="AM79" s="1"/>
  <c r="AE79" i="1" s="1"/>
  <c r="AL78" i="5"/>
  <c r="AM78" s="1"/>
  <c r="AE78" i="1" s="1"/>
  <c r="AL77" i="5"/>
  <c r="AM77" s="1"/>
  <c r="AE77" i="1" s="1"/>
  <c r="AL76" i="5"/>
  <c r="AM76" s="1"/>
  <c r="AE76" i="1" s="1"/>
  <c r="AL75" i="5"/>
  <c r="AM75" s="1"/>
  <c r="AE75" i="1" s="1"/>
  <c r="AL74" i="5"/>
  <c r="AM74" s="1"/>
  <c r="AE74" i="1" s="1"/>
  <c r="AL73" i="5"/>
  <c r="AM73" s="1"/>
  <c r="AE73" i="1" s="1"/>
  <c r="AL72" i="5"/>
  <c r="AM72" s="1"/>
  <c r="AE72" i="1" s="1"/>
  <c r="AL71" i="5"/>
  <c r="AM71" s="1"/>
  <c r="AE71" i="1" s="1"/>
  <c r="AL70" i="5"/>
  <c r="AM70" s="1"/>
  <c r="AE70" i="1" s="1"/>
  <c r="AL69" i="5"/>
  <c r="AM69" s="1"/>
  <c r="AE69" i="1" s="1"/>
  <c r="AL68" i="5"/>
  <c r="AM68" s="1"/>
  <c r="AE68" i="1" s="1"/>
  <c r="AL67" i="5"/>
  <c r="AM67" s="1"/>
  <c r="AE67" i="1" s="1"/>
  <c r="AL66" i="5"/>
  <c r="AM66" s="1"/>
  <c r="AE66" i="1" s="1"/>
  <c r="AL65" i="5"/>
  <c r="AM65" s="1"/>
  <c r="AE65" i="1" s="1"/>
  <c r="AL64" i="5"/>
  <c r="AM64" s="1"/>
  <c r="U64" i="1" s="1"/>
  <c r="AL63" i="5"/>
  <c r="AM63" s="1"/>
  <c r="AE63" i="1" s="1"/>
  <c r="AL62" i="5"/>
  <c r="AM62" s="1"/>
  <c r="AE62" i="1" s="1"/>
  <c r="AL61" i="5"/>
  <c r="AM61" s="1"/>
  <c r="AE61" i="1" s="1"/>
  <c r="AL60" i="5"/>
  <c r="AM60" s="1"/>
  <c r="U60" i="1" s="1"/>
  <c r="AL59" i="5"/>
  <c r="AM59" s="1"/>
  <c r="AE59" i="1" s="1"/>
  <c r="AL58" i="5"/>
  <c r="AM58" s="1"/>
  <c r="AE58" i="1" s="1"/>
  <c r="AL57" i="5"/>
  <c r="AM57" s="1"/>
  <c r="AE57" i="1" s="1"/>
  <c r="AL56" i="5"/>
  <c r="AM56" s="1"/>
  <c r="AE56" i="1" s="1"/>
  <c r="AL55" i="5"/>
  <c r="AM55" s="1"/>
  <c r="AE55" i="1" s="1"/>
  <c r="AL54" i="5"/>
  <c r="AM54" s="1"/>
  <c r="AE54" i="1" s="1"/>
  <c r="AL53" i="5"/>
  <c r="AM53" s="1"/>
  <c r="AE53" i="1" s="1"/>
  <c r="AL52" i="5"/>
  <c r="AM52" s="1"/>
  <c r="U52" i="1" s="1"/>
  <c r="AL51" i="5"/>
  <c r="AM51" s="1"/>
  <c r="AE51" i="1" s="1"/>
  <c r="AL50" i="5"/>
  <c r="AM50" s="1"/>
  <c r="AE50" i="1" s="1"/>
  <c r="AL49" i="5"/>
  <c r="AM49" s="1"/>
  <c r="AE49" i="1" s="1"/>
  <c r="AL48" i="5"/>
  <c r="AM48" s="1"/>
  <c r="U48" i="1" s="1"/>
  <c r="AL47" i="5"/>
  <c r="AM47" s="1"/>
  <c r="AE47" i="1" s="1"/>
  <c r="AL46" i="5"/>
  <c r="AM46" s="1"/>
  <c r="AE46" i="1" s="1"/>
  <c r="AL45" i="5"/>
  <c r="AM45" s="1"/>
  <c r="AE45" i="1" s="1"/>
  <c r="AL44" i="5"/>
  <c r="AM44" s="1"/>
  <c r="U44" i="1" s="1"/>
  <c r="AL43" i="5"/>
  <c r="AM43" s="1"/>
  <c r="AE43" i="1" s="1"/>
  <c r="AL42" i="5"/>
  <c r="AM42" s="1"/>
  <c r="AE42" i="1" s="1"/>
  <c r="AL41" i="5"/>
  <c r="AM41" s="1"/>
  <c r="AE41" i="1" s="1"/>
  <c r="AL40" i="5"/>
  <c r="AM40" s="1"/>
  <c r="U40" i="1" s="1"/>
  <c r="AL39" i="5"/>
  <c r="AM39" s="1"/>
  <c r="AE39" i="1" s="1"/>
  <c r="AL38" i="5"/>
  <c r="AM38" s="1"/>
  <c r="AE38" i="1" s="1"/>
  <c r="AL37" i="5"/>
  <c r="AM37" s="1"/>
  <c r="AE37" i="1" s="1"/>
  <c r="AL36" i="5"/>
  <c r="AM36" s="1"/>
  <c r="U36" i="1" s="1"/>
  <c r="AL35" i="5"/>
  <c r="AM35" s="1"/>
  <c r="AE35" i="1" s="1"/>
  <c r="AL34" i="5"/>
  <c r="AM34" s="1"/>
  <c r="AE34" i="1" s="1"/>
  <c r="AL33" i="5"/>
  <c r="AM33" s="1"/>
  <c r="AE33" i="1" s="1"/>
  <c r="AL32" i="5"/>
  <c r="AM32" s="1"/>
  <c r="U32" i="1" s="1"/>
  <c r="AL31" i="5"/>
  <c r="AM31" s="1"/>
  <c r="AE31" i="1" s="1"/>
  <c r="AL30" i="5"/>
  <c r="AM30" s="1"/>
  <c r="AE30" i="1" s="1"/>
  <c r="AL29" i="5"/>
  <c r="AM29" s="1"/>
  <c r="AE29" i="1" s="1"/>
  <c r="AL28" i="5"/>
  <c r="AM28" s="1"/>
  <c r="U28" i="1" s="1"/>
  <c r="AL27" i="5"/>
  <c r="AM27" s="1"/>
  <c r="AE27" i="1" s="1"/>
  <c r="AL26" i="5"/>
  <c r="AM26" s="1"/>
  <c r="AE26" i="1" s="1"/>
  <c r="AL25" i="5"/>
  <c r="AM25" s="1"/>
  <c r="AE25" i="1" s="1"/>
  <c r="AL24" i="5"/>
  <c r="AM24" s="1"/>
  <c r="U24" i="1" s="1"/>
  <c r="AL23" i="5"/>
  <c r="AM23" s="1"/>
  <c r="AE23" i="1" s="1"/>
  <c r="AL22" i="5"/>
  <c r="AM22" s="1"/>
  <c r="AE22" i="1" s="1"/>
  <c r="AL21" i="5"/>
  <c r="AM21" s="1"/>
  <c r="AE21" i="1" s="1"/>
  <c r="AL20" i="5"/>
  <c r="AM20" s="1"/>
  <c r="U20" i="1" s="1"/>
  <c r="AL19" i="5"/>
  <c r="AM19" s="1"/>
  <c r="AE19" i="1" s="1"/>
  <c r="AL18" i="5"/>
  <c r="AM18" s="1"/>
  <c r="AE18" i="1" s="1"/>
  <c r="AL17" i="5"/>
  <c r="AM17" s="1"/>
  <c r="AE17" i="1" s="1"/>
  <c r="AL16" i="5"/>
  <c r="AM16" s="1"/>
  <c r="U16" i="1" s="1"/>
  <c r="AL15" i="5"/>
  <c r="AM15" s="1"/>
  <c r="AE15" i="1" s="1"/>
  <c r="AL14" i="5"/>
  <c r="AM14" s="1"/>
  <c r="AE14" i="1" s="1"/>
  <c r="AL13" i="5"/>
  <c r="AM13" s="1"/>
  <c r="AE13" i="1" s="1"/>
  <c r="AL12" i="5"/>
  <c r="AM12" s="1"/>
  <c r="U12" i="1" s="1"/>
  <c r="AL11" i="5"/>
  <c r="AM11" s="1"/>
  <c r="AE11" i="1" s="1"/>
  <c r="AL10" i="5"/>
  <c r="AM10" s="1"/>
  <c r="AE10" i="1" s="1"/>
  <c r="AL9" i="5"/>
  <c r="AM9" s="1"/>
  <c r="AE9" i="1" s="1"/>
  <c r="AL8" i="5"/>
  <c r="AM8" s="1"/>
  <c r="AE8" i="1" s="1"/>
  <c r="AL7" i="5"/>
  <c r="AM7" s="1"/>
  <c r="AE7" i="1" s="1"/>
  <c r="AL6" i="5"/>
  <c r="AM6" s="1"/>
  <c r="AE6" i="1" s="1"/>
  <c r="AL5" i="5"/>
  <c r="AM5" s="1"/>
  <c r="AE5" i="1" s="1"/>
  <c r="AL4" i="5"/>
  <c r="AM4" s="1"/>
  <c r="U4" i="1" s="1"/>
  <c r="AL3" i="5"/>
  <c r="AM3" s="1"/>
  <c r="AE3" i="1" s="1"/>
  <c r="G935" l="1"/>
  <c r="Y935" s="1"/>
  <c r="G939"/>
  <c r="Y939" s="1"/>
  <c r="G947"/>
  <c r="Y947" s="1"/>
  <c r="G951"/>
  <c r="Y951" s="1"/>
  <c r="G959"/>
  <c r="Y959" s="1"/>
  <c r="G963"/>
  <c r="Y963" s="1"/>
  <c r="G967"/>
  <c r="Y967" s="1"/>
  <c r="G971"/>
  <c r="Y971" s="1"/>
  <c r="G934"/>
  <c r="Y934" s="1"/>
  <c r="G938"/>
  <c r="Y938" s="1"/>
  <c r="G946"/>
  <c r="Y946" s="1"/>
  <c r="G950"/>
  <c r="Y950" s="1"/>
  <c r="G958"/>
  <c r="Y958" s="1"/>
  <c r="G962"/>
  <c r="Y962" s="1"/>
  <c r="G966"/>
  <c r="Y966" s="1"/>
  <c r="G970"/>
  <c r="Y970" s="1"/>
  <c r="G933"/>
  <c r="Y933" s="1"/>
  <c r="G937"/>
  <c r="Y937" s="1"/>
  <c r="G941"/>
  <c r="Y941" s="1"/>
  <c r="G945"/>
  <c r="Y945" s="1"/>
  <c r="G949"/>
  <c r="Y949" s="1"/>
  <c r="G953"/>
  <c r="Y953" s="1"/>
  <c r="G961"/>
  <c r="Y961" s="1"/>
  <c r="G965"/>
  <c r="Y965" s="1"/>
  <c r="G969"/>
  <c r="Y969" s="1"/>
  <c r="J49"/>
  <c r="Q49" i="5"/>
  <c r="J51" i="1"/>
  <c r="Q51" i="5"/>
  <c r="J58" i="1"/>
  <c r="Q58" i="5"/>
  <c r="J60" i="1"/>
  <c r="Q60" i="5"/>
  <c r="J65" i="1"/>
  <c r="Q65" i="5"/>
  <c r="J67" i="1"/>
  <c r="Q67" i="5"/>
  <c r="J74" i="1"/>
  <c r="Q74" i="5"/>
  <c r="J76" i="1"/>
  <c r="Q76" i="5"/>
  <c r="J81" i="1"/>
  <c r="Q81" i="5"/>
  <c r="J83" i="1"/>
  <c r="Q83" i="5"/>
  <c r="J90" i="1"/>
  <c r="Q90" i="5"/>
  <c r="J92" i="1"/>
  <c r="Q92" i="5"/>
  <c r="J97" i="1"/>
  <c r="Q97" i="5"/>
  <c r="J99" i="1"/>
  <c r="Q99" i="5"/>
  <c r="J106" i="1"/>
  <c r="Q106" i="5"/>
  <c r="J108" i="1"/>
  <c r="Q108" i="5"/>
  <c r="J113" i="1"/>
  <c r="Q113" i="5"/>
  <c r="J115" i="1"/>
  <c r="Q115" i="5"/>
  <c r="J122" i="1"/>
  <c r="Q122" i="5"/>
  <c r="J124" i="1"/>
  <c r="Q124" i="5"/>
  <c r="J129" i="1"/>
  <c r="Q129" i="5"/>
  <c r="J131" i="1"/>
  <c r="Q131" i="5"/>
  <c r="J138" i="1"/>
  <c r="Q138" i="5"/>
  <c r="J140" i="1"/>
  <c r="Q140" i="5"/>
  <c r="J145" i="1"/>
  <c r="Q145" i="5"/>
  <c r="J147" i="1"/>
  <c r="Q147" i="5"/>
  <c r="J154" i="1"/>
  <c r="Q154" i="5"/>
  <c r="J156" i="1"/>
  <c r="Q156" i="5"/>
  <c r="J161" i="1"/>
  <c r="Q161" i="5"/>
  <c r="J163" i="1"/>
  <c r="Q163" i="5"/>
  <c r="J170" i="1"/>
  <c r="Q170" i="5"/>
  <c r="J172" i="1"/>
  <c r="Q172" i="5"/>
  <c r="J177" i="1"/>
  <c r="Q177" i="5"/>
  <c r="J179" i="1"/>
  <c r="Q179" i="5"/>
  <c r="J186" i="1"/>
  <c r="Q186" i="5"/>
  <c r="J188" i="1"/>
  <c r="Q188" i="5"/>
  <c r="J193" i="1"/>
  <c r="Q193" i="5"/>
  <c r="J195" i="1"/>
  <c r="Q195" i="5"/>
  <c r="J202" i="1"/>
  <c r="Q202" i="5"/>
  <c r="J204" i="1"/>
  <c r="Q204" i="5"/>
  <c r="J209" i="1"/>
  <c r="Q209" i="5"/>
  <c r="J211" i="1"/>
  <c r="Q211" i="5"/>
  <c r="J218" i="1"/>
  <c r="Q218" i="5"/>
  <c r="J220" i="1"/>
  <c r="Q220" i="5"/>
  <c r="J225" i="1"/>
  <c r="Q225" i="5"/>
  <c r="J227" i="1"/>
  <c r="Q227" i="5"/>
  <c r="J234" i="1"/>
  <c r="Q234" i="5"/>
  <c r="J236" i="1"/>
  <c r="Q236" i="5"/>
  <c r="J241" i="1"/>
  <c r="Q241" i="5"/>
  <c r="J243" i="1"/>
  <c r="Q243" i="5"/>
  <c r="J250" i="1"/>
  <c r="Q250" i="5"/>
  <c r="J252" i="1"/>
  <c r="Q252" i="5"/>
  <c r="J257" i="1"/>
  <c r="Q257" i="5"/>
  <c r="J259" i="1"/>
  <c r="Q259" i="5"/>
  <c r="J266" i="1"/>
  <c r="Q266" i="5"/>
  <c r="J268" i="1"/>
  <c r="Q268" i="5"/>
  <c r="J273" i="1"/>
  <c r="Q273" i="5"/>
  <c r="J275" i="1"/>
  <c r="Q275" i="5"/>
  <c r="J282" i="1"/>
  <c r="Q282" i="5"/>
  <c r="J284" i="1"/>
  <c r="Q284" i="5"/>
  <c r="J289" i="1"/>
  <c r="Q289" i="5"/>
  <c r="J291" i="1"/>
  <c r="Q291" i="5"/>
  <c r="J298" i="1"/>
  <c r="Q298" i="5"/>
  <c r="J300" i="1"/>
  <c r="Q300" i="5"/>
  <c r="J305" i="1"/>
  <c r="Q305" i="5"/>
  <c r="Q307"/>
  <c r="J307" i="1"/>
  <c r="J314"/>
  <c r="Q314" i="5"/>
  <c r="J316" i="1"/>
  <c r="Q316" i="5"/>
  <c r="J321" i="1"/>
  <c r="Q321" i="5"/>
  <c r="Q323"/>
  <c r="J323" i="1"/>
  <c r="J330"/>
  <c r="Q330" i="5"/>
  <c r="J332" i="1"/>
  <c r="Q332" i="5"/>
  <c r="J337" i="1"/>
  <c r="Q337" i="5"/>
  <c r="Q339"/>
  <c r="J339" i="1"/>
  <c r="J346"/>
  <c r="Q346" i="5"/>
  <c r="J348" i="1"/>
  <c r="Q348" i="5"/>
  <c r="J353" i="1"/>
  <c r="Q353" i="5"/>
  <c r="Q355"/>
  <c r="J355" i="1"/>
  <c r="J362"/>
  <c r="Q362" i="5"/>
  <c r="J364" i="1"/>
  <c r="Q364" i="5"/>
  <c r="J369" i="1"/>
  <c r="Q369" i="5"/>
  <c r="Q371"/>
  <c r="J371" i="1"/>
  <c r="J378"/>
  <c r="Q378" i="5"/>
  <c r="J380" i="1"/>
  <c r="Q380" i="5"/>
  <c r="J385" i="1"/>
  <c r="Q385" i="5"/>
  <c r="Q387"/>
  <c r="J387" i="1"/>
  <c r="J394"/>
  <c r="Q394" i="5"/>
  <c r="J396" i="1"/>
  <c r="Q396" i="5"/>
  <c r="J401" i="1"/>
  <c r="Q401" i="5"/>
  <c r="Q403"/>
  <c r="J403" i="1"/>
  <c r="J410"/>
  <c r="Q410" i="5"/>
  <c r="J412" i="1"/>
  <c r="Q412" i="5"/>
  <c r="J417" i="1"/>
  <c r="Q417" i="5"/>
  <c r="Q419"/>
  <c r="J419" i="1"/>
  <c r="J426"/>
  <c r="Q426" i="5"/>
  <c r="J428" i="1"/>
  <c r="Q428" i="5"/>
  <c r="J433" i="1"/>
  <c r="Q433" i="5"/>
  <c r="Q435"/>
  <c r="J435" i="1"/>
  <c r="J442"/>
  <c r="Q442" i="5"/>
  <c r="J444" i="1"/>
  <c r="Q444" i="5"/>
  <c r="J449" i="1"/>
  <c r="Q449" i="5"/>
  <c r="Q451"/>
  <c r="J451" i="1"/>
  <c r="J458"/>
  <c r="Q458" i="5"/>
  <c r="J460" i="1"/>
  <c r="Q460" i="5"/>
  <c r="J465" i="1"/>
  <c r="Q465" i="5"/>
  <c r="Q467"/>
  <c r="J467" i="1"/>
  <c r="J474"/>
  <c r="Q474" i="5"/>
  <c r="J476" i="1"/>
  <c r="Q476" i="5"/>
  <c r="J481" i="1"/>
  <c r="Q481" i="5"/>
  <c r="Q483"/>
  <c r="J483" i="1"/>
  <c r="J490"/>
  <c r="Q490" i="5"/>
  <c r="J492" i="1"/>
  <c r="Q492" i="5"/>
  <c r="J497" i="1"/>
  <c r="Q497" i="5"/>
  <c r="Q499"/>
  <c r="J499" i="1"/>
  <c r="J506"/>
  <c r="Q506" i="5"/>
  <c r="J508" i="1"/>
  <c r="Q508" i="5"/>
  <c r="J513" i="1"/>
  <c r="Q513" i="5"/>
  <c r="Q515"/>
  <c r="J515" i="1"/>
  <c r="J522"/>
  <c r="Q522" i="5"/>
  <c r="J524" i="1"/>
  <c r="Q524" i="5"/>
  <c r="J529" i="1"/>
  <c r="Q529" i="5"/>
  <c r="Q531"/>
  <c r="J531" i="1"/>
  <c r="J538"/>
  <c r="Q538" i="5"/>
  <c r="J540" i="1"/>
  <c r="Q540" i="5"/>
  <c r="J545" i="1"/>
  <c r="Q545" i="5"/>
  <c r="Q547"/>
  <c r="J547" i="1"/>
  <c r="J554"/>
  <c r="Q554" i="5"/>
  <c r="J556" i="1"/>
  <c r="Q556" i="5"/>
  <c r="J561" i="1"/>
  <c r="Q561" i="5"/>
  <c r="Q563"/>
  <c r="J563" i="1"/>
  <c r="J570"/>
  <c r="Q570" i="5"/>
  <c r="J572" i="1"/>
  <c r="Q572" i="5"/>
  <c r="J577" i="1"/>
  <c r="Q577" i="5"/>
  <c r="Q579"/>
  <c r="J579" i="1"/>
  <c r="J586"/>
  <c r="Q586" i="5"/>
  <c r="J588" i="1"/>
  <c r="Q588" i="5"/>
  <c r="J593" i="1"/>
  <c r="Q593" i="5"/>
  <c r="Q595"/>
  <c r="J595" i="1"/>
  <c r="J602"/>
  <c r="Q602" i="5"/>
  <c r="J604" i="1"/>
  <c r="Q604" i="5"/>
  <c r="J609" i="1"/>
  <c r="Q609" i="5"/>
  <c r="Q611"/>
  <c r="J611" i="1"/>
  <c r="J618"/>
  <c r="Q618" i="5"/>
  <c r="J620" i="1"/>
  <c r="Q620" i="5"/>
  <c r="J625" i="1"/>
  <c r="Q625" i="5"/>
  <c r="J627" i="1"/>
  <c r="Q627" i="5"/>
  <c r="J634" i="1"/>
  <c r="Q634" i="5"/>
  <c r="J636" i="1"/>
  <c r="Q636" i="5"/>
  <c r="J641" i="1"/>
  <c r="Q641" i="5"/>
  <c r="J643" i="1"/>
  <c r="Q643" i="5"/>
  <c r="J650" i="1"/>
  <c r="Q650" i="5"/>
  <c r="J652" i="1"/>
  <c r="Q652" i="5"/>
  <c r="J657" i="1"/>
  <c r="Q657" i="5"/>
  <c r="J659" i="1"/>
  <c r="Q659" i="5"/>
  <c r="J666" i="1"/>
  <c r="Q666" i="5"/>
  <c r="J668" i="1"/>
  <c r="Q668" i="5"/>
  <c r="J673" i="1"/>
  <c r="Q673" i="5"/>
  <c r="J675" i="1"/>
  <c r="Q675" i="5"/>
  <c r="J682" i="1"/>
  <c r="Q682" i="5"/>
  <c r="J684" i="1"/>
  <c r="Q684" i="5"/>
  <c r="J689" i="1"/>
  <c r="Q689" i="5"/>
  <c r="J691" i="1"/>
  <c r="Q691" i="5"/>
  <c r="J698" i="1"/>
  <c r="Q698" i="5"/>
  <c r="J700" i="1"/>
  <c r="Q700" i="5"/>
  <c r="J705" i="1"/>
  <c r="Q705" i="5"/>
  <c r="J707" i="1"/>
  <c r="Q707" i="5"/>
  <c r="J714" i="1"/>
  <c r="Q714" i="5"/>
  <c r="J716" i="1"/>
  <c r="Q716" i="5"/>
  <c r="J721" i="1"/>
  <c r="Q721" i="5"/>
  <c r="J723" i="1"/>
  <c r="Q723" i="5"/>
  <c r="J730" i="1"/>
  <c r="Q730" i="5"/>
  <c r="J732" i="1"/>
  <c r="Q732" i="5"/>
  <c r="J737" i="1"/>
  <c r="Q737" i="5"/>
  <c r="J739" i="1"/>
  <c r="Q739" i="5"/>
  <c r="J746" i="1"/>
  <c r="Q746" i="5"/>
  <c r="J748" i="1"/>
  <c r="Q748" i="5"/>
  <c r="J753" i="1"/>
  <c r="Q753" i="5"/>
  <c r="J755" i="1"/>
  <c r="Q755" i="5"/>
  <c r="J762" i="1"/>
  <c r="Q762" i="5"/>
  <c r="J764" i="1"/>
  <c r="Q764" i="5"/>
  <c r="J769" i="1"/>
  <c r="Q769" i="5"/>
  <c r="J771" i="1"/>
  <c r="Q771" i="5"/>
  <c r="J778" i="1"/>
  <c r="Q778" i="5"/>
  <c r="J780" i="1"/>
  <c r="Q780" i="5"/>
  <c r="J785" i="1"/>
  <c r="Q785" i="5"/>
  <c r="J787" i="1"/>
  <c r="Q787" i="5"/>
  <c r="J794" i="1"/>
  <c r="Q794" i="5"/>
  <c r="J796" i="1"/>
  <c r="Q796" i="5"/>
  <c r="J801" i="1"/>
  <c r="Q801" i="5"/>
  <c r="J803" i="1"/>
  <c r="Q803" i="5"/>
  <c r="J810" i="1"/>
  <c r="Q810" i="5"/>
  <c r="J812" i="1"/>
  <c r="Q812" i="5"/>
  <c r="J817" i="1"/>
  <c r="Q817" i="5"/>
  <c r="J819" i="1"/>
  <c r="Q819" i="5"/>
  <c r="J826" i="1"/>
  <c r="Q826" i="5"/>
  <c r="J828" i="1"/>
  <c r="Q828" i="5"/>
  <c r="J833" i="1"/>
  <c r="Q833" i="5"/>
  <c r="J835" i="1"/>
  <c r="Q835" i="5"/>
  <c r="J842" i="1"/>
  <c r="Q842" i="5"/>
  <c r="J844" i="1"/>
  <c r="Q844" i="5"/>
  <c r="J849" i="1"/>
  <c r="Q849" i="5"/>
  <c r="J851" i="1"/>
  <c r="Q851" i="5"/>
  <c r="J858" i="1"/>
  <c r="Q858" i="5"/>
  <c r="J860" i="1"/>
  <c r="Q860" i="5"/>
  <c r="J865" i="1"/>
  <c r="Q865" i="5"/>
  <c r="J867" i="1"/>
  <c r="Q867" i="5"/>
  <c r="J874" i="1"/>
  <c r="Q874" i="5"/>
  <c r="J876" i="1"/>
  <c r="Q876" i="5"/>
  <c r="J881" i="1"/>
  <c r="Q881" i="5"/>
  <c r="J883" i="1"/>
  <c r="Q883" i="5"/>
  <c r="J890" i="1"/>
  <c r="Q890" i="5"/>
  <c r="J892" i="1"/>
  <c r="Q892" i="5"/>
  <c r="J897" i="1"/>
  <c r="Q897" i="5"/>
  <c r="J899" i="1"/>
  <c r="Q899" i="5"/>
  <c r="J906" i="1"/>
  <c r="Q906" i="5"/>
  <c r="J908" i="1"/>
  <c r="Q908" i="5"/>
  <c r="J913" i="1"/>
  <c r="Q913" i="5"/>
  <c r="J915" i="1"/>
  <c r="Q915" i="5"/>
  <c r="J922" i="1"/>
  <c r="Q922" i="5"/>
  <c r="K922" i="1" s="1"/>
  <c r="J924"/>
  <c r="Q924" i="5"/>
  <c r="J929" i="1"/>
  <c r="Q929" i="5"/>
  <c r="J931" i="1"/>
  <c r="Q931" i="5"/>
  <c r="J938" i="1"/>
  <c r="Q938" i="5"/>
  <c r="J940" i="1"/>
  <c r="Q940" i="5"/>
  <c r="J945" i="1"/>
  <c r="Q945" i="5"/>
  <c r="J947" i="1"/>
  <c r="Q947" i="5"/>
  <c r="J954" i="1"/>
  <c r="Q954" i="5"/>
  <c r="J956" i="1"/>
  <c r="Q956" i="5"/>
  <c r="J961" i="1"/>
  <c r="Q961" i="5"/>
  <c r="J963" i="1"/>
  <c r="Q963" i="5"/>
  <c r="J970" i="1"/>
  <c r="Q970" i="5"/>
  <c r="K970" i="1" s="1"/>
  <c r="J972"/>
  <c r="Q972" i="5"/>
  <c r="J977" i="1"/>
  <c r="Q977" i="5"/>
  <c r="J979" i="1"/>
  <c r="Q979" i="5"/>
  <c r="J986" i="1"/>
  <c r="Q986" i="5"/>
  <c r="J988" i="1"/>
  <c r="Q988" i="5"/>
  <c r="J993" i="1"/>
  <c r="Q993" i="5"/>
  <c r="J995" i="1"/>
  <c r="Q995" i="5"/>
  <c r="J46" i="1"/>
  <c r="Q46" i="5"/>
  <c r="J48" i="1"/>
  <c r="Q48" i="5"/>
  <c r="J53" i="1"/>
  <c r="Q53" i="5"/>
  <c r="J55" i="1"/>
  <c r="Q55" i="5"/>
  <c r="J62" i="1"/>
  <c r="Q62" i="5"/>
  <c r="K62" i="1" s="1"/>
  <c r="J64"/>
  <c r="Q64" i="5"/>
  <c r="J69" i="1"/>
  <c r="Q69" i="5"/>
  <c r="K69" i="1" s="1"/>
  <c r="J71"/>
  <c r="Q71" i="5"/>
  <c r="J78" i="1"/>
  <c r="Q78" i="5"/>
  <c r="J80" i="1"/>
  <c r="Q80" i="5"/>
  <c r="J85" i="1"/>
  <c r="Q85" i="5"/>
  <c r="J87" i="1"/>
  <c r="Q87" i="5"/>
  <c r="J94" i="1"/>
  <c r="Q94" i="5"/>
  <c r="J96" i="1"/>
  <c r="Q96" i="5"/>
  <c r="J101" i="1"/>
  <c r="Q101" i="5"/>
  <c r="J103" i="1"/>
  <c r="Q103" i="5"/>
  <c r="J110" i="1"/>
  <c r="Q110" i="5"/>
  <c r="J112" i="1"/>
  <c r="Q112" i="5"/>
  <c r="J117" i="1"/>
  <c r="Q117" i="5"/>
  <c r="J119" i="1"/>
  <c r="Q119" i="5"/>
  <c r="J126" i="1"/>
  <c r="Q126" i="5"/>
  <c r="K126" i="1" s="1"/>
  <c r="J128"/>
  <c r="Q128" i="5"/>
  <c r="J133" i="1"/>
  <c r="Q133" i="5"/>
  <c r="J135" i="1"/>
  <c r="Q135" i="5"/>
  <c r="J142" i="1"/>
  <c r="Q142" i="5"/>
  <c r="J144" i="1"/>
  <c r="Q144" i="5"/>
  <c r="J149" i="1"/>
  <c r="Q149" i="5"/>
  <c r="J151" i="1"/>
  <c r="Q151" i="5"/>
  <c r="J158" i="1"/>
  <c r="Q158" i="5"/>
  <c r="J160" i="1"/>
  <c r="Q160" i="5"/>
  <c r="J165" i="1"/>
  <c r="Q165" i="5"/>
  <c r="J167" i="1"/>
  <c r="Q167" i="5"/>
  <c r="J174" i="1"/>
  <c r="Q174" i="5"/>
  <c r="J176" i="1"/>
  <c r="Q176" i="5"/>
  <c r="K176" i="1" s="1"/>
  <c r="J181"/>
  <c r="Q181" i="5"/>
  <c r="J183" i="1"/>
  <c r="Q183" i="5"/>
  <c r="J190" i="1"/>
  <c r="Q190" i="5"/>
  <c r="J192" i="1"/>
  <c r="Q192" i="5"/>
  <c r="K192" i="1" s="1"/>
  <c r="J197"/>
  <c r="Q197" i="5"/>
  <c r="J199" i="1"/>
  <c r="Q199" i="5"/>
  <c r="J206" i="1"/>
  <c r="Q206" i="5"/>
  <c r="J208" i="1"/>
  <c r="Q208" i="5"/>
  <c r="K208" i="1" s="1"/>
  <c r="J213"/>
  <c r="Q213" i="5"/>
  <c r="K213" i="1" s="1"/>
  <c r="J215"/>
  <c r="Q215" i="5"/>
  <c r="J222" i="1"/>
  <c r="Q222" i="5"/>
  <c r="J224" i="1"/>
  <c r="Q224" i="5"/>
  <c r="K224" i="1" s="1"/>
  <c r="J229"/>
  <c r="Q229" i="5"/>
  <c r="J231" i="1"/>
  <c r="Q231" i="5"/>
  <c r="J238" i="1"/>
  <c r="Q238" i="5"/>
  <c r="J240" i="1"/>
  <c r="Q240" i="5"/>
  <c r="K240" i="1" s="1"/>
  <c r="J245"/>
  <c r="Q245" i="5"/>
  <c r="J247" i="1"/>
  <c r="Q247" i="5"/>
  <c r="J254" i="1"/>
  <c r="Q254" i="5"/>
  <c r="J256" i="1"/>
  <c r="Q256" i="5"/>
  <c r="K256" i="1" s="1"/>
  <c r="J261"/>
  <c r="Q261" i="5"/>
  <c r="J263" i="1"/>
  <c r="Q263" i="5"/>
  <c r="J270" i="1"/>
  <c r="Q270" i="5"/>
  <c r="J272" i="1"/>
  <c r="Q272" i="5"/>
  <c r="K272" i="1" s="1"/>
  <c r="J277"/>
  <c r="Q277" i="5"/>
  <c r="K277" i="1" s="1"/>
  <c r="J279"/>
  <c r="Q279" i="5"/>
  <c r="J286" i="1"/>
  <c r="Q286" i="5"/>
  <c r="J288" i="1"/>
  <c r="Q288" i="5"/>
  <c r="K288" i="1" s="1"/>
  <c r="J293"/>
  <c r="Q293" i="5"/>
  <c r="J295" i="1"/>
  <c r="Q295" i="5"/>
  <c r="J302" i="1"/>
  <c r="Q302" i="5"/>
  <c r="Q304"/>
  <c r="J304" i="1"/>
  <c r="J309"/>
  <c r="Q309" i="5"/>
  <c r="Q311"/>
  <c r="J311" i="1"/>
  <c r="J318"/>
  <c r="Q318" i="5"/>
  <c r="Q320"/>
  <c r="J320" i="1"/>
  <c r="J325"/>
  <c r="Q325" i="5"/>
  <c r="K325" i="1" s="1"/>
  <c r="Q327" i="5"/>
  <c r="J327" i="1"/>
  <c r="J334"/>
  <c r="Q334" i="5"/>
  <c r="Q336"/>
  <c r="J336" i="1"/>
  <c r="J341"/>
  <c r="Q341" i="5"/>
  <c r="K341" i="1" s="1"/>
  <c r="Q343" i="5"/>
  <c r="J343" i="1"/>
  <c r="J350"/>
  <c r="Q350" i="5"/>
  <c r="Q352"/>
  <c r="J352" i="1"/>
  <c r="J357"/>
  <c r="Q357" i="5"/>
  <c r="Q359"/>
  <c r="J359" i="1"/>
  <c r="J366"/>
  <c r="Q366" i="5"/>
  <c r="Q368"/>
  <c r="J368" i="1"/>
  <c r="J373"/>
  <c r="Q373" i="5"/>
  <c r="Q375"/>
  <c r="J375" i="1"/>
  <c r="J382"/>
  <c r="Q382" i="5"/>
  <c r="Q384"/>
  <c r="J384" i="1"/>
  <c r="J389"/>
  <c r="Q389" i="5"/>
  <c r="K389" i="1" s="1"/>
  <c r="Q391" i="5"/>
  <c r="J391" i="1"/>
  <c r="J398"/>
  <c r="Q398" i="5"/>
  <c r="Q400"/>
  <c r="J400" i="1"/>
  <c r="J405"/>
  <c r="Q405" i="5"/>
  <c r="Q407"/>
  <c r="J407" i="1"/>
  <c r="J414"/>
  <c r="Q414" i="5"/>
  <c r="Q416"/>
  <c r="J416" i="1"/>
  <c r="J421"/>
  <c r="Q421" i="5"/>
  <c r="K421" i="1" s="1"/>
  <c r="Q423" i="5"/>
  <c r="J423" i="1"/>
  <c r="J430"/>
  <c r="Q430" i="5"/>
  <c r="Q432"/>
  <c r="J432" i="1"/>
  <c r="J437"/>
  <c r="Q437" i="5"/>
  <c r="K437" i="1" s="1"/>
  <c r="Q439" i="5"/>
  <c r="J439" i="1"/>
  <c r="J446"/>
  <c r="Q446" i="5"/>
  <c r="Q448"/>
  <c r="J448" i="1"/>
  <c r="J453"/>
  <c r="Q453" i="5"/>
  <c r="Q455"/>
  <c r="J455" i="1"/>
  <c r="J462"/>
  <c r="Q462" i="5"/>
  <c r="Q464"/>
  <c r="J464" i="1"/>
  <c r="J469"/>
  <c r="Q469" i="5"/>
  <c r="K469" i="1" s="1"/>
  <c r="Q471" i="5"/>
  <c r="J471" i="1"/>
  <c r="J478"/>
  <c r="Q478" i="5"/>
  <c r="Q480"/>
  <c r="J480" i="1"/>
  <c r="J485"/>
  <c r="Q485" i="5"/>
  <c r="K485" i="1" s="1"/>
  <c r="Q487" i="5"/>
  <c r="J487" i="1"/>
  <c r="J494"/>
  <c r="Q494" i="5"/>
  <c r="Q496"/>
  <c r="J496" i="1"/>
  <c r="J501"/>
  <c r="Q501" i="5"/>
  <c r="K501" i="1" s="1"/>
  <c r="Q503" i="5"/>
  <c r="J503" i="1"/>
  <c r="J510"/>
  <c r="Q510" i="5"/>
  <c r="Q512"/>
  <c r="J512" i="1"/>
  <c r="J517"/>
  <c r="Q517" i="5"/>
  <c r="Q519"/>
  <c r="J519" i="1"/>
  <c r="J526"/>
  <c r="Q526" i="5"/>
  <c r="K526" i="1" s="1"/>
  <c r="Q528" i="5"/>
  <c r="J528" i="1"/>
  <c r="J533"/>
  <c r="Q533" i="5"/>
  <c r="K533" i="1" s="1"/>
  <c r="Q535" i="5"/>
  <c r="J535" i="1"/>
  <c r="J542"/>
  <c r="Q542" i="5"/>
  <c r="Q544"/>
  <c r="J544" i="1"/>
  <c r="J549"/>
  <c r="Q549" i="5"/>
  <c r="K549" i="1" s="1"/>
  <c r="Q551" i="5"/>
  <c r="J551" i="1"/>
  <c r="J558"/>
  <c r="Q558" i="5"/>
  <c r="K558" i="1" s="1"/>
  <c r="Q560" i="5"/>
  <c r="J560" i="1"/>
  <c r="J565"/>
  <c r="Q565" i="5"/>
  <c r="K565" i="1" s="1"/>
  <c r="Q567" i="5"/>
  <c r="J567" i="1"/>
  <c r="J574"/>
  <c r="Q574" i="5"/>
  <c r="Q576"/>
  <c r="J576" i="1"/>
  <c r="J581"/>
  <c r="Q581" i="5"/>
  <c r="K581" i="1" s="1"/>
  <c r="Q583" i="5"/>
  <c r="J583" i="1"/>
  <c r="J590"/>
  <c r="Q590" i="5"/>
  <c r="Q592"/>
  <c r="J592" i="1"/>
  <c r="J597"/>
  <c r="Q597" i="5"/>
  <c r="K597" i="1" s="1"/>
  <c r="Q599" i="5"/>
  <c r="J599" i="1"/>
  <c r="J606"/>
  <c r="Q606" i="5"/>
  <c r="K606" i="1" s="1"/>
  <c r="Q608" i="5"/>
  <c r="J608" i="1"/>
  <c r="J613"/>
  <c r="Q613" i="5"/>
  <c r="Q615"/>
  <c r="J615" i="1"/>
  <c r="J622"/>
  <c r="Q622" i="5"/>
  <c r="K622" i="1" s="1"/>
  <c r="Q624" i="5"/>
  <c r="J624" i="1"/>
  <c r="J629"/>
  <c r="Q629" i="5"/>
  <c r="J631" i="1"/>
  <c r="Q631" i="5"/>
  <c r="J638" i="1"/>
  <c r="Q638" i="5"/>
  <c r="K638" i="1" s="1"/>
  <c r="J640"/>
  <c r="Q640" i="5"/>
  <c r="J645" i="1"/>
  <c r="Q645" i="5"/>
  <c r="J647" i="1"/>
  <c r="Q647" i="5"/>
  <c r="J654" i="1"/>
  <c r="Q654" i="5"/>
  <c r="K654" i="1" s="1"/>
  <c r="J656"/>
  <c r="Q656" i="5"/>
  <c r="J661" i="1"/>
  <c r="Q661" i="5"/>
  <c r="J663" i="1"/>
  <c r="Q663" i="5"/>
  <c r="J670" i="1"/>
  <c r="Q670" i="5"/>
  <c r="J672" i="1"/>
  <c r="Q672" i="5"/>
  <c r="J677" i="1"/>
  <c r="Q677" i="5"/>
  <c r="K677" i="1" s="1"/>
  <c r="J679"/>
  <c r="Q679" i="5"/>
  <c r="J686" i="1"/>
  <c r="Q686" i="5"/>
  <c r="K686" i="1" s="1"/>
  <c r="J688"/>
  <c r="Q688" i="5"/>
  <c r="K688" i="1" s="1"/>
  <c r="J693"/>
  <c r="Q693" i="5"/>
  <c r="J695" i="1"/>
  <c r="Q695" i="5"/>
  <c r="J702" i="1"/>
  <c r="Q702" i="5"/>
  <c r="K702" i="1" s="1"/>
  <c r="J704"/>
  <c r="Q704" i="5"/>
  <c r="J709" i="1"/>
  <c r="Q709" i="5"/>
  <c r="K709" i="1" s="1"/>
  <c r="J711"/>
  <c r="Q711" i="5"/>
  <c r="J718" i="1"/>
  <c r="Q718" i="5"/>
  <c r="K718" i="1" s="1"/>
  <c r="J720"/>
  <c r="Q720" i="5"/>
  <c r="K720" i="1" s="1"/>
  <c r="J725"/>
  <c r="Q725" i="5"/>
  <c r="J727" i="1"/>
  <c r="Q727" i="5"/>
  <c r="J734" i="1"/>
  <c r="Q734" i="5"/>
  <c r="K734" i="1" s="1"/>
  <c r="J736"/>
  <c r="Q736" i="5"/>
  <c r="K736" i="1" s="1"/>
  <c r="J741"/>
  <c r="Q741" i="5"/>
  <c r="J743" i="1"/>
  <c r="Q743" i="5"/>
  <c r="J750" i="1"/>
  <c r="Q750" i="5"/>
  <c r="K750" i="1" s="1"/>
  <c r="J752"/>
  <c r="Q752" i="5"/>
  <c r="J757" i="1"/>
  <c r="Q757" i="5"/>
  <c r="K757" i="1" s="1"/>
  <c r="J759"/>
  <c r="Q759" i="5"/>
  <c r="J766" i="1"/>
  <c r="Q766" i="5"/>
  <c r="K766" i="1" s="1"/>
  <c r="J768"/>
  <c r="Q768" i="5"/>
  <c r="J773" i="1"/>
  <c r="Q773" i="5"/>
  <c r="J775" i="1"/>
  <c r="Q775" i="5"/>
  <c r="J782" i="1"/>
  <c r="Q782" i="5"/>
  <c r="K782" i="1" s="1"/>
  <c r="J784"/>
  <c r="Q784" i="5"/>
  <c r="K784" i="1" s="1"/>
  <c r="J789"/>
  <c r="Q789" i="5"/>
  <c r="J791" i="1"/>
  <c r="Q791" i="5"/>
  <c r="J798" i="1"/>
  <c r="Q798" i="5"/>
  <c r="K798" i="1" s="1"/>
  <c r="J800"/>
  <c r="Q800" i="5"/>
  <c r="K800" i="1" s="1"/>
  <c r="J805"/>
  <c r="Q805" i="5"/>
  <c r="J807" i="1"/>
  <c r="Q807" i="5"/>
  <c r="J814" i="1"/>
  <c r="Q814" i="5"/>
  <c r="K814" i="1" s="1"/>
  <c r="J816"/>
  <c r="Q816" i="5"/>
  <c r="K816" i="1" s="1"/>
  <c r="J821"/>
  <c r="Q821" i="5"/>
  <c r="K821" i="1" s="1"/>
  <c r="J823"/>
  <c r="Q823" i="5"/>
  <c r="J830" i="1"/>
  <c r="Q830" i="5"/>
  <c r="K830" i="1" s="1"/>
  <c r="J832"/>
  <c r="Q832" i="5"/>
  <c r="J837" i="1"/>
  <c r="Q837" i="5"/>
  <c r="K837" i="1" s="1"/>
  <c r="J839"/>
  <c r="Q839" i="5"/>
  <c r="K839" i="1" s="1"/>
  <c r="J846"/>
  <c r="Q846" i="5"/>
  <c r="K846" i="1" s="1"/>
  <c r="J848"/>
  <c r="Q848" i="5"/>
  <c r="K848" i="1" s="1"/>
  <c r="J853"/>
  <c r="Q853" i="5"/>
  <c r="K853" i="1" s="1"/>
  <c r="J855"/>
  <c r="Q855" i="5"/>
  <c r="K855" i="1" s="1"/>
  <c r="J862"/>
  <c r="Q862" i="5"/>
  <c r="K862" i="1" s="1"/>
  <c r="J864"/>
  <c r="Q864" i="5"/>
  <c r="K864" i="1" s="1"/>
  <c r="J869"/>
  <c r="Q869" i="5"/>
  <c r="J871" i="1"/>
  <c r="Q871" i="5"/>
  <c r="K871" i="1" s="1"/>
  <c r="J878"/>
  <c r="Q878" i="5"/>
  <c r="K878" i="1" s="1"/>
  <c r="J880"/>
  <c r="Q880" i="5"/>
  <c r="K880" i="1" s="1"/>
  <c r="J885"/>
  <c r="Q885" i="5"/>
  <c r="K885" i="1" s="1"/>
  <c r="J887"/>
  <c r="Q887" i="5"/>
  <c r="K887" i="1" s="1"/>
  <c r="J894"/>
  <c r="Q894" i="5"/>
  <c r="J896" i="1"/>
  <c r="Q896" i="5"/>
  <c r="K896" i="1" s="1"/>
  <c r="J901"/>
  <c r="Q901" i="5"/>
  <c r="J903" i="1"/>
  <c r="Q903" i="5"/>
  <c r="J910" i="1"/>
  <c r="Q910" i="5"/>
  <c r="K910" i="1" s="1"/>
  <c r="J912"/>
  <c r="Q912" i="5"/>
  <c r="K912" i="1" s="1"/>
  <c r="J917"/>
  <c r="Q917" i="5"/>
  <c r="K917" i="1" s="1"/>
  <c r="J919"/>
  <c r="Q919" i="5"/>
  <c r="J926" i="1"/>
  <c r="Q926" i="5"/>
  <c r="K926" i="1" s="1"/>
  <c r="J928"/>
  <c r="Q928" i="5"/>
  <c r="K928" i="1" s="1"/>
  <c r="J933"/>
  <c r="Q933" i="5"/>
  <c r="K933" i="1" s="1"/>
  <c r="J935"/>
  <c r="Q935" i="5"/>
  <c r="J942" i="1"/>
  <c r="Q942" i="5"/>
  <c r="K942" i="1" s="1"/>
  <c r="J944"/>
  <c r="Q944" i="5"/>
  <c r="K944" i="1" s="1"/>
  <c r="J949"/>
  <c r="Q949" i="5"/>
  <c r="K949" i="1" s="1"/>
  <c r="J951"/>
  <c r="Q951" i="5"/>
  <c r="J958" i="1"/>
  <c r="Q958" i="5"/>
  <c r="K958" i="1" s="1"/>
  <c r="J960"/>
  <c r="Q960" i="5"/>
  <c r="J965" i="1"/>
  <c r="Q965" i="5"/>
  <c r="K965" i="1" s="1"/>
  <c r="J967"/>
  <c r="Q967" i="5"/>
  <c r="J974" i="1"/>
  <c r="Q974" i="5"/>
  <c r="K974" i="1" s="1"/>
  <c r="J976"/>
  <c r="Q976" i="5"/>
  <c r="J981" i="1"/>
  <c r="Q981" i="5"/>
  <c r="J983" i="1"/>
  <c r="Q983" i="5"/>
  <c r="K983" i="1" s="1"/>
  <c r="J990"/>
  <c r="Q990" i="5"/>
  <c r="K990" i="1" s="1"/>
  <c r="J992"/>
  <c r="Q992" i="5"/>
  <c r="K992" i="1" s="1"/>
  <c r="J997"/>
  <c r="Q997" i="5"/>
  <c r="K997" i="1" s="1"/>
  <c r="J999"/>
  <c r="Q999" i="5"/>
  <c r="K999" i="1" s="1"/>
  <c r="J50"/>
  <c r="Q50" i="5"/>
  <c r="K50" i="1" s="1"/>
  <c r="J52"/>
  <c r="Q52" i="5"/>
  <c r="K52" i="1" s="1"/>
  <c r="J57"/>
  <c r="Q57" i="5"/>
  <c r="K57" i="1" s="1"/>
  <c r="J59"/>
  <c r="Q59" i="5"/>
  <c r="K59" i="1" s="1"/>
  <c r="J66"/>
  <c r="Q66" i="5"/>
  <c r="K66" i="1" s="1"/>
  <c r="J68"/>
  <c r="Q68" i="5"/>
  <c r="K68" i="1" s="1"/>
  <c r="J73"/>
  <c r="Q73" i="5"/>
  <c r="K73" i="1" s="1"/>
  <c r="J75"/>
  <c r="Q75" i="5"/>
  <c r="K75" i="1" s="1"/>
  <c r="J82"/>
  <c r="Q82" i="5"/>
  <c r="K82" i="1" s="1"/>
  <c r="J84"/>
  <c r="Q84" i="5"/>
  <c r="K84" i="1" s="1"/>
  <c r="J89"/>
  <c r="Q89" i="5"/>
  <c r="K89" i="1" s="1"/>
  <c r="J91"/>
  <c r="Q91" i="5"/>
  <c r="K91" i="1" s="1"/>
  <c r="J98"/>
  <c r="Q98" i="5"/>
  <c r="K98" i="1" s="1"/>
  <c r="J100"/>
  <c r="Q100" i="5"/>
  <c r="K100" i="1" s="1"/>
  <c r="J105"/>
  <c r="Q105" i="5"/>
  <c r="K105" i="1" s="1"/>
  <c r="J107"/>
  <c r="Q107" i="5"/>
  <c r="K107" i="1" s="1"/>
  <c r="J114"/>
  <c r="Q114" i="5"/>
  <c r="K114" i="1" s="1"/>
  <c r="J116"/>
  <c r="Q116" i="5"/>
  <c r="J121" i="1"/>
  <c r="Q121" i="5"/>
  <c r="K121" i="1" s="1"/>
  <c r="J123"/>
  <c r="Q123" i="5"/>
  <c r="K123" i="1" s="1"/>
  <c r="J130"/>
  <c r="Q130" i="5"/>
  <c r="K130" i="1" s="1"/>
  <c r="J132"/>
  <c r="Q132" i="5"/>
  <c r="J137" i="1"/>
  <c r="Q137" i="5"/>
  <c r="K137" i="1" s="1"/>
  <c r="J139"/>
  <c r="Q139" i="5"/>
  <c r="J146" i="1"/>
  <c r="Q146" i="5"/>
  <c r="K146" i="1" s="1"/>
  <c r="J148"/>
  <c r="Q148" i="5"/>
  <c r="K148" i="1" s="1"/>
  <c r="J153"/>
  <c r="Q153" i="5"/>
  <c r="K153" i="1" s="1"/>
  <c r="J155"/>
  <c r="Q155" i="5"/>
  <c r="J162" i="1"/>
  <c r="Q162" i="5"/>
  <c r="J164" i="1"/>
  <c r="Q164" i="5"/>
  <c r="K164" i="1" s="1"/>
  <c r="J169"/>
  <c r="Q169" i="5"/>
  <c r="K169" i="1" s="1"/>
  <c r="J171"/>
  <c r="Q171" i="5"/>
  <c r="K171" i="1" s="1"/>
  <c r="J178"/>
  <c r="Q178" i="5"/>
  <c r="K178" i="1" s="1"/>
  <c r="J180"/>
  <c r="Q180" i="5"/>
  <c r="J185" i="1"/>
  <c r="Q185" i="5"/>
  <c r="K185" i="1" s="1"/>
  <c r="J187"/>
  <c r="Q187" i="5"/>
  <c r="J194" i="1"/>
  <c r="Q194" i="5"/>
  <c r="K194" i="1" s="1"/>
  <c r="J196"/>
  <c r="Q196" i="5"/>
  <c r="K196" i="1" s="1"/>
  <c r="J201"/>
  <c r="Q201" i="5"/>
  <c r="J203" i="1"/>
  <c r="Q203" i="5"/>
  <c r="J210" i="1"/>
  <c r="Q210" i="5"/>
  <c r="K210" i="1" s="1"/>
  <c r="J212"/>
  <c r="Q212" i="5"/>
  <c r="J217" i="1"/>
  <c r="Q217" i="5"/>
  <c r="K217" i="1" s="1"/>
  <c r="J219"/>
  <c r="Q219" i="5"/>
  <c r="J226" i="1"/>
  <c r="Q226" i="5"/>
  <c r="K226" i="1" s="1"/>
  <c r="J228"/>
  <c r="Q228" i="5"/>
  <c r="K228" i="1" s="1"/>
  <c r="J233"/>
  <c r="Q233" i="5"/>
  <c r="K233" i="1" s="1"/>
  <c r="J235"/>
  <c r="Q235" i="5"/>
  <c r="K235" i="1" s="1"/>
  <c r="J242"/>
  <c r="Q242" i="5"/>
  <c r="K242" i="1" s="1"/>
  <c r="J244"/>
  <c r="Q244" i="5"/>
  <c r="J249" i="1"/>
  <c r="Q249" i="5"/>
  <c r="K249" i="1" s="1"/>
  <c r="J251"/>
  <c r="Q251" i="5"/>
  <c r="K251" i="1" s="1"/>
  <c r="J258"/>
  <c r="Q258" i="5"/>
  <c r="J260" i="1"/>
  <c r="Q260" i="5"/>
  <c r="K260" i="1" s="1"/>
  <c r="J265"/>
  <c r="Q265" i="5"/>
  <c r="K265" i="1" s="1"/>
  <c r="J267"/>
  <c r="Q267" i="5"/>
  <c r="J274" i="1"/>
  <c r="Q274" i="5"/>
  <c r="K274" i="1" s="1"/>
  <c r="J276"/>
  <c r="Q276" i="5"/>
  <c r="K276" i="1" s="1"/>
  <c r="J281"/>
  <c r="Q281" i="5"/>
  <c r="K281" i="1" s="1"/>
  <c r="J283"/>
  <c r="Q283" i="5"/>
  <c r="J290" i="1"/>
  <c r="Q290" i="5"/>
  <c r="K290" i="1" s="1"/>
  <c r="J292"/>
  <c r="Q292" i="5"/>
  <c r="K292" i="1" s="1"/>
  <c r="J297"/>
  <c r="Q297" i="5"/>
  <c r="K297" i="1" s="1"/>
  <c r="J299"/>
  <c r="Q299" i="5"/>
  <c r="K299" i="1" s="1"/>
  <c r="J306"/>
  <c r="Q306" i="5"/>
  <c r="K306" i="1" s="1"/>
  <c r="J308"/>
  <c r="Q308" i="5"/>
  <c r="K308" i="1" s="1"/>
  <c r="J313"/>
  <c r="Q313" i="5"/>
  <c r="K313" i="1" s="1"/>
  <c r="Q315" i="5"/>
  <c r="J315" i="1"/>
  <c r="J322"/>
  <c r="Q322" i="5"/>
  <c r="K322" i="1" s="1"/>
  <c r="J324"/>
  <c r="Q324" i="5"/>
  <c r="K324" i="1" s="1"/>
  <c r="J329"/>
  <c r="Q329" i="5"/>
  <c r="K329" i="1" s="1"/>
  <c r="Q331" i="5"/>
  <c r="J331" i="1"/>
  <c r="J338"/>
  <c r="Q338" i="5"/>
  <c r="K338" i="1" s="1"/>
  <c r="J340"/>
  <c r="Q340" i="5"/>
  <c r="K340" i="1" s="1"/>
  <c r="J345"/>
  <c r="Q345" i="5"/>
  <c r="K345" i="1" s="1"/>
  <c r="Q347" i="5"/>
  <c r="J347" i="1"/>
  <c r="J354"/>
  <c r="Q354" i="5"/>
  <c r="J356" i="1"/>
  <c r="Q356" i="5"/>
  <c r="K356" i="1" s="1"/>
  <c r="J361"/>
  <c r="Q361" i="5"/>
  <c r="K361" i="1" s="1"/>
  <c r="Q363" i="5"/>
  <c r="J363" i="1"/>
  <c r="J370"/>
  <c r="Q370" i="5"/>
  <c r="K370" i="1" s="1"/>
  <c r="J372"/>
  <c r="Q372" i="5"/>
  <c r="K372" i="1" s="1"/>
  <c r="J377"/>
  <c r="Q377" i="5"/>
  <c r="K377" i="1" s="1"/>
  <c r="Q379" i="5"/>
  <c r="J379" i="1"/>
  <c r="J386"/>
  <c r="Q386" i="5"/>
  <c r="K386" i="1" s="1"/>
  <c r="J388"/>
  <c r="Q388" i="5"/>
  <c r="J393" i="1"/>
  <c r="Q393" i="5"/>
  <c r="K393" i="1" s="1"/>
  <c r="Q395" i="5"/>
  <c r="J395" i="1"/>
  <c r="J402"/>
  <c r="Q402" i="5"/>
  <c r="K402" i="1" s="1"/>
  <c r="J404"/>
  <c r="Q404" i="5"/>
  <c r="K404" i="1" s="1"/>
  <c r="J409"/>
  <c r="Q409" i="5"/>
  <c r="K409" i="1" s="1"/>
  <c r="Q411" i="5"/>
  <c r="J411" i="1"/>
  <c r="J418"/>
  <c r="Q418" i="5"/>
  <c r="K418" i="1" s="1"/>
  <c r="J420"/>
  <c r="Q420" i="5"/>
  <c r="K420" i="1" s="1"/>
  <c r="J425"/>
  <c r="Q425" i="5"/>
  <c r="K425" i="1" s="1"/>
  <c r="Q427" i="5"/>
  <c r="J427" i="1"/>
  <c r="J434"/>
  <c r="Q434" i="5"/>
  <c r="K434" i="1" s="1"/>
  <c r="J436"/>
  <c r="Q436" i="5"/>
  <c r="K436" i="1" s="1"/>
  <c r="J441"/>
  <c r="Q441" i="5"/>
  <c r="K441" i="1" s="1"/>
  <c r="Q443" i="5"/>
  <c r="J443" i="1"/>
  <c r="J450"/>
  <c r="Q450" i="5"/>
  <c r="K450" i="1" s="1"/>
  <c r="J452"/>
  <c r="Q452" i="5"/>
  <c r="K452" i="1" s="1"/>
  <c r="J457"/>
  <c r="Q457" i="5"/>
  <c r="K457" i="1" s="1"/>
  <c r="Q459" i="5"/>
  <c r="J459" i="1"/>
  <c r="J466"/>
  <c r="Q466" i="5"/>
  <c r="K466" i="1" s="1"/>
  <c r="J468"/>
  <c r="Q468" i="5"/>
  <c r="K468" i="1" s="1"/>
  <c r="J473"/>
  <c r="Q473" i="5"/>
  <c r="K473" i="1" s="1"/>
  <c r="Q475" i="5"/>
  <c r="J475" i="1"/>
  <c r="J482"/>
  <c r="Q482" i="5"/>
  <c r="K482" i="1" s="1"/>
  <c r="J484"/>
  <c r="Q484" i="5"/>
  <c r="K484" i="1" s="1"/>
  <c r="J489"/>
  <c r="Q489" i="5"/>
  <c r="K489" i="1" s="1"/>
  <c r="Q491" i="5"/>
  <c r="J491" i="1"/>
  <c r="J498"/>
  <c r="Q498" i="5"/>
  <c r="K498" i="1" s="1"/>
  <c r="J500"/>
  <c r="Q500" i="5"/>
  <c r="K500" i="1" s="1"/>
  <c r="J505"/>
  <c r="Q505" i="5"/>
  <c r="K505" i="1" s="1"/>
  <c r="Q507" i="5"/>
  <c r="J507" i="1"/>
  <c r="J514"/>
  <c r="Q514" i="5"/>
  <c r="K514" i="1" s="1"/>
  <c r="J516"/>
  <c r="Q516" i="5"/>
  <c r="J521" i="1"/>
  <c r="Q521" i="5"/>
  <c r="K521" i="1" s="1"/>
  <c r="Q523" i="5"/>
  <c r="J523" i="1"/>
  <c r="J530"/>
  <c r="Q530" i="5"/>
  <c r="K530" i="1" s="1"/>
  <c r="J532"/>
  <c r="Q532" i="5"/>
  <c r="J537" i="1"/>
  <c r="Q537" i="5"/>
  <c r="K537" i="1" s="1"/>
  <c r="Q539" i="5"/>
  <c r="J539" i="1"/>
  <c r="J546"/>
  <c r="Q546" i="5"/>
  <c r="K546" i="1" s="1"/>
  <c r="J548"/>
  <c r="Q548" i="5"/>
  <c r="K548" i="1" s="1"/>
  <c r="J553"/>
  <c r="Q553" i="5"/>
  <c r="K553" i="1" s="1"/>
  <c r="Q555" i="5"/>
  <c r="J555" i="1"/>
  <c r="J562"/>
  <c r="Q562" i="5"/>
  <c r="K562" i="1" s="1"/>
  <c r="J564"/>
  <c r="Q564" i="5"/>
  <c r="K564" i="1" s="1"/>
  <c r="J569"/>
  <c r="Q569" i="5"/>
  <c r="K569" i="1" s="1"/>
  <c r="Q571" i="5"/>
  <c r="J571" i="1"/>
  <c r="J578"/>
  <c r="Q578" i="5"/>
  <c r="K578" i="1" s="1"/>
  <c r="J580"/>
  <c r="Q580" i="5"/>
  <c r="K580" i="1" s="1"/>
  <c r="J585"/>
  <c r="Q585" i="5"/>
  <c r="K585" i="1" s="1"/>
  <c r="Q587" i="5"/>
  <c r="J587" i="1"/>
  <c r="J594"/>
  <c r="Q594" i="5"/>
  <c r="K594" i="1" s="1"/>
  <c r="J596"/>
  <c r="Q596" i="5"/>
  <c r="J601" i="1"/>
  <c r="Q601" i="5"/>
  <c r="K601" i="1" s="1"/>
  <c r="Q603" i="5"/>
  <c r="J603" i="1"/>
  <c r="J610"/>
  <c r="Q610" i="5"/>
  <c r="K610" i="1" s="1"/>
  <c r="J612"/>
  <c r="Q612" i="5"/>
  <c r="J617" i="1"/>
  <c r="Q617" i="5"/>
  <c r="K617" i="1" s="1"/>
  <c r="Q619" i="5"/>
  <c r="J619" i="1"/>
  <c r="J626"/>
  <c r="Q626" i="5"/>
  <c r="K626" i="1" s="1"/>
  <c r="Q628" i="5"/>
  <c r="J628" i="1"/>
  <c r="J633"/>
  <c r="Q633" i="5"/>
  <c r="K633" i="1" s="1"/>
  <c r="J635"/>
  <c r="Q635" i="5"/>
  <c r="J642" i="1"/>
  <c r="Q642" i="5"/>
  <c r="K642" i="1" s="1"/>
  <c r="J644"/>
  <c r="Q644" i="5"/>
  <c r="K644" i="1" s="1"/>
  <c r="J649"/>
  <c r="Q649" i="5"/>
  <c r="K649" i="1" s="1"/>
  <c r="J651"/>
  <c r="Q651" i="5"/>
  <c r="K651" i="1" s="1"/>
  <c r="J658"/>
  <c r="Q658" i="5"/>
  <c r="K658" i="1" s="1"/>
  <c r="J660"/>
  <c r="Q660" i="5"/>
  <c r="K660" i="1" s="1"/>
  <c r="J665"/>
  <c r="Q665" i="5"/>
  <c r="K665" i="1" s="1"/>
  <c r="J667"/>
  <c r="Q667" i="5"/>
  <c r="K667" i="1" s="1"/>
  <c r="J674"/>
  <c r="Q674" i="5"/>
  <c r="K674" i="1" s="1"/>
  <c r="J676"/>
  <c r="Q676" i="5"/>
  <c r="K676" i="1" s="1"/>
  <c r="J681"/>
  <c r="Q681" i="5"/>
  <c r="K681" i="1" s="1"/>
  <c r="J683"/>
  <c r="Q683" i="5"/>
  <c r="K683" i="1" s="1"/>
  <c r="J690"/>
  <c r="Q690" i="5"/>
  <c r="K690" i="1" s="1"/>
  <c r="J692"/>
  <c r="Q692" i="5"/>
  <c r="K692" i="1" s="1"/>
  <c r="J697"/>
  <c r="Q697" i="5"/>
  <c r="K697" i="1" s="1"/>
  <c r="J699"/>
  <c r="Q699" i="5"/>
  <c r="K699" i="1" s="1"/>
  <c r="J706"/>
  <c r="Q706" i="5"/>
  <c r="K706" i="1" s="1"/>
  <c r="J708"/>
  <c r="Q708" i="5"/>
  <c r="K708" i="1" s="1"/>
  <c r="J713"/>
  <c r="Q713" i="5"/>
  <c r="K713" i="1" s="1"/>
  <c r="J715"/>
  <c r="Q715" i="5"/>
  <c r="K715" i="1" s="1"/>
  <c r="J722"/>
  <c r="Q722" i="5"/>
  <c r="K722" i="1" s="1"/>
  <c r="J724"/>
  <c r="Q724" i="5"/>
  <c r="K724" i="1" s="1"/>
  <c r="J729"/>
  <c r="Q729" i="5"/>
  <c r="K729" i="1" s="1"/>
  <c r="J731"/>
  <c r="Q731" i="5"/>
  <c r="K731" i="1" s="1"/>
  <c r="J738"/>
  <c r="Q738" i="5"/>
  <c r="K738" i="1" s="1"/>
  <c r="J740"/>
  <c r="Q740" i="5"/>
  <c r="K740" i="1" s="1"/>
  <c r="J745"/>
  <c r="Q745" i="5"/>
  <c r="K745" i="1" s="1"/>
  <c r="J747"/>
  <c r="Q747" i="5"/>
  <c r="K747" i="1" s="1"/>
  <c r="J754"/>
  <c r="Q754" i="5"/>
  <c r="K754" i="1" s="1"/>
  <c r="J756"/>
  <c r="Q756" i="5"/>
  <c r="K756" i="1" s="1"/>
  <c r="J761"/>
  <c r="Q761" i="5"/>
  <c r="K761" i="1" s="1"/>
  <c r="J763"/>
  <c r="Q763" i="5"/>
  <c r="K763" i="1" s="1"/>
  <c r="J770"/>
  <c r="Q770" i="5"/>
  <c r="J772" i="1"/>
  <c r="Q772" i="5"/>
  <c r="K772" i="1" s="1"/>
  <c r="J777"/>
  <c r="Q777" i="5"/>
  <c r="K777" i="1" s="1"/>
  <c r="J779"/>
  <c r="Q779" i="5"/>
  <c r="K779" i="1" s="1"/>
  <c r="J786"/>
  <c r="Q786" i="5"/>
  <c r="K786" i="1" s="1"/>
  <c r="J788"/>
  <c r="Q788" i="5"/>
  <c r="K788" i="1" s="1"/>
  <c r="J793"/>
  <c r="Q793" i="5"/>
  <c r="K793" i="1" s="1"/>
  <c r="J795"/>
  <c r="Q795" i="5"/>
  <c r="K795" i="1" s="1"/>
  <c r="J802"/>
  <c r="Q802" i="5"/>
  <c r="K802" i="1" s="1"/>
  <c r="J804"/>
  <c r="Q804" i="5"/>
  <c r="K804" i="1" s="1"/>
  <c r="J809"/>
  <c r="Q809" i="5"/>
  <c r="K809" i="1" s="1"/>
  <c r="J811"/>
  <c r="Q811" i="5"/>
  <c r="K811" i="1" s="1"/>
  <c r="J818"/>
  <c r="Q818" i="5"/>
  <c r="K818" i="1" s="1"/>
  <c r="J820"/>
  <c r="Q820" i="5"/>
  <c r="K820" i="1" s="1"/>
  <c r="J825"/>
  <c r="Q825" i="5"/>
  <c r="K825" i="1" s="1"/>
  <c r="J827"/>
  <c r="Q827" i="5"/>
  <c r="K827" i="1" s="1"/>
  <c r="J834"/>
  <c r="Q834" i="5"/>
  <c r="K834" i="1" s="1"/>
  <c r="J836"/>
  <c r="Q836" i="5"/>
  <c r="K836" i="1" s="1"/>
  <c r="J841"/>
  <c r="Q841" i="5"/>
  <c r="K841" i="1" s="1"/>
  <c r="J843"/>
  <c r="Q843" i="5"/>
  <c r="K843" i="1" s="1"/>
  <c r="J850"/>
  <c r="Q850" i="5"/>
  <c r="K850" i="1" s="1"/>
  <c r="J852"/>
  <c r="Q852" i="5"/>
  <c r="K852" i="1" s="1"/>
  <c r="J857"/>
  <c r="Q857" i="5"/>
  <c r="K857" i="1" s="1"/>
  <c r="J859"/>
  <c r="Q859" i="5"/>
  <c r="K859" i="1" s="1"/>
  <c r="J866"/>
  <c r="Q866" i="5"/>
  <c r="K866" i="1" s="1"/>
  <c r="J868"/>
  <c r="Q868" i="5"/>
  <c r="K868" i="1" s="1"/>
  <c r="J873"/>
  <c r="Q873" i="5"/>
  <c r="K873" i="1" s="1"/>
  <c r="J875"/>
  <c r="Q875" i="5"/>
  <c r="K875" i="1" s="1"/>
  <c r="J882"/>
  <c r="Q882" i="5"/>
  <c r="K882" i="1" s="1"/>
  <c r="J884"/>
  <c r="Q884" i="5"/>
  <c r="K884" i="1" s="1"/>
  <c r="J889"/>
  <c r="Q889" i="5"/>
  <c r="K889" i="1" s="1"/>
  <c r="J891"/>
  <c r="Q891" i="5"/>
  <c r="K891" i="1" s="1"/>
  <c r="J898"/>
  <c r="Q898" i="5"/>
  <c r="K898" i="1" s="1"/>
  <c r="J900"/>
  <c r="Q900" i="5"/>
  <c r="K900" i="1" s="1"/>
  <c r="J905"/>
  <c r="Q905" i="5"/>
  <c r="K905" i="1" s="1"/>
  <c r="J907"/>
  <c r="Q907" i="5"/>
  <c r="K907" i="1" s="1"/>
  <c r="J914"/>
  <c r="Q914" i="5"/>
  <c r="K914" i="1" s="1"/>
  <c r="J916"/>
  <c r="Q916" i="5"/>
  <c r="J921" i="1"/>
  <c r="Q921" i="5"/>
  <c r="K921" i="1" s="1"/>
  <c r="J923"/>
  <c r="Q923" i="5"/>
  <c r="K923" i="1" s="1"/>
  <c r="J930"/>
  <c r="Q930" i="5"/>
  <c r="K930" i="1" s="1"/>
  <c r="J932"/>
  <c r="Q932" i="5"/>
  <c r="K932" i="1" s="1"/>
  <c r="J937"/>
  <c r="Q937" i="5"/>
  <c r="K937" i="1" s="1"/>
  <c r="J939"/>
  <c r="Q939" i="5"/>
  <c r="K939" i="1" s="1"/>
  <c r="J946"/>
  <c r="Q946" i="5"/>
  <c r="K946" i="1" s="1"/>
  <c r="J948"/>
  <c r="Q948" i="5"/>
  <c r="K948" i="1" s="1"/>
  <c r="J953"/>
  <c r="Q953" i="5"/>
  <c r="K953" i="1" s="1"/>
  <c r="J955"/>
  <c r="Q955" i="5"/>
  <c r="K955" i="1" s="1"/>
  <c r="J962"/>
  <c r="Q962" i="5"/>
  <c r="K962" i="1" s="1"/>
  <c r="J964"/>
  <c r="Q964" i="5"/>
  <c r="K964" i="1" s="1"/>
  <c r="J969"/>
  <c r="Q969" i="5"/>
  <c r="K969" i="1" s="1"/>
  <c r="J971"/>
  <c r="Q971" i="5"/>
  <c r="K971" i="1" s="1"/>
  <c r="J978"/>
  <c r="Q978" i="5"/>
  <c r="K978" i="1" s="1"/>
  <c r="J980"/>
  <c r="Q980" i="5"/>
  <c r="K980" i="1" s="1"/>
  <c r="J985"/>
  <c r="Q985" i="5"/>
  <c r="K985" i="1" s="1"/>
  <c r="J987"/>
  <c r="Q987" i="5"/>
  <c r="K987" i="1" s="1"/>
  <c r="J994"/>
  <c r="Q994" i="5"/>
  <c r="K994" i="1" s="1"/>
  <c r="J996"/>
  <c r="Q996" i="5"/>
  <c r="J45" i="1"/>
  <c r="Q45" i="5"/>
  <c r="K45" i="1" s="1"/>
  <c r="J47"/>
  <c r="Q47" i="5"/>
  <c r="K47" i="1" s="1"/>
  <c r="J54"/>
  <c r="Q54" i="5"/>
  <c r="K54" i="1" s="1"/>
  <c r="J56"/>
  <c r="Q56" i="5"/>
  <c r="K56" i="1" s="1"/>
  <c r="J61"/>
  <c r="Q61" i="5"/>
  <c r="K61" i="1" s="1"/>
  <c r="J63"/>
  <c r="Q63" i="5"/>
  <c r="K63" i="1" s="1"/>
  <c r="J70"/>
  <c r="Q70" i="5"/>
  <c r="K70" i="1" s="1"/>
  <c r="J72"/>
  <c r="Q72" i="5"/>
  <c r="K72" i="1" s="1"/>
  <c r="J77"/>
  <c r="Q77" i="5"/>
  <c r="K77" i="1" s="1"/>
  <c r="J79"/>
  <c r="Q79" i="5"/>
  <c r="K79" i="1" s="1"/>
  <c r="J86"/>
  <c r="Q86" i="5"/>
  <c r="K86" i="1" s="1"/>
  <c r="J88"/>
  <c r="Q88" i="5"/>
  <c r="K88" i="1" s="1"/>
  <c r="J93"/>
  <c r="Q93" i="5"/>
  <c r="K93" i="1" s="1"/>
  <c r="J95"/>
  <c r="Q95" i="5"/>
  <c r="K95" i="1" s="1"/>
  <c r="J102"/>
  <c r="Q102" i="5"/>
  <c r="K102" i="1" s="1"/>
  <c r="J104"/>
  <c r="Q104" i="5"/>
  <c r="K104" i="1" s="1"/>
  <c r="J109"/>
  <c r="Q109" i="5"/>
  <c r="K109" i="1" s="1"/>
  <c r="J111"/>
  <c r="Q111" i="5"/>
  <c r="K111" i="1" s="1"/>
  <c r="J118"/>
  <c r="Q118" i="5"/>
  <c r="K118" i="1" s="1"/>
  <c r="J120"/>
  <c r="Q120" i="5"/>
  <c r="K120" i="1" s="1"/>
  <c r="J125"/>
  <c r="Q125" i="5"/>
  <c r="K125" i="1" s="1"/>
  <c r="J127"/>
  <c r="Q127" i="5"/>
  <c r="K127" i="1" s="1"/>
  <c r="J134"/>
  <c r="Q134" i="5"/>
  <c r="K134" i="1" s="1"/>
  <c r="J136"/>
  <c r="Q136" i="5"/>
  <c r="K136" i="1" s="1"/>
  <c r="J141"/>
  <c r="Q141" i="5"/>
  <c r="K141" i="1" s="1"/>
  <c r="J143"/>
  <c r="Q143" i="5"/>
  <c r="K143" i="1" s="1"/>
  <c r="J150"/>
  <c r="Q150" i="5"/>
  <c r="K150" i="1" s="1"/>
  <c r="J152"/>
  <c r="Q152" i="5"/>
  <c r="K152" i="1" s="1"/>
  <c r="J157"/>
  <c r="Q157" i="5"/>
  <c r="K157" i="1" s="1"/>
  <c r="J159"/>
  <c r="Q159" i="5"/>
  <c r="K159" i="1" s="1"/>
  <c r="J166"/>
  <c r="Q166" i="5"/>
  <c r="K166" i="1" s="1"/>
  <c r="J168"/>
  <c r="Q168" i="5"/>
  <c r="K168" i="1" s="1"/>
  <c r="J173"/>
  <c r="Q173" i="5"/>
  <c r="K173" i="1" s="1"/>
  <c r="J175"/>
  <c r="Q175" i="5"/>
  <c r="K175" i="1" s="1"/>
  <c r="J182"/>
  <c r="Q182" i="5"/>
  <c r="K182" i="1" s="1"/>
  <c r="J184"/>
  <c r="Q184" i="5"/>
  <c r="K184" i="1" s="1"/>
  <c r="J189"/>
  <c r="Q189" i="5"/>
  <c r="K189" i="1" s="1"/>
  <c r="J191"/>
  <c r="Q191" i="5"/>
  <c r="K191" i="1" s="1"/>
  <c r="J198"/>
  <c r="Q198" i="5"/>
  <c r="K198" i="1" s="1"/>
  <c r="J200"/>
  <c r="Q200" i="5"/>
  <c r="K200" i="1" s="1"/>
  <c r="J205"/>
  <c r="Q205" i="5"/>
  <c r="K205" i="1" s="1"/>
  <c r="J207"/>
  <c r="Q207" i="5"/>
  <c r="K207" i="1" s="1"/>
  <c r="J214"/>
  <c r="Q214" i="5"/>
  <c r="K214" i="1" s="1"/>
  <c r="J216"/>
  <c r="Q216" i="5"/>
  <c r="K216" i="1" s="1"/>
  <c r="J221"/>
  <c r="Q221" i="5"/>
  <c r="K221" i="1" s="1"/>
  <c r="J223"/>
  <c r="Q223" i="5"/>
  <c r="K223" i="1" s="1"/>
  <c r="J230"/>
  <c r="Q230" i="5"/>
  <c r="K230" i="1" s="1"/>
  <c r="J232"/>
  <c r="Q232" i="5"/>
  <c r="K232" i="1" s="1"/>
  <c r="J237"/>
  <c r="Q237" i="5"/>
  <c r="K237" i="1" s="1"/>
  <c r="J239"/>
  <c r="Q239" i="5"/>
  <c r="K239" i="1" s="1"/>
  <c r="J246"/>
  <c r="Q246" i="5"/>
  <c r="K246" i="1" s="1"/>
  <c r="J248"/>
  <c r="Q248" i="5"/>
  <c r="K248" i="1" s="1"/>
  <c r="J253"/>
  <c r="Q253" i="5"/>
  <c r="K253" i="1" s="1"/>
  <c r="J255"/>
  <c r="Q255" i="5"/>
  <c r="K255" i="1" s="1"/>
  <c r="J262"/>
  <c r="Q262" i="5"/>
  <c r="K262" i="1" s="1"/>
  <c r="J264"/>
  <c r="Q264" i="5"/>
  <c r="K264" i="1" s="1"/>
  <c r="J269"/>
  <c r="Q269" i="5"/>
  <c r="K269" i="1" s="1"/>
  <c r="J271"/>
  <c r="Q271" i="5"/>
  <c r="K271" i="1" s="1"/>
  <c r="J278"/>
  <c r="Q278" i="5"/>
  <c r="K278" i="1" s="1"/>
  <c r="J280"/>
  <c r="Q280" i="5"/>
  <c r="K280" i="1" s="1"/>
  <c r="J285"/>
  <c r="Q285" i="5"/>
  <c r="K285" i="1" s="1"/>
  <c r="J287"/>
  <c r="Q287" i="5"/>
  <c r="K287" i="1" s="1"/>
  <c r="J294"/>
  <c r="Q294" i="5"/>
  <c r="K294" i="1" s="1"/>
  <c r="J296"/>
  <c r="Q296" i="5"/>
  <c r="K296" i="1" s="1"/>
  <c r="J301"/>
  <c r="Q301" i="5"/>
  <c r="K301" i="1" s="1"/>
  <c r="Q303" i="5"/>
  <c r="J303" i="1"/>
  <c r="J310"/>
  <c r="Q310" i="5"/>
  <c r="K310" i="1" s="1"/>
  <c r="Q312" i="5"/>
  <c r="J312" i="1"/>
  <c r="J317"/>
  <c r="Q317" i="5"/>
  <c r="K317" i="1" s="1"/>
  <c r="Q319" i="5"/>
  <c r="J319" i="1"/>
  <c r="J326"/>
  <c r="Q326" i="5"/>
  <c r="K326" i="1" s="1"/>
  <c r="Q328" i="5"/>
  <c r="J328" i="1"/>
  <c r="J333"/>
  <c r="Q333" i="5"/>
  <c r="K333" i="1" s="1"/>
  <c r="Q335" i="5"/>
  <c r="J335" i="1"/>
  <c r="J342"/>
  <c r="Q342" i="5"/>
  <c r="K342" i="1" s="1"/>
  <c r="Q344" i="5"/>
  <c r="J344" i="1"/>
  <c r="J349"/>
  <c r="Q349" i="5"/>
  <c r="K349" i="1" s="1"/>
  <c r="Q351" i="5"/>
  <c r="J351" i="1"/>
  <c r="J358"/>
  <c r="Q358" i="5"/>
  <c r="K358" i="1" s="1"/>
  <c r="Q360" i="5"/>
  <c r="J360" i="1"/>
  <c r="J365"/>
  <c r="Q365" i="5"/>
  <c r="K365" i="1" s="1"/>
  <c r="Q367" i="5"/>
  <c r="J367" i="1"/>
  <c r="J374"/>
  <c r="Q374" i="5"/>
  <c r="K374" i="1" s="1"/>
  <c r="Q376" i="5"/>
  <c r="J376" i="1"/>
  <c r="J381"/>
  <c r="Q381" i="5"/>
  <c r="K381" i="1" s="1"/>
  <c r="Q383" i="5"/>
  <c r="J383" i="1"/>
  <c r="J390"/>
  <c r="Q390" i="5"/>
  <c r="K390" i="1" s="1"/>
  <c r="Q392" i="5"/>
  <c r="J392" i="1"/>
  <c r="J397"/>
  <c r="Q397" i="5"/>
  <c r="K397" i="1" s="1"/>
  <c r="Q399" i="5"/>
  <c r="J399" i="1"/>
  <c r="J406"/>
  <c r="Q406" i="5"/>
  <c r="K406" i="1" s="1"/>
  <c r="Q408" i="5"/>
  <c r="J408" i="1"/>
  <c r="J413"/>
  <c r="Q413" i="5"/>
  <c r="K413" i="1" s="1"/>
  <c r="Q415" i="5"/>
  <c r="J415" i="1"/>
  <c r="J422"/>
  <c r="Q422" i="5"/>
  <c r="K422" i="1" s="1"/>
  <c r="Q424" i="5"/>
  <c r="J424" i="1"/>
  <c r="J429"/>
  <c r="Q429" i="5"/>
  <c r="K429" i="1" s="1"/>
  <c r="Q431" i="5"/>
  <c r="J431" i="1"/>
  <c r="J438"/>
  <c r="Q438" i="5"/>
  <c r="K438" i="1" s="1"/>
  <c r="Q440" i="5"/>
  <c r="J440" i="1"/>
  <c r="J445"/>
  <c r="Q445" i="5"/>
  <c r="K445" i="1" s="1"/>
  <c r="Q447" i="5"/>
  <c r="J447" i="1"/>
  <c r="J454"/>
  <c r="Q454" i="5"/>
  <c r="K454" i="1" s="1"/>
  <c r="Q456" i="5"/>
  <c r="J456" i="1"/>
  <c r="J461"/>
  <c r="Q461" i="5"/>
  <c r="K461" i="1" s="1"/>
  <c r="Q463" i="5"/>
  <c r="J463" i="1"/>
  <c r="J470"/>
  <c r="Q470" i="5"/>
  <c r="K470" i="1" s="1"/>
  <c r="Q472" i="5"/>
  <c r="J472" i="1"/>
  <c r="J477"/>
  <c r="Q477" i="5"/>
  <c r="K477" i="1" s="1"/>
  <c r="Q479" i="5"/>
  <c r="J479" i="1"/>
  <c r="J486"/>
  <c r="Q486" i="5"/>
  <c r="K486" i="1" s="1"/>
  <c r="Q488" i="5"/>
  <c r="J488" i="1"/>
  <c r="J493"/>
  <c r="Q493" i="5"/>
  <c r="K493" i="1" s="1"/>
  <c r="Q495" i="5"/>
  <c r="J495" i="1"/>
  <c r="J502"/>
  <c r="Q502" i="5"/>
  <c r="K502" i="1" s="1"/>
  <c r="Q504" i="5"/>
  <c r="J504" i="1"/>
  <c r="J509"/>
  <c r="Q509" i="5"/>
  <c r="K509" i="1" s="1"/>
  <c r="Q511" i="5"/>
  <c r="J511" i="1"/>
  <c r="J518"/>
  <c r="Q518" i="5"/>
  <c r="K518" i="1" s="1"/>
  <c r="Q520" i="5"/>
  <c r="J520" i="1"/>
  <c r="J525"/>
  <c r="Q525" i="5"/>
  <c r="K525" i="1" s="1"/>
  <c r="Q527" i="5"/>
  <c r="J527" i="1"/>
  <c r="J534"/>
  <c r="Q534" i="5"/>
  <c r="K534" i="1" s="1"/>
  <c r="Q536" i="5"/>
  <c r="J536" i="1"/>
  <c r="J541"/>
  <c r="Q541" i="5"/>
  <c r="K541" i="1" s="1"/>
  <c r="Q543" i="5"/>
  <c r="J543" i="1"/>
  <c r="J550"/>
  <c r="Q550" i="5"/>
  <c r="K550" i="1" s="1"/>
  <c r="Q552" i="5"/>
  <c r="J552" i="1"/>
  <c r="J557"/>
  <c r="Q557" i="5"/>
  <c r="K557" i="1" s="1"/>
  <c r="Q559" i="5"/>
  <c r="J559" i="1"/>
  <c r="J566"/>
  <c r="Q566" i="5"/>
  <c r="K566" i="1" s="1"/>
  <c r="Q568" i="5"/>
  <c r="J568" i="1"/>
  <c r="J573"/>
  <c r="Q573" i="5"/>
  <c r="K573" i="1" s="1"/>
  <c r="Q575" i="5"/>
  <c r="J575" i="1"/>
  <c r="J582"/>
  <c r="Q582" i="5"/>
  <c r="K582" i="1" s="1"/>
  <c r="Q584" i="5"/>
  <c r="J584" i="1"/>
  <c r="J589"/>
  <c r="Q589" i="5"/>
  <c r="K589" i="1" s="1"/>
  <c r="Q591" i="5"/>
  <c r="J591" i="1"/>
  <c r="J598"/>
  <c r="Q598" i="5"/>
  <c r="K598" i="1" s="1"/>
  <c r="Q600" i="5"/>
  <c r="J600" i="1"/>
  <c r="J605"/>
  <c r="Q605" i="5"/>
  <c r="Q607"/>
  <c r="J607" i="1"/>
  <c r="J614"/>
  <c r="Q614" i="5"/>
  <c r="K614" i="1" s="1"/>
  <c r="Q616" i="5"/>
  <c r="J616" i="1"/>
  <c r="J621"/>
  <c r="Q621" i="5"/>
  <c r="K621" i="1" s="1"/>
  <c r="Q623" i="5"/>
  <c r="J623" i="1"/>
  <c r="J630"/>
  <c r="Q630" i="5"/>
  <c r="K630" i="1" s="1"/>
  <c r="J632"/>
  <c r="Q632" i="5"/>
  <c r="K632" i="1" s="1"/>
  <c r="J637"/>
  <c r="Q637" i="5"/>
  <c r="K637" i="1" s="1"/>
  <c r="J639"/>
  <c r="Q639" i="5"/>
  <c r="K639" i="1" s="1"/>
  <c r="J646"/>
  <c r="Q646" i="5"/>
  <c r="K646" i="1" s="1"/>
  <c r="J648"/>
  <c r="Q648" i="5"/>
  <c r="K648" i="1" s="1"/>
  <c r="J653"/>
  <c r="Q653" i="5"/>
  <c r="K653" i="1" s="1"/>
  <c r="J655"/>
  <c r="Q655" i="5"/>
  <c r="K655" i="1" s="1"/>
  <c r="J662"/>
  <c r="Q662" i="5"/>
  <c r="K662" i="1" s="1"/>
  <c r="J664"/>
  <c r="Q664" i="5"/>
  <c r="K664" i="1" s="1"/>
  <c r="J669"/>
  <c r="Q669" i="5"/>
  <c r="K669" i="1" s="1"/>
  <c r="J671"/>
  <c r="Q671" i="5"/>
  <c r="K671" i="1" s="1"/>
  <c r="J678"/>
  <c r="Q678" i="5"/>
  <c r="K678" i="1" s="1"/>
  <c r="J680"/>
  <c r="Q680" i="5"/>
  <c r="K680" i="1" s="1"/>
  <c r="J685"/>
  <c r="Q685" i="5"/>
  <c r="K685" i="1" s="1"/>
  <c r="J687"/>
  <c r="Q687" i="5"/>
  <c r="K687" i="1" s="1"/>
  <c r="J694"/>
  <c r="Q694" i="5"/>
  <c r="K694" i="1" s="1"/>
  <c r="J696"/>
  <c r="Q696" i="5"/>
  <c r="K696" i="1" s="1"/>
  <c r="J701"/>
  <c r="Q701" i="5"/>
  <c r="K701" i="1" s="1"/>
  <c r="J703"/>
  <c r="Q703" i="5"/>
  <c r="K703" i="1" s="1"/>
  <c r="J710"/>
  <c r="Q710" i="5"/>
  <c r="K710" i="1" s="1"/>
  <c r="J712"/>
  <c r="Q712" i="5"/>
  <c r="K712" i="1" s="1"/>
  <c r="J717"/>
  <c r="Q717" i="5"/>
  <c r="K717" i="1" s="1"/>
  <c r="J719"/>
  <c r="Q719" i="5"/>
  <c r="J726" i="1"/>
  <c r="Q726" i="5"/>
  <c r="K726" i="1" s="1"/>
  <c r="J728"/>
  <c r="Q728" i="5"/>
  <c r="K728" i="1" s="1"/>
  <c r="J733"/>
  <c r="Q733" i="5"/>
  <c r="J735" i="1"/>
  <c r="Q735" i="5"/>
  <c r="K735" i="1" s="1"/>
  <c r="J742"/>
  <c r="Q742" i="5"/>
  <c r="K742" i="1" s="1"/>
  <c r="J744"/>
  <c r="Q744" i="5"/>
  <c r="K744" i="1" s="1"/>
  <c r="J749"/>
  <c r="Q749" i="5"/>
  <c r="K749" i="1" s="1"/>
  <c r="J751"/>
  <c r="Q751" i="5"/>
  <c r="K751" i="1" s="1"/>
  <c r="J758"/>
  <c r="Q758" i="5"/>
  <c r="K758" i="1" s="1"/>
  <c r="J760"/>
  <c r="Q760" i="5"/>
  <c r="K760" i="1" s="1"/>
  <c r="J765"/>
  <c r="Q765" i="5"/>
  <c r="J767" i="1"/>
  <c r="Q767" i="5"/>
  <c r="K767" i="1" s="1"/>
  <c r="J774"/>
  <c r="Q774" i="5"/>
  <c r="K774" i="1" s="1"/>
  <c r="J776"/>
  <c r="Q776" i="5"/>
  <c r="K776" i="1" s="1"/>
  <c r="J781"/>
  <c r="Q781" i="5"/>
  <c r="K781" i="1" s="1"/>
  <c r="J783"/>
  <c r="Q783" i="5"/>
  <c r="K783" i="1" s="1"/>
  <c r="J790"/>
  <c r="Q790" i="5"/>
  <c r="K790" i="1" s="1"/>
  <c r="J792"/>
  <c r="Q792" i="5"/>
  <c r="K792" i="1" s="1"/>
  <c r="J797"/>
  <c r="Q797" i="5"/>
  <c r="K797" i="1" s="1"/>
  <c r="J799"/>
  <c r="Q799" i="5"/>
  <c r="K799" i="1" s="1"/>
  <c r="J806"/>
  <c r="Q806" i="5"/>
  <c r="K806" i="1" s="1"/>
  <c r="J808"/>
  <c r="Q808" i="5"/>
  <c r="K808" i="1" s="1"/>
  <c r="J813"/>
  <c r="Q813" i="5"/>
  <c r="K813" i="1" s="1"/>
  <c r="J815"/>
  <c r="Q815" i="5"/>
  <c r="K815" i="1" s="1"/>
  <c r="J822"/>
  <c r="Q822" i="5"/>
  <c r="K822" i="1" s="1"/>
  <c r="J824"/>
  <c r="Q824" i="5"/>
  <c r="K824" i="1" s="1"/>
  <c r="J829"/>
  <c r="Q829" i="5"/>
  <c r="K829" i="1" s="1"/>
  <c r="J831"/>
  <c r="Q831" i="5"/>
  <c r="K831" i="1" s="1"/>
  <c r="J838"/>
  <c r="Q838" i="5"/>
  <c r="K838" i="1" s="1"/>
  <c r="J840"/>
  <c r="Q840" i="5"/>
  <c r="K840" i="1" s="1"/>
  <c r="J845"/>
  <c r="Q845" i="5"/>
  <c r="K845" i="1" s="1"/>
  <c r="J847"/>
  <c r="Q847" i="5"/>
  <c r="K847" i="1" s="1"/>
  <c r="J854"/>
  <c r="Q854" i="5"/>
  <c r="K854" i="1" s="1"/>
  <c r="J856"/>
  <c r="Q856" i="5"/>
  <c r="K856" i="1" s="1"/>
  <c r="J861"/>
  <c r="Q861" i="5"/>
  <c r="K861" i="1" s="1"/>
  <c r="J863"/>
  <c r="Q863" i="5"/>
  <c r="K863" i="1" s="1"/>
  <c r="J870"/>
  <c r="Q870" i="5"/>
  <c r="K870" i="1" s="1"/>
  <c r="J872"/>
  <c r="Q872" i="5"/>
  <c r="K872" i="1" s="1"/>
  <c r="J877"/>
  <c r="Q877" i="5"/>
  <c r="K877" i="1" s="1"/>
  <c r="J879"/>
  <c r="Q879" i="5"/>
  <c r="K879" i="1" s="1"/>
  <c r="J886"/>
  <c r="Q886" i="5"/>
  <c r="K886" i="1" s="1"/>
  <c r="J888"/>
  <c r="Q888" i="5"/>
  <c r="J893" i="1"/>
  <c r="Q893" i="5"/>
  <c r="K893" i="1" s="1"/>
  <c r="J895"/>
  <c r="Q895" i="5"/>
  <c r="K895" i="1" s="1"/>
  <c r="J902"/>
  <c r="Q902" i="5"/>
  <c r="K902" i="1" s="1"/>
  <c r="J904"/>
  <c r="Q904" i="5"/>
  <c r="K904" i="1" s="1"/>
  <c r="J909"/>
  <c r="Q909" i="5"/>
  <c r="K909" i="1" s="1"/>
  <c r="J911"/>
  <c r="Q911" i="5"/>
  <c r="K911" i="1" s="1"/>
  <c r="J918"/>
  <c r="Q918" i="5"/>
  <c r="K918" i="1" s="1"/>
  <c r="J920"/>
  <c r="Q920" i="5"/>
  <c r="K920" i="1" s="1"/>
  <c r="J925"/>
  <c r="Q925" i="5"/>
  <c r="K925" i="1" s="1"/>
  <c r="J927"/>
  <c r="Q927" i="5"/>
  <c r="K927" i="1" s="1"/>
  <c r="J934"/>
  <c r="Q934" i="5"/>
  <c r="K934" i="1" s="1"/>
  <c r="J936"/>
  <c r="Q936" i="5"/>
  <c r="K936" i="1" s="1"/>
  <c r="J941"/>
  <c r="Q941" i="5"/>
  <c r="K941" i="1" s="1"/>
  <c r="J943"/>
  <c r="Q943" i="5"/>
  <c r="K943" i="1" s="1"/>
  <c r="J950"/>
  <c r="Q950" i="5"/>
  <c r="K950" i="1" s="1"/>
  <c r="J952"/>
  <c r="Q952" i="5"/>
  <c r="K952" i="1" s="1"/>
  <c r="J957"/>
  <c r="Q957" i="5"/>
  <c r="K957" i="1" s="1"/>
  <c r="J959"/>
  <c r="Q959" i="5"/>
  <c r="K959" i="1" s="1"/>
  <c r="J966"/>
  <c r="Q966" i="5"/>
  <c r="K966" i="1" s="1"/>
  <c r="J968"/>
  <c r="Q968" i="5"/>
  <c r="K968" i="1" s="1"/>
  <c r="J973"/>
  <c r="Q973" i="5"/>
  <c r="K973" i="1" s="1"/>
  <c r="J975"/>
  <c r="Q975" i="5"/>
  <c r="K975" i="1" s="1"/>
  <c r="J982"/>
  <c r="Q982" i="5"/>
  <c r="K982" i="1" s="1"/>
  <c r="J984"/>
  <c r="Q984" i="5"/>
  <c r="K984" i="1" s="1"/>
  <c r="J989"/>
  <c r="Q989" i="5"/>
  <c r="K989" i="1" s="1"/>
  <c r="J991"/>
  <c r="Q991" i="5"/>
  <c r="K991" i="1" s="1"/>
  <c r="J998"/>
  <c r="Q998" i="5"/>
  <c r="K998" i="1" s="1"/>
  <c r="J1000"/>
  <c r="Q1000" i="5"/>
  <c r="K1000" i="1" s="1"/>
  <c r="J26"/>
  <c r="Q26" i="5"/>
  <c r="K26" i="1" s="1"/>
  <c r="J28"/>
  <c r="Q28" i="5"/>
  <c r="K28" i="1" s="1"/>
  <c r="J33"/>
  <c r="Q33" i="5"/>
  <c r="K33" i="1" s="1"/>
  <c r="Q35" i="5"/>
  <c r="K35" i="1" s="1"/>
  <c r="J35"/>
  <c r="J42"/>
  <c r="Q42" i="5"/>
  <c r="J44" i="1"/>
  <c r="Q44" i="5"/>
  <c r="K44" i="1" s="1"/>
  <c r="Q23" i="5"/>
  <c r="J23" i="1"/>
  <c r="J30"/>
  <c r="Q30" i="5"/>
  <c r="K30" i="1" s="1"/>
  <c r="J32"/>
  <c r="Q32" i="5"/>
  <c r="K32" i="1" s="1"/>
  <c r="J37"/>
  <c r="Q37" i="5"/>
  <c r="K37" i="1" s="1"/>
  <c r="Q39" i="5"/>
  <c r="J39" i="1"/>
  <c r="J25"/>
  <c r="Q25" i="5"/>
  <c r="K25" i="1" s="1"/>
  <c r="Q27" i="5"/>
  <c r="J27" i="1"/>
  <c r="J34"/>
  <c r="Q34" i="5"/>
  <c r="K34" i="1" s="1"/>
  <c r="J36"/>
  <c r="Q36" i="5"/>
  <c r="K36" i="1" s="1"/>
  <c r="J41"/>
  <c r="Q41" i="5"/>
  <c r="K41" i="1" s="1"/>
  <c r="Q43" i="5"/>
  <c r="J43" i="1"/>
  <c r="J24"/>
  <c r="Q24" i="5"/>
  <c r="K24" i="1" s="1"/>
  <c r="J29"/>
  <c r="Q29" i="5"/>
  <c r="K29" i="1" s="1"/>
  <c r="Q31" i="5"/>
  <c r="K31" i="1" s="1"/>
  <c r="J31"/>
  <c r="J38"/>
  <c r="Q38" i="5"/>
  <c r="K38" i="1" s="1"/>
  <c r="J40"/>
  <c r="Q40" i="5"/>
  <c r="K40" i="1" s="1"/>
  <c r="Z5" i="5"/>
  <c r="Z9"/>
  <c r="Z13"/>
  <c r="Z17"/>
  <c r="Z21"/>
  <c r="Z4"/>
  <c r="Z8"/>
  <c r="Z12"/>
  <c r="Z16"/>
  <c r="Z20"/>
  <c r="Z3"/>
  <c r="Z7"/>
  <c r="Z11"/>
  <c r="Z15"/>
  <c r="Z19"/>
  <c r="Z6"/>
  <c r="Z10"/>
  <c r="Z14"/>
  <c r="Z18"/>
  <c r="Z22"/>
  <c r="U4"/>
  <c r="V4" s="1"/>
  <c r="L4" i="1" s="1"/>
  <c r="U8" i="5"/>
  <c r="V8" s="1"/>
  <c r="L8" i="1" s="1"/>
  <c r="U12" i="5"/>
  <c r="V12" s="1"/>
  <c r="L12" i="1" s="1"/>
  <c r="U16" i="5"/>
  <c r="V16" s="1"/>
  <c r="L16" i="1" s="1"/>
  <c r="U20" i="5"/>
  <c r="V20" s="1"/>
  <c r="L20" i="1" s="1"/>
  <c r="U3" i="5"/>
  <c r="V3" s="1"/>
  <c r="L3" i="1" s="1"/>
  <c r="U7" i="5"/>
  <c r="V7" s="1"/>
  <c r="L7" i="1" s="1"/>
  <c r="U11" i="5"/>
  <c r="V11" s="1"/>
  <c r="L11" i="1" s="1"/>
  <c r="U15" i="5"/>
  <c r="V15" s="1"/>
  <c r="L15" i="1" s="1"/>
  <c r="U19" i="5"/>
  <c r="V19" s="1"/>
  <c r="L19" i="1" s="1"/>
  <c r="U6" i="5"/>
  <c r="V6" s="1"/>
  <c r="L6" i="1" s="1"/>
  <c r="U10" i="5"/>
  <c r="V10" s="1"/>
  <c r="L10" i="1" s="1"/>
  <c r="U14" i="5"/>
  <c r="V14" s="1"/>
  <c r="L14" i="1" s="1"/>
  <c r="U18" i="5"/>
  <c r="V18" s="1"/>
  <c r="L18" i="1" s="1"/>
  <c r="U22" i="5"/>
  <c r="V22" s="1"/>
  <c r="L22" i="1" s="1"/>
  <c r="U5" i="5"/>
  <c r="V5" s="1"/>
  <c r="L5" i="1" s="1"/>
  <c r="U9" i="5"/>
  <c r="V9" s="1"/>
  <c r="L9" i="1" s="1"/>
  <c r="U13" i="5"/>
  <c r="V13" s="1"/>
  <c r="L13" i="1" s="1"/>
  <c r="U17" i="5"/>
  <c r="V17" s="1"/>
  <c r="L17" i="1" s="1"/>
  <c r="U21" i="5"/>
  <c r="V21" s="1"/>
  <c r="L21" i="1" s="1"/>
  <c r="G127"/>
  <c r="I127" s="1"/>
  <c r="G255"/>
  <c r="Y255" s="1"/>
  <c r="G335"/>
  <c r="I335" s="1"/>
  <c r="G351"/>
  <c r="I351" s="1"/>
  <c r="G54"/>
  <c r="I54" s="1"/>
  <c r="G70"/>
  <c r="I70" s="1"/>
  <c r="G141"/>
  <c r="I141" s="1"/>
  <c r="G143"/>
  <c r="I143" s="1"/>
  <c r="G159"/>
  <c r="I159" s="1"/>
  <c r="G175"/>
  <c r="I175" s="1"/>
  <c r="G189"/>
  <c r="I189" s="1"/>
  <c r="G191"/>
  <c r="I191" s="1"/>
  <c r="G205"/>
  <c r="I205" s="1"/>
  <c r="G207"/>
  <c r="I207" s="1"/>
  <c r="G221"/>
  <c r="Y221" s="1"/>
  <c r="G223"/>
  <c r="Y223" s="1"/>
  <c r="G239"/>
  <c r="Y239" s="1"/>
  <c r="G246"/>
  <c r="Y246" s="1"/>
  <c r="G253"/>
  <c r="Y253" s="1"/>
  <c r="G262"/>
  <c r="Y262" s="1"/>
  <c r="G269"/>
  <c r="Y269" s="1"/>
  <c r="G287"/>
  <c r="I287" s="1"/>
  <c r="G294"/>
  <c r="Y294" s="1"/>
  <c r="G301"/>
  <c r="Y301" s="1"/>
  <c r="G303"/>
  <c r="Y303" s="1"/>
  <c r="G317"/>
  <c r="Y317" s="1"/>
  <c r="G319"/>
  <c r="Y319" s="1"/>
  <c r="G326"/>
  <c r="I326" s="1"/>
  <c r="G342"/>
  <c r="I342" s="1"/>
  <c r="G365"/>
  <c r="Y365" s="1"/>
  <c r="G367"/>
  <c r="Y367" s="1"/>
  <c r="G374"/>
  <c r="G381"/>
  <c r="Y381" s="1"/>
  <c r="G383"/>
  <c r="Y383" s="1"/>
  <c r="G390"/>
  <c r="Y390" s="1"/>
  <c r="G397"/>
  <c r="Y397" s="1"/>
  <c r="G399"/>
  <c r="Y399" s="1"/>
  <c r="G406"/>
  <c r="Y406" s="1"/>
  <c r="G413"/>
  <c r="Y413" s="1"/>
  <c r="G415"/>
  <c r="Y415" s="1"/>
  <c r="G422"/>
  <c r="Y422" s="1"/>
  <c r="G429"/>
  <c r="Y429" s="1"/>
  <c r="G431"/>
  <c r="Y431" s="1"/>
  <c r="G445"/>
  <c r="Y445" s="1"/>
  <c r="G447"/>
  <c r="Y447" s="1"/>
  <c r="G454"/>
  <c r="Y454" s="1"/>
  <c r="G461"/>
  <c r="Y461" s="1"/>
  <c r="G463"/>
  <c r="Y463" s="1"/>
  <c r="G477"/>
  <c r="Y477" s="1"/>
  <c r="G479"/>
  <c r="Y479" s="1"/>
  <c r="G486"/>
  <c r="Y486" s="1"/>
  <c r="G493"/>
  <c r="Y493" s="1"/>
  <c r="G495"/>
  <c r="Y495" s="1"/>
  <c r="G509"/>
  <c r="Y509" s="1"/>
  <c r="G511"/>
  <c r="Y511" s="1"/>
  <c r="G525"/>
  <c r="Y525" s="1"/>
  <c r="G541"/>
  <c r="Y541" s="1"/>
  <c r="G543"/>
  <c r="Y543" s="1"/>
  <c r="G557"/>
  <c r="Y557" s="1"/>
  <c r="G559"/>
  <c r="Y559" s="1"/>
  <c r="G573"/>
  <c r="Y573" s="1"/>
  <c r="G575"/>
  <c r="I575" s="1"/>
  <c r="G589"/>
  <c r="Y589" s="1"/>
  <c r="G591"/>
  <c r="Y591" s="1"/>
  <c r="G621"/>
  <c r="Y621" s="1"/>
  <c r="G623"/>
  <c r="Y623" s="1"/>
  <c r="G637"/>
  <c r="Y637" s="1"/>
  <c r="G639"/>
  <c r="Y639" s="1"/>
  <c r="G671"/>
  <c r="Y671" s="1"/>
  <c r="G687"/>
  <c r="Y687" s="1"/>
  <c r="G703"/>
  <c r="Y703" s="1"/>
  <c r="G733"/>
  <c r="I733" s="1"/>
  <c r="G163"/>
  <c r="I163" s="1"/>
  <c r="G179"/>
  <c r="I179" s="1"/>
  <c r="G279"/>
  <c r="Y279" s="1"/>
  <c r="G471"/>
  <c r="Y471" s="1"/>
  <c r="G485"/>
  <c r="Y485" s="1"/>
  <c r="G487"/>
  <c r="Y487" s="1"/>
  <c r="G136"/>
  <c r="G140"/>
  <c r="G144"/>
  <c r="G148"/>
  <c r="G152"/>
  <c r="I152" s="1"/>
  <c r="G156"/>
  <c r="G160"/>
  <c r="I160" s="1"/>
  <c r="G164"/>
  <c r="G168"/>
  <c r="I168" s="1"/>
  <c r="G172"/>
  <c r="G176"/>
  <c r="I176" s="1"/>
  <c r="G184"/>
  <c r="I184" s="1"/>
  <c r="G188"/>
  <c r="G192"/>
  <c r="I192" s="1"/>
  <c r="G196"/>
  <c r="G200"/>
  <c r="I200" s="1"/>
  <c r="G204"/>
  <c r="G208"/>
  <c r="I208" s="1"/>
  <c r="G212"/>
  <c r="Y212" s="1"/>
  <c r="G220"/>
  <c r="Y220" s="1"/>
  <c r="G228"/>
  <c r="Y228" s="1"/>
  <c r="G232"/>
  <c r="Y232" s="1"/>
  <c r="G236"/>
  <c r="Y236" s="1"/>
  <c r="G240"/>
  <c r="Y240" s="1"/>
  <c r="G244"/>
  <c r="Y244" s="1"/>
  <c r="G248"/>
  <c r="G252"/>
  <c r="Y252" s="1"/>
  <c r="G256"/>
  <c r="Y256" s="1"/>
  <c r="G260"/>
  <c r="Y260" s="1"/>
  <c r="G264"/>
  <c r="Y264" s="1"/>
  <c r="G268"/>
  <c r="Y268" s="1"/>
  <c r="G272"/>
  <c r="Y272" s="1"/>
  <c r="G276"/>
  <c r="Y276" s="1"/>
  <c r="G280"/>
  <c r="Y280" s="1"/>
  <c r="G284"/>
  <c r="Y284" s="1"/>
  <c r="G288"/>
  <c r="Y288" s="1"/>
  <c r="G296"/>
  <c r="G300"/>
  <c r="G304"/>
  <c r="G312"/>
  <c r="H312" s="1"/>
  <c r="G316"/>
  <c r="G320"/>
  <c r="G328"/>
  <c r="I328" s="1"/>
  <c r="G336"/>
  <c r="I336" s="1"/>
  <c r="G340"/>
  <c r="I340" s="1"/>
  <c r="G348"/>
  <c r="I348" s="1"/>
  <c r="G352"/>
  <c r="I352" s="1"/>
  <c r="G356"/>
  <c r="Y356" s="1"/>
  <c r="G360"/>
  <c r="Y360" s="1"/>
  <c r="G364"/>
  <c r="Y364" s="1"/>
  <c r="G368"/>
  <c r="Y368" s="1"/>
  <c r="G376"/>
  <c r="Y376" s="1"/>
  <c r="G380"/>
  <c r="Y380" s="1"/>
  <c r="G384"/>
  <c r="Y384" s="1"/>
  <c r="G388"/>
  <c r="Y388" s="1"/>
  <c r="G392"/>
  <c r="Y392" s="1"/>
  <c r="G396"/>
  <c r="Y396" s="1"/>
  <c r="G400"/>
  <c r="Y400" s="1"/>
  <c r="G404"/>
  <c r="Y404" s="1"/>
  <c r="G420"/>
  <c r="Y420" s="1"/>
  <c r="G428"/>
  <c r="Y428" s="1"/>
  <c r="G432"/>
  <c r="Y432" s="1"/>
  <c r="G436"/>
  <c r="Y436" s="1"/>
  <c r="G440"/>
  <c r="Y440" s="1"/>
  <c r="G448"/>
  <c r="Y448" s="1"/>
  <c r="G456"/>
  <c r="Y456" s="1"/>
  <c r="G460"/>
  <c r="Y460" s="1"/>
  <c r="G464"/>
  <c r="Y464" s="1"/>
  <c r="G472"/>
  <c r="Y472" s="1"/>
  <c r="G480"/>
  <c r="Y480" s="1"/>
  <c r="G500"/>
  <c r="Y500" s="1"/>
  <c r="G504"/>
  <c r="Y504" s="1"/>
  <c r="G520"/>
  <c r="Y520" s="1"/>
  <c r="G528"/>
  <c r="Y528" s="1"/>
  <c r="G532"/>
  <c r="Y532" s="1"/>
  <c r="G536"/>
  <c r="Y536" s="1"/>
  <c r="G540"/>
  <c r="Y540" s="1"/>
  <c r="G544"/>
  <c r="Y544" s="1"/>
  <c r="G548"/>
  <c r="Y548" s="1"/>
  <c r="G556"/>
  <c r="Y556" s="1"/>
  <c r="G560"/>
  <c r="Y560" s="1"/>
  <c r="G564"/>
  <c r="Y564" s="1"/>
  <c r="G572"/>
  <c r="Y572" s="1"/>
  <c r="G576"/>
  <c r="I576" s="1"/>
  <c r="G580"/>
  <c r="I580" s="1"/>
  <c r="G584"/>
  <c r="I584" s="1"/>
  <c r="G588"/>
  <c r="I588" s="1"/>
  <c r="G592"/>
  <c r="Y592" s="1"/>
  <c r="G596"/>
  <c r="Y596" s="1"/>
  <c r="G600"/>
  <c r="Y600" s="1"/>
  <c r="G604"/>
  <c r="Y604" s="1"/>
  <c r="G608"/>
  <c r="Y608" s="1"/>
  <c r="G616"/>
  <c r="Y616" s="1"/>
  <c r="G620"/>
  <c r="Y620" s="1"/>
  <c r="G624"/>
  <c r="Y624" s="1"/>
  <c r="G632"/>
  <c r="Y632" s="1"/>
  <c r="G652"/>
  <c r="Y652" s="1"/>
  <c r="G672"/>
  <c r="Y672" s="1"/>
  <c r="G680"/>
  <c r="Y680" s="1"/>
  <c r="G688"/>
  <c r="Y688" s="1"/>
  <c r="G696"/>
  <c r="Y696" s="1"/>
  <c r="G704"/>
  <c r="Y704" s="1"/>
  <c r="G716"/>
  <c r="I716" s="1"/>
  <c r="G720"/>
  <c r="I720" s="1"/>
  <c r="G736"/>
  <c r="I736" s="1"/>
  <c r="G752"/>
  <c r="I752" s="1"/>
  <c r="G756"/>
  <c r="I756" s="1"/>
  <c r="G760"/>
  <c r="I760" s="1"/>
  <c r="G764"/>
  <c r="I764" s="1"/>
  <c r="G776"/>
  <c r="I776" s="1"/>
  <c r="G780"/>
  <c r="I780" s="1"/>
  <c r="G784"/>
  <c r="I784" s="1"/>
  <c r="G788"/>
  <c r="I788" s="1"/>
  <c r="G792"/>
  <c r="I792" s="1"/>
  <c r="G796"/>
  <c r="Y796" s="1"/>
  <c r="G800"/>
  <c r="Y800" s="1"/>
  <c r="G828"/>
  <c r="Y828" s="1"/>
  <c r="G832"/>
  <c r="Y832" s="1"/>
  <c r="G836"/>
  <c r="Y836" s="1"/>
  <c r="G840"/>
  <c r="Y840" s="1"/>
  <c r="G848"/>
  <c r="Y848" s="1"/>
  <c r="G852"/>
  <c r="Y852" s="1"/>
  <c r="G856"/>
  <c r="Y856" s="1"/>
  <c r="G860"/>
  <c r="Y860" s="1"/>
  <c r="G876"/>
  <c r="G880"/>
  <c r="I880" s="1"/>
  <c r="G888"/>
  <c r="I888" s="1"/>
  <c r="G892"/>
  <c r="H892" s="1"/>
  <c r="G896"/>
  <c r="Y896" s="1"/>
  <c r="G900"/>
  <c r="Y900" s="1"/>
  <c r="G904"/>
  <c r="Y904" s="1"/>
  <c r="G908"/>
  <c r="Y908" s="1"/>
  <c r="G912"/>
  <c r="G916"/>
  <c r="Y916" s="1"/>
  <c r="G920"/>
  <c r="Y920" s="1"/>
  <c r="G924"/>
  <c r="Y924" s="1"/>
  <c r="G928"/>
  <c r="Y928" s="1"/>
  <c r="G932"/>
  <c r="Y932" s="1"/>
  <c r="G936"/>
  <c r="Y936" s="1"/>
  <c r="G944"/>
  <c r="Y944" s="1"/>
  <c r="G948"/>
  <c r="Y948" s="1"/>
  <c r="G952"/>
  <c r="Y952" s="1"/>
  <c r="G956"/>
  <c r="Y956" s="1"/>
  <c r="G964"/>
  <c r="Y964" s="1"/>
  <c r="G968"/>
  <c r="Y968" s="1"/>
  <c r="G131"/>
  <c r="I131" s="1"/>
  <c r="G145"/>
  <c r="I145" s="1"/>
  <c r="G147"/>
  <c r="I147" s="1"/>
  <c r="G161"/>
  <c r="I161" s="1"/>
  <c r="G170"/>
  <c r="I170" s="1"/>
  <c r="G177"/>
  <c r="I177" s="1"/>
  <c r="G193"/>
  <c r="I193" s="1"/>
  <c r="G195"/>
  <c r="I195" s="1"/>
  <c r="G209"/>
  <c r="I209" s="1"/>
  <c r="G211"/>
  <c r="Y211" s="1"/>
  <c r="G225"/>
  <c r="Y225" s="1"/>
  <c r="G234"/>
  <c r="Y234" s="1"/>
  <c r="G241"/>
  <c r="Y241" s="1"/>
  <c r="G243"/>
  <c r="Y243" s="1"/>
  <c r="G250"/>
  <c r="Y250" s="1"/>
  <c r="G257"/>
  <c r="Y257" s="1"/>
  <c r="G259"/>
  <c r="Y259" s="1"/>
  <c r="G266"/>
  <c r="Y266" s="1"/>
  <c r="G273"/>
  <c r="Y273" s="1"/>
  <c r="G275"/>
  <c r="Y275" s="1"/>
  <c r="G282"/>
  <c r="G289"/>
  <c r="Y289" s="1"/>
  <c r="G298"/>
  <c r="Y298" s="1"/>
  <c r="G307"/>
  <c r="Y307" s="1"/>
  <c r="G321"/>
  <c r="Y321" s="1"/>
  <c r="G323"/>
  <c r="Y323" s="1"/>
  <c r="G330"/>
  <c r="I330" s="1"/>
  <c r="G337"/>
  <c r="I337" s="1"/>
  <c r="G339"/>
  <c r="I339" s="1"/>
  <c r="G346"/>
  <c r="I346" s="1"/>
  <c r="G371"/>
  <c r="Y371" s="1"/>
  <c r="G387"/>
  <c r="Y387" s="1"/>
  <c r="G394"/>
  <c r="Y394" s="1"/>
  <c r="G401"/>
  <c r="Y401" s="1"/>
  <c r="G403"/>
  <c r="Y403" s="1"/>
  <c r="G419"/>
  <c r="Y419" s="1"/>
  <c r="G426"/>
  <c r="Y426" s="1"/>
  <c r="G433"/>
  <c r="Y433" s="1"/>
  <c r="G435"/>
  <c r="Y435" s="1"/>
  <c r="G442"/>
  <c r="Y442" s="1"/>
  <c r="G458"/>
  <c r="Y458" s="1"/>
  <c r="G474"/>
  <c r="Y474" s="1"/>
  <c r="G481"/>
  <c r="Y481" s="1"/>
  <c r="G483"/>
  <c r="Y483" s="1"/>
  <c r="G135"/>
  <c r="I135" s="1"/>
  <c r="G142"/>
  <c r="I142" s="1"/>
  <c r="G149"/>
  <c r="I149" s="1"/>
  <c r="G151"/>
  <c r="I151" s="1"/>
  <c r="G158"/>
  <c r="I158" s="1"/>
  <c r="G167"/>
  <c r="I167" s="1"/>
  <c r="G174"/>
  <c r="I174" s="1"/>
  <c r="G183"/>
  <c r="I183" s="1"/>
  <c r="G197"/>
  <c r="I197" s="1"/>
  <c r="G199"/>
  <c r="I199" s="1"/>
  <c r="G213"/>
  <c r="Y213" s="1"/>
  <c r="G229"/>
  <c r="Y229" s="1"/>
  <c r="G231"/>
  <c r="Y231" s="1"/>
  <c r="G238"/>
  <c r="Y238" s="1"/>
  <c r="G247"/>
  <c r="I247" s="1"/>
  <c r="G254"/>
  <c r="Y254" s="1"/>
  <c r="G261"/>
  <c r="Y261" s="1"/>
  <c r="G263"/>
  <c r="Y263" s="1"/>
  <c r="G277"/>
  <c r="Y277" s="1"/>
  <c r="G286"/>
  <c r="Y286" s="1"/>
  <c r="G293"/>
  <c r="Y293" s="1"/>
  <c r="G295"/>
  <c r="Y295" s="1"/>
  <c r="G302"/>
  <c r="Y302" s="1"/>
  <c r="G309"/>
  <c r="Y309" s="1"/>
  <c r="G311"/>
  <c r="Y311" s="1"/>
  <c r="G318"/>
  <c r="Y318" s="1"/>
  <c r="G325"/>
  <c r="Y325" s="1"/>
  <c r="G327"/>
  <c r="I327" s="1"/>
  <c r="G341"/>
  <c r="I341" s="1"/>
  <c r="G343"/>
  <c r="I343" s="1"/>
  <c r="G350"/>
  <c r="I350" s="1"/>
  <c r="G357"/>
  <c r="Y357" s="1"/>
  <c r="G359"/>
  <c r="Y359" s="1"/>
  <c r="G373"/>
  <c r="Y373" s="1"/>
  <c r="G375"/>
  <c r="Y375" s="1"/>
  <c r="G382"/>
  <c r="Y382" s="1"/>
  <c r="G389"/>
  <c r="Y389" s="1"/>
  <c r="G391"/>
  <c r="Y391" s="1"/>
  <c r="G398"/>
  <c r="Y398" s="1"/>
  <c r="G407"/>
  <c r="Y407" s="1"/>
  <c r="G414"/>
  <c r="Y414" s="1"/>
  <c r="G430"/>
  <c r="Y430" s="1"/>
  <c r="G439"/>
  <c r="Y439" s="1"/>
  <c r="G453"/>
  <c r="Y453" s="1"/>
  <c r="G455"/>
  <c r="Y455" s="1"/>
  <c r="G462"/>
  <c r="Y462" s="1"/>
  <c r="G478"/>
  <c r="Y478" s="1"/>
  <c r="G130"/>
  <c r="I130" s="1"/>
  <c r="G137"/>
  <c r="I137" s="1"/>
  <c r="G139"/>
  <c r="I139" s="1"/>
  <c r="G146"/>
  <c r="I146" s="1"/>
  <c r="G155"/>
  <c r="I155" s="1"/>
  <c r="G162"/>
  <c r="I162" s="1"/>
  <c r="G169"/>
  <c r="I169" s="1"/>
  <c r="G171"/>
  <c r="I171" s="1"/>
  <c r="G185"/>
  <c r="I185" s="1"/>
  <c r="G187"/>
  <c r="I187" s="1"/>
  <c r="G203"/>
  <c r="I203" s="1"/>
  <c r="G210"/>
  <c r="I210" s="1"/>
  <c r="G219"/>
  <c r="Y219" s="1"/>
  <c r="G226"/>
  <c r="Y226" s="1"/>
  <c r="G233"/>
  <c r="Y233" s="1"/>
  <c r="G235"/>
  <c r="Y235" s="1"/>
  <c r="G242"/>
  <c r="Y242" s="1"/>
  <c r="G249"/>
  <c r="Y249" s="1"/>
  <c r="G251"/>
  <c r="Y251" s="1"/>
  <c r="G258"/>
  <c r="Y258" s="1"/>
  <c r="G265"/>
  <c r="Y265" s="1"/>
  <c r="G267"/>
  <c r="Y267" s="1"/>
  <c r="G274"/>
  <c r="Y274" s="1"/>
  <c r="G283"/>
  <c r="Y283" s="1"/>
  <c r="G297"/>
  <c r="Y297" s="1"/>
  <c r="G299"/>
  <c r="Y299" s="1"/>
  <c r="G306"/>
  <c r="Y306" s="1"/>
  <c r="G315"/>
  <c r="Y315" s="1"/>
  <c r="G322"/>
  <c r="Y322" s="1"/>
  <c r="G329"/>
  <c r="I329" s="1"/>
  <c r="G338"/>
  <c r="G345"/>
  <c r="I345" s="1"/>
  <c r="G347"/>
  <c r="I347" s="1"/>
  <c r="G354"/>
  <c r="G363"/>
  <c r="Y363" s="1"/>
  <c r="G370"/>
  <c r="Y370" s="1"/>
  <c r="G377"/>
  <c r="Y377" s="1"/>
  <c r="G379"/>
  <c r="Y379" s="1"/>
  <c r="G395"/>
  <c r="Y395" s="1"/>
  <c r="G402"/>
  <c r="Y402" s="1"/>
  <c r="G411"/>
  <c r="Y411" s="1"/>
  <c r="G418"/>
  <c r="Y418" s="1"/>
  <c r="G425"/>
  <c r="Y425" s="1"/>
  <c r="G434"/>
  <c r="Y434" s="1"/>
  <c r="G441"/>
  <c r="Y441" s="1"/>
  <c r="G443"/>
  <c r="Y443" s="1"/>
  <c r="G457"/>
  <c r="Y457" s="1"/>
  <c r="G473"/>
  <c r="Y473" s="1"/>
  <c r="G475"/>
  <c r="Y475" s="1"/>
  <c r="G482"/>
  <c r="Y482" s="1"/>
  <c r="G943" i="5"/>
  <c r="F943"/>
  <c r="G947"/>
  <c r="F947"/>
  <c r="G951"/>
  <c r="F951"/>
  <c r="G955"/>
  <c r="F955"/>
  <c r="G959"/>
  <c r="F959"/>
  <c r="G963"/>
  <c r="F963"/>
  <c r="G967"/>
  <c r="F967"/>
  <c r="G971"/>
  <c r="F971"/>
  <c r="G975"/>
  <c r="F975"/>
  <c r="G979"/>
  <c r="F979"/>
  <c r="G983"/>
  <c r="F983"/>
  <c r="G987"/>
  <c r="F987"/>
  <c r="G991"/>
  <c r="F991"/>
  <c r="G995"/>
  <c r="F995"/>
  <c r="G999"/>
  <c r="F999"/>
  <c r="G937"/>
  <c r="F937"/>
  <c r="G941"/>
  <c r="F941"/>
  <c r="G945"/>
  <c r="F945"/>
  <c r="G949"/>
  <c r="F949"/>
  <c r="G953"/>
  <c r="F953"/>
  <c r="G957"/>
  <c r="F957"/>
  <c r="G961"/>
  <c r="F961"/>
  <c r="G965"/>
  <c r="F965"/>
  <c r="G969"/>
  <c r="F969"/>
  <c r="G973"/>
  <c r="F973"/>
  <c r="G977"/>
  <c r="F977"/>
  <c r="G981"/>
  <c r="F981"/>
  <c r="G985"/>
  <c r="F985"/>
  <c r="G989"/>
  <c r="F989"/>
  <c r="G993"/>
  <c r="F993"/>
  <c r="G997"/>
  <c r="F997"/>
  <c r="F4"/>
  <c r="F8"/>
  <c r="F12"/>
  <c r="F16"/>
  <c r="F3"/>
  <c r="F7"/>
  <c r="F11"/>
  <c r="F15"/>
  <c r="F19"/>
  <c r="F6"/>
  <c r="F10"/>
  <c r="F14"/>
  <c r="F18"/>
  <c r="F5"/>
  <c r="F9"/>
  <c r="F13"/>
  <c r="F17"/>
  <c r="S595"/>
  <c r="S597"/>
  <c r="S599"/>
  <c r="S601"/>
  <c r="S603"/>
  <c r="S605"/>
  <c r="S607"/>
  <c r="S609"/>
  <c r="S611"/>
  <c r="S613"/>
  <c r="S615"/>
  <c r="S617"/>
  <c r="S619"/>
  <c r="S621"/>
  <c r="S623"/>
  <c r="S625"/>
  <c r="S627"/>
  <c r="S629"/>
  <c r="S631"/>
  <c r="S633"/>
  <c r="S635"/>
  <c r="S637"/>
  <c r="S639"/>
  <c r="S641"/>
  <c r="S643"/>
  <c r="S645"/>
  <c r="S647"/>
  <c r="S649"/>
  <c r="S651"/>
  <c r="S653"/>
  <c r="S655"/>
  <c r="S657"/>
  <c r="S659"/>
  <c r="S661"/>
  <c r="S663"/>
  <c r="S665"/>
  <c r="S667"/>
  <c r="S669"/>
  <c r="S671"/>
  <c r="S673"/>
  <c r="S675"/>
  <c r="S677"/>
  <c r="S679"/>
  <c r="S681"/>
  <c r="S683"/>
  <c r="S685"/>
  <c r="S687"/>
  <c r="S689"/>
  <c r="S691"/>
  <c r="S693"/>
  <c r="S695"/>
  <c r="S697"/>
  <c r="S699"/>
  <c r="S701"/>
  <c r="S703"/>
  <c r="S705"/>
  <c r="S707"/>
  <c r="S709"/>
  <c r="S711"/>
  <c r="S713"/>
  <c r="S715"/>
  <c r="S717"/>
  <c r="S719"/>
  <c r="S721"/>
  <c r="S723"/>
  <c r="S725"/>
  <c r="S727"/>
  <c r="S729"/>
  <c r="S731"/>
  <c r="S733"/>
  <c r="S735"/>
  <c r="S737"/>
  <c r="S739"/>
  <c r="S741"/>
  <c r="S743"/>
  <c r="S745"/>
  <c r="S747"/>
  <c r="S749"/>
  <c r="S751"/>
  <c r="S753"/>
  <c r="S755"/>
  <c r="S757"/>
  <c r="S759"/>
  <c r="S761"/>
  <c r="S763"/>
  <c r="S765"/>
  <c r="S767"/>
  <c r="S769"/>
  <c r="S771"/>
  <c r="S773"/>
  <c r="S775"/>
  <c r="S777"/>
  <c r="S779"/>
  <c r="S781"/>
  <c r="S783"/>
  <c r="S785"/>
  <c r="S787"/>
  <c r="S789"/>
  <c r="S791"/>
  <c r="S793"/>
  <c r="S795"/>
  <c r="S797"/>
  <c r="S799"/>
  <c r="S801"/>
  <c r="S803"/>
  <c r="S805"/>
  <c r="S807"/>
  <c r="S809"/>
  <c r="S811"/>
  <c r="S813"/>
  <c r="S815"/>
  <c r="S817"/>
  <c r="S819"/>
  <c r="S821"/>
  <c r="S823"/>
  <c r="S825"/>
  <c r="S827"/>
  <c r="S829"/>
  <c r="S831"/>
  <c r="S833"/>
  <c r="S835"/>
  <c r="S837"/>
  <c r="S839"/>
  <c r="S841"/>
  <c r="S843"/>
  <c r="S845"/>
  <c r="S847"/>
  <c r="S849"/>
  <c r="S851"/>
  <c r="S853"/>
  <c r="S855"/>
  <c r="S857"/>
  <c r="S859"/>
  <c r="S861"/>
  <c r="S863"/>
  <c r="S865"/>
  <c r="S867"/>
  <c r="S869"/>
  <c r="S871"/>
  <c r="S873"/>
  <c r="S875"/>
  <c r="S877"/>
  <c r="S879"/>
  <c r="S881"/>
  <c r="S883"/>
  <c r="S885"/>
  <c r="S887"/>
  <c r="S889"/>
  <c r="S891"/>
  <c r="S893"/>
  <c r="S895"/>
  <c r="S897"/>
  <c r="S899"/>
  <c r="S901"/>
  <c r="S903"/>
  <c r="S905"/>
  <c r="S907"/>
  <c r="S909"/>
  <c r="S911"/>
  <c r="S913"/>
  <c r="S915"/>
  <c r="S917"/>
  <c r="S919"/>
  <c r="S921"/>
  <c r="S923"/>
  <c r="S925"/>
  <c r="S927"/>
  <c r="S929"/>
  <c r="S931"/>
  <c r="S933"/>
  <c r="S935"/>
  <c r="S937"/>
  <c r="S939"/>
  <c r="S941"/>
  <c r="S943"/>
  <c r="S945"/>
  <c r="S947"/>
  <c r="S949"/>
  <c r="S951"/>
  <c r="S953"/>
  <c r="S955"/>
  <c r="S957"/>
  <c r="S959"/>
  <c r="S961"/>
  <c r="S963"/>
  <c r="S965"/>
  <c r="S967"/>
  <c r="S969"/>
  <c r="S971"/>
  <c r="S973"/>
  <c r="S975"/>
  <c r="S977"/>
  <c r="S979"/>
  <c r="S981"/>
  <c r="S983"/>
  <c r="S985"/>
  <c r="S987"/>
  <c r="S989"/>
  <c r="S991"/>
  <c r="S993"/>
  <c r="S995"/>
  <c r="S997"/>
  <c r="S999"/>
  <c r="S594"/>
  <c r="K602" i="1"/>
  <c r="K618"/>
  <c r="K634"/>
  <c r="K650"/>
  <c r="K656"/>
  <c r="K666"/>
  <c r="K670"/>
  <c r="K672"/>
  <c r="K682"/>
  <c r="K698"/>
  <c r="K704"/>
  <c r="K714"/>
  <c r="K730"/>
  <c r="K746"/>
  <c r="K752"/>
  <c r="K762"/>
  <c r="K768"/>
  <c r="K778"/>
  <c r="K794"/>
  <c r="K810"/>
  <c r="K826"/>
  <c r="K832"/>
  <c r="K842"/>
  <c r="K858"/>
  <c r="K874"/>
  <c r="K888"/>
  <c r="K890"/>
  <c r="K894"/>
  <c r="K906"/>
  <c r="K916"/>
  <c r="K938"/>
  <c r="K954"/>
  <c r="K960"/>
  <c r="K976"/>
  <c r="K986"/>
  <c r="K996"/>
  <c r="S24" i="5"/>
  <c r="S26"/>
  <c r="S28"/>
  <c r="S30"/>
  <c r="S32"/>
  <c r="S34"/>
  <c r="S36"/>
  <c r="S38"/>
  <c r="S40"/>
  <c r="S42"/>
  <c r="S44"/>
  <c r="K46" i="1"/>
  <c r="S46" i="5"/>
  <c r="S48"/>
  <c r="S50"/>
  <c r="S52"/>
  <c r="S54"/>
  <c r="S56"/>
  <c r="S58"/>
  <c r="K60" i="1"/>
  <c r="S60" i="5"/>
  <c r="S62"/>
  <c r="K64" i="1"/>
  <c r="S64" i="5"/>
  <c r="S66"/>
  <c r="S68"/>
  <c r="S70"/>
  <c r="S72"/>
  <c r="S74"/>
  <c r="K76" i="1"/>
  <c r="S76" i="5"/>
  <c r="K78" i="1"/>
  <c r="S78" i="5"/>
  <c r="K80" i="1"/>
  <c r="S80" i="5"/>
  <c r="S82"/>
  <c r="S84"/>
  <c r="S86"/>
  <c r="S88"/>
  <c r="S90"/>
  <c r="K92" i="1"/>
  <c r="S92" i="5"/>
  <c r="K94" i="1"/>
  <c r="S94" i="5"/>
  <c r="K96" i="1"/>
  <c r="S96" i="5"/>
  <c r="S98"/>
  <c r="S100"/>
  <c r="S102"/>
  <c r="S104"/>
  <c r="S106"/>
  <c r="K108" i="1"/>
  <c r="S108" i="5"/>
  <c r="K110" i="1"/>
  <c r="S110" i="5"/>
  <c r="S112"/>
  <c r="S114"/>
  <c r="K116" i="1"/>
  <c r="S116" i="5"/>
  <c r="S118"/>
  <c r="S120"/>
  <c r="S122"/>
  <c r="K124" i="1"/>
  <c r="S124" i="5"/>
  <c r="S126"/>
  <c r="K128" i="1"/>
  <c r="S128" i="5"/>
  <c r="S130"/>
  <c r="K132" i="1"/>
  <c r="S132" i="5"/>
  <c r="S134"/>
  <c r="S136"/>
  <c r="S138"/>
  <c r="K140" i="1"/>
  <c r="S140" i="5"/>
  <c r="K142" i="1"/>
  <c r="S142" i="5"/>
  <c r="K144" i="1"/>
  <c r="S144" i="5"/>
  <c r="S146"/>
  <c r="S148"/>
  <c r="S150"/>
  <c r="S152"/>
  <c r="S154"/>
  <c r="K156" i="1"/>
  <c r="S156" i="5"/>
  <c r="K158" i="1"/>
  <c r="S158" i="5"/>
  <c r="K160" i="1"/>
  <c r="S160" i="5"/>
  <c r="S162"/>
  <c r="S164"/>
  <c r="S166"/>
  <c r="S168"/>
  <c r="S170"/>
  <c r="S172"/>
  <c r="K172" i="1"/>
  <c r="S174" i="5"/>
  <c r="S176"/>
  <c r="S178"/>
  <c r="S180"/>
  <c r="K180" i="1"/>
  <c r="S182" i="5"/>
  <c r="S184"/>
  <c r="S186"/>
  <c r="S188"/>
  <c r="K188" i="1"/>
  <c r="S190" i="5"/>
  <c r="S192"/>
  <c r="S194"/>
  <c r="S196"/>
  <c r="S198"/>
  <c r="S200"/>
  <c r="S202"/>
  <c r="S204"/>
  <c r="K204" i="1"/>
  <c r="S206" i="5"/>
  <c r="S208"/>
  <c r="S210"/>
  <c r="S212"/>
  <c r="K212" i="1"/>
  <c r="S214" i="5"/>
  <c r="S216"/>
  <c r="S218"/>
  <c r="S220"/>
  <c r="K220" i="1"/>
  <c r="S222" i="5"/>
  <c r="S224"/>
  <c r="S226"/>
  <c r="S228"/>
  <c r="S230"/>
  <c r="S232"/>
  <c r="S234"/>
  <c r="S236"/>
  <c r="K236" i="1"/>
  <c r="S238" i="5"/>
  <c r="S240"/>
  <c r="S242"/>
  <c r="S244"/>
  <c r="K244" i="1"/>
  <c r="S246" i="5"/>
  <c r="S248"/>
  <c r="S250"/>
  <c r="S252"/>
  <c r="K252" i="1"/>
  <c r="S254" i="5"/>
  <c r="S256"/>
  <c r="S258"/>
  <c r="S260"/>
  <c r="S262"/>
  <c r="S264"/>
  <c r="S266"/>
  <c r="S268"/>
  <c r="K268" i="1"/>
  <c r="S270" i="5"/>
  <c r="S272"/>
  <c r="S274"/>
  <c r="S276"/>
  <c r="S278"/>
  <c r="S280"/>
  <c r="S282"/>
  <c r="S284"/>
  <c r="K284" i="1"/>
  <c r="S286" i="5"/>
  <c r="S288"/>
  <c r="S290"/>
  <c r="S292"/>
  <c r="S294"/>
  <c r="S296"/>
  <c r="S298"/>
  <c r="S300"/>
  <c r="K300" i="1"/>
  <c r="S302" i="5"/>
  <c r="S304"/>
  <c r="K304" i="1"/>
  <c r="S306" i="5"/>
  <c r="S308"/>
  <c r="S310"/>
  <c r="S312"/>
  <c r="K312" i="1"/>
  <c r="S314" i="5"/>
  <c r="S316"/>
  <c r="K316" i="1"/>
  <c r="S318" i="5"/>
  <c r="S320"/>
  <c r="K320" i="1"/>
  <c r="S322" i="5"/>
  <c r="S324"/>
  <c r="S326"/>
  <c r="S328"/>
  <c r="K328" i="1"/>
  <c r="S330" i="5"/>
  <c r="S332"/>
  <c r="K332" i="1"/>
  <c r="S334" i="5"/>
  <c r="S336"/>
  <c r="K336" i="1"/>
  <c r="S338" i="5"/>
  <c r="S340"/>
  <c r="S342"/>
  <c r="S344"/>
  <c r="K344" i="1"/>
  <c r="S346" i="5"/>
  <c r="S348"/>
  <c r="K348" i="1"/>
  <c r="S350" i="5"/>
  <c r="S352"/>
  <c r="K352" i="1"/>
  <c r="S354" i="5"/>
  <c r="S356"/>
  <c r="S358"/>
  <c r="S360"/>
  <c r="K360" i="1"/>
  <c r="S362" i="5"/>
  <c r="S364"/>
  <c r="K364" i="1"/>
  <c r="S366" i="5"/>
  <c r="S368"/>
  <c r="K368" i="1"/>
  <c r="S370" i="5"/>
  <c r="S372"/>
  <c r="S374"/>
  <c r="S376"/>
  <c r="K376" i="1"/>
  <c r="S378" i="5"/>
  <c r="S380"/>
  <c r="K380" i="1"/>
  <c r="S382" i="5"/>
  <c r="S384"/>
  <c r="K384" i="1"/>
  <c r="S386" i="5"/>
  <c r="S388"/>
  <c r="S390"/>
  <c r="S392"/>
  <c r="K392" i="1"/>
  <c r="S394" i="5"/>
  <c r="S396"/>
  <c r="S398"/>
  <c r="S400"/>
  <c r="K400" i="1"/>
  <c r="S402" i="5"/>
  <c r="S23"/>
  <c r="K23" i="1"/>
  <c r="S25" i="5"/>
  <c r="S27"/>
  <c r="K27" i="1"/>
  <c r="S29" i="5"/>
  <c r="S31"/>
  <c r="S33"/>
  <c r="S35"/>
  <c r="S37"/>
  <c r="S39"/>
  <c r="K39" i="1"/>
  <c r="S41" i="5"/>
  <c r="S43"/>
  <c r="S45"/>
  <c r="S47"/>
  <c r="K49" i="1"/>
  <c r="S49" i="5"/>
  <c r="K51" i="1"/>
  <c r="S51" i="5"/>
  <c r="K53" i="1"/>
  <c r="S53" i="5"/>
  <c r="K55" i="1"/>
  <c r="S55" i="5"/>
  <c r="S57"/>
  <c r="S59"/>
  <c r="S61"/>
  <c r="S63"/>
  <c r="K65" i="1"/>
  <c r="S65" i="5"/>
  <c r="K67" i="1"/>
  <c r="S67" i="5"/>
  <c r="S69"/>
  <c r="K71" i="1"/>
  <c r="S71" i="5"/>
  <c r="S73"/>
  <c r="S75"/>
  <c r="S77"/>
  <c r="S79"/>
  <c r="S81"/>
  <c r="K43" i="1"/>
  <c r="S998" i="5"/>
  <c r="S994"/>
  <c r="S990"/>
  <c r="S986"/>
  <c r="S982"/>
  <c r="S978"/>
  <c r="S974"/>
  <c r="S970"/>
  <c r="S966"/>
  <c r="S962"/>
  <c r="S958"/>
  <c r="S954"/>
  <c r="S950"/>
  <c r="S946"/>
  <c r="S942"/>
  <c r="S938"/>
  <c r="S934"/>
  <c r="S930"/>
  <c r="S926"/>
  <c r="S922"/>
  <c r="S918"/>
  <c r="S914"/>
  <c r="S910"/>
  <c r="S906"/>
  <c r="S902"/>
  <c r="S898"/>
  <c r="S894"/>
  <c r="S890"/>
  <c r="S886"/>
  <c r="S882"/>
  <c r="S878"/>
  <c r="S874"/>
  <c r="S870"/>
  <c r="S866"/>
  <c r="S862"/>
  <c r="S858"/>
  <c r="S854"/>
  <c r="S850"/>
  <c r="S846"/>
  <c r="S842"/>
  <c r="S838"/>
  <c r="S834"/>
  <c r="S830"/>
  <c r="S826"/>
  <c r="S822"/>
  <c r="S818"/>
  <c r="S814"/>
  <c r="S810"/>
  <c r="S806"/>
  <c r="S802"/>
  <c r="S798"/>
  <c r="S794"/>
  <c r="S790"/>
  <c r="S786"/>
  <c r="S782"/>
  <c r="S778"/>
  <c r="S774"/>
  <c r="S770"/>
  <c r="S766"/>
  <c r="S762"/>
  <c r="S758"/>
  <c r="S754"/>
  <c r="S750"/>
  <c r="S746"/>
  <c r="S742"/>
  <c r="S738"/>
  <c r="S734"/>
  <c r="S730"/>
  <c r="S726"/>
  <c r="S722"/>
  <c r="S718"/>
  <c r="S714"/>
  <c r="S710"/>
  <c r="S706"/>
  <c r="S702"/>
  <c r="S698"/>
  <c r="S694"/>
  <c r="S690"/>
  <c r="S686"/>
  <c r="S682"/>
  <c r="S678"/>
  <c r="S674"/>
  <c r="S670"/>
  <c r="S666"/>
  <c r="S662"/>
  <c r="S658"/>
  <c r="S654"/>
  <c r="S650"/>
  <c r="S646"/>
  <c r="S642"/>
  <c r="S638"/>
  <c r="S634"/>
  <c r="S630"/>
  <c r="S626"/>
  <c r="S622"/>
  <c r="S618"/>
  <c r="S614"/>
  <c r="S610"/>
  <c r="S606"/>
  <c r="S602"/>
  <c r="S598"/>
  <c r="K83" i="1"/>
  <c r="S83" i="5"/>
  <c r="K85" i="1"/>
  <c r="S85" i="5"/>
  <c r="K87" i="1"/>
  <c r="S87" i="5"/>
  <c r="S89"/>
  <c r="S91"/>
  <c r="S93"/>
  <c r="S95"/>
  <c r="K97" i="1"/>
  <c r="S97" i="5"/>
  <c r="S99"/>
  <c r="K99" i="1"/>
  <c r="S101" i="5"/>
  <c r="K101" i="1"/>
  <c r="S103" i="5"/>
  <c r="K103" i="1"/>
  <c r="S105" i="5"/>
  <c r="S107"/>
  <c r="S109"/>
  <c r="S111"/>
  <c r="K113" i="1"/>
  <c r="S113" i="5"/>
  <c r="S115"/>
  <c r="K115" i="1"/>
  <c r="S117" i="5"/>
  <c r="S119"/>
  <c r="K119" i="1"/>
  <c r="S121" i="5"/>
  <c r="S123"/>
  <c r="S125"/>
  <c r="S127"/>
  <c r="K129" i="1"/>
  <c r="S129" i="5"/>
  <c r="S131"/>
  <c r="K131" i="1"/>
  <c r="S133" i="5"/>
  <c r="K133" i="1"/>
  <c r="S135" i="5"/>
  <c r="K135" i="1"/>
  <c r="S137" i="5"/>
  <c r="S139"/>
  <c r="K139" i="1"/>
  <c r="S141" i="5"/>
  <c r="S143"/>
  <c r="K145" i="1"/>
  <c r="S145" i="5"/>
  <c r="S147"/>
  <c r="K147" i="1"/>
  <c r="S149" i="5"/>
  <c r="S151"/>
  <c r="K151" i="1"/>
  <c r="S153" i="5"/>
  <c r="S155"/>
  <c r="K155" i="1"/>
  <c r="S157" i="5"/>
  <c r="S159"/>
  <c r="K161" i="1"/>
  <c r="S161" i="5"/>
  <c r="K163" i="1"/>
  <c r="S163" i="5"/>
  <c r="K165" i="1"/>
  <c r="S165" i="5"/>
  <c r="K167" i="1"/>
  <c r="S167" i="5"/>
  <c r="S169"/>
  <c r="S171"/>
  <c r="S173"/>
  <c r="S175"/>
  <c r="K177" i="1"/>
  <c r="S177" i="5"/>
  <c r="K179" i="1"/>
  <c r="S179" i="5"/>
  <c r="K181" i="1"/>
  <c r="S181" i="5"/>
  <c r="K183" i="1"/>
  <c r="S183" i="5"/>
  <c r="S185"/>
  <c r="K187" i="1"/>
  <c r="S187" i="5"/>
  <c r="S189"/>
  <c r="S191"/>
  <c r="K193" i="1"/>
  <c r="S193" i="5"/>
  <c r="K195" i="1"/>
  <c r="S195" i="5"/>
  <c r="K197" i="1"/>
  <c r="S197" i="5"/>
  <c r="K199" i="1"/>
  <c r="S199" i="5"/>
  <c r="S201"/>
  <c r="K203" i="1"/>
  <c r="S203" i="5"/>
  <c r="S205"/>
  <c r="S207"/>
  <c r="K209" i="1"/>
  <c r="S209" i="5"/>
  <c r="K211" i="1"/>
  <c r="S211" i="5"/>
  <c r="S213"/>
  <c r="K215" i="1"/>
  <c r="S215" i="5"/>
  <c r="S217"/>
  <c r="K219" i="1"/>
  <c r="S219" i="5"/>
  <c r="S221"/>
  <c r="S223"/>
  <c r="K225" i="1"/>
  <c r="S225" i="5"/>
  <c r="K227" i="1"/>
  <c r="S227" i="5"/>
  <c r="K229" i="1"/>
  <c r="S229" i="5"/>
  <c r="K231" i="1"/>
  <c r="S231" i="5"/>
  <c r="S233"/>
  <c r="S235"/>
  <c r="S237"/>
  <c r="S239"/>
  <c r="K241" i="1"/>
  <c r="S241" i="5"/>
  <c r="K243" i="1"/>
  <c r="S243" i="5"/>
  <c r="K245" i="1"/>
  <c r="S245" i="5"/>
  <c r="K247" i="1"/>
  <c r="S247" i="5"/>
  <c r="S249"/>
  <c r="S251"/>
  <c r="S253"/>
  <c r="S255"/>
  <c r="K257" i="1"/>
  <c r="S257" i="5"/>
  <c r="K259" i="1"/>
  <c r="S259" i="5"/>
  <c r="K261" i="1"/>
  <c r="S261" i="5"/>
  <c r="K263" i="1"/>
  <c r="S263" i="5"/>
  <c r="S265"/>
  <c r="K267" i="1"/>
  <c r="S267" i="5"/>
  <c r="S269"/>
  <c r="S271"/>
  <c r="K273" i="1"/>
  <c r="S273" i="5"/>
  <c r="K275" i="1"/>
  <c r="S275" i="5"/>
  <c r="S277"/>
  <c r="K279" i="1"/>
  <c r="S279" i="5"/>
  <c r="S281"/>
  <c r="K283" i="1"/>
  <c r="S283" i="5"/>
  <c r="S285"/>
  <c r="S287"/>
  <c r="K289" i="1"/>
  <c r="S289" i="5"/>
  <c r="K291" i="1"/>
  <c r="S291" i="5"/>
  <c r="K293" i="1"/>
  <c r="S293" i="5"/>
  <c r="K295" i="1"/>
  <c r="S295" i="5"/>
  <c r="S297"/>
  <c r="S299"/>
  <c r="S301"/>
  <c r="K303" i="1"/>
  <c r="S303" i="5"/>
  <c r="K305" i="1"/>
  <c r="S305" i="5"/>
  <c r="K307" i="1"/>
  <c r="S307" i="5"/>
  <c r="K309" i="1"/>
  <c r="S309" i="5"/>
  <c r="K311" i="1"/>
  <c r="S311" i="5"/>
  <c r="S313"/>
  <c r="K315" i="1"/>
  <c r="S315" i="5"/>
  <c r="S317"/>
  <c r="K319" i="1"/>
  <c r="S319" i="5"/>
  <c r="K321" i="1"/>
  <c r="S321" i="5"/>
  <c r="K323" i="1"/>
  <c r="S323" i="5"/>
  <c r="S325"/>
  <c r="K327" i="1"/>
  <c r="S327" i="5"/>
  <c r="S329"/>
  <c r="K331" i="1"/>
  <c r="S331" i="5"/>
  <c r="S333"/>
  <c r="K335" i="1"/>
  <c r="S335" i="5"/>
  <c r="K337" i="1"/>
  <c r="S337" i="5"/>
  <c r="K339" i="1"/>
  <c r="S339" i="5"/>
  <c r="S341"/>
  <c r="K343" i="1"/>
  <c r="S343" i="5"/>
  <c r="S345"/>
  <c r="K347" i="1"/>
  <c r="S347" i="5"/>
  <c r="S349"/>
  <c r="K351" i="1"/>
  <c r="S351" i="5"/>
  <c r="K353" i="1"/>
  <c r="S353" i="5"/>
  <c r="K355" i="1"/>
  <c r="S355" i="5"/>
  <c r="K357" i="1"/>
  <c r="S357" i="5"/>
  <c r="K359" i="1"/>
  <c r="S359" i="5"/>
  <c r="S361"/>
  <c r="K363" i="1"/>
  <c r="S363" i="5"/>
  <c r="S365"/>
  <c r="K367" i="1"/>
  <c r="S367" i="5"/>
  <c r="K369" i="1"/>
  <c r="S369" i="5"/>
  <c r="K371" i="1"/>
  <c r="S371" i="5"/>
  <c r="K373" i="1"/>
  <c r="S373" i="5"/>
  <c r="K375" i="1"/>
  <c r="S375" i="5"/>
  <c r="S377"/>
  <c r="K379" i="1"/>
  <c r="S379" i="5"/>
  <c r="S381"/>
  <c r="K383" i="1"/>
  <c r="S383" i="5"/>
  <c r="K385" i="1"/>
  <c r="S385" i="5"/>
  <c r="S387"/>
  <c r="S389"/>
  <c r="K391" i="1"/>
  <c r="S391" i="5"/>
  <c r="S393"/>
  <c r="K395" i="1"/>
  <c r="S395" i="5"/>
  <c r="S397"/>
  <c r="K399" i="1"/>
  <c r="S399" i="5"/>
  <c r="K401" i="1"/>
  <c r="S401" i="5"/>
  <c r="S403"/>
  <c r="K405" i="1"/>
  <c r="S405" i="5"/>
  <c r="K407" i="1"/>
  <c r="S407" i="5"/>
  <c r="S409"/>
  <c r="K411" i="1"/>
  <c r="S411" i="5"/>
  <c r="S413"/>
  <c r="K415" i="1"/>
  <c r="S415" i="5"/>
  <c r="K417" i="1"/>
  <c r="S417" i="5"/>
  <c r="S419"/>
  <c r="S421"/>
  <c r="K423" i="1"/>
  <c r="S423" i="5"/>
  <c r="S425"/>
  <c r="K427" i="1"/>
  <c r="S427" i="5"/>
  <c r="S429"/>
  <c r="K431" i="1"/>
  <c r="S431" i="5"/>
  <c r="K433" i="1"/>
  <c r="S433" i="5"/>
  <c r="S435"/>
  <c r="S437"/>
  <c r="K439" i="1"/>
  <c r="S439" i="5"/>
  <c r="S441"/>
  <c r="K443" i="1"/>
  <c r="S443" i="5"/>
  <c r="S445"/>
  <c r="K447" i="1"/>
  <c r="S447" i="5"/>
  <c r="K449" i="1"/>
  <c r="S449" i="5"/>
  <c r="S451"/>
  <c r="K453" i="1"/>
  <c r="S453" i="5"/>
  <c r="K455" i="1"/>
  <c r="S455" i="5"/>
  <c r="S457"/>
  <c r="K459" i="1"/>
  <c r="S459" i="5"/>
  <c r="S461"/>
  <c r="K463" i="1"/>
  <c r="S463" i="5"/>
  <c r="K465" i="1"/>
  <c r="S465" i="5"/>
  <c r="S467"/>
  <c r="S469"/>
  <c r="K471" i="1"/>
  <c r="S471" i="5"/>
  <c r="S473"/>
  <c r="K475" i="1"/>
  <c r="S475" i="5"/>
  <c r="S477"/>
  <c r="K479" i="1"/>
  <c r="S479" i="5"/>
  <c r="K481" i="1"/>
  <c r="S481" i="5"/>
  <c r="S483"/>
  <c r="S485"/>
  <c r="K487" i="1"/>
  <c r="S487" i="5"/>
  <c r="S489"/>
  <c r="K491" i="1"/>
  <c r="S491" i="5"/>
  <c r="S493"/>
  <c r="K495" i="1"/>
  <c r="S495" i="5"/>
  <c r="K497" i="1"/>
  <c r="S497" i="5"/>
  <c r="K499" i="1"/>
  <c r="S499" i="5"/>
  <c r="S501"/>
  <c r="K503" i="1"/>
  <c r="S503" i="5"/>
  <c r="S505"/>
  <c r="K507" i="1"/>
  <c r="S507" i="5"/>
  <c r="S509"/>
  <c r="K511" i="1"/>
  <c r="S511" i="5"/>
  <c r="K513" i="1"/>
  <c r="S513" i="5"/>
  <c r="S515"/>
  <c r="K517" i="1"/>
  <c r="S517" i="5"/>
  <c r="K519" i="1"/>
  <c r="S519" i="5"/>
  <c r="S521"/>
  <c r="K523" i="1"/>
  <c r="S523" i="5"/>
  <c r="S525"/>
  <c r="K527" i="1"/>
  <c r="S527" i="5"/>
  <c r="K529" i="1"/>
  <c r="S529" i="5"/>
  <c r="K531" i="1"/>
  <c r="S531" i="5"/>
  <c r="S533"/>
  <c r="K535" i="1"/>
  <c r="S535" i="5"/>
  <c r="S537"/>
  <c r="K539" i="1"/>
  <c r="S539" i="5"/>
  <c r="S541"/>
  <c r="K543" i="1"/>
  <c r="S543" i="5"/>
  <c r="K545" i="1"/>
  <c r="S545" i="5"/>
  <c r="S547"/>
  <c r="S549"/>
  <c r="K551" i="1"/>
  <c r="S551" i="5"/>
  <c r="S553"/>
  <c r="K555" i="1"/>
  <c r="S555" i="5"/>
  <c r="S557"/>
  <c r="K559" i="1"/>
  <c r="S559" i="5"/>
  <c r="K561" i="1"/>
  <c r="S561" i="5"/>
  <c r="K563" i="1"/>
  <c r="S563" i="5"/>
  <c r="S565"/>
  <c r="K567" i="1"/>
  <c r="S567" i="5"/>
  <c r="S569"/>
  <c r="K571" i="1"/>
  <c r="S571" i="5"/>
  <c r="S573"/>
  <c r="K575" i="1"/>
  <c r="S575" i="5"/>
  <c r="K577" i="1"/>
  <c r="S577" i="5"/>
  <c r="S579"/>
  <c r="S581"/>
  <c r="K583" i="1"/>
  <c r="S583" i="5"/>
  <c r="S585"/>
  <c r="K587" i="1"/>
  <c r="S587" i="5"/>
  <c r="S589"/>
  <c r="K591" i="1"/>
  <c r="S591" i="5"/>
  <c r="K593" i="1"/>
  <c r="S593" i="5"/>
  <c r="K48" i="1"/>
  <c r="K112"/>
  <c r="K995"/>
  <c r="K979"/>
  <c r="K967"/>
  <c r="K963"/>
  <c r="K951"/>
  <c r="K947"/>
  <c r="K935"/>
  <c r="K931"/>
  <c r="K915"/>
  <c r="K903"/>
  <c r="K899"/>
  <c r="K883"/>
  <c r="K867"/>
  <c r="K851"/>
  <c r="K835"/>
  <c r="K819"/>
  <c r="K807"/>
  <c r="K803"/>
  <c r="K791"/>
  <c r="K787"/>
  <c r="K775"/>
  <c r="K771"/>
  <c r="K759"/>
  <c r="K755"/>
  <c r="K743"/>
  <c r="K739"/>
  <c r="K727"/>
  <c r="K723"/>
  <c r="K719"/>
  <c r="K711"/>
  <c r="K707"/>
  <c r="K695"/>
  <c r="K691"/>
  <c r="K679"/>
  <c r="K675"/>
  <c r="K659"/>
  <c r="K647"/>
  <c r="K643"/>
  <c r="K635"/>
  <c r="K631"/>
  <c r="K627"/>
  <c r="K623"/>
  <c r="K619"/>
  <c r="K615"/>
  <c r="K611"/>
  <c r="K607"/>
  <c r="K603"/>
  <c r="K599"/>
  <c r="K595"/>
  <c r="K81"/>
  <c r="K117"/>
  <c r="K149"/>
  <c r="K201"/>
  <c r="S1000" i="5"/>
  <c r="S996"/>
  <c r="S992"/>
  <c r="S988"/>
  <c r="S984"/>
  <c r="S980"/>
  <c r="S976"/>
  <c r="S972"/>
  <c r="S968"/>
  <c r="S964"/>
  <c r="S960"/>
  <c r="S956"/>
  <c r="S952"/>
  <c r="S948"/>
  <c r="S944"/>
  <c r="S940"/>
  <c r="S936"/>
  <c r="S932"/>
  <c r="S928"/>
  <c r="S924"/>
  <c r="S920"/>
  <c r="S916"/>
  <c r="S912"/>
  <c r="S908"/>
  <c r="S904"/>
  <c r="S900"/>
  <c r="S896"/>
  <c r="S892"/>
  <c r="S888"/>
  <c r="S884"/>
  <c r="S880"/>
  <c r="S876"/>
  <c r="S872"/>
  <c r="S868"/>
  <c r="S864"/>
  <c r="S860"/>
  <c r="S856"/>
  <c r="S852"/>
  <c r="S848"/>
  <c r="S844"/>
  <c r="S840"/>
  <c r="S836"/>
  <c r="S832"/>
  <c r="S828"/>
  <c r="S824"/>
  <c r="S820"/>
  <c r="S816"/>
  <c r="S812"/>
  <c r="S808"/>
  <c r="S804"/>
  <c r="S800"/>
  <c r="S796"/>
  <c r="S792"/>
  <c r="S788"/>
  <c r="S784"/>
  <c r="S780"/>
  <c r="S776"/>
  <c r="S772"/>
  <c r="S768"/>
  <c r="S764"/>
  <c r="S760"/>
  <c r="S756"/>
  <c r="S752"/>
  <c r="S748"/>
  <c r="S744"/>
  <c r="S740"/>
  <c r="S736"/>
  <c r="S732"/>
  <c r="S728"/>
  <c r="S724"/>
  <c r="S720"/>
  <c r="S716"/>
  <c r="S712"/>
  <c r="S708"/>
  <c r="S704"/>
  <c r="S700"/>
  <c r="S696"/>
  <c r="S692"/>
  <c r="S688"/>
  <c r="S684"/>
  <c r="S680"/>
  <c r="S676"/>
  <c r="S672"/>
  <c r="S668"/>
  <c r="S664"/>
  <c r="S660"/>
  <c r="S656"/>
  <c r="S652"/>
  <c r="S648"/>
  <c r="S644"/>
  <c r="S640"/>
  <c r="S636"/>
  <c r="S632"/>
  <c r="S628"/>
  <c r="S624"/>
  <c r="S620"/>
  <c r="S616"/>
  <c r="S612"/>
  <c r="S608"/>
  <c r="S604"/>
  <c r="S600"/>
  <c r="S596"/>
  <c r="S404"/>
  <c r="S406"/>
  <c r="S408"/>
  <c r="K408" i="1"/>
  <c r="S410" i="5"/>
  <c r="K410" i="1"/>
  <c r="S412" i="5"/>
  <c r="K412" i="1"/>
  <c r="S414" i="5"/>
  <c r="S416"/>
  <c r="K416" i="1"/>
  <c r="S418" i="5"/>
  <c r="S420"/>
  <c r="S422"/>
  <c r="S424"/>
  <c r="K424" i="1"/>
  <c r="S426" i="5"/>
  <c r="K426" i="1"/>
  <c r="S428" i="5"/>
  <c r="K428" i="1"/>
  <c r="S430" i="5"/>
  <c r="S432"/>
  <c r="K432" i="1"/>
  <c r="S434" i="5"/>
  <c r="S436"/>
  <c r="S438"/>
  <c r="S440"/>
  <c r="K440" i="1"/>
  <c r="S442" i="5"/>
  <c r="K442" i="1"/>
  <c r="S444" i="5"/>
  <c r="K444" i="1"/>
  <c r="S446" i="5"/>
  <c r="S448"/>
  <c r="K448" i="1"/>
  <c r="S450" i="5"/>
  <c r="S452"/>
  <c r="S454"/>
  <c r="S456"/>
  <c r="K456" i="1"/>
  <c r="S458" i="5"/>
  <c r="K458" i="1"/>
  <c r="S460" i="5"/>
  <c r="K460" i="1"/>
  <c r="S462" i="5"/>
  <c r="S464"/>
  <c r="K464" i="1"/>
  <c r="S466" i="5"/>
  <c r="S468"/>
  <c r="S470"/>
  <c r="S472"/>
  <c r="K472" i="1"/>
  <c r="S474" i="5"/>
  <c r="K474" i="1"/>
  <c r="S476" i="5"/>
  <c r="K476" i="1"/>
  <c r="S478" i="5"/>
  <c r="S480"/>
  <c r="K480" i="1"/>
  <c r="S482" i="5"/>
  <c r="S484"/>
  <c r="S486"/>
  <c r="S488"/>
  <c r="K488" i="1"/>
  <c r="S490" i="5"/>
  <c r="K490" i="1"/>
  <c r="S492" i="5"/>
  <c r="K492" i="1"/>
  <c r="S494" i="5"/>
  <c r="K494" i="1"/>
  <c r="S496" i="5"/>
  <c r="K496" i="1"/>
  <c r="S498" i="5"/>
  <c r="S500"/>
  <c r="S502"/>
  <c r="S504"/>
  <c r="K504" i="1"/>
  <c r="S506" i="5"/>
  <c r="K506" i="1"/>
  <c r="S508" i="5"/>
  <c r="K508" i="1"/>
  <c r="S510" i="5"/>
  <c r="K510" i="1"/>
  <c r="S512" i="5"/>
  <c r="K512" i="1"/>
  <c r="S514" i="5"/>
  <c r="S516"/>
  <c r="S518"/>
  <c r="S520"/>
  <c r="K520" i="1"/>
  <c r="S522" i="5"/>
  <c r="K522" i="1"/>
  <c r="S524" i="5"/>
  <c r="K524" i="1"/>
  <c r="S526" i="5"/>
  <c r="S528"/>
  <c r="K528" i="1"/>
  <c r="S530" i="5"/>
  <c r="S532"/>
  <c r="K532" i="1"/>
  <c r="S534" i="5"/>
  <c r="S536"/>
  <c r="K536" i="1"/>
  <c r="S538" i="5"/>
  <c r="K538" i="1"/>
  <c r="S540" i="5"/>
  <c r="K540" i="1"/>
  <c r="S542" i="5"/>
  <c r="S544"/>
  <c r="K544" i="1"/>
  <c r="S546" i="5"/>
  <c r="S548"/>
  <c r="S550"/>
  <c r="S552"/>
  <c r="K552" i="1"/>
  <c r="S554" i="5"/>
  <c r="K554" i="1"/>
  <c r="S556" i="5"/>
  <c r="K556" i="1"/>
  <c r="S558" i="5"/>
  <c r="S560"/>
  <c r="K560" i="1"/>
  <c r="S562" i="5"/>
  <c r="S564"/>
  <c r="S566"/>
  <c r="S568"/>
  <c r="K568" i="1"/>
  <c r="S570" i="5"/>
  <c r="K570" i="1"/>
  <c r="S572" i="5"/>
  <c r="K572" i="1"/>
  <c r="S574" i="5"/>
  <c r="K574" i="1"/>
  <c r="S576" i="5"/>
  <c r="K576" i="1"/>
  <c r="S578" i="5"/>
  <c r="S580"/>
  <c r="S582"/>
  <c r="S584"/>
  <c r="K584" i="1"/>
  <c r="S586" i="5"/>
  <c r="K586" i="1"/>
  <c r="S588" i="5"/>
  <c r="K588" i="1"/>
  <c r="S590" i="5"/>
  <c r="K590" i="1"/>
  <c r="S592" i="5"/>
  <c r="K592" i="1"/>
  <c r="K42"/>
  <c r="K58"/>
  <c r="K74"/>
  <c r="K90"/>
  <c r="K106"/>
  <c r="K122"/>
  <c r="K138"/>
  <c r="K154"/>
  <c r="K162"/>
  <c r="K170"/>
  <c r="K174"/>
  <c r="K186"/>
  <c r="K190"/>
  <c r="K202"/>
  <c r="K206"/>
  <c r="K218"/>
  <c r="K222"/>
  <c r="K234"/>
  <c r="K238"/>
  <c r="K250"/>
  <c r="K254"/>
  <c r="K258"/>
  <c r="K266"/>
  <c r="K270"/>
  <c r="K282"/>
  <c r="K286"/>
  <c r="K298"/>
  <c r="K302"/>
  <c r="K314"/>
  <c r="K318"/>
  <c r="K330"/>
  <c r="K334"/>
  <c r="K346"/>
  <c r="K350"/>
  <c r="K354"/>
  <c r="K362"/>
  <c r="K366"/>
  <c r="K378"/>
  <c r="K382"/>
  <c r="K394"/>
  <c r="K398"/>
  <c r="K414"/>
  <c r="K430"/>
  <c r="K446"/>
  <c r="K462"/>
  <c r="K478"/>
  <c r="K542"/>
  <c r="K770"/>
  <c r="K993"/>
  <c r="K981"/>
  <c r="K977"/>
  <c r="K961"/>
  <c r="K945"/>
  <c r="K929"/>
  <c r="K913"/>
  <c r="K901"/>
  <c r="K897"/>
  <c r="K881"/>
  <c r="K869"/>
  <c r="K865"/>
  <c r="K849"/>
  <c r="K833"/>
  <c r="K817"/>
  <c r="K805"/>
  <c r="K801"/>
  <c r="K789"/>
  <c r="K785"/>
  <c r="K773"/>
  <c r="K769"/>
  <c r="K765"/>
  <c r="K753"/>
  <c r="K741"/>
  <c r="K737"/>
  <c r="K733"/>
  <c r="K725"/>
  <c r="K721"/>
  <c r="K705"/>
  <c r="K693"/>
  <c r="K689"/>
  <c r="K673"/>
  <c r="K661"/>
  <c r="K657"/>
  <c r="K645"/>
  <c r="K641"/>
  <c r="K629"/>
  <c r="K625"/>
  <c r="K613"/>
  <c r="K609"/>
  <c r="K605"/>
  <c r="K387"/>
  <c r="K403"/>
  <c r="K419"/>
  <c r="K435"/>
  <c r="K451"/>
  <c r="K467"/>
  <c r="K483"/>
  <c r="K515"/>
  <c r="K547"/>
  <c r="K579"/>
  <c r="K663"/>
  <c r="K823"/>
  <c r="K919"/>
  <c r="K388"/>
  <c r="K396"/>
  <c r="K516"/>
  <c r="K596"/>
  <c r="K600"/>
  <c r="K604"/>
  <c r="K608"/>
  <c r="K612"/>
  <c r="K616"/>
  <c r="K620"/>
  <c r="K624"/>
  <c r="K628"/>
  <c r="K636"/>
  <c r="K640"/>
  <c r="K652"/>
  <c r="K668"/>
  <c r="K684"/>
  <c r="K700"/>
  <c r="K716"/>
  <c r="K732"/>
  <c r="K748"/>
  <c r="K764"/>
  <c r="K780"/>
  <c r="K796"/>
  <c r="K812"/>
  <c r="K828"/>
  <c r="K844"/>
  <c r="K860"/>
  <c r="K876"/>
  <c r="K892"/>
  <c r="K908"/>
  <c r="K924"/>
  <c r="K940"/>
  <c r="K956"/>
  <c r="K972"/>
  <c r="K988"/>
  <c r="F7"/>
  <c r="F3"/>
  <c r="AF957" i="5"/>
  <c r="G957" i="1" s="1"/>
  <c r="Y957" s="1"/>
  <c r="F957"/>
  <c r="AC962" i="5"/>
  <c r="V962" i="1" s="1"/>
  <c r="AC14"/>
  <c r="AD14" s="1"/>
  <c r="AC16"/>
  <c r="AD16" s="1"/>
  <c r="G20" i="5"/>
  <c r="G24"/>
  <c r="G28"/>
  <c r="G32"/>
  <c r="G36"/>
  <c r="G40"/>
  <c r="G44"/>
  <c r="G48"/>
  <c r="G52"/>
  <c r="G56"/>
  <c r="G60"/>
  <c r="G64"/>
  <c r="G68"/>
  <c r="G72"/>
  <c r="G76"/>
  <c r="G80"/>
  <c r="G84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G200"/>
  <c r="G204"/>
  <c r="G208"/>
  <c r="G212"/>
  <c r="G216"/>
  <c r="G220"/>
  <c r="G224"/>
  <c r="G228"/>
  <c r="G232"/>
  <c r="G236"/>
  <c r="G240"/>
  <c r="G244"/>
  <c r="G248"/>
  <c r="G252"/>
  <c r="G256"/>
  <c r="G260"/>
  <c r="G264"/>
  <c r="G268"/>
  <c r="G272"/>
  <c r="G276"/>
  <c r="G280"/>
  <c r="G284"/>
  <c r="G288"/>
  <c r="G292"/>
  <c r="G296"/>
  <c r="G300"/>
  <c r="G304"/>
  <c r="G308"/>
  <c r="G312"/>
  <c r="G316"/>
  <c r="G320"/>
  <c r="G324"/>
  <c r="G328"/>
  <c r="G332"/>
  <c r="G336"/>
  <c r="G340"/>
  <c r="G344"/>
  <c r="G348"/>
  <c r="G352"/>
  <c r="G356"/>
  <c r="G360"/>
  <c r="G364"/>
  <c r="G368"/>
  <c r="G372"/>
  <c r="G376"/>
  <c r="G380"/>
  <c r="G384"/>
  <c r="G388"/>
  <c r="G392"/>
  <c r="G396"/>
  <c r="G400"/>
  <c r="G404"/>
  <c r="G408"/>
  <c r="G412"/>
  <c r="G416"/>
  <c r="G420"/>
  <c r="G424"/>
  <c r="G428"/>
  <c r="G432"/>
  <c r="G436"/>
  <c r="G440"/>
  <c r="G444"/>
  <c r="G448"/>
  <c r="G452"/>
  <c r="G456"/>
  <c r="G460"/>
  <c r="G464"/>
  <c r="G468"/>
  <c r="G472"/>
  <c r="G476"/>
  <c r="G480"/>
  <c r="G484"/>
  <c r="G488"/>
  <c r="G492"/>
  <c r="G496"/>
  <c r="G500"/>
  <c r="G504"/>
  <c r="G508"/>
  <c r="G512"/>
  <c r="G516"/>
  <c r="G520"/>
  <c r="G524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G636"/>
  <c r="G640"/>
  <c r="G644"/>
  <c r="G648"/>
  <c r="G652"/>
  <c r="G656"/>
  <c r="G660"/>
  <c r="G664"/>
  <c r="G668"/>
  <c r="G672"/>
  <c r="G676"/>
  <c r="G680"/>
  <c r="G684"/>
  <c r="G688"/>
  <c r="G692"/>
  <c r="G696"/>
  <c r="G700"/>
  <c r="G704"/>
  <c r="G708"/>
  <c r="G712"/>
  <c r="G716"/>
  <c r="G720"/>
  <c r="G724"/>
  <c r="G728"/>
  <c r="G732"/>
  <c r="G736"/>
  <c r="G740"/>
  <c r="G744"/>
  <c r="G748"/>
  <c r="G752"/>
  <c r="G756"/>
  <c r="G760"/>
  <c r="G764"/>
  <c r="G768"/>
  <c r="G772"/>
  <c r="G776"/>
  <c r="G780"/>
  <c r="G784"/>
  <c r="G788"/>
  <c r="G792"/>
  <c r="G796"/>
  <c r="G800"/>
  <c r="G804"/>
  <c r="G808"/>
  <c r="G812"/>
  <c r="G816"/>
  <c r="G820"/>
  <c r="G824"/>
  <c r="G828"/>
  <c r="G832"/>
  <c r="G836"/>
  <c r="G840"/>
  <c r="G844"/>
  <c r="G848"/>
  <c r="G852"/>
  <c r="G856"/>
  <c r="G860"/>
  <c r="G864"/>
  <c r="G868"/>
  <c r="G872"/>
  <c r="G876"/>
  <c r="G880"/>
  <c r="G884"/>
  <c r="G888"/>
  <c r="G892"/>
  <c r="G896"/>
  <c r="G900"/>
  <c r="G904"/>
  <c r="G908"/>
  <c r="G912"/>
  <c r="G916"/>
  <c r="G920"/>
  <c r="G924"/>
  <c r="G928"/>
  <c r="G932"/>
  <c r="G936"/>
  <c r="G940"/>
  <c r="G944"/>
  <c r="G948"/>
  <c r="G952"/>
  <c r="G956"/>
  <c r="G960"/>
  <c r="G964"/>
  <c r="G968"/>
  <c r="G972"/>
  <c r="G976"/>
  <c r="G980"/>
  <c r="G984"/>
  <c r="G988"/>
  <c r="G992"/>
  <c r="G996"/>
  <c r="G1000"/>
  <c r="G23"/>
  <c r="G27"/>
  <c r="G31"/>
  <c r="G35"/>
  <c r="G39"/>
  <c r="G43"/>
  <c r="G47"/>
  <c r="G51"/>
  <c r="G55"/>
  <c r="G59"/>
  <c r="G63"/>
  <c r="G67"/>
  <c r="G71"/>
  <c r="G75"/>
  <c r="G79"/>
  <c r="G83"/>
  <c r="G87"/>
  <c r="G91"/>
  <c r="G95"/>
  <c r="G99"/>
  <c r="G103"/>
  <c r="G107"/>
  <c r="G111"/>
  <c r="G115"/>
  <c r="G119"/>
  <c r="G123"/>
  <c r="G127"/>
  <c r="G131"/>
  <c r="G135"/>
  <c r="G139"/>
  <c r="G143"/>
  <c r="G147"/>
  <c r="G151"/>
  <c r="G155"/>
  <c r="G159"/>
  <c r="G163"/>
  <c r="G167"/>
  <c r="G171"/>
  <c r="G175"/>
  <c r="G179"/>
  <c r="G183"/>
  <c r="G187"/>
  <c r="G191"/>
  <c r="G195"/>
  <c r="G199"/>
  <c r="G203"/>
  <c r="G207"/>
  <c r="G211"/>
  <c r="G215"/>
  <c r="G219"/>
  <c r="G223"/>
  <c r="G227"/>
  <c r="G231"/>
  <c r="G235"/>
  <c r="G239"/>
  <c r="G243"/>
  <c r="G247"/>
  <c r="G251"/>
  <c r="G255"/>
  <c r="G259"/>
  <c r="G263"/>
  <c r="G267"/>
  <c r="G271"/>
  <c r="G275"/>
  <c r="G279"/>
  <c r="G283"/>
  <c r="G287"/>
  <c r="G291"/>
  <c r="G295"/>
  <c r="G299"/>
  <c r="G303"/>
  <c r="G307"/>
  <c r="G311"/>
  <c r="G315"/>
  <c r="G319"/>
  <c r="G323"/>
  <c r="G327"/>
  <c r="G331"/>
  <c r="G335"/>
  <c r="G339"/>
  <c r="G343"/>
  <c r="G347"/>
  <c r="G351"/>
  <c r="G355"/>
  <c r="G359"/>
  <c r="G363"/>
  <c r="G367"/>
  <c r="G371"/>
  <c r="G375"/>
  <c r="G379"/>
  <c r="G383"/>
  <c r="G387"/>
  <c r="G391"/>
  <c r="G395"/>
  <c r="G399"/>
  <c r="G403"/>
  <c r="G407"/>
  <c r="G411"/>
  <c r="G415"/>
  <c r="G419"/>
  <c r="G423"/>
  <c r="G427"/>
  <c r="G431"/>
  <c r="G435"/>
  <c r="G439"/>
  <c r="G443"/>
  <c r="G447"/>
  <c r="G451"/>
  <c r="G455"/>
  <c r="G459"/>
  <c r="G463"/>
  <c r="G467"/>
  <c r="G471"/>
  <c r="G475"/>
  <c r="G479"/>
  <c r="G483"/>
  <c r="G487"/>
  <c r="G491"/>
  <c r="G495"/>
  <c r="G499"/>
  <c r="G503"/>
  <c r="G507"/>
  <c r="G511"/>
  <c r="G515"/>
  <c r="G519"/>
  <c r="G523"/>
  <c r="G527"/>
  <c r="G531"/>
  <c r="G535"/>
  <c r="G539"/>
  <c r="G543"/>
  <c r="G547"/>
  <c r="G551"/>
  <c r="G555"/>
  <c r="G559"/>
  <c r="G563"/>
  <c r="G567"/>
  <c r="G571"/>
  <c r="G575"/>
  <c r="G579"/>
  <c r="G583"/>
  <c r="G587"/>
  <c r="G591"/>
  <c r="G595"/>
  <c r="G599"/>
  <c r="G603"/>
  <c r="G607"/>
  <c r="G611"/>
  <c r="G615"/>
  <c r="G619"/>
  <c r="G623"/>
  <c r="G627"/>
  <c r="G631"/>
  <c r="G635"/>
  <c r="G639"/>
  <c r="G643"/>
  <c r="G647"/>
  <c r="G651"/>
  <c r="G655"/>
  <c r="G659"/>
  <c r="G663"/>
  <c r="G667"/>
  <c r="G671"/>
  <c r="G675"/>
  <c r="G679"/>
  <c r="G683"/>
  <c r="G687"/>
  <c r="G691"/>
  <c r="G695"/>
  <c r="G699"/>
  <c r="G703"/>
  <c r="G707"/>
  <c r="G711"/>
  <c r="G715"/>
  <c r="G719"/>
  <c r="G723"/>
  <c r="G727"/>
  <c r="G731"/>
  <c r="G735"/>
  <c r="G739"/>
  <c r="G743"/>
  <c r="G747"/>
  <c r="G751"/>
  <c r="G755"/>
  <c r="G759"/>
  <c r="G763"/>
  <c r="G767"/>
  <c r="G771"/>
  <c r="G775"/>
  <c r="G779"/>
  <c r="G783"/>
  <c r="G787"/>
  <c r="G791"/>
  <c r="G795"/>
  <c r="G799"/>
  <c r="G803"/>
  <c r="G807"/>
  <c r="G811"/>
  <c r="G815"/>
  <c r="G819"/>
  <c r="G823"/>
  <c r="G827"/>
  <c r="G831"/>
  <c r="G835"/>
  <c r="G839"/>
  <c r="G843"/>
  <c r="G847"/>
  <c r="G851"/>
  <c r="G855"/>
  <c r="G859"/>
  <c r="G863"/>
  <c r="G867"/>
  <c r="G871"/>
  <c r="G875"/>
  <c r="G879"/>
  <c r="G883"/>
  <c r="G887"/>
  <c r="G891"/>
  <c r="G895"/>
  <c r="G899"/>
  <c r="G903"/>
  <c r="G907"/>
  <c r="G911"/>
  <c r="G915"/>
  <c r="G919"/>
  <c r="G923"/>
  <c r="G927"/>
  <c r="G931"/>
  <c r="G935"/>
  <c r="G939"/>
  <c r="G22"/>
  <c r="G26"/>
  <c r="G30"/>
  <c r="G34"/>
  <c r="G38"/>
  <c r="G42"/>
  <c r="G46"/>
  <c r="G50"/>
  <c r="G54"/>
  <c r="G58"/>
  <c r="G62"/>
  <c r="G66"/>
  <c r="G70"/>
  <c r="G74"/>
  <c r="G78"/>
  <c r="G82"/>
  <c r="G86"/>
  <c r="G90"/>
  <c r="G94"/>
  <c r="G98"/>
  <c r="G102"/>
  <c r="G106"/>
  <c r="G110"/>
  <c r="G114"/>
  <c r="G118"/>
  <c r="G122"/>
  <c r="G126"/>
  <c r="G130"/>
  <c r="G134"/>
  <c r="G138"/>
  <c r="G142"/>
  <c r="G146"/>
  <c r="G150"/>
  <c r="G154"/>
  <c r="G158"/>
  <c r="G162"/>
  <c r="G166"/>
  <c r="G170"/>
  <c r="G174"/>
  <c r="G178"/>
  <c r="G182"/>
  <c r="G186"/>
  <c r="G190"/>
  <c r="G194"/>
  <c r="G198"/>
  <c r="G202"/>
  <c r="G206"/>
  <c r="G210"/>
  <c r="G214"/>
  <c r="G218"/>
  <c r="G222"/>
  <c r="G226"/>
  <c r="G230"/>
  <c r="G234"/>
  <c r="G238"/>
  <c r="G242"/>
  <c r="G246"/>
  <c r="G250"/>
  <c r="G254"/>
  <c r="G258"/>
  <c r="G262"/>
  <c r="G266"/>
  <c r="G270"/>
  <c r="G274"/>
  <c r="G278"/>
  <c r="G282"/>
  <c r="G286"/>
  <c r="G290"/>
  <c r="G294"/>
  <c r="G298"/>
  <c r="G302"/>
  <c r="G306"/>
  <c r="G310"/>
  <c r="G314"/>
  <c r="G318"/>
  <c r="G322"/>
  <c r="G326"/>
  <c r="G330"/>
  <c r="G334"/>
  <c r="G338"/>
  <c r="G342"/>
  <c r="G346"/>
  <c r="G350"/>
  <c r="G354"/>
  <c r="G358"/>
  <c r="G362"/>
  <c r="G366"/>
  <c r="G370"/>
  <c r="G374"/>
  <c r="G378"/>
  <c r="G382"/>
  <c r="G386"/>
  <c r="G390"/>
  <c r="G394"/>
  <c r="G398"/>
  <c r="G402"/>
  <c r="G406"/>
  <c r="G410"/>
  <c r="G414"/>
  <c r="G418"/>
  <c r="G422"/>
  <c r="G426"/>
  <c r="G430"/>
  <c r="G434"/>
  <c r="G438"/>
  <c r="G442"/>
  <c r="G446"/>
  <c r="G450"/>
  <c r="G454"/>
  <c r="G458"/>
  <c r="G462"/>
  <c r="G466"/>
  <c r="G470"/>
  <c r="G474"/>
  <c r="G478"/>
  <c r="G482"/>
  <c r="G486"/>
  <c r="G490"/>
  <c r="G494"/>
  <c r="G498"/>
  <c r="G502"/>
  <c r="G506"/>
  <c r="G510"/>
  <c r="G514"/>
  <c r="G518"/>
  <c r="G522"/>
  <c r="G526"/>
  <c r="G530"/>
  <c r="G534"/>
  <c r="G538"/>
  <c r="G542"/>
  <c r="G546"/>
  <c r="G550"/>
  <c r="G554"/>
  <c r="G558"/>
  <c r="G562"/>
  <c r="G566"/>
  <c r="G570"/>
  <c r="G574"/>
  <c r="G578"/>
  <c r="G582"/>
  <c r="G586"/>
  <c r="G590"/>
  <c r="G594"/>
  <c r="G598"/>
  <c r="G602"/>
  <c r="G606"/>
  <c r="G610"/>
  <c r="G614"/>
  <c r="G618"/>
  <c r="G622"/>
  <c r="G626"/>
  <c r="G630"/>
  <c r="G634"/>
  <c r="G638"/>
  <c r="G642"/>
  <c r="G646"/>
  <c r="G650"/>
  <c r="G654"/>
  <c r="G658"/>
  <c r="G662"/>
  <c r="G666"/>
  <c r="G670"/>
  <c r="G674"/>
  <c r="G678"/>
  <c r="G682"/>
  <c r="G686"/>
  <c r="G690"/>
  <c r="G694"/>
  <c r="G698"/>
  <c r="G702"/>
  <c r="G706"/>
  <c r="G710"/>
  <c r="G714"/>
  <c r="G718"/>
  <c r="G722"/>
  <c r="G726"/>
  <c r="G730"/>
  <c r="G734"/>
  <c r="G738"/>
  <c r="G742"/>
  <c r="G746"/>
  <c r="G750"/>
  <c r="G754"/>
  <c r="G758"/>
  <c r="G762"/>
  <c r="G766"/>
  <c r="G770"/>
  <c r="G774"/>
  <c r="G778"/>
  <c r="G782"/>
  <c r="G786"/>
  <c r="G790"/>
  <c r="G794"/>
  <c r="G798"/>
  <c r="G802"/>
  <c r="G806"/>
  <c r="G810"/>
  <c r="G814"/>
  <c r="G818"/>
  <c r="G822"/>
  <c r="G826"/>
  <c r="G830"/>
  <c r="G834"/>
  <c r="G838"/>
  <c r="G842"/>
  <c r="G846"/>
  <c r="G850"/>
  <c r="G854"/>
  <c r="G858"/>
  <c r="G862"/>
  <c r="G866"/>
  <c r="G870"/>
  <c r="G874"/>
  <c r="G878"/>
  <c r="G882"/>
  <c r="G886"/>
  <c r="G890"/>
  <c r="G894"/>
  <c r="G898"/>
  <c r="G902"/>
  <c r="G906"/>
  <c r="G910"/>
  <c r="G914"/>
  <c r="G918"/>
  <c r="G922"/>
  <c r="G926"/>
  <c r="G930"/>
  <c r="G934"/>
  <c r="G938"/>
  <c r="G942"/>
  <c r="G946"/>
  <c r="G950"/>
  <c r="G954"/>
  <c r="G958"/>
  <c r="G962"/>
  <c r="G966"/>
  <c r="G970"/>
  <c r="G974"/>
  <c r="G978"/>
  <c r="G982"/>
  <c r="G986"/>
  <c r="G990"/>
  <c r="G994"/>
  <c r="G998"/>
  <c r="G21"/>
  <c r="G25"/>
  <c r="G29"/>
  <c r="G33"/>
  <c r="G37"/>
  <c r="G41"/>
  <c r="G45"/>
  <c r="G49"/>
  <c r="G53"/>
  <c r="G57"/>
  <c r="G61"/>
  <c r="G65"/>
  <c r="G69"/>
  <c r="G73"/>
  <c r="G77"/>
  <c r="G81"/>
  <c r="G85"/>
  <c r="G89"/>
  <c r="G93"/>
  <c r="G97"/>
  <c r="G101"/>
  <c r="G105"/>
  <c r="G109"/>
  <c r="G113"/>
  <c r="G117"/>
  <c r="G121"/>
  <c r="G125"/>
  <c r="G129"/>
  <c r="G133"/>
  <c r="G137"/>
  <c r="G141"/>
  <c r="G145"/>
  <c r="G149"/>
  <c r="G153"/>
  <c r="G157"/>
  <c r="G161"/>
  <c r="G165"/>
  <c r="G169"/>
  <c r="G173"/>
  <c r="G177"/>
  <c r="G181"/>
  <c r="G185"/>
  <c r="G189"/>
  <c r="G193"/>
  <c r="G197"/>
  <c r="G201"/>
  <c r="G205"/>
  <c r="G209"/>
  <c r="G213"/>
  <c r="G217"/>
  <c r="G221"/>
  <c r="G225"/>
  <c r="G229"/>
  <c r="G233"/>
  <c r="G237"/>
  <c r="G241"/>
  <c r="G245"/>
  <c r="G249"/>
  <c r="G253"/>
  <c r="G257"/>
  <c r="G261"/>
  <c r="G265"/>
  <c r="G269"/>
  <c r="G273"/>
  <c r="G277"/>
  <c r="G281"/>
  <c r="G285"/>
  <c r="G289"/>
  <c r="G293"/>
  <c r="G297"/>
  <c r="G301"/>
  <c r="G305"/>
  <c r="G309"/>
  <c r="G313"/>
  <c r="G317"/>
  <c r="G321"/>
  <c r="G325"/>
  <c r="G329"/>
  <c r="G333"/>
  <c r="G337"/>
  <c r="G341"/>
  <c r="G345"/>
  <c r="G349"/>
  <c r="G353"/>
  <c r="G357"/>
  <c r="G361"/>
  <c r="G365"/>
  <c r="G369"/>
  <c r="G373"/>
  <c r="G377"/>
  <c r="G381"/>
  <c r="G385"/>
  <c r="G389"/>
  <c r="G393"/>
  <c r="G397"/>
  <c r="G401"/>
  <c r="G405"/>
  <c r="G409"/>
  <c r="G413"/>
  <c r="G417"/>
  <c r="G421"/>
  <c r="G425"/>
  <c r="G429"/>
  <c r="G433"/>
  <c r="G437"/>
  <c r="G441"/>
  <c r="G445"/>
  <c r="G449"/>
  <c r="G453"/>
  <c r="G457"/>
  <c r="G461"/>
  <c r="G465"/>
  <c r="G469"/>
  <c r="G473"/>
  <c r="G477"/>
  <c r="G481"/>
  <c r="G485"/>
  <c r="G489"/>
  <c r="G493"/>
  <c r="G497"/>
  <c r="G501"/>
  <c r="G505"/>
  <c r="G509"/>
  <c r="G513"/>
  <c r="G517"/>
  <c r="G521"/>
  <c r="G525"/>
  <c r="G529"/>
  <c r="G533"/>
  <c r="G537"/>
  <c r="G541"/>
  <c r="G545"/>
  <c r="G549"/>
  <c r="G553"/>
  <c r="G557"/>
  <c r="G561"/>
  <c r="G565"/>
  <c r="G569"/>
  <c r="G573"/>
  <c r="G577"/>
  <c r="G581"/>
  <c r="G585"/>
  <c r="G589"/>
  <c r="G593"/>
  <c r="G597"/>
  <c r="G601"/>
  <c r="G605"/>
  <c r="G609"/>
  <c r="G613"/>
  <c r="G617"/>
  <c r="G621"/>
  <c r="G625"/>
  <c r="G629"/>
  <c r="G633"/>
  <c r="G637"/>
  <c r="G641"/>
  <c r="G645"/>
  <c r="G649"/>
  <c r="G653"/>
  <c r="G657"/>
  <c r="G661"/>
  <c r="G665"/>
  <c r="G669"/>
  <c r="G673"/>
  <c r="G677"/>
  <c r="G681"/>
  <c r="G685"/>
  <c r="G689"/>
  <c r="G693"/>
  <c r="G697"/>
  <c r="G701"/>
  <c r="G705"/>
  <c r="G709"/>
  <c r="G713"/>
  <c r="G717"/>
  <c r="G721"/>
  <c r="G725"/>
  <c r="G729"/>
  <c r="G733"/>
  <c r="G737"/>
  <c r="G741"/>
  <c r="G745"/>
  <c r="G749"/>
  <c r="G753"/>
  <c r="G757"/>
  <c r="G761"/>
  <c r="G765"/>
  <c r="G769"/>
  <c r="G773"/>
  <c r="G777"/>
  <c r="G781"/>
  <c r="G785"/>
  <c r="G789"/>
  <c r="G793"/>
  <c r="G797"/>
  <c r="G801"/>
  <c r="G805"/>
  <c r="G809"/>
  <c r="G813"/>
  <c r="G817"/>
  <c r="G821"/>
  <c r="G825"/>
  <c r="G829"/>
  <c r="G833"/>
  <c r="G837"/>
  <c r="G841"/>
  <c r="G845"/>
  <c r="G849"/>
  <c r="G853"/>
  <c r="G857"/>
  <c r="G861"/>
  <c r="G865"/>
  <c r="G869"/>
  <c r="G873"/>
  <c r="G877"/>
  <c r="G881"/>
  <c r="G885"/>
  <c r="G889"/>
  <c r="G893"/>
  <c r="G897"/>
  <c r="G901"/>
  <c r="G905"/>
  <c r="G909"/>
  <c r="G913"/>
  <c r="G917"/>
  <c r="G921"/>
  <c r="G925"/>
  <c r="G929"/>
  <c r="G933"/>
  <c r="G314" i="1"/>
  <c r="Y314" s="1"/>
  <c r="G702"/>
  <c r="Y702" s="1"/>
  <c r="AC707" i="5"/>
  <c r="V707" i="1" s="1"/>
  <c r="AC711" i="5"/>
  <c r="V711" i="1" s="1"/>
  <c r="AC713" i="5"/>
  <c r="V713" i="1" s="1"/>
  <c r="AC715" i="5"/>
  <c r="V715" i="1" s="1"/>
  <c r="G308"/>
  <c r="AC315" i="5"/>
  <c r="V315" i="1" s="1"/>
  <c r="AC319" i="5"/>
  <c r="V319" i="1" s="1"/>
  <c r="AC327" i="5"/>
  <c r="V327" i="1" s="1"/>
  <c r="AC331" i="5"/>
  <c r="V331" i="1" s="1"/>
  <c r="AC724" i="5"/>
  <c r="V724" i="1" s="1"/>
  <c r="F14"/>
  <c r="F34"/>
  <c r="F6"/>
  <c r="F38"/>
  <c r="F18"/>
  <c r="AF230" i="5"/>
  <c r="G230" i="1" s="1"/>
  <c r="Y230" s="1"/>
  <c r="F230"/>
  <c r="AF499" i="5"/>
  <c r="G499" i="1" s="1"/>
  <c r="Y499" s="1"/>
  <c r="F499"/>
  <c r="AC502" i="5"/>
  <c r="V502" i="1" s="1"/>
  <c r="AC510" i="5"/>
  <c r="V510" i="1" s="1"/>
  <c r="AC608" i="5"/>
  <c r="V608" i="1" s="1"/>
  <c r="AC987" i="5"/>
  <c r="V987" i="1" s="1"/>
  <c r="G166"/>
  <c r="I166" s="1"/>
  <c r="AC837" i="5"/>
  <c r="V837" i="1" s="1"/>
  <c r="AC232" i="5"/>
  <c r="V232" i="1" s="1"/>
  <c r="AC234" i="5"/>
  <c r="V234" i="1" s="1"/>
  <c r="AC503" i="5"/>
  <c r="V503" i="1" s="1"/>
  <c r="G75"/>
  <c r="I75" s="1"/>
  <c r="AC652" i="5"/>
  <c r="V652" i="1" s="1"/>
  <c r="AC656" i="5"/>
  <c r="V656" i="1" s="1"/>
  <c r="AC328" i="5"/>
  <c r="V328" i="1" s="1"/>
  <c r="AC784" i="5"/>
  <c r="V784" i="1" s="1"/>
  <c r="AC786" i="5"/>
  <c r="V786" i="1" s="1"/>
  <c r="AF165" i="5"/>
  <c r="G165" i="1" s="1"/>
  <c r="F165"/>
  <c r="AF847" i="5"/>
  <c r="G847" i="1" s="1"/>
  <c r="Y847" s="1"/>
  <c r="F847"/>
  <c r="AF739" i="5"/>
  <c r="G739" i="1" s="1"/>
  <c r="I739" s="1"/>
  <c r="F739"/>
  <c r="AC7" i="5"/>
  <c r="V7" i="1" s="1"/>
  <c r="AC167" i="5"/>
  <c r="V167" i="1" s="1"/>
  <c r="AC170" i="5"/>
  <c r="V170" i="1" s="1"/>
  <c r="AC204" i="5"/>
  <c r="V204" i="1" s="1"/>
  <c r="AC267" i="5"/>
  <c r="V267" i="1" s="1"/>
  <c r="AC283" i="5"/>
  <c r="V283" i="1" s="1"/>
  <c r="G393"/>
  <c r="Y393" s="1"/>
  <c r="AC400" i="5"/>
  <c r="V400" i="1" s="1"/>
  <c r="AC402" i="5"/>
  <c r="V402" i="1" s="1"/>
  <c r="AC406" i="5"/>
  <c r="V406" i="1" s="1"/>
  <c r="AC561" i="5"/>
  <c r="V561" i="1" s="1"/>
  <c r="AC171" i="5"/>
  <c r="V171" i="1" s="1"/>
  <c r="AC179" i="5"/>
  <c r="V179" i="1" s="1"/>
  <c r="AC262" i="5"/>
  <c r="V262" i="1" s="1"/>
  <c r="AC264" i="5"/>
  <c r="V264" i="1" s="1"/>
  <c r="AC276" i="5"/>
  <c r="V276" i="1" s="1"/>
  <c r="AC399" i="5"/>
  <c r="V399" i="1" s="1"/>
  <c r="AC401" i="5"/>
  <c r="V401" i="1" s="1"/>
  <c r="AC403" i="5"/>
  <c r="V403" i="1" s="1"/>
  <c r="AC560" i="5"/>
  <c r="V560" i="1" s="1"/>
  <c r="AC740" i="5"/>
  <c r="V740" i="1" s="1"/>
  <c r="AC748" i="5"/>
  <c r="V748" i="1" s="1"/>
  <c r="AC768" i="5"/>
  <c r="V768" i="1" s="1"/>
  <c r="AC848" i="5"/>
  <c r="V848" i="1" s="1"/>
  <c r="G117"/>
  <c r="G121"/>
  <c r="I121" s="1"/>
  <c r="AC109" i="5"/>
  <c r="V109" i="1" s="1"/>
  <c r="AC113" i="5"/>
  <c r="V113" i="1" s="1"/>
  <c r="AC119" i="5"/>
  <c r="V119" i="1" s="1"/>
  <c r="AC123" i="5"/>
  <c r="V123" i="1" s="1"/>
  <c r="G643"/>
  <c r="Y643" s="1"/>
  <c r="AF634" i="5"/>
  <c r="G634" i="1" s="1"/>
  <c r="Y634" s="1"/>
  <c r="F634"/>
  <c r="G77"/>
  <c r="I77" s="1"/>
  <c r="G217"/>
  <c r="Y217" s="1"/>
  <c r="G593"/>
  <c r="Y593" s="1"/>
  <c r="AC79" i="5"/>
  <c r="V79" i="1" s="1"/>
  <c r="AC576" i="5"/>
  <c r="V576" i="1" s="1"/>
  <c r="AC635" i="5"/>
  <c r="V635" i="1" s="1"/>
  <c r="AC637" i="5"/>
  <c r="V637" i="1" s="1"/>
  <c r="G645"/>
  <c r="Y645" s="1"/>
  <c r="G685"/>
  <c r="Y685" s="1"/>
  <c r="AF468" i="5"/>
  <c r="G468" i="1" s="1"/>
  <c r="Y468" s="1"/>
  <c r="F468"/>
  <c r="AF218" i="5"/>
  <c r="G218" i="1" s="1"/>
  <c r="Y218" s="1"/>
  <c r="F218"/>
  <c r="AF650" i="5"/>
  <c r="G650" i="1" s="1"/>
  <c r="Y650" s="1"/>
  <c r="F650"/>
  <c r="AF723" i="5"/>
  <c r="G723" i="1" s="1"/>
  <c r="I723" s="1"/>
  <c r="F723"/>
  <c r="G201"/>
  <c r="I201" s="1"/>
  <c r="AC463" i="5"/>
  <c r="V463" i="1" s="1"/>
  <c r="AC630" i="5"/>
  <c r="V630" i="1" s="1"/>
  <c r="AC866" i="5"/>
  <c r="V866" i="1" s="1"/>
  <c r="G943"/>
  <c r="Y943" s="1"/>
  <c r="G955"/>
  <c r="Y955" s="1"/>
  <c r="H866"/>
  <c r="AC110" i="5"/>
  <c r="V110" i="1" s="1"/>
  <c r="AC112" i="5"/>
  <c r="V112" i="1" s="1"/>
  <c r="AC114" i="5"/>
  <c r="V114" i="1" s="1"/>
  <c r="AC116" i="5"/>
  <c r="V116" i="1" s="1"/>
  <c r="AC250" i="5"/>
  <c r="V250" i="1" s="1"/>
  <c r="G466"/>
  <c r="Y466" s="1"/>
  <c r="AC469" i="5"/>
  <c r="V469" i="1" s="1"/>
  <c r="AC477" i="5"/>
  <c r="V477" i="1" s="1"/>
  <c r="AC577" i="5"/>
  <c r="V577" i="1" s="1"/>
  <c r="G627"/>
  <c r="Y627" s="1"/>
  <c r="AC636" i="5"/>
  <c r="V636" i="1" s="1"/>
  <c r="AC646" i="5"/>
  <c r="V646" i="1" s="1"/>
  <c r="AC651" i="5"/>
  <c r="V651" i="1" s="1"/>
  <c r="AC701" i="5"/>
  <c r="V701" i="1" s="1"/>
  <c r="AC703" i="5"/>
  <c r="V703" i="1" s="1"/>
  <c r="AC902" i="5"/>
  <c r="V902" i="1" s="1"/>
  <c r="AC930" i="5"/>
  <c r="V930" i="1" s="1"/>
  <c r="AF202" i="5"/>
  <c r="G202" i="1" s="1"/>
  <c r="F202"/>
  <c r="AF626" i="5"/>
  <c r="G626" i="1" s="1"/>
  <c r="Y626" s="1"/>
  <c r="F626"/>
  <c r="AF590" i="5"/>
  <c r="G590" i="1" s="1"/>
  <c r="Y590" s="1"/>
  <c r="F590"/>
  <c r="G190"/>
  <c r="I190" s="1"/>
  <c r="AC592" i="5"/>
  <c r="V592" i="1" s="1"/>
  <c r="G669"/>
  <c r="Y669" s="1"/>
  <c r="G677"/>
  <c r="Y677" s="1"/>
  <c r="H818"/>
  <c r="G154"/>
  <c r="I154" s="1"/>
  <c r="G625"/>
  <c r="Y625" s="1"/>
  <c r="G884"/>
  <c r="I884" s="1"/>
  <c r="AC593" i="5"/>
  <c r="V593" i="1" s="1"/>
  <c r="H839"/>
  <c r="G58"/>
  <c r="I58" s="1"/>
  <c r="AC151" i="5"/>
  <c r="V151" i="1" s="1"/>
  <c r="G153"/>
  <c r="I153" s="1"/>
  <c r="AC223" i="5"/>
  <c r="V223" i="1" s="1"/>
  <c r="G450"/>
  <c r="Y450" s="1"/>
  <c r="G452"/>
  <c r="Y452" s="1"/>
  <c r="AC626" i="5"/>
  <c r="V626" i="1" s="1"/>
  <c r="AC627" i="5"/>
  <c r="V627" i="1" s="1"/>
  <c r="G629"/>
  <c r="Y629" s="1"/>
  <c r="AC644" i="5"/>
  <c r="V644" i="1" s="1"/>
  <c r="G701"/>
  <c r="Y701" s="1"/>
  <c r="G883"/>
  <c r="I883" s="1"/>
  <c r="AF42" i="5"/>
  <c r="F42" i="1"/>
  <c r="AF214" i="5"/>
  <c r="G214" i="1" s="1"/>
  <c r="Y214" s="1"/>
  <c r="F214"/>
  <c r="AF519" i="5"/>
  <c r="G519" i="1" s="1"/>
  <c r="F519"/>
  <c r="AF568" i="5"/>
  <c r="G568" i="1" s="1"/>
  <c r="Y568" s="1"/>
  <c r="F568"/>
  <c r="AF618" i="5"/>
  <c r="G618" i="1" s="1"/>
  <c r="Y618" s="1"/>
  <c r="F618"/>
  <c r="AF186" i="5"/>
  <c r="G186" i="1" s="1"/>
  <c r="I186" s="1"/>
  <c r="F186"/>
  <c r="AF194" i="5"/>
  <c r="G194" i="1" s="1"/>
  <c r="I194" s="1"/>
  <c r="F194"/>
  <c r="AF334" i="5"/>
  <c r="G334" i="1" s="1"/>
  <c r="I334" s="1"/>
  <c r="F334"/>
  <c r="AF451" i="5"/>
  <c r="G451" i="1" s="1"/>
  <c r="F451"/>
  <c r="AF890" i="5"/>
  <c r="G890" i="1" s="1"/>
  <c r="I890" s="1"/>
  <c r="F890"/>
  <c r="AF21" i="5"/>
  <c r="F21" i="1"/>
  <c r="AF355" i="5"/>
  <c r="G355" i="1" s="1"/>
  <c r="Y355" s="1"/>
  <c r="F355"/>
  <c r="AF488" i="5"/>
  <c r="G488" i="1" s="1"/>
  <c r="Y488" s="1"/>
  <c r="F488"/>
  <c r="AF668" i="5"/>
  <c r="G668" i="1" s="1"/>
  <c r="Y668" s="1"/>
  <c r="F668"/>
  <c r="AC39" i="5"/>
  <c r="V39" i="1" s="1"/>
  <c r="AC43" i="5"/>
  <c r="V43" i="1" s="1"/>
  <c r="AC45" i="5"/>
  <c r="V45" i="1" s="1"/>
  <c r="AC51" i="5"/>
  <c r="V51" i="1" s="1"/>
  <c r="AC67" i="5"/>
  <c r="V67" i="1" s="1"/>
  <c r="AC86" i="5"/>
  <c r="V86" i="1" s="1"/>
  <c r="AC143" i="5"/>
  <c r="V143" i="1" s="1"/>
  <c r="AC159" i="5"/>
  <c r="V159" i="1" s="1"/>
  <c r="G181"/>
  <c r="I181" s="1"/>
  <c r="AC190" i="5"/>
  <c r="V190" i="1" s="1"/>
  <c r="AC195" i="5"/>
  <c r="V195" i="1" s="1"/>
  <c r="G224"/>
  <c r="Y224" s="1"/>
  <c r="AC242" i="5"/>
  <c r="V242" i="1" s="1"/>
  <c r="AC255" i="5"/>
  <c r="V255" i="1" s="1"/>
  <c r="G281"/>
  <c r="H281" s="1"/>
  <c r="AC303" i="5"/>
  <c r="V303" i="1" s="1"/>
  <c r="AC336" i="5"/>
  <c r="V336" i="1" s="1"/>
  <c r="AC338" i="5"/>
  <c r="V338" i="1" s="1"/>
  <c r="AC363" i="5"/>
  <c r="V363" i="1" s="1"/>
  <c r="AC365" i="5"/>
  <c r="V365" i="1" s="1"/>
  <c r="AC387" i="5"/>
  <c r="V387" i="1" s="1"/>
  <c r="G427"/>
  <c r="Y427" s="1"/>
  <c r="AC450" i="5"/>
  <c r="V450" i="1" s="1"/>
  <c r="AC455" i="5"/>
  <c r="V455" i="1" s="1"/>
  <c r="AC490" i="5"/>
  <c r="V490" i="1" s="1"/>
  <c r="AC532" i="5"/>
  <c r="V532" i="1" s="1"/>
  <c r="AC534" i="5"/>
  <c r="V534" i="1" s="1"/>
  <c r="AC536" i="5"/>
  <c r="V536" i="1" s="1"/>
  <c r="AC538" i="5"/>
  <c r="V538" i="1" s="1"/>
  <c r="AC540" i="5"/>
  <c r="V540" i="1" s="1"/>
  <c r="AC553" i="5"/>
  <c r="V553" i="1" s="1"/>
  <c r="AC555" i="5"/>
  <c r="V555" i="1" s="1"/>
  <c r="AC596" i="5"/>
  <c r="V596" i="1" s="1"/>
  <c r="AC600" i="5"/>
  <c r="V600" i="1" s="1"/>
  <c r="AC614" i="5"/>
  <c r="V614" i="1" s="1"/>
  <c r="AC618" i="5"/>
  <c r="V618" i="1" s="1"/>
  <c r="AC619" i="5"/>
  <c r="V619" i="1" s="1"/>
  <c r="G661"/>
  <c r="Y661" s="1"/>
  <c r="AC670" i="5"/>
  <c r="V670" i="1" s="1"/>
  <c r="AC693" i="5"/>
  <c r="V693" i="1" s="1"/>
  <c r="AC694" i="5"/>
  <c r="V694" i="1" s="1"/>
  <c r="G864"/>
  <c r="Y864" s="1"/>
  <c r="AC879" i="5"/>
  <c r="V879" i="1" s="1"/>
  <c r="G887"/>
  <c r="I887" s="1"/>
  <c r="G940"/>
  <c r="Y940" s="1"/>
  <c r="I865"/>
  <c r="G826"/>
  <c r="Y826" s="1"/>
  <c r="AC955" i="5"/>
  <c r="V955" i="1" s="1"/>
  <c r="G975"/>
  <c r="Y975" s="1"/>
  <c r="H865"/>
  <c r="AC44" i="5"/>
  <c r="V44" i="1" s="1"/>
  <c r="AC46" i="5"/>
  <c r="V46" i="1" s="1"/>
  <c r="AC72" i="5"/>
  <c r="V72" i="1" s="1"/>
  <c r="G180"/>
  <c r="AC187" i="5"/>
  <c r="V187" i="1" s="1"/>
  <c r="AC191" i="5"/>
  <c r="V191" i="1" s="1"/>
  <c r="AC193" i="5"/>
  <c r="V193" i="1" s="1"/>
  <c r="AC225" i="5"/>
  <c r="V225" i="1" s="1"/>
  <c r="AC243" i="5"/>
  <c r="V243" i="1" s="1"/>
  <c r="AC272" i="5"/>
  <c r="V272" i="1" s="1"/>
  <c r="AC287" i="5"/>
  <c r="V287" i="1" s="1"/>
  <c r="AC295" i="5"/>
  <c r="V295" i="1" s="1"/>
  <c r="AC301" i="5"/>
  <c r="V301" i="1" s="1"/>
  <c r="AC302" i="5"/>
  <c r="V302" i="1" s="1"/>
  <c r="G332"/>
  <c r="I332" s="1"/>
  <c r="AC347" i="5"/>
  <c r="V347" i="1" s="1"/>
  <c r="AC364" i="5"/>
  <c r="V364" i="1" s="1"/>
  <c r="AC388" i="5"/>
  <c r="V388" i="1" s="1"/>
  <c r="AC449" i="5"/>
  <c r="V449" i="1" s="1"/>
  <c r="AC453" i="5"/>
  <c r="V453" i="1" s="1"/>
  <c r="AC456" i="5"/>
  <c r="V456" i="1" s="1"/>
  <c r="AC489" i="5"/>
  <c r="V489" i="1" s="1"/>
  <c r="AC493" i="5"/>
  <c r="V493" i="1" s="1"/>
  <c r="AC521" i="5"/>
  <c r="V521" i="1" s="1"/>
  <c r="AC533" i="5"/>
  <c r="V533" i="1" s="1"/>
  <c r="AC535" i="5"/>
  <c r="V535" i="1" s="1"/>
  <c r="AC537" i="5"/>
  <c r="V537" i="1" s="1"/>
  <c r="AC539" i="5"/>
  <c r="V539" i="1" s="1"/>
  <c r="AC554" i="5"/>
  <c r="V554" i="1" s="1"/>
  <c r="AC569" i="5"/>
  <c r="V569" i="1" s="1"/>
  <c r="AC584" i="5"/>
  <c r="V584" i="1" s="1"/>
  <c r="AC595" i="5"/>
  <c r="V595" i="1" s="1"/>
  <c r="G613"/>
  <c r="Y613" s="1"/>
  <c r="AC620" i="5"/>
  <c r="V620" i="1" s="1"/>
  <c r="AC669" i="5"/>
  <c r="V669" i="1" s="1"/>
  <c r="AC672" i="5"/>
  <c r="V672" i="1" s="1"/>
  <c r="G700"/>
  <c r="Y700" s="1"/>
  <c r="AC841" i="5"/>
  <c r="V841" i="1" s="1"/>
  <c r="G861"/>
  <c r="Y861" s="1"/>
  <c r="AC757" i="5"/>
  <c r="V757" i="1" s="1"/>
  <c r="AC797" i="5"/>
  <c r="V797" i="1" s="1"/>
  <c r="AC946" i="5"/>
  <c r="V946" i="1" s="1"/>
  <c r="AC950" i="5"/>
  <c r="V950" i="1" s="1"/>
  <c r="G960"/>
  <c r="Y960" s="1"/>
  <c r="G972"/>
  <c r="Y972" s="1"/>
  <c r="AF310" i="5"/>
  <c r="G310" i="1" s="1"/>
  <c r="Y310" s="1"/>
  <c r="F310"/>
  <c r="AF552" i="5"/>
  <c r="G552" i="1" s="1"/>
  <c r="Y552" s="1"/>
  <c r="F552"/>
  <c r="AF676" i="5"/>
  <c r="G676" i="1" s="1"/>
  <c r="Y676" s="1"/>
  <c r="F676"/>
  <c r="AF882" i="5"/>
  <c r="G882" i="1" s="1"/>
  <c r="F882"/>
  <c r="AF893" i="5"/>
  <c r="G893" i="1" s="1"/>
  <c r="I893" s="1"/>
  <c r="F893"/>
  <c r="AF974" i="5"/>
  <c r="G974" i="1" s="1"/>
  <c r="Y974" s="1"/>
  <c r="F974"/>
  <c r="AF126" i="5"/>
  <c r="F126" i="1"/>
  <c r="AF290" i="5"/>
  <c r="G290" i="1" s="1"/>
  <c r="F290"/>
  <c r="AF331" i="5"/>
  <c r="G331" i="1" s="1"/>
  <c r="I331" s="1"/>
  <c r="F331"/>
  <c r="AF333" i="5"/>
  <c r="G333" i="1" s="1"/>
  <c r="F333"/>
  <c r="AF508" i="5"/>
  <c r="G508" i="1" s="1"/>
  <c r="Y508" s="1"/>
  <c r="F508"/>
  <c r="AF612" i="5"/>
  <c r="G612" i="1" s="1"/>
  <c r="Y612" s="1"/>
  <c r="F612"/>
  <c r="AF942" i="5"/>
  <c r="G942" i="1" s="1"/>
  <c r="Y942" s="1"/>
  <c r="F942"/>
  <c r="AF954" i="5"/>
  <c r="G954" i="1" s="1"/>
  <c r="Y954" s="1"/>
  <c r="F954"/>
  <c r="AF26" i="5"/>
  <c r="F26" i="1"/>
  <c r="AF594" i="5"/>
  <c r="G594" i="1" s="1"/>
  <c r="Y594" s="1"/>
  <c r="F594"/>
  <c r="AF795" i="5"/>
  <c r="G795" i="1" s="1"/>
  <c r="Y795" s="1"/>
  <c r="F795"/>
  <c r="AF973" i="5"/>
  <c r="G973" i="1" s="1"/>
  <c r="F973"/>
  <c r="AF133" i="5"/>
  <c r="G133" i="1" s="1"/>
  <c r="F133"/>
  <c r="AF278" i="5"/>
  <c r="G278" i="1" s="1"/>
  <c r="Y278" s="1"/>
  <c r="F278"/>
  <c r="AF660" i="5"/>
  <c r="G660" i="1" s="1"/>
  <c r="Y660" s="1"/>
  <c r="F660"/>
  <c r="AF717" i="5"/>
  <c r="G717" i="1" s="1"/>
  <c r="I717" s="1"/>
  <c r="F717"/>
  <c r="H906"/>
  <c r="AC148" i="5"/>
  <c r="V148" i="1" s="1"/>
  <c r="G173"/>
  <c r="I173" s="1"/>
  <c r="AC177" i="5"/>
  <c r="V177" i="1" s="1"/>
  <c r="AC226" i="5"/>
  <c r="V226" i="1" s="1"/>
  <c r="AC247" i="5"/>
  <c r="V247" i="1" s="1"/>
  <c r="AC312" i="5"/>
  <c r="V312" i="1" s="1"/>
  <c r="G324"/>
  <c r="Y324" s="1"/>
  <c r="G344"/>
  <c r="I344" s="1"/>
  <c r="G423"/>
  <c r="Y423" s="1"/>
  <c r="AC549" i="5"/>
  <c r="V549" i="1" s="1"/>
  <c r="AC645" i="5"/>
  <c r="V645" i="1" s="1"/>
  <c r="G657"/>
  <c r="Y657" s="1"/>
  <c r="AC662" i="5"/>
  <c r="V662" i="1" s="1"/>
  <c r="AC729" i="5"/>
  <c r="V729" i="1" s="1"/>
  <c r="AC731" i="5"/>
  <c r="V731" i="1" s="1"/>
  <c r="AC733" i="5"/>
  <c r="V733" i="1" s="1"/>
  <c r="AC735" i="5"/>
  <c r="V735" i="1" s="1"/>
  <c r="G747"/>
  <c r="I747" s="1"/>
  <c r="G749"/>
  <c r="I749" s="1"/>
  <c r="G872"/>
  <c r="Y872" s="1"/>
  <c r="AC874" i="5"/>
  <c r="V874" i="1" s="1"/>
  <c r="AC883" i="5"/>
  <c r="V883" i="1" s="1"/>
  <c r="AC974" i="5"/>
  <c r="V974" i="1" s="1"/>
  <c r="AC975" i="5"/>
  <c r="V975" i="1" s="1"/>
  <c r="AC999" i="5"/>
  <c r="V999" i="1" s="1"/>
  <c r="I839"/>
  <c r="AC19" i="5"/>
  <c r="V19" i="1" s="1"/>
  <c r="AC29" i="5"/>
  <c r="V29" i="1" s="1"/>
  <c r="G50"/>
  <c r="I50" s="1"/>
  <c r="G61"/>
  <c r="I61" s="1"/>
  <c r="G62"/>
  <c r="I62" s="1"/>
  <c r="G66"/>
  <c r="I66" s="1"/>
  <c r="AC81" i="5"/>
  <c r="V81" i="1" s="1"/>
  <c r="G129"/>
  <c r="I129" s="1"/>
  <c r="AC180" i="5"/>
  <c r="V180" i="1" s="1"/>
  <c r="AC212" i="5"/>
  <c r="V212" i="1" s="1"/>
  <c r="G216"/>
  <c r="Y216" s="1"/>
  <c r="AC239" i="5"/>
  <c r="V239" i="1" s="1"/>
  <c r="G245"/>
  <c r="Y245" s="1"/>
  <c r="AC285" i="5"/>
  <c r="V285" i="1" s="1"/>
  <c r="G292"/>
  <c r="Y292" s="1"/>
  <c r="AC351" i="5"/>
  <c r="V351" i="1" s="1"/>
  <c r="G358"/>
  <c r="Y358" s="1"/>
  <c r="G366"/>
  <c r="Y366" s="1"/>
  <c r="G372"/>
  <c r="Y372" s="1"/>
  <c r="AC389" i="5"/>
  <c r="V389" i="1" s="1"/>
  <c r="AC391" i="5"/>
  <c r="V391" i="1" s="1"/>
  <c r="AC395" i="5"/>
  <c r="V395" i="1" s="1"/>
  <c r="AC447" i="5"/>
  <c r="V447" i="1" s="1"/>
  <c r="AC465" i="5"/>
  <c r="V465" i="1" s="1"/>
  <c r="AC511" i="5"/>
  <c r="V511" i="1" s="1"/>
  <c r="AC677" i="5"/>
  <c r="V677" i="1" s="1"/>
  <c r="AC680" i="5"/>
  <c r="V680" i="1" s="1"/>
  <c r="G692"/>
  <c r="Y692" s="1"/>
  <c r="G708"/>
  <c r="Y708" s="1"/>
  <c r="AC793" i="5"/>
  <c r="V793" i="1" s="1"/>
  <c r="AC796" i="5"/>
  <c r="V796" i="1" s="1"/>
  <c r="AC938" i="5"/>
  <c r="V938" i="1" s="1"/>
  <c r="AC942" i="5"/>
  <c r="V942" i="1" s="1"/>
  <c r="AC943" i="5"/>
  <c r="V943" i="1" s="1"/>
  <c r="I837"/>
  <c r="H862"/>
  <c r="AC127" i="5"/>
  <c r="V127" i="1" s="1"/>
  <c r="G134"/>
  <c r="I134" s="1"/>
  <c r="AC147" i="5"/>
  <c r="V147" i="1" s="1"/>
  <c r="AC155" i="5"/>
  <c r="V155" i="1" s="1"/>
  <c r="G157"/>
  <c r="I157" s="1"/>
  <c r="AC162" i="5"/>
  <c r="V162" i="1" s="1"/>
  <c r="AC183" i="5"/>
  <c r="V183" i="1" s="1"/>
  <c r="AC199" i="5"/>
  <c r="V199" i="1" s="1"/>
  <c r="G206"/>
  <c r="I206" s="1"/>
  <c r="AC224" i="5"/>
  <c r="V224" i="1" s="1"/>
  <c r="AC227" i="5"/>
  <c r="V227" i="1" s="1"/>
  <c r="G237"/>
  <c r="Y237" s="1"/>
  <c r="AC257" i="5"/>
  <c r="V257" i="1" s="1"/>
  <c r="AC281" i="5"/>
  <c r="V281" i="1" s="1"/>
  <c r="AC308" i="5"/>
  <c r="V308" i="1" s="1"/>
  <c r="AC311" i="5"/>
  <c r="V311" i="1" s="1"/>
  <c r="G385"/>
  <c r="Y385" s="1"/>
  <c r="G459"/>
  <c r="Y459" s="1"/>
  <c r="AC613" i="5"/>
  <c r="V613" i="1" s="1"/>
  <c r="AC624" i="5"/>
  <c r="V624" i="1" s="1"/>
  <c r="AC661" i="5"/>
  <c r="V661" i="1" s="1"/>
  <c r="G750"/>
  <c r="I750" s="1"/>
  <c r="G754"/>
  <c r="I754" s="1"/>
  <c r="AC809" i="5"/>
  <c r="V809" i="1" s="1"/>
  <c r="AC826" i="5"/>
  <c r="V826" i="1" s="1"/>
  <c r="G869"/>
  <c r="I869" s="1"/>
  <c r="G875"/>
  <c r="I875" s="1"/>
  <c r="G877"/>
  <c r="I877" s="1"/>
  <c r="AC918" i="5"/>
  <c r="V918" i="1" s="1"/>
  <c r="AC966" i="5"/>
  <c r="V966" i="1" s="1"/>
  <c r="AC978" i="5"/>
  <c r="V978" i="1" s="1"/>
  <c r="AC991" i="5"/>
  <c r="V991" i="1" s="1"/>
  <c r="H837"/>
  <c r="I873"/>
  <c r="AC23" i="5"/>
  <c r="V23" i="1" s="1"/>
  <c r="AC28" i="5"/>
  <c r="V28" i="1" s="1"/>
  <c r="AC30" i="5"/>
  <c r="V30" i="1" s="1"/>
  <c r="AC61" i="5"/>
  <c r="V61" i="1" s="1"/>
  <c r="AC63" i="5"/>
  <c r="V63" i="1" s="1"/>
  <c r="AC128" i="5"/>
  <c r="V128" i="1" s="1"/>
  <c r="G222"/>
  <c r="Y222" s="1"/>
  <c r="AC277" i="5"/>
  <c r="V277" i="1" s="1"/>
  <c r="AC350" i="5"/>
  <c r="V350" i="1" s="1"/>
  <c r="G361"/>
  <c r="Y361" s="1"/>
  <c r="AC390" i="5"/>
  <c r="V390" i="1" s="1"/>
  <c r="G408"/>
  <c r="Y408" s="1"/>
  <c r="G412"/>
  <c r="Y412" s="1"/>
  <c r="G416"/>
  <c r="Y416" s="1"/>
  <c r="AC431" i="5"/>
  <c r="V431" i="1" s="1"/>
  <c r="AC432" i="5"/>
  <c r="V432" i="1" s="1"/>
  <c r="AC434" i="5"/>
  <c r="V434" i="1" s="1"/>
  <c r="G438"/>
  <c r="Y438" s="1"/>
  <c r="G444"/>
  <c r="Y444" s="1"/>
  <c r="G446"/>
  <c r="Y446" s="1"/>
  <c r="G470"/>
  <c r="Y470" s="1"/>
  <c r="G476"/>
  <c r="Y476" s="1"/>
  <c r="G484"/>
  <c r="Y484" s="1"/>
  <c r="AC512" i="5"/>
  <c r="V512" i="1" s="1"/>
  <c r="G527"/>
  <c r="Y527" s="1"/>
  <c r="AC664" i="5"/>
  <c r="V664" i="1" s="1"/>
  <c r="AC678" i="5"/>
  <c r="V678" i="1" s="1"/>
  <c r="AC685" i="5"/>
  <c r="V685" i="1" s="1"/>
  <c r="AF94" i="5"/>
  <c r="F94" i="1"/>
  <c r="AF215" i="5"/>
  <c r="G215" i="1" s="1"/>
  <c r="Y215" s="1"/>
  <c r="F215"/>
  <c r="AF227" i="5"/>
  <c r="G227" i="1" s="1"/>
  <c r="Y227" s="1"/>
  <c r="F227"/>
  <c r="AF291" i="5"/>
  <c r="G291" i="1" s="1"/>
  <c r="Y291" s="1"/>
  <c r="F291"/>
  <c r="AF313" i="5"/>
  <c r="G313" i="1" s="1"/>
  <c r="F313"/>
  <c r="AF369" i="5"/>
  <c r="G369" i="1" s="1"/>
  <c r="Y369" s="1"/>
  <c r="F369"/>
  <c r="AF410" i="5"/>
  <c r="G410" i="1" s="1"/>
  <c r="Y410" s="1"/>
  <c r="F410"/>
  <c r="AF644" i="5"/>
  <c r="G644" i="1" s="1"/>
  <c r="Y644" s="1"/>
  <c r="F644"/>
  <c r="AF707" i="5"/>
  <c r="G707" i="1" s="1"/>
  <c r="Y707" s="1"/>
  <c r="F707"/>
  <c r="AF715" i="5"/>
  <c r="G715" i="1" s="1"/>
  <c r="I715" s="1"/>
  <c r="F715"/>
  <c r="AF803" i="5"/>
  <c r="G803" i="1" s="1"/>
  <c r="Y803" s="1"/>
  <c r="F803"/>
  <c r="AF198" i="5"/>
  <c r="G198" i="1" s="1"/>
  <c r="I198" s="1"/>
  <c r="F198"/>
  <c r="AF270" i="5"/>
  <c r="G270" i="1" s="1"/>
  <c r="Y270" s="1"/>
  <c r="F270"/>
  <c r="AF386" i="5"/>
  <c r="G386" i="1" s="1"/>
  <c r="F386"/>
  <c r="AF421" i="5"/>
  <c r="G421" i="1" s="1"/>
  <c r="Y421" s="1"/>
  <c r="F421"/>
  <c r="AF718" i="5"/>
  <c r="G718" i="1" s="1"/>
  <c r="I718" s="1"/>
  <c r="F718"/>
  <c r="AF767" i="5"/>
  <c r="G767" i="1" s="1"/>
  <c r="I767" s="1"/>
  <c r="F767"/>
  <c r="AF831" i="5"/>
  <c r="G831" i="1" s="1"/>
  <c r="Y831" s="1"/>
  <c r="F831"/>
  <c r="AF843" i="5"/>
  <c r="G843" i="1" s="1"/>
  <c r="F843"/>
  <c r="AF874" i="5"/>
  <c r="G874" i="1" s="1"/>
  <c r="I874" s="1"/>
  <c r="F874"/>
  <c r="AF89" i="5"/>
  <c r="G89" i="1" s="1"/>
  <c r="F89"/>
  <c r="AF150" i="5"/>
  <c r="G150" i="1" s="1"/>
  <c r="I150" s="1"/>
  <c r="F150"/>
  <c r="AF182" i="5"/>
  <c r="G182" i="1" s="1"/>
  <c r="I182" s="1"/>
  <c r="F182"/>
  <c r="AF271" i="5"/>
  <c r="G271" i="1" s="1"/>
  <c r="Y271" s="1"/>
  <c r="F271"/>
  <c r="AF353" i="5"/>
  <c r="G353" i="1" s="1"/>
  <c r="I353" s="1"/>
  <c r="F353"/>
  <c r="AF362" i="5"/>
  <c r="G362" i="1" s="1"/>
  <c r="F362"/>
  <c r="AF378" i="5"/>
  <c r="G378" i="1" s="1"/>
  <c r="Y378" s="1"/>
  <c r="F378"/>
  <c r="AF405" i="5"/>
  <c r="G405" i="1" s="1"/>
  <c r="Y405" s="1"/>
  <c r="F405"/>
  <c r="AF409" i="5"/>
  <c r="G409" i="1" s="1"/>
  <c r="Y409" s="1"/>
  <c r="F409"/>
  <c r="AF417" i="5"/>
  <c r="G417" i="1" s="1"/>
  <c r="Y417" s="1"/>
  <c r="F417"/>
  <c r="AF437" i="5"/>
  <c r="G437" i="1" s="1"/>
  <c r="Y437" s="1"/>
  <c r="F437"/>
  <c r="AF449" i="5"/>
  <c r="G449" i="1" s="1"/>
  <c r="Y449" s="1"/>
  <c r="F449"/>
  <c r="AF469" i="5"/>
  <c r="G469" i="1" s="1"/>
  <c r="Y469" s="1"/>
  <c r="F469"/>
  <c r="AF524" i="5"/>
  <c r="G524" i="1" s="1"/>
  <c r="Y524" s="1"/>
  <c r="F524"/>
  <c r="AF628" i="5"/>
  <c r="G628" i="1" s="1"/>
  <c r="Y628" s="1"/>
  <c r="F628"/>
  <c r="AF735" i="5"/>
  <c r="G735" i="1" s="1"/>
  <c r="I735" s="1"/>
  <c r="F735"/>
  <c r="AF19" i="5"/>
  <c r="F19" i="1"/>
  <c r="AF138" i="5"/>
  <c r="G138" i="1" s="1"/>
  <c r="I138" s="1"/>
  <c r="F138"/>
  <c r="AF178" i="5"/>
  <c r="G178" i="1" s="1"/>
  <c r="I178" s="1"/>
  <c r="F178"/>
  <c r="AF285" i="5"/>
  <c r="G285" i="1" s="1"/>
  <c r="Y285" s="1"/>
  <c r="F285"/>
  <c r="AF305" i="5"/>
  <c r="G305" i="1" s="1"/>
  <c r="Y305" s="1"/>
  <c r="F305"/>
  <c r="AF349" i="5"/>
  <c r="G349" i="1" s="1"/>
  <c r="Y349" s="1"/>
  <c r="F349"/>
  <c r="AF424" i="5"/>
  <c r="G424" i="1" s="1"/>
  <c r="F424"/>
  <c r="AF465" i="5"/>
  <c r="G465" i="1" s="1"/>
  <c r="Y465" s="1"/>
  <c r="F465"/>
  <c r="AF467" i="5"/>
  <c r="G467" i="1" s="1"/>
  <c r="Y467" s="1"/>
  <c r="F467"/>
  <c r="AF656" i="5"/>
  <c r="G656" i="1" s="1"/>
  <c r="Y656" s="1"/>
  <c r="F656"/>
  <c r="AF684" i="5"/>
  <c r="G684" i="1" s="1"/>
  <c r="Y684" s="1"/>
  <c r="F684"/>
  <c r="AF748" i="5"/>
  <c r="G748" i="1" s="1"/>
  <c r="I748" s="1"/>
  <c r="F748"/>
  <c r="AF772" i="5"/>
  <c r="G772" i="1" s="1"/>
  <c r="I772" s="1"/>
  <c r="F772"/>
  <c r="I323"/>
  <c r="Y342"/>
  <c r="I811"/>
  <c r="I819"/>
  <c r="H846"/>
  <c r="H873"/>
  <c r="AC31" i="5"/>
  <c r="V31" i="1" s="1"/>
  <c r="AC38" i="5"/>
  <c r="V38" i="1" s="1"/>
  <c r="AC57" i="5"/>
  <c r="V57" i="1" s="1"/>
  <c r="AC68" i="5"/>
  <c r="V68" i="1" s="1"/>
  <c r="AC88" i="5"/>
  <c r="V88" i="1" s="1"/>
  <c r="AC256" i="5"/>
  <c r="V256" i="1" s="1"/>
  <c r="AC258" i="5"/>
  <c r="V258" i="1" s="1"/>
  <c r="AC278" i="5"/>
  <c r="V278" i="1" s="1"/>
  <c r="AC286" i="5"/>
  <c r="V286" i="1" s="1"/>
  <c r="AC292" i="5"/>
  <c r="V292" i="1" s="1"/>
  <c r="AC367" i="5"/>
  <c r="V367" i="1" s="1"/>
  <c r="AC370" i="5"/>
  <c r="V370" i="1" s="1"/>
  <c r="AC372" i="5"/>
  <c r="V372" i="1" s="1"/>
  <c r="AC411" i="5"/>
  <c r="V411" i="1" s="1"/>
  <c r="AC442" i="5"/>
  <c r="V442" i="1" s="1"/>
  <c r="AC444" i="5"/>
  <c r="V444" i="1" s="1"/>
  <c r="AC457" i="5"/>
  <c r="V457" i="1" s="1"/>
  <c r="AC496" i="5"/>
  <c r="V496" i="1" s="1"/>
  <c r="AC556" i="5"/>
  <c r="V556" i="1" s="1"/>
  <c r="AC745" i="5"/>
  <c r="V745" i="1" s="1"/>
  <c r="AC747" i="5"/>
  <c r="V747" i="1" s="1"/>
  <c r="AC753" i="5"/>
  <c r="V753" i="1" s="1"/>
  <c r="AC804" i="5"/>
  <c r="V804" i="1" s="1"/>
  <c r="AC806" i="5"/>
  <c r="V806" i="1" s="1"/>
  <c r="AC832" i="5"/>
  <c r="V832" i="1" s="1"/>
  <c r="AC853" i="5"/>
  <c r="V853" i="1" s="1"/>
  <c r="AC862" i="5"/>
  <c r="V862" i="1" s="1"/>
  <c r="AC870" i="5"/>
  <c r="V870" i="1" s="1"/>
  <c r="AC875" i="5"/>
  <c r="V875" i="1" s="1"/>
  <c r="H289"/>
  <c r="H764"/>
  <c r="I818"/>
  <c r="H819"/>
  <c r="I856"/>
  <c r="AB24" i="5"/>
  <c r="AC49"/>
  <c r="V49" i="1" s="1"/>
  <c r="AC66" i="5"/>
  <c r="V66" i="1" s="1"/>
  <c r="AC78" i="5"/>
  <c r="V78" i="1" s="1"/>
  <c r="AC80" i="5"/>
  <c r="V80" i="1" s="1"/>
  <c r="G97"/>
  <c r="H97" s="1"/>
  <c r="AC103" i="5"/>
  <c r="V103" i="1" s="1"/>
  <c r="AC105" i="5"/>
  <c r="V105" i="1" s="1"/>
  <c r="AC132" i="5"/>
  <c r="V132" i="1" s="1"/>
  <c r="AC135" i="5"/>
  <c r="V135" i="1" s="1"/>
  <c r="AC140" i="5"/>
  <c r="V140" i="1" s="1"/>
  <c r="AC186" i="5"/>
  <c r="V186" i="1" s="1"/>
  <c r="AC206" i="5"/>
  <c r="V206" i="1" s="1"/>
  <c r="AC220" i="5"/>
  <c r="V220" i="1" s="1"/>
  <c r="AC222" i="5"/>
  <c r="V222" i="1" s="1"/>
  <c r="AC299" i="5"/>
  <c r="V299" i="1" s="1"/>
  <c r="AC324" i="5"/>
  <c r="V324" i="1" s="1"/>
  <c r="AC335" i="5"/>
  <c r="V335" i="1" s="1"/>
  <c r="AC339" i="5"/>
  <c r="V339" i="1" s="1"/>
  <c r="AC377" i="5"/>
  <c r="V377" i="1" s="1"/>
  <c r="AC380" i="5"/>
  <c r="V380" i="1" s="1"/>
  <c r="AC408" i="5"/>
  <c r="V408" i="1" s="1"/>
  <c r="AC416" i="5"/>
  <c r="V416" i="1" s="1"/>
  <c r="AC422" i="5"/>
  <c r="V422" i="1" s="1"/>
  <c r="AC425" i="5"/>
  <c r="V425" i="1" s="1"/>
  <c r="AC433" i="5"/>
  <c r="V433" i="1" s="1"/>
  <c r="AC445" i="5"/>
  <c r="V445" i="1" s="1"/>
  <c r="AC448" i="5"/>
  <c r="V448" i="1" s="1"/>
  <c r="AC474" i="5"/>
  <c r="V474" i="1" s="1"/>
  <c r="AC476" i="5"/>
  <c r="V476" i="1" s="1"/>
  <c r="AC505" i="5"/>
  <c r="V505" i="1" s="1"/>
  <c r="AC507" i="5"/>
  <c r="V507" i="1" s="1"/>
  <c r="AC516" i="5"/>
  <c r="V516" i="1" s="1"/>
  <c r="AC518" i="5"/>
  <c r="V518" i="1" s="1"/>
  <c r="AC526" i="5"/>
  <c r="V526" i="1" s="1"/>
  <c r="AC545" i="5"/>
  <c r="V545" i="1" s="1"/>
  <c r="AC658" i="5"/>
  <c r="V658" i="1" s="1"/>
  <c r="AC686" i="5"/>
  <c r="V686" i="1" s="1"/>
  <c r="AC764" i="5"/>
  <c r="V764" i="1" s="1"/>
  <c r="AC775" i="5"/>
  <c r="V775" i="1" s="1"/>
  <c r="AC777" i="5"/>
  <c r="V777" i="1" s="1"/>
  <c r="AC781" i="5"/>
  <c r="V781" i="1" s="1"/>
  <c r="AC788" i="5"/>
  <c r="V788" i="1" s="1"/>
  <c r="AC790" i="5"/>
  <c r="V790" i="1" s="1"/>
  <c r="AC817" i="5"/>
  <c r="V817" i="1" s="1"/>
  <c r="AC821" i="5"/>
  <c r="V821" i="1" s="1"/>
  <c r="H189"/>
  <c r="H319"/>
  <c r="H337"/>
  <c r="H577"/>
  <c r="H790"/>
  <c r="I807"/>
  <c r="I814"/>
  <c r="I815"/>
  <c r="I816"/>
  <c r="H856"/>
  <c r="H858"/>
  <c r="AB55" i="5"/>
  <c r="AB87"/>
  <c r="AC35"/>
  <c r="V35" i="1" s="1"/>
  <c r="AC37" i="5"/>
  <c r="V37" i="1" s="1"/>
  <c r="AC56" i="5"/>
  <c r="V56" i="1" s="1"/>
  <c r="G57"/>
  <c r="I57" s="1"/>
  <c r="AC196" i="5"/>
  <c r="V196" i="1" s="1"/>
  <c r="AC237" i="5"/>
  <c r="V237" i="1" s="1"/>
  <c r="AC259" i="5"/>
  <c r="V259" i="1" s="1"/>
  <c r="AC263" i="5"/>
  <c r="V263" i="1" s="1"/>
  <c r="AC270" i="5"/>
  <c r="V270" i="1" s="1"/>
  <c r="AC271" i="5"/>
  <c r="V271" i="1" s="1"/>
  <c r="AC282" i="5"/>
  <c r="V282" i="1" s="1"/>
  <c r="AC344" i="5"/>
  <c r="V344" i="1" s="1"/>
  <c r="AC366" i="5"/>
  <c r="V366" i="1" s="1"/>
  <c r="AC373" i="5"/>
  <c r="V373" i="1" s="1"/>
  <c r="AC404" i="5"/>
  <c r="V404" i="1" s="1"/>
  <c r="AC429" i="5"/>
  <c r="V429" i="1" s="1"/>
  <c r="AC461" i="5"/>
  <c r="V461" i="1" s="1"/>
  <c r="AC466" i="5"/>
  <c r="V466" i="1" s="1"/>
  <c r="AC585" i="5"/>
  <c r="V585" i="1" s="1"/>
  <c r="AC587" i="5"/>
  <c r="V587" i="1" s="1"/>
  <c r="AC749" i="5"/>
  <c r="V749" i="1" s="1"/>
  <c r="H342"/>
  <c r="H842"/>
  <c r="AB34" i="5"/>
  <c r="AC20"/>
  <c r="V20" i="1" s="1"/>
  <c r="AC48" i="5"/>
  <c r="V48" i="1" s="1"/>
  <c r="AC50" i="5"/>
  <c r="V50" i="1" s="1"/>
  <c r="G101"/>
  <c r="H101" s="1"/>
  <c r="AC102" i="5"/>
  <c r="V102" i="1" s="1"/>
  <c r="AC104" i="5"/>
  <c r="V104" i="1" s="1"/>
  <c r="G118"/>
  <c r="H118" s="1"/>
  <c r="AC131" i="5"/>
  <c r="V131" i="1" s="1"/>
  <c r="AC139" i="5"/>
  <c r="V139" i="1" s="1"/>
  <c r="AC145" i="5"/>
  <c r="V145" i="1" s="1"/>
  <c r="AC175" i="5"/>
  <c r="V175" i="1" s="1"/>
  <c r="AC203" i="5"/>
  <c r="V203" i="1" s="1"/>
  <c r="AC207" i="5"/>
  <c r="V207" i="1" s="1"/>
  <c r="AC219" i="5"/>
  <c r="V219" i="1" s="1"/>
  <c r="AC245" i="5"/>
  <c r="V245" i="1" s="1"/>
  <c r="AC296" i="5"/>
  <c r="V296" i="1" s="1"/>
  <c r="AC304" i="5"/>
  <c r="V304" i="1" s="1"/>
  <c r="AC318" i="5"/>
  <c r="V318" i="1" s="1"/>
  <c r="AC323" i="5"/>
  <c r="V323" i="1" s="1"/>
  <c r="AC332" i="5"/>
  <c r="V332" i="1" s="1"/>
  <c r="AC354" i="5"/>
  <c r="V354" i="1" s="1"/>
  <c r="AC379" i="5"/>
  <c r="V379" i="1" s="1"/>
  <c r="AC381" i="5"/>
  <c r="V381" i="1" s="1"/>
  <c r="AC383" i="5"/>
  <c r="V383" i="1" s="1"/>
  <c r="AC385" i="5"/>
  <c r="V385" i="1" s="1"/>
  <c r="AC446" i="5"/>
  <c r="V446" i="1" s="1"/>
  <c r="AC464" i="5"/>
  <c r="V464" i="1" s="1"/>
  <c r="AC483" i="5"/>
  <c r="V483" i="1" s="1"/>
  <c r="AC517" i="5"/>
  <c r="V517" i="1" s="1"/>
  <c r="AC525" i="5"/>
  <c r="V525" i="1" s="1"/>
  <c r="AC527" i="5"/>
  <c r="V527" i="1" s="1"/>
  <c r="AC544" i="5"/>
  <c r="V544" i="1" s="1"/>
  <c r="AC629" i="5"/>
  <c r="V629" i="1" s="1"/>
  <c r="AC657" i="5"/>
  <c r="V657" i="1" s="1"/>
  <c r="AC688" i="5"/>
  <c r="V688" i="1" s="1"/>
  <c r="AC736" i="5"/>
  <c r="V736" i="1" s="1"/>
  <c r="AC844" i="5"/>
  <c r="V844" i="1" s="1"/>
  <c r="AC861" i="5"/>
  <c r="V861" i="1" s="1"/>
  <c r="AC869" i="5"/>
  <c r="V869" i="1" s="1"/>
  <c r="AC887" i="5"/>
  <c r="V887" i="1" s="1"/>
  <c r="AC929" i="5"/>
  <c r="V929" i="1" s="1"/>
  <c r="AC937" i="5"/>
  <c r="V937" i="1" s="1"/>
  <c r="AC949" i="5"/>
  <c r="V949" i="1" s="1"/>
  <c r="AC954" i="5"/>
  <c r="V954" i="1" s="1"/>
  <c r="AC961" i="5"/>
  <c r="V961" i="1" s="1"/>
  <c r="AC968" i="5"/>
  <c r="V968" i="1" s="1"/>
  <c r="AC979" i="5"/>
  <c r="V979" i="1" s="1"/>
  <c r="AC981" i="5"/>
  <c r="V981" i="1" s="1"/>
  <c r="AC906" i="5"/>
  <c r="V906" i="1" s="1"/>
  <c r="AC913" i="5"/>
  <c r="V913" i="1" s="1"/>
  <c r="AC891" i="5"/>
  <c r="V891" i="1" s="1"/>
  <c r="AC925" i="5"/>
  <c r="V925" i="1" s="1"/>
  <c r="AC933" i="5"/>
  <c r="V933" i="1" s="1"/>
  <c r="AC958" i="5"/>
  <c r="V958" i="1" s="1"/>
  <c r="AC959" i="5"/>
  <c r="V959" i="1" s="1"/>
  <c r="AC965" i="5"/>
  <c r="V965" i="1" s="1"/>
  <c r="AC982" i="5"/>
  <c r="V982" i="1" s="1"/>
  <c r="AC992" i="5"/>
  <c r="V992" i="1" s="1"/>
  <c r="AC996" i="5"/>
  <c r="V996" i="1" s="1"/>
  <c r="AC1000" i="5"/>
  <c r="V1000" i="1" s="1"/>
  <c r="AC894" i="5"/>
  <c r="V894" i="1" s="1"/>
  <c r="AC905" i="5"/>
  <c r="V905" i="1" s="1"/>
  <c r="AC919" i="5"/>
  <c r="V919" i="1" s="1"/>
  <c r="H161"/>
  <c r="H279"/>
  <c r="H169"/>
  <c r="H177"/>
  <c r="H185"/>
  <c r="H297"/>
  <c r="H205"/>
  <c r="H303"/>
  <c r="H307"/>
  <c r="H309"/>
  <c r="H141"/>
  <c r="H145"/>
  <c r="AA21" i="5"/>
  <c r="N21" i="1" s="1"/>
  <c r="A21" i="5" s="1"/>
  <c r="AA25"/>
  <c r="AA29"/>
  <c r="AA33"/>
  <c r="AA37"/>
  <c r="N37" i="1" s="1"/>
  <c r="A37" i="5" s="1"/>
  <c r="AA41"/>
  <c r="AA45"/>
  <c r="AA49"/>
  <c r="AA53"/>
  <c r="AA57"/>
  <c r="AA61"/>
  <c r="AA65"/>
  <c r="AA69"/>
  <c r="AA73"/>
  <c r="AA77"/>
  <c r="AA81"/>
  <c r="AA85"/>
  <c r="AA89"/>
  <c r="AA93"/>
  <c r="AA97"/>
  <c r="N97" i="1" s="1"/>
  <c r="A97" i="5" s="1"/>
  <c r="T97" i="1" s="1"/>
  <c r="AA101" i="5"/>
  <c r="AA105"/>
  <c r="AA109"/>
  <c r="AA113"/>
  <c r="N113" i="1" s="1"/>
  <c r="A113" i="5" s="1"/>
  <c r="T113" i="1" s="1"/>
  <c r="AA117" i="5"/>
  <c r="AA121"/>
  <c r="AA125"/>
  <c r="AA129"/>
  <c r="AA133"/>
  <c r="AA137"/>
  <c r="AA141"/>
  <c r="AA145"/>
  <c r="N145" i="1" s="1"/>
  <c r="A145" i="5" s="1"/>
  <c r="T145" i="1" s="1"/>
  <c r="AA149" i="5"/>
  <c r="AA153"/>
  <c r="AA157"/>
  <c r="AA161"/>
  <c r="N161" i="1" s="1"/>
  <c r="A161" i="5" s="1"/>
  <c r="T161" i="1" s="1"/>
  <c r="AA165" i="5"/>
  <c r="AA169"/>
  <c r="AA173"/>
  <c r="AA177"/>
  <c r="AA181"/>
  <c r="AA185"/>
  <c r="AA189"/>
  <c r="AA193"/>
  <c r="N193" i="1" s="1"/>
  <c r="A193" i="5" s="1"/>
  <c r="T193" i="1" s="1"/>
  <c r="AA197" i="5"/>
  <c r="AA201"/>
  <c r="AA205"/>
  <c r="AA209"/>
  <c r="N209" i="1" s="1"/>
  <c r="A209" i="5" s="1"/>
  <c r="T209" i="1" s="1"/>
  <c r="AA213" i="5"/>
  <c r="AA217"/>
  <c r="AA221"/>
  <c r="AA225"/>
  <c r="AA229"/>
  <c r="AA233"/>
  <c r="AA237"/>
  <c r="AA241"/>
  <c r="AA245"/>
  <c r="AA249"/>
  <c r="AA253"/>
  <c r="AA257"/>
  <c r="AA261"/>
  <c r="AA265"/>
  <c r="AA269"/>
  <c r="AA273"/>
  <c r="AA277"/>
  <c r="AA281"/>
  <c r="AA285"/>
  <c r="AA289"/>
  <c r="N289" i="1" s="1"/>
  <c r="A289" i="5" s="1"/>
  <c r="T289" i="1" s="1"/>
  <c r="AA293" i="5"/>
  <c r="AA297"/>
  <c r="AA301"/>
  <c r="AA305"/>
  <c r="AA309"/>
  <c r="AA313"/>
  <c r="AA317"/>
  <c r="AA321"/>
  <c r="AA325"/>
  <c r="AA329"/>
  <c r="AA333"/>
  <c r="AA337"/>
  <c r="AA341"/>
  <c r="AA345"/>
  <c r="AA349"/>
  <c r="AA353"/>
  <c r="N353" i="1" s="1"/>
  <c r="A353" i="5" s="1"/>
  <c r="T353" i="1" s="1"/>
  <c r="AA357" i="5"/>
  <c r="AA361"/>
  <c r="AA365"/>
  <c r="AA369"/>
  <c r="N369" i="1" s="1"/>
  <c r="A369" i="5" s="1"/>
  <c r="T369" i="1" s="1"/>
  <c r="AA373" i="5"/>
  <c r="AA377"/>
  <c r="AA381"/>
  <c r="AA385"/>
  <c r="N385" i="1" s="1"/>
  <c r="A385" i="5" s="1"/>
  <c r="T385" i="1" s="1"/>
  <c r="AA389" i="5"/>
  <c r="AA393"/>
  <c r="AA397"/>
  <c r="AA401"/>
  <c r="N401" i="1" s="1"/>
  <c r="A401" i="5" s="1"/>
  <c r="T401" i="1" s="1"/>
  <c r="AA405" i="5"/>
  <c r="AA409"/>
  <c r="AA413"/>
  <c r="AA417"/>
  <c r="N417" i="1" s="1"/>
  <c r="A417" i="5" s="1"/>
  <c r="T417" i="1" s="1"/>
  <c r="AA421" i="5"/>
  <c r="AA425"/>
  <c r="AA429"/>
  <c r="AA433"/>
  <c r="N433" i="1" s="1"/>
  <c r="A433" i="5" s="1"/>
  <c r="T433" i="1" s="1"/>
  <c r="AA437" i="5"/>
  <c r="AA441"/>
  <c r="AA445"/>
  <c r="AA449"/>
  <c r="N449" i="1" s="1"/>
  <c r="A449" i="5" s="1"/>
  <c r="T449" i="1" s="1"/>
  <c r="AA453" i="5"/>
  <c r="AA457"/>
  <c r="AA461"/>
  <c r="AA465"/>
  <c r="N465" i="1" s="1"/>
  <c r="A465" i="5" s="1"/>
  <c r="T465" i="1" s="1"/>
  <c r="AA469" i="5"/>
  <c r="AA473"/>
  <c r="AA477"/>
  <c r="AA481"/>
  <c r="N481" i="1" s="1"/>
  <c r="A481" i="5" s="1"/>
  <c r="T481" i="1" s="1"/>
  <c r="AA485" i="5"/>
  <c r="AA489"/>
  <c r="AA493"/>
  <c r="AA497"/>
  <c r="N497" i="1" s="1"/>
  <c r="A497" i="5" s="1"/>
  <c r="T497" i="1" s="1"/>
  <c r="AA501" i="5"/>
  <c r="AA505"/>
  <c r="AA509"/>
  <c r="AA513"/>
  <c r="N513" i="1" s="1"/>
  <c r="A513" i="5" s="1"/>
  <c r="T513" i="1" s="1"/>
  <c r="AA517" i="5"/>
  <c r="AA521"/>
  <c r="AA525"/>
  <c r="AA529"/>
  <c r="N529" i="1" s="1"/>
  <c r="A529" i="5" s="1"/>
  <c r="T529" i="1" s="1"/>
  <c r="AA533" i="5"/>
  <c r="AA537"/>
  <c r="AA541"/>
  <c r="AA545"/>
  <c r="N545" i="1" s="1"/>
  <c r="A545" i="5" s="1"/>
  <c r="T545" i="1" s="1"/>
  <c r="AA549" i="5"/>
  <c r="AA553"/>
  <c r="AA557"/>
  <c r="AA561"/>
  <c r="N561" i="1" s="1"/>
  <c r="A561" i="5" s="1"/>
  <c r="T561" i="1" s="1"/>
  <c r="AA565" i="5"/>
  <c r="AA569"/>
  <c r="AA573"/>
  <c r="AA577"/>
  <c r="N577" i="1" s="1"/>
  <c r="A577" i="5" s="1"/>
  <c r="T577" i="1" s="1"/>
  <c r="AA581" i="5"/>
  <c r="AA585"/>
  <c r="AA589"/>
  <c r="AA593"/>
  <c r="N593" i="1" s="1"/>
  <c r="A593" i="5" s="1"/>
  <c r="T593" i="1" s="1"/>
  <c r="AA597" i="5"/>
  <c r="AA601"/>
  <c r="AA605"/>
  <c r="AA609"/>
  <c r="AA613"/>
  <c r="AA617"/>
  <c r="AA621"/>
  <c r="AA625"/>
  <c r="AA629"/>
  <c r="AA633"/>
  <c r="AA637"/>
  <c r="AA641"/>
  <c r="AA645"/>
  <c r="AA649"/>
  <c r="AA653"/>
  <c r="AA657"/>
  <c r="N657" i="1" s="1"/>
  <c r="A657" i="5" s="1"/>
  <c r="T657" i="1" s="1"/>
  <c r="AA661" i="5"/>
  <c r="AA665"/>
  <c r="AA669"/>
  <c r="AA673"/>
  <c r="AA677"/>
  <c r="AA681"/>
  <c r="AA685"/>
  <c r="AA689"/>
  <c r="AA693"/>
  <c r="AA697"/>
  <c r="AA701"/>
  <c r="AA705"/>
  <c r="N705" i="1" s="1"/>
  <c r="A705" i="5" s="1"/>
  <c r="T705" i="1" s="1"/>
  <c r="AA709" i="5"/>
  <c r="AA713"/>
  <c r="AA717"/>
  <c r="AA721"/>
  <c r="N721" i="1" s="1"/>
  <c r="A721" i="5" s="1"/>
  <c r="T721" i="1" s="1"/>
  <c r="AA725" i="5"/>
  <c r="AA729"/>
  <c r="AA733"/>
  <c r="AA737"/>
  <c r="N737" i="1" s="1"/>
  <c r="A737" i="5" s="1"/>
  <c r="T737" i="1" s="1"/>
  <c r="AA741" i="5"/>
  <c r="AA745"/>
  <c r="AA749"/>
  <c r="AA753"/>
  <c r="N753" i="1" s="1"/>
  <c r="A753" i="5" s="1"/>
  <c r="T753" i="1" s="1"/>
  <c r="AA757" i="5"/>
  <c r="AA761"/>
  <c r="AA765"/>
  <c r="AA769"/>
  <c r="N769" i="1" s="1"/>
  <c r="A769" i="5" s="1"/>
  <c r="T769" i="1" s="1"/>
  <c r="AA773" i="5"/>
  <c r="AA777"/>
  <c r="AA781"/>
  <c r="AA785"/>
  <c r="N785" i="1" s="1"/>
  <c r="A785" i="5" s="1"/>
  <c r="T785" i="1" s="1"/>
  <c r="AA789" i="5"/>
  <c r="AA793"/>
  <c r="AA797"/>
  <c r="AA801"/>
  <c r="N801" i="1" s="1"/>
  <c r="A801" i="5" s="1"/>
  <c r="T801" i="1" s="1"/>
  <c r="AA805" i="5"/>
  <c r="AA809"/>
  <c r="AA813"/>
  <c r="AA817"/>
  <c r="N817" i="1" s="1"/>
  <c r="A817" i="5" s="1"/>
  <c r="T817" i="1" s="1"/>
  <c r="AA821" i="5"/>
  <c r="AA825"/>
  <c r="AA829"/>
  <c r="AA833"/>
  <c r="N833" i="1" s="1"/>
  <c r="A833" i="5" s="1"/>
  <c r="T833" i="1" s="1"/>
  <c r="AA837" i="5"/>
  <c r="AA841"/>
  <c r="AA845"/>
  <c r="AA849"/>
  <c r="N849" i="1" s="1"/>
  <c r="A849" i="5" s="1"/>
  <c r="T849" i="1" s="1"/>
  <c r="AA853" i="5"/>
  <c r="AA857"/>
  <c r="AA861"/>
  <c r="AA865"/>
  <c r="N865" i="1" s="1"/>
  <c r="A865" i="5" s="1"/>
  <c r="T865" i="1" s="1"/>
  <c r="AA869" i="5"/>
  <c r="AA873"/>
  <c r="AA877"/>
  <c r="AA881"/>
  <c r="N881" i="1" s="1"/>
  <c r="A881" i="5" s="1"/>
  <c r="T881" i="1" s="1"/>
  <c r="AA885" i="5"/>
  <c r="AA889"/>
  <c r="AA893"/>
  <c r="AA897"/>
  <c r="N897" i="1" s="1"/>
  <c r="A897" i="5" s="1"/>
  <c r="T897" i="1" s="1"/>
  <c r="AA901" i="5"/>
  <c r="AA905"/>
  <c r="AA909"/>
  <c r="AA913"/>
  <c r="N913" i="1" s="1"/>
  <c r="A913" i="5" s="1"/>
  <c r="T913" i="1" s="1"/>
  <c r="AA917" i="5"/>
  <c r="AA921"/>
  <c r="AA925"/>
  <c r="AA929"/>
  <c r="N929" i="1" s="1"/>
  <c r="A929" i="5" s="1"/>
  <c r="T929" i="1" s="1"/>
  <c r="AA933" i="5"/>
  <c r="AA937"/>
  <c r="AA941"/>
  <c r="AA945"/>
  <c r="N945" i="1" s="1"/>
  <c r="A945" i="5" s="1"/>
  <c r="T945" i="1" s="1"/>
  <c r="AA949" i="5"/>
  <c r="AA953"/>
  <c r="AA957"/>
  <c r="AA961"/>
  <c r="N961" i="1" s="1"/>
  <c r="A961" i="5" s="1"/>
  <c r="T961" i="1" s="1"/>
  <c r="AA965" i="5"/>
  <c r="AA969"/>
  <c r="AA973"/>
  <c r="AA977"/>
  <c r="N977" i="1" s="1"/>
  <c r="A977" i="5" s="1"/>
  <c r="T977" i="1" s="1"/>
  <c r="AA981" i="5"/>
  <c r="N981" i="1" s="1"/>
  <c r="A981" i="5" s="1"/>
  <c r="T981" i="1" s="1"/>
  <c r="AA985" i="5"/>
  <c r="N985" i="1" s="1"/>
  <c r="A985" i="5" s="1"/>
  <c r="T985" i="1" s="1"/>
  <c r="AA989" i="5"/>
  <c r="N989" i="1" s="1"/>
  <c r="A989" i="5" s="1"/>
  <c r="T989" i="1" s="1"/>
  <c r="AA993" i="5"/>
  <c r="N993" i="1" s="1"/>
  <c r="A993" i="5" s="1"/>
  <c r="T993" i="1" s="1"/>
  <c r="AA997" i="5"/>
  <c r="N997" i="1" s="1"/>
  <c r="A997" i="5" s="1"/>
  <c r="T997" i="1" s="1"/>
  <c r="AB189" i="5"/>
  <c r="AB221"/>
  <c r="AC32"/>
  <c r="V32" i="1" s="1"/>
  <c r="H588"/>
  <c r="H734"/>
  <c r="H736"/>
  <c r="H762"/>
  <c r="I836"/>
  <c r="I838"/>
  <c r="I841"/>
  <c r="H850"/>
  <c r="I864"/>
  <c r="I868"/>
  <c r="AA220" i="5"/>
  <c r="AA244"/>
  <c r="N244" i="1" s="1"/>
  <c r="A244" i="5" s="1"/>
  <c r="T244" i="1" s="1"/>
  <c r="AB40" i="5"/>
  <c r="AB60"/>
  <c r="AB84"/>
  <c r="AB92"/>
  <c r="AB108"/>
  <c r="AB124"/>
  <c r="AB136"/>
  <c r="AB152"/>
  <c r="AB168"/>
  <c r="AB184"/>
  <c r="AB200"/>
  <c r="AB216"/>
  <c r="AB232"/>
  <c r="AB276"/>
  <c r="AB288"/>
  <c r="AB292"/>
  <c r="AB308"/>
  <c r="AB360"/>
  <c r="AB480"/>
  <c r="AC21"/>
  <c r="V21" i="1" s="1"/>
  <c r="AC34" i="5"/>
  <c r="V34" i="1" s="1"/>
  <c r="AC36" i="5"/>
  <c r="V36" i="1" s="1"/>
  <c r="AC41" i="5"/>
  <c r="V41" i="1" s="1"/>
  <c r="AC42" i="5"/>
  <c r="V42" i="1" s="1"/>
  <c r="AC47" i="5"/>
  <c r="V47" i="1" s="1"/>
  <c r="G51"/>
  <c r="I51" s="1"/>
  <c r="AC54" i="5"/>
  <c r="V54" i="1" s="1"/>
  <c r="AC65" i="5"/>
  <c r="V65" i="1" s="1"/>
  <c r="AC71" i="5"/>
  <c r="V71" i="1" s="1"/>
  <c r="AC75" i="5"/>
  <c r="V75" i="1" s="1"/>
  <c r="AC83" i="5"/>
  <c r="V83" i="1" s="1"/>
  <c r="AC91" i="5"/>
  <c r="V91" i="1" s="1"/>
  <c r="H587"/>
  <c r="H732"/>
  <c r="H746"/>
  <c r="H778"/>
  <c r="I800"/>
  <c r="I817"/>
  <c r="H836"/>
  <c r="H838"/>
  <c r="H841"/>
  <c r="I849"/>
  <c r="H864"/>
  <c r="H868"/>
  <c r="AB19" i="5"/>
  <c r="AB27"/>
  <c r="AB43"/>
  <c r="AB71"/>
  <c r="AB95"/>
  <c r="AB111"/>
  <c r="AB127"/>
  <c r="AB147"/>
  <c r="AB163"/>
  <c r="AB179"/>
  <c r="AB195"/>
  <c r="AB211"/>
  <c r="AB227"/>
  <c r="AB303"/>
  <c r="AB323"/>
  <c r="AB355"/>
  <c r="AB371"/>
  <c r="AB475"/>
  <c r="AB511"/>
  <c r="AC52"/>
  <c r="V52" i="1" s="1"/>
  <c r="AC84" i="5"/>
  <c r="V84" i="1" s="1"/>
  <c r="H575"/>
  <c r="H578"/>
  <c r="H579"/>
  <c r="H583"/>
  <c r="H584"/>
  <c r="H713"/>
  <c r="H717"/>
  <c r="H817"/>
  <c r="H849"/>
  <c r="H860"/>
  <c r="H870"/>
  <c r="H874"/>
  <c r="H899"/>
  <c r="H907"/>
  <c r="AA58" i="5"/>
  <c r="N58" i="1" s="1"/>
  <c r="A58" i="5" s="1"/>
  <c r="T58" i="1" s="1"/>
  <c r="AA198" i="5"/>
  <c r="AB54"/>
  <c r="AB70"/>
  <c r="AB78"/>
  <c r="AB102"/>
  <c r="AB118"/>
  <c r="AB146"/>
  <c r="AB162"/>
  <c r="AB178"/>
  <c r="AB194"/>
  <c r="AB210"/>
  <c r="AB226"/>
  <c r="AB242"/>
  <c r="AB250"/>
  <c r="AB270"/>
  <c r="AB354"/>
  <c r="AB370"/>
  <c r="AB398"/>
  <c r="AB422"/>
  <c r="AB454"/>
  <c r="AB486"/>
  <c r="AC16"/>
  <c r="V16" i="1" s="1"/>
  <c r="AC25" i="5"/>
  <c r="V25" i="1" s="1"/>
  <c r="AC26" i="5"/>
  <c r="V26" i="1" s="1"/>
  <c r="AC55" i="5"/>
  <c r="V55" i="1" s="1"/>
  <c r="AC59" i="5"/>
  <c r="V59" i="1" s="1"/>
  <c r="AC64" i="5"/>
  <c r="V64" i="1" s="1"/>
  <c r="G65"/>
  <c r="I65" s="1"/>
  <c r="G67"/>
  <c r="I67" s="1"/>
  <c r="G69"/>
  <c r="I69" s="1"/>
  <c r="AC70" i="5"/>
  <c r="V70" i="1" s="1"/>
  <c r="AC76" i="5"/>
  <c r="V76" i="1" s="1"/>
  <c r="G78"/>
  <c r="I78" s="1"/>
  <c r="AC89" i="5"/>
  <c r="V89" i="1" s="1"/>
  <c r="AC138" i="5"/>
  <c r="V138" i="1" s="1"/>
  <c r="AC156" i="5"/>
  <c r="V156" i="1" s="1"/>
  <c r="AC160" i="5"/>
  <c r="V160" i="1" s="1"/>
  <c r="AC238" i="5"/>
  <c r="V238" i="1" s="1"/>
  <c r="AC251" i="5"/>
  <c r="V251" i="1" s="1"/>
  <c r="AC254" i="5"/>
  <c r="V254" i="1" s="1"/>
  <c r="AC293" i="5"/>
  <c r="V293" i="1" s="1"/>
  <c r="AC340" i="5"/>
  <c r="V340" i="1" s="1"/>
  <c r="AC478" i="5"/>
  <c r="V478" i="1" s="1"/>
  <c r="AC481" i="5"/>
  <c r="V481" i="1" s="1"/>
  <c r="AC487" i="5"/>
  <c r="V487" i="1" s="1"/>
  <c r="AC491" i="5"/>
  <c r="V491" i="1" s="1"/>
  <c r="AC492" i="5"/>
  <c r="V492" i="1" s="1"/>
  <c r="AC494" i="5"/>
  <c r="V494" i="1" s="1"/>
  <c r="AC542" i="5"/>
  <c r="V542" i="1" s="1"/>
  <c r="AC558" i="5"/>
  <c r="V558" i="1" s="1"/>
  <c r="AC571" i="5"/>
  <c r="V571" i="1" s="1"/>
  <c r="AC572" i="5"/>
  <c r="V572" i="1" s="1"/>
  <c r="AC574" i="5"/>
  <c r="V574" i="1" s="1"/>
  <c r="AC581" i="5"/>
  <c r="V581" i="1" s="1"/>
  <c r="AC590" i="5"/>
  <c r="V590" i="1" s="1"/>
  <c r="AC598" i="5"/>
  <c r="V598" i="1" s="1"/>
  <c r="AC602" i="5"/>
  <c r="V602" i="1" s="1"/>
  <c r="AC603" i="5"/>
  <c r="V603" i="1" s="1"/>
  <c r="AC606" i="5"/>
  <c r="V606" i="1" s="1"/>
  <c r="AC610" i="5"/>
  <c r="V610" i="1" s="1"/>
  <c r="AC611" i="5"/>
  <c r="V611" i="1" s="1"/>
  <c r="AC616" i="5"/>
  <c r="V616" i="1" s="1"/>
  <c r="AC621" i="5"/>
  <c r="V621" i="1" s="1"/>
  <c r="AC632" i="5"/>
  <c r="V632" i="1" s="1"/>
  <c r="AC638" i="5"/>
  <c r="V638" i="1" s="1"/>
  <c r="AC639" i="5"/>
  <c r="V639" i="1" s="1"/>
  <c r="AC641" i="5"/>
  <c r="V641" i="1" s="1"/>
  <c r="AC648" i="5"/>
  <c r="V648" i="1" s="1"/>
  <c r="AC655" i="5"/>
  <c r="V655" i="1" s="1"/>
  <c r="AC660" i="5"/>
  <c r="V660" i="1" s="1"/>
  <c r="AC667" i="5"/>
  <c r="V667" i="1" s="1"/>
  <c r="AC676" i="5"/>
  <c r="V676" i="1" s="1"/>
  <c r="AC683" i="5"/>
  <c r="V683" i="1" s="1"/>
  <c r="AC692" i="5"/>
  <c r="V692" i="1" s="1"/>
  <c r="AC719" i="5"/>
  <c r="V719" i="1" s="1"/>
  <c r="AC882" i="5"/>
  <c r="V882" i="1" s="1"/>
  <c r="AC890" i="5"/>
  <c r="V890" i="1" s="1"/>
  <c r="AC895" i="5"/>
  <c r="V895" i="1" s="1"/>
  <c r="AC898" i="5"/>
  <c r="V898" i="1" s="1"/>
  <c r="AC903" i="5"/>
  <c r="V903" i="1" s="1"/>
  <c r="AC909" i="5"/>
  <c r="V909" i="1" s="1"/>
  <c r="AC910" i="5"/>
  <c r="V910" i="1" s="1"/>
  <c r="AC914" i="5"/>
  <c r="V914" i="1" s="1"/>
  <c r="AC917" i="5"/>
  <c r="V917" i="1" s="1"/>
  <c r="AC923" i="5"/>
  <c r="V923" i="1" s="1"/>
  <c r="AC926" i="5"/>
  <c r="V926" i="1" s="1"/>
  <c r="AC931" i="5"/>
  <c r="V931" i="1" s="1"/>
  <c r="AC934" i="5"/>
  <c r="V934" i="1" s="1"/>
  <c r="AC945" i="5"/>
  <c r="V945" i="1" s="1"/>
  <c r="AC953" i="5"/>
  <c r="V953" i="1" s="1"/>
  <c r="AC963" i="5"/>
  <c r="V963" i="1" s="1"/>
  <c r="AC967" i="5"/>
  <c r="V967" i="1" s="1"/>
  <c r="AC92" i="5"/>
  <c r="V92" i="1" s="1"/>
  <c r="AC96" i="5"/>
  <c r="V96" i="1" s="1"/>
  <c r="AC99" i="5"/>
  <c r="V99" i="1" s="1"/>
  <c r="AC107" i="5"/>
  <c r="V107" i="1" s="1"/>
  <c r="G109"/>
  <c r="Y109" s="1"/>
  <c r="G113"/>
  <c r="H113" s="1"/>
  <c r="AC144" i="5"/>
  <c r="V144" i="1" s="1"/>
  <c r="AC164" i="5"/>
  <c r="V164" i="1" s="1"/>
  <c r="AC174" i="5"/>
  <c r="V174" i="1" s="1"/>
  <c r="AC176" i="5"/>
  <c r="V176" i="1" s="1"/>
  <c r="AC188" i="5"/>
  <c r="V188" i="1" s="1"/>
  <c r="AC192" i="5"/>
  <c r="V192" i="1" s="1"/>
  <c r="AC209" i="5"/>
  <c r="V209" i="1" s="1"/>
  <c r="AC210" i="5"/>
  <c r="V210" i="1" s="1"/>
  <c r="AC211" i="5"/>
  <c r="V211" i="1" s="1"/>
  <c r="AC235" i="5"/>
  <c r="V235" i="1" s="1"/>
  <c r="AC244" i="5"/>
  <c r="V244" i="1" s="1"/>
  <c r="AC248" i="5"/>
  <c r="V248" i="1" s="1"/>
  <c r="AC260" i="5"/>
  <c r="V260" i="1" s="1"/>
  <c r="AC268" i="5"/>
  <c r="V268" i="1" s="1"/>
  <c r="AC275" i="5"/>
  <c r="V275" i="1" s="1"/>
  <c r="AC288" i="5"/>
  <c r="V288" i="1" s="1"/>
  <c r="AC294" i="5"/>
  <c r="V294" i="1" s="1"/>
  <c r="AC297" i="5"/>
  <c r="V297" i="1" s="1"/>
  <c r="AC298" i="5"/>
  <c r="V298" i="1" s="1"/>
  <c r="AC316" i="5"/>
  <c r="V316" i="1" s="1"/>
  <c r="AC355" i="5"/>
  <c r="V355" i="1" s="1"/>
  <c r="AC371" i="5"/>
  <c r="V371" i="1" s="1"/>
  <c r="AC375" i="5"/>
  <c r="V375" i="1" s="1"/>
  <c r="AC392" i="5"/>
  <c r="V392" i="1" s="1"/>
  <c r="AC396" i="5"/>
  <c r="V396" i="1" s="1"/>
  <c r="AC426" i="5"/>
  <c r="V426" i="1" s="1"/>
  <c r="AC430" i="5"/>
  <c r="V430" i="1" s="1"/>
  <c r="AC435" i="5"/>
  <c r="V435" i="1" s="1"/>
  <c r="AC441" i="5"/>
  <c r="V441" i="1" s="1"/>
  <c r="AC458" i="5"/>
  <c r="V458" i="1" s="1"/>
  <c r="AC462" i="5"/>
  <c r="V462" i="1" s="1"/>
  <c r="AC497" i="5"/>
  <c r="V497" i="1" s="1"/>
  <c r="AC513" i="5"/>
  <c r="V513" i="1" s="1"/>
  <c r="AC547" i="5"/>
  <c r="V547" i="1" s="1"/>
  <c r="AC566" i="5"/>
  <c r="V566" i="1" s="1"/>
  <c r="AC695" i="5"/>
  <c r="V695" i="1" s="1"/>
  <c r="AC697" i="5"/>
  <c r="V697" i="1" s="1"/>
  <c r="AC699" i="5"/>
  <c r="V699" i="1" s="1"/>
  <c r="AC705" i="5"/>
  <c r="V705" i="1" s="1"/>
  <c r="AC709" i="5"/>
  <c r="V709" i="1" s="1"/>
  <c r="AC710" i="5"/>
  <c r="V710" i="1" s="1"/>
  <c r="AC717" i="5"/>
  <c r="V717" i="1" s="1"/>
  <c r="AC725" i="5"/>
  <c r="V725" i="1" s="1"/>
  <c r="AC727" i="5"/>
  <c r="V727" i="1" s="1"/>
  <c r="AC732" i="5"/>
  <c r="V732" i="1" s="1"/>
  <c r="AC741" i="5"/>
  <c r="V741" i="1" s="1"/>
  <c r="AC743" i="5"/>
  <c r="V743" i="1" s="1"/>
  <c r="AC752" i="5"/>
  <c r="V752" i="1" s="1"/>
  <c r="AC760" i="5"/>
  <c r="V760" i="1" s="1"/>
  <c r="AC769" i="5"/>
  <c r="V769" i="1" s="1"/>
  <c r="AC771" i="5"/>
  <c r="V771" i="1" s="1"/>
  <c r="AC780" i="5"/>
  <c r="V780" i="1" s="1"/>
  <c r="AC782" i="5"/>
  <c r="V782" i="1" s="1"/>
  <c r="AC789" i="5"/>
  <c r="V789" i="1" s="1"/>
  <c r="AC805" i="5"/>
  <c r="V805" i="1" s="1"/>
  <c r="AC813" i="5"/>
  <c r="V813" i="1" s="1"/>
  <c r="AC815" i="5"/>
  <c r="V815" i="1" s="1"/>
  <c r="AC820" i="5"/>
  <c r="V820" i="1" s="1"/>
  <c r="AC822" i="5"/>
  <c r="V822" i="1" s="1"/>
  <c r="AC825" i="5"/>
  <c r="V825" i="1" s="1"/>
  <c r="AC833" i="5"/>
  <c r="V833" i="1" s="1"/>
  <c r="AC840" i="5"/>
  <c r="V840" i="1" s="1"/>
  <c r="AC849" i="5"/>
  <c r="V849" i="1" s="1"/>
  <c r="AC858" i="5"/>
  <c r="V858" i="1" s="1"/>
  <c r="AC877" i="5"/>
  <c r="V877" i="1" s="1"/>
  <c r="AC878" i="5"/>
  <c r="V878" i="1" s="1"/>
  <c r="AC885" i="5"/>
  <c r="V885" i="1" s="1"/>
  <c r="AC899" i="5"/>
  <c r="V899" i="1" s="1"/>
  <c r="AC907" i="5"/>
  <c r="V907" i="1" s="1"/>
  <c r="AC911" i="5"/>
  <c r="V911" i="1" s="1"/>
  <c r="AC915" i="5"/>
  <c r="V915" i="1" s="1"/>
  <c r="AC921" i="5"/>
  <c r="V921" i="1" s="1"/>
  <c r="AC927" i="5"/>
  <c r="V927" i="1" s="1"/>
  <c r="AC935" i="5"/>
  <c r="V935" i="1" s="1"/>
  <c r="AC939" i="5"/>
  <c r="V939" i="1" s="1"/>
  <c r="AC947" i="5"/>
  <c r="V947" i="1" s="1"/>
  <c r="AC951" i="5"/>
  <c r="V951" i="1" s="1"/>
  <c r="AC93" i="5"/>
  <c r="V93" i="1" s="1"/>
  <c r="AC115" i="5"/>
  <c r="V115" i="1" s="1"/>
  <c r="AC136" i="5"/>
  <c r="V136" i="1" s="1"/>
  <c r="AC152" i="5"/>
  <c r="V152" i="1" s="1"/>
  <c r="AC161" i="5"/>
  <c r="V161" i="1" s="1"/>
  <c r="AC172" i="5"/>
  <c r="V172" i="1" s="1"/>
  <c r="AC236" i="5"/>
  <c r="V236" i="1" s="1"/>
  <c r="AC240" i="5"/>
  <c r="V240" i="1" s="1"/>
  <c r="AC252" i="5"/>
  <c r="V252" i="1" s="1"/>
  <c r="AC266" i="5"/>
  <c r="V266" i="1" s="1"/>
  <c r="AC273" i="5"/>
  <c r="V273" i="1" s="1"/>
  <c r="AC280" i="5"/>
  <c r="V280" i="1" s="1"/>
  <c r="AC284" i="5"/>
  <c r="V284" i="1" s="1"/>
  <c r="AC289" i="5"/>
  <c r="V289" i="1" s="1"/>
  <c r="AC290" i="5"/>
  <c r="V290" i="1" s="1"/>
  <c r="AC322" i="5"/>
  <c r="V322" i="1" s="1"/>
  <c r="AC342" i="5"/>
  <c r="V342" i="1" s="1"/>
  <c r="AC368" i="5"/>
  <c r="V368" i="1" s="1"/>
  <c r="AC382" i="5"/>
  <c r="V382" i="1" s="1"/>
  <c r="AC508" i="5"/>
  <c r="V508" i="1" s="1"/>
  <c r="AC541" i="5"/>
  <c r="V541" i="1" s="1"/>
  <c r="AC550" i="5"/>
  <c r="V550" i="1" s="1"/>
  <c r="AC557" i="5"/>
  <c r="V557" i="1" s="1"/>
  <c r="AC567" i="5"/>
  <c r="V567" i="1" s="1"/>
  <c r="AC570" i="5"/>
  <c r="V570" i="1" s="1"/>
  <c r="AC573" i="5"/>
  <c r="V573" i="1" s="1"/>
  <c r="AC580" i="5"/>
  <c r="V580" i="1" s="1"/>
  <c r="AC586" i="5"/>
  <c r="V586" i="1" s="1"/>
  <c r="AC597" i="5"/>
  <c r="V597" i="1" s="1"/>
  <c r="AC604" i="5"/>
  <c r="V604" i="1" s="1"/>
  <c r="AC605" i="5"/>
  <c r="V605" i="1" s="1"/>
  <c r="AC612" i="5"/>
  <c r="V612" i="1" s="1"/>
  <c r="AC622" i="5"/>
  <c r="V622" i="1" s="1"/>
  <c r="AC628" i="5"/>
  <c r="V628" i="1" s="1"/>
  <c r="AC640" i="5"/>
  <c r="V640" i="1" s="1"/>
  <c r="AC668" i="5"/>
  <c r="V668" i="1" s="1"/>
  <c r="AC675" i="5"/>
  <c r="V675" i="1" s="1"/>
  <c r="AC684" i="5"/>
  <c r="V684" i="1" s="1"/>
  <c r="AC691" i="5"/>
  <c r="V691" i="1" s="1"/>
  <c r="AC721" i="5"/>
  <c r="V721" i="1" s="1"/>
  <c r="AC723" i="5"/>
  <c r="V723" i="1" s="1"/>
  <c r="AC728" i="5"/>
  <c r="V728" i="1" s="1"/>
  <c r="AC737" i="5"/>
  <c r="V737" i="1" s="1"/>
  <c r="AC739" i="5"/>
  <c r="V739" i="1" s="1"/>
  <c r="AC744" i="5"/>
  <c r="V744" i="1" s="1"/>
  <c r="AC756" i="5"/>
  <c r="V756" i="1" s="1"/>
  <c r="AC758" i="5"/>
  <c r="V758" i="1" s="1"/>
  <c r="AC761" i="5"/>
  <c r="V761" i="1" s="1"/>
  <c r="AC763" i="5"/>
  <c r="V763" i="1" s="1"/>
  <c r="AC765" i="5"/>
  <c r="V765" i="1" s="1"/>
  <c r="AC767" i="5"/>
  <c r="V767" i="1" s="1"/>
  <c r="AC785" i="5"/>
  <c r="V785" i="1" s="1"/>
  <c r="AC792" i="5"/>
  <c r="V792" i="1" s="1"/>
  <c r="AC798" i="5"/>
  <c r="V798" i="1" s="1"/>
  <c r="AC801" i="5"/>
  <c r="V801" i="1" s="1"/>
  <c r="AC808" i="5"/>
  <c r="V808" i="1" s="1"/>
  <c r="AC810" i="5"/>
  <c r="V810" i="1" s="1"/>
  <c r="AC816" i="5"/>
  <c r="V816" i="1" s="1"/>
  <c r="AC829" i="5"/>
  <c r="V829" i="1" s="1"/>
  <c r="AC831" i="5"/>
  <c r="V831" i="1" s="1"/>
  <c r="AC836" i="5"/>
  <c r="V836" i="1" s="1"/>
  <c r="AC845" i="5"/>
  <c r="V845" i="1" s="1"/>
  <c r="AC852" i="5"/>
  <c r="V852" i="1" s="1"/>
  <c r="AC854" i="5"/>
  <c r="V854" i="1" s="1"/>
  <c r="AC859" i="5"/>
  <c r="V859" i="1" s="1"/>
  <c r="AC863" i="5"/>
  <c r="V863" i="1" s="1"/>
  <c r="AC867" i="5"/>
  <c r="V867" i="1" s="1"/>
  <c r="AC871" i="5"/>
  <c r="V871" i="1" s="1"/>
  <c r="AC881" i="5"/>
  <c r="V881" i="1" s="1"/>
  <c r="AC886" i="5"/>
  <c r="V886" i="1" s="1"/>
  <c r="AC893" i="5"/>
  <c r="V893" i="1" s="1"/>
  <c r="AC901" i="5"/>
  <c r="V901" i="1" s="1"/>
  <c r="AC94" i="5"/>
  <c r="V94" i="1" s="1"/>
  <c r="AC97" i="5"/>
  <c r="V97" i="1" s="1"/>
  <c r="AC98" i="5"/>
  <c r="V98" i="1" s="1"/>
  <c r="AC100" i="5"/>
  <c r="V100" i="1" s="1"/>
  <c r="G102"/>
  <c r="I102" s="1"/>
  <c r="AC118" i="5"/>
  <c r="V118" i="1" s="1"/>
  <c r="AC120" i="5"/>
  <c r="V120" i="1" s="1"/>
  <c r="AC130" i="5"/>
  <c r="V130" i="1" s="1"/>
  <c r="G132"/>
  <c r="I132" s="1"/>
  <c r="AC142" i="5"/>
  <c r="V142" i="1" s="1"/>
  <c r="AC146" i="5"/>
  <c r="V146" i="1" s="1"/>
  <c r="AC154" i="5"/>
  <c r="V154" i="1" s="1"/>
  <c r="AC163" i="5"/>
  <c r="V163" i="1" s="1"/>
  <c r="AC178" i="5"/>
  <c r="V178" i="1" s="1"/>
  <c r="AC184" i="5"/>
  <c r="V184" i="1" s="1"/>
  <c r="AC194" i="5"/>
  <c r="V194" i="1" s="1"/>
  <c r="AC202" i="5"/>
  <c r="V202" i="1" s="1"/>
  <c r="AC208" i="5"/>
  <c r="V208" i="1" s="1"/>
  <c r="AC215" i="5"/>
  <c r="V215" i="1" s="1"/>
  <c r="AC218" i="5"/>
  <c r="V218" i="1" s="1"/>
  <c r="AC228" i="5"/>
  <c r="V228" i="1" s="1"/>
  <c r="AC231" i="5"/>
  <c r="V231" i="1" s="1"/>
  <c r="AC233" i="5"/>
  <c r="V233" i="1" s="1"/>
  <c r="AC300" i="5"/>
  <c r="V300" i="1" s="1"/>
  <c r="AC320" i="5"/>
  <c r="V320" i="1" s="1"/>
  <c r="AC343" i="5"/>
  <c r="V343" i="1" s="1"/>
  <c r="AC348" i="5"/>
  <c r="V348" i="1" s="1"/>
  <c r="AC352" i="5"/>
  <c r="V352" i="1" s="1"/>
  <c r="AC356" i="5"/>
  <c r="V356" i="1" s="1"/>
  <c r="AC360" i="5"/>
  <c r="V360" i="1" s="1"/>
  <c r="AC393" i="5"/>
  <c r="V393" i="1" s="1"/>
  <c r="AC394" i="5"/>
  <c r="V394" i="1" s="1"/>
  <c r="AC398" i="5"/>
  <c r="V398" i="1" s="1"/>
  <c r="AC407" i="5"/>
  <c r="V407" i="1" s="1"/>
  <c r="AC413" i="5"/>
  <c r="V413" i="1" s="1"/>
  <c r="AC419" i="5"/>
  <c r="V419" i="1" s="1"/>
  <c r="AC428" i="5"/>
  <c r="V428" i="1" s="1"/>
  <c r="AC460" i="5"/>
  <c r="V460" i="1" s="1"/>
  <c r="AC473" i="5"/>
  <c r="V473" i="1" s="1"/>
  <c r="AC479" i="5"/>
  <c r="V479" i="1" s="1"/>
  <c r="AC480" i="5"/>
  <c r="V480" i="1" s="1"/>
  <c r="AC482" i="5"/>
  <c r="V482" i="1" s="1"/>
  <c r="AC486" i="5"/>
  <c r="V486" i="1" s="1"/>
  <c r="AC498" i="5"/>
  <c r="V498" i="1" s="1"/>
  <c r="AC501" i="5"/>
  <c r="V501" i="1" s="1"/>
  <c r="AC514" i="5"/>
  <c r="V514" i="1" s="1"/>
  <c r="AC519" i="5"/>
  <c r="V519" i="1" s="1"/>
  <c r="AC524" i="5"/>
  <c r="V524" i="1" s="1"/>
  <c r="AC529" i="5"/>
  <c r="V529" i="1" s="1"/>
  <c r="AC531" i="5"/>
  <c r="V531" i="1" s="1"/>
  <c r="AC546" i="5"/>
  <c r="V546" i="1" s="1"/>
  <c r="AC551" i="5"/>
  <c r="V551" i="1" s="1"/>
  <c r="AC552" i="5"/>
  <c r="V552" i="1" s="1"/>
  <c r="AC562" i="5"/>
  <c r="V562" i="1" s="1"/>
  <c r="AC565" i="5"/>
  <c r="V565" i="1" s="1"/>
  <c r="AC568" i="5"/>
  <c r="V568" i="1" s="1"/>
  <c r="AC922" i="5"/>
  <c r="V922" i="1" s="1"/>
  <c r="AC952" i="5"/>
  <c r="V952" i="1" s="1"/>
  <c r="AC970" i="5"/>
  <c r="V970" i="1" s="1"/>
  <c r="AC971" i="5"/>
  <c r="V971" i="1" s="1"/>
  <c r="AC977" i="5"/>
  <c r="V977" i="1" s="1"/>
  <c r="AC984" i="5"/>
  <c r="V984" i="1" s="1"/>
  <c r="AC985" i="5"/>
  <c r="V985" i="1" s="1"/>
  <c r="AC983" i="5"/>
  <c r="V983" i="1" s="1"/>
  <c r="AC986" i="5"/>
  <c r="V986" i="1" s="1"/>
  <c r="AC988" i="5"/>
  <c r="V988" i="1" s="1"/>
  <c r="AC993" i="5"/>
  <c r="V993" i="1" s="1"/>
  <c r="AC990" i="5"/>
  <c r="V990" i="1" s="1"/>
  <c r="AC994" i="5"/>
  <c r="V994" i="1" s="1"/>
  <c r="AC17" i="5"/>
  <c r="V17" i="1" s="1"/>
  <c r="AC9" i="5"/>
  <c r="V9" i="1" s="1"/>
  <c r="AC11" i="5"/>
  <c r="V11" i="1" s="1"/>
  <c r="AC8" i="5"/>
  <c r="V8" i="1" s="1"/>
  <c r="AC10" i="5"/>
  <c r="V10" i="1" s="1"/>
  <c r="AF5" i="5"/>
  <c r="F5" i="1"/>
  <c r="F15"/>
  <c r="AF15" i="5"/>
  <c r="AF17"/>
  <c r="F17" i="1"/>
  <c r="AF11" i="5"/>
  <c r="F11" i="1"/>
  <c r="AA5" i="5"/>
  <c r="N5" i="1" s="1"/>
  <c r="A5" i="5" s="1"/>
  <c r="AA9"/>
  <c r="N9" i="1" s="1"/>
  <c r="A9" i="5" s="1"/>
  <c r="AA13"/>
  <c r="AA17"/>
  <c r="AC13"/>
  <c r="V13" i="1" s="1"/>
  <c r="AB12" i="5"/>
  <c r="AC4"/>
  <c r="AC14"/>
  <c r="V14" i="1" s="1"/>
  <c r="AB15" i="5"/>
  <c r="AB6"/>
  <c r="AC3"/>
  <c r="AC6"/>
  <c r="V6" i="1" s="1"/>
  <c r="I172"/>
  <c r="H172"/>
  <c r="I188"/>
  <c r="H188"/>
  <c r="Y296"/>
  <c r="I296"/>
  <c r="Y300"/>
  <c r="H300"/>
  <c r="Y304"/>
  <c r="H304"/>
  <c r="Y320"/>
  <c r="H320"/>
  <c r="I333"/>
  <c r="H333"/>
  <c r="I136"/>
  <c r="H136"/>
  <c r="I140"/>
  <c r="H140"/>
  <c r="I144"/>
  <c r="H144"/>
  <c r="I148"/>
  <c r="H148"/>
  <c r="I204"/>
  <c r="H204"/>
  <c r="Y282"/>
  <c r="H282"/>
  <c r="Y287"/>
  <c r="Y290"/>
  <c r="I290"/>
  <c r="Y312"/>
  <c r="I354"/>
  <c r="H354"/>
  <c r="Y354"/>
  <c r="I156"/>
  <c r="H156"/>
  <c r="I164"/>
  <c r="H164"/>
  <c r="I133"/>
  <c r="H133"/>
  <c r="I180"/>
  <c r="H180"/>
  <c r="I196"/>
  <c r="H196"/>
  <c r="Y247"/>
  <c r="H247"/>
  <c r="Y248"/>
  <c r="H248"/>
  <c r="I248"/>
  <c r="Y308"/>
  <c r="H308"/>
  <c r="Y316"/>
  <c r="H316"/>
  <c r="I338"/>
  <c r="H338"/>
  <c r="Y338"/>
  <c r="I349"/>
  <c r="I882"/>
  <c r="H882"/>
  <c r="Y895"/>
  <c r="H895"/>
  <c r="H152"/>
  <c r="H160"/>
  <c r="H168"/>
  <c r="H176"/>
  <c r="H192"/>
  <c r="H200"/>
  <c r="H208"/>
  <c r="I253"/>
  <c r="I254"/>
  <c r="I255"/>
  <c r="H280"/>
  <c r="H284"/>
  <c r="H292"/>
  <c r="H294"/>
  <c r="H298"/>
  <c r="H306"/>
  <c r="H310"/>
  <c r="H314"/>
  <c r="H318"/>
  <c r="H322"/>
  <c r="H323"/>
  <c r="I325"/>
  <c r="H341"/>
  <c r="H346"/>
  <c r="Y721"/>
  <c r="Y725"/>
  <c r="H730"/>
  <c r="H758"/>
  <c r="H774"/>
  <c r="H776"/>
  <c r="H786"/>
  <c r="H788"/>
  <c r="I797"/>
  <c r="I798"/>
  <c r="I801"/>
  <c r="I804"/>
  <c r="I808"/>
  <c r="H815"/>
  <c r="H816"/>
  <c r="I820"/>
  <c r="I821"/>
  <c r="I822"/>
  <c r="I823"/>
  <c r="I824"/>
  <c r="I825"/>
  <c r="I827"/>
  <c r="I848"/>
  <c r="I853"/>
  <c r="AA64" i="5"/>
  <c r="H253" i="1"/>
  <c r="H254"/>
  <c r="H255"/>
  <c r="H580"/>
  <c r="Y584"/>
  <c r="Y713"/>
  <c r="Y717"/>
  <c r="H720"/>
  <c r="H724"/>
  <c r="H728"/>
  <c r="H742"/>
  <c r="H744"/>
  <c r="H754"/>
  <c r="H756"/>
  <c r="H770"/>
  <c r="H782"/>
  <c r="H797"/>
  <c r="I799"/>
  <c r="I802"/>
  <c r="I805"/>
  <c r="I809"/>
  <c r="I812"/>
  <c r="H820"/>
  <c r="H821"/>
  <c r="H822"/>
  <c r="H823"/>
  <c r="H824"/>
  <c r="H825"/>
  <c r="H827"/>
  <c r="I828"/>
  <c r="I829"/>
  <c r="I830"/>
  <c r="I832"/>
  <c r="I833"/>
  <c r="I834"/>
  <c r="I835"/>
  <c r="H844"/>
  <c r="H848"/>
  <c r="I852"/>
  <c r="H853"/>
  <c r="H854"/>
  <c r="I857"/>
  <c r="H880"/>
  <c r="H886"/>
  <c r="H898"/>
  <c r="AA23" i="5"/>
  <c r="AA31"/>
  <c r="N31" i="1" s="1"/>
  <c r="A31" i="5" s="1"/>
  <c r="AA151"/>
  <c r="I876" i="1"/>
  <c r="H876"/>
  <c r="I892"/>
  <c r="Y903"/>
  <c r="H903"/>
  <c r="Y912"/>
  <c r="H912"/>
  <c r="I289"/>
  <c r="Y330"/>
  <c r="Y346"/>
  <c r="H585"/>
  <c r="H586"/>
  <c r="H712"/>
  <c r="H716"/>
  <c r="H721"/>
  <c r="H725"/>
  <c r="H738"/>
  <c r="H740"/>
  <c r="H752"/>
  <c r="H766"/>
  <c r="H768"/>
  <c r="H780"/>
  <c r="I803"/>
  <c r="I806"/>
  <c r="I810"/>
  <c r="I813"/>
  <c r="H828"/>
  <c r="H829"/>
  <c r="H830"/>
  <c r="H832"/>
  <c r="H833"/>
  <c r="H834"/>
  <c r="H835"/>
  <c r="H845"/>
  <c r="H852"/>
  <c r="H857"/>
  <c r="AA3" i="5"/>
  <c r="N3" i="1" s="1"/>
  <c r="A3" i="5" s="1"/>
  <c r="AA7"/>
  <c r="N7" i="1" s="1"/>
  <c r="A7" i="5" s="1"/>
  <c r="AA11"/>
  <c r="AA15"/>
  <c r="N15" i="1" s="1"/>
  <c r="A15" i="5" s="1"/>
  <c r="AA19"/>
  <c r="AA27"/>
  <c r="N27" i="1" s="1"/>
  <c r="A27" i="5" s="1"/>
  <c r="AA35"/>
  <c r="AA39"/>
  <c r="N39" i="1" s="1"/>
  <c r="A39" i="5" s="1"/>
  <c r="AA43"/>
  <c r="AA47"/>
  <c r="N47" i="1" s="1"/>
  <c r="A47" i="5" s="1"/>
  <c r="T47" i="1" s="1"/>
  <c r="AA51" i="5"/>
  <c r="N51" i="1" s="1"/>
  <c r="A51" i="5" s="1"/>
  <c r="T51" i="1" s="1"/>
  <c r="AA55" i="5"/>
  <c r="AA59"/>
  <c r="AA63"/>
  <c r="N63" i="1" s="1"/>
  <c r="A63" i="5" s="1"/>
  <c r="T63" i="1" s="1"/>
  <c r="AA67" i="5"/>
  <c r="AA71"/>
  <c r="AA75"/>
  <c r="AA79"/>
  <c r="N79" i="1" s="1"/>
  <c r="A79" i="5" s="1"/>
  <c r="T79" i="1" s="1"/>
  <c r="AA83" i="5"/>
  <c r="AA87"/>
  <c r="N87" i="1" s="1"/>
  <c r="A87" i="5" s="1"/>
  <c r="T87" i="1" s="1"/>
  <c r="AA91" i="5"/>
  <c r="AA95"/>
  <c r="N95" i="1" s="1"/>
  <c r="A95" i="5" s="1"/>
  <c r="T95" i="1" s="1"/>
  <c r="AA99" i="5"/>
  <c r="AA103"/>
  <c r="AA107"/>
  <c r="AA111"/>
  <c r="N111" i="1" s="1"/>
  <c r="A111" i="5" s="1"/>
  <c r="T111" i="1" s="1"/>
  <c r="AA115" i="5"/>
  <c r="AA119"/>
  <c r="AA123"/>
  <c r="AA127"/>
  <c r="AA131"/>
  <c r="AA135"/>
  <c r="AA139"/>
  <c r="AA143"/>
  <c r="AA147"/>
  <c r="AA155"/>
  <c r="AA159"/>
  <c r="AA163"/>
  <c r="AA167"/>
  <c r="AA171"/>
  <c r="AA175"/>
  <c r="AA179"/>
  <c r="N179" i="1" s="1"/>
  <c r="A179" i="5" s="1"/>
  <c r="T179" i="1" s="1"/>
  <c r="AA183" i="5"/>
  <c r="AA187"/>
  <c r="N187" i="1" s="1"/>
  <c r="A187" i="5" s="1"/>
  <c r="T187" i="1" s="1"/>
  <c r="AA191" i="5"/>
  <c r="AA195"/>
  <c r="AA199"/>
  <c r="AA203"/>
  <c r="AA207"/>
  <c r="AA211"/>
  <c r="N211" i="1" s="1"/>
  <c r="A211" i="5" s="1"/>
  <c r="T211" i="1" s="1"/>
  <c r="AA215" i="5"/>
  <c r="AA219"/>
  <c r="N219" i="1" s="1"/>
  <c r="A219" i="5" s="1"/>
  <c r="T219" i="1" s="1"/>
  <c r="AA223" i="5"/>
  <c r="AA227"/>
  <c r="N227" i="1" s="1"/>
  <c r="A227" i="5" s="1"/>
  <c r="T227" i="1" s="1"/>
  <c r="AA231" i="5"/>
  <c r="AA235"/>
  <c r="AA239"/>
  <c r="AA243"/>
  <c r="N243" i="1" s="1"/>
  <c r="A243" i="5" s="1"/>
  <c r="T243" i="1" s="1"/>
  <c r="AA247" i="5"/>
  <c r="AA251"/>
  <c r="AA255"/>
  <c r="AA259"/>
  <c r="AA263"/>
  <c r="AA267"/>
  <c r="N267" i="1" s="1"/>
  <c r="A267" i="5" s="1"/>
  <c r="T267" i="1" s="1"/>
  <c r="AA271" i="5"/>
  <c r="AA275"/>
  <c r="N275" i="1" s="1"/>
  <c r="A275" i="5" s="1"/>
  <c r="T275" i="1" s="1"/>
  <c r="AA279" i="5"/>
  <c r="AA283"/>
  <c r="AA287"/>
  <c r="AA291"/>
  <c r="N291" i="1" s="1"/>
  <c r="A291" i="5" s="1"/>
  <c r="T291" i="1" s="1"/>
  <c r="AA295" i="5"/>
  <c r="AA299"/>
  <c r="AA303"/>
  <c r="AA307"/>
  <c r="N307" i="1" s="1"/>
  <c r="A307" i="5" s="1"/>
  <c r="T307" i="1" s="1"/>
  <c r="AA311" i="5"/>
  <c r="AA315"/>
  <c r="N315" i="1" s="1"/>
  <c r="A315" i="5" s="1"/>
  <c r="T315" i="1" s="1"/>
  <c r="AA319" i="5"/>
  <c r="AA323"/>
  <c r="N323" i="1" s="1"/>
  <c r="A323" i="5" s="1"/>
  <c r="T323" i="1" s="1"/>
  <c r="AA327" i="5"/>
  <c r="AA331"/>
  <c r="AA335"/>
  <c r="AA339"/>
  <c r="N339" i="1" s="1"/>
  <c r="A339" i="5" s="1"/>
  <c r="T339" i="1" s="1"/>
  <c r="AA343" i="5"/>
  <c r="AA347"/>
  <c r="AA351"/>
  <c r="AA355"/>
  <c r="N355" i="1" s="1"/>
  <c r="A355" i="5" s="1"/>
  <c r="T355" i="1" s="1"/>
  <c r="AA359" i="5"/>
  <c r="AA363"/>
  <c r="AA367"/>
  <c r="AA371"/>
  <c r="AA375"/>
  <c r="AA379"/>
  <c r="AA383"/>
  <c r="AA387"/>
  <c r="N387" i="1" s="1"/>
  <c r="A387" i="5" s="1"/>
  <c r="T387" i="1" s="1"/>
  <c r="AA391" i="5"/>
  <c r="AA395"/>
  <c r="AA399"/>
  <c r="AA403"/>
  <c r="AA407"/>
  <c r="N407" i="1" s="1"/>
  <c r="A407" i="5" s="1"/>
  <c r="T407" i="1" s="1"/>
  <c r="AA411" i="5"/>
  <c r="N411" i="1" s="1"/>
  <c r="A411" i="5" s="1"/>
  <c r="T411" i="1" s="1"/>
  <c r="AA415" i="5"/>
  <c r="AA419"/>
  <c r="AA423"/>
  <c r="AA427"/>
  <c r="AA431"/>
  <c r="AA435"/>
  <c r="AA439"/>
  <c r="AA443"/>
  <c r="AA447"/>
  <c r="AA451"/>
  <c r="N451" i="1" s="1"/>
  <c r="A451" i="5" s="1"/>
  <c r="T451" i="1" s="1"/>
  <c r="AA455" i="5"/>
  <c r="AA459"/>
  <c r="AA463"/>
  <c r="AA467"/>
  <c r="N467" i="1" s="1"/>
  <c r="A467" i="5" s="1"/>
  <c r="T467" i="1" s="1"/>
  <c r="AA471" i="5"/>
  <c r="AA475"/>
  <c r="AA479"/>
  <c r="AA483"/>
  <c r="N483" i="1" s="1"/>
  <c r="A483" i="5" s="1"/>
  <c r="T483" i="1" s="1"/>
  <c r="AA487" i="5"/>
  <c r="AA491"/>
  <c r="AA495"/>
  <c r="AA499"/>
  <c r="N499" i="1" s="1"/>
  <c r="A499" i="5" s="1"/>
  <c r="T499" i="1" s="1"/>
  <c r="AA503" i="5"/>
  <c r="AA507"/>
  <c r="AA511"/>
  <c r="AA515"/>
  <c r="N515" i="1" s="1"/>
  <c r="A515" i="5" s="1"/>
  <c r="T515" i="1" s="1"/>
  <c r="AA519" i="5"/>
  <c r="AA523"/>
  <c r="AA527"/>
  <c r="AA531"/>
  <c r="N531" i="1" s="1"/>
  <c r="A531" i="5" s="1"/>
  <c r="T531" i="1" s="1"/>
  <c r="AA535" i="5"/>
  <c r="AA539"/>
  <c r="AA543"/>
  <c r="AA547"/>
  <c r="N547" i="1" s="1"/>
  <c r="A547" i="5" s="1"/>
  <c r="T547" i="1" s="1"/>
  <c r="AA551" i="5"/>
  <c r="AA555"/>
  <c r="AA559"/>
  <c r="AA563"/>
  <c r="N563" i="1" s="1"/>
  <c r="A563" i="5" s="1"/>
  <c r="T563" i="1" s="1"/>
  <c r="AA567" i="5"/>
  <c r="AA571"/>
  <c r="N571" i="1" s="1"/>
  <c r="A571" i="5" s="1"/>
  <c r="T571" i="1" s="1"/>
  <c r="AA575" i="5"/>
  <c r="AA579"/>
  <c r="N579" i="1" s="1"/>
  <c r="A579" i="5" s="1"/>
  <c r="T579" i="1" s="1"/>
  <c r="AA583" i="5"/>
  <c r="AA587"/>
  <c r="AA591"/>
  <c r="AA595"/>
  <c r="N595" i="1" s="1"/>
  <c r="A595" i="5" s="1"/>
  <c r="T595" i="1" s="1"/>
  <c r="AA599" i="5"/>
  <c r="AA603"/>
  <c r="N603" i="1" s="1"/>
  <c r="A603" i="5" s="1"/>
  <c r="T603" i="1" s="1"/>
  <c r="AA607" i="5"/>
  <c r="AA611"/>
  <c r="N611" i="1" s="1"/>
  <c r="A611" i="5" s="1"/>
  <c r="T611" i="1" s="1"/>
  <c r="AA615" i="5"/>
  <c r="N615" i="1" s="1"/>
  <c r="A615" i="5" s="1"/>
  <c r="T615" i="1" s="1"/>
  <c r="AA619" i="5"/>
  <c r="AA623"/>
  <c r="AA627"/>
  <c r="N627" i="1" s="1"/>
  <c r="A627" i="5" s="1"/>
  <c r="T627" i="1" s="1"/>
  <c r="AA631" i="5"/>
  <c r="N631" i="1" s="1"/>
  <c r="A631" i="5" s="1"/>
  <c r="T631" i="1" s="1"/>
  <c r="AA635" i="5"/>
  <c r="AA639"/>
  <c r="AA643"/>
  <c r="N643" i="1" s="1"/>
  <c r="A643" i="5" s="1"/>
  <c r="T643" i="1" s="1"/>
  <c r="AA647" i="5"/>
  <c r="AA651"/>
  <c r="AA655"/>
  <c r="AA659"/>
  <c r="N659" i="1" s="1"/>
  <c r="A659" i="5" s="1"/>
  <c r="T659" i="1" s="1"/>
  <c r="AA663" i="5"/>
  <c r="N663" i="1" s="1"/>
  <c r="A663" i="5" s="1"/>
  <c r="T663" i="1" s="1"/>
  <c r="AA667" i="5"/>
  <c r="N667" i="1" s="1"/>
  <c r="A667" i="5" s="1"/>
  <c r="T667" i="1" s="1"/>
  <c r="AA6" i="5"/>
  <c r="N6" i="1" s="1"/>
  <c r="A6" i="5" s="1"/>
  <c r="AA10"/>
  <c r="N10" i="1" s="1"/>
  <c r="A10" i="5" s="1"/>
  <c r="AA14"/>
  <c r="AA18"/>
  <c r="N18" i="1" s="1"/>
  <c r="A18" i="5" s="1"/>
  <c r="AA22"/>
  <c r="AA26"/>
  <c r="N26" i="1" s="1"/>
  <c r="A26" i="5" s="1"/>
  <c r="AA30"/>
  <c r="AA34"/>
  <c r="AA38"/>
  <c r="AA42"/>
  <c r="N42" i="1" s="1"/>
  <c r="A42" i="5" s="1"/>
  <c r="AA46"/>
  <c r="AA50"/>
  <c r="AA54"/>
  <c r="AA62"/>
  <c r="N62" i="1" s="1"/>
  <c r="A62" i="5" s="1"/>
  <c r="T62" i="1" s="1"/>
  <c r="AA66" i="5"/>
  <c r="N66" i="1" s="1"/>
  <c r="A66" i="5" s="1"/>
  <c r="T66" i="1" s="1"/>
  <c r="AA70" i="5"/>
  <c r="N70" i="1" s="1"/>
  <c r="A70" i="5" s="1"/>
  <c r="T70" i="1" s="1"/>
  <c r="AA74" i="5"/>
  <c r="AA78"/>
  <c r="N78" i="1" s="1"/>
  <c r="A78" i="5" s="1"/>
  <c r="T78" i="1" s="1"/>
  <c r="AA82" i="5"/>
  <c r="N82" i="1" s="1"/>
  <c r="A82" i="5" s="1"/>
  <c r="T82" i="1" s="1"/>
  <c r="AA86" i="5"/>
  <c r="AA90"/>
  <c r="AA94"/>
  <c r="N94" i="1" s="1"/>
  <c r="A94" i="5" s="1"/>
  <c r="T94" i="1" s="1"/>
  <c r="AA98" i="5"/>
  <c r="AA102"/>
  <c r="AA106"/>
  <c r="AA110"/>
  <c r="AA114"/>
  <c r="AA118"/>
  <c r="N118" i="1" s="1"/>
  <c r="A118" i="5" s="1"/>
  <c r="T118" i="1" s="1"/>
  <c r="AA122" i="5"/>
  <c r="AA126"/>
  <c r="N126" i="1" s="1"/>
  <c r="A126" i="5" s="1"/>
  <c r="T126" i="1" s="1"/>
  <c r="AA130" i="5"/>
  <c r="AA134"/>
  <c r="AA138"/>
  <c r="AA142"/>
  <c r="AA146"/>
  <c r="N146" i="1" s="1"/>
  <c r="A146" i="5" s="1"/>
  <c r="T146" i="1" s="1"/>
  <c r="AA150" i="5"/>
  <c r="AA154"/>
  <c r="AA158"/>
  <c r="N158" i="1" s="1"/>
  <c r="A158" i="5" s="1"/>
  <c r="T158" i="1" s="1"/>
  <c r="AA162" i="5"/>
  <c r="AA166"/>
  <c r="AA170"/>
  <c r="AA174"/>
  <c r="N174" i="1" s="1"/>
  <c r="A174" i="5" s="1"/>
  <c r="T174" i="1" s="1"/>
  <c r="AA178" i="5"/>
  <c r="N178" i="1" s="1"/>
  <c r="A178" i="5" s="1"/>
  <c r="T178" i="1" s="1"/>
  <c r="AA182" i="5"/>
  <c r="AA186"/>
  <c r="AA190"/>
  <c r="N190" i="1" s="1"/>
  <c r="A190" i="5" s="1"/>
  <c r="T190" i="1" s="1"/>
  <c r="AA194" i="5"/>
  <c r="AA202"/>
  <c r="AA206"/>
  <c r="AA210"/>
  <c r="AA214"/>
  <c r="AA218"/>
  <c r="AA222"/>
  <c r="AA226"/>
  <c r="N226" i="1" s="1"/>
  <c r="A226" i="5" s="1"/>
  <c r="T226" i="1" s="1"/>
  <c r="AA230" i="5"/>
  <c r="AA234"/>
  <c r="AA238"/>
  <c r="AA242"/>
  <c r="AA246"/>
  <c r="AA250"/>
  <c r="N250" i="1" s="1"/>
  <c r="A250" i="5" s="1"/>
  <c r="T250" i="1" s="1"/>
  <c r="AA254" i="5"/>
  <c r="AA258"/>
  <c r="AA262"/>
  <c r="N262" i="1" s="1"/>
  <c r="A262" i="5" s="1"/>
  <c r="T262" i="1" s="1"/>
  <c r="AA266" i="5"/>
  <c r="AA270"/>
  <c r="AA274"/>
  <c r="N274" i="1" s="1"/>
  <c r="A274" i="5" s="1"/>
  <c r="T274" i="1" s="1"/>
  <c r="AA278" i="5"/>
  <c r="AA282"/>
  <c r="AA286"/>
  <c r="AA290"/>
  <c r="N290" i="1" s="1"/>
  <c r="A290" i="5" s="1"/>
  <c r="T290" i="1" s="1"/>
  <c r="AA294" i="5"/>
  <c r="N294" i="1" s="1"/>
  <c r="A294" i="5" s="1"/>
  <c r="T294" i="1" s="1"/>
  <c r="AA298" i="5"/>
  <c r="N298" i="1" s="1"/>
  <c r="A298" i="5" s="1"/>
  <c r="T298" i="1" s="1"/>
  <c r="AA302" i="5"/>
  <c r="AA306"/>
  <c r="N306" i="1" s="1"/>
  <c r="A306" i="5" s="1"/>
  <c r="T306" i="1" s="1"/>
  <c r="AA310" i="5"/>
  <c r="AA314"/>
  <c r="AA318"/>
  <c r="AA322"/>
  <c r="AA326"/>
  <c r="AA330"/>
  <c r="AA334"/>
  <c r="AA338"/>
  <c r="AA342"/>
  <c r="N342" i="1" s="1"/>
  <c r="A342" i="5" s="1"/>
  <c r="T342" i="1" s="1"/>
  <c r="AA346" i="5"/>
  <c r="N346" i="1" s="1"/>
  <c r="A346" i="5" s="1"/>
  <c r="T346" i="1" s="1"/>
  <c r="AA350" i="5"/>
  <c r="AA354"/>
  <c r="N354" i="1" s="1"/>
  <c r="A354" i="5" s="1"/>
  <c r="T354" i="1" s="1"/>
  <c r="AA358" i="5"/>
  <c r="AA362"/>
  <c r="AA366"/>
  <c r="AA370"/>
  <c r="N370" i="1" s="1"/>
  <c r="A370" i="5" s="1"/>
  <c r="T370" i="1" s="1"/>
  <c r="AA374" i="5"/>
  <c r="AA378"/>
  <c r="AA382"/>
  <c r="AA386"/>
  <c r="N386" i="1" s="1"/>
  <c r="A386" i="5" s="1"/>
  <c r="T386" i="1" s="1"/>
  <c r="AA390" i="5"/>
  <c r="AA394"/>
  <c r="AA398"/>
  <c r="AA402"/>
  <c r="N402" i="1" s="1"/>
  <c r="A402" i="5" s="1"/>
  <c r="T402" i="1" s="1"/>
  <c r="AA406" i="5"/>
  <c r="AA410"/>
  <c r="AA414"/>
  <c r="AA418"/>
  <c r="N418" i="1" s="1"/>
  <c r="A418" i="5" s="1"/>
  <c r="T418" i="1" s="1"/>
  <c r="AA422" i="5"/>
  <c r="N422" i="1" s="1"/>
  <c r="A422" i="5" s="1"/>
  <c r="T422" i="1" s="1"/>
  <c r="AA426" i="5"/>
  <c r="N426" i="1" s="1"/>
  <c r="A426" i="5" s="1"/>
  <c r="T426" i="1" s="1"/>
  <c r="AA430" i="5"/>
  <c r="AA434"/>
  <c r="N434" i="1" s="1"/>
  <c r="A434" i="5" s="1"/>
  <c r="T434" i="1" s="1"/>
  <c r="AA438" i="5"/>
  <c r="AA442"/>
  <c r="AA446"/>
  <c r="AA450"/>
  <c r="N450" i="1" s="1"/>
  <c r="A450" i="5" s="1"/>
  <c r="T450" i="1" s="1"/>
  <c r="AA454" i="5"/>
  <c r="AA458"/>
  <c r="AA462"/>
  <c r="AA466"/>
  <c r="N466" i="1" s="1"/>
  <c r="A466" i="5" s="1"/>
  <c r="T466" i="1" s="1"/>
  <c r="AA470" i="5"/>
  <c r="AA474"/>
  <c r="AA478"/>
  <c r="AA482"/>
  <c r="N482" i="1" s="1"/>
  <c r="A482" i="5" s="1"/>
  <c r="T482" i="1" s="1"/>
  <c r="AA486" i="5"/>
  <c r="AA490"/>
  <c r="AA494"/>
  <c r="AA498"/>
  <c r="N498" i="1" s="1"/>
  <c r="A498" i="5" s="1"/>
  <c r="T498" i="1" s="1"/>
  <c r="AA502" i="5"/>
  <c r="AA506"/>
  <c r="N506" i="1" s="1"/>
  <c r="A506" i="5" s="1"/>
  <c r="T506" i="1" s="1"/>
  <c r="AA510" i="5"/>
  <c r="AA514"/>
  <c r="N514" i="1" s="1"/>
  <c r="A514" i="5" s="1"/>
  <c r="T514" i="1" s="1"/>
  <c r="AA518" i="5"/>
  <c r="AA522"/>
  <c r="AA526"/>
  <c r="AA530"/>
  <c r="N530" i="1" s="1"/>
  <c r="A530" i="5" s="1"/>
  <c r="T530" i="1" s="1"/>
  <c r="AA534" i="5"/>
  <c r="N534" i="1" s="1"/>
  <c r="A534" i="5" s="1"/>
  <c r="T534" i="1" s="1"/>
  <c r="AA538" i="5"/>
  <c r="AA542"/>
  <c r="AA546"/>
  <c r="N546" i="1" s="1"/>
  <c r="A546" i="5" s="1"/>
  <c r="T546" i="1" s="1"/>
  <c r="AA550" i="5"/>
  <c r="N550" i="1" s="1"/>
  <c r="A550" i="5" s="1"/>
  <c r="T550" i="1" s="1"/>
  <c r="AA554" i="5"/>
  <c r="N554" i="1" s="1"/>
  <c r="A554" i="5" s="1"/>
  <c r="T554" i="1" s="1"/>
  <c r="AA558" i="5"/>
  <c r="AA562"/>
  <c r="N562" i="1" s="1"/>
  <c r="A562" i="5" s="1"/>
  <c r="T562" i="1" s="1"/>
  <c r="AA566" i="5"/>
  <c r="N566" i="1" s="1"/>
  <c r="A566" i="5" s="1"/>
  <c r="T566" i="1" s="1"/>
  <c r="AA570" i="5"/>
  <c r="AA574"/>
  <c r="AA578"/>
  <c r="N578" i="1" s="1"/>
  <c r="A578" i="5" s="1"/>
  <c r="T578" i="1" s="1"/>
  <c r="AA582" i="5"/>
  <c r="N582" i="1" s="1"/>
  <c r="A582" i="5" s="1"/>
  <c r="T582" i="1" s="1"/>
  <c r="AA586" i="5"/>
  <c r="AA590"/>
  <c r="AA594"/>
  <c r="N594" i="1" s="1"/>
  <c r="A594" i="5" s="1"/>
  <c r="T594" i="1" s="1"/>
  <c r="AA598" i="5"/>
  <c r="N598" i="1" s="1"/>
  <c r="A598" i="5" s="1"/>
  <c r="T598" i="1" s="1"/>
  <c r="AA602" i="5"/>
  <c r="AA606"/>
  <c r="AA610"/>
  <c r="N610" i="1" s="1"/>
  <c r="A610" i="5" s="1"/>
  <c r="T610" i="1" s="1"/>
  <c r="AA614" i="5"/>
  <c r="N614" i="1" s="1"/>
  <c r="A614" i="5" s="1"/>
  <c r="T614" i="1" s="1"/>
  <c r="AA618" i="5"/>
  <c r="AA622"/>
  <c r="AA626"/>
  <c r="N626" i="1" s="1"/>
  <c r="A626" i="5" s="1"/>
  <c r="T626" i="1" s="1"/>
  <c r="AA630" i="5"/>
  <c r="N630" i="1" s="1"/>
  <c r="A630" i="5" s="1"/>
  <c r="T630" i="1" s="1"/>
  <c r="AA634" i="5"/>
  <c r="AA638"/>
  <c r="AA642"/>
  <c r="N642" i="1" s="1"/>
  <c r="A642" i="5" s="1"/>
  <c r="T642" i="1" s="1"/>
  <c r="AA646" i="5"/>
  <c r="N646" i="1" s="1"/>
  <c r="A646" i="5" s="1"/>
  <c r="T646" i="1" s="1"/>
  <c r="AA650" i="5"/>
  <c r="N650" i="1" s="1"/>
  <c r="A650" i="5" s="1"/>
  <c r="T650" i="1" s="1"/>
  <c r="AA654" i="5"/>
  <c r="AA658"/>
  <c r="N658" i="1" s="1"/>
  <c r="A658" i="5" s="1"/>
  <c r="T658" i="1" s="1"/>
  <c r="AA662" i="5"/>
  <c r="N662" i="1" s="1"/>
  <c r="A662" i="5" s="1"/>
  <c r="T662" i="1" s="1"/>
  <c r="AA666" i="5"/>
  <c r="N666" i="1" s="1"/>
  <c r="A666" i="5" s="1"/>
  <c r="T666" i="1" s="1"/>
  <c r="AA670" i="5"/>
  <c r="AA674"/>
  <c r="N674" i="1" s="1"/>
  <c r="A674" i="5" s="1"/>
  <c r="T674" i="1" s="1"/>
  <c r="AA678" i="5"/>
  <c r="N678" i="1" s="1"/>
  <c r="A678" i="5" s="1"/>
  <c r="T678" i="1" s="1"/>
  <c r="AA682" i="5"/>
  <c r="N682" i="1" s="1"/>
  <c r="A682" i="5" s="1"/>
  <c r="T682" i="1" s="1"/>
  <c r="AA686" i="5"/>
  <c r="AA690"/>
  <c r="N690" i="1" s="1"/>
  <c r="A690" i="5" s="1"/>
  <c r="T690" i="1" s="1"/>
  <c r="AA694" i="5"/>
  <c r="N694" i="1" s="1"/>
  <c r="A694" i="5" s="1"/>
  <c r="T694" i="1" s="1"/>
  <c r="AA698" i="5"/>
  <c r="N698" i="1" s="1"/>
  <c r="A698" i="5" s="1"/>
  <c r="T698" i="1" s="1"/>
  <c r="AA702" i="5"/>
  <c r="AA706"/>
  <c r="N706" i="1" s="1"/>
  <c r="A706" i="5" s="1"/>
  <c r="T706" i="1" s="1"/>
  <c r="AA710" i="5"/>
  <c r="N710" i="1" s="1"/>
  <c r="A710" i="5" s="1"/>
  <c r="T710" i="1" s="1"/>
  <c r="AA714" i="5"/>
  <c r="AA718"/>
  <c r="AA722"/>
  <c r="N722" i="1" s="1"/>
  <c r="A722" i="5" s="1"/>
  <c r="T722" i="1" s="1"/>
  <c r="AA726" i="5"/>
  <c r="N726" i="1" s="1"/>
  <c r="A726" i="5" s="1"/>
  <c r="T726" i="1" s="1"/>
  <c r="AA730" i="5"/>
  <c r="N730" i="1" s="1"/>
  <c r="A730" i="5" s="1"/>
  <c r="T730" i="1" s="1"/>
  <c r="AA734" i="5"/>
  <c r="AA738"/>
  <c r="N738" i="1" s="1"/>
  <c r="A738" i="5" s="1"/>
  <c r="T738" i="1" s="1"/>
  <c r="AA742" i="5"/>
  <c r="N742" i="1" s="1"/>
  <c r="A742" i="5" s="1"/>
  <c r="T742" i="1" s="1"/>
  <c r="AA746" i="5"/>
  <c r="AA750"/>
  <c r="AA754"/>
  <c r="N754" i="1" s="1"/>
  <c r="A754" i="5" s="1"/>
  <c r="T754" i="1" s="1"/>
  <c r="AA758" i="5"/>
  <c r="N758" i="1" s="1"/>
  <c r="A758" i="5" s="1"/>
  <c r="T758" i="1" s="1"/>
  <c r="AA762" i="5"/>
  <c r="N762" i="1" s="1"/>
  <c r="A762" i="5" s="1"/>
  <c r="T762" i="1" s="1"/>
  <c r="AA766" i="5"/>
  <c r="AA770"/>
  <c r="N770" i="1" s="1"/>
  <c r="A770" i="5" s="1"/>
  <c r="T770" i="1" s="1"/>
  <c r="AA774" i="5"/>
  <c r="N774" i="1" s="1"/>
  <c r="A774" i="5" s="1"/>
  <c r="T774" i="1" s="1"/>
  <c r="AA778" i="5"/>
  <c r="AA782"/>
  <c r="AA786"/>
  <c r="N786" i="1" s="1"/>
  <c r="A786" i="5" s="1"/>
  <c r="T786" i="1" s="1"/>
  <c r="AA790" i="5"/>
  <c r="N790" i="1" s="1"/>
  <c r="A790" i="5" s="1"/>
  <c r="T790" i="1" s="1"/>
  <c r="AA794" i="5"/>
  <c r="N794" i="1" s="1"/>
  <c r="A794" i="5" s="1"/>
  <c r="T794" i="1" s="1"/>
  <c r="AA798" i="5"/>
  <c r="AA802"/>
  <c r="N802" i="1" s="1"/>
  <c r="A802" i="5" s="1"/>
  <c r="T802" i="1" s="1"/>
  <c r="AA806" i="5"/>
  <c r="N806" i="1" s="1"/>
  <c r="A806" i="5" s="1"/>
  <c r="T806" i="1" s="1"/>
  <c r="AA810" i="5"/>
  <c r="AA814"/>
  <c r="AA818"/>
  <c r="N818" i="1" s="1"/>
  <c r="A818" i="5" s="1"/>
  <c r="T818" i="1" s="1"/>
  <c r="AA822" i="5"/>
  <c r="N822" i="1" s="1"/>
  <c r="A822" i="5" s="1"/>
  <c r="T822" i="1" s="1"/>
  <c r="AA826" i="5"/>
  <c r="N826" i="1" s="1"/>
  <c r="A826" i="5" s="1"/>
  <c r="T826" i="1" s="1"/>
  <c r="AA830" i="5"/>
  <c r="AA834"/>
  <c r="N834" i="1" s="1"/>
  <c r="A834" i="5" s="1"/>
  <c r="T834" i="1" s="1"/>
  <c r="AA838" i="5"/>
  <c r="N838" i="1" s="1"/>
  <c r="A838" i="5" s="1"/>
  <c r="T838" i="1" s="1"/>
  <c r="AA842" i="5"/>
  <c r="AA846"/>
  <c r="AA850"/>
  <c r="N850" i="1" s="1"/>
  <c r="A850" i="5" s="1"/>
  <c r="T850" i="1" s="1"/>
  <c r="AA854" i="5"/>
  <c r="N854" i="1" s="1"/>
  <c r="A854" i="5" s="1"/>
  <c r="T854" i="1" s="1"/>
  <c r="AA858" i="5"/>
  <c r="N858" i="1" s="1"/>
  <c r="A858" i="5" s="1"/>
  <c r="T858" i="1" s="1"/>
  <c r="AA862" i="5"/>
  <c r="AA866"/>
  <c r="N866" i="1" s="1"/>
  <c r="A866" i="5" s="1"/>
  <c r="T866" i="1" s="1"/>
  <c r="AA870" i="5"/>
  <c r="N870" i="1" s="1"/>
  <c r="A870" i="5" s="1"/>
  <c r="T870" i="1" s="1"/>
  <c r="AA874" i="5"/>
  <c r="AA878"/>
  <c r="AA882"/>
  <c r="N882" i="1" s="1"/>
  <c r="A882" i="5" s="1"/>
  <c r="T882" i="1" s="1"/>
  <c r="AA886" i="5"/>
  <c r="N886" i="1" s="1"/>
  <c r="A886" i="5" s="1"/>
  <c r="T886" i="1" s="1"/>
  <c r="AA890" i="5"/>
  <c r="N890" i="1" s="1"/>
  <c r="A890" i="5" s="1"/>
  <c r="T890" i="1" s="1"/>
  <c r="AA894" i="5"/>
  <c r="AA898"/>
  <c r="N898" i="1" s="1"/>
  <c r="A898" i="5" s="1"/>
  <c r="T898" i="1" s="1"/>
  <c r="AA902" i="5"/>
  <c r="N902" i="1" s="1"/>
  <c r="A902" i="5" s="1"/>
  <c r="T902" i="1" s="1"/>
  <c r="AA906" i="5"/>
  <c r="AA910"/>
  <c r="AA914"/>
  <c r="N914" i="1" s="1"/>
  <c r="A914" i="5" s="1"/>
  <c r="T914" i="1" s="1"/>
  <c r="AA918" i="5"/>
  <c r="N918" i="1" s="1"/>
  <c r="A918" i="5" s="1"/>
  <c r="T918" i="1" s="1"/>
  <c r="AA922" i="5"/>
  <c r="N922" i="1" s="1"/>
  <c r="A922" i="5" s="1"/>
  <c r="T922" i="1" s="1"/>
  <c r="AA926" i="5"/>
  <c r="AA930"/>
  <c r="N930" i="1" s="1"/>
  <c r="A930" i="5" s="1"/>
  <c r="T930" i="1" s="1"/>
  <c r="AA934" i="5"/>
  <c r="N934" i="1" s="1"/>
  <c r="A934" i="5" s="1"/>
  <c r="T934" i="1" s="1"/>
  <c r="AA938" i="5"/>
  <c r="AA942"/>
  <c r="AA946"/>
  <c r="N946" i="1" s="1"/>
  <c r="A946" i="5" s="1"/>
  <c r="T946" i="1" s="1"/>
  <c r="AA950" i="5"/>
  <c r="N950" i="1" s="1"/>
  <c r="A950" i="5" s="1"/>
  <c r="T950" i="1" s="1"/>
  <c r="AA954" i="5"/>
  <c r="N954" i="1" s="1"/>
  <c r="A954" i="5" s="1"/>
  <c r="T954" i="1" s="1"/>
  <c r="AA958" i="5"/>
  <c r="AA962"/>
  <c r="N962" i="1" s="1"/>
  <c r="A962" i="5" s="1"/>
  <c r="T962" i="1" s="1"/>
  <c r="AA966" i="5"/>
  <c r="N966" i="1" s="1"/>
  <c r="A966" i="5" s="1"/>
  <c r="T966" i="1" s="1"/>
  <c r="AA970" i="5"/>
  <c r="AA974"/>
  <c r="AA978"/>
  <c r="N978" i="1" s="1"/>
  <c r="A978" i="5" s="1"/>
  <c r="T978" i="1" s="1"/>
  <c r="AA982" i="5"/>
  <c r="N982" i="1" s="1"/>
  <c r="A982" i="5" s="1"/>
  <c r="T982" i="1" s="1"/>
  <c r="AA986" i="5"/>
  <c r="N986" i="1" s="1"/>
  <c r="A986" i="5" s="1"/>
  <c r="T986" i="1" s="1"/>
  <c r="AA990" i="5"/>
  <c r="N990" i="1" s="1"/>
  <c r="A990" i="5" s="1"/>
  <c r="T990" i="1" s="1"/>
  <c r="AA994" i="5"/>
  <c r="N994" i="1" s="1"/>
  <c r="A994" i="5" s="1"/>
  <c r="T994" i="1" s="1"/>
  <c r="AA998" i="5"/>
  <c r="N998" i="1" s="1"/>
  <c r="A998" i="5" s="1"/>
  <c r="T998" i="1" s="1"/>
  <c r="AB5" i="5"/>
  <c r="AB9"/>
  <c r="AB13"/>
  <c r="AB17"/>
  <c r="AB21"/>
  <c r="AB25"/>
  <c r="AB29"/>
  <c r="AB33"/>
  <c r="AB37"/>
  <c r="AB41"/>
  <c r="AB45"/>
  <c r="AB49"/>
  <c r="AB53"/>
  <c r="AB57"/>
  <c r="AB61"/>
  <c r="AB65"/>
  <c r="AB69"/>
  <c r="AB73"/>
  <c r="AB77"/>
  <c r="AB81"/>
  <c r="AB85"/>
  <c r="AB89"/>
  <c r="AB93"/>
  <c r="AB97"/>
  <c r="AB101"/>
  <c r="AB105"/>
  <c r="AB109"/>
  <c r="AB113"/>
  <c r="AB117"/>
  <c r="AB121"/>
  <c r="AB125"/>
  <c r="AB129"/>
  <c r="AB133"/>
  <c r="AB137"/>
  <c r="AB141"/>
  <c r="AB145"/>
  <c r="AB149"/>
  <c r="AB153"/>
  <c r="AB157"/>
  <c r="AB161"/>
  <c r="AB165"/>
  <c r="AB169"/>
  <c r="AB173"/>
  <c r="AB177"/>
  <c r="AB181"/>
  <c r="AB185"/>
  <c r="AB193"/>
  <c r="AB197"/>
  <c r="AB201"/>
  <c r="AB205"/>
  <c r="AB209"/>
  <c r="AB213"/>
  <c r="AB217"/>
  <c r="AB225"/>
  <c r="AB229"/>
  <c r="AB233"/>
  <c r="AB237"/>
  <c r="AB241"/>
  <c r="AB245"/>
  <c r="AB249"/>
  <c r="AB253"/>
  <c r="AB257"/>
  <c r="AB261"/>
  <c r="AB265"/>
  <c r="AB269"/>
  <c r="AB273"/>
  <c r="AB277"/>
  <c r="AB281"/>
  <c r="AB285"/>
  <c r="AB289"/>
  <c r="AB293"/>
  <c r="AB297"/>
  <c r="AB301"/>
  <c r="AB305"/>
  <c r="AB309"/>
  <c r="AB313"/>
  <c r="AB317"/>
  <c r="AB321"/>
  <c r="AB325"/>
  <c r="AB329"/>
  <c r="AB333"/>
  <c r="AB337"/>
  <c r="AB341"/>
  <c r="AB345"/>
  <c r="AB349"/>
  <c r="AB353"/>
  <c r="AB357"/>
  <c r="AB361"/>
  <c r="AB365"/>
  <c r="AB369"/>
  <c r="AB373"/>
  <c r="AB377"/>
  <c r="AB381"/>
  <c r="AB385"/>
  <c r="AB389"/>
  <c r="AB393"/>
  <c r="AB397"/>
  <c r="AB401"/>
  <c r="AB405"/>
  <c r="AB409"/>
  <c r="AB413"/>
  <c r="AB417"/>
  <c r="AB421"/>
  <c r="AB425"/>
  <c r="AB429"/>
  <c r="AB433"/>
  <c r="AB437"/>
  <c r="AB441"/>
  <c r="AB445"/>
  <c r="AB449"/>
  <c r="AB453"/>
  <c r="AB457"/>
  <c r="AB461"/>
  <c r="AB465"/>
  <c r="AB469"/>
  <c r="AB473"/>
  <c r="AB477"/>
  <c r="AB481"/>
  <c r="AB485"/>
  <c r="AB489"/>
  <c r="AB493"/>
  <c r="AB497"/>
  <c r="AB501"/>
  <c r="AB505"/>
  <c r="AB509"/>
  <c r="AB513"/>
  <c r="AB517"/>
  <c r="AB521"/>
  <c r="AB525"/>
  <c r="AB529"/>
  <c r="AB533"/>
  <c r="AB537"/>
  <c r="AB541"/>
  <c r="AB545"/>
  <c r="AB549"/>
  <c r="AB553"/>
  <c r="AB557"/>
  <c r="AB561"/>
  <c r="AB565"/>
  <c r="AB569"/>
  <c r="AB573"/>
  <c r="AB577"/>
  <c r="AB581"/>
  <c r="AB585"/>
  <c r="H878" i="1"/>
  <c r="H888"/>
  <c r="H894"/>
  <c r="H902"/>
  <c r="H911"/>
  <c r="AA4" i="5"/>
  <c r="N4" i="1" s="1"/>
  <c r="A4" i="5" s="1"/>
  <c r="AA8"/>
  <c r="N8" i="1" s="1"/>
  <c r="A8" i="5" s="1"/>
  <c r="AA12"/>
  <c r="AA16"/>
  <c r="N16" i="1" s="1"/>
  <c r="A16" i="5" s="1"/>
  <c r="AA20"/>
  <c r="AA24"/>
  <c r="N24" i="1" s="1"/>
  <c r="A24" i="5" s="1"/>
  <c r="AA28"/>
  <c r="AA32"/>
  <c r="N32" i="1" s="1"/>
  <c r="A32" i="5" s="1"/>
  <c r="AA36"/>
  <c r="AA40"/>
  <c r="N40" i="1" s="1"/>
  <c r="A40" i="5" s="1"/>
  <c r="AA44"/>
  <c r="AA48"/>
  <c r="AA52"/>
  <c r="AA56"/>
  <c r="N56" i="1" s="1"/>
  <c r="A56" i="5" s="1"/>
  <c r="T56" i="1" s="1"/>
  <c r="AA60" i="5"/>
  <c r="AA68"/>
  <c r="AA72"/>
  <c r="AA76"/>
  <c r="N76" i="1" s="1"/>
  <c r="A76" i="5" s="1"/>
  <c r="T76" i="1" s="1"/>
  <c r="AA80" i="5"/>
  <c r="AA84"/>
  <c r="AA88"/>
  <c r="AA92"/>
  <c r="N92" i="1" s="1"/>
  <c r="A92" i="5" s="1"/>
  <c r="T92" i="1" s="1"/>
  <c r="AA96" i="5"/>
  <c r="AA100"/>
  <c r="N100" i="1" s="1"/>
  <c r="A100" i="5" s="1"/>
  <c r="T100" i="1" s="1"/>
  <c r="AA104" i="5"/>
  <c r="AA108"/>
  <c r="N108" i="1" s="1"/>
  <c r="A108" i="5" s="1"/>
  <c r="T108" i="1" s="1"/>
  <c r="AA112" i="5"/>
  <c r="N112" i="1" s="1"/>
  <c r="A112" i="5" s="1"/>
  <c r="T112" i="1" s="1"/>
  <c r="AA116" i="5"/>
  <c r="AA120"/>
  <c r="AA124"/>
  <c r="N124" i="1" s="1"/>
  <c r="A124" i="5" s="1"/>
  <c r="T124" i="1" s="1"/>
  <c r="AA128" i="5"/>
  <c r="N128" i="1" s="1"/>
  <c r="A128" i="5" s="1"/>
  <c r="T128" i="1" s="1"/>
  <c r="AA132" i="5"/>
  <c r="AA136"/>
  <c r="AA140"/>
  <c r="AA144"/>
  <c r="AA148"/>
  <c r="AA152"/>
  <c r="AA156"/>
  <c r="N156" i="1" s="1"/>
  <c r="A156" i="5" s="1"/>
  <c r="T156" i="1" s="1"/>
  <c r="AA160" i="5"/>
  <c r="AA164"/>
  <c r="N164" i="1" s="1"/>
  <c r="A164" i="5" s="1"/>
  <c r="T164" i="1" s="1"/>
  <c r="AA168" i="5"/>
  <c r="AA172"/>
  <c r="AA176"/>
  <c r="AA180"/>
  <c r="AA184"/>
  <c r="AA188"/>
  <c r="N188" i="1" s="1"/>
  <c r="A188" i="5" s="1"/>
  <c r="T188" i="1" s="1"/>
  <c r="AA192" i="5"/>
  <c r="AA196"/>
  <c r="N196" i="1" s="1"/>
  <c r="A196" i="5" s="1"/>
  <c r="T196" i="1" s="1"/>
  <c r="AA200" i="5"/>
  <c r="AA204"/>
  <c r="N204" i="1" s="1"/>
  <c r="A204" i="5" s="1"/>
  <c r="T204" i="1" s="1"/>
  <c r="AA208" i="5"/>
  <c r="AA212"/>
  <c r="AA216"/>
  <c r="AA224"/>
  <c r="N224" i="1" s="1"/>
  <c r="A224" i="5" s="1"/>
  <c r="T224" i="1" s="1"/>
  <c r="AA228" i="5"/>
  <c r="N228" i="1" s="1"/>
  <c r="A228" i="5" s="1"/>
  <c r="T228" i="1" s="1"/>
  <c r="AA232" i="5"/>
  <c r="N232" i="1" s="1"/>
  <c r="A232" i="5" s="1"/>
  <c r="T232" i="1" s="1"/>
  <c r="AA236" i="5"/>
  <c r="AA240"/>
  <c r="N240" i="1" s="1"/>
  <c r="A240" i="5" s="1"/>
  <c r="T240" i="1" s="1"/>
  <c r="AA248" i="5"/>
  <c r="AA252"/>
  <c r="AA256"/>
  <c r="AA260"/>
  <c r="N260" i="1" s="1"/>
  <c r="A260" i="5" s="1"/>
  <c r="T260" i="1" s="1"/>
  <c r="AA264" i="5"/>
  <c r="AA268"/>
  <c r="AA272"/>
  <c r="AA276"/>
  <c r="N276" i="1" s="1"/>
  <c r="A276" i="5" s="1"/>
  <c r="T276" i="1" s="1"/>
  <c r="AA280" i="5"/>
  <c r="N280" i="1" s="1"/>
  <c r="A280" i="5" s="1"/>
  <c r="T280" i="1" s="1"/>
  <c r="AA284" i="5"/>
  <c r="AA288"/>
  <c r="AA292"/>
  <c r="N292" i="1" s="1"/>
  <c r="A292" i="5" s="1"/>
  <c r="T292" i="1" s="1"/>
  <c r="AA296" i="5"/>
  <c r="AA300"/>
  <c r="AA304"/>
  <c r="AA308"/>
  <c r="N308" i="1" s="1"/>
  <c r="A308" i="5" s="1"/>
  <c r="T308" i="1" s="1"/>
  <c r="AA312" i="5"/>
  <c r="AA316"/>
  <c r="AA320"/>
  <c r="AA324"/>
  <c r="N324" i="1" s="1"/>
  <c r="A324" i="5" s="1"/>
  <c r="T324" i="1" s="1"/>
  <c r="AA328" i="5"/>
  <c r="N328" i="1" s="1"/>
  <c r="A328" i="5" s="1"/>
  <c r="T328" i="1" s="1"/>
  <c r="AA332" i="5"/>
  <c r="AA336"/>
  <c r="AA340"/>
  <c r="N340" i="1" s="1"/>
  <c r="A340" i="5" s="1"/>
  <c r="T340" i="1" s="1"/>
  <c r="AA344" i="5"/>
  <c r="AA348"/>
  <c r="AA352"/>
  <c r="AA356"/>
  <c r="N356" i="1" s="1"/>
  <c r="A356" i="5" s="1"/>
  <c r="T356" i="1" s="1"/>
  <c r="AA360" i="5"/>
  <c r="N360" i="1" s="1"/>
  <c r="A360" i="5" s="1"/>
  <c r="T360" i="1" s="1"/>
  <c r="AA364" i="5"/>
  <c r="AA368"/>
  <c r="AA372"/>
  <c r="N372" i="1" s="1"/>
  <c r="A372" i="5" s="1"/>
  <c r="T372" i="1" s="1"/>
  <c r="AA376" i="5"/>
  <c r="N376" i="1" s="1"/>
  <c r="A376" i="5" s="1"/>
  <c r="T376" i="1" s="1"/>
  <c r="AA380" i="5"/>
  <c r="AA384"/>
  <c r="AA388"/>
  <c r="N388" i="1" s="1"/>
  <c r="A388" i="5" s="1"/>
  <c r="T388" i="1" s="1"/>
  <c r="AA392" i="5"/>
  <c r="N392" i="1" s="1"/>
  <c r="A392" i="5" s="1"/>
  <c r="T392" i="1" s="1"/>
  <c r="AA396" i="5"/>
  <c r="N396" i="1" s="1"/>
  <c r="A396" i="5" s="1"/>
  <c r="T396" i="1" s="1"/>
  <c r="AA400" i="5"/>
  <c r="AA404"/>
  <c r="N404" i="1" s="1"/>
  <c r="A404" i="5" s="1"/>
  <c r="T404" i="1" s="1"/>
  <c r="AA408" i="5"/>
  <c r="AA412"/>
  <c r="AA416"/>
  <c r="AA420"/>
  <c r="N420" i="1" s="1"/>
  <c r="A420" i="5" s="1"/>
  <c r="T420" i="1" s="1"/>
  <c r="AA424" i="5"/>
  <c r="N424" i="1" s="1"/>
  <c r="A424" i="5" s="1"/>
  <c r="T424" i="1" s="1"/>
  <c r="AA428" i="5"/>
  <c r="N428" i="1" s="1"/>
  <c r="A428" i="5" s="1"/>
  <c r="T428" i="1" s="1"/>
  <c r="AA432" i="5"/>
  <c r="AA436"/>
  <c r="N436" i="1" s="1"/>
  <c r="A436" i="5" s="1"/>
  <c r="T436" i="1" s="1"/>
  <c r="AA440" i="5"/>
  <c r="N440" i="1" s="1"/>
  <c r="A440" i="5" s="1"/>
  <c r="T440" i="1" s="1"/>
  <c r="AA444" i="5"/>
  <c r="N444" i="1" s="1"/>
  <c r="A444" i="5" s="1"/>
  <c r="T444" i="1" s="1"/>
  <c r="AA448" i="5"/>
  <c r="AA452"/>
  <c r="N452" i="1" s="1"/>
  <c r="A452" i="5" s="1"/>
  <c r="T452" i="1" s="1"/>
  <c r="AA456" i="5"/>
  <c r="N456" i="1" s="1"/>
  <c r="A456" i="5" s="1"/>
  <c r="T456" i="1" s="1"/>
  <c r="AA460" i="5"/>
  <c r="N460" i="1" s="1"/>
  <c r="A460" i="5" s="1"/>
  <c r="T460" i="1" s="1"/>
  <c r="AA464" i="5"/>
  <c r="AA468"/>
  <c r="N468" i="1" s="1"/>
  <c r="A468" i="5" s="1"/>
  <c r="T468" i="1" s="1"/>
  <c r="AA472" i="5"/>
  <c r="N472" i="1" s="1"/>
  <c r="A472" i="5" s="1"/>
  <c r="T472" i="1" s="1"/>
  <c r="AA476" i="5"/>
  <c r="N476" i="1" s="1"/>
  <c r="A476" i="5" s="1"/>
  <c r="T476" i="1" s="1"/>
  <c r="AA480" i="5"/>
  <c r="AA484"/>
  <c r="N484" i="1" s="1"/>
  <c r="A484" i="5" s="1"/>
  <c r="T484" i="1" s="1"/>
  <c r="AA488" i="5"/>
  <c r="N488" i="1" s="1"/>
  <c r="A488" i="5" s="1"/>
  <c r="T488" i="1" s="1"/>
  <c r="AA492" i="5"/>
  <c r="AA496"/>
  <c r="AA500"/>
  <c r="N500" i="1" s="1"/>
  <c r="A500" i="5" s="1"/>
  <c r="T500" i="1" s="1"/>
  <c r="AA504" i="5"/>
  <c r="N504" i="1" s="1"/>
  <c r="A504" i="5" s="1"/>
  <c r="T504" i="1" s="1"/>
  <c r="AA508" i="5"/>
  <c r="N508" i="1" s="1"/>
  <c r="A508" i="5" s="1"/>
  <c r="T508" i="1" s="1"/>
  <c r="AA512" i="5"/>
  <c r="AA516"/>
  <c r="N516" i="1" s="1"/>
  <c r="A516" i="5" s="1"/>
  <c r="T516" i="1" s="1"/>
  <c r="AA520" i="5"/>
  <c r="N520" i="1" s="1"/>
  <c r="A520" i="5" s="1"/>
  <c r="T520" i="1" s="1"/>
  <c r="AA524" i="5"/>
  <c r="N524" i="1" s="1"/>
  <c r="A524" i="5" s="1"/>
  <c r="T524" i="1" s="1"/>
  <c r="AA528" i="5"/>
  <c r="AA532"/>
  <c r="N532" i="1" s="1"/>
  <c r="A532" i="5" s="1"/>
  <c r="T532" i="1" s="1"/>
  <c r="AA536" i="5"/>
  <c r="N536" i="1" s="1"/>
  <c r="A536" i="5" s="1"/>
  <c r="T536" i="1" s="1"/>
  <c r="AA540" i="5"/>
  <c r="N540" i="1" s="1"/>
  <c r="A540" i="5" s="1"/>
  <c r="T540" i="1" s="1"/>
  <c r="AA544" i="5"/>
  <c r="AA548"/>
  <c r="N548" i="1" s="1"/>
  <c r="A548" i="5" s="1"/>
  <c r="T548" i="1" s="1"/>
  <c r="AA552" i="5"/>
  <c r="N552" i="1" s="1"/>
  <c r="A552" i="5" s="1"/>
  <c r="T552" i="1" s="1"/>
  <c r="AA556" i="5"/>
  <c r="AA560"/>
  <c r="AA564"/>
  <c r="N564" i="1" s="1"/>
  <c r="A564" i="5" s="1"/>
  <c r="T564" i="1" s="1"/>
  <c r="AA568" i="5"/>
  <c r="N568" i="1" s="1"/>
  <c r="A568" i="5" s="1"/>
  <c r="T568" i="1" s="1"/>
  <c r="AA572" i="5"/>
  <c r="N572" i="1" s="1"/>
  <c r="A572" i="5" s="1"/>
  <c r="T572" i="1" s="1"/>
  <c r="AA576" i="5"/>
  <c r="AA580"/>
  <c r="N580" i="1" s="1"/>
  <c r="A580" i="5" s="1"/>
  <c r="T580" i="1" s="1"/>
  <c r="AA584" i="5"/>
  <c r="N584" i="1" s="1"/>
  <c r="A584" i="5" s="1"/>
  <c r="T584" i="1" s="1"/>
  <c r="AA588" i="5"/>
  <c r="N588" i="1" s="1"/>
  <c r="A588" i="5" s="1"/>
  <c r="T588" i="1" s="1"/>
  <c r="AA592" i="5"/>
  <c r="AA596"/>
  <c r="N596" i="1" s="1"/>
  <c r="A596" i="5" s="1"/>
  <c r="T596" i="1" s="1"/>
  <c r="AA600" i="5"/>
  <c r="N600" i="1" s="1"/>
  <c r="A600" i="5" s="1"/>
  <c r="T600" i="1" s="1"/>
  <c r="AA604" i="5"/>
  <c r="AA608"/>
  <c r="AA612"/>
  <c r="N612" i="1" s="1"/>
  <c r="A612" i="5" s="1"/>
  <c r="T612" i="1" s="1"/>
  <c r="AA616" i="5"/>
  <c r="N616" i="1" s="1"/>
  <c r="A616" i="5" s="1"/>
  <c r="T616" i="1" s="1"/>
  <c r="AA620" i="5"/>
  <c r="N620" i="1" s="1"/>
  <c r="A620" i="5" s="1"/>
  <c r="T620" i="1" s="1"/>
  <c r="AA624" i="5"/>
  <c r="AA628"/>
  <c r="N628" i="1" s="1"/>
  <c r="A628" i="5" s="1"/>
  <c r="T628" i="1" s="1"/>
  <c r="AA632" i="5"/>
  <c r="N632" i="1" s="1"/>
  <c r="A632" i="5" s="1"/>
  <c r="T632" i="1" s="1"/>
  <c r="AA636" i="5"/>
  <c r="N636" i="1" s="1"/>
  <c r="A636" i="5" s="1"/>
  <c r="T636" i="1" s="1"/>
  <c r="AA640" i="5"/>
  <c r="AA644"/>
  <c r="N644" i="1" s="1"/>
  <c r="A644" i="5" s="1"/>
  <c r="T644" i="1" s="1"/>
  <c r="AA648" i="5"/>
  <c r="N648" i="1" s="1"/>
  <c r="A648" i="5" s="1"/>
  <c r="T648" i="1" s="1"/>
  <c r="AA652" i="5"/>
  <c r="N652" i="1" s="1"/>
  <c r="A652" i="5" s="1"/>
  <c r="T652" i="1" s="1"/>
  <c r="AA656" i="5"/>
  <c r="AA660"/>
  <c r="N660" i="1" s="1"/>
  <c r="A660" i="5" s="1"/>
  <c r="T660" i="1" s="1"/>
  <c r="AA664" i="5"/>
  <c r="N664" i="1" s="1"/>
  <c r="A664" i="5" s="1"/>
  <c r="T664" i="1" s="1"/>
  <c r="AA668" i="5"/>
  <c r="N668" i="1" s="1"/>
  <c r="A668" i="5" s="1"/>
  <c r="T668" i="1" s="1"/>
  <c r="AA672" i="5"/>
  <c r="AA676"/>
  <c r="N676" i="1" s="1"/>
  <c r="A676" i="5" s="1"/>
  <c r="T676" i="1" s="1"/>
  <c r="AA680" i="5"/>
  <c r="N680" i="1" s="1"/>
  <c r="A680" i="5" s="1"/>
  <c r="T680" i="1" s="1"/>
  <c r="AA684" i="5"/>
  <c r="N684" i="1" s="1"/>
  <c r="A684" i="5" s="1"/>
  <c r="T684" i="1" s="1"/>
  <c r="AA688" i="5"/>
  <c r="AA692"/>
  <c r="N692" i="1" s="1"/>
  <c r="A692" i="5" s="1"/>
  <c r="T692" i="1" s="1"/>
  <c r="AA696" i="5"/>
  <c r="N696" i="1" s="1"/>
  <c r="A696" i="5" s="1"/>
  <c r="T696" i="1" s="1"/>
  <c r="AA700" i="5"/>
  <c r="AA704"/>
  <c r="AA708"/>
  <c r="N708" i="1" s="1"/>
  <c r="A708" i="5" s="1"/>
  <c r="T708" i="1" s="1"/>
  <c r="AA712" i="5"/>
  <c r="N712" i="1" s="1"/>
  <c r="A712" i="5" s="1"/>
  <c r="T712" i="1" s="1"/>
  <c r="AA716" i="5"/>
  <c r="AA720"/>
  <c r="AA724"/>
  <c r="N724" i="1" s="1"/>
  <c r="A724" i="5" s="1"/>
  <c r="T724" i="1" s="1"/>
  <c r="AA728" i="5"/>
  <c r="N728" i="1" s="1"/>
  <c r="A728" i="5" s="1"/>
  <c r="T728" i="1" s="1"/>
  <c r="AA732" i="5"/>
  <c r="N732" i="1" s="1"/>
  <c r="A732" i="5" s="1"/>
  <c r="T732" i="1" s="1"/>
  <c r="AA736" i="5"/>
  <c r="AA740"/>
  <c r="N740" i="1" s="1"/>
  <c r="A740" i="5" s="1"/>
  <c r="T740" i="1" s="1"/>
  <c r="AA744" i="5"/>
  <c r="N744" i="1" s="1"/>
  <c r="A744" i="5" s="1"/>
  <c r="T744" i="1" s="1"/>
  <c r="AA748" i="5"/>
  <c r="N748" i="1" s="1"/>
  <c r="A748" i="5" s="1"/>
  <c r="T748" i="1" s="1"/>
  <c r="AA752" i="5"/>
  <c r="AA756"/>
  <c r="N756" i="1" s="1"/>
  <c r="A756" i="5" s="1"/>
  <c r="T756" i="1" s="1"/>
  <c r="AA760" i="5"/>
  <c r="N760" i="1" s="1"/>
  <c r="A760" i="5" s="1"/>
  <c r="T760" i="1" s="1"/>
  <c r="AA764" i="5"/>
  <c r="N764" i="1" s="1"/>
  <c r="A764" i="5" s="1"/>
  <c r="T764" i="1" s="1"/>
  <c r="AA768" i="5"/>
  <c r="AA772"/>
  <c r="N772" i="1" s="1"/>
  <c r="A772" i="5" s="1"/>
  <c r="T772" i="1" s="1"/>
  <c r="AA776" i="5"/>
  <c r="N776" i="1" s="1"/>
  <c r="A776" i="5" s="1"/>
  <c r="T776" i="1" s="1"/>
  <c r="AA780" i="5"/>
  <c r="N780" i="1" s="1"/>
  <c r="A780" i="5" s="1"/>
  <c r="T780" i="1" s="1"/>
  <c r="AA784" i="5"/>
  <c r="AA788"/>
  <c r="N788" i="1" s="1"/>
  <c r="A788" i="5" s="1"/>
  <c r="T788" i="1" s="1"/>
  <c r="AA792" i="5"/>
  <c r="N792" i="1" s="1"/>
  <c r="A792" i="5" s="1"/>
  <c r="T792" i="1" s="1"/>
  <c r="AA796" i="5"/>
  <c r="N796" i="1" s="1"/>
  <c r="A796" i="5" s="1"/>
  <c r="T796" i="1" s="1"/>
  <c r="AA800" i="5"/>
  <c r="AA804"/>
  <c r="N804" i="1" s="1"/>
  <c r="A804" i="5" s="1"/>
  <c r="T804" i="1" s="1"/>
  <c r="AA808" i="5"/>
  <c r="N808" i="1" s="1"/>
  <c r="A808" i="5" s="1"/>
  <c r="T808" i="1" s="1"/>
  <c r="AA812" i="5"/>
  <c r="N812" i="1" s="1"/>
  <c r="A812" i="5" s="1"/>
  <c r="T812" i="1" s="1"/>
  <c r="AA816" i="5"/>
  <c r="AA820"/>
  <c r="N820" i="1" s="1"/>
  <c r="A820" i="5" s="1"/>
  <c r="T820" i="1" s="1"/>
  <c r="AA824" i="5"/>
  <c r="N824" i="1" s="1"/>
  <c r="A824" i="5" s="1"/>
  <c r="T824" i="1" s="1"/>
  <c r="AA828" i="5"/>
  <c r="N828" i="1" s="1"/>
  <c r="A828" i="5" s="1"/>
  <c r="T828" i="1" s="1"/>
  <c r="AA832" i="5"/>
  <c r="AA836"/>
  <c r="N836" i="1" s="1"/>
  <c r="A836" i="5" s="1"/>
  <c r="T836" i="1" s="1"/>
  <c r="AA840" i="5"/>
  <c r="N840" i="1" s="1"/>
  <c r="A840" i="5" s="1"/>
  <c r="T840" i="1" s="1"/>
  <c r="AA844" i="5"/>
  <c r="N844" i="1" s="1"/>
  <c r="A844" i="5" s="1"/>
  <c r="T844" i="1" s="1"/>
  <c r="AA848" i="5"/>
  <c r="AA852"/>
  <c r="N852" i="1" s="1"/>
  <c r="A852" i="5" s="1"/>
  <c r="T852" i="1" s="1"/>
  <c r="AA856" i="5"/>
  <c r="N856" i="1" s="1"/>
  <c r="A856" i="5" s="1"/>
  <c r="T856" i="1" s="1"/>
  <c r="AA860" i="5"/>
  <c r="N860" i="1" s="1"/>
  <c r="A860" i="5" s="1"/>
  <c r="T860" i="1" s="1"/>
  <c r="AA864" i="5"/>
  <c r="AA868"/>
  <c r="N868" i="1" s="1"/>
  <c r="A868" i="5" s="1"/>
  <c r="T868" i="1" s="1"/>
  <c r="AA872" i="5"/>
  <c r="N872" i="1" s="1"/>
  <c r="A872" i="5" s="1"/>
  <c r="T872" i="1" s="1"/>
  <c r="AA876" i="5"/>
  <c r="N876" i="1" s="1"/>
  <c r="A876" i="5" s="1"/>
  <c r="T876" i="1" s="1"/>
  <c r="AA880" i="5"/>
  <c r="AA884"/>
  <c r="N884" i="1" s="1"/>
  <c r="A884" i="5" s="1"/>
  <c r="T884" i="1" s="1"/>
  <c r="AA888" i="5"/>
  <c r="N888" i="1" s="1"/>
  <c r="A888" i="5" s="1"/>
  <c r="T888" i="1" s="1"/>
  <c r="AA892" i="5"/>
  <c r="N892" i="1" s="1"/>
  <c r="A892" i="5" s="1"/>
  <c r="T892" i="1" s="1"/>
  <c r="AA896" i="5"/>
  <c r="AA900"/>
  <c r="N900" i="1" s="1"/>
  <c r="A900" i="5" s="1"/>
  <c r="T900" i="1" s="1"/>
  <c r="AA904" i="5"/>
  <c r="N904" i="1" s="1"/>
  <c r="A904" i="5" s="1"/>
  <c r="T904" i="1" s="1"/>
  <c r="AA908" i="5"/>
  <c r="N908" i="1" s="1"/>
  <c r="A908" i="5" s="1"/>
  <c r="T908" i="1" s="1"/>
  <c r="AA912" i="5"/>
  <c r="AA916"/>
  <c r="AA920"/>
  <c r="N920" i="1" s="1"/>
  <c r="A920" i="5" s="1"/>
  <c r="T920" i="1" s="1"/>
  <c r="AA924" i="5"/>
  <c r="N924" i="1" s="1"/>
  <c r="A924" i="5" s="1"/>
  <c r="T924" i="1" s="1"/>
  <c r="AA928" i="5"/>
  <c r="AA932"/>
  <c r="N932" i="1" s="1"/>
  <c r="A932" i="5" s="1"/>
  <c r="T932" i="1" s="1"/>
  <c r="AA936" i="5"/>
  <c r="N936" i="1" s="1"/>
  <c r="A936" i="5" s="1"/>
  <c r="T936" i="1" s="1"/>
  <c r="AA940" i="5"/>
  <c r="N940" i="1" s="1"/>
  <c r="A940" i="5" s="1"/>
  <c r="T940" i="1" s="1"/>
  <c r="AA944" i="5"/>
  <c r="AA948"/>
  <c r="AA952"/>
  <c r="N952" i="1" s="1"/>
  <c r="A952" i="5" s="1"/>
  <c r="T952" i="1" s="1"/>
  <c r="AA956" i="5"/>
  <c r="N956" i="1" s="1"/>
  <c r="A956" i="5" s="1"/>
  <c r="T956" i="1" s="1"/>
  <c r="AA960" i="5"/>
  <c r="AA964"/>
  <c r="N964" i="1" s="1"/>
  <c r="A964" i="5" s="1"/>
  <c r="T964" i="1" s="1"/>
  <c r="AA968" i="5"/>
  <c r="N968" i="1" s="1"/>
  <c r="A968" i="5" s="1"/>
  <c r="T968" i="1" s="1"/>
  <c r="AA972" i="5"/>
  <c r="N972" i="1" s="1"/>
  <c r="A972" i="5" s="1"/>
  <c r="T972" i="1" s="1"/>
  <c r="AA976" i="5"/>
  <c r="N976" i="1" s="1"/>
  <c r="A976" i="5" s="1"/>
  <c r="T976" i="1" s="1"/>
  <c r="AA980" i="5"/>
  <c r="N980" i="1" s="1"/>
  <c r="A980" i="5" s="1"/>
  <c r="T980" i="1" s="1"/>
  <c r="AA984" i="5"/>
  <c r="N984" i="1" s="1"/>
  <c r="A984" i="5" s="1"/>
  <c r="T984" i="1" s="1"/>
  <c r="AA988" i="5"/>
  <c r="N988" i="1" s="1"/>
  <c r="A988" i="5" s="1"/>
  <c r="T988" i="1" s="1"/>
  <c r="AA992" i="5"/>
  <c r="N992" i="1" s="1"/>
  <c r="A992" i="5" s="1"/>
  <c r="T992" i="1" s="1"/>
  <c r="AA996" i="5"/>
  <c r="N996" i="1" s="1"/>
  <c r="A996" i="5" s="1"/>
  <c r="T996" i="1" s="1"/>
  <c r="AA1000" i="5"/>
  <c r="N1000" i="1" s="1"/>
  <c r="A1000" i="5" s="1"/>
  <c r="T1000" i="1" s="1"/>
  <c r="AB4" i="5"/>
  <c r="AB8"/>
  <c r="AB16"/>
  <c r="AB20"/>
  <c r="AB28"/>
  <c r="AB32"/>
  <c r="AB36"/>
  <c r="AB44"/>
  <c r="AB48"/>
  <c r="AB52"/>
  <c r="AB56"/>
  <c r="AB64"/>
  <c r="AB68"/>
  <c r="AB72"/>
  <c r="AB76"/>
  <c r="AB80"/>
  <c r="AB88"/>
  <c r="AB96"/>
  <c r="AB100"/>
  <c r="AB104"/>
  <c r="AB112"/>
  <c r="AB116"/>
  <c r="AB120"/>
  <c r="AB128"/>
  <c r="AB132"/>
  <c r="AB140"/>
  <c r="AB144"/>
  <c r="AB148"/>
  <c r="AB156"/>
  <c r="AB160"/>
  <c r="AB164"/>
  <c r="AB172"/>
  <c r="AB176"/>
  <c r="AB180"/>
  <c r="AB188"/>
  <c r="AB192"/>
  <c r="AB196"/>
  <c r="AB204"/>
  <c r="AB208"/>
  <c r="AB212"/>
  <c r="AB220"/>
  <c r="AB224"/>
  <c r="AB228"/>
  <c r="AB236"/>
  <c r="AB240"/>
  <c r="AB244"/>
  <c r="AB248"/>
  <c r="AB252"/>
  <c r="AB256"/>
  <c r="AB260"/>
  <c r="AB264"/>
  <c r="AB268"/>
  <c r="AB272"/>
  <c r="AB280"/>
  <c r="AB284"/>
  <c r="AB296"/>
  <c r="AB300"/>
  <c r="AB304"/>
  <c r="AB312"/>
  <c r="AB316"/>
  <c r="AB320"/>
  <c r="AB324"/>
  <c r="AB328"/>
  <c r="AB332"/>
  <c r="AB336"/>
  <c r="AB340"/>
  <c r="AB344"/>
  <c r="AB348"/>
  <c r="AB352"/>
  <c r="AB356"/>
  <c r="AB364"/>
  <c r="AB368"/>
  <c r="AB372"/>
  <c r="AB376"/>
  <c r="AB380"/>
  <c r="AB384"/>
  <c r="AB388"/>
  <c r="AB392"/>
  <c r="AB396"/>
  <c r="AB400"/>
  <c r="AB404"/>
  <c r="AB408"/>
  <c r="AB412"/>
  <c r="AB416"/>
  <c r="AB420"/>
  <c r="AB424"/>
  <c r="AB428"/>
  <c r="AB432"/>
  <c r="AB436"/>
  <c r="AB440"/>
  <c r="AB444"/>
  <c r="AB448"/>
  <c r="AB452"/>
  <c r="AB456"/>
  <c r="AB460"/>
  <c r="AB464"/>
  <c r="AB468"/>
  <c r="AB472"/>
  <c r="AB476"/>
  <c r="AB484"/>
  <c r="AB488"/>
  <c r="AB492"/>
  <c r="AB496"/>
  <c r="AB500"/>
  <c r="AB504"/>
  <c r="AB508"/>
  <c r="AB512"/>
  <c r="AB516"/>
  <c r="AB520"/>
  <c r="AB524"/>
  <c r="AB528"/>
  <c r="AB532"/>
  <c r="AB536"/>
  <c r="AB540"/>
  <c r="AC12"/>
  <c r="V12" i="1" s="1"/>
  <c r="G53"/>
  <c r="I53" s="1"/>
  <c r="G85"/>
  <c r="I85" s="1"/>
  <c r="G93"/>
  <c r="G105"/>
  <c r="I105" s="1"/>
  <c r="AC108" i="5"/>
  <c r="V108" i="1" s="1"/>
  <c r="AC168" i="5"/>
  <c r="V168" i="1" s="1"/>
  <c r="AC216" i="5"/>
  <c r="V216" i="1" s="1"/>
  <c r="AA671" i="5"/>
  <c r="N671" i="1" s="1"/>
  <c r="A671" i="5" s="1"/>
  <c r="T671" i="1" s="1"/>
  <c r="AA675" i="5"/>
  <c r="N675" i="1" s="1"/>
  <c r="A675" i="5" s="1"/>
  <c r="T675" i="1" s="1"/>
  <c r="AA679" i="5"/>
  <c r="N679" i="1" s="1"/>
  <c r="A679" i="5" s="1"/>
  <c r="T679" i="1" s="1"/>
  <c r="AA683" i="5"/>
  <c r="AA687"/>
  <c r="N687" i="1" s="1"/>
  <c r="A687" i="5" s="1"/>
  <c r="T687" i="1" s="1"/>
  <c r="AA691" i="5"/>
  <c r="N691" i="1" s="1"/>
  <c r="A691" i="5" s="1"/>
  <c r="T691" i="1" s="1"/>
  <c r="AA695" i="5"/>
  <c r="N695" i="1" s="1"/>
  <c r="A695" i="5" s="1"/>
  <c r="T695" i="1" s="1"/>
  <c r="AA699" i="5"/>
  <c r="AA703"/>
  <c r="N703" i="1" s="1"/>
  <c r="A703" i="5" s="1"/>
  <c r="T703" i="1" s="1"/>
  <c r="AA707" i="5"/>
  <c r="N707" i="1" s="1"/>
  <c r="A707" i="5" s="1"/>
  <c r="T707" i="1" s="1"/>
  <c r="AA711" i="5"/>
  <c r="N711" i="1" s="1"/>
  <c r="A711" i="5" s="1"/>
  <c r="T711" i="1" s="1"/>
  <c r="AA715" i="5"/>
  <c r="AA719"/>
  <c r="N719" i="1" s="1"/>
  <c r="A719" i="5" s="1"/>
  <c r="T719" i="1" s="1"/>
  <c r="AA723" i="5"/>
  <c r="N723" i="1" s="1"/>
  <c r="A723" i="5" s="1"/>
  <c r="T723" i="1" s="1"/>
  <c r="AA727" i="5"/>
  <c r="N727" i="1" s="1"/>
  <c r="A727" i="5" s="1"/>
  <c r="T727" i="1" s="1"/>
  <c r="AA731" i="5"/>
  <c r="AA735"/>
  <c r="N735" i="1" s="1"/>
  <c r="A735" i="5" s="1"/>
  <c r="T735" i="1" s="1"/>
  <c r="AA739" i="5"/>
  <c r="N739" i="1" s="1"/>
  <c r="A739" i="5" s="1"/>
  <c r="T739" i="1" s="1"/>
  <c r="AA743" i="5"/>
  <c r="N743" i="1" s="1"/>
  <c r="A743" i="5" s="1"/>
  <c r="T743" i="1" s="1"/>
  <c r="AA747" i="5"/>
  <c r="AA751"/>
  <c r="N751" i="1" s="1"/>
  <c r="A751" i="5" s="1"/>
  <c r="T751" i="1" s="1"/>
  <c r="AA755" i="5"/>
  <c r="N755" i="1" s="1"/>
  <c r="A755" i="5" s="1"/>
  <c r="T755" i="1" s="1"/>
  <c r="AA759" i="5"/>
  <c r="N759" i="1" s="1"/>
  <c r="A759" i="5" s="1"/>
  <c r="T759" i="1" s="1"/>
  <c r="AA763" i="5"/>
  <c r="AA767"/>
  <c r="N767" i="1" s="1"/>
  <c r="A767" i="5" s="1"/>
  <c r="T767" i="1" s="1"/>
  <c r="AA771" i="5"/>
  <c r="N771" i="1" s="1"/>
  <c r="A771" i="5" s="1"/>
  <c r="T771" i="1" s="1"/>
  <c r="AA775" i="5"/>
  <c r="N775" i="1" s="1"/>
  <c r="A775" i="5" s="1"/>
  <c r="T775" i="1" s="1"/>
  <c r="AA779" i="5"/>
  <c r="AA783"/>
  <c r="N783" i="1" s="1"/>
  <c r="A783" i="5" s="1"/>
  <c r="T783" i="1" s="1"/>
  <c r="AA787" i="5"/>
  <c r="N787" i="1" s="1"/>
  <c r="A787" i="5" s="1"/>
  <c r="T787" i="1" s="1"/>
  <c r="AA791" i="5"/>
  <c r="N791" i="1" s="1"/>
  <c r="A791" i="5" s="1"/>
  <c r="T791" i="1" s="1"/>
  <c r="AA795" i="5"/>
  <c r="AA799"/>
  <c r="N799" i="1" s="1"/>
  <c r="A799" i="5" s="1"/>
  <c r="T799" i="1" s="1"/>
  <c r="AA803" i="5"/>
  <c r="N803" i="1" s="1"/>
  <c r="A803" i="5" s="1"/>
  <c r="T803" i="1" s="1"/>
  <c r="AA807" i="5"/>
  <c r="N807" i="1" s="1"/>
  <c r="A807" i="5" s="1"/>
  <c r="T807" i="1" s="1"/>
  <c r="AA811" i="5"/>
  <c r="AA815"/>
  <c r="N815" i="1" s="1"/>
  <c r="A815" i="5" s="1"/>
  <c r="T815" i="1" s="1"/>
  <c r="AA819" i="5"/>
  <c r="N819" i="1" s="1"/>
  <c r="A819" i="5" s="1"/>
  <c r="T819" i="1" s="1"/>
  <c r="AA823" i="5"/>
  <c r="N823" i="1" s="1"/>
  <c r="A823" i="5" s="1"/>
  <c r="T823" i="1" s="1"/>
  <c r="AA827" i="5"/>
  <c r="AA831"/>
  <c r="N831" i="1" s="1"/>
  <c r="A831" i="5" s="1"/>
  <c r="T831" i="1" s="1"/>
  <c r="AA835" i="5"/>
  <c r="N835" i="1" s="1"/>
  <c r="A835" i="5" s="1"/>
  <c r="T835" i="1" s="1"/>
  <c r="AA839" i="5"/>
  <c r="N839" i="1" s="1"/>
  <c r="A839" i="5" s="1"/>
  <c r="T839" i="1" s="1"/>
  <c r="AA843" i="5"/>
  <c r="AA847"/>
  <c r="N847" i="1" s="1"/>
  <c r="A847" i="5" s="1"/>
  <c r="T847" i="1" s="1"/>
  <c r="AA851" i="5"/>
  <c r="N851" i="1" s="1"/>
  <c r="A851" i="5" s="1"/>
  <c r="T851" i="1" s="1"/>
  <c r="AA855" i="5"/>
  <c r="N855" i="1" s="1"/>
  <c r="A855" i="5" s="1"/>
  <c r="T855" i="1" s="1"/>
  <c r="AA859" i="5"/>
  <c r="AA863"/>
  <c r="N863" i="1" s="1"/>
  <c r="A863" i="5" s="1"/>
  <c r="T863" i="1" s="1"/>
  <c r="AA867" i="5"/>
  <c r="N867" i="1" s="1"/>
  <c r="A867" i="5" s="1"/>
  <c r="T867" i="1" s="1"/>
  <c r="AA871" i="5"/>
  <c r="N871" i="1" s="1"/>
  <c r="A871" i="5" s="1"/>
  <c r="T871" i="1" s="1"/>
  <c r="AA875" i="5"/>
  <c r="AA879"/>
  <c r="N879" i="1" s="1"/>
  <c r="A879" i="5" s="1"/>
  <c r="T879" i="1" s="1"/>
  <c r="AA883" i="5"/>
  <c r="N883" i="1" s="1"/>
  <c r="A883" i="5" s="1"/>
  <c r="T883" i="1" s="1"/>
  <c r="AA887" i="5"/>
  <c r="N887" i="1" s="1"/>
  <c r="A887" i="5" s="1"/>
  <c r="T887" i="1" s="1"/>
  <c r="AA891" i="5"/>
  <c r="AA895"/>
  <c r="N895" i="1" s="1"/>
  <c r="A895" i="5" s="1"/>
  <c r="T895" i="1" s="1"/>
  <c r="AA899" i="5"/>
  <c r="N899" i="1" s="1"/>
  <c r="A899" i="5" s="1"/>
  <c r="T899" i="1" s="1"/>
  <c r="AA903" i="5"/>
  <c r="N903" i="1" s="1"/>
  <c r="A903" i="5" s="1"/>
  <c r="T903" i="1" s="1"/>
  <c r="AA907" i="5"/>
  <c r="AA911"/>
  <c r="N911" i="1" s="1"/>
  <c r="A911" i="5" s="1"/>
  <c r="T911" i="1" s="1"/>
  <c r="AA915" i="5"/>
  <c r="N915" i="1" s="1"/>
  <c r="A915" i="5" s="1"/>
  <c r="T915" i="1" s="1"/>
  <c r="AA919" i="5"/>
  <c r="N919" i="1" s="1"/>
  <c r="A919" i="5" s="1"/>
  <c r="T919" i="1" s="1"/>
  <c r="AA923" i="5"/>
  <c r="AA927"/>
  <c r="N927" i="1" s="1"/>
  <c r="A927" i="5" s="1"/>
  <c r="T927" i="1" s="1"/>
  <c r="AA931" i="5"/>
  <c r="N931" i="1" s="1"/>
  <c r="A931" i="5" s="1"/>
  <c r="T931" i="1" s="1"/>
  <c r="AA935" i="5"/>
  <c r="N935" i="1" s="1"/>
  <c r="A935" i="5" s="1"/>
  <c r="T935" i="1" s="1"/>
  <c r="AA939" i="5"/>
  <c r="AA943"/>
  <c r="N943" i="1" s="1"/>
  <c r="A943" i="5" s="1"/>
  <c r="T943" i="1" s="1"/>
  <c r="AA947" i="5"/>
  <c r="N947" i="1" s="1"/>
  <c r="A947" i="5" s="1"/>
  <c r="T947" i="1" s="1"/>
  <c r="AA951" i="5"/>
  <c r="N951" i="1" s="1"/>
  <c r="A951" i="5" s="1"/>
  <c r="T951" i="1" s="1"/>
  <c r="AA955" i="5"/>
  <c r="AA959"/>
  <c r="N959" i="1" s="1"/>
  <c r="A959" i="5" s="1"/>
  <c r="T959" i="1" s="1"/>
  <c r="AA963" i="5"/>
  <c r="N963" i="1" s="1"/>
  <c r="A963" i="5" s="1"/>
  <c r="T963" i="1" s="1"/>
  <c r="AA967" i="5"/>
  <c r="N967" i="1" s="1"/>
  <c r="A967" i="5" s="1"/>
  <c r="T967" i="1" s="1"/>
  <c r="AA971" i="5"/>
  <c r="AA975"/>
  <c r="N975" i="1" s="1"/>
  <c r="A975" i="5" s="1"/>
  <c r="T975" i="1" s="1"/>
  <c r="AA979" i="5"/>
  <c r="N979" i="1" s="1"/>
  <c r="A979" i="5" s="1"/>
  <c r="T979" i="1" s="1"/>
  <c r="AA983" i="5"/>
  <c r="N983" i="1" s="1"/>
  <c r="A983" i="5" s="1"/>
  <c r="T983" i="1" s="1"/>
  <c r="AA987" i="5"/>
  <c r="AA991"/>
  <c r="N991" i="1" s="1"/>
  <c r="A991" i="5" s="1"/>
  <c r="T991" i="1" s="1"/>
  <c r="AA995" i="5"/>
  <c r="N995" i="1" s="1"/>
  <c r="A995" i="5" s="1"/>
  <c r="T995" i="1" s="1"/>
  <c r="AA999" i="5"/>
  <c r="N999" i="1" s="1"/>
  <c r="A999" i="5" s="1"/>
  <c r="T999" i="1" s="1"/>
  <c r="AB3" i="5"/>
  <c r="AB7"/>
  <c r="AB11"/>
  <c r="AB23"/>
  <c r="AB31"/>
  <c r="AB35"/>
  <c r="AB39"/>
  <c r="AB47"/>
  <c r="AB51"/>
  <c r="AB59"/>
  <c r="AB63"/>
  <c r="AB67"/>
  <c r="AB75"/>
  <c r="AB79"/>
  <c r="AB83"/>
  <c r="AB91"/>
  <c r="AB99"/>
  <c r="AB103"/>
  <c r="AB107"/>
  <c r="AB115"/>
  <c r="AB119"/>
  <c r="AB123"/>
  <c r="AB131"/>
  <c r="AB135"/>
  <c r="AB139"/>
  <c r="AB143"/>
  <c r="AB151"/>
  <c r="AB155"/>
  <c r="AB159"/>
  <c r="AB167"/>
  <c r="AB171"/>
  <c r="AB175"/>
  <c r="AB183"/>
  <c r="AB187"/>
  <c r="AB191"/>
  <c r="AB199"/>
  <c r="AB203"/>
  <c r="AB207"/>
  <c r="AB215"/>
  <c r="AB219"/>
  <c r="AB223"/>
  <c r="AB231"/>
  <c r="AB235"/>
  <c r="AB239"/>
  <c r="AB243"/>
  <c r="AB247"/>
  <c r="AB251"/>
  <c r="AB255"/>
  <c r="AB259"/>
  <c r="AB263"/>
  <c r="AB267"/>
  <c r="AB271"/>
  <c r="AB275"/>
  <c r="AB279"/>
  <c r="AB283"/>
  <c r="AB287"/>
  <c r="AB291"/>
  <c r="AB295"/>
  <c r="AB299"/>
  <c r="AB307"/>
  <c r="AB311"/>
  <c r="AB315"/>
  <c r="AB319"/>
  <c r="AB327"/>
  <c r="AB331"/>
  <c r="AB335"/>
  <c r="AB339"/>
  <c r="AB343"/>
  <c r="AB347"/>
  <c r="AB351"/>
  <c r="AB359"/>
  <c r="AB363"/>
  <c r="AB367"/>
  <c r="AB375"/>
  <c r="AB379"/>
  <c r="AB383"/>
  <c r="AB387"/>
  <c r="AB391"/>
  <c r="AB395"/>
  <c r="AB399"/>
  <c r="AB403"/>
  <c r="AB407"/>
  <c r="AB411"/>
  <c r="AB415"/>
  <c r="AB419"/>
  <c r="AB423"/>
  <c r="AB427"/>
  <c r="AB431"/>
  <c r="AB435"/>
  <c r="AB439"/>
  <c r="AB443"/>
  <c r="AB447"/>
  <c r="AB451"/>
  <c r="AB455"/>
  <c r="AB459"/>
  <c r="AB463"/>
  <c r="AB467"/>
  <c r="AB471"/>
  <c r="AB479"/>
  <c r="AB483"/>
  <c r="AB487"/>
  <c r="AB491"/>
  <c r="AB495"/>
  <c r="AB499"/>
  <c r="AB503"/>
  <c r="AB507"/>
  <c r="AB515"/>
  <c r="AB519"/>
  <c r="AB523"/>
  <c r="AB527"/>
  <c r="AB531"/>
  <c r="AB535"/>
  <c r="AB539"/>
  <c r="AC24"/>
  <c r="V24" i="1" s="1"/>
  <c r="G49"/>
  <c r="I49" s="1"/>
  <c r="G73"/>
  <c r="I73" s="1"/>
  <c r="AC87" i="5"/>
  <c r="V87" i="1" s="1"/>
  <c r="AC95" i="5"/>
  <c r="V95" i="1" s="1"/>
  <c r="AC111" i="5"/>
  <c r="V111" i="1" s="1"/>
  <c r="AB10" i="5"/>
  <c r="AB14"/>
  <c r="AB18"/>
  <c r="AB22"/>
  <c r="AB26"/>
  <c r="AB30"/>
  <c r="AB38"/>
  <c r="AB42"/>
  <c r="AB46"/>
  <c r="AB50"/>
  <c r="AB58"/>
  <c r="AB62"/>
  <c r="AB66"/>
  <c r="AB74"/>
  <c r="AB82"/>
  <c r="AB86"/>
  <c r="AB90"/>
  <c r="AB94"/>
  <c r="AB98"/>
  <c r="AB106"/>
  <c r="AB110"/>
  <c r="AB114"/>
  <c r="AB122"/>
  <c r="AB126"/>
  <c r="AB130"/>
  <c r="AB134"/>
  <c r="AB138"/>
  <c r="AB142"/>
  <c r="AB150"/>
  <c r="AB154"/>
  <c r="AB158"/>
  <c r="AB166"/>
  <c r="AB170"/>
  <c r="AB174"/>
  <c r="AB182"/>
  <c r="AB186"/>
  <c r="AB190"/>
  <c r="AB198"/>
  <c r="AB202"/>
  <c r="AB206"/>
  <c r="AB214"/>
  <c r="AB218"/>
  <c r="AB222"/>
  <c r="AB230"/>
  <c r="AB234"/>
  <c r="AB238"/>
  <c r="AB246"/>
  <c r="AB254"/>
  <c r="AB258"/>
  <c r="AB262"/>
  <c r="AB266"/>
  <c r="AB274"/>
  <c r="AB278"/>
  <c r="AB282"/>
  <c r="AB286"/>
  <c r="AB290"/>
  <c r="AB294"/>
  <c r="AB298"/>
  <c r="AB302"/>
  <c r="AB306"/>
  <c r="AB310"/>
  <c r="AB314"/>
  <c r="AB318"/>
  <c r="AB322"/>
  <c r="AB326"/>
  <c r="AB330"/>
  <c r="AB334"/>
  <c r="AB338"/>
  <c r="AB342"/>
  <c r="AB346"/>
  <c r="AB350"/>
  <c r="AB358"/>
  <c r="AB362"/>
  <c r="AB366"/>
  <c r="AB374"/>
  <c r="AB378"/>
  <c r="AB382"/>
  <c r="AB386"/>
  <c r="AB390"/>
  <c r="AB394"/>
  <c r="AB402"/>
  <c r="AB406"/>
  <c r="AB410"/>
  <c r="AB414"/>
  <c r="AB418"/>
  <c r="AB426"/>
  <c r="AB430"/>
  <c r="AB434"/>
  <c r="AB438"/>
  <c r="AB442"/>
  <c r="AB446"/>
  <c r="AB450"/>
  <c r="AB458"/>
  <c r="AB462"/>
  <c r="AB466"/>
  <c r="AB470"/>
  <c r="AB474"/>
  <c r="AB478"/>
  <c r="AB482"/>
  <c r="AB490"/>
  <c r="AB494"/>
  <c r="AB498"/>
  <c r="AB502"/>
  <c r="AB506"/>
  <c r="AB510"/>
  <c r="AB514"/>
  <c r="AB518"/>
  <c r="AB522"/>
  <c r="AB526"/>
  <c r="AB530"/>
  <c r="AB534"/>
  <c r="AB538"/>
  <c r="AB542"/>
  <c r="AB546"/>
  <c r="AB550"/>
  <c r="AB554"/>
  <c r="AB558"/>
  <c r="AB562"/>
  <c r="AB566"/>
  <c r="AB570"/>
  <c r="AB574"/>
  <c r="AB578"/>
  <c r="AB582"/>
  <c r="AB586"/>
  <c r="AB590"/>
  <c r="AB594"/>
  <c r="AB598"/>
  <c r="AB602"/>
  <c r="AB606"/>
  <c r="AB610"/>
  <c r="AB614"/>
  <c r="AB618"/>
  <c r="AB622"/>
  <c r="AB626"/>
  <c r="AB630"/>
  <c r="AB634"/>
  <c r="AB638"/>
  <c r="AB642"/>
  <c r="AB646"/>
  <c r="AB650"/>
  <c r="AB654"/>
  <c r="AB658"/>
  <c r="AB662"/>
  <c r="AB666"/>
  <c r="AB670"/>
  <c r="AB674"/>
  <c r="AB678"/>
  <c r="AB682"/>
  <c r="AB686"/>
  <c r="AB690"/>
  <c r="AB694"/>
  <c r="AB698"/>
  <c r="AB702"/>
  <c r="AB706"/>
  <c r="AB710"/>
  <c r="AB714"/>
  <c r="AB718"/>
  <c r="AB722"/>
  <c r="AB726"/>
  <c r="AB730"/>
  <c r="AB734"/>
  <c r="AB738"/>
  <c r="AB742"/>
  <c r="AB746"/>
  <c r="AB750"/>
  <c r="AB754"/>
  <c r="AB758"/>
  <c r="AB762"/>
  <c r="AB766"/>
  <c r="AB770"/>
  <c r="AB774"/>
  <c r="AB778"/>
  <c r="AB782"/>
  <c r="AB786"/>
  <c r="AB790"/>
  <c r="AB794"/>
  <c r="AB798"/>
  <c r="AB802"/>
  <c r="AB806"/>
  <c r="AB810"/>
  <c r="AB814"/>
  <c r="AB818"/>
  <c r="AB822"/>
  <c r="AB826"/>
  <c r="AB830"/>
  <c r="AB834"/>
  <c r="AB838"/>
  <c r="AB842"/>
  <c r="AB846"/>
  <c r="AB850"/>
  <c r="AB854"/>
  <c r="AB858"/>
  <c r="AB862"/>
  <c r="AB866"/>
  <c r="AB870"/>
  <c r="AB874"/>
  <c r="AB878"/>
  <c r="AB882"/>
  <c r="AB886"/>
  <c r="AB890"/>
  <c r="AB894"/>
  <c r="AB898"/>
  <c r="AB902"/>
  <c r="AB906"/>
  <c r="AB910"/>
  <c r="AB914"/>
  <c r="AB918"/>
  <c r="AB922"/>
  <c r="AB926"/>
  <c r="AB930"/>
  <c r="AB934"/>
  <c r="AB938"/>
  <c r="AB942"/>
  <c r="AB946"/>
  <c r="AB950"/>
  <c r="AB954"/>
  <c r="AB958"/>
  <c r="AB962"/>
  <c r="AB966"/>
  <c r="AB970"/>
  <c r="AB974"/>
  <c r="AB978"/>
  <c r="Q978" i="1" s="1"/>
  <c r="AB982" i="5"/>
  <c r="Q982" i="1" s="1"/>
  <c r="AB986" i="5"/>
  <c r="Q986" i="1" s="1"/>
  <c r="AB990" i="5"/>
  <c r="Q990" i="1" s="1"/>
  <c r="AB994" i="5"/>
  <c r="Q994" i="1" s="1"/>
  <c r="AB998" i="5"/>
  <c r="Q998" i="1" s="1"/>
  <c r="AC15" i="5"/>
  <c r="V15" i="1" s="1"/>
  <c r="AC27" i="5"/>
  <c r="V27" i="1" s="1"/>
  <c r="AC40" i="5"/>
  <c r="V40" i="1" s="1"/>
  <c r="AC60" i="5"/>
  <c r="V60" i="1" s="1"/>
  <c r="AC124" i="5"/>
  <c r="V124" i="1" s="1"/>
  <c r="AC200" i="5"/>
  <c r="V200" i="1" s="1"/>
  <c r="AB589" i="5"/>
  <c r="AB593"/>
  <c r="AB597"/>
  <c r="AB601"/>
  <c r="AB605"/>
  <c r="AB609"/>
  <c r="AB613"/>
  <c r="AB617"/>
  <c r="AB621"/>
  <c r="AB625"/>
  <c r="AB629"/>
  <c r="AB633"/>
  <c r="AB637"/>
  <c r="AB641"/>
  <c r="AB645"/>
  <c r="AB649"/>
  <c r="AB653"/>
  <c r="AB657"/>
  <c r="AB661"/>
  <c r="AB665"/>
  <c r="AB669"/>
  <c r="AB673"/>
  <c r="AB677"/>
  <c r="AB681"/>
  <c r="AB685"/>
  <c r="AB689"/>
  <c r="AB693"/>
  <c r="AB697"/>
  <c r="AB701"/>
  <c r="AB705"/>
  <c r="AB709"/>
  <c r="AB713"/>
  <c r="AB717"/>
  <c r="AB721"/>
  <c r="AB725"/>
  <c r="AB729"/>
  <c r="AB733"/>
  <c r="AB737"/>
  <c r="AB741"/>
  <c r="AB745"/>
  <c r="AB749"/>
  <c r="AB753"/>
  <c r="AB757"/>
  <c r="AB761"/>
  <c r="AB765"/>
  <c r="AB769"/>
  <c r="AB773"/>
  <c r="AB777"/>
  <c r="AB781"/>
  <c r="AB785"/>
  <c r="AB789"/>
  <c r="AB793"/>
  <c r="AB797"/>
  <c r="AB801"/>
  <c r="AB805"/>
  <c r="AB809"/>
  <c r="AB813"/>
  <c r="AB817"/>
  <c r="AB821"/>
  <c r="AB825"/>
  <c r="AB829"/>
  <c r="AB833"/>
  <c r="AB837"/>
  <c r="AB841"/>
  <c r="AB845"/>
  <c r="AB849"/>
  <c r="AB853"/>
  <c r="AB857"/>
  <c r="AB861"/>
  <c r="AB865"/>
  <c r="AB869"/>
  <c r="AB873"/>
  <c r="AB877"/>
  <c r="AB881"/>
  <c r="AB885"/>
  <c r="AB889"/>
  <c r="AB893"/>
  <c r="AB897"/>
  <c r="AB901"/>
  <c r="AB905"/>
  <c r="AB909"/>
  <c r="AB913"/>
  <c r="AB917"/>
  <c r="AB921"/>
  <c r="AB925"/>
  <c r="AB929"/>
  <c r="AB933"/>
  <c r="AB937"/>
  <c r="AB941"/>
  <c r="AB945"/>
  <c r="AB949"/>
  <c r="AB953"/>
  <c r="AB957"/>
  <c r="AB961"/>
  <c r="AB965"/>
  <c r="AB969"/>
  <c r="AB973"/>
  <c r="AB977"/>
  <c r="Q977" i="1" s="1"/>
  <c r="AB981" i="5"/>
  <c r="Q981" i="1" s="1"/>
  <c r="AB985" i="5"/>
  <c r="Q985" i="1" s="1"/>
  <c r="AB989" i="5"/>
  <c r="Q989" i="1" s="1"/>
  <c r="AB993" i="5"/>
  <c r="Q993" i="1" s="1"/>
  <c r="AB997" i="5"/>
  <c r="Q997" i="1" s="1"/>
  <c r="G46"/>
  <c r="I46" s="1"/>
  <c r="G47"/>
  <c r="I47" s="1"/>
  <c r="G63"/>
  <c r="I63" s="1"/>
  <c r="G79"/>
  <c r="I79" s="1"/>
  <c r="AC82" i="5"/>
  <c r="V82" i="1" s="1"/>
  <c r="G82"/>
  <c r="I82" s="1"/>
  <c r="AC85" i="5"/>
  <c r="V85" i="1" s="1"/>
  <c r="G98"/>
  <c r="H98" s="1"/>
  <c r="G114"/>
  <c r="H114" s="1"/>
  <c r="G126"/>
  <c r="I126" s="1"/>
  <c r="AC129" i="5"/>
  <c r="V129" i="1" s="1"/>
  <c r="AC141" i="5"/>
  <c r="V141" i="1" s="1"/>
  <c r="AC157" i="5"/>
  <c r="V157" i="1" s="1"/>
  <c r="AC158" i="5"/>
  <c r="V158" i="1" s="1"/>
  <c r="AC173" i="5"/>
  <c r="V173" i="1" s="1"/>
  <c r="AC189" i="5"/>
  <c r="V189" i="1" s="1"/>
  <c r="AC205" i="5"/>
  <c r="V205" i="1" s="1"/>
  <c r="AC221" i="5"/>
  <c r="V221" i="1" s="1"/>
  <c r="AC246" i="5"/>
  <c r="V246" i="1" s="1"/>
  <c r="AC415" i="5"/>
  <c r="V415" i="1" s="1"/>
  <c r="AC438" i="5"/>
  <c r="V438" i="1" s="1"/>
  <c r="AC509" i="5"/>
  <c r="V509" i="1" s="1"/>
  <c r="AB544" i="5"/>
  <c r="AB548"/>
  <c r="AB552"/>
  <c r="AB556"/>
  <c r="AB560"/>
  <c r="AB564"/>
  <c r="AB568"/>
  <c r="AB572"/>
  <c r="AB576"/>
  <c r="AB580"/>
  <c r="AB584"/>
  <c r="AB588"/>
  <c r="AB592"/>
  <c r="AB596"/>
  <c r="AB600"/>
  <c r="AB604"/>
  <c r="AB608"/>
  <c r="AB612"/>
  <c r="AB616"/>
  <c r="AB620"/>
  <c r="AB624"/>
  <c r="AB628"/>
  <c r="AB632"/>
  <c r="AB636"/>
  <c r="AB640"/>
  <c r="AB644"/>
  <c r="AB648"/>
  <c r="AB652"/>
  <c r="AB656"/>
  <c r="AB660"/>
  <c r="AB664"/>
  <c r="AB668"/>
  <c r="AB672"/>
  <c r="AB676"/>
  <c r="AB680"/>
  <c r="AB684"/>
  <c r="AB688"/>
  <c r="AB692"/>
  <c r="AB696"/>
  <c r="AB700"/>
  <c r="AB704"/>
  <c r="AB708"/>
  <c r="AB712"/>
  <c r="AB716"/>
  <c r="AB720"/>
  <c r="AB724"/>
  <c r="AB728"/>
  <c r="AB732"/>
  <c r="AB736"/>
  <c r="AB740"/>
  <c r="AB744"/>
  <c r="AB748"/>
  <c r="AB752"/>
  <c r="AB756"/>
  <c r="AB760"/>
  <c r="AB764"/>
  <c r="AB768"/>
  <c r="AB772"/>
  <c r="AB776"/>
  <c r="AB780"/>
  <c r="AB784"/>
  <c r="AB788"/>
  <c r="AB792"/>
  <c r="AB796"/>
  <c r="AB800"/>
  <c r="AB804"/>
  <c r="AB808"/>
  <c r="AB812"/>
  <c r="AB816"/>
  <c r="AB820"/>
  <c r="AB824"/>
  <c r="AB828"/>
  <c r="AB832"/>
  <c r="AB836"/>
  <c r="AB840"/>
  <c r="AB844"/>
  <c r="AB848"/>
  <c r="AB852"/>
  <c r="AB856"/>
  <c r="AB860"/>
  <c r="AB864"/>
  <c r="AB868"/>
  <c r="AB872"/>
  <c r="AB876"/>
  <c r="AB880"/>
  <c r="AB884"/>
  <c r="AB888"/>
  <c r="AB892"/>
  <c r="AB896"/>
  <c r="AB900"/>
  <c r="AB904"/>
  <c r="AB908"/>
  <c r="AB912"/>
  <c r="AB916"/>
  <c r="AB920"/>
  <c r="AB924"/>
  <c r="AB928"/>
  <c r="AB932"/>
  <c r="AB936"/>
  <c r="AB940"/>
  <c r="AB944"/>
  <c r="AB948"/>
  <c r="AB952"/>
  <c r="AB956"/>
  <c r="AB960"/>
  <c r="AB964"/>
  <c r="AB968"/>
  <c r="AB972"/>
  <c r="AB976"/>
  <c r="Q976" i="1" s="1"/>
  <c r="AB980" i="5"/>
  <c r="Q980" i="1" s="1"/>
  <c r="AB984" i="5"/>
  <c r="Q984" i="1" s="1"/>
  <c r="AB988" i="5"/>
  <c r="Q988" i="1" s="1"/>
  <c r="AB992" i="5"/>
  <c r="Q992" i="1" s="1"/>
  <c r="AB996" i="5"/>
  <c r="Q996" i="1" s="1"/>
  <c r="AB1000" i="5"/>
  <c r="Q1000" i="1" s="1"/>
  <c r="G59"/>
  <c r="I59" s="1"/>
  <c r="AC62" i="5"/>
  <c r="V62" i="1" s="1"/>
  <c r="AC73" i="5"/>
  <c r="V73" i="1" s="1"/>
  <c r="G81"/>
  <c r="I81" s="1"/>
  <c r="G83"/>
  <c r="I83" s="1"/>
  <c r="G86"/>
  <c r="I86" s="1"/>
  <c r="G94"/>
  <c r="Y94" s="1"/>
  <c r="G110"/>
  <c r="I110" s="1"/>
  <c r="AC121" i="5"/>
  <c r="V121" i="1" s="1"/>
  <c r="G124"/>
  <c r="H124" s="1"/>
  <c r="AC125" i="5"/>
  <c r="V125" i="1" s="1"/>
  <c r="AC133" i="5"/>
  <c r="V133" i="1" s="1"/>
  <c r="AC137" i="5"/>
  <c r="V137" i="1" s="1"/>
  <c r="AC153" i="5"/>
  <c r="V153" i="1" s="1"/>
  <c r="AC169" i="5"/>
  <c r="V169" i="1" s="1"/>
  <c r="AC185" i="5"/>
  <c r="V185" i="1" s="1"/>
  <c r="AC201" i="5"/>
  <c r="V201" i="1" s="1"/>
  <c r="AC217" i="5"/>
  <c r="V217" i="1" s="1"/>
  <c r="AC437" i="5"/>
  <c r="V437" i="1" s="1"/>
  <c r="AC454" i="5"/>
  <c r="V454" i="1" s="1"/>
  <c r="AB543" i="5"/>
  <c r="AB547"/>
  <c r="AB551"/>
  <c r="AB555"/>
  <c r="AB559"/>
  <c r="AB563"/>
  <c r="AB567"/>
  <c r="AB571"/>
  <c r="AB575"/>
  <c r="AB579"/>
  <c r="AB583"/>
  <c r="AB587"/>
  <c r="AB591"/>
  <c r="AB595"/>
  <c r="AB599"/>
  <c r="AB603"/>
  <c r="AB607"/>
  <c r="AB611"/>
  <c r="AB615"/>
  <c r="AB619"/>
  <c r="AB623"/>
  <c r="AB627"/>
  <c r="AB631"/>
  <c r="AB635"/>
  <c r="AB639"/>
  <c r="AB643"/>
  <c r="AB647"/>
  <c r="AB651"/>
  <c r="AB655"/>
  <c r="AB659"/>
  <c r="AB663"/>
  <c r="AB667"/>
  <c r="AB671"/>
  <c r="AB675"/>
  <c r="AB679"/>
  <c r="AB683"/>
  <c r="AB687"/>
  <c r="AB691"/>
  <c r="AB695"/>
  <c r="AB699"/>
  <c r="AB703"/>
  <c r="AB707"/>
  <c r="AB711"/>
  <c r="AB715"/>
  <c r="AB719"/>
  <c r="AB723"/>
  <c r="AB727"/>
  <c r="AB731"/>
  <c r="AB735"/>
  <c r="AB739"/>
  <c r="AB743"/>
  <c r="AB747"/>
  <c r="AB751"/>
  <c r="AB755"/>
  <c r="AB759"/>
  <c r="AB763"/>
  <c r="AB767"/>
  <c r="AB771"/>
  <c r="AB775"/>
  <c r="AB779"/>
  <c r="AB783"/>
  <c r="AB787"/>
  <c r="AB791"/>
  <c r="AB795"/>
  <c r="AB799"/>
  <c r="AB803"/>
  <c r="AB807"/>
  <c r="AB811"/>
  <c r="AB815"/>
  <c r="AB819"/>
  <c r="AB823"/>
  <c r="AB827"/>
  <c r="AB831"/>
  <c r="AB835"/>
  <c r="AB839"/>
  <c r="AB843"/>
  <c r="AB847"/>
  <c r="AB851"/>
  <c r="AB855"/>
  <c r="AB859"/>
  <c r="AB863"/>
  <c r="AB867"/>
  <c r="AB871"/>
  <c r="AB875"/>
  <c r="AB879"/>
  <c r="AB883"/>
  <c r="AB887"/>
  <c r="AB891"/>
  <c r="AB895"/>
  <c r="AB899"/>
  <c r="AB903"/>
  <c r="AB907"/>
  <c r="AB911"/>
  <c r="AB915"/>
  <c r="AB919"/>
  <c r="AB923"/>
  <c r="AB927"/>
  <c r="AB931"/>
  <c r="AB935"/>
  <c r="AB939"/>
  <c r="AB943"/>
  <c r="AB947"/>
  <c r="AB951"/>
  <c r="AB955"/>
  <c r="AB959"/>
  <c r="AB963"/>
  <c r="AB967"/>
  <c r="AB971"/>
  <c r="AB975"/>
  <c r="AB979"/>
  <c r="Q979" i="1" s="1"/>
  <c r="AB983" i="5"/>
  <c r="Q983" i="1" s="1"/>
  <c r="AB987" i="5"/>
  <c r="Q987" i="1" s="1"/>
  <c r="AB991" i="5"/>
  <c r="Q991" i="1" s="1"/>
  <c r="AB995" i="5"/>
  <c r="Q995" i="1" s="1"/>
  <c r="AB999" i="5"/>
  <c r="Q999" i="1" s="1"/>
  <c r="AC5" i="5"/>
  <c r="AC18"/>
  <c r="V18" i="1" s="1"/>
  <c r="AC22" i="5"/>
  <c r="V22" i="1" s="1"/>
  <c r="AC33" i="5"/>
  <c r="V33" i="1" s="1"/>
  <c r="AC53" i="5"/>
  <c r="V53" i="1" s="1"/>
  <c r="G55"/>
  <c r="I55" s="1"/>
  <c r="AC58" i="5"/>
  <c r="V58" i="1" s="1"/>
  <c r="AC69" i="5"/>
  <c r="V69" i="1" s="1"/>
  <c r="G71"/>
  <c r="I71" s="1"/>
  <c r="AC74" i="5"/>
  <c r="V74" i="1" s="1"/>
  <c r="G74"/>
  <c r="I74" s="1"/>
  <c r="AC77" i="5"/>
  <c r="V77" i="1" s="1"/>
  <c r="G87"/>
  <c r="I87" s="1"/>
  <c r="AC90" i="5"/>
  <c r="V90" i="1" s="1"/>
  <c r="G90"/>
  <c r="Y90" s="1"/>
  <c r="AC101" i="5"/>
  <c r="V101" i="1" s="1"/>
  <c r="AC106" i="5"/>
  <c r="V106" i="1" s="1"/>
  <c r="G106"/>
  <c r="H106" s="1"/>
  <c r="AC117" i="5"/>
  <c r="V117" i="1" s="1"/>
  <c r="AC122" i="5"/>
  <c r="V122" i="1" s="1"/>
  <c r="G122"/>
  <c r="H122" s="1"/>
  <c r="AC126" i="5"/>
  <c r="V126" i="1" s="1"/>
  <c r="G128"/>
  <c r="H128" s="1"/>
  <c r="AC149" i="5"/>
  <c r="V149" i="1" s="1"/>
  <c r="AC150" i="5"/>
  <c r="V150" i="1" s="1"/>
  <c r="AC165" i="5"/>
  <c r="V165" i="1" s="1"/>
  <c r="AC166" i="5"/>
  <c r="V166" i="1" s="1"/>
  <c r="AC181" i="5"/>
  <c r="V181" i="1" s="1"/>
  <c r="AC182" i="5"/>
  <c r="V182" i="1" s="1"/>
  <c r="AC197" i="5"/>
  <c r="V197" i="1" s="1"/>
  <c r="AC198" i="5"/>
  <c r="V198" i="1" s="1"/>
  <c r="AC213" i="5"/>
  <c r="V213" i="1" s="1"/>
  <c r="AC214" i="5"/>
  <c r="V214" i="1" s="1"/>
  <c r="AC229" i="5"/>
  <c r="V229" i="1" s="1"/>
  <c r="AC230" i="5"/>
  <c r="V230" i="1" s="1"/>
  <c r="AC241" i="5"/>
  <c r="V241" i="1" s="1"/>
  <c r="AC249" i="5"/>
  <c r="V249" i="1" s="1"/>
  <c r="AC279" i="5"/>
  <c r="V279" i="1" s="1"/>
  <c r="AC291" i="5"/>
  <c r="V291" i="1" s="1"/>
  <c r="AC307" i="5"/>
  <c r="V307" i="1" s="1"/>
  <c r="AC359" i="5"/>
  <c r="V359" i="1" s="1"/>
  <c r="AC376" i="5"/>
  <c r="V376" i="1" s="1"/>
  <c r="AC384" i="5"/>
  <c r="V384" i="1" s="1"/>
  <c r="AC412" i="5"/>
  <c r="V412" i="1" s="1"/>
  <c r="AC418" i="5"/>
  <c r="V418" i="1" s="1"/>
  <c r="AC421" i="5"/>
  <c r="V421" i="1" s="1"/>
  <c r="AC470" i="5"/>
  <c r="V470" i="1" s="1"/>
  <c r="AC485" i="5"/>
  <c r="V485" i="1" s="1"/>
  <c r="AC506" i="5"/>
  <c r="V506" i="1" s="1"/>
  <c r="AC522" i="5"/>
  <c r="V522" i="1" s="1"/>
  <c r="AC309" i="5"/>
  <c r="V309" i="1" s="1"/>
  <c r="AC427" i="5"/>
  <c r="V427" i="1" s="1"/>
  <c r="AC443" i="5"/>
  <c r="V443" i="1" s="1"/>
  <c r="AC459" i="5"/>
  <c r="V459" i="1" s="1"/>
  <c r="AC475" i="5"/>
  <c r="V475" i="1" s="1"/>
  <c r="AC523" i="5"/>
  <c r="V523" i="1" s="1"/>
  <c r="AC528" i="5"/>
  <c r="V528" i="1" s="1"/>
  <c r="AC530" i="5"/>
  <c r="V530" i="1" s="1"/>
  <c r="AC310" i="5"/>
  <c r="V310" i="1" s="1"/>
  <c r="AC313" i="5"/>
  <c r="V313" i="1" s="1"/>
  <c r="AC325" i="5"/>
  <c r="V325" i="1" s="1"/>
  <c r="AC329" i="5"/>
  <c r="V329" i="1" s="1"/>
  <c r="AC333" i="5"/>
  <c r="V333" i="1" s="1"/>
  <c r="AC345" i="5"/>
  <c r="V345" i="1" s="1"/>
  <c r="AC361" i="5"/>
  <c r="V361" i="1" s="1"/>
  <c r="AC362" i="5"/>
  <c r="V362" i="1" s="1"/>
  <c r="AC378" i="5"/>
  <c r="V378" i="1" s="1"/>
  <c r="AC386" i="5"/>
  <c r="V386" i="1" s="1"/>
  <c r="AC409" i="5"/>
  <c r="V409" i="1" s="1"/>
  <c r="AC414" i="5"/>
  <c r="V414" i="1" s="1"/>
  <c r="AC417" i="5"/>
  <c r="V417" i="1" s="1"/>
  <c r="AC423" i="5"/>
  <c r="V423" i="1" s="1"/>
  <c r="AC424" i="5"/>
  <c r="V424" i="1" s="1"/>
  <c r="AC439" i="5"/>
  <c r="V439" i="1" s="1"/>
  <c r="AC440" i="5"/>
  <c r="V440" i="1" s="1"/>
  <c r="AC471" i="5"/>
  <c r="V471" i="1" s="1"/>
  <c r="AC472" i="5"/>
  <c r="V472" i="1" s="1"/>
  <c r="AC488" i="5"/>
  <c r="V488" i="1" s="1"/>
  <c r="AC499" i="5"/>
  <c r="V499" i="1" s="1"/>
  <c r="AC253" i="5"/>
  <c r="V253" i="1" s="1"/>
  <c r="AC261" i="5"/>
  <c r="V261" i="1" s="1"/>
  <c r="AC265" i="5"/>
  <c r="V265" i="1" s="1"/>
  <c r="AC269" i="5"/>
  <c r="V269" i="1" s="1"/>
  <c r="AC274" i="5"/>
  <c r="V274" i="1" s="1"/>
  <c r="AC305" i="5"/>
  <c r="V305" i="1" s="1"/>
  <c r="AC306" i="5"/>
  <c r="V306" i="1" s="1"/>
  <c r="AC314" i="5"/>
  <c r="V314" i="1" s="1"/>
  <c r="AC317" i="5"/>
  <c r="V317" i="1" s="1"/>
  <c r="AC321" i="5"/>
  <c r="V321" i="1" s="1"/>
  <c r="AC326" i="5"/>
  <c r="V326" i="1" s="1"/>
  <c r="AC330" i="5"/>
  <c r="V330" i="1" s="1"/>
  <c r="AC334" i="5"/>
  <c r="V334" i="1" s="1"/>
  <c r="AC337" i="5"/>
  <c r="V337" i="1" s="1"/>
  <c r="AC341" i="5"/>
  <c r="V341" i="1" s="1"/>
  <c r="AC346" i="5"/>
  <c r="V346" i="1" s="1"/>
  <c r="AC349" i="5"/>
  <c r="V349" i="1" s="1"/>
  <c r="AC353" i="5"/>
  <c r="V353" i="1" s="1"/>
  <c r="AC357" i="5"/>
  <c r="V357" i="1" s="1"/>
  <c r="AC358" i="5"/>
  <c r="V358" i="1" s="1"/>
  <c r="AC369" i="5"/>
  <c r="V369" i="1" s="1"/>
  <c r="AC374" i="5"/>
  <c r="V374" i="1" s="1"/>
  <c r="AC397" i="5"/>
  <c r="V397" i="1" s="1"/>
  <c r="AC405" i="5"/>
  <c r="V405" i="1" s="1"/>
  <c r="AC410" i="5"/>
  <c r="V410" i="1" s="1"/>
  <c r="AC420" i="5"/>
  <c r="V420" i="1" s="1"/>
  <c r="AC436" i="5"/>
  <c r="V436" i="1" s="1"/>
  <c r="AC451" i="5"/>
  <c r="V451" i="1" s="1"/>
  <c r="AC452" i="5"/>
  <c r="V452" i="1" s="1"/>
  <c r="AC467" i="5"/>
  <c r="V467" i="1" s="1"/>
  <c r="AC468" i="5"/>
  <c r="V468" i="1" s="1"/>
  <c r="AC484" i="5"/>
  <c r="V484" i="1" s="1"/>
  <c r="AC495" i="5"/>
  <c r="V495" i="1" s="1"/>
  <c r="AC500" i="5"/>
  <c r="V500" i="1" s="1"/>
  <c r="AC504" i="5"/>
  <c r="V504" i="1" s="1"/>
  <c r="AC515" i="5"/>
  <c r="V515" i="1" s="1"/>
  <c r="AC520" i="5"/>
  <c r="V520" i="1" s="1"/>
  <c r="AC563" i="5"/>
  <c r="V563" i="1" s="1"/>
  <c r="AC599" i="5"/>
  <c r="V599" i="1" s="1"/>
  <c r="AC601" i="5"/>
  <c r="V601" i="1" s="1"/>
  <c r="AC631" i="5"/>
  <c r="V631" i="1" s="1"/>
  <c r="AC633" i="5"/>
  <c r="V633" i="1" s="1"/>
  <c r="AC634" i="5"/>
  <c r="V634" i="1" s="1"/>
  <c r="AC659" i="5"/>
  <c r="V659" i="1" s="1"/>
  <c r="AC663" i="5"/>
  <c r="V663" i="1" s="1"/>
  <c r="AC665" i="5"/>
  <c r="V665" i="1" s="1"/>
  <c r="AC666" i="5"/>
  <c r="V666" i="1" s="1"/>
  <c r="AC679" i="5"/>
  <c r="V679" i="1" s="1"/>
  <c r="AC681" i="5"/>
  <c r="V681" i="1" s="1"/>
  <c r="AC682" i="5"/>
  <c r="V682" i="1" s="1"/>
  <c r="AC700" i="5"/>
  <c r="V700" i="1" s="1"/>
  <c r="AC708" i="5"/>
  <c r="V708" i="1" s="1"/>
  <c r="AC716" i="5"/>
  <c r="V716" i="1" s="1"/>
  <c r="AC755" i="5"/>
  <c r="V755" i="1" s="1"/>
  <c r="AC543" i="5"/>
  <c r="V543" i="1" s="1"/>
  <c r="AC548" i="5"/>
  <c r="V548" i="1" s="1"/>
  <c r="AC559" i="5"/>
  <c r="V559" i="1" s="1"/>
  <c r="AC564" i="5"/>
  <c r="V564" i="1" s="1"/>
  <c r="AC575" i="5"/>
  <c r="V575" i="1" s="1"/>
  <c r="AC579" i="5"/>
  <c r="V579" i="1" s="1"/>
  <c r="AC583" i="5"/>
  <c r="V583" i="1" s="1"/>
  <c r="AC588" i="5"/>
  <c r="V588" i="1" s="1"/>
  <c r="AC607" i="5"/>
  <c r="V607" i="1" s="1"/>
  <c r="AC609" i="5"/>
  <c r="V609" i="1" s="1"/>
  <c r="AC642" i="5"/>
  <c r="V642" i="1" s="1"/>
  <c r="AC773" i="5"/>
  <c r="V773" i="1" s="1"/>
  <c r="AC594" i="5"/>
  <c r="V594" i="1" s="1"/>
  <c r="AC615" i="5"/>
  <c r="V615" i="1" s="1"/>
  <c r="AC617" i="5"/>
  <c r="V617" i="1" s="1"/>
  <c r="AC643" i="5"/>
  <c r="V643" i="1" s="1"/>
  <c r="AC647" i="5"/>
  <c r="V647" i="1" s="1"/>
  <c r="AC649" i="5"/>
  <c r="V649" i="1" s="1"/>
  <c r="AC650" i="5"/>
  <c r="V650" i="1" s="1"/>
  <c r="AC653" i="5"/>
  <c r="V653" i="1" s="1"/>
  <c r="AC654" i="5"/>
  <c r="V654" i="1" s="1"/>
  <c r="AC671" i="5"/>
  <c r="V671" i="1" s="1"/>
  <c r="AC673" i="5"/>
  <c r="V673" i="1" s="1"/>
  <c r="AC674" i="5"/>
  <c r="V674" i="1" s="1"/>
  <c r="AC687" i="5"/>
  <c r="V687" i="1" s="1"/>
  <c r="AC689" i="5"/>
  <c r="V689" i="1" s="1"/>
  <c r="AC690" i="5"/>
  <c r="V690" i="1" s="1"/>
  <c r="AC696" i="5"/>
  <c r="V696" i="1" s="1"/>
  <c r="AC702" i="5"/>
  <c r="V702" i="1" s="1"/>
  <c r="AC704" i="5"/>
  <c r="V704" i="1" s="1"/>
  <c r="AC712" i="5"/>
  <c r="V712" i="1" s="1"/>
  <c r="AC718" i="5"/>
  <c r="V718" i="1" s="1"/>
  <c r="AC720" i="5"/>
  <c r="V720" i="1" s="1"/>
  <c r="AC746" i="5"/>
  <c r="V746" i="1" s="1"/>
  <c r="AC750" i="5"/>
  <c r="V750" i="1" s="1"/>
  <c r="AC578" i="5"/>
  <c r="V578" i="1" s="1"/>
  <c r="AC582" i="5"/>
  <c r="V582" i="1" s="1"/>
  <c r="AC589" i="5"/>
  <c r="V589" i="1" s="1"/>
  <c r="AC591" i="5"/>
  <c r="V591" i="1" s="1"/>
  <c r="AC623" i="5"/>
  <c r="V623" i="1" s="1"/>
  <c r="AC625" i="5"/>
  <c r="V625" i="1" s="1"/>
  <c r="AC794" i="5"/>
  <c r="V794" i="1" s="1"/>
  <c r="AC860" i="5"/>
  <c r="V860" i="1" s="1"/>
  <c r="AC876" i="5"/>
  <c r="V876" i="1" s="1"/>
  <c r="AC892" i="5"/>
  <c r="V892" i="1" s="1"/>
  <c r="AC908" i="5"/>
  <c r="V908" i="1" s="1"/>
  <c r="AC924" i="5"/>
  <c r="V924" i="1" s="1"/>
  <c r="AC940" i="5"/>
  <c r="V940" i="1" s="1"/>
  <c r="AC941" i="5"/>
  <c r="V941" i="1" s="1"/>
  <c r="AC956" i="5"/>
  <c r="V956" i="1" s="1"/>
  <c r="AC957" i="5"/>
  <c r="V957" i="1" s="1"/>
  <c r="AC972" i="5"/>
  <c r="V972" i="1" s="1"/>
  <c r="AC973" i="5"/>
  <c r="V973" i="1" s="1"/>
  <c r="AC989" i="5"/>
  <c r="V989" i="1" s="1"/>
  <c r="AC995" i="5"/>
  <c r="V995" i="1" s="1"/>
  <c r="AC997" i="5"/>
  <c r="V997" i="1" s="1"/>
  <c r="AC998" i="5"/>
  <c r="V998" i="1" s="1"/>
  <c r="AC772" i="5"/>
  <c r="V772" i="1" s="1"/>
  <c r="AC776" i="5"/>
  <c r="V776" i="1" s="1"/>
  <c r="AC779" i="5"/>
  <c r="V779" i="1" s="1"/>
  <c r="AC812" i="5"/>
  <c r="V812" i="1" s="1"/>
  <c r="AC823" i="5"/>
  <c r="V823" i="1" s="1"/>
  <c r="AC830" i="5"/>
  <c r="V830" i="1" s="1"/>
  <c r="AC834" i="5"/>
  <c r="V834" i="1" s="1"/>
  <c r="AC872" i="5"/>
  <c r="V872" i="1" s="1"/>
  <c r="AC873" i="5"/>
  <c r="V873" i="1" s="1"/>
  <c r="AC888" i="5"/>
  <c r="V888" i="1" s="1"/>
  <c r="AC889" i="5"/>
  <c r="V889" i="1" s="1"/>
  <c r="AC904" i="5"/>
  <c r="V904" i="1" s="1"/>
  <c r="AC920" i="5"/>
  <c r="V920" i="1" s="1"/>
  <c r="AC936" i="5"/>
  <c r="V936" i="1" s="1"/>
  <c r="AC969" i="5"/>
  <c r="V969" i="1" s="1"/>
  <c r="AC778" i="5"/>
  <c r="V778" i="1" s="1"/>
  <c r="AC868" i="5"/>
  <c r="V868" i="1" s="1"/>
  <c r="AC884" i="5"/>
  <c r="V884" i="1" s="1"/>
  <c r="AC900" i="5"/>
  <c r="V900" i="1" s="1"/>
  <c r="AC916" i="5"/>
  <c r="V916" i="1" s="1"/>
  <c r="AC932" i="5"/>
  <c r="V932" i="1" s="1"/>
  <c r="AC948" i="5"/>
  <c r="V948" i="1" s="1"/>
  <c r="AC964" i="5"/>
  <c r="V964" i="1" s="1"/>
  <c r="AC980" i="5"/>
  <c r="V980" i="1" s="1"/>
  <c r="AC800" i="5"/>
  <c r="V800" i="1" s="1"/>
  <c r="AC802" i="5"/>
  <c r="V802" i="1" s="1"/>
  <c r="AC807" i="5"/>
  <c r="V807" i="1" s="1"/>
  <c r="AC814" i="5"/>
  <c r="V814" i="1" s="1"/>
  <c r="AC818" i="5"/>
  <c r="V818" i="1" s="1"/>
  <c r="AC824" i="5"/>
  <c r="V824" i="1" s="1"/>
  <c r="AC828" i="5"/>
  <c r="V828" i="1" s="1"/>
  <c r="AC838" i="5"/>
  <c r="V838" i="1" s="1"/>
  <c r="AC839" i="5"/>
  <c r="V839" i="1" s="1"/>
  <c r="AC842" i="5"/>
  <c r="V842" i="1" s="1"/>
  <c r="AC843" i="5"/>
  <c r="V843" i="1" s="1"/>
  <c r="AC846" i="5"/>
  <c r="V846" i="1" s="1"/>
  <c r="AC847" i="5"/>
  <c r="V847" i="1" s="1"/>
  <c r="AC850" i="5"/>
  <c r="V850" i="1" s="1"/>
  <c r="AC851" i="5"/>
  <c r="V851" i="1" s="1"/>
  <c r="AC856" i="5"/>
  <c r="V856" i="1" s="1"/>
  <c r="AC864" i="5"/>
  <c r="V864" i="1" s="1"/>
  <c r="AC865" i="5"/>
  <c r="V865" i="1" s="1"/>
  <c r="AC880" i="5"/>
  <c r="V880" i="1" s="1"/>
  <c r="AC896" i="5"/>
  <c r="V896" i="1" s="1"/>
  <c r="AC897" i="5"/>
  <c r="V897" i="1" s="1"/>
  <c r="AC912" i="5"/>
  <c r="V912" i="1" s="1"/>
  <c r="AC928" i="5"/>
  <c r="V928" i="1" s="1"/>
  <c r="AC944" i="5"/>
  <c r="V944" i="1" s="1"/>
  <c r="AC960" i="5"/>
  <c r="V960" i="1" s="1"/>
  <c r="AC976" i="5"/>
  <c r="V976" i="1" s="1"/>
  <c r="F24"/>
  <c r="AF24" i="5"/>
  <c r="AF27"/>
  <c r="F27" i="1"/>
  <c r="AF43" i="5"/>
  <c r="F43" i="1"/>
  <c r="I97"/>
  <c r="AF111" i="5"/>
  <c r="G111" i="1" s="1"/>
  <c r="F111"/>
  <c r="F16"/>
  <c r="AF16" i="5"/>
  <c r="F20" i="1"/>
  <c r="AF20" i="5"/>
  <c r="F56" i="1"/>
  <c r="AF56" i="5"/>
  <c r="G56" i="1" s="1"/>
  <c r="I56" s="1"/>
  <c r="F72"/>
  <c r="AF72" i="5"/>
  <c r="G72" i="1" s="1"/>
  <c r="Y72" s="1"/>
  <c r="F88"/>
  <c r="AF88" i="5"/>
  <c r="G88" i="1" s="1"/>
  <c r="AF91" i="5"/>
  <c r="G91" i="1" s="1"/>
  <c r="F91"/>
  <c r="I93"/>
  <c r="H93"/>
  <c r="F104"/>
  <c r="AF104" i="5"/>
  <c r="G104" i="1" s="1"/>
  <c r="Y104" s="1"/>
  <c r="I106"/>
  <c r="AF107" i="5"/>
  <c r="G107" i="1" s="1"/>
  <c r="F107"/>
  <c r="H109"/>
  <c r="F120"/>
  <c r="AF120" i="5"/>
  <c r="G120" i="1" s="1"/>
  <c r="Y120" s="1"/>
  <c r="AF123" i="5"/>
  <c r="G123" i="1" s="1"/>
  <c r="F123"/>
  <c r="F40"/>
  <c r="AF40" i="5"/>
  <c r="I94" i="1"/>
  <c r="F108"/>
  <c r="AF108" i="5"/>
  <c r="G108" i="1" s="1"/>
  <c r="I113"/>
  <c r="F4"/>
  <c r="AF4" i="5"/>
  <c r="F32" i="1"/>
  <c r="AF32" i="5"/>
  <c r="F52" i="1"/>
  <c r="AF52" i="5"/>
  <c r="G52" i="1" s="1"/>
  <c r="H52" s="1"/>
  <c r="F68"/>
  <c r="AF68" i="5"/>
  <c r="G68" i="1" s="1"/>
  <c r="I68" s="1"/>
  <c r="F76"/>
  <c r="AF76" i="5"/>
  <c r="G76" i="1" s="1"/>
  <c r="Y76" s="1"/>
  <c r="I89"/>
  <c r="H89"/>
  <c r="F100"/>
  <c r="AF100" i="5"/>
  <c r="G100" i="1" s="1"/>
  <c r="AF103" i="5"/>
  <c r="G103" i="1" s="1"/>
  <c r="F103"/>
  <c r="F116"/>
  <c r="AF116" i="5"/>
  <c r="G116" i="1" s="1"/>
  <c r="I118"/>
  <c r="AF119" i="5"/>
  <c r="G119" i="1" s="1"/>
  <c r="Y119" s="1"/>
  <c r="F119"/>
  <c r="AF125" i="5"/>
  <c r="G125" i="1" s="1"/>
  <c r="Y125" s="1"/>
  <c r="F125"/>
  <c r="F12"/>
  <c r="AF12" i="5"/>
  <c r="F60" i="1"/>
  <c r="AF60" i="5"/>
  <c r="G60" i="1" s="1"/>
  <c r="I60" s="1"/>
  <c r="F84"/>
  <c r="AF84" i="5"/>
  <c r="G84" i="1" s="1"/>
  <c r="I84" s="1"/>
  <c r="AF92" i="5"/>
  <c r="G92" i="1" s="1"/>
  <c r="F92"/>
  <c r="AF95" i="5"/>
  <c r="G95" i="1" s="1"/>
  <c r="F95"/>
  <c r="F8"/>
  <c r="AF8" i="5"/>
  <c r="F28" i="1"/>
  <c r="AF28" i="5"/>
  <c r="AF31"/>
  <c r="F31" i="1"/>
  <c r="F36"/>
  <c r="AF36" i="5"/>
  <c r="F44" i="1"/>
  <c r="AF44" i="5"/>
  <c r="F48" i="1"/>
  <c r="AF48" i="5"/>
  <c r="G48" i="1" s="1"/>
  <c r="I48" s="1"/>
  <c r="F64"/>
  <c r="AF64" i="5"/>
  <c r="G64" i="1" s="1"/>
  <c r="I64" s="1"/>
  <c r="F80"/>
  <c r="AF80" i="5"/>
  <c r="G80" i="1" s="1"/>
  <c r="I80" s="1"/>
  <c r="F96"/>
  <c r="AF96" i="5"/>
  <c r="G96" i="1" s="1"/>
  <c r="H96" s="1"/>
  <c r="AF99" i="5"/>
  <c r="G99" i="1" s="1"/>
  <c r="F99"/>
  <c r="F112"/>
  <c r="AF112" i="5"/>
  <c r="G112" i="1" s="1"/>
  <c r="Y112" s="1"/>
  <c r="AF115" i="5"/>
  <c r="G115" i="1" s="1"/>
  <c r="F115"/>
  <c r="I117"/>
  <c r="H117"/>
  <c r="AJ976" i="5"/>
  <c r="AK976"/>
  <c r="AJ990"/>
  <c r="AK990"/>
  <c r="AK981"/>
  <c r="AJ997"/>
  <c r="H287" i="1"/>
  <c r="H290"/>
  <c r="H293"/>
  <c r="H296"/>
  <c r="H324"/>
  <c r="H327"/>
  <c r="H328"/>
  <c r="H335"/>
  <c r="H336"/>
  <c r="Y340"/>
  <c r="H343"/>
  <c r="H344"/>
  <c r="Y348"/>
  <c r="H351"/>
  <c r="H352"/>
  <c r="Y580"/>
  <c r="Y588"/>
  <c r="Y715"/>
  <c r="H719"/>
  <c r="Y723"/>
  <c r="H726"/>
  <c r="H727"/>
  <c r="H731"/>
  <c r="H739"/>
  <c r="H743"/>
  <c r="H747"/>
  <c r="H751"/>
  <c r="H755"/>
  <c r="H759"/>
  <c r="H763"/>
  <c r="H767"/>
  <c r="H771"/>
  <c r="H775"/>
  <c r="H779"/>
  <c r="H783"/>
  <c r="H787"/>
  <c r="H791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AK988" i="5"/>
  <c r="AJ992"/>
  <c r="AK992"/>
  <c r="AJ985"/>
  <c r="AK985"/>
  <c r="I246" i="1"/>
  <c r="I251"/>
  <c r="I252"/>
  <c r="I286"/>
  <c r="I291"/>
  <c r="I295"/>
  <c r="Y578"/>
  <c r="H581"/>
  <c r="H582"/>
  <c r="Y586"/>
  <c r="I793"/>
  <c r="I794"/>
  <c r="I795"/>
  <c r="I796"/>
  <c r="I847"/>
  <c r="I851"/>
  <c r="I855"/>
  <c r="I859"/>
  <c r="I863"/>
  <c r="I867"/>
  <c r="I871"/>
  <c r="H896"/>
  <c r="H900"/>
  <c r="H904"/>
  <c r="H909"/>
  <c r="H913"/>
  <c r="AC134" i="5"/>
  <c r="V134" i="1" s="1"/>
  <c r="AK989" i="5"/>
  <c r="H130" i="1"/>
  <c r="H142"/>
  <c r="H146"/>
  <c r="H154"/>
  <c r="H158"/>
  <c r="H162"/>
  <c r="H170"/>
  <c r="H174"/>
  <c r="H178"/>
  <c r="H182"/>
  <c r="H186"/>
  <c r="H190"/>
  <c r="H206"/>
  <c r="H210"/>
  <c r="I211"/>
  <c r="I212"/>
  <c r="I213"/>
  <c r="I214"/>
  <c r="I215"/>
  <c r="I216"/>
  <c r="I217"/>
  <c r="I219"/>
  <c r="I220"/>
  <c r="I221"/>
  <c r="I222"/>
  <c r="I223"/>
  <c r="I224"/>
  <c r="I225"/>
  <c r="I226"/>
  <c r="I227"/>
  <c r="I228"/>
  <c r="I229"/>
  <c r="I231"/>
  <c r="I232"/>
  <c r="I233"/>
  <c r="I234"/>
  <c r="I235"/>
  <c r="I236"/>
  <c r="I237"/>
  <c r="I238"/>
  <c r="I239"/>
  <c r="I240"/>
  <c r="I241"/>
  <c r="I242"/>
  <c r="I243"/>
  <c r="I244"/>
  <c r="I245"/>
  <c r="H246"/>
  <c r="I249"/>
  <c r="I250"/>
  <c r="H251"/>
  <c r="H252"/>
  <c r="I256"/>
  <c r="I257"/>
  <c r="I258"/>
  <c r="I259"/>
  <c r="I260"/>
  <c r="I261"/>
  <c r="I262"/>
  <c r="I263"/>
  <c r="I264"/>
  <c r="I265"/>
  <c r="I266"/>
  <c r="I267"/>
  <c r="I268"/>
  <c r="I269"/>
  <c r="I270"/>
  <c r="I272"/>
  <c r="I273"/>
  <c r="I274"/>
  <c r="I275"/>
  <c r="I276"/>
  <c r="I277"/>
  <c r="I278"/>
  <c r="I279"/>
  <c r="I280"/>
  <c r="I282"/>
  <c r="I283"/>
  <c r="I284"/>
  <c r="H286"/>
  <c r="I288"/>
  <c r="H291"/>
  <c r="I294"/>
  <c r="H295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H325"/>
  <c r="Y328"/>
  <c r="H331"/>
  <c r="Y336"/>
  <c r="H339"/>
  <c r="H340"/>
  <c r="Y344"/>
  <c r="H347"/>
  <c r="H348"/>
  <c r="Y352"/>
  <c r="H714"/>
  <c r="H715"/>
  <c r="Y719"/>
  <c r="H722"/>
  <c r="H723"/>
  <c r="H729"/>
  <c r="H733"/>
  <c r="H737"/>
  <c r="H741"/>
  <c r="H745"/>
  <c r="H749"/>
  <c r="H753"/>
  <c r="H757"/>
  <c r="H761"/>
  <c r="H765"/>
  <c r="H769"/>
  <c r="H773"/>
  <c r="H777"/>
  <c r="H781"/>
  <c r="H785"/>
  <c r="H789"/>
  <c r="H793"/>
  <c r="H794"/>
  <c r="H795"/>
  <c r="H796"/>
  <c r="I842"/>
  <c r="I843"/>
  <c r="I844"/>
  <c r="I845"/>
  <c r="I846"/>
  <c r="H847"/>
  <c r="I850"/>
  <c r="H851"/>
  <c r="I854"/>
  <c r="H855"/>
  <c r="I858"/>
  <c r="H859"/>
  <c r="I862"/>
  <c r="H863"/>
  <c r="I866"/>
  <c r="H867"/>
  <c r="I870"/>
  <c r="H871"/>
  <c r="H897"/>
  <c r="H901"/>
  <c r="H905"/>
  <c r="H910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1"/>
  <c r="H942"/>
  <c r="H944"/>
  <c r="H945"/>
  <c r="H946"/>
  <c r="H947"/>
  <c r="H948"/>
  <c r="H949"/>
  <c r="H950"/>
  <c r="H951"/>
  <c r="H952"/>
  <c r="H953"/>
  <c r="H954"/>
  <c r="H955"/>
  <c r="H956"/>
  <c r="H958"/>
  <c r="H959"/>
  <c r="H960"/>
  <c r="H961"/>
  <c r="H962"/>
  <c r="H963"/>
  <c r="H964"/>
  <c r="H965"/>
  <c r="H966"/>
  <c r="H967"/>
  <c r="H968"/>
  <c r="H969"/>
  <c r="H970"/>
  <c r="H971"/>
  <c r="H974"/>
  <c r="AK986" i="5"/>
  <c r="H127" i="1"/>
  <c r="H131"/>
  <c r="H135"/>
  <c r="H139"/>
  <c r="H143"/>
  <c r="H147"/>
  <c r="H151"/>
  <c r="H155"/>
  <c r="H159"/>
  <c r="H163"/>
  <c r="H167"/>
  <c r="H171"/>
  <c r="H175"/>
  <c r="H179"/>
  <c r="H183"/>
  <c r="H187"/>
  <c r="H191"/>
  <c r="H195"/>
  <c r="H199"/>
  <c r="H203"/>
  <c r="H207"/>
  <c r="H211"/>
  <c r="H212"/>
  <c r="H213"/>
  <c r="H214"/>
  <c r="H215"/>
  <c r="H216"/>
  <c r="H217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9"/>
  <c r="H250"/>
  <c r="H256"/>
  <c r="H257"/>
  <c r="H258"/>
  <c r="H259"/>
  <c r="H260"/>
  <c r="H261"/>
  <c r="H262"/>
  <c r="H263"/>
  <c r="H264"/>
  <c r="H265"/>
  <c r="H266"/>
  <c r="H267"/>
  <c r="H268"/>
  <c r="H269"/>
  <c r="H270"/>
  <c r="H272"/>
  <c r="H273"/>
  <c r="H274"/>
  <c r="H275"/>
  <c r="H276"/>
  <c r="H277"/>
  <c r="H278"/>
  <c r="I324"/>
  <c r="Y582"/>
  <c r="AC706" i="5"/>
  <c r="V706" i="1" s="1"/>
  <c r="AC726" i="5"/>
  <c r="V726" i="1" s="1"/>
  <c r="AC734" i="5"/>
  <c r="V734" i="1" s="1"/>
  <c r="AC742" i="5"/>
  <c r="V742" i="1" s="1"/>
  <c r="AC762" i="5"/>
  <c r="V762" i="1" s="1"/>
  <c r="AC770" i="5"/>
  <c r="V770" i="1" s="1"/>
  <c r="AC774" i="5"/>
  <c r="V774" i="1" s="1"/>
  <c r="AC783" i="5"/>
  <c r="V783" i="1" s="1"/>
  <c r="AC791" i="5"/>
  <c r="V791" i="1" s="1"/>
  <c r="AC799" i="5"/>
  <c r="V799" i="1" s="1"/>
  <c r="AC819" i="5"/>
  <c r="V819" i="1" s="1"/>
  <c r="AC835" i="5"/>
  <c r="V835" i="1" s="1"/>
  <c r="AC855" i="5"/>
  <c r="V855" i="1" s="1"/>
  <c r="AC698" i="5"/>
  <c r="V698" i="1" s="1"/>
  <c r="AC714" i="5"/>
  <c r="V714" i="1" s="1"/>
  <c r="AC722" i="5"/>
  <c r="V722" i="1" s="1"/>
  <c r="AC730" i="5"/>
  <c r="V730" i="1" s="1"/>
  <c r="AC738" i="5"/>
  <c r="V738" i="1" s="1"/>
  <c r="AC751" i="5"/>
  <c r="V751" i="1" s="1"/>
  <c r="AC754" i="5"/>
  <c r="V754" i="1" s="1"/>
  <c r="AC759" i="5"/>
  <c r="V759" i="1" s="1"/>
  <c r="AC766" i="5"/>
  <c r="V766" i="1" s="1"/>
  <c r="AC787" i="5"/>
  <c r="V787" i="1" s="1"/>
  <c r="AC795" i="5"/>
  <c r="V795" i="1" s="1"/>
  <c r="AC803" i="5"/>
  <c r="V803" i="1" s="1"/>
  <c r="AC811" i="5"/>
  <c r="V811" i="1" s="1"/>
  <c r="AC827" i="5"/>
  <c r="V827" i="1" s="1"/>
  <c r="AC857" i="5"/>
  <c r="V857" i="1" s="1"/>
  <c r="N987"/>
  <c r="A987" i="5" s="1"/>
  <c r="T987" i="1" s="1"/>
  <c r="F979"/>
  <c r="F988"/>
  <c r="G988"/>
  <c r="I988" s="1"/>
  <c r="F977"/>
  <c r="F978"/>
  <c r="G985"/>
  <c r="F985"/>
  <c r="F986"/>
  <c r="G986"/>
  <c r="I986" s="1"/>
  <c r="F993"/>
  <c r="F994"/>
  <c r="G994"/>
  <c r="I994" s="1"/>
  <c r="G979"/>
  <c r="I979" s="1"/>
  <c r="G995"/>
  <c r="I995" s="1"/>
  <c r="F995"/>
  <c r="F981"/>
  <c r="F982"/>
  <c r="G982"/>
  <c r="I982" s="1"/>
  <c r="F989"/>
  <c r="F990"/>
  <c r="G990"/>
  <c r="I990" s="1"/>
  <c r="F997"/>
  <c r="F998"/>
  <c r="G998"/>
  <c r="I998" s="1"/>
  <c r="G981"/>
  <c r="I981" s="1"/>
  <c r="G989"/>
  <c r="I989" s="1"/>
  <c r="G997"/>
  <c r="I997" s="1"/>
  <c r="G978"/>
  <c r="I978" s="1"/>
  <c r="G980"/>
  <c r="F980"/>
  <c r="G987"/>
  <c r="F987"/>
  <c r="F996"/>
  <c r="G996"/>
  <c r="I996" s="1"/>
  <c r="G976"/>
  <c r="F976"/>
  <c r="G983"/>
  <c r="F983"/>
  <c r="G984"/>
  <c r="I984" s="1"/>
  <c r="F984"/>
  <c r="G991"/>
  <c r="F991"/>
  <c r="F992"/>
  <c r="G992"/>
  <c r="I992" s="1"/>
  <c r="G999"/>
  <c r="F999"/>
  <c r="F1000"/>
  <c r="G1000"/>
  <c r="I1000" s="1"/>
  <c r="G977"/>
  <c r="G993"/>
  <c r="I993" s="1"/>
  <c r="U3"/>
  <c r="U7"/>
  <c r="U10"/>
  <c r="U13"/>
  <c r="U23"/>
  <c r="U26"/>
  <c r="U29"/>
  <c r="U39"/>
  <c r="U42"/>
  <c r="U45"/>
  <c r="U55"/>
  <c r="U58"/>
  <c r="U61"/>
  <c r="U71"/>
  <c r="U74"/>
  <c r="U77"/>
  <c r="AE107"/>
  <c r="AE123"/>
  <c r="AE139"/>
  <c r="AE155"/>
  <c r="AE171"/>
  <c r="AE187"/>
  <c r="AE203"/>
  <c r="AC977"/>
  <c r="AD977" s="1"/>
  <c r="U11"/>
  <c r="U14"/>
  <c r="U17"/>
  <c r="U27"/>
  <c r="U30"/>
  <c r="U33"/>
  <c r="U43"/>
  <c r="U46"/>
  <c r="U49"/>
  <c r="U59"/>
  <c r="U62"/>
  <c r="U65"/>
  <c r="U75"/>
  <c r="U78"/>
  <c r="U81"/>
  <c r="U90"/>
  <c r="AE103"/>
  <c r="AE119"/>
  <c r="AE135"/>
  <c r="AE151"/>
  <c r="AE167"/>
  <c r="AE183"/>
  <c r="AE199"/>
  <c r="U15"/>
  <c r="U18"/>
  <c r="U21"/>
  <c r="U31"/>
  <c r="U34"/>
  <c r="U37"/>
  <c r="U47"/>
  <c r="U50"/>
  <c r="U53"/>
  <c r="U63"/>
  <c r="U66"/>
  <c r="U69"/>
  <c r="U79"/>
  <c r="U82"/>
  <c r="U85"/>
  <c r="U94"/>
  <c r="AE99"/>
  <c r="AE115"/>
  <c r="AE131"/>
  <c r="AE147"/>
  <c r="AE163"/>
  <c r="AE179"/>
  <c r="AE195"/>
  <c r="U5"/>
  <c r="U6"/>
  <c r="U9"/>
  <c r="U19"/>
  <c r="U22"/>
  <c r="U25"/>
  <c r="U35"/>
  <c r="U38"/>
  <c r="U41"/>
  <c r="U51"/>
  <c r="U54"/>
  <c r="U57"/>
  <c r="U67"/>
  <c r="U70"/>
  <c r="U73"/>
  <c r="U83"/>
  <c r="U86"/>
  <c r="AE111"/>
  <c r="AE127"/>
  <c r="AE143"/>
  <c r="AE159"/>
  <c r="AE175"/>
  <c r="AE191"/>
  <c r="AE207"/>
  <c r="U252"/>
  <c r="AE252"/>
  <c r="U264"/>
  <c r="AE264"/>
  <c r="U280"/>
  <c r="AE280"/>
  <c r="U296"/>
  <c r="AE296"/>
  <c r="U308"/>
  <c r="AE308"/>
  <c r="U320"/>
  <c r="AE320"/>
  <c r="AE332"/>
  <c r="U332"/>
  <c r="AE344"/>
  <c r="U344"/>
  <c r="AE356"/>
  <c r="U356"/>
  <c r="AE368"/>
  <c r="U368"/>
  <c r="U380"/>
  <c r="AE380"/>
  <c r="U388"/>
  <c r="AE388"/>
  <c r="U404"/>
  <c r="AE404"/>
  <c r="U420"/>
  <c r="AE420"/>
  <c r="U432"/>
  <c r="AE432"/>
  <c r="U444"/>
  <c r="AE444"/>
  <c r="U460"/>
  <c r="AE460"/>
  <c r="U472"/>
  <c r="AE472"/>
  <c r="U484"/>
  <c r="AE484"/>
  <c r="U496"/>
  <c r="AE496"/>
  <c r="U508"/>
  <c r="AE508"/>
  <c r="U516"/>
  <c r="AE516"/>
  <c r="U528"/>
  <c r="AE528"/>
  <c r="U540"/>
  <c r="AE540"/>
  <c r="U552"/>
  <c r="AE552"/>
  <c r="U564"/>
  <c r="AE564"/>
  <c r="U576"/>
  <c r="AE576"/>
  <c r="AE588"/>
  <c r="U588"/>
  <c r="AE600"/>
  <c r="U600"/>
  <c r="U612"/>
  <c r="AE612"/>
  <c r="U624"/>
  <c r="AE624"/>
  <c r="U636"/>
  <c r="AE636"/>
  <c r="U648"/>
  <c r="AE648"/>
  <c r="U664"/>
  <c r="AE664"/>
  <c r="U680"/>
  <c r="AE680"/>
  <c r="U692"/>
  <c r="AE692"/>
  <c r="U704"/>
  <c r="AE704"/>
  <c r="AE716"/>
  <c r="U716"/>
  <c r="U728"/>
  <c r="AE728"/>
  <c r="AE740"/>
  <c r="U740"/>
  <c r="AE752"/>
  <c r="U752"/>
  <c r="AE764"/>
  <c r="U764"/>
  <c r="AE776"/>
  <c r="U776"/>
  <c r="AE788"/>
  <c r="U788"/>
  <c r="AE800"/>
  <c r="U800"/>
  <c r="AE812"/>
  <c r="U812"/>
  <c r="AE824"/>
  <c r="U824"/>
  <c r="AE836"/>
  <c r="U836"/>
  <c r="AE844"/>
  <c r="U844"/>
  <c r="AE860"/>
  <c r="U860"/>
  <c r="AE868"/>
  <c r="U868"/>
  <c r="U880"/>
  <c r="AE880"/>
  <c r="U892"/>
  <c r="AE892"/>
  <c r="U904"/>
  <c r="AE904"/>
  <c r="U916"/>
  <c r="AE916"/>
  <c r="U928"/>
  <c r="AE928"/>
  <c r="U940"/>
  <c r="AE940"/>
  <c r="U952"/>
  <c r="AE952"/>
  <c r="U964"/>
  <c r="AE964"/>
  <c r="U976"/>
  <c r="AE976"/>
  <c r="U984"/>
  <c r="AE984"/>
  <c r="U996"/>
  <c r="AE996"/>
  <c r="U245"/>
  <c r="AE245"/>
  <c r="U249"/>
  <c r="AE249"/>
  <c r="U253"/>
  <c r="AE253"/>
  <c r="U257"/>
  <c r="AE257"/>
  <c r="U261"/>
  <c r="AE261"/>
  <c r="U265"/>
  <c r="AE265"/>
  <c r="U269"/>
  <c r="AE269"/>
  <c r="U273"/>
  <c r="AE273"/>
  <c r="U277"/>
  <c r="AE277"/>
  <c r="U281"/>
  <c r="AE281"/>
  <c r="U285"/>
  <c r="AE285"/>
  <c r="U289"/>
  <c r="AE289"/>
  <c r="U293"/>
  <c r="AE293"/>
  <c r="U297"/>
  <c r="AE297"/>
  <c r="U301"/>
  <c r="AE301"/>
  <c r="U305"/>
  <c r="AE305"/>
  <c r="U309"/>
  <c r="AE309"/>
  <c r="U313"/>
  <c r="AE313"/>
  <c r="U317"/>
  <c r="AE317"/>
  <c r="U321"/>
  <c r="AE321"/>
  <c r="U325"/>
  <c r="AE325"/>
  <c r="U329"/>
  <c r="AE329"/>
  <c r="U333"/>
  <c r="AE333"/>
  <c r="U337"/>
  <c r="AE337"/>
  <c r="U341"/>
  <c r="AE341"/>
  <c r="U345"/>
  <c r="AE345"/>
  <c r="U349"/>
  <c r="AE349"/>
  <c r="U353"/>
  <c r="AE353"/>
  <c r="AE357"/>
  <c r="U357"/>
  <c r="AE361"/>
  <c r="U361"/>
  <c r="AE365"/>
  <c r="U365"/>
  <c r="AE369"/>
  <c r="U369"/>
  <c r="AE373"/>
  <c r="U373"/>
  <c r="U377"/>
  <c r="AE377"/>
  <c r="U381"/>
  <c r="AE381"/>
  <c r="U385"/>
  <c r="AE385"/>
  <c r="U389"/>
  <c r="AE389"/>
  <c r="U393"/>
  <c r="AE393"/>
  <c r="U397"/>
  <c r="AE397"/>
  <c r="U401"/>
  <c r="AE401"/>
  <c r="U405"/>
  <c r="AE405"/>
  <c r="U409"/>
  <c r="AE409"/>
  <c r="U413"/>
  <c r="AE413"/>
  <c r="U417"/>
  <c r="AE417"/>
  <c r="U421"/>
  <c r="AE421"/>
  <c r="U425"/>
  <c r="AE425"/>
  <c r="U429"/>
  <c r="AE429"/>
  <c r="U433"/>
  <c r="AE433"/>
  <c r="U437"/>
  <c r="AE437"/>
  <c r="U441"/>
  <c r="AE441"/>
  <c r="U445"/>
  <c r="AE445"/>
  <c r="U449"/>
  <c r="AE449"/>
  <c r="U453"/>
  <c r="AE453"/>
  <c r="U457"/>
  <c r="AE457"/>
  <c r="U461"/>
  <c r="AE461"/>
  <c r="U465"/>
  <c r="AE465"/>
  <c r="U469"/>
  <c r="AE469"/>
  <c r="U473"/>
  <c r="AE473"/>
  <c r="U477"/>
  <c r="AE477"/>
  <c r="U481"/>
  <c r="AE481"/>
  <c r="U485"/>
  <c r="AE485"/>
  <c r="U489"/>
  <c r="AE489"/>
  <c r="U493"/>
  <c r="AE493"/>
  <c r="U497"/>
  <c r="AE497"/>
  <c r="U501"/>
  <c r="AE501"/>
  <c r="U505"/>
  <c r="AE505"/>
  <c r="U509"/>
  <c r="AE509"/>
  <c r="U513"/>
  <c r="AE513"/>
  <c r="U517"/>
  <c r="AE517"/>
  <c r="U521"/>
  <c r="AE521"/>
  <c r="U525"/>
  <c r="AE525"/>
  <c r="U529"/>
  <c r="AE529"/>
  <c r="U533"/>
  <c r="AE533"/>
  <c r="U537"/>
  <c r="AE537"/>
  <c r="U541"/>
  <c r="AE541"/>
  <c r="U545"/>
  <c r="AE545"/>
  <c r="U549"/>
  <c r="AE549"/>
  <c r="U553"/>
  <c r="AE553"/>
  <c r="U557"/>
  <c r="AE557"/>
  <c r="U561"/>
  <c r="AE561"/>
  <c r="U565"/>
  <c r="AE565"/>
  <c r="U569"/>
  <c r="AE569"/>
  <c r="U573"/>
  <c r="AE573"/>
  <c r="AE577"/>
  <c r="U577"/>
  <c r="AE581"/>
  <c r="U581"/>
  <c r="AE585"/>
  <c r="U585"/>
  <c r="AE589"/>
  <c r="U589"/>
  <c r="AE593"/>
  <c r="U593"/>
  <c r="AE597"/>
  <c r="U597"/>
  <c r="AE601"/>
  <c r="U601"/>
  <c r="AE605"/>
  <c r="U605"/>
  <c r="U609"/>
  <c r="AE609"/>
  <c r="U613"/>
  <c r="AE613"/>
  <c r="U617"/>
  <c r="AE617"/>
  <c r="U621"/>
  <c r="AE621"/>
  <c r="U625"/>
  <c r="AE625"/>
  <c r="U629"/>
  <c r="AE629"/>
  <c r="U633"/>
  <c r="AE633"/>
  <c r="U637"/>
  <c r="AE637"/>
  <c r="U641"/>
  <c r="AE641"/>
  <c r="U645"/>
  <c r="AE645"/>
  <c r="U649"/>
  <c r="AE649"/>
  <c r="U653"/>
  <c r="AE653"/>
  <c r="U657"/>
  <c r="AE657"/>
  <c r="U661"/>
  <c r="AE661"/>
  <c r="U665"/>
  <c r="AE665"/>
  <c r="U669"/>
  <c r="AE669"/>
  <c r="U673"/>
  <c r="AE673"/>
  <c r="U677"/>
  <c r="AE677"/>
  <c r="U681"/>
  <c r="AE681"/>
  <c r="U685"/>
  <c r="AE685"/>
  <c r="U689"/>
  <c r="AE689"/>
  <c r="U693"/>
  <c r="AE693"/>
  <c r="U697"/>
  <c r="AE697"/>
  <c r="U701"/>
  <c r="AE701"/>
  <c r="U705"/>
  <c r="AE705"/>
  <c r="U709"/>
  <c r="AE709"/>
  <c r="U713"/>
  <c r="AE713"/>
  <c r="U717"/>
  <c r="AE717"/>
  <c r="U721"/>
  <c r="AE721"/>
  <c r="U725"/>
  <c r="AE725"/>
  <c r="U729"/>
  <c r="AE729"/>
  <c r="U733"/>
  <c r="AE733"/>
  <c r="AE737"/>
  <c r="U737"/>
  <c r="AE741"/>
  <c r="U741"/>
  <c r="AE745"/>
  <c r="U745"/>
  <c r="AE749"/>
  <c r="U749"/>
  <c r="AE753"/>
  <c r="U753"/>
  <c r="AE757"/>
  <c r="U757"/>
  <c r="AE761"/>
  <c r="U761"/>
  <c r="AE765"/>
  <c r="U765"/>
  <c r="AE769"/>
  <c r="U769"/>
  <c r="AE773"/>
  <c r="U773"/>
  <c r="AE777"/>
  <c r="U777"/>
  <c r="AE781"/>
  <c r="U781"/>
  <c r="AE785"/>
  <c r="U785"/>
  <c r="AE789"/>
  <c r="U789"/>
  <c r="AE793"/>
  <c r="U793"/>
  <c r="AE797"/>
  <c r="U797"/>
  <c r="AE801"/>
  <c r="U801"/>
  <c r="AE805"/>
  <c r="U805"/>
  <c r="AE809"/>
  <c r="U809"/>
  <c r="AE813"/>
  <c r="U813"/>
  <c r="AE817"/>
  <c r="U817"/>
  <c r="AE821"/>
  <c r="U821"/>
  <c r="AE825"/>
  <c r="U825"/>
  <c r="AE829"/>
  <c r="U829"/>
  <c r="AE833"/>
  <c r="U833"/>
  <c r="AE837"/>
  <c r="U837"/>
  <c r="AE841"/>
  <c r="U841"/>
  <c r="AE845"/>
  <c r="U845"/>
  <c r="AE849"/>
  <c r="U849"/>
  <c r="AE853"/>
  <c r="U853"/>
  <c r="AE857"/>
  <c r="U857"/>
  <c r="AE861"/>
  <c r="U861"/>
  <c r="AE865"/>
  <c r="U865"/>
  <c r="AE869"/>
  <c r="U869"/>
  <c r="AE873"/>
  <c r="U873"/>
  <c r="U877"/>
  <c r="AE877"/>
  <c r="U881"/>
  <c r="AE881"/>
  <c r="U885"/>
  <c r="AE885"/>
  <c r="U889"/>
  <c r="AE889"/>
  <c r="U893"/>
  <c r="AE893"/>
  <c r="U897"/>
  <c r="AE897"/>
  <c r="U901"/>
  <c r="AE901"/>
  <c r="U905"/>
  <c r="AE905"/>
  <c r="U909"/>
  <c r="AE909"/>
  <c r="U913"/>
  <c r="AE913"/>
  <c r="U917"/>
  <c r="AE917"/>
  <c r="U921"/>
  <c r="AE921"/>
  <c r="U925"/>
  <c r="AE925"/>
  <c r="U929"/>
  <c r="AE929"/>
  <c r="U933"/>
  <c r="AE933"/>
  <c r="U937"/>
  <c r="AE937"/>
  <c r="U941"/>
  <c r="AE941"/>
  <c r="U945"/>
  <c r="AE945"/>
  <c r="U949"/>
  <c r="AE949"/>
  <c r="U953"/>
  <c r="AE953"/>
  <c r="U957"/>
  <c r="AE957"/>
  <c r="U961"/>
  <c r="AE961"/>
  <c r="U965"/>
  <c r="AE965"/>
  <c r="U969"/>
  <c r="AE969"/>
  <c r="U973"/>
  <c r="AE973"/>
  <c r="U977"/>
  <c r="AE977"/>
  <c r="U981"/>
  <c r="AE981"/>
  <c r="U985"/>
  <c r="AE985"/>
  <c r="U989"/>
  <c r="AE989"/>
  <c r="U993"/>
  <c r="AE993"/>
  <c r="U997"/>
  <c r="AE997"/>
  <c r="U8"/>
  <c r="Y51"/>
  <c r="U56"/>
  <c r="Y61"/>
  <c r="Y66"/>
  <c r="U68"/>
  <c r="Y70"/>
  <c r="U72"/>
  <c r="U76"/>
  <c r="U92"/>
  <c r="AE4"/>
  <c r="AE12"/>
  <c r="AE16"/>
  <c r="AE20"/>
  <c r="AE24"/>
  <c r="AE28"/>
  <c r="AE32"/>
  <c r="AE36"/>
  <c r="AE40"/>
  <c r="AE44"/>
  <c r="AE48"/>
  <c r="H50"/>
  <c r="H51"/>
  <c r="AE52"/>
  <c r="H54"/>
  <c r="H57"/>
  <c r="H58"/>
  <c r="AE60"/>
  <c r="H61"/>
  <c r="H62"/>
  <c r="AE64"/>
  <c r="H70"/>
  <c r="H75"/>
  <c r="AE80"/>
  <c r="AE84"/>
  <c r="AE88"/>
  <c r="AE98"/>
  <c r="AE102"/>
  <c r="AE106"/>
  <c r="AE110"/>
  <c r="AE114"/>
  <c r="AE118"/>
  <c r="AE122"/>
  <c r="AE126"/>
  <c r="AE130"/>
  <c r="AE134"/>
  <c r="AE138"/>
  <c r="AE142"/>
  <c r="AE146"/>
  <c r="AE150"/>
  <c r="AE154"/>
  <c r="AE158"/>
  <c r="AE162"/>
  <c r="AE166"/>
  <c r="AE170"/>
  <c r="AE174"/>
  <c r="AE178"/>
  <c r="AE182"/>
  <c r="AE186"/>
  <c r="AE190"/>
  <c r="AE194"/>
  <c r="AE198"/>
  <c r="AE202"/>
  <c r="AE206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51"/>
  <c r="AE254"/>
  <c r="U256"/>
  <c r="AE256"/>
  <c r="U268"/>
  <c r="AE268"/>
  <c r="U276"/>
  <c r="AE276"/>
  <c r="U288"/>
  <c r="AE288"/>
  <c r="U300"/>
  <c r="AE300"/>
  <c r="U312"/>
  <c r="AE312"/>
  <c r="U324"/>
  <c r="AE324"/>
  <c r="AE336"/>
  <c r="U336"/>
  <c r="AE348"/>
  <c r="U348"/>
  <c r="AE364"/>
  <c r="U364"/>
  <c r="U376"/>
  <c r="AE376"/>
  <c r="U396"/>
  <c r="AE396"/>
  <c r="U400"/>
  <c r="AE400"/>
  <c r="U412"/>
  <c r="AE412"/>
  <c r="U424"/>
  <c r="AE424"/>
  <c r="U436"/>
  <c r="AE436"/>
  <c r="U448"/>
  <c r="AE448"/>
  <c r="U456"/>
  <c r="AE456"/>
  <c r="U468"/>
  <c r="AE468"/>
  <c r="U480"/>
  <c r="AE480"/>
  <c r="U492"/>
  <c r="AE492"/>
  <c r="U504"/>
  <c r="AE504"/>
  <c r="U520"/>
  <c r="AE520"/>
  <c r="U532"/>
  <c r="AE532"/>
  <c r="U544"/>
  <c r="AE544"/>
  <c r="U556"/>
  <c r="AE556"/>
  <c r="U568"/>
  <c r="AE568"/>
  <c r="U580"/>
  <c r="AE580"/>
  <c r="AE592"/>
  <c r="U592"/>
  <c r="AE604"/>
  <c r="U604"/>
  <c r="U616"/>
  <c r="AE616"/>
  <c r="U628"/>
  <c r="AE628"/>
  <c r="U640"/>
  <c r="AE640"/>
  <c r="U652"/>
  <c r="AE652"/>
  <c r="U660"/>
  <c r="AE660"/>
  <c r="U672"/>
  <c r="AE672"/>
  <c r="U684"/>
  <c r="AE684"/>
  <c r="U696"/>
  <c r="AE696"/>
  <c r="U708"/>
  <c r="AE708"/>
  <c r="AE720"/>
  <c r="U720"/>
  <c r="U732"/>
  <c r="AE732"/>
  <c r="AE744"/>
  <c r="U744"/>
  <c r="AE756"/>
  <c r="U756"/>
  <c r="AE768"/>
  <c r="U768"/>
  <c r="AE780"/>
  <c r="U780"/>
  <c r="AE792"/>
  <c r="U792"/>
  <c r="AE808"/>
  <c r="U808"/>
  <c r="AE820"/>
  <c r="U820"/>
  <c r="AE832"/>
  <c r="U832"/>
  <c r="AE848"/>
  <c r="U848"/>
  <c r="AE856"/>
  <c r="U856"/>
  <c r="AE872"/>
  <c r="U872"/>
  <c r="U884"/>
  <c r="AE884"/>
  <c r="U896"/>
  <c r="AE896"/>
  <c r="U908"/>
  <c r="AE908"/>
  <c r="U924"/>
  <c r="AE924"/>
  <c r="U936"/>
  <c r="AE936"/>
  <c r="U948"/>
  <c r="AE948"/>
  <c r="U956"/>
  <c r="AE956"/>
  <c r="U968"/>
  <c r="AE968"/>
  <c r="U980"/>
  <c r="AE980"/>
  <c r="U992"/>
  <c r="AE992"/>
  <c r="U255"/>
  <c r="AE255"/>
  <c r="U259"/>
  <c r="AE259"/>
  <c r="U263"/>
  <c r="AE263"/>
  <c r="U267"/>
  <c r="AE267"/>
  <c r="U271"/>
  <c r="AE271"/>
  <c r="U275"/>
  <c r="AE275"/>
  <c r="U279"/>
  <c r="AE279"/>
  <c r="U283"/>
  <c r="AE283"/>
  <c r="U287"/>
  <c r="AE287"/>
  <c r="U291"/>
  <c r="AE291"/>
  <c r="U295"/>
  <c r="AE295"/>
  <c r="U299"/>
  <c r="AE299"/>
  <c r="U303"/>
  <c r="AE303"/>
  <c r="U307"/>
  <c r="AE307"/>
  <c r="U311"/>
  <c r="AE311"/>
  <c r="U315"/>
  <c r="AE315"/>
  <c r="U319"/>
  <c r="AE319"/>
  <c r="U323"/>
  <c r="AE323"/>
  <c r="U327"/>
  <c r="AE327"/>
  <c r="U331"/>
  <c r="AE331"/>
  <c r="U335"/>
  <c r="AE335"/>
  <c r="U339"/>
  <c r="AE339"/>
  <c r="U343"/>
  <c r="AE343"/>
  <c r="U347"/>
  <c r="AE347"/>
  <c r="U351"/>
  <c r="AE351"/>
  <c r="AE355"/>
  <c r="U355"/>
  <c r="AE359"/>
  <c r="U359"/>
  <c r="AE363"/>
  <c r="U363"/>
  <c r="AE367"/>
  <c r="U367"/>
  <c r="AE371"/>
  <c r="U371"/>
  <c r="U375"/>
  <c r="AE375"/>
  <c r="U379"/>
  <c r="AE379"/>
  <c r="U383"/>
  <c r="AE383"/>
  <c r="U387"/>
  <c r="AE387"/>
  <c r="U391"/>
  <c r="AE391"/>
  <c r="U395"/>
  <c r="AE395"/>
  <c r="U399"/>
  <c r="AE399"/>
  <c r="U403"/>
  <c r="AE403"/>
  <c r="U407"/>
  <c r="AE407"/>
  <c r="U411"/>
  <c r="AE411"/>
  <c r="U415"/>
  <c r="AE415"/>
  <c r="U419"/>
  <c r="AE419"/>
  <c r="U423"/>
  <c r="AE423"/>
  <c r="U427"/>
  <c r="AE427"/>
  <c r="U431"/>
  <c r="AE431"/>
  <c r="U435"/>
  <c r="AE435"/>
  <c r="U439"/>
  <c r="AE439"/>
  <c r="U443"/>
  <c r="AE443"/>
  <c r="U447"/>
  <c r="AE447"/>
  <c r="U451"/>
  <c r="AE451"/>
  <c r="U455"/>
  <c r="AE455"/>
  <c r="U459"/>
  <c r="AE459"/>
  <c r="U463"/>
  <c r="AE463"/>
  <c r="U467"/>
  <c r="AE467"/>
  <c r="U471"/>
  <c r="AE471"/>
  <c r="U475"/>
  <c r="AE475"/>
  <c r="U479"/>
  <c r="AE479"/>
  <c r="U483"/>
  <c r="AE483"/>
  <c r="U487"/>
  <c r="AE487"/>
  <c r="U491"/>
  <c r="AE491"/>
  <c r="U495"/>
  <c r="AE495"/>
  <c r="U499"/>
  <c r="AE499"/>
  <c r="U503"/>
  <c r="AE503"/>
  <c r="U507"/>
  <c r="AE507"/>
  <c r="U511"/>
  <c r="AE511"/>
  <c r="U515"/>
  <c r="AE515"/>
  <c r="U519"/>
  <c r="AE519"/>
  <c r="U523"/>
  <c r="AE523"/>
  <c r="U527"/>
  <c r="AE527"/>
  <c r="U531"/>
  <c r="AE531"/>
  <c r="U535"/>
  <c r="AE535"/>
  <c r="U539"/>
  <c r="AE539"/>
  <c r="U543"/>
  <c r="AE543"/>
  <c r="U547"/>
  <c r="AE547"/>
  <c r="U551"/>
  <c r="AE551"/>
  <c r="U555"/>
  <c r="AE555"/>
  <c r="U559"/>
  <c r="AE559"/>
  <c r="U563"/>
  <c r="AE563"/>
  <c r="U567"/>
  <c r="AE567"/>
  <c r="U571"/>
  <c r="AE571"/>
  <c r="AE575"/>
  <c r="U575"/>
  <c r="AE579"/>
  <c r="U579"/>
  <c r="AE583"/>
  <c r="U583"/>
  <c r="AE587"/>
  <c r="U587"/>
  <c r="AE591"/>
  <c r="U591"/>
  <c r="AE595"/>
  <c r="U595"/>
  <c r="AE599"/>
  <c r="U599"/>
  <c r="AE603"/>
  <c r="U603"/>
  <c r="AE607"/>
  <c r="U607"/>
  <c r="U611"/>
  <c r="AE611"/>
  <c r="U615"/>
  <c r="AE615"/>
  <c r="U619"/>
  <c r="AE619"/>
  <c r="U623"/>
  <c r="AE623"/>
  <c r="U627"/>
  <c r="AE627"/>
  <c r="U631"/>
  <c r="AE631"/>
  <c r="U635"/>
  <c r="AE635"/>
  <c r="U639"/>
  <c r="AE639"/>
  <c r="U643"/>
  <c r="AE643"/>
  <c r="U647"/>
  <c r="AE647"/>
  <c r="U651"/>
  <c r="AE651"/>
  <c r="U655"/>
  <c r="AE655"/>
  <c r="U659"/>
  <c r="AE659"/>
  <c r="U663"/>
  <c r="AE663"/>
  <c r="U667"/>
  <c r="AE667"/>
  <c r="U671"/>
  <c r="AE671"/>
  <c r="U675"/>
  <c r="AE675"/>
  <c r="U679"/>
  <c r="AE679"/>
  <c r="U683"/>
  <c r="AE683"/>
  <c r="U687"/>
  <c r="AE687"/>
  <c r="U691"/>
  <c r="AE691"/>
  <c r="U695"/>
  <c r="AE695"/>
  <c r="U699"/>
  <c r="AE699"/>
  <c r="U703"/>
  <c r="AE703"/>
  <c r="U707"/>
  <c r="AE707"/>
  <c r="U711"/>
  <c r="AE711"/>
  <c r="U715"/>
  <c r="AE715"/>
  <c r="U719"/>
  <c r="AE719"/>
  <c r="U723"/>
  <c r="AE723"/>
  <c r="U727"/>
  <c r="AE727"/>
  <c r="U731"/>
  <c r="AE731"/>
  <c r="AE735"/>
  <c r="U735"/>
  <c r="AE739"/>
  <c r="U739"/>
  <c r="AE743"/>
  <c r="U743"/>
  <c r="AE747"/>
  <c r="U747"/>
  <c r="AE751"/>
  <c r="U751"/>
  <c r="AE755"/>
  <c r="U755"/>
  <c r="AE759"/>
  <c r="U759"/>
  <c r="AE763"/>
  <c r="U763"/>
  <c r="AE767"/>
  <c r="U767"/>
  <c r="AE771"/>
  <c r="U771"/>
  <c r="AE775"/>
  <c r="U775"/>
  <c r="AE779"/>
  <c r="U779"/>
  <c r="AE783"/>
  <c r="U783"/>
  <c r="AE787"/>
  <c r="U787"/>
  <c r="AE791"/>
  <c r="U791"/>
  <c r="AE795"/>
  <c r="U795"/>
  <c r="AE799"/>
  <c r="U799"/>
  <c r="AE803"/>
  <c r="U803"/>
  <c r="AE807"/>
  <c r="U807"/>
  <c r="AE811"/>
  <c r="U811"/>
  <c r="AE815"/>
  <c r="U815"/>
  <c r="AE819"/>
  <c r="U819"/>
  <c r="AE823"/>
  <c r="U823"/>
  <c r="AE827"/>
  <c r="U827"/>
  <c r="AE831"/>
  <c r="U831"/>
  <c r="AE835"/>
  <c r="U835"/>
  <c r="AE839"/>
  <c r="U839"/>
  <c r="AE843"/>
  <c r="U843"/>
  <c r="AE847"/>
  <c r="U847"/>
  <c r="AE851"/>
  <c r="U851"/>
  <c r="AE855"/>
  <c r="U855"/>
  <c r="AE859"/>
  <c r="U859"/>
  <c r="AE863"/>
  <c r="U863"/>
  <c r="AE867"/>
  <c r="U867"/>
  <c r="AE871"/>
  <c r="U871"/>
  <c r="U875"/>
  <c r="AE875"/>
  <c r="U879"/>
  <c r="AE879"/>
  <c r="U883"/>
  <c r="AE883"/>
  <c r="U887"/>
  <c r="AE887"/>
  <c r="U891"/>
  <c r="AE891"/>
  <c r="U895"/>
  <c r="AE895"/>
  <c r="U899"/>
  <c r="AE899"/>
  <c r="U903"/>
  <c r="AE903"/>
  <c r="U907"/>
  <c r="AE907"/>
  <c r="U911"/>
  <c r="AE911"/>
  <c r="U915"/>
  <c r="AE915"/>
  <c r="U919"/>
  <c r="AE919"/>
  <c r="U923"/>
  <c r="AE923"/>
  <c r="U927"/>
  <c r="AE927"/>
  <c r="U931"/>
  <c r="AE931"/>
  <c r="U935"/>
  <c r="AE935"/>
  <c r="U939"/>
  <c r="AE939"/>
  <c r="U943"/>
  <c r="AE943"/>
  <c r="U947"/>
  <c r="AE947"/>
  <c r="U951"/>
  <c r="AE951"/>
  <c r="U955"/>
  <c r="AE955"/>
  <c r="U959"/>
  <c r="AE959"/>
  <c r="U963"/>
  <c r="AE963"/>
  <c r="U967"/>
  <c r="AE967"/>
  <c r="U971"/>
  <c r="AE971"/>
  <c r="U975"/>
  <c r="AE975"/>
  <c r="U979"/>
  <c r="AE979"/>
  <c r="U983"/>
  <c r="AE983"/>
  <c r="U987"/>
  <c r="AE987"/>
  <c r="U991"/>
  <c r="AE991"/>
  <c r="U995"/>
  <c r="AE995"/>
  <c r="U999"/>
  <c r="AE999"/>
  <c r="Y57"/>
  <c r="Y62"/>
  <c r="Y65"/>
  <c r="Y75"/>
  <c r="Y77"/>
  <c r="U96"/>
  <c r="AE87"/>
  <c r="AE89"/>
  <c r="AE91"/>
  <c r="AE93"/>
  <c r="AE95"/>
  <c r="AE100"/>
  <c r="AE104"/>
  <c r="AE108"/>
  <c r="AE112"/>
  <c r="AE116"/>
  <c r="AE120"/>
  <c r="AE124"/>
  <c r="AE128"/>
  <c r="AE132"/>
  <c r="AE136"/>
  <c r="AE140"/>
  <c r="AE144"/>
  <c r="AE148"/>
  <c r="AE152"/>
  <c r="AE156"/>
  <c r="AE160"/>
  <c r="AE164"/>
  <c r="AE168"/>
  <c r="AE172"/>
  <c r="AE176"/>
  <c r="AE180"/>
  <c r="AE184"/>
  <c r="AE188"/>
  <c r="AE192"/>
  <c r="AE196"/>
  <c r="AE200"/>
  <c r="AE204"/>
  <c r="AE208"/>
  <c r="U248"/>
  <c r="AE248"/>
  <c r="U260"/>
  <c r="AE260"/>
  <c r="U272"/>
  <c r="AE272"/>
  <c r="U284"/>
  <c r="AE284"/>
  <c r="U292"/>
  <c r="AE292"/>
  <c r="U304"/>
  <c r="AE304"/>
  <c r="U316"/>
  <c r="AE316"/>
  <c r="AE328"/>
  <c r="U328"/>
  <c r="AE340"/>
  <c r="U340"/>
  <c r="AE352"/>
  <c r="U352"/>
  <c r="AE360"/>
  <c r="U360"/>
  <c r="AE372"/>
  <c r="U372"/>
  <c r="U384"/>
  <c r="AE384"/>
  <c r="U392"/>
  <c r="AE392"/>
  <c r="U408"/>
  <c r="AE408"/>
  <c r="U416"/>
  <c r="AE416"/>
  <c r="U428"/>
  <c r="AE428"/>
  <c r="U440"/>
  <c r="AE440"/>
  <c r="U452"/>
  <c r="AE452"/>
  <c r="U464"/>
  <c r="AE464"/>
  <c r="U476"/>
  <c r="AE476"/>
  <c r="U488"/>
  <c r="AE488"/>
  <c r="U500"/>
  <c r="AE500"/>
  <c r="U512"/>
  <c r="AE512"/>
  <c r="U524"/>
  <c r="AE524"/>
  <c r="U536"/>
  <c r="AE536"/>
  <c r="U548"/>
  <c r="AE548"/>
  <c r="U560"/>
  <c r="AE560"/>
  <c r="U572"/>
  <c r="AE572"/>
  <c r="U584"/>
  <c r="AE584"/>
  <c r="AE596"/>
  <c r="U596"/>
  <c r="U608"/>
  <c r="AE608"/>
  <c r="U620"/>
  <c r="AE620"/>
  <c r="U632"/>
  <c r="AE632"/>
  <c r="U644"/>
  <c r="AE644"/>
  <c r="U656"/>
  <c r="AE656"/>
  <c r="U668"/>
  <c r="AE668"/>
  <c r="U676"/>
  <c r="AE676"/>
  <c r="U688"/>
  <c r="AE688"/>
  <c r="U700"/>
  <c r="AE700"/>
  <c r="AE712"/>
  <c r="U712"/>
  <c r="AE724"/>
  <c r="U724"/>
  <c r="AE736"/>
  <c r="U736"/>
  <c r="AE748"/>
  <c r="U748"/>
  <c r="AE760"/>
  <c r="U760"/>
  <c r="AE772"/>
  <c r="U772"/>
  <c r="AE784"/>
  <c r="U784"/>
  <c r="AE796"/>
  <c r="U796"/>
  <c r="AE804"/>
  <c r="U804"/>
  <c r="AE816"/>
  <c r="U816"/>
  <c r="AE828"/>
  <c r="U828"/>
  <c r="AE840"/>
  <c r="U840"/>
  <c r="AE852"/>
  <c r="U852"/>
  <c r="AE864"/>
  <c r="U864"/>
  <c r="U876"/>
  <c r="AE876"/>
  <c r="U888"/>
  <c r="AE888"/>
  <c r="U900"/>
  <c r="AE900"/>
  <c r="U912"/>
  <c r="AE912"/>
  <c r="U920"/>
  <c r="AE920"/>
  <c r="U932"/>
  <c r="AE932"/>
  <c r="U944"/>
  <c r="AE944"/>
  <c r="U960"/>
  <c r="AE960"/>
  <c r="U972"/>
  <c r="AE972"/>
  <c r="U988"/>
  <c r="AE988"/>
  <c r="U1000"/>
  <c r="AE1000"/>
  <c r="U246"/>
  <c r="AE246"/>
  <c r="U250"/>
  <c r="AE250"/>
  <c r="U258"/>
  <c r="AE258"/>
  <c r="U262"/>
  <c r="AE262"/>
  <c r="U266"/>
  <c r="AE266"/>
  <c r="U270"/>
  <c r="AE270"/>
  <c r="U274"/>
  <c r="AE274"/>
  <c r="U278"/>
  <c r="AE278"/>
  <c r="U282"/>
  <c r="AE282"/>
  <c r="U286"/>
  <c r="AE286"/>
  <c r="U290"/>
  <c r="AE290"/>
  <c r="U294"/>
  <c r="AE294"/>
  <c r="U298"/>
  <c r="AE298"/>
  <c r="U302"/>
  <c r="AE302"/>
  <c r="U306"/>
  <c r="AE306"/>
  <c r="U310"/>
  <c r="AE310"/>
  <c r="U314"/>
  <c r="AE314"/>
  <c r="U318"/>
  <c r="AE318"/>
  <c r="U322"/>
  <c r="AE322"/>
  <c r="AE326"/>
  <c r="U326"/>
  <c r="AE330"/>
  <c r="U330"/>
  <c r="AE334"/>
  <c r="U334"/>
  <c r="AE338"/>
  <c r="U338"/>
  <c r="AE342"/>
  <c r="U342"/>
  <c r="AE346"/>
  <c r="U346"/>
  <c r="AE350"/>
  <c r="U350"/>
  <c r="AE354"/>
  <c r="U354"/>
  <c r="AE358"/>
  <c r="U358"/>
  <c r="AE362"/>
  <c r="U362"/>
  <c r="AE366"/>
  <c r="U366"/>
  <c r="AE370"/>
  <c r="U370"/>
  <c r="U374"/>
  <c r="AE374"/>
  <c r="U378"/>
  <c r="AE378"/>
  <c r="U382"/>
  <c r="AE382"/>
  <c r="U386"/>
  <c r="AE386"/>
  <c r="U390"/>
  <c r="AE390"/>
  <c r="U394"/>
  <c r="AE394"/>
  <c r="U398"/>
  <c r="AE398"/>
  <c r="U402"/>
  <c r="AE402"/>
  <c r="U406"/>
  <c r="AE406"/>
  <c r="U410"/>
  <c r="AE410"/>
  <c r="U414"/>
  <c r="AE414"/>
  <c r="U418"/>
  <c r="AE418"/>
  <c r="U422"/>
  <c r="AE422"/>
  <c r="U426"/>
  <c r="AE426"/>
  <c r="U430"/>
  <c r="AE430"/>
  <c r="U434"/>
  <c r="AE434"/>
  <c r="U438"/>
  <c r="AE438"/>
  <c r="U442"/>
  <c r="AE442"/>
  <c r="U446"/>
  <c r="AE446"/>
  <c r="U450"/>
  <c r="AE450"/>
  <c r="U454"/>
  <c r="AE454"/>
  <c r="U458"/>
  <c r="AE458"/>
  <c r="U462"/>
  <c r="AE462"/>
  <c r="U466"/>
  <c r="AE466"/>
  <c r="U470"/>
  <c r="AE470"/>
  <c r="U474"/>
  <c r="AE474"/>
  <c r="U478"/>
  <c r="AE478"/>
  <c r="U482"/>
  <c r="AE482"/>
  <c r="U486"/>
  <c r="AE486"/>
  <c r="U490"/>
  <c r="AE490"/>
  <c r="U494"/>
  <c r="AE494"/>
  <c r="U498"/>
  <c r="AE498"/>
  <c r="U502"/>
  <c r="AE502"/>
  <c r="U506"/>
  <c r="AE506"/>
  <c r="U510"/>
  <c r="AE510"/>
  <c r="U514"/>
  <c r="AE514"/>
  <c r="U518"/>
  <c r="AE518"/>
  <c r="U522"/>
  <c r="AE522"/>
  <c r="U526"/>
  <c r="AE526"/>
  <c r="U530"/>
  <c r="AE530"/>
  <c r="U534"/>
  <c r="AE534"/>
  <c r="U538"/>
  <c r="AE538"/>
  <c r="U542"/>
  <c r="AE542"/>
  <c r="U546"/>
  <c r="AE546"/>
  <c r="U550"/>
  <c r="AE550"/>
  <c r="U554"/>
  <c r="AE554"/>
  <c r="U558"/>
  <c r="AE558"/>
  <c r="U562"/>
  <c r="AE562"/>
  <c r="U566"/>
  <c r="AE566"/>
  <c r="U570"/>
  <c r="AE570"/>
  <c r="U574"/>
  <c r="AE574"/>
  <c r="U578"/>
  <c r="AE578"/>
  <c r="U582"/>
  <c r="AE582"/>
  <c r="U586"/>
  <c r="AE586"/>
  <c r="AE590"/>
  <c r="U590"/>
  <c r="AE594"/>
  <c r="U594"/>
  <c r="AE598"/>
  <c r="U598"/>
  <c r="AE602"/>
  <c r="U602"/>
  <c r="AE606"/>
  <c r="U606"/>
  <c r="U610"/>
  <c r="AE610"/>
  <c r="U614"/>
  <c r="AE614"/>
  <c r="U618"/>
  <c r="AE618"/>
  <c r="U622"/>
  <c r="AE622"/>
  <c r="U626"/>
  <c r="AE626"/>
  <c r="U630"/>
  <c r="AE630"/>
  <c r="U634"/>
  <c r="AE634"/>
  <c r="U638"/>
  <c r="AE638"/>
  <c r="U642"/>
  <c r="AE642"/>
  <c r="U646"/>
  <c r="AE646"/>
  <c r="U650"/>
  <c r="AE650"/>
  <c r="U654"/>
  <c r="AE654"/>
  <c r="U658"/>
  <c r="AE658"/>
  <c r="U662"/>
  <c r="AE662"/>
  <c r="U666"/>
  <c r="AE666"/>
  <c r="U670"/>
  <c r="AE670"/>
  <c r="U674"/>
  <c r="AE674"/>
  <c r="U678"/>
  <c r="AE678"/>
  <c r="U682"/>
  <c r="AE682"/>
  <c r="U686"/>
  <c r="AE686"/>
  <c r="U690"/>
  <c r="AE690"/>
  <c r="U694"/>
  <c r="AE694"/>
  <c r="U698"/>
  <c r="AE698"/>
  <c r="U702"/>
  <c r="AE702"/>
  <c r="U706"/>
  <c r="AE706"/>
  <c r="U710"/>
  <c r="AE710"/>
  <c r="AE714"/>
  <c r="U714"/>
  <c r="AE718"/>
  <c r="U718"/>
  <c r="AE722"/>
  <c r="U722"/>
  <c r="AE726"/>
  <c r="U726"/>
  <c r="U730"/>
  <c r="AE730"/>
  <c r="AE734"/>
  <c r="U734"/>
  <c r="AE738"/>
  <c r="U738"/>
  <c r="AE742"/>
  <c r="U742"/>
  <c r="AE746"/>
  <c r="U746"/>
  <c r="AE750"/>
  <c r="U750"/>
  <c r="AE754"/>
  <c r="U754"/>
  <c r="AE758"/>
  <c r="U758"/>
  <c r="AE762"/>
  <c r="U762"/>
  <c r="AE766"/>
  <c r="U766"/>
  <c r="AE770"/>
  <c r="U770"/>
  <c r="AE774"/>
  <c r="U774"/>
  <c r="AE778"/>
  <c r="U778"/>
  <c r="AE782"/>
  <c r="U782"/>
  <c r="AE786"/>
  <c r="U786"/>
  <c r="AE790"/>
  <c r="U790"/>
  <c r="AE794"/>
  <c r="U794"/>
  <c r="AE798"/>
  <c r="U798"/>
  <c r="AE802"/>
  <c r="U802"/>
  <c r="AE806"/>
  <c r="U806"/>
  <c r="AE810"/>
  <c r="U810"/>
  <c r="AE814"/>
  <c r="U814"/>
  <c r="AE818"/>
  <c r="U818"/>
  <c r="AE822"/>
  <c r="U822"/>
  <c r="AE826"/>
  <c r="U826"/>
  <c r="AE830"/>
  <c r="U830"/>
  <c r="AE834"/>
  <c r="U834"/>
  <c r="AE838"/>
  <c r="U838"/>
  <c r="AE842"/>
  <c r="U842"/>
  <c r="AE846"/>
  <c r="U846"/>
  <c r="AE850"/>
  <c r="U850"/>
  <c r="AE854"/>
  <c r="U854"/>
  <c r="AE858"/>
  <c r="U858"/>
  <c r="AE862"/>
  <c r="U862"/>
  <c r="AE866"/>
  <c r="U866"/>
  <c r="AE870"/>
  <c r="U870"/>
  <c r="U874"/>
  <c r="AE874"/>
  <c r="U878"/>
  <c r="AE878"/>
  <c r="U882"/>
  <c r="AE882"/>
  <c r="U886"/>
  <c r="AE886"/>
  <c r="U890"/>
  <c r="AE890"/>
  <c r="U894"/>
  <c r="AE894"/>
  <c r="U898"/>
  <c r="AE898"/>
  <c r="U902"/>
  <c r="AE902"/>
  <c r="U906"/>
  <c r="AE906"/>
  <c r="U910"/>
  <c r="AE910"/>
  <c r="U914"/>
  <c r="AE914"/>
  <c r="U918"/>
  <c r="AE918"/>
  <c r="U922"/>
  <c r="AE922"/>
  <c r="U926"/>
  <c r="AE926"/>
  <c r="U930"/>
  <c r="AE930"/>
  <c r="U934"/>
  <c r="AE934"/>
  <c r="U938"/>
  <c r="AE938"/>
  <c r="U942"/>
  <c r="AE942"/>
  <c r="U946"/>
  <c r="AE946"/>
  <c r="U950"/>
  <c r="AE950"/>
  <c r="U954"/>
  <c r="AE954"/>
  <c r="U958"/>
  <c r="AE958"/>
  <c r="U962"/>
  <c r="AE962"/>
  <c r="U966"/>
  <c r="AE966"/>
  <c r="U970"/>
  <c r="AE970"/>
  <c r="U974"/>
  <c r="AE974"/>
  <c r="U978"/>
  <c r="AE978"/>
  <c r="U982"/>
  <c r="AE982"/>
  <c r="U986"/>
  <c r="AE986"/>
  <c r="U990"/>
  <c r="AE990"/>
  <c r="U994"/>
  <c r="AE994"/>
  <c r="U998"/>
  <c r="AE998"/>
  <c r="Y50"/>
  <c r="Y54"/>
  <c r="Y89"/>
  <c r="Y93"/>
  <c r="AE97"/>
  <c r="AE101"/>
  <c r="AE105"/>
  <c r="AE109"/>
  <c r="AE113"/>
  <c r="AE117"/>
  <c r="AE121"/>
  <c r="AE125"/>
  <c r="AE129"/>
  <c r="AE133"/>
  <c r="AE137"/>
  <c r="AE141"/>
  <c r="AE145"/>
  <c r="AE149"/>
  <c r="AE153"/>
  <c r="AE157"/>
  <c r="AE161"/>
  <c r="AE165"/>
  <c r="AE169"/>
  <c r="AE173"/>
  <c r="AE177"/>
  <c r="AE181"/>
  <c r="AE185"/>
  <c r="AE189"/>
  <c r="AE193"/>
  <c r="AE197"/>
  <c r="AE201"/>
  <c r="AE205"/>
  <c r="AE209"/>
  <c r="AE247"/>
  <c r="Y97"/>
  <c r="Y101"/>
  <c r="Y113"/>
  <c r="Y117"/>
  <c r="Y118"/>
  <c r="Y127"/>
  <c r="Y129"/>
  <c r="Y130"/>
  <c r="Y131"/>
  <c r="Y133"/>
  <c r="Y135"/>
  <c r="Y136"/>
  <c r="Y137"/>
  <c r="Y139"/>
  <c r="Y140"/>
  <c r="Y141"/>
  <c r="Y142"/>
  <c r="Y143"/>
  <c r="Y144"/>
  <c r="Y145"/>
  <c r="Y146"/>
  <c r="Y147"/>
  <c r="Y148"/>
  <c r="Y149"/>
  <c r="Y151"/>
  <c r="Y152"/>
  <c r="Y153"/>
  <c r="Y154"/>
  <c r="Y155"/>
  <c r="Y156"/>
  <c r="Y157"/>
  <c r="Y158"/>
  <c r="Y159"/>
  <c r="Y160"/>
  <c r="Y161"/>
  <c r="Y162"/>
  <c r="Y163"/>
  <c r="Y164"/>
  <c r="Y167"/>
  <c r="Y168"/>
  <c r="Y169"/>
  <c r="Y170"/>
  <c r="Y171"/>
  <c r="Y172"/>
  <c r="Y173"/>
  <c r="Y174"/>
  <c r="Y175"/>
  <c r="Y176"/>
  <c r="Y177"/>
  <c r="Y178"/>
  <c r="Y179"/>
  <c r="Y180"/>
  <c r="Y182"/>
  <c r="Y183"/>
  <c r="Y184"/>
  <c r="Y185"/>
  <c r="Y186"/>
  <c r="Y187"/>
  <c r="Y188"/>
  <c r="Y189"/>
  <c r="Y190"/>
  <c r="Y191"/>
  <c r="Y192"/>
  <c r="Y193"/>
  <c r="Y195"/>
  <c r="Y196"/>
  <c r="Y197"/>
  <c r="Y199"/>
  <c r="Y200"/>
  <c r="Y203"/>
  <c r="Y204"/>
  <c r="Y205"/>
  <c r="Y207"/>
  <c r="Y208"/>
  <c r="Y209"/>
  <c r="Y210"/>
  <c r="H355"/>
  <c r="I355"/>
  <c r="H356"/>
  <c r="I356"/>
  <c r="H357"/>
  <c r="I357"/>
  <c r="H358"/>
  <c r="I358"/>
  <c r="H359"/>
  <c r="I359"/>
  <c r="H360"/>
  <c r="I360"/>
  <c r="H361"/>
  <c r="H363"/>
  <c r="I363"/>
  <c r="H364"/>
  <c r="I364"/>
  <c r="H365"/>
  <c r="I365"/>
  <c r="H367"/>
  <c r="I367"/>
  <c r="H368"/>
  <c r="I368"/>
  <c r="H369"/>
  <c r="I369"/>
  <c r="H370"/>
  <c r="I370"/>
  <c r="H371"/>
  <c r="I371"/>
  <c r="H372"/>
  <c r="I372"/>
  <c r="H373"/>
  <c r="I373"/>
  <c r="Y374"/>
  <c r="H374"/>
  <c r="I374"/>
  <c r="Y327"/>
  <c r="Y329"/>
  <c r="Y331"/>
  <c r="Y333"/>
  <c r="Y335"/>
  <c r="Y337"/>
  <c r="Y339"/>
  <c r="Y341"/>
  <c r="Y343"/>
  <c r="Y345"/>
  <c r="Y347"/>
  <c r="Y351"/>
  <c r="Y353"/>
  <c r="H589"/>
  <c r="I589"/>
  <c r="I590"/>
  <c r="H591"/>
  <c r="I591"/>
  <c r="H592"/>
  <c r="I592"/>
  <c r="H594"/>
  <c r="I594"/>
  <c r="H595"/>
  <c r="I595"/>
  <c r="H596"/>
  <c r="I596"/>
  <c r="H597"/>
  <c r="I597"/>
  <c r="H598"/>
  <c r="I598"/>
  <c r="H599"/>
  <c r="I599"/>
  <c r="H600"/>
  <c r="I600"/>
  <c r="H601"/>
  <c r="I601"/>
  <c r="H602"/>
  <c r="I602"/>
  <c r="H603"/>
  <c r="I603"/>
  <c r="H604"/>
  <c r="I604"/>
  <c r="H605"/>
  <c r="I605"/>
  <c r="H606"/>
  <c r="I606"/>
  <c r="H607"/>
  <c r="I607"/>
  <c r="I375"/>
  <c r="I376"/>
  <c r="I377"/>
  <c r="I378"/>
  <c r="I379"/>
  <c r="I380"/>
  <c r="I381"/>
  <c r="I382"/>
  <c r="I383"/>
  <c r="I384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6"/>
  <c r="I407"/>
  <c r="I409"/>
  <c r="I410"/>
  <c r="I411"/>
  <c r="I412"/>
  <c r="I413"/>
  <c r="I414"/>
  <c r="I415"/>
  <c r="I418"/>
  <c r="I419"/>
  <c r="I420"/>
  <c r="I421"/>
  <c r="I422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7"/>
  <c r="I448"/>
  <c r="I449"/>
  <c r="I452"/>
  <c r="I453"/>
  <c r="I454"/>
  <c r="I455"/>
  <c r="I456"/>
  <c r="I457"/>
  <c r="I458"/>
  <c r="I460"/>
  <c r="I461"/>
  <c r="I462"/>
  <c r="I463"/>
  <c r="I464"/>
  <c r="I467"/>
  <c r="I468"/>
  <c r="I469"/>
  <c r="I470"/>
  <c r="I471"/>
  <c r="I472"/>
  <c r="I473"/>
  <c r="I474"/>
  <c r="I475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20"/>
  <c r="I521"/>
  <c r="I522"/>
  <c r="I523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Y575"/>
  <c r="Y577"/>
  <c r="Y579"/>
  <c r="Y581"/>
  <c r="Y583"/>
  <c r="Y585"/>
  <c r="Y587"/>
  <c r="H375"/>
  <c r="H376"/>
  <c r="H377"/>
  <c r="H378"/>
  <c r="H379"/>
  <c r="H380"/>
  <c r="H381"/>
  <c r="H382"/>
  <c r="H383"/>
  <c r="H384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6"/>
  <c r="H407"/>
  <c r="H408"/>
  <c r="H409"/>
  <c r="H410"/>
  <c r="H411"/>
  <c r="H412"/>
  <c r="H413"/>
  <c r="H414"/>
  <c r="H415"/>
  <c r="H417"/>
  <c r="H418"/>
  <c r="H419"/>
  <c r="H420"/>
  <c r="H421"/>
  <c r="H422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7"/>
  <c r="H448"/>
  <c r="H452"/>
  <c r="H453"/>
  <c r="H454"/>
  <c r="H455"/>
  <c r="H456"/>
  <c r="H457"/>
  <c r="H458"/>
  <c r="H460"/>
  <c r="H461"/>
  <c r="H462"/>
  <c r="H463"/>
  <c r="H464"/>
  <c r="H467"/>
  <c r="H468"/>
  <c r="H469"/>
  <c r="H470"/>
  <c r="H471"/>
  <c r="H472"/>
  <c r="H473"/>
  <c r="H474"/>
  <c r="H475"/>
  <c r="H477"/>
  <c r="H478"/>
  <c r="H479"/>
  <c r="H480"/>
  <c r="H481"/>
  <c r="H482"/>
  <c r="H483"/>
  <c r="H484"/>
  <c r="H485"/>
  <c r="H486"/>
  <c r="H487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20"/>
  <c r="H521"/>
  <c r="H522"/>
  <c r="H523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I608"/>
  <c r="I609"/>
  <c r="I610"/>
  <c r="I611"/>
  <c r="I612"/>
  <c r="I614"/>
  <c r="I615"/>
  <c r="I616"/>
  <c r="I617"/>
  <c r="I619"/>
  <c r="I620"/>
  <c r="I621"/>
  <c r="I622"/>
  <c r="I623"/>
  <c r="I624"/>
  <c r="I627"/>
  <c r="I628"/>
  <c r="I630"/>
  <c r="I631"/>
  <c r="I632"/>
  <c r="I633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70"/>
  <c r="I671"/>
  <c r="I672"/>
  <c r="I673"/>
  <c r="I674"/>
  <c r="I675"/>
  <c r="I676"/>
  <c r="I678"/>
  <c r="I679"/>
  <c r="I680"/>
  <c r="I681"/>
  <c r="I682"/>
  <c r="I683"/>
  <c r="I684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Y712"/>
  <c r="Y714"/>
  <c r="Y716"/>
  <c r="Y720"/>
  <c r="Y722"/>
  <c r="Y724"/>
  <c r="Y726"/>
  <c r="H608"/>
  <c r="H609"/>
  <c r="H610"/>
  <c r="H611"/>
  <c r="H612"/>
  <c r="H614"/>
  <c r="H615"/>
  <c r="H616"/>
  <c r="H617"/>
  <c r="H619"/>
  <c r="H620"/>
  <c r="H621"/>
  <c r="H622"/>
  <c r="H623"/>
  <c r="H624"/>
  <c r="H628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70"/>
  <c r="H671"/>
  <c r="H672"/>
  <c r="H673"/>
  <c r="H674"/>
  <c r="H675"/>
  <c r="H676"/>
  <c r="H678"/>
  <c r="H679"/>
  <c r="H680"/>
  <c r="H681"/>
  <c r="H682"/>
  <c r="H683"/>
  <c r="H684"/>
  <c r="H686"/>
  <c r="H687"/>
  <c r="H688"/>
  <c r="H689"/>
  <c r="H690"/>
  <c r="H691"/>
  <c r="H692"/>
  <c r="H693"/>
  <c r="H694"/>
  <c r="H695"/>
  <c r="H696"/>
  <c r="H697"/>
  <c r="H698"/>
  <c r="H699"/>
  <c r="H700"/>
  <c r="H701"/>
  <c r="H703"/>
  <c r="H704"/>
  <c r="H705"/>
  <c r="H706"/>
  <c r="H707"/>
  <c r="H708"/>
  <c r="H709"/>
  <c r="H710"/>
  <c r="H711"/>
  <c r="Y727"/>
  <c r="Y728"/>
  <c r="Y729"/>
  <c r="Y730"/>
  <c r="Y731"/>
  <c r="Y732"/>
  <c r="Y733"/>
  <c r="Y734"/>
  <c r="Y735"/>
  <c r="Y736"/>
  <c r="Y737"/>
  <c r="Y738"/>
  <c r="Y739"/>
  <c r="Y740"/>
  <c r="Y741"/>
  <c r="Y742"/>
  <c r="Y743"/>
  <c r="Y744"/>
  <c r="Y745"/>
  <c r="Y746"/>
  <c r="Y747"/>
  <c r="Y749"/>
  <c r="Y751"/>
  <c r="Y752"/>
  <c r="Y753"/>
  <c r="Y754"/>
  <c r="Y755"/>
  <c r="Y756"/>
  <c r="Y757"/>
  <c r="Y758"/>
  <c r="Y759"/>
  <c r="Y760"/>
  <c r="Y761"/>
  <c r="Y762"/>
  <c r="Y763"/>
  <c r="Y764"/>
  <c r="Y765"/>
  <c r="Y766"/>
  <c r="Y767"/>
  <c r="Y768"/>
  <c r="Y769"/>
  <c r="Y770"/>
  <c r="Y771"/>
  <c r="Y772"/>
  <c r="Y773"/>
  <c r="Y774"/>
  <c r="Y775"/>
  <c r="Y776"/>
  <c r="Y777"/>
  <c r="Y778"/>
  <c r="Y779"/>
  <c r="Y780"/>
  <c r="Y781"/>
  <c r="Y782"/>
  <c r="Y783"/>
  <c r="Y784"/>
  <c r="Y785"/>
  <c r="Y786"/>
  <c r="Y787"/>
  <c r="Y788"/>
  <c r="Y789"/>
  <c r="Y790"/>
  <c r="Y791"/>
  <c r="Y792"/>
  <c r="H875"/>
  <c r="Y876"/>
  <c r="H877"/>
  <c r="Y878"/>
  <c r="H879"/>
  <c r="Y880"/>
  <c r="H881"/>
  <c r="Y882"/>
  <c r="H883"/>
  <c r="Y884"/>
  <c r="H885"/>
  <c r="Y886"/>
  <c r="H887"/>
  <c r="Y888"/>
  <c r="H889"/>
  <c r="Y890"/>
  <c r="H891"/>
  <c r="Y892"/>
  <c r="H893"/>
  <c r="Y875"/>
  <c r="Y877"/>
  <c r="Y879"/>
  <c r="Y881"/>
  <c r="Y883"/>
  <c r="Y885"/>
  <c r="Y887"/>
  <c r="Y889"/>
  <c r="Y891"/>
  <c r="Y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1"/>
  <c r="I942"/>
  <c r="I943"/>
  <c r="I944"/>
  <c r="I945"/>
  <c r="I946"/>
  <c r="I947"/>
  <c r="I948"/>
  <c r="I949"/>
  <c r="I950"/>
  <c r="I951"/>
  <c r="I952"/>
  <c r="I953"/>
  <c r="I954"/>
  <c r="I955"/>
  <c r="I956"/>
  <c r="I958"/>
  <c r="I959"/>
  <c r="I960"/>
  <c r="I961"/>
  <c r="I962"/>
  <c r="I963"/>
  <c r="I964"/>
  <c r="I965"/>
  <c r="I966"/>
  <c r="I967"/>
  <c r="I968"/>
  <c r="I969"/>
  <c r="I970"/>
  <c r="I971"/>
  <c r="I974"/>
  <c r="AE2" i="5"/>
  <c r="AA2" i="1"/>
  <c r="AG2" s="1"/>
  <c r="U2"/>
  <c r="K2" i="5"/>
  <c r="L2"/>
  <c r="M2" s="1"/>
  <c r="Y2"/>
  <c r="Z2" s="1"/>
  <c r="J2"/>
  <c r="I2"/>
  <c r="E2"/>
  <c r="F2" s="1"/>
  <c r="D2"/>
  <c r="B2"/>
  <c r="AA2" s="1"/>
  <c r="N973" i="1"/>
  <c r="A973" i="5" s="1"/>
  <c r="T973" i="1" s="1"/>
  <c r="N971"/>
  <c r="A971" i="5" s="1"/>
  <c r="T971" i="1" s="1"/>
  <c r="N969"/>
  <c r="A969" i="5" s="1"/>
  <c r="T969" i="1" s="1"/>
  <c r="N965"/>
  <c r="A965" i="5" s="1"/>
  <c r="T965" i="1" s="1"/>
  <c r="N960"/>
  <c r="A960" i="5" s="1"/>
  <c r="T960" i="1" s="1"/>
  <c r="N958"/>
  <c r="A958" i="5" s="1"/>
  <c r="T958" i="1" s="1"/>
  <c r="N957"/>
  <c r="A957" i="5" s="1"/>
  <c r="T957" i="1" s="1"/>
  <c r="N955"/>
  <c r="A955" i="5" s="1"/>
  <c r="T955" i="1" s="1"/>
  <c r="N953"/>
  <c r="A953" i="5" s="1"/>
  <c r="T953" i="1" s="1"/>
  <c r="N949"/>
  <c r="A949" i="5" s="1"/>
  <c r="T949" i="1" s="1"/>
  <c r="N944"/>
  <c r="A944" i="5" s="1"/>
  <c r="T944" i="1" s="1"/>
  <c r="N941"/>
  <c r="A941" i="5" s="1"/>
  <c r="T941" i="1" s="1"/>
  <c r="N939"/>
  <c r="A939" i="5" s="1"/>
  <c r="T939" i="1" s="1"/>
  <c r="N937"/>
  <c r="A937" i="5" s="1"/>
  <c r="T937" i="1" s="1"/>
  <c r="N933"/>
  <c r="A933" i="5" s="1"/>
  <c r="T933" i="1" s="1"/>
  <c r="N928"/>
  <c r="A928" i="5" s="1"/>
  <c r="T928" i="1" s="1"/>
  <c r="N926"/>
  <c r="A926" i="5" s="1"/>
  <c r="T926" i="1" s="1"/>
  <c r="N925"/>
  <c r="A925" i="5" s="1"/>
  <c r="T925" i="1" s="1"/>
  <c r="N923"/>
  <c r="A923" i="5" s="1"/>
  <c r="T923" i="1" s="1"/>
  <c r="N921"/>
  <c r="A921" i="5" s="1"/>
  <c r="T921" i="1" s="1"/>
  <c r="N917"/>
  <c r="A917" i="5" s="1"/>
  <c r="T917" i="1" s="1"/>
  <c r="N912"/>
  <c r="A912" i="5" s="1"/>
  <c r="T912" i="1" s="1"/>
  <c r="N909"/>
  <c r="A909" i="5" s="1"/>
  <c r="T909" i="1" s="1"/>
  <c r="N907"/>
  <c r="A907" i="5" s="1"/>
  <c r="T907" i="1" s="1"/>
  <c r="N905"/>
  <c r="A905" i="5" s="1"/>
  <c r="T905" i="1" s="1"/>
  <c r="N901"/>
  <c r="A901" i="5" s="1"/>
  <c r="T901" i="1" s="1"/>
  <c r="N896"/>
  <c r="A896" i="5" s="1"/>
  <c r="T896" i="1" s="1"/>
  <c r="N894"/>
  <c r="A894" i="5" s="1"/>
  <c r="T894" i="1" s="1"/>
  <c r="N893"/>
  <c r="A893" i="5" s="1"/>
  <c r="T893" i="1" s="1"/>
  <c r="N891"/>
  <c r="A891" i="5" s="1"/>
  <c r="T891" i="1" s="1"/>
  <c r="N889"/>
  <c r="A889" i="5" s="1"/>
  <c r="T889" i="1" s="1"/>
  <c r="N885"/>
  <c r="A885" i="5" s="1"/>
  <c r="T885" i="1" s="1"/>
  <c r="N880"/>
  <c r="A880" i="5" s="1"/>
  <c r="T880" i="1" s="1"/>
  <c r="N877"/>
  <c r="A877" i="5" s="1"/>
  <c r="T877" i="1" s="1"/>
  <c r="N875"/>
  <c r="A875" i="5" s="1"/>
  <c r="T875" i="1" s="1"/>
  <c r="N873"/>
  <c r="A873" i="5" s="1"/>
  <c r="T873" i="1" s="1"/>
  <c r="N869"/>
  <c r="A869" i="5" s="1"/>
  <c r="T869" i="1" s="1"/>
  <c r="N864"/>
  <c r="A864" i="5" s="1"/>
  <c r="T864" i="1" s="1"/>
  <c r="N862"/>
  <c r="A862" i="5" s="1"/>
  <c r="T862" i="1" s="1"/>
  <c r="N861"/>
  <c r="A861" i="5" s="1"/>
  <c r="T861" i="1" s="1"/>
  <c r="N859"/>
  <c r="A859" i="5" s="1"/>
  <c r="T859" i="1" s="1"/>
  <c r="N857"/>
  <c r="A857" i="5" s="1"/>
  <c r="T857" i="1" s="1"/>
  <c r="N853"/>
  <c r="A853" i="5" s="1"/>
  <c r="T853" i="1" s="1"/>
  <c r="N848"/>
  <c r="A848" i="5" s="1"/>
  <c r="T848" i="1" s="1"/>
  <c r="N845"/>
  <c r="A845" i="5" s="1"/>
  <c r="T845" i="1" s="1"/>
  <c r="N843"/>
  <c r="A843" i="5" s="1"/>
  <c r="T843" i="1" s="1"/>
  <c r="N841"/>
  <c r="A841" i="5" s="1"/>
  <c r="T841" i="1" s="1"/>
  <c r="N837"/>
  <c r="A837" i="5" s="1"/>
  <c r="T837" i="1" s="1"/>
  <c r="N832"/>
  <c r="A832" i="5" s="1"/>
  <c r="T832" i="1" s="1"/>
  <c r="N830"/>
  <c r="A830" i="5" s="1"/>
  <c r="T830" i="1" s="1"/>
  <c r="N829"/>
  <c r="A829" i="5" s="1"/>
  <c r="T829" i="1" s="1"/>
  <c r="N827"/>
  <c r="A827" i="5" s="1"/>
  <c r="T827" i="1" s="1"/>
  <c r="N825"/>
  <c r="A825" i="5" s="1"/>
  <c r="T825" i="1" s="1"/>
  <c r="N821"/>
  <c r="A821" i="5" s="1"/>
  <c r="T821" i="1" s="1"/>
  <c r="N816"/>
  <c r="A816" i="5" s="1"/>
  <c r="T816" i="1" s="1"/>
  <c r="N813"/>
  <c r="A813" i="5" s="1"/>
  <c r="T813" i="1" s="1"/>
  <c r="N811"/>
  <c r="A811" i="5" s="1"/>
  <c r="T811" i="1" s="1"/>
  <c r="N809"/>
  <c r="A809" i="5" s="1"/>
  <c r="T809" i="1" s="1"/>
  <c r="N805"/>
  <c r="A805" i="5" s="1"/>
  <c r="T805" i="1" s="1"/>
  <c r="N800"/>
  <c r="A800" i="5" s="1"/>
  <c r="T800" i="1" s="1"/>
  <c r="N798"/>
  <c r="A798" i="5" s="1"/>
  <c r="T798" i="1" s="1"/>
  <c r="N797"/>
  <c r="A797" i="5" s="1"/>
  <c r="T797" i="1" s="1"/>
  <c r="N795"/>
  <c r="A795" i="5" s="1"/>
  <c r="T795" i="1" s="1"/>
  <c r="N793"/>
  <c r="A793" i="5" s="1"/>
  <c r="T793" i="1" s="1"/>
  <c r="N789"/>
  <c r="A789" i="5" s="1"/>
  <c r="T789" i="1" s="1"/>
  <c r="N784"/>
  <c r="A784" i="5" s="1"/>
  <c r="T784" i="1" s="1"/>
  <c r="N781"/>
  <c r="A781" i="5" s="1"/>
  <c r="T781" i="1" s="1"/>
  <c r="N779"/>
  <c r="A779" i="5" s="1"/>
  <c r="T779" i="1" s="1"/>
  <c r="N777"/>
  <c r="A777" i="5" s="1"/>
  <c r="T777" i="1" s="1"/>
  <c r="N773"/>
  <c r="A773" i="5" s="1"/>
  <c r="T773" i="1" s="1"/>
  <c r="N768"/>
  <c r="A768" i="5" s="1"/>
  <c r="T768" i="1" s="1"/>
  <c r="N766"/>
  <c r="A766" i="5" s="1"/>
  <c r="T766" i="1" s="1"/>
  <c r="N765"/>
  <c r="A765" i="5" s="1"/>
  <c r="T765" i="1" s="1"/>
  <c r="N763"/>
  <c r="A763" i="5" s="1"/>
  <c r="T763" i="1" s="1"/>
  <c r="N761"/>
  <c r="A761" i="5" s="1"/>
  <c r="T761" i="1" s="1"/>
  <c r="N757"/>
  <c r="A757" i="5" s="1"/>
  <c r="T757" i="1" s="1"/>
  <c r="N752"/>
  <c r="A752" i="5" s="1"/>
  <c r="T752" i="1" s="1"/>
  <c r="N749"/>
  <c r="A749" i="5" s="1"/>
  <c r="T749" i="1" s="1"/>
  <c r="N747"/>
  <c r="A747" i="5" s="1"/>
  <c r="T747" i="1" s="1"/>
  <c r="N745"/>
  <c r="A745" i="5" s="1"/>
  <c r="T745" i="1" s="1"/>
  <c r="N741"/>
  <c r="A741" i="5" s="1"/>
  <c r="T741" i="1" s="1"/>
  <c r="N736"/>
  <c r="A736" i="5" s="1"/>
  <c r="T736" i="1" s="1"/>
  <c r="N734"/>
  <c r="A734" i="5" s="1"/>
  <c r="T734" i="1" s="1"/>
  <c r="N733"/>
  <c r="A733" i="5" s="1"/>
  <c r="T733" i="1" s="1"/>
  <c r="N731"/>
  <c r="A731" i="5" s="1"/>
  <c r="T731" i="1" s="1"/>
  <c r="N729"/>
  <c r="A729" i="5" s="1"/>
  <c r="T729" i="1" s="1"/>
  <c r="N725"/>
  <c r="A725" i="5" s="1"/>
  <c r="T725" i="1" s="1"/>
  <c r="N720"/>
  <c r="A720" i="5" s="1"/>
  <c r="T720" i="1" s="1"/>
  <c r="N717"/>
  <c r="A717" i="5" s="1"/>
  <c r="T717" i="1" s="1"/>
  <c r="N715"/>
  <c r="A715" i="5" s="1"/>
  <c r="T715" i="1" s="1"/>
  <c r="N709"/>
  <c r="A709" i="5" s="1"/>
  <c r="T709" i="1" s="1"/>
  <c r="N704"/>
  <c r="A704" i="5" s="1"/>
  <c r="T704" i="1" s="1"/>
  <c r="N702"/>
  <c r="A702" i="5" s="1"/>
  <c r="T702" i="1" s="1"/>
  <c r="N701"/>
  <c r="A701" i="5" s="1"/>
  <c r="T701" i="1" s="1"/>
  <c r="N699"/>
  <c r="A699" i="5" s="1"/>
  <c r="T699" i="1" s="1"/>
  <c r="N697"/>
  <c r="A697" i="5" s="1"/>
  <c r="T697" i="1" s="1"/>
  <c r="N693"/>
  <c r="A693" i="5" s="1"/>
  <c r="T693" i="1" s="1"/>
  <c r="N688"/>
  <c r="A688" i="5" s="1"/>
  <c r="T688" i="1" s="1"/>
  <c r="N686"/>
  <c r="A686" i="5" s="1"/>
  <c r="T686" i="1" s="1"/>
  <c r="N685"/>
  <c r="A685" i="5" s="1"/>
  <c r="T685" i="1" s="1"/>
  <c r="N683"/>
  <c r="A683" i="5" s="1"/>
  <c r="T683" i="1" s="1"/>
  <c r="N681"/>
  <c r="A681" i="5" s="1"/>
  <c r="T681" i="1" s="1"/>
  <c r="N677"/>
  <c r="A677" i="5" s="1"/>
  <c r="T677" i="1" s="1"/>
  <c r="N673"/>
  <c r="A673" i="5" s="1"/>
  <c r="T673" i="1" s="1"/>
  <c r="N672"/>
  <c r="A672" i="5" s="1"/>
  <c r="T672" i="1" s="1"/>
  <c r="N670"/>
  <c r="A670" i="5" s="1"/>
  <c r="T670" i="1" s="1"/>
  <c r="N669"/>
  <c r="A669" i="5" s="1"/>
  <c r="T669" i="1" s="1"/>
  <c r="N665"/>
  <c r="A665" i="5" s="1"/>
  <c r="T665" i="1" s="1"/>
  <c r="N656"/>
  <c r="A656" i="5" s="1"/>
  <c r="T656" i="1" s="1"/>
  <c r="N655"/>
  <c r="A655" i="5" s="1"/>
  <c r="T655" i="1" s="1"/>
  <c r="N654"/>
  <c r="A654" i="5" s="1"/>
  <c r="T654" i="1" s="1"/>
  <c r="N653"/>
  <c r="A653" i="5" s="1"/>
  <c r="T653" i="1" s="1"/>
  <c r="N651"/>
  <c r="A651" i="5" s="1"/>
  <c r="T651" i="1" s="1"/>
  <c r="N649"/>
  <c r="A649" i="5" s="1"/>
  <c r="T649" i="1" s="1"/>
  <c r="N647"/>
  <c r="A647" i="5" s="1"/>
  <c r="T647" i="1" s="1"/>
  <c r="N645"/>
  <c r="A645" i="5" s="1"/>
  <c r="T645" i="1" s="1"/>
  <c r="N639"/>
  <c r="A639" i="5" s="1"/>
  <c r="T639" i="1" s="1"/>
  <c r="N638"/>
  <c r="A638" i="5" s="1"/>
  <c r="T638" i="1" s="1"/>
  <c r="N637"/>
  <c r="A637" i="5" s="1"/>
  <c r="T637" i="1" s="1"/>
  <c r="N635"/>
  <c r="A635" i="5" s="1"/>
  <c r="T635" i="1" s="1"/>
  <c r="N634"/>
  <c r="A634" i="5" s="1"/>
  <c r="T634" i="1" s="1"/>
  <c r="N633"/>
  <c r="A633" i="5" s="1"/>
  <c r="T633" i="1" s="1"/>
  <c r="N629"/>
  <c r="A629" i="5" s="1"/>
  <c r="T629" i="1" s="1"/>
  <c r="N624"/>
  <c r="A624" i="5" s="1"/>
  <c r="T624" i="1" s="1"/>
  <c r="N623"/>
  <c r="A623" i="5" s="1"/>
  <c r="T623" i="1" s="1"/>
  <c r="N622"/>
  <c r="A622" i="5" s="1"/>
  <c r="T622" i="1" s="1"/>
  <c r="N621"/>
  <c r="A621" i="5" s="1"/>
  <c r="T621" i="1" s="1"/>
  <c r="N619"/>
  <c r="A619" i="5" s="1"/>
  <c r="T619" i="1" s="1"/>
  <c r="N618"/>
  <c r="A618" i="5" s="1"/>
  <c r="T618" i="1" s="1"/>
  <c r="N617"/>
  <c r="A617" i="5" s="1"/>
  <c r="T617" i="1" s="1"/>
  <c r="N613"/>
  <c r="A613" i="5" s="1"/>
  <c r="T613" i="1" s="1"/>
  <c r="N609"/>
  <c r="A609" i="5" s="1"/>
  <c r="T609" i="1" s="1"/>
  <c r="N608"/>
  <c r="A608" i="5" s="1"/>
  <c r="T608" i="1" s="1"/>
  <c r="N607"/>
  <c r="A607" i="5" s="1"/>
  <c r="T607" i="1" s="1"/>
  <c r="N606"/>
  <c r="A606" i="5" s="1"/>
  <c r="T606" i="1" s="1"/>
  <c r="N605"/>
  <c r="A605" i="5" s="1"/>
  <c r="T605" i="1" s="1"/>
  <c r="N604"/>
  <c r="A604" i="5" s="1"/>
  <c r="T604" i="1" s="1"/>
  <c r="N602"/>
  <c r="A602" i="5" s="1"/>
  <c r="T602" i="1" s="1"/>
  <c r="N599"/>
  <c r="A599" i="5" s="1"/>
  <c r="T599" i="1" s="1"/>
  <c r="N597"/>
  <c r="A597" i="5" s="1"/>
  <c r="T597" i="1" s="1"/>
  <c r="N592"/>
  <c r="A592" i="5" s="1"/>
  <c r="T592" i="1" s="1"/>
  <c r="N591"/>
  <c r="A591" i="5" s="1"/>
  <c r="T591" i="1" s="1"/>
  <c r="N590"/>
  <c r="A590" i="5" s="1"/>
  <c r="T590" i="1" s="1"/>
  <c r="N589"/>
  <c r="A589" i="5" s="1"/>
  <c r="T589" i="1" s="1"/>
  <c r="N587"/>
  <c r="A587" i="5" s="1"/>
  <c r="T587" i="1" s="1"/>
  <c r="N586"/>
  <c r="A586" i="5" s="1"/>
  <c r="T586" i="1" s="1"/>
  <c r="N585"/>
  <c r="A585" i="5" s="1"/>
  <c r="T585" i="1" s="1"/>
  <c r="N583"/>
  <c r="A583" i="5" s="1"/>
  <c r="T583" i="1" s="1"/>
  <c r="N581"/>
  <c r="A581" i="5" s="1"/>
  <c r="T581" i="1" s="1"/>
  <c r="N576"/>
  <c r="A576" i="5" s="1"/>
  <c r="T576" i="1" s="1"/>
  <c r="N575"/>
  <c r="A575" i="5" s="1"/>
  <c r="T575" i="1" s="1"/>
  <c r="N574"/>
  <c r="A574" i="5" s="1"/>
  <c r="T574" i="1" s="1"/>
  <c r="N573"/>
  <c r="A573" i="5" s="1"/>
  <c r="T573" i="1" s="1"/>
  <c r="N570"/>
  <c r="A570" i="5" s="1"/>
  <c r="T570" i="1" s="1"/>
  <c r="N569"/>
  <c r="A569" i="5" s="1"/>
  <c r="T569" i="1" s="1"/>
  <c r="N567"/>
  <c r="A567" i="5" s="1"/>
  <c r="T567" i="1" s="1"/>
  <c r="N565"/>
  <c r="A565" i="5" s="1"/>
  <c r="T565" i="1" s="1"/>
  <c r="N560"/>
  <c r="A560" i="5" s="1"/>
  <c r="T560" i="1" s="1"/>
  <c r="N559"/>
  <c r="A559" i="5" s="1"/>
  <c r="T559" i="1" s="1"/>
  <c r="N558"/>
  <c r="A558" i="5" s="1"/>
  <c r="T558" i="1" s="1"/>
  <c r="N557"/>
  <c r="A557" i="5" s="1"/>
  <c r="T557" i="1" s="1"/>
  <c r="N556"/>
  <c r="A556" i="5" s="1"/>
  <c r="T556" i="1" s="1"/>
  <c r="N555"/>
  <c r="A555" i="5" s="1"/>
  <c r="T555" i="1" s="1"/>
  <c r="N553"/>
  <c r="A553" i="5" s="1"/>
  <c r="T553" i="1" s="1"/>
  <c r="N551"/>
  <c r="A551" i="5" s="1"/>
  <c r="T551" i="1" s="1"/>
  <c r="N549"/>
  <c r="A549" i="5" s="1"/>
  <c r="T549" i="1" s="1"/>
  <c r="N544"/>
  <c r="A544" i="5" s="1"/>
  <c r="T544" i="1" s="1"/>
  <c r="N543"/>
  <c r="A543" i="5" s="1"/>
  <c r="T543" i="1" s="1"/>
  <c r="N542"/>
  <c r="A542" i="5" s="1"/>
  <c r="T542" i="1" s="1"/>
  <c r="N541"/>
  <c r="A541" i="5" s="1"/>
  <c r="T541" i="1" s="1"/>
  <c r="N539"/>
  <c r="A539" i="5" s="1"/>
  <c r="T539" i="1" s="1"/>
  <c r="N538"/>
  <c r="A538" i="5" s="1"/>
  <c r="T538" i="1" s="1"/>
  <c r="N537"/>
  <c r="A537" i="5" s="1"/>
  <c r="T537" i="1" s="1"/>
  <c r="N535"/>
  <c r="A535" i="5" s="1"/>
  <c r="T535" i="1" s="1"/>
  <c r="N533"/>
  <c r="A533" i="5" s="1"/>
  <c r="T533" i="1" s="1"/>
  <c r="N528"/>
  <c r="A528" i="5" s="1"/>
  <c r="T528" i="1" s="1"/>
  <c r="N527"/>
  <c r="A527" i="5" s="1"/>
  <c r="T527" i="1" s="1"/>
  <c r="N526"/>
  <c r="A526" i="5" s="1"/>
  <c r="T526" i="1" s="1"/>
  <c r="N525"/>
  <c r="A525" i="5" s="1"/>
  <c r="T525" i="1" s="1"/>
  <c r="N523"/>
  <c r="A523" i="5" s="1"/>
  <c r="T523" i="1" s="1"/>
  <c r="N522"/>
  <c r="A522" i="5" s="1"/>
  <c r="T522" i="1" s="1"/>
  <c r="N521"/>
  <c r="A521" i="5" s="1"/>
  <c r="T521" i="1" s="1"/>
  <c r="N519"/>
  <c r="A519" i="5" s="1"/>
  <c r="T519" i="1" s="1"/>
  <c r="N518"/>
  <c r="A518" i="5" s="1"/>
  <c r="T518" i="1" s="1"/>
  <c r="N517"/>
  <c r="A517" i="5" s="1"/>
  <c r="T517" i="1" s="1"/>
  <c r="N512"/>
  <c r="A512" i="5" s="1"/>
  <c r="T512" i="1" s="1"/>
  <c r="N511"/>
  <c r="A511" i="5" s="1"/>
  <c r="T511" i="1" s="1"/>
  <c r="N510"/>
  <c r="A510" i="5" s="1"/>
  <c r="T510" i="1" s="1"/>
  <c r="N509"/>
  <c r="A509" i="5" s="1"/>
  <c r="T509" i="1" s="1"/>
  <c r="N507"/>
  <c r="A507" i="5" s="1"/>
  <c r="T507" i="1" s="1"/>
  <c r="N505"/>
  <c r="A505" i="5" s="1"/>
  <c r="T505" i="1" s="1"/>
  <c r="N503"/>
  <c r="A503" i="5" s="1"/>
  <c r="T503" i="1" s="1"/>
  <c r="N502"/>
  <c r="A502" i="5" s="1"/>
  <c r="T502" i="1" s="1"/>
  <c r="N501"/>
  <c r="A501" i="5" s="1"/>
  <c r="T501" i="1" s="1"/>
  <c r="N496"/>
  <c r="A496" i="5" s="1"/>
  <c r="T496" i="1" s="1"/>
  <c r="N495"/>
  <c r="A495" i="5" s="1"/>
  <c r="T495" i="1" s="1"/>
  <c r="N494"/>
  <c r="A494" i="5" s="1"/>
  <c r="T494" i="1" s="1"/>
  <c r="N493"/>
  <c r="A493" i="5" s="1"/>
  <c r="T493" i="1" s="1"/>
  <c r="N492"/>
  <c r="A492" i="5" s="1"/>
  <c r="T492" i="1" s="1"/>
  <c r="N491"/>
  <c r="A491" i="5" s="1"/>
  <c r="T491" i="1" s="1"/>
  <c r="N490"/>
  <c r="A490" i="5" s="1"/>
  <c r="T490" i="1" s="1"/>
  <c r="N489"/>
  <c r="A489" i="5" s="1"/>
  <c r="T489" i="1" s="1"/>
  <c r="N487"/>
  <c r="A487" i="5" s="1"/>
  <c r="T487" i="1" s="1"/>
  <c r="N486"/>
  <c r="A486" i="5" s="1"/>
  <c r="T486" i="1" s="1"/>
  <c r="N485"/>
  <c r="A485" i="5" s="1"/>
  <c r="T485" i="1" s="1"/>
  <c r="N480"/>
  <c r="A480" i="5" s="1"/>
  <c r="T480" i="1" s="1"/>
  <c r="N479"/>
  <c r="A479" i="5" s="1"/>
  <c r="T479" i="1" s="1"/>
  <c r="N478"/>
  <c r="A478" i="5" s="1"/>
  <c r="T478" i="1" s="1"/>
  <c r="N477"/>
  <c r="A477" i="5" s="1"/>
  <c r="T477" i="1" s="1"/>
  <c r="N475"/>
  <c r="A475" i="5" s="1"/>
  <c r="T475" i="1" s="1"/>
  <c r="N474"/>
  <c r="A474" i="5" s="1"/>
  <c r="T474" i="1" s="1"/>
  <c r="N473"/>
  <c r="A473" i="5" s="1"/>
  <c r="T473" i="1" s="1"/>
  <c r="N471"/>
  <c r="A471" i="5" s="1"/>
  <c r="T471" i="1" s="1"/>
  <c r="N470"/>
  <c r="A470" i="5" s="1"/>
  <c r="T470" i="1" s="1"/>
  <c r="N469"/>
  <c r="A469" i="5" s="1"/>
  <c r="T469" i="1" s="1"/>
  <c r="N464"/>
  <c r="A464" i="5" s="1"/>
  <c r="T464" i="1" s="1"/>
  <c r="N463"/>
  <c r="A463" i="5" s="1"/>
  <c r="T463" i="1" s="1"/>
  <c r="N462"/>
  <c r="A462" i="5" s="1"/>
  <c r="T462" i="1" s="1"/>
  <c r="N459"/>
  <c r="A459" i="5" s="1"/>
  <c r="T459" i="1" s="1"/>
  <c r="N458"/>
  <c r="A458" i="5" s="1"/>
  <c r="T458" i="1" s="1"/>
  <c r="N457"/>
  <c r="A457" i="5" s="1"/>
  <c r="T457" i="1" s="1"/>
  <c r="N455"/>
  <c r="A455" i="5" s="1"/>
  <c r="T455" i="1" s="1"/>
  <c r="N454"/>
  <c r="A454" i="5" s="1"/>
  <c r="T454" i="1" s="1"/>
  <c r="N453"/>
  <c r="A453" i="5" s="1"/>
  <c r="T453" i="1" s="1"/>
  <c r="N448"/>
  <c r="A448" i="5" s="1"/>
  <c r="T448" i="1" s="1"/>
  <c r="N447"/>
  <c r="A447" i="5" s="1"/>
  <c r="T447" i="1" s="1"/>
  <c r="N446"/>
  <c r="A446" i="5" s="1"/>
  <c r="T446" i="1" s="1"/>
  <c r="N445"/>
  <c r="A445" i="5" s="1"/>
  <c r="T445" i="1" s="1"/>
  <c r="N443"/>
  <c r="A443" i="5" s="1"/>
  <c r="T443" i="1" s="1"/>
  <c r="N442"/>
  <c r="A442" i="5" s="1"/>
  <c r="T442" i="1" s="1"/>
  <c r="N441"/>
  <c r="A441" i="5" s="1"/>
  <c r="T441" i="1" s="1"/>
  <c r="N439"/>
  <c r="A439" i="5" s="1"/>
  <c r="T439" i="1" s="1"/>
  <c r="N438"/>
  <c r="A438" i="5" s="1"/>
  <c r="T438" i="1" s="1"/>
  <c r="N437"/>
  <c r="A437" i="5" s="1"/>
  <c r="T437" i="1" s="1"/>
  <c r="N435"/>
  <c r="A435" i="5" s="1"/>
  <c r="T435" i="1" s="1"/>
  <c r="N432"/>
  <c r="A432" i="5" s="1"/>
  <c r="T432" i="1" s="1"/>
  <c r="N431"/>
  <c r="A431" i="5" s="1"/>
  <c r="T431" i="1" s="1"/>
  <c r="N430"/>
  <c r="A430" i="5" s="1"/>
  <c r="T430" i="1" s="1"/>
  <c r="N429"/>
  <c r="A429" i="5" s="1"/>
  <c r="T429" i="1" s="1"/>
  <c r="N427"/>
  <c r="A427" i="5" s="1"/>
  <c r="T427" i="1" s="1"/>
  <c r="N425"/>
  <c r="A425" i="5" s="1"/>
  <c r="T425" i="1" s="1"/>
  <c r="N423"/>
  <c r="A423" i="5" s="1"/>
  <c r="T423" i="1" s="1"/>
  <c r="N421"/>
  <c r="A421" i="5" s="1"/>
  <c r="T421" i="1" s="1"/>
  <c r="N419"/>
  <c r="A419" i="5" s="1"/>
  <c r="T419" i="1" s="1"/>
  <c r="N416"/>
  <c r="A416" i="5" s="1"/>
  <c r="T416" i="1" s="1"/>
  <c r="N415"/>
  <c r="A415" i="5" s="1"/>
  <c r="T415" i="1" s="1"/>
  <c r="N414"/>
  <c r="A414" i="5" s="1"/>
  <c r="T414" i="1" s="1"/>
  <c r="N413"/>
  <c r="A413" i="5" s="1"/>
  <c r="T413" i="1" s="1"/>
  <c r="N412"/>
  <c r="A412" i="5" s="1"/>
  <c r="T412" i="1" s="1"/>
  <c r="N410"/>
  <c r="A410" i="5" s="1"/>
  <c r="T410" i="1" s="1"/>
  <c r="N409"/>
  <c r="A409" i="5" s="1"/>
  <c r="T409" i="1" s="1"/>
  <c r="N408"/>
  <c r="A408" i="5" s="1"/>
  <c r="T408" i="1" s="1"/>
  <c r="N406"/>
  <c r="A406" i="5" s="1"/>
  <c r="T406" i="1" s="1"/>
  <c r="N405"/>
  <c r="A405" i="5" s="1"/>
  <c r="T405" i="1" s="1"/>
  <c r="N403"/>
  <c r="A403" i="5" s="1"/>
  <c r="T403" i="1" s="1"/>
  <c r="N400"/>
  <c r="A400" i="5" s="1"/>
  <c r="T400" i="1" s="1"/>
  <c r="N399"/>
  <c r="A399" i="5" s="1"/>
  <c r="T399" i="1" s="1"/>
  <c r="N398"/>
  <c r="A398" i="5" s="1"/>
  <c r="T398" i="1" s="1"/>
  <c r="N397"/>
  <c r="A397" i="5" s="1"/>
  <c r="T397" i="1" s="1"/>
  <c r="N395"/>
  <c r="A395" i="5" s="1"/>
  <c r="T395" i="1" s="1"/>
  <c r="N394"/>
  <c r="A394" i="5" s="1"/>
  <c r="T394" i="1" s="1"/>
  <c r="N393"/>
  <c r="A393" i="5" s="1"/>
  <c r="T393" i="1" s="1"/>
  <c r="N391"/>
  <c r="A391" i="5" s="1"/>
  <c r="T391" i="1" s="1"/>
  <c r="N390"/>
  <c r="A390" i="5" s="1"/>
  <c r="T390" i="1" s="1"/>
  <c r="N389"/>
  <c r="A389" i="5" s="1"/>
  <c r="T389" i="1" s="1"/>
  <c r="N384"/>
  <c r="A384" i="5" s="1"/>
  <c r="T384" i="1" s="1"/>
  <c r="N383"/>
  <c r="A383" i="5" s="1"/>
  <c r="T383" i="1" s="1"/>
  <c r="N382"/>
  <c r="A382" i="5" s="1"/>
  <c r="T382" i="1" s="1"/>
  <c r="N381"/>
  <c r="A381" i="5" s="1"/>
  <c r="T381" i="1" s="1"/>
  <c r="N380"/>
  <c r="A380" i="5" s="1"/>
  <c r="T380" i="1" s="1"/>
  <c r="N379"/>
  <c r="A379" i="5" s="1"/>
  <c r="T379" i="1" s="1"/>
  <c r="N378"/>
  <c r="A378" i="5" s="1"/>
  <c r="T378" i="1" s="1"/>
  <c r="N377"/>
  <c r="A377" i="5" s="1"/>
  <c r="T377" i="1" s="1"/>
  <c r="N375"/>
  <c r="A375" i="5" s="1"/>
  <c r="T375" i="1" s="1"/>
  <c r="N374"/>
  <c r="A374" i="5" s="1"/>
  <c r="T374" i="1" s="1"/>
  <c r="N373"/>
  <c r="A373" i="5" s="1"/>
  <c r="T373" i="1" s="1"/>
  <c r="N371"/>
  <c r="A371" i="5" s="1"/>
  <c r="T371" i="1" s="1"/>
  <c r="N368"/>
  <c r="A368" i="5" s="1"/>
  <c r="T368" i="1" s="1"/>
  <c r="N367"/>
  <c r="A367" i="5" s="1"/>
  <c r="T367" i="1" s="1"/>
  <c r="N366"/>
  <c r="A366" i="5" s="1"/>
  <c r="T366" i="1" s="1"/>
  <c r="N365"/>
  <c r="A365" i="5" s="1"/>
  <c r="T365" i="1" s="1"/>
  <c r="N364"/>
  <c r="A364" i="5" s="1"/>
  <c r="T364" i="1" s="1"/>
  <c r="N363"/>
  <c r="A363" i="5" s="1"/>
  <c r="T363" i="1" s="1"/>
  <c r="N361"/>
  <c r="A361" i="5" s="1"/>
  <c r="T361" i="1" s="1"/>
  <c r="N359"/>
  <c r="A359" i="5" s="1"/>
  <c r="T359" i="1" s="1"/>
  <c r="N358"/>
  <c r="A358" i="5" s="1"/>
  <c r="T358" i="1" s="1"/>
  <c r="N357"/>
  <c r="A357" i="5" s="1"/>
  <c r="T357" i="1" s="1"/>
  <c r="N352"/>
  <c r="A352" i="5" s="1"/>
  <c r="T352" i="1" s="1"/>
  <c r="N351"/>
  <c r="A351" i="5" s="1"/>
  <c r="T351" i="1" s="1"/>
  <c r="N350"/>
  <c r="A350" i="5" s="1"/>
  <c r="T350" i="1" s="1"/>
  <c r="N349"/>
  <c r="A349" i="5" s="1"/>
  <c r="T349" i="1" s="1"/>
  <c r="N348"/>
  <c r="A348" i="5" s="1"/>
  <c r="T348" i="1" s="1"/>
  <c r="N347"/>
  <c r="A347" i="5" s="1"/>
  <c r="T347" i="1" s="1"/>
  <c r="N345"/>
  <c r="A345" i="5" s="1"/>
  <c r="T345" i="1" s="1"/>
  <c r="N344"/>
  <c r="A344" i="5" s="1"/>
  <c r="T344" i="1" s="1"/>
  <c r="N343"/>
  <c r="A343" i="5" s="1"/>
  <c r="T343" i="1" s="1"/>
  <c r="N341"/>
  <c r="A341" i="5" s="1"/>
  <c r="T341" i="1" s="1"/>
  <c r="N336"/>
  <c r="A336" i="5" s="1"/>
  <c r="T336" i="1" s="1"/>
  <c r="N335"/>
  <c r="A335" i="5" s="1"/>
  <c r="T335" i="1" s="1"/>
  <c r="N334"/>
  <c r="A334" i="5" s="1"/>
  <c r="T334" i="1" s="1"/>
  <c r="N331"/>
  <c r="A331" i="5" s="1"/>
  <c r="T331" i="1" s="1"/>
  <c r="N330"/>
  <c r="A330" i="5" s="1"/>
  <c r="T330" i="1" s="1"/>
  <c r="N329"/>
  <c r="A329" i="5" s="1"/>
  <c r="T329" i="1" s="1"/>
  <c r="N327"/>
  <c r="A327" i="5" s="1"/>
  <c r="T327" i="1" s="1"/>
  <c r="N326"/>
  <c r="A326" i="5" s="1"/>
  <c r="T326" i="1" s="1"/>
  <c r="N325"/>
  <c r="A325" i="5" s="1"/>
  <c r="T325" i="1" s="1"/>
  <c r="N320"/>
  <c r="A320" i="5" s="1"/>
  <c r="T320" i="1" s="1"/>
  <c r="N319"/>
  <c r="A319" i="5" s="1"/>
  <c r="T319" i="1" s="1"/>
  <c r="N318"/>
  <c r="A318" i="5" s="1"/>
  <c r="T318" i="1" s="1"/>
  <c r="N316"/>
  <c r="A316" i="5" s="1"/>
  <c r="T316" i="1" s="1"/>
  <c r="N313"/>
  <c r="A313" i="5" s="1"/>
  <c r="T313" i="1" s="1"/>
  <c r="N311"/>
  <c r="A311" i="5" s="1"/>
  <c r="T311" i="1" s="1"/>
  <c r="N310"/>
  <c r="A310" i="5" s="1"/>
  <c r="T310" i="1" s="1"/>
  <c r="N309"/>
  <c r="A309" i="5" s="1"/>
  <c r="T309" i="1" s="1"/>
  <c r="N305"/>
  <c r="A305" i="5" s="1"/>
  <c r="T305" i="1" s="1"/>
  <c r="N304"/>
  <c r="A304" i="5" s="1"/>
  <c r="T304" i="1" s="1"/>
  <c r="N303"/>
  <c r="A303" i="5" s="1"/>
  <c r="T303" i="1" s="1"/>
  <c r="N302"/>
  <c r="A302" i="5" s="1"/>
  <c r="T302" i="1" s="1"/>
  <c r="N301"/>
  <c r="A301" i="5" s="1"/>
  <c r="T301" i="1" s="1"/>
  <c r="N300"/>
  <c r="A300" i="5" s="1"/>
  <c r="T300" i="1" s="1"/>
  <c r="N299"/>
  <c r="A299" i="5" s="1"/>
  <c r="T299" i="1" s="1"/>
  <c r="N297"/>
  <c r="A297" i="5" s="1"/>
  <c r="T297" i="1" s="1"/>
  <c r="N296"/>
  <c r="A296" i="5" s="1"/>
  <c r="T296" i="1" s="1"/>
  <c r="N295"/>
  <c r="A295" i="5" s="1"/>
  <c r="T295" i="1" s="1"/>
  <c r="N288"/>
  <c r="A288" i="5" s="1"/>
  <c r="T288" i="1" s="1"/>
  <c r="N287"/>
  <c r="A287" i="5" s="1"/>
  <c r="T287" i="1" s="1"/>
  <c r="N285"/>
  <c r="A285" i="5" s="1"/>
  <c r="T285" i="1" s="1"/>
  <c r="N284"/>
  <c r="A284" i="5" s="1"/>
  <c r="T284" i="1" s="1"/>
  <c r="N283"/>
  <c r="A283" i="5" s="1"/>
  <c r="T283" i="1" s="1"/>
  <c r="N282"/>
  <c r="A282" i="5" s="1"/>
  <c r="T282" i="1" s="1"/>
  <c r="N279"/>
  <c r="A279" i="5" s="1"/>
  <c r="T279" i="1" s="1"/>
  <c r="N278"/>
  <c r="A278" i="5" s="1"/>
  <c r="T278" i="1" s="1"/>
  <c r="N272"/>
  <c r="A272" i="5" s="1"/>
  <c r="T272" i="1" s="1"/>
  <c r="N271"/>
  <c r="A271" i="5" s="1"/>
  <c r="T271" i="1" s="1"/>
  <c r="N270"/>
  <c r="A270" i="5" s="1"/>
  <c r="T270" i="1" s="1"/>
  <c r="N269"/>
  <c r="A269" i="5" s="1"/>
  <c r="T269" i="1" s="1"/>
  <c r="N268"/>
  <c r="A268" i="5" s="1"/>
  <c r="T268" i="1" s="1"/>
  <c r="N266"/>
  <c r="A266" i="5" s="1"/>
  <c r="T266" i="1" s="1"/>
  <c r="N264"/>
  <c r="A264" i="5" s="1"/>
  <c r="T264" i="1" s="1"/>
  <c r="N263"/>
  <c r="A263" i="5" s="1"/>
  <c r="T263" i="1" s="1"/>
  <c r="N261"/>
  <c r="A261" i="5" s="1"/>
  <c r="T261" i="1" s="1"/>
  <c r="N259"/>
  <c r="A259" i="5" s="1"/>
  <c r="T259" i="1" s="1"/>
  <c r="N256"/>
  <c r="A256" i="5" s="1"/>
  <c r="T256" i="1" s="1"/>
  <c r="N255"/>
  <c r="A255" i="5" s="1"/>
  <c r="T255" i="1" s="1"/>
  <c r="N254"/>
  <c r="A254" i="5" s="1"/>
  <c r="T254" i="1" s="1"/>
  <c r="N253"/>
  <c r="A253" i="5" s="1"/>
  <c r="T253" i="1" s="1"/>
  <c r="N251"/>
  <c r="A251" i="5" s="1"/>
  <c r="T251" i="1" s="1"/>
  <c r="N249"/>
  <c r="A249" i="5" s="1"/>
  <c r="T249" i="1" s="1"/>
  <c r="N247"/>
  <c r="A247" i="5" s="1"/>
  <c r="T247" i="1" s="1"/>
  <c r="N246"/>
  <c r="A246" i="5" s="1"/>
  <c r="T246" i="1" s="1"/>
  <c r="N242"/>
  <c r="A242" i="5" s="1"/>
  <c r="T242" i="1" s="1"/>
  <c r="N239"/>
  <c r="A239" i="5" s="1"/>
  <c r="T239" i="1" s="1"/>
  <c r="N238"/>
  <c r="A238" i="5" s="1"/>
  <c r="T238" i="1" s="1"/>
  <c r="N237"/>
  <c r="A237" i="5" s="1"/>
  <c r="T237" i="1" s="1"/>
  <c r="N236"/>
  <c r="A236" i="5" s="1"/>
  <c r="T236" i="1" s="1"/>
  <c r="N235"/>
  <c r="A235" i="5" s="1"/>
  <c r="T235" i="1" s="1"/>
  <c r="N234"/>
  <c r="A234" i="5" s="1"/>
  <c r="T234" i="1" s="1"/>
  <c r="N231"/>
  <c r="A231" i="5" s="1"/>
  <c r="T231" i="1" s="1"/>
  <c r="N230"/>
  <c r="A230" i="5" s="1"/>
  <c r="T230" i="1" s="1"/>
  <c r="N229"/>
  <c r="A229" i="5" s="1"/>
  <c r="T229" i="1" s="1"/>
  <c r="N223"/>
  <c r="A223" i="5" s="1"/>
  <c r="T223" i="1" s="1"/>
  <c r="N222"/>
  <c r="A222" i="5" s="1"/>
  <c r="T222" i="1" s="1"/>
  <c r="N220"/>
  <c r="A220" i="5" s="1"/>
  <c r="T220" i="1" s="1"/>
  <c r="N218"/>
  <c r="A218" i="5" s="1"/>
  <c r="T218" i="1" s="1"/>
  <c r="N215"/>
  <c r="A215" i="5" s="1"/>
  <c r="T215" i="1" s="1"/>
  <c r="N214"/>
  <c r="A214" i="5" s="1"/>
  <c r="T214" i="1" s="1"/>
  <c r="N213"/>
  <c r="A213" i="5" s="1"/>
  <c r="T213" i="1" s="1"/>
  <c r="N212"/>
  <c r="A212" i="5" s="1"/>
  <c r="T212" i="1" s="1"/>
  <c r="N208"/>
  <c r="A208" i="5" s="1"/>
  <c r="T208" i="1" s="1"/>
  <c r="N207"/>
  <c r="A207" i="5" s="1"/>
  <c r="T207" i="1" s="1"/>
  <c r="N206"/>
  <c r="A206" i="5" s="1"/>
  <c r="T206" i="1" s="1"/>
  <c r="N205"/>
  <c r="A205" i="5" s="1"/>
  <c r="T205" i="1" s="1"/>
  <c r="N203"/>
  <c r="A203" i="5" s="1"/>
  <c r="T203" i="1" s="1"/>
  <c r="N201"/>
  <c r="A201" i="5" s="1"/>
  <c r="T201" i="1" s="1"/>
  <c r="N200"/>
  <c r="A200" i="5" s="1"/>
  <c r="T200" i="1" s="1"/>
  <c r="N199"/>
  <c r="A199" i="5" s="1"/>
  <c r="T199" i="1" s="1"/>
  <c r="N198"/>
  <c r="A198" i="5" s="1"/>
  <c r="T198" i="1" s="1"/>
  <c r="N197"/>
  <c r="A197" i="5" s="1"/>
  <c r="T197" i="1" s="1"/>
  <c r="N192"/>
  <c r="A192" i="5" s="1"/>
  <c r="T192" i="1" s="1"/>
  <c r="N191"/>
  <c r="A191" i="5" s="1"/>
  <c r="T191" i="1" s="1"/>
  <c r="N189"/>
  <c r="A189" i="5" s="1"/>
  <c r="T189" i="1" s="1"/>
  <c r="N185"/>
  <c r="A185" i="5" s="1"/>
  <c r="T185" i="1" s="1"/>
  <c r="N183"/>
  <c r="A183" i="5" s="1"/>
  <c r="T183" i="1" s="1"/>
  <c r="N182"/>
  <c r="A182" i="5" s="1"/>
  <c r="T182" i="1" s="1"/>
  <c r="N172"/>
  <c r="A172" i="5" s="1"/>
  <c r="T172" i="1" s="1"/>
  <c r="N171"/>
  <c r="A171" i="5" s="1"/>
  <c r="T171" i="1" s="1"/>
  <c r="N170"/>
  <c r="A170" i="5" s="1"/>
  <c r="T170" i="1" s="1"/>
  <c r="N169"/>
  <c r="A169" i="5" s="1"/>
  <c r="T169" i="1" s="1"/>
  <c r="N168"/>
  <c r="A168" i="5" s="1"/>
  <c r="T168" i="1" s="1"/>
  <c r="N167"/>
  <c r="A167" i="5" s="1"/>
  <c r="T167" i="1" s="1"/>
  <c r="N166"/>
  <c r="A166" i="5" s="1"/>
  <c r="T166" i="1" s="1"/>
  <c r="N163"/>
  <c r="A163" i="5" s="1"/>
  <c r="T163" i="1" s="1"/>
  <c r="N162"/>
  <c r="A162" i="5" s="1"/>
  <c r="T162" i="1" s="1"/>
  <c r="N160"/>
  <c r="A160" i="5" s="1"/>
  <c r="T160" i="1" s="1"/>
  <c r="N159"/>
  <c r="A159" i="5" s="1"/>
  <c r="T159" i="1" s="1"/>
  <c r="N154"/>
  <c r="A154" i="5" s="1"/>
  <c r="T154" i="1" s="1"/>
  <c r="N153"/>
  <c r="A153" i="5" s="1"/>
  <c r="T153" i="1" s="1"/>
  <c r="N152"/>
  <c r="A152" i="5" s="1"/>
  <c r="T152" i="1" s="1"/>
  <c r="N151"/>
  <c r="A151" i="5" s="1"/>
  <c r="T151" i="1" s="1"/>
  <c r="N149"/>
  <c r="A149" i="5" s="1"/>
  <c r="T149" i="1" s="1"/>
  <c r="N148"/>
  <c r="A148" i="5" s="1"/>
  <c r="T148" i="1" s="1"/>
  <c r="N147"/>
  <c r="A147" i="5" s="1"/>
  <c r="T147" i="1" s="1"/>
  <c r="N144"/>
  <c r="A144" i="5" s="1"/>
  <c r="T144" i="1" s="1"/>
  <c r="N141"/>
  <c r="A141" i="5" s="1"/>
  <c r="T141" i="1" s="1"/>
  <c r="N139"/>
  <c r="A139" i="5" s="1"/>
  <c r="T139" i="1" s="1"/>
  <c r="N138"/>
  <c r="A138" i="5" s="1"/>
  <c r="T138" i="1" s="1"/>
  <c r="N136"/>
  <c r="A136" i="5" s="1"/>
  <c r="T136" i="1" s="1"/>
  <c r="N135"/>
  <c r="A135" i="5" s="1"/>
  <c r="T135" i="1" s="1"/>
  <c r="N134"/>
  <c r="A134" i="5" s="1"/>
  <c r="T134" i="1" s="1"/>
  <c r="N133"/>
  <c r="A133" i="5" s="1"/>
  <c r="T133" i="1" s="1"/>
  <c r="N132"/>
  <c r="A132" i="5" s="1"/>
  <c r="T132" i="1" s="1"/>
  <c r="N131"/>
  <c r="A131" i="5" s="1"/>
  <c r="T131" i="1" s="1"/>
  <c r="N130"/>
  <c r="A130" i="5" s="1"/>
  <c r="T130" i="1" s="1"/>
  <c r="N127"/>
  <c r="A127" i="5" s="1"/>
  <c r="T127" i="1" s="1"/>
  <c r="N125"/>
  <c r="A125" i="5" s="1"/>
  <c r="T125" i="1" s="1"/>
  <c r="N120"/>
  <c r="A120" i="5" s="1"/>
  <c r="T120" i="1" s="1"/>
  <c r="N117"/>
  <c r="A117" i="5" s="1"/>
  <c r="T117" i="1" s="1"/>
  <c r="N115"/>
  <c r="A115" i="5" s="1"/>
  <c r="T115" i="1" s="1"/>
  <c r="N114"/>
  <c r="A114" i="5" s="1"/>
  <c r="T114" i="1" s="1"/>
  <c r="N110"/>
  <c r="A110" i="5" s="1"/>
  <c r="T110" i="1" s="1"/>
  <c r="N109"/>
  <c r="A109" i="5" s="1"/>
  <c r="T109" i="1" s="1"/>
  <c r="N106"/>
  <c r="A106" i="5" s="1"/>
  <c r="T106" i="1" s="1"/>
  <c r="N105"/>
  <c r="A105" i="5" s="1"/>
  <c r="T105" i="1" s="1"/>
  <c r="N104"/>
  <c r="A104" i="5" s="1"/>
  <c r="T104" i="1" s="1"/>
  <c r="N103"/>
  <c r="A103" i="5" s="1"/>
  <c r="T103" i="1" s="1"/>
  <c r="N102"/>
  <c r="A102" i="5" s="1"/>
  <c r="T102" i="1" s="1"/>
  <c r="N99"/>
  <c r="A99" i="5" s="1"/>
  <c r="T99" i="1" s="1"/>
  <c r="N98"/>
  <c r="A98" i="5" s="1"/>
  <c r="T98" i="1" s="1"/>
  <c r="N96"/>
  <c r="A96" i="5" s="1"/>
  <c r="T96" i="1" s="1"/>
  <c r="N91"/>
  <c r="A91" i="5" s="1"/>
  <c r="T91" i="1" s="1"/>
  <c r="N90"/>
  <c r="A90" i="5" s="1"/>
  <c r="T90" i="1" s="1"/>
  <c r="N89"/>
  <c r="A89" i="5" s="1"/>
  <c r="T89" i="1" s="1"/>
  <c r="N88"/>
  <c r="A88" i="5" s="1"/>
  <c r="T88" i="1" s="1"/>
  <c r="N86"/>
  <c r="A86" i="5" s="1"/>
  <c r="T86" i="1" s="1"/>
  <c r="N84"/>
  <c r="A84" i="5" s="1"/>
  <c r="T84" i="1" s="1"/>
  <c r="N83"/>
  <c r="A83" i="5" s="1"/>
  <c r="T83" i="1" s="1"/>
  <c r="N80"/>
  <c r="A80" i="5" s="1"/>
  <c r="T80" i="1" s="1"/>
  <c r="N77"/>
  <c r="A77" i="5" s="1"/>
  <c r="T77" i="1" s="1"/>
  <c r="N75"/>
  <c r="A75" i="5" s="1"/>
  <c r="T75" i="1" s="1"/>
  <c r="N74"/>
  <c r="A74" i="5" s="1"/>
  <c r="T74" i="1" s="1"/>
  <c r="N73"/>
  <c r="A73" i="5" s="1"/>
  <c r="T73" i="1" s="1"/>
  <c r="N72"/>
  <c r="A72" i="5" s="1"/>
  <c r="T72" i="1" s="1"/>
  <c r="N71"/>
  <c r="A71" i="5" s="1"/>
  <c r="T71" i="1" s="1"/>
  <c r="N69"/>
  <c r="A69" i="5" s="1"/>
  <c r="T69" i="1" s="1"/>
  <c r="N68"/>
  <c r="A68" i="5" s="1"/>
  <c r="T68" i="1" s="1"/>
  <c r="N67"/>
  <c r="A67" i="5" s="1"/>
  <c r="T67" i="1" s="1"/>
  <c r="N65"/>
  <c r="A65" i="5" s="1"/>
  <c r="T65" i="1" s="1"/>
  <c r="N64"/>
  <c r="A64" i="5" s="1"/>
  <c r="T64" i="1" s="1"/>
  <c r="N60"/>
  <c r="A60" i="5" s="1"/>
  <c r="T60" i="1" s="1"/>
  <c r="N59"/>
  <c r="A59" i="5" s="1"/>
  <c r="T59" i="1" s="1"/>
  <c r="N57"/>
  <c r="A57" i="5" s="1"/>
  <c r="T57" i="1" s="1"/>
  <c r="N54"/>
  <c r="A54" i="5" s="1"/>
  <c r="T54" i="1" s="1"/>
  <c r="N52"/>
  <c r="A52" i="5" s="1"/>
  <c r="T52" i="1" s="1"/>
  <c r="N50"/>
  <c r="A50" i="5" s="1"/>
  <c r="T50" i="1" s="1"/>
  <c r="N48"/>
  <c r="A48" i="5" s="1"/>
  <c r="T48" i="1" s="1"/>
  <c r="N46"/>
  <c r="A46" i="5" s="1"/>
  <c r="T46" i="1" s="1"/>
  <c r="N45"/>
  <c r="A45" i="5" s="1"/>
  <c r="T45" i="1" s="1"/>
  <c r="N44"/>
  <c r="A44" i="5" s="1"/>
  <c r="N43" i="1"/>
  <c r="A43" i="5" s="1"/>
  <c r="N41" i="1"/>
  <c r="A41" i="5" s="1"/>
  <c r="N38" i="1"/>
  <c r="A38" i="5" s="1"/>
  <c r="N36" i="1"/>
  <c r="A36" i="5" s="1"/>
  <c r="N35" i="1"/>
  <c r="A35" i="5" s="1"/>
  <c r="N34" i="1"/>
  <c r="A34" i="5" s="1"/>
  <c r="N33" i="1"/>
  <c r="A33" i="5" s="1"/>
  <c r="N30" i="1"/>
  <c r="A30" i="5" s="1"/>
  <c r="N29" i="1"/>
  <c r="A29" i="5" s="1"/>
  <c r="N28" i="1"/>
  <c r="A28" i="5" s="1"/>
  <c r="N23" i="1"/>
  <c r="A23" i="5" s="1"/>
  <c r="N22" i="1"/>
  <c r="A22" i="5" s="1"/>
  <c r="N20" i="1"/>
  <c r="A20" i="5" s="1"/>
  <c r="N19" i="1"/>
  <c r="A19" i="5" s="1"/>
  <c r="N14" i="1"/>
  <c r="A14" i="5" s="1"/>
  <c r="N12" i="1"/>
  <c r="A12" i="5" s="1"/>
  <c r="N11" i="1"/>
  <c r="A11" i="5" s="1"/>
  <c r="Q3" i="1"/>
  <c r="Y350" l="1"/>
  <c r="I293"/>
  <c r="H792"/>
  <c r="H329"/>
  <c r="H326"/>
  <c r="H301"/>
  <c r="H137"/>
  <c r="H345"/>
  <c r="H288"/>
  <c r="Y326"/>
  <c r="H311"/>
  <c r="H209"/>
  <c r="H321"/>
  <c r="H197"/>
  <c r="H299"/>
  <c r="H840"/>
  <c r="J10"/>
  <c r="Q10" i="5"/>
  <c r="K10" i="1" s="1"/>
  <c r="Q11" i="5"/>
  <c r="K11" i="1" s="1"/>
  <c r="J11"/>
  <c r="J16"/>
  <c r="Q16" i="5"/>
  <c r="K16" i="1" s="1"/>
  <c r="J21"/>
  <c r="Q21" i="5"/>
  <c r="K21" i="1" s="1"/>
  <c r="J5"/>
  <c r="Q5" i="5"/>
  <c r="K5" i="1" s="1"/>
  <c r="J14"/>
  <c r="Q14" i="5"/>
  <c r="K14" i="1" s="1"/>
  <c r="Q15" i="5"/>
  <c r="K15" i="1" s="1"/>
  <c r="J15"/>
  <c r="J20"/>
  <c r="Q20" i="5"/>
  <c r="K20" i="1" s="1"/>
  <c r="J4"/>
  <c r="Q4" i="5"/>
  <c r="K4" i="1" s="1"/>
  <c r="J9"/>
  <c r="Q9" i="5"/>
  <c r="K9" i="1" s="1"/>
  <c r="J2"/>
  <c r="Q2" i="5"/>
  <c r="K2" i="1" s="1"/>
  <c r="J18"/>
  <c r="Q18" i="5"/>
  <c r="K18" i="1" s="1"/>
  <c r="Q19" i="5"/>
  <c r="K19" i="1" s="1"/>
  <c r="J19"/>
  <c r="Q3" i="5"/>
  <c r="K3" i="1" s="1"/>
  <c r="J3"/>
  <c r="J8"/>
  <c r="Q8" i="5"/>
  <c r="K8" i="1" s="1"/>
  <c r="J13"/>
  <c r="Q13" i="5"/>
  <c r="K13" i="1" s="1"/>
  <c r="J22"/>
  <c r="Q22" i="5"/>
  <c r="K22" i="1" s="1"/>
  <c r="J6"/>
  <c r="Q6" i="5"/>
  <c r="K6" i="1" s="1"/>
  <c r="Q7" i="5"/>
  <c r="K7" i="1" s="1"/>
  <c r="J7"/>
  <c r="J12"/>
  <c r="Q12" i="5"/>
  <c r="K12" i="1" s="1"/>
  <c r="J17"/>
  <c r="Q17" i="5"/>
  <c r="K17" i="1" s="1"/>
  <c r="R591" i="5"/>
  <c r="T591" s="1"/>
  <c r="U591"/>
  <c r="V591" s="1"/>
  <c r="L591" i="1" s="1"/>
  <c r="R587" i="5"/>
  <c r="T587" s="1"/>
  <c r="U587"/>
  <c r="V587" s="1"/>
  <c r="L587" i="1" s="1"/>
  <c r="R583" i="5"/>
  <c r="T583" s="1"/>
  <c r="U583"/>
  <c r="V583" s="1"/>
  <c r="L583" i="1" s="1"/>
  <c r="R579" i="5"/>
  <c r="T579" s="1"/>
  <c r="U579"/>
  <c r="V579" s="1"/>
  <c r="L579" i="1" s="1"/>
  <c r="R575" i="5"/>
  <c r="T575" s="1"/>
  <c r="U575"/>
  <c r="V575" s="1"/>
  <c r="L575" i="1" s="1"/>
  <c r="R571" i="5"/>
  <c r="T571" s="1"/>
  <c r="U571"/>
  <c r="V571" s="1"/>
  <c r="L571" i="1" s="1"/>
  <c r="R567" i="5"/>
  <c r="T567" s="1"/>
  <c r="U567"/>
  <c r="V567" s="1"/>
  <c r="L567" i="1" s="1"/>
  <c r="R563" i="5"/>
  <c r="T563" s="1"/>
  <c r="U563"/>
  <c r="V563" s="1"/>
  <c r="L563" i="1" s="1"/>
  <c r="R559" i="5"/>
  <c r="T559" s="1"/>
  <c r="U559"/>
  <c r="V559" s="1"/>
  <c r="L559" i="1" s="1"/>
  <c r="R555" i="5"/>
  <c r="T555" s="1"/>
  <c r="U555"/>
  <c r="V555" s="1"/>
  <c r="L555" i="1" s="1"/>
  <c r="R551" i="5"/>
  <c r="T551" s="1"/>
  <c r="U551"/>
  <c r="V551" s="1"/>
  <c r="L551" i="1" s="1"/>
  <c r="R547" i="5"/>
  <c r="T547" s="1"/>
  <c r="U547"/>
  <c r="V547" s="1"/>
  <c r="L547" i="1" s="1"/>
  <c r="R543" i="5"/>
  <c r="T543" s="1"/>
  <c r="U543"/>
  <c r="V543" s="1"/>
  <c r="L543" i="1" s="1"/>
  <c r="R539" i="5"/>
  <c r="T539" s="1"/>
  <c r="U539"/>
  <c r="V539" s="1"/>
  <c r="L539" i="1" s="1"/>
  <c r="R535" i="5"/>
  <c r="T535" s="1"/>
  <c r="U535"/>
  <c r="V535" s="1"/>
  <c r="L535" i="1" s="1"/>
  <c r="R531" i="5"/>
  <c r="T531" s="1"/>
  <c r="U531"/>
  <c r="V531" s="1"/>
  <c r="L531" i="1" s="1"/>
  <c r="R527" i="5"/>
  <c r="T527" s="1"/>
  <c r="U527"/>
  <c r="V527" s="1"/>
  <c r="L527" i="1" s="1"/>
  <c r="R523" i="5"/>
  <c r="T523" s="1"/>
  <c r="U523"/>
  <c r="V523" s="1"/>
  <c r="L523" i="1" s="1"/>
  <c r="R519" i="5"/>
  <c r="T519" s="1"/>
  <c r="U519"/>
  <c r="V519" s="1"/>
  <c r="L519" i="1" s="1"/>
  <c r="R515" i="5"/>
  <c r="T515" s="1"/>
  <c r="U515"/>
  <c r="V515" s="1"/>
  <c r="L515" i="1" s="1"/>
  <c r="R511" i="5"/>
  <c r="T511" s="1"/>
  <c r="U511"/>
  <c r="V511" s="1"/>
  <c r="L511" i="1" s="1"/>
  <c r="R507" i="5"/>
  <c r="T507" s="1"/>
  <c r="U507"/>
  <c r="V507" s="1"/>
  <c r="L507" i="1" s="1"/>
  <c r="R503" i="5"/>
  <c r="T503" s="1"/>
  <c r="U503"/>
  <c r="V503" s="1"/>
  <c r="L503" i="1" s="1"/>
  <c r="R499" i="5"/>
  <c r="T499" s="1"/>
  <c r="U499"/>
  <c r="V499" s="1"/>
  <c r="L499" i="1" s="1"/>
  <c r="R495" i="5"/>
  <c r="T495" s="1"/>
  <c r="U495"/>
  <c r="V495" s="1"/>
  <c r="L495" i="1" s="1"/>
  <c r="R491" i="5"/>
  <c r="T491" s="1"/>
  <c r="U491"/>
  <c r="V491" s="1"/>
  <c r="L491" i="1" s="1"/>
  <c r="R487" i="5"/>
  <c r="T487" s="1"/>
  <c r="U487"/>
  <c r="V487" s="1"/>
  <c r="L487" i="1" s="1"/>
  <c r="R483" i="5"/>
  <c r="T483" s="1"/>
  <c r="U483"/>
  <c r="V483" s="1"/>
  <c r="L483" i="1" s="1"/>
  <c r="R479" i="5"/>
  <c r="T479" s="1"/>
  <c r="U479"/>
  <c r="V479" s="1"/>
  <c r="L479" i="1" s="1"/>
  <c r="R475" i="5"/>
  <c r="T475" s="1"/>
  <c r="U475"/>
  <c r="V475" s="1"/>
  <c r="L475" i="1" s="1"/>
  <c r="R471" i="5"/>
  <c r="T471" s="1"/>
  <c r="U471"/>
  <c r="V471" s="1"/>
  <c r="L471" i="1" s="1"/>
  <c r="R467" i="5"/>
  <c r="T467" s="1"/>
  <c r="U467"/>
  <c r="V467" s="1"/>
  <c r="L467" i="1" s="1"/>
  <c r="R463" i="5"/>
  <c r="T463" s="1"/>
  <c r="U463"/>
  <c r="V463" s="1"/>
  <c r="L463" i="1" s="1"/>
  <c r="R459" i="5"/>
  <c r="T459" s="1"/>
  <c r="U459"/>
  <c r="V459" s="1"/>
  <c r="L459" i="1" s="1"/>
  <c r="R455" i="5"/>
  <c r="T455" s="1"/>
  <c r="U455"/>
  <c r="V455" s="1"/>
  <c r="L455" i="1" s="1"/>
  <c r="R451" i="5"/>
  <c r="T451" s="1"/>
  <c r="U451"/>
  <c r="V451" s="1"/>
  <c r="L451" i="1" s="1"/>
  <c r="R447" i="5"/>
  <c r="T447" s="1"/>
  <c r="U447"/>
  <c r="V447" s="1"/>
  <c r="L447" i="1" s="1"/>
  <c r="R443" i="5"/>
  <c r="T443" s="1"/>
  <c r="U443"/>
  <c r="V443" s="1"/>
  <c r="L443" i="1" s="1"/>
  <c r="R439" i="5"/>
  <c r="T439" s="1"/>
  <c r="U439"/>
  <c r="V439" s="1"/>
  <c r="L439" i="1" s="1"/>
  <c r="R435" i="5"/>
  <c r="T435" s="1"/>
  <c r="U435"/>
  <c r="V435" s="1"/>
  <c r="L435" i="1" s="1"/>
  <c r="R431" i="5"/>
  <c r="T431" s="1"/>
  <c r="U431"/>
  <c r="V431" s="1"/>
  <c r="L431" i="1" s="1"/>
  <c r="R427" i="5"/>
  <c r="T427" s="1"/>
  <c r="U427"/>
  <c r="V427" s="1"/>
  <c r="L427" i="1" s="1"/>
  <c r="R423" i="5"/>
  <c r="T423" s="1"/>
  <c r="U423"/>
  <c r="V423" s="1"/>
  <c r="L423" i="1" s="1"/>
  <c r="R419" i="5"/>
  <c r="T419" s="1"/>
  <c r="U419"/>
  <c r="V419" s="1"/>
  <c r="L419" i="1" s="1"/>
  <c r="R415" i="5"/>
  <c r="T415" s="1"/>
  <c r="U415"/>
  <c r="V415" s="1"/>
  <c r="L415" i="1" s="1"/>
  <c r="R411" i="5"/>
  <c r="T411" s="1"/>
  <c r="U411"/>
  <c r="V411" s="1"/>
  <c r="L411" i="1" s="1"/>
  <c r="R407" i="5"/>
  <c r="T407" s="1"/>
  <c r="U407"/>
  <c r="V407" s="1"/>
  <c r="L407" i="1" s="1"/>
  <c r="R403" i="5"/>
  <c r="T403" s="1"/>
  <c r="U403"/>
  <c r="V403" s="1"/>
  <c r="L403" i="1" s="1"/>
  <c r="R399" i="5"/>
  <c r="T399" s="1"/>
  <c r="U399"/>
  <c r="V399" s="1"/>
  <c r="L399" i="1" s="1"/>
  <c r="I292"/>
  <c r="R590" i="5"/>
  <c r="T590" s="1"/>
  <c r="U590"/>
  <c r="V590" s="1"/>
  <c r="L590" i="1" s="1"/>
  <c r="R586" i="5"/>
  <c r="T586" s="1"/>
  <c r="U586"/>
  <c r="V586" s="1"/>
  <c r="L586" i="1" s="1"/>
  <c r="R582" i="5"/>
  <c r="T582" s="1"/>
  <c r="U582"/>
  <c r="V582" s="1"/>
  <c r="L582" i="1" s="1"/>
  <c r="R578" i="5"/>
  <c r="T578" s="1"/>
  <c r="U578"/>
  <c r="V578" s="1"/>
  <c r="L578" i="1" s="1"/>
  <c r="R574" i="5"/>
  <c r="T574" s="1"/>
  <c r="U574"/>
  <c r="V574" s="1"/>
  <c r="L574" i="1" s="1"/>
  <c r="R570" i="5"/>
  <c r="T570" s="1"/>
  <c r="U570"/>
  <c r="V570" s="1"/>
  <c r="L570" i="1" s="1"/>
  <c r="R566" i="5"/>
  <c r="T566" s="1"/>
  <c r="U566"/>
  <c r="V566" s="1"/>
  <c r="L566" i="1" s="1"/>
  <c r="R562" i="5"/>
  <c r="T562" s="1"/>
  <c r="U562"/>
  <c r="V562" s="1"/>
  <c r="L562" i="1" s="1"/>
  <c r="R558" i="5"/>
  <c r="T558" s="1"/>
  <c r="U558"/>
  <c r="V558" s="1"/>
  <c r="L558" i="1" s="1"/>
  <c r="R554" i="5"/>
  <c r="T554" s="1"/>
  <c r="U554"/>
  <c r="V554" s="1"/>
  <c r="L554" i="1" s="1"/>
  <c r="R550" i="5"/>
  <c r="T550" s="1"/>
  <c r="U550"/>
  <c r="V550" s="1"/>
  <c r="L550" i="1" s="1"/>
  <c r="R546" i="5"/>
  <c r="T546" s="1"/>
  <c r="U546"/>
  <c r="V546" s="1"/>
  <c r="L546" i="1" s="1"/>
  <c r="R542" i="5"/>
  <c r="T542" s="1"/>
  <c r="U542"/>
  <c r="V542" s="1"/>
  <c r="L542" i="1" s="1"/>
  <c r="R538" i="5"/>
  <c r="T538" s="1"/>
  <c r="U538"/>
  <c r="V538" s="1"/>
  <c r="L538" i="1" s="1"/>
  <c r="R534" i="5"/>
  <c r="T534" s="1"/>
  <c r="U534"/>
  <c r="V534" s="1"/>
  <c r="L534" i="1" s="1"/>
  <c r="R530" i="5"/>
  <c r="T530" s="1"/>
  <c r="U530"/>
  <c r="V530" s="1"/>
  <c r="L530" i="1" s="1"/>
  <c r="R526" i="5"/>
  <c r="T526" s="1"/>
  <c r="U526"/>
  <c r="V526" s="1"/>
  <c r="L526" i="1" s="1"/>
  <c r="R522" i="5"/>
  <c r="T522" s="1"/>
  <c r="U522"/>
  <c r="V522" s="1"/>
  <c r="L522" i="1" s="1"/>
  <c r="R518" i="5"/>
  <c r="T518" s="1"/>
  <c r="U518"/>
  <c r="V518" s="1"/>
  <c r="L518" i="1" s="1"/>
  <c r="R514" i="5"/>
  <c r="T514" s="1"/>
  <c r="U514"/>
  <c r="V514" s="1"/>
  <c r="L514" i="1" s="1"/>
  <c r="R510" i="5"/>
  <c r="T510" s="1"/>
  <c r="U510"/>
  <c r="V510" s="1"/>
  <c r="L510" i="1" s="1"/>
  <c r="R506" i="5"/>
  <c r="T506" s="1"/>
  <c r="U506"/>
  <c r="V506" s="1"/>
  <c r="L506" i="1" s="1"/>
  <c r="R502" i="5"/>
  <c r="T502" s="1"/>
  <c r="U502"/>
  <c r="V502" s="1"/>
  <c r="L502" i="1" s="1"/>
  <c r="R498" i="5"/>
  <c r="T498" s="1"/>
  <c r="U498"/>
  <c r="V498" s="1"/>
  <c r="L498" i="1" s="1"/>
  <c r="R494" i="5"/>
  <c r="T494" s="1"/>
  <c r="U494"/>
  <c r="V494" s="1"/>
  <c r="L494" i="1" s="1"/>
  <c r="R490" i="5"/>
  <c r="T490" s="1"/>
  <c r="U490"/>
  <c r="V490" s="1"/>
  <c r="L490" i="1" s="1"/>
  <c r="R486" i="5"/>
  <c r="T486" s="1"/>
  <c r="U486"/>
  <c r="V486" s="1"/>
  <c r="L486" i="1" s="1"/>
  <c r="R482" i="5"/>
  <c r="T482" s="1"/>
  <c r="U482"/>
  <c r="V482" s="1"/>
  <c r="L482" i="1" s="1"/>
  <c r="R478" i="5"/>
  <c r="T478" s="1"/>
  <c r="U478"/>
  <c r="V478" s="1"/>
  <c r="L478" i="1" s="1"/>
  <c r="R474" i="5"/>
  <c r="T474" s="1"/>
  <c r="U474"/>
  <c r="V474" s="1"/>
  <c r="L474" i="1" s="1"/>
  <c r="R470" i="5"/>
  <c r="T470" s="1"/>
  <c r="U470"/>
  <c r="V470" s="1"/>
  <c r="L470" i="1" s="1"/>
  <c r="R466" i="5"/>
  <c r="T466" s="1"/>
  <c r="U466"/>
  <c r="V466" s="1"/>
  <c r="L466" i="1" s="1"/>
  <c r="R462" i="5"/>
  <c r="T462" s="1"/>
  <c r="U462"/>
  <c r="V462" s="1"/>
  <c r="L462" i="1" s="1"/>
  <c r="R458" i="5"/>
  <c r="T458" s="1"/>
  <c r="U458"/>
  <c r="V458" s="1"/>
  <c r="L458" i="1" s="1"/>
  <c r="R454" i="5"/>
  <c r="T454" s="1"/>
  <c r="U454"/>
  <c r="V454" s="1"/>
  <c r="L454" i="1" s="1"/>
  <c r="R450" i="5"/>
  <c r="T450" s="1"/>
  <c r="U450"/>
  <c r="V450" s="1"/>
  <c r="L450" i="1" s="1"/>
  <c r="R446" i="5"/>
  <c r="T446" s="1"/>
  <c r="U446"/>
  <c r="V446" s="1"/>
  <c r="L446" i="1" s="1"/>
  <c r="R442" i="5"/>
  <c r="T442" s="1"/>
  <c r="U442"/>
  <c r="V442" s="1"/>
  <c r="L442" i="1" s="1"/>
  <c r="R438" i="5"/>
  <c r="T438" s="1"/>
  <c r="U438"/>
  <c r="V438" s="1"/>
  <c r="L438" i="1" s="1"/>
  <c r="R434" i="5"/>
  <c r="T434" s="1"/>
  <c r="U434"/>
  <c r="V434" s="1"/>
  <c r="L434" i="1" s="1"/>
  <c r="R430" i="5"/>
  <c r="T430" s="1"/>
  <c r="U430"/>
  <c r="V430" s="1"/>
  <c r="L430" i="1" s="1"/>
  <c r="R426" i="5"/>
  <c r="T426" s="1"/>
  <c r="U426"/>
  <c r="V426" s="1"/>
  <c r="L426" i="1" s="1"/>
  <c r="R422" i="5"/>
  <c r="T422" s="1"/>
  <c r="U422"/>
  <c r="V422" s="1"/>
  <c r="L422" i="1" s="1"/>
  <c r="R418" i="5"/>
  <c r="T418" s="1"/>
  <c r="U418"/>
  <c r="V418" s="1"/>
  <c r="L418" i="1" s="1"/>
  <c r="R414" i="5"/>
  <c r="T414" s="1"/>
  <c r="U414"/>
  <c r="V414" s="1"/>
  <c r="L414" i="1" s="1"/>
  <c r="R410" i="5"/>
  <c r="T410" s="1"/>
  <c r="U410"/>
  <c r="V410" s="1"/>
  <c r="L410" i="1" s="1"/>
  <c r="R406" i="5"/>
  <c r="T406" s="1"/>
  <c r="U406"/>
  <c r="V406" s="1"/>
  <c r="L406" i="1" s="1"/>
  <c r="R600" i="5"/>
  <c r="T600" s="1"/>
  <c r="U600"/>
  <c r="V600" s="1"/>
  <c r="L600" i="1" s="1"/>
  <c r="R616" i="5"/>
  <c r="T616" s="1"/>
  <c r="U616"/>
  <c r="V616" s="1"/>
  <c r="L616" i="1" s="1"/>
  <c r="R632" i="5"/>
  <c r="T632" s="1"/>
  <c r="U632"/>
  <c r="V632" s="1"/>
  <c r="L632" i="1" s="1"/>
  <c r="R648" i="5"/>
  <c r="T648" s="1"/>
  <c r="U648"/>
  <c r="V648" s="1"/>
  <c r="L648" i="1" s="1"/>
  <c r="R664" i="5"/>
  <c r="T664" s="1"/>
  <c r="U664"/>
  <c r="V664" s="1"/>
  <c r="L664" i="1" s="1"/>
  <c r="R680" i="5"/>
  <c r="T680" s="1"/>
  <c r="U680"/>
  <c r="V680" s="1"/>
  <c r="L680" i="1" s="1"/>
  <c r="R696" i="5"/>
  <c r="T696" s="1"/>
  <c r="U696"/>
  <c r="V696" s="1"/>
  <c r="L696" i="1" s="1"/>
  <c r="R712" i="5"/>
  <c r="T712" s="1"/>
  <c r="U712"/>
  <c r="V712" s="1"/>
  <c r="L712" i="1" s="1"/>
  <c r="R728" i="5"/>
  <c r="T728" s="1"/>
  <c r="U728"/>
  <c r="V728" s="1"/>
  <c r="L728" i="1" s="1"/>
  <c r="R744" i="5"/>
  <c r="T744" s="1"/>
  <c r="U744"/>
  <c r="V744" s="1"/>
  <c r="L744" i="1" s="1"/>
  <c r="R760" i="5"/>
  <c r="T760" s="1"/>
  <c r="U760"/>
  <c r="V760" s="1"/>
  <c r="L760" i="1" s="1"/>
  <c r="R776" i="5"/>
  <c r="T776" s="1"/>
  <c r="U776"/>
  <c r="V776" s="1"/>
  <c r="L776" i="1" s="1"/>
  <c r="R792" i="5"/>
  <c r="T792" s="1"/>
  <c r="U792"/>
  <c r="V792" s="1"/>
  <c r="L792" i="1" s="1"/>
  <c r="R808" i="5"/>
  <c r="T808" s="1"/>
  <c r="U808"/>
  <c r="V808" s="1"/>
  <c r="L808" i="1" s="1"/>
  <c r="R824" i="5"/>
  <c r="T824" s="1"/>
  <c r="U824"/>
  <c r="V824" s="1"/>
  <c r="L824" i="1" s="1"/>
  <c r="R840" i="5"/>
  <c r="T840" s="1"/>
  <c r="U840"/>
  <c r="V840" s="1"/>
  <c r="L840" i="1" s="1"/>
  <c r="R856" i="5"/>
  <c r="T856" s="1"/>
  <c r="U856"/>
  <c r="V856" s="1"/>
  <c r="L856" i="1" s="1"/>
  <c r="R872" i="5"/>
  <c r="T872" s="1"/>
  <c r="U872"/>
  <c r="V872" s="1"/>
  <c r="L872" i="1" s="1"/>
  <c r="R888" i="5"/>
  <c r="T888" s="1"/>
  <c r="U888"/>
  <c r="V888" s="1"/>
  <c r="L888" i="1" s="1"/>
  <c r="R904" i="5"/>
  <c r="T904" s="1"/>
  <c r="U904"/>
  <c r="V904" s="1"/>
  <c r="L904" i="1" s="1"/>
  <c r="R920" i="5"/>
  <c r="T920" s="1"/>
  <c r="U920"/>
  <c r="V920" s="1"/>
  <c r="L920" i="1" s="1"/>
  <c r="R936" i="5"/>
  <c r="T936" s="1"/>
  <c r="U936"/>
  <c r="V936" s="1"/>
  <c r="L936" i="1" s="1"/>
  <c r="R952" i="5"/>
  <c r="T952" s="1"/>
  <c r="U952"/>
  <c r="V952" s="1"/>
  <c r="L952" i="1" s="1"/>
  <c r="R968" i="5"/>
  <c r="T968" s="1"/>
  <c r="U968"/>
  <c r="V968" s="1"/>
  <c r="L968" i="1" s="1"/>
  <c r="R984" i="5"/>
  <c r="T984" s="1"/>
  <c r="U984"/>
  <c r="V984" s="1"/>
  <c r="L984" i="1" s="1"/>
  <c r="R1000" i="5"/>
  <c r="T1000" s="1"/>
  <c r="U1000"/>
  <c r="V1000" s="1"/>
  <c r="L1000" i="1" s="1"/>
  <c r="R604" i="5"/>
  <c r="T604" s="1"/>
  <c r="U604"/>
  <c r="V604" s="1"/>
  <c r="L604" i="1" s="1"/>
  <c r="R620" i="5"/>
  <c r="T620" s="1"/>
  <c r="U620"/>
  <c r="V620" s="1"/>
  <c r="L620" i="1" s="1"/>
  <c r="R636" i="5"/>
  <c r="T636" s="1"/>
  <c r="U636"/>
  <c r="V636" s="1"/>
  <c r="L636" i="1" s="1"/>
  <c r="R652" i="5"/>
  <c r="T652" s="1"/>
  <c r="U652"/>
  <c r="V652" s="1"/>
  <c r="L652" i="1" s="1"/>
  <c r="R668" i="5"/>
  <c r="T668" s="1"/>
  <c r="U668"/>
  <c r="V668" s="1"/>
  <c r="L668" i="1" s="1"/>
  <c r="R684" i="5"/>
  <c r="T684" s="1"/>
  <c r="U684"/>
  <c r="V684" s="1"/>
  <c r="L684" i="1" s="1"/>
  <c r="R700" i="5"/>
  <c r="T700" s="1"/>
  <c r="U700"/>
  <c r="V700" s="1"/>
  <c r="L700" i="1" s="1"/>
  <c r="R716" i="5"/>
  <c r="T716" s="1"/>
  <c r="U716"/>
  <c r="V716" s="1"/>
  <c r="L716" i="1" s="1"/>
  <c r="R732" i="5"/>
  <c r="T732" s="1"/>
  <c r="U732"/>
  <c r="V732" s="1"/>
  <c r="L732" i="1" s="1"/>
  <c r="R748" i="5"/>
  <c r="T748" s="1"/>
  <c r="U748"/>
  <c r="V748" s="1"/>
  <c r="L748" i="1" s="1"/>
  <c r="R764" i="5"/>
  <c r="T764" s="1"/>
  <c r="U764"/>
  <c r="V764" s="1"/>
  <c r="L764" i="1" s="1"/>
  <c r="R780" i="5"/>
  <c r="T780" s="1"/>
  <c r="U780"/>
  <c r="V780" s="1"/>
  <c r="L780" i="1" s="1"/>
  <c r="R796" i="5"/>
  <c r="T796" s="1"/>
  <c r="U796"/>
  <c r="V796" s="1"/>
  <c r="L796" i="1" s="1"/>
  <c r="R812" i="5"/>
  <c r="T812" s="1"/>
  <c r="U812"/>
  <c r="V812" s="1"/>
  <c r="L812" i="1" s="1"/>
  <c r="R828" i="5"/>
  <c r="T828" s="1"/>
  <c r="U828"/>
  <c r="V828" s="1"/>
  <c r="L828" i="1" s="1"/>
  <c r="R844" i="5"/>
  <c r="T844" s="1"/>
  <c r="U844"/>
  <c r="V844" s="1"/>
  <c r="L844" i="1" s="1"/>
  <c r="R860" i="5"/>
  <c r="T860" s="1"/>
  <c r="U860"/>
  <c r="V860" s="1"/>
  <c r="L860" i="1" s="1"/>
  <c r="R876" i="5"/>
  <c r="T876" s="1"/>
  <c r="U876"/>
  <c r="V876" s="1"/>
  <c r="L876" i="1" s="1"/>
  <c r="R892" i="5"/>
  <c r="T892" s="1"/>
  <c r="U892"/>
  <c r="V892" s="1"/>
  <c r="L892" i="1" s="1"/>
  <c r="R908" i="5"/>
  <c r="T908" s="1"/>
  <c r="U908"/>
  <c r="V908" s="1"/>
  <c r="L908" i="1" s="1"/>
  <c r="R924" i="5"/>
  <c r="T924" s="1"/>
  <c r="U924"/>
  <c r="V924" s="1"/>
  <c r="L924" i="1" s="1"/>
  <c r="R940" i="5"/>
  <c r="T940" s="1"/>
  <c r="U940"/>
  <c r="V940" s="1"/>
  <c r="L940" i="1" s="1"/>
  <c r="R956" i="5"/>
  <c r="T956" s="1"/>
  <c r="U956"/>
  <c r="V956" s="1"/>
  <c r="L956" i="1" s="1"/>
  <c r="R972" i="5"/>
  <c r="T972" s="1"/>
  <c r="U972"/>
  <c r="V972" s="1"/>
  <c r="L972" i="1" s="1"/>
  <c r="R988" i="5"/>
  <c r="T988" s="1"/>
  <c r="U988"/>
  <c r="V988" s="1"/>
  <c r="L988" i="1" s="1"/>
  <c r="R395" i="5"/>
  <c r="T395" s="1"/>
  <c r="U395"/>
  <c r="V395" s="1"/>
  <c r="L395" i="1" s="1"/>
  <c r="R391" i="5"/>
  <c r="T391" s="1"/>
  <c r="U391"/>
  <c r="V391" s="1"/>
  <c r="L391" i="1" s="1"/>
  <c r="R387" i="5"/>
  <c r="T387" s="1"/>
  <c r="U387"/>
  <c r="V387" s="1"/>
  <c r="L387" i="1" s="1"/>
  <c r="R383" i="5"/>
  <c r="T383" s="1"/>
  <c r="U383"/>
  <c r="V383" s="1"/>
  <c r="L383" i="1" s="1"/>
  <c r="R379" i="5"/>
  <c r="T379" s="1"/>
  <c r="U379"/>
  <c r="V379" s="1"/>
  <c r="L379" i="1" s="1"/>
  <c r="R375" i="5"/>
  <c r="T375" s="1"/>
  <c r="U375"/>
  <c r="V375" s="1"/>
  <c r="L375" i="1" s="1"/>
  <c r="R371" i="5"/>
  <c r="T371" s="1"/>
  <c r="U371"/>
  <c r="V371" s="1"/>
  <c r="L371" i="1" s="1"/>
  <c r="R367" i="5"/>
  <c r="T367" s="1"/>
  <c r="U367"/>
  <c r="V367" s="1"/>
  <c r="L367" i="1" s="1"/>
  <c r="R363" i="5"/>
  <c r="T363" s="1"/>
  <c r="U363"/>
  <c r="V363" s="1"/>
  <c r="L363" i="1" s="1"/>
  <c r="R359" i="5"/>
  <c r="T359" s="1"/>
  <c r="U359"/>
  <c r="V359" s="1"/>
  <c r="L359" i="1" s="1"/>
  <c r="R355" i="5"/>
  <c r="T355" s="1"/>
  <c r="U355"/>
  <c r="V355" s="1"/>
  <c r="L355" i="1" s="1"/>
  <c r="R351" i="5"/>
  <c r="T351" s="1"/>
  <c r="U351"/>
  <c r="V351" s="1"/>
  <c r="L351" i="1" s="1"/>
  <c r="R347" i="5"/>
  <c r="T347" s="1"/>
  <c r="U347"/>
  <c r="V347" s="1"/>
  <c r="L347" i="1" s="1"/>
  <c r="R343" i="5"/>
  <c r="T343" s="1"/>
  <c r="U343"/>
  <c r="V343" s="1"/>
  <c r="L343" i="1" s="1"/>
  <c r="R339" i="5"/>
  <c r="T339" s="1"/>
  <c r="U339"/>
  <c r="V339" s="1"/>
  <c r="L339" i="1" s="1"/>
  <c r="R335" i="5"/>
  <c r="T335" s="1"/>
  <c r="U335"/>
  <c r="V335" s="1"/>
  <c r="L335" i="1" s="1"/>
  <c r="R331" i="5"/>
  <c r="T331" s="1"/>
  <c r="U331"/>
  <c r="V331" s="1"/>
  <c r="L331" i="1" s="1"/>
  <c r="R327" i="5"/>
  <c r="T327" s="1"/>
  <c r="U327"/>
  <c r="V327" s="1"/>
  <c r="L327" i="1" s="1"/>
  <c r="R323" i="5"/>
  <c r="T323" s="1"/>
  <c r="U323"/>
  <c r="V323" s="1"/>
  <c r="L323" i="1" s="1"/>
  <c r="R319" i="5"/>
  <c r="T319" s="1"/>
  <c r="U319"/>
  <c r="V319" s="1"/>
  <c r="L319" i="1" s="1"/>
  <c r="R315" i="5"/>
  <c r="T315" s="1"/>
  <c r="U315"/>
  <c r="V315" s="1"/>
  <c r="L315" i="1" s="1"/>
  <c r="R311" i="5"/>
  <c r="T311" s="1"/>
  <c r="U311"/>
  <c r="V311" s="1"/>
  <c r="L311" i="1" s="1"/>
  <c r="R307" i="5"/>
  <c r="T307" s="1"/>
  <c r="U307"/>
  <c r="V307" s="1"/>
  <c r="L307" i="1" s="1"/>
  <c r="R303" i="5"/>
  <c r="T303" s="1"/>
  <c r="U303"/>
  <c r="V303" s="1"/>
  <c r="L303" i="1" s="1"/>
  <c r="R299" i="5"/>
  <c r="T299" s="1"/>
  <c r="U299"/>
  <c r="V299" s="1"/>
  <c r="L299" i="1" s="1"/>
  <c r="R295" i="5"/>
  <c r="T295" s="1"/>
  <c r="U295"/>
  <c r="V295" s="1"/>
  <c r="L295" i="1" s="1"/>
  <c r="R291" i="5"/>
  <c r="T291" s="1"/>
  <c r="U291"/>
  <c r="V291" s="1"/>
  <c r="L291" i="1" s="1"/>
  <c r="R287" i="5"/>
  <c r="T287" s="1"/>
  <c r="U287"/>
  <c r="V287" s="1"/>
  <c r="L287" i="1" s="1"/>
  <c r="R283" i="5"/>
  <c r="T283" s="1"/>
  <c r="U283"/>
  <c r="V283" s="1"/>
  <c r="L283" i="1" s="1"/>
  <c r="R279" i="5"/>
  <c r="T279" s="1"/>
  <c r="U279"/>
  <c r="V279" s="1"/>
  <c r="L279" i="1" s="1"/>
  <c r="R275" i="5"/>
  <c r="T275" s="1"/>
  <c r="U275"/>
  <c r="V275" s="1"/>
  <c r="L275" i="1" s="1"/>
  <c r="R271" i="5"/>
  <c r="T271" s="1"/>
  <c r="U271"/>
  <c r="V271" s="1"/>
  <c r="L271" i="1" s="1"/>
  <c r="R267" i="5"/>
  <c r="T267" s="1"/>
  <c r="U267"/>
  <c r="V267" s="1"/>
  <c r="L267" i="1" s="1"/>
  <c r="R263" i="5"/>
  <c r="T263" s="1"/>
  <c r="U263"/>
  <c r="V263" s="1"/>
  <c r="L263" i="1" s="1"/>
  <c r="R259" i="5"/>
  <c r="T259" s="1"/>
  <c r="U259"/>
  <c r="V259" s="1"/>
  <c r="L259" i="1" s="1"/>
  <c r="R255" i="5"/>
  <c r="T255" s="1"/>
  <c r="U255"/>
  <c r="V255" s="1"/>
  <c r="L255" i="1" s="1"/>
  <c r="R251" i="5"/>
  <c r="T251" s="1"/>
  <c r="U251"/>
  <c r="V251" s="1"/>
  <c r="L251" i="1" s="1"/>
  <c r="R247" i="5"/>
  <c r="T247" s="1"/>
  <c r="U247"/>
  <c r="V247" s="1"/>
  <c r="L247" i="1" s="1"/>
  <c r="R243" i="5"/>
  <c r="T243" s="1"/>
  <c r="U243"/>
  <c r="V243" s="1"/>
  <c r="L243" i="1" s="1"/>
  <c r="R239" i="5"/>
  <c r="T239" s="1"/>
  <c r="U239"/>
  <c r="V239" s="1"/>
  <c r="L239" i="1" s="1"/>
  <c r="R235" i="5"/>
  <c r="T235" s="1"/>
  <c r="U235"/>
  <c r="V235" s="1"/>
  <c r="L235" i="1" s="1"/>
  <c r="R231" i="5"/>
  <c r="T231" s="1"/>
  <c r="U231"/>
  <c r="V231" s="1"/>
  <c r="L231" i="1" s="1"/>
  <c r="R227" i="5"/>
  <c r="T227" s="1"/>
  <c r="U227"/>
  <c r="V227" s="1"/>
  <c r="L227" i="1" s="1"/>
  <c r="R223" i="5"/>
  <c r="T223" s="1"/>
  <c r="U223"/>
  <c r="V223" s="1"/>
  <c r="L223" i="1" s="1"/>
  <c r="R219" i="5"/>
  <c r="T219" s="1"/>
  <c r="U219"/>
  <c r="V219" s="1"/>
  <c r="L219" i="1" s="1"/>
  <c r="R215" i="5"/>
  <c r="T215" s="1"/>
  <c r="U215"/>
  <c r="V215" s="1"/>
  <c r="L215" i="1" s="1"/>
  <c r="R211" i="5"/>
  <c r="T211" s="1"/>
  <c r="U211"/>
  <c r="V211" s="1"/>
  <c r="L211" i="1" s="1"/>
  <c r="R207" i="5"/>
  <c r="T207" s="1"/>
  <c r="U207"/>
  <c r="V207" s="1"/>
  <c r="L207" i="1" s="1"/>
  <c r="R203" i="5"/>
  <c r="T203" s="1"/>
  <c r="U203"/>
  <c r="V203" s="1"/>
  <c r="L203" i="1" s="1"/>
  <c r="R199" i="5"/>
  <c r="T199" s="1"/>
  <c r="U199"/>
  <c r="V199" s="1"/>
  <c r="L199" i="1" s="1"/>
  <c r="R195" i="5"/>
  <c r="T195" s="1"/>
  <c r="U195"/>
  <c r="V195" s="1"/>
  <c r="L195" i="1" s="1"/>
  <c r="R191" i="5"/>
  <c r="T191" s="1"/>
  <c r="U191"/>
  <c r="V191" s="1"/>
  <c r="L191" i="1" s="1"/>
  <c r="R187" i="5"/>
  <c r="T187" s="1"/>
  <c r="U187"/>
  <c r="V187" s="1"/>
  <c r="L187" i="1" s="1"/>
  <c r="R183" i="5"/>
  <c r="T183" s="1"/>
  <c r="U183"/>
  <c r="V183" s="1"/>
  <c r="L183" i="1" s="1"/>
  <c r="R179" i="5"/>
  <c r="T179" s="1"/>
  <c r="U179"/>
  <c r="V179" s="1"/>
  <c r="L179" i="1" s="1"/>
  <c r="R175" i="5"/>
  <c r="T175" s="1"/>
  <c r="U175"/>
  <c r="V175" s="1"/>
  <c r="L175" i="1" s="1"/>
  <c r="R171" i="5"/>
  <c r="T171" s="1"/>
  <c r="U171"/>
  <c r="V171" s="1"/>
  <c r="L171" i="1" s="1"/>
  <c r="R167" i="5"/>
  <c r="T167" s="1"/>
  <c r="U167"/>
  <c r="V167" s="1"/>
  <c r="L167" i="1" s="1"/>
  <c r="R163" i="5"/>
  <c r="T163" s="1"/>
  <c r="U163"/>
  <c r="V163" s="1"/>
  <c r="L163" i="1" s="1"/>
  <c r="R95" i="5"/>
  <c r="T95" s="1"/>
  <c r="U95"/>
  <c r="V95" s="1"/>
  <c r="L95" i="1" s="1"/>
  <c r="R91" i="5"/>
  <c r="T91" s="1"/>
  <c r="U91"/>
  <c r="V91" s="1"/>
  <c r="L91" i="1" s="1"/>
  <c r="R87" i="5"/>
  <c r="T87" s="1"/>
  <c r="U87"/>
  <c r="V87" s="1"/>
  <c r="L87" i="1" s="1"/>
  <c r="R83" i="5"/>
  <c r="T83" s="1"/>
  <c r="U83"/>
  <c r="V83" s="1"/>
  <c r="L83" i="1" s="1"/>
  <c r="R602" i="5"/>
  <c r="T602" s="1"/>
  <c r="U602"/>
  <c r="V602" s="1"/>
  <c r="L602" i="1" s="1"/>
  <c r="R618" i="5"/>
  <c r="T618" s="1"/>
  <c r="U618"/>
  <c r="V618" s="1"/>
  <c r="L618" i="1" s="1"/>
  <c r="R634" i="5"/>
  <c r="T634" s="1"/>
  <c r="U634"/>
  <c r="V634" s="1"/>
  <c r="L634" i="1" s="1"/>
  <c r="R650" i="5"/>
  <c r="T650" s="1"/>
  <c r="U650"/>
  <c r="V650" s="1"/>
  <c r="L650" i="1" s="1"/>
  <c r="R666" i="5"/>
  <c r="T666" s="1"/>
  <c r="U666"/>
  <c r="V666" s="1"/>
  <c r="L666" i="1" s="1"/>
  <c r="R682" i="5"/>
  <c r="T682" s="1"/>
  <c r="U682"/>
  <c r="V682" s="1"/>
  <c r="L682" i="1" s="1"/>
  <c r="R698" i="5"/>
  <c r="T698" s="1"/>
  <c r="U698"/>
  <c r="V698" s="1"/>
  <c r="L698" i="1" s="1"/>
  <c r="R714" i="5"/>
  <c r="T714" s="1"/>
  <c r="U714"/>
  <c r="V714" s="1"/>
  <c r="L714" i="1" s="1"/>
  <c r="R730" i="5"/>
  <c r="T730" s="1"/>
  <c r="U730"/>
  <c r="V730" s="1"/>
  <c r="L730" i="1" s="1"/>
  <c r="R746" i="5"/>
  <c r="T746" s="1"/>
  <c r="U746"/>
  <c r="V746" s="1"/>
  <c r="L746" i="1" s="1"/>
  <c r="R762" i="5"/>
  <c r="T762" s="1"/>
  <c r="U762"/>
  <c r="V762" s="1"/>
  <c r="L762" i="1" s="1"/>
  <c r="R778" i="5"/>
  <c r="T778" s="1"/>
  <c r="U778"/>
  <c r="V778" s="1"/>
  <c r="L778" i="1" s="1"/>
  <c r="R794" i="5"/>
  <c r="T794" s="1"/>
  <c r="U794"/>
  <c r="V794" s="1"/>
  <c r="L794" i="1" s="1"/>
  <c r="R810" i="5"/>
  <c r="T810" s="1"/>
  <c r="U810"/>
  <c r="V810" s="1"/>
  <c r="L810" i="1" s="1"/>
  <c r="R826" i="5"/>
  <c r="T826" s="1"/>
  <c r="U826"/>
  <c r="V826" s="1"/>
  <c r="L826" i="1" s="1"/>
  <c r="R842" i="5"/>
  <c r="T842" s="1"/>
  <c r="U842"/>
  <c r="V842" s="1"/>
  <c r="L842" i="1" s="1"/>
  <c r="R858" i="5"/>
  <c r="T858" s="1"/>
  <c r="U858"/>
  <c r="V858" s="1"/>
  <c r="L858" i="1" s="1"/>
  <c r="R874" i="5"/>
  <c r="T874" s="1"/>
  <c r="U874"/>
  <c r="V874" s="1"/>
  <c r="L874" i="1" s="1"/>
  <c r="R890" i="5"/>
  <c r="T890" s="1"/>
  <c r="U890"/>
  <c r="V890" s="1"/>
  <c r="L890" i="1" s="1"/>
  <c r="R906" i="5"/>
  <c r="T906" s="1"/>
  <c r="U906"/>
  <c r="V906" s="1"/>
  <c r="L906" i="1" s="1"/>
  <c r="R922" i="5"/>
  <c r="T922" s="1"/>
  <c r="U922"/>
  <c r="V922" s="1"/>
  <c r="L922" i="1" s="1"/>
  <c r="R938" i="5"/>
  <c r="T938" s="1"/>
  <c r="U938"/>
  <c r="V938" s="1"/>
  <c r="L938" i="1" s="1"/>
  <c r="R954" i="5"/>
  <c r="T954" s="1"/>
  <c r="U954"/>
  <c r="V954" s="1"/>
  <c r="L954" i="1" s="1"/>
  <c r="R970" i="5"/>
  <c r="T970" s="1"/>
  <c r="U970"/>
  <c r="V970" s="1"/>
  <c r="L970" i="1" s="1"/>
  <c r="R986" i="5"/>
  <c r="T986" s="1"/>
  <c r="U986"/>
  <c r="V986" s="1"/>
  <c r="L986" i="1" s="1"/>
  <c r="R39" i="5"/>
  <c r="U39"/>
  <c r="V39" s="1"/>
  <c r="L39" i="1" s="1"/>
  <c r="R35" i="5"/>
  <c r="U35"/>
  <c r="V35" s="1"/>
  <c r="L35" i="1" s="1"/>
  <c r="R31" i="5"/>
  <c r="U31"/>
  <c r="V31" s="1"/>
  <c r="L31" i="1" s="1"/>
  <c r="R27" i="5"/>
  <c r="U27"/>
  <c r="V27" s="1"/>
  <c r="L27" i="1" s="1"/>
  <c r="R23" i="5"/>
  <c r="U23"/>
  <c r="V23" s="1"/>
  <c r="L23" i="1" s="1"/>
  <c r="R400" i="5"/>
  <c r="T400" s="1"/>
  <c r="U400"/>
  <c r="V400" s="1"/>
  <c r="L400" i="1" s="1"/>
  <c r="R396" i="5"/>
  <c r="T396" s="1"/>
  <c r="U396"/>
  <c r="V396" s="1"/>
  <c r="L396" i="1" s="1"/>
  <c r="R392" i="5"/>
  <c r="T392" s="1"/>
  <c r="U392"/>
  <c r="V392" s="1"/>
  <c r="L392" i="1" s="1"/>
  <c r="R388" i="5"/>
  <c r="T388" s="1"/>
  <c r="U388"/>
  <c r="V388" s="1"/>
  <c r="L388" i="1" s="1"/>
  <c r="R384" i="5"/>
  <c r="T384" s="1"/>
  <c r="U384"/>
  <c r="V384" s="1"/>
  <c r="L384" i="1" s="1"/>
  <c r="R380" i="5"/>
  <c r="T380" s="1"/>
  <c r="U380"/>
  <c r="V380" s="1"/>
  <c r="L380" i="1" s="1"/>
  <c r="R376" i="5"/>
  <c r="T376" s="1"/>
  <c r="U376"/>
  <c r="V376" s="1"/>
  <c r="L376" i="1" s="1"/>
  <c r="R372" i="5"/>
  <c r="T372" s="1"/>
  <c r="U372"/>
  <c r="V372" s="1"/>
  <c r="L372" i="1" s="1"/>
  <c r="R368" i="5"/>
  <c r="T368" s="1"/>
  <c r="U368"/>
  <c r="V368" s="1"/>
  <c r="L368" i="1" s="1"/>
  <c r="R364" i="5"/>
  <c r="T364" s="1"/>
  <c r="U364"/>
  <c r="V364" s="1"/>
  <c r="L364" i="1" s="1"/>
  <c r="R360" i="5"/>
  <c r="T360" s="1"/>
  <c r="U360"/>
  <c r="V360" s="1"/>
  <c r="L360" i="1" s="1"/>
  <c r="R356" i="5"/>
  <c r="T356" s="1"/>
  <c r="U356"/>
  <c r="V356" s="1"/>
  <c r="L356" i="1" s="1"/>
  <c r="R352" i="5"/>
  <c r="T352" s="1"/>
  <c r="U352"/>
  <c r="V352" s="1"/>
  <c r="L352" i="1" s="1"/>
  <c r="R348" i="5"/>
  <c r="T348" s="1"/>
  <c r="U348"/>
  <c r="V348" s="1"/>
  <c r="L348" i="1" s="1"/>
  <c r="R344" i="5"/>
  <c r="T344" s="1"/>
  <c r="U344"/>
  <c r="V344" s="1"/>
  <c r="L344" i="1" s="1"/>
  <c r="R340" i="5"/>
  <c r="T340" s="1"/>
  <c r="U340"/>
  <c r="V340" s="1"/>
  <c r="L340" i="1" s="1"/>
  <c r="R336" i="5"/>
  <c r="T336" s="1"/>
  <c r="U336"/>
  <c r="V336" s="1"/>
  <c r="L336" i="1" s="1"/>
  <c r="R332" i="5"/>
  <c r="T332" s="1"/>
  <c r="U332"/>
  <c r="V332" s="1"/>
  <c r="L332" i="1" s="1"/>
  <c r="R328" i="5"/>
  <c r="T328" s="1"/>
  <c r="U328"/>
  <c r="V328" s="1"/>
  <c r="L328" i="1" s="1"/>
  <c r="R324" i="5"/>
  <c r="T324" s="1"/>
  <c r="U324"/>
  <c r="V324" s="1"/>
  <c r="L324" i="1" s="1"/>
  <c r="R320" i="5"/>
  <c r="T320" s="1"/>
  <c r="U320"/>
  <c r="V320" s="1"/>
  <c r="L320" i="1" s="1"/>
  <c r="R316" i="5"/>
  <c r="T316" s="1"/>
  <c r="U316"/>
  <c r="V316" s="1"/>
  <c r="L316" i="1" s="1"/>
  <c r="R312" i="5"/>
  <c r="T312" s="1"/>
  <c r="U312"/>
  <c r="V312" s="1"/>
  <c r="L312" i="1" s="1"/>
  <c r="R308" i="5"/>
  <c r="T308" s="1"/>
  <c r="U308"/>
  <c r="V308" s="1"/>
  <c r="L308" i="1" s="1"/>
  <c r="R304" i="5"/>
  <c r="T304" s="1"/>
  <c r="U304"/>
  <c r="V304" s="1"/>
  <c r="L304" i="1" s="1"/>
  <c r="R300" i="5"/>
  <c r="T300" s="1"/>
  <c r="U300"/>
  <c r="V300" s="1"/>
  <c r="L300" i="1" s="1"/>
  <c r="R296" i="5"/>
  <c r="T296" s="1"/>
  <c r="U296"/>
  <c r="V296" s="1"/>
  <c r="L296" i="1" s="1"/>
  <c r="R292" i="5"/>
  <c r="T292" s="1"/>
  <c r="U292"/>
  <c r="V292" s="1"/>
  <c r="L292" i="1" s="1"/>
  <c r="R288" i="5"/>
  <c r="T288" s="1"/>
  <c r="U288"/>
  <c r="V288" s="1"/>
  <c r="L288" i="1" s="1"/>
  <c r="R284" i="5"/>
  <c r="T284" s="1"/>
  <c r="U284"/>
  <c r="V284" s="1"/>
  <c r="L284" i="1" s="1"/>
  <c r="R280" i="5"/>
  <c r="T280" s="1"/>
  <c r="U280"/>
  <c r="V280" s="1"/>
  <c r="L280" i="1" s="1"/>
  <c r="R276" i="5"/>
  <c r="T276" s="1"/>
  <c r="U276"/>
  <c r="V276" s="1"/>
  <c r="L276" i="1" s="1"/>
  <c r="R272" i="5"/>
  <c r="T272" s="1"/>
  <c r="U272"/>
  <c r="V272" s="1"/>
  <c r="L272" i="1" s="1"/>
  <c r="R268" i="5"/>
  <c r="T268" s="1"/>
  <c r="U268"/>
  <c r="V268" s="1"/>
  <c r="L268" i="1" s="1"/>
  <c r="R264" i="5"/>
  <c r="T264" s="1"/>
  <c r="U264"/>
  <c r="V264" s="1"/>
  <c r="L264" i="1" s="1"/>
  <c r="R260" i="5"/>
  <c r="T260" s="1"/>
  <c r="U260"/>
  <c r="V260" s="1"/>
  <c r="L260" i="1" s="1"/>
  <c r="R256" i="5"/>
  <c r="T256" s="1"/>
  <c r="U256"/>
  <c r="V256" s="1"/>
  <c r="L256" i="1" s="1"/>
  <c r="R252" i="5"/>
  <c r="T252" s="1"/>
  <c r="U252"/>
  <c r="V252" s="1"/>
  <c r="L252" i="1" s="1"/>
  <c r="R248" i="5"/>
  <c r="T248" s="1"/>
  <c r="U248"/>
  <c r="V248" s="1"/>
  <c r="L248" i="1" s="1"/>
  <c r="R244" i="5"/>
  <c r="T244" s="1"/>
  <c r="U244"/>
  <c r="V244" s="1"/>
  <c r="L244" i="1" s="1"/>
  <c r="R240" i="5"/>
  <c r="T240" s="1"/>
  <c r="U240"/>
  <c r="V240" s="1"/>
  <c r="L240" i="1" s="1"/>
  <c r="R236" i="5"/>
  <c r="T236" s="1"/>
  <c r="U236"/>
  <c r="V236" s="1"/>
  <c r="L236" i="1" s="1"/>
  <c r="R232" i="5"/>
  <c r="T232" s="1"/>
  <c r="U232"/>
  <c r="V232" s="1"/>
  <c r="L232" i="1" s="1"/>
  <c r="R228" i="5"/>
  <c r="T228" s="1"/>
  <c r="U228"/>
  <c r="V228" s="1"/>
  <c r="L228" i="1" s="1"/>
  <c r="R224" i="5"/>
  <c r="T224" s="1"/>
  <c r="U224"/>
  <c r="V224" s="1"/>
  <c r="L224" i="1" s="1"/>
  <c r="R220" i="5"/>
  <c r="T220" s="1"/>
  <c r="U220"/>
  <c r="V220" s="1"/>
  <c r="L220" i="1" s="1"/>
  <c r="R216" i="5"/>
  <c r="T216" s="1"/>
  <c r="U216"/>
  <c r="V216" s="1"/>
  <c r="L216" i="1" s="1"/>
  <c r="R212" i="5"/>
  <c r="T212" s="1"/>
  <c r="U212"/>
  <c r="V212" s="1"/>
  <c r="L212" i="1" s="1"/>
  <c r="R208" i="5"/>
  <c r="T208" s="1"/>
  <c r="U208"/>
  <c r="V208" s="1"/>
  <c r="L208" i="1" s="1"/>
  <c r="R204" i="5"/>
  <c r="T204" s="1"/>
  <c r="U204"/>
  <c r="V204" s="1"/>
  <c r="L204" i="1" s="1"/>
  <c r="R200" i="5"/>
  <c r="T200" s="1"/>
  <c r="U200"/>
  <c r="V200" s="1"/>
  <c r="L200" i="1" s="1"/>
  <c r="R196" i="5"/>
  <c r="T196" s="1"/>
  <c r="U196"/>
  <c r="V196" s="1"/>
  <c r="L196" i="1" s="1"/>
  <c r="R192" i="5"/>
  <c r="T192" s="1"/>
  <c r="U192"/>
  <c r="V192" s="1"/>
  <c r="L192" i="1" s="1"/>
  <c r="R188" i="5"/>
  <c r="T188" s="1"/>
  <c r="U188"/>
  <c r="V188" s="1"/>
  <c r="L188" i="1" s="1"/>
  <c r="R184" i="5"/>
  <c r="T184" s="1"/>
  <c r="U184"/>
  <c r="V184" s="1"/>
  <c r="L184" i="1" s="1"/>
  <c r="R180" i="5"/>
  <c r="T180" s="1"/>
  <c r="U180"/>
  <c r="V180" s="1"/>
  <c r="L180" i="1" s="1"/>
  <c r="R176" i="5"/>
  <c r="T176" s="1"/>
  <c r="U176"/>
  <c r="V176" s="1"/>
  <c r="L176" i="1" s="1"/>
  <c r="R172" i="5"/>
  <c r="T172" s="1"/>
  <c r="U172"/>
  <c r="V172" s="1"/>
  <c r="L172" i="1" s="1"/>
  <c r="R168" i="5"/>
  <c r="T168" s="1"/>
  <c r="U168"/>
  <c r="V168" s="1"/>
  <c r="L168" i="1" s="1"/>
  <c r="R164" i="5"/>
  <c r="T164" s="1"/>
  <c r="U164"/>
  <c r="V164" s="1"/>
  <c r="L164" i="1" s="1"/>
  <c r="R24" i="5"/>
  <c r="U24"/>
  <c r="V24" s="1"/>
  <c r="L24" i="1" s="1"/>
  <c r="R594" i="5"/>
  <c r="T594" s="1"/>
  <c r="U594"/>
  <c r="V594" s="1"/>
  <c r="L594" i="1" s="1"/>
  <c r="R997" i="5"/>
  <c r="T997" s="1"/>
  <c r="U997"/>
  <c r="V997" s="1"/>
  <c r="L997" i="1" s="1"/>
  <c r="R993" i="5"/>
  <c r="T993" s="1"/>
  <c r="U993"/>
  <c r="V993" s="1"/>
  <c r="L993" i="1" s="1"/>
  <c r="R989" i="5"/>
  <c r="T989" s="1"/>
  <c r="U989"/>
  <c r="V989" s="1"/>
  <c r="L989" i="1" s="1"/>
  <c r="R985" i="5"/>
  <c r="T985" s="1"/>
  <c r="U985"/>
  <c r="V985" s="1"/>
  <c r="L985" i="1" s="1"/>
  <c r="R981" i="5"/>
  <c r="T981" s="1"/>
  <c r="U981"/>
  <c r="V981" s="1"/>
  <c r="L981" i="1" s="1"/>
  <c r="R977" i="5"/>
  <c r="T977" s="1"/>
  <c r="U977"/>
  <c r="V977" s="1"/>
  <c r="L977" i="1" s="1"/>
  <c r="R973" i="5"/>
  <c r="T973" s="1"/>
  <c r="U973"/>
  <c r="V973" s="1"/>
  <c r="L973" i="1" s="1"/>
  <c r="R969" i="5"/>
  <c r="T969" s="1"/>
  <c r="U969"/>
  <c r="V969" s="1"/>
  <c r="L969" i="1" s="1"/>
  <c r="R965" i="5"/>
  <c r="T965" s="1"/>
  <c r="U965"/>
  <c r="V965" s="1"/>
  <c r="L965" i="1" s="1"/>
  <c r="R961" i="5"/>
  <c r="T961" s="1"/>
  <c r="U961"/>
  <c r="V961" s="1"/>
  <c r="L961" i="1" s="1"/>
  <c r="R957" i="5"/>
  <c r="T957" s="1"/>
  <c r="U957"/>
  <c r="V957" s="1"/>
  <c r="L957" i="1" s="1"/>
  <c r="R953" i="5"/>
  <c r="T953" s="1"/>
  <c r="U953"/>
  <c r="V953" s="1"/>
  <c r="L953" i="1" s="1"/>
  <c r="R949" i="5"/>
  <c r="T949" s="1"/>
  <c r="U949"/>
  <c r="V949" s="1"/>
  <c r="L949" i="1" s="1"/>
  <c r="R945" i="5"/>
  <c r="T945" s="1"/>
  <c r="U945"/>
  <c r="V945" s="1"/>
  <c r="L945" i="1" s="1"/>
  <c r="R941" i="5"/>
  <c r="T941" s="1"/>
  <c r="U941"/>
  <c r="V941" s="1"/>
  <c r="L941" i="1" s="1"/>
  <c r="R937" i="5"/>
  <c r="T937" s="1"/>
  <c r="U937"/>
  <c r="V937" s="1"/>
  <c r="L937" i="1" s="1"/>
  <c r="R933" i="5"/>
  <c r="T933" s="1"/>
  <c r="U933"/>
  <c r="V933" s="1"/>
  <c r="L933" i="1" s="1"/>
  <c r="R929" i="5"/>
  <c r="T929" s="1"/>
  <c r="U929"/>
  <c r="V929" s="1"/>
  <c r="L929" i="1" s="1"/>
  <c r="R925" i="5"/>
  <c r="T925" s="1"/>
  <c r="U925"/>
  <c r="V925" s="1"/>
  <c r="L925" i="1" s="1"/>
  <c r="R921" i="5"/>
  <c r="T921" s="1"/>
  <c r="U921"/>
  <c r="V921" s="1"/>
  <c r="L921" i="1" s="1"/>
  <c r="R917" i="5"/>
  <c r="T917" s="1"/>
  <c r="U917"/>
  <c r="V917" s="1"/>
  <c r="L917" i="1" s="1"/>
  <c r="R913" i="5"/>
  <c r="T913" s="1"/>
  <c r="U913"/>
  <c r="V913" s="1"/>
  <c r="L913" i="1" s="1"/>
  <c r="R909" i="5"/>
  <c r="T909" s="1"/>
  <c r="U909"/>
  <c r="V909" s="1"/>
  <c r="L909" i="1" s="1"/>
  <c r="R905" i="5"/>
  <c r="T905" s="1"/>
  <c r="U905"/>
  <c r="V905" s="1"/>
  <c r="L905" i="1" s="1"/>
  <c r="R901" i="5"/>
  <c r="T901" s="1"/>
  <c r="U901"/>
  <c r="V901" s="1"/>
  <c r="L901" i="1" s="1"/>
  <c r="R897" i="5"/>
  <c r="T897" s="1"/>
  <c r="U897"/>
  <c r="V897" s="1"/>
  <c r="L897" i="1" s="1"/>
  <c r="R893" i="5"/>
  <c r="T893" s="1"/>
  <c r="U893"/>
  <c r="V893" s="1"/>
  <c r="L893" i="1" s="1"/>
  <c r="R889" i="5"/>
  <c r="T889" s="1"/>
  <c r="U889"/>
  <c r="V889" s="1"/>
  <c r="L889" i="1" s="1"/>
  <c r="R885" i="5"/>
  <c r="T885" s="1"/>
  <c r="U885"/>
  <c r="V885" s="1"/>
  <c r="L885" i="1" s="1"/>
  <c r="R881" i="5"/>
  <c r="T881" s="1"/>
  <c r="U881"/>
  <c r="V881" s="1"/>
  <c r="L881" i="1" s="1"/>
  <c r="R877" i="5"/>
  <c r="T877" s="1"/>
  <c r="U877"/>
  <c r="V877" s="1"/>
  <c r="L877" i="1" s="1"/>
  <c r="R873" i="5"/>
  <c r="T873" s="1"/>
  <c r="U873"/>
  <c r="V873" s="1"/>
  <c r="L873" i="1" s="1"/>
  <c r="R869" i="5"/>
  <c r="T869" s="1"/>
  <c r="U869"/>
  <c r="V869" s="1"/>
  <c r="L869" i="1" s="1"/>
  <c r="R865" i="5"/>
  <c r="T865" s="1"/>
  <c r="U865"/>
  <c r="V865" s="1"/>
  <c r="L865" i="1" s="1"/>
  <c r="R861" i="5"/>
  <c r="T861" s="1"/>
  <c r="U861"/>
  <c r="V861" s="1"/>
  <c r="L861" i="1" s="1"/>
  <c r="R857" i="5"/>
  <c r="T857" s="1"/>
  <c r="U857"/>
  <c r="V857" s="1"/>
  <c r="L857" i="1" s="1"/>
  <c r="R853" i="5"/>
  <c r="T853" s="1"/>
  <c r="U853"/>
  <c r="V853" s="1"/>
  <c r="L853" i="1" s="1"/>
  <c r="R849" i="5"/>
  <c r="T849" s="1"/>
  <c r="U849"/>
  <c r="V849" s="1"/>
  <c r="L849" i="1" s="1"/>
  <c r="R845" i="5"/>
  <c r="T845" s="1"/>
  <c r="U845"/>
  <c r="V845" s="1"/>
  <c r="L845" i="1" s="1"/>
  <c r="R841" i="5"/>
  <c r="T841" s="1"/>
  <c r="U841"/>
  <c r="V841" s="1"/>
  <c r="L841" i="1" s="1"/>
  <c r="R837" i="5"/>
  <c r="T837" s="1"/>
  <c r="U837"/>
  <c r="V837" s="1"/>
  <c r="L837" i="1" s="1"/>
  <c r="R833" i="5"/>
  <c r="T833" s="1"/>
  <c r="U833"/>
  <c r="V833" s="1"/>
  <c r="L833" i="1" s="1"/>
  <c r="R829" i="5"/>
  <c r="T829" s="1"/>
  <c r="U829"/>
  <c r="V829" s="1"/>
  <c r="L829" i="1" s="1"/>
  <c r="R825" i="5"/>
  <c r="T825" s="1"/>
  <c r="U825"/>
  <c r="V825" s="1"/>
  <c r="L825" i="1" s="1"/>
  <c r="R821" i="5"/>
  <c r="T821" s="1"/>
  <c r="U821"/>
  <c r="V821" s="1"/>
  <c r="L821" i="1" s="1"/>
  <c r="R817" i="5"/>
  <c r="T817" s="1"/>
  <c r="U817"/>
  <c r="V817" s="1"/>
  <c r="L817" i="1" s="1"/>
  <c r="R813" i="5"/>
  <c r="T813" s="1"/>
  <c r="U813"/>
  <c r="V813" s="1"/>
  <c r="L813" i="1" s="1"/>
  <c r="R809" i="5"/>
  <c r="T809" s="1"/>
  <c r="U809"/>
  <c r="V809" s="1"/>
  <c r="L809" i="1" s="1"/>
  <c r="R805" i="5"/>
  <c r="T805" s="1"/>
  <c r="U805"/>
  <c r="V805" s="1"/>
  <c r="L805" i="1" s="1"/>
  <c r="R801" i="5"/>
  <c r="T801" s="1"/>
  <c r="U801"/>
  <c r="V801" s="1"/>
  <c r="L801" i="1" s="1"/>
  <c r="R797" i="5"/>
  <c r="T797" s="1"/>
  <c r="U797"/>
  <c r="V797" s="1"/>
  <c r="L797" i="1" s="1"/>
  <c r="R793" i="5"/>
  <c r="T793" s="1"/>
  <c r="U793"/>
  <c r="V793" s="1"/>
  <c r="L793" i="1" s="1"/>
  <c r="R789" i="5"/>
  <c r="T789" s="1"/>
  <c r="U789"/>
  <c r="V789" s="1"/>
  <c r="L789" i="1" s="1"/>
  <c r="R785" i="5"/>
  <c r="T785" s="1"/>
  <c r="U785"/>
  <c r="V785" s="1"/>
  <c r="L785" i="1" s="1"/>
  <c r="R781" i="5"/>
  <c r="T781" s="1"/>
  <c r="U781"/>
  <c r="V781" s="1"/>
  <c r="L781" i="1" s="1"/>
  <c r="R777" i="5"/>
  <c r="T777" s="1"/>
  <c r="U777"/>
  <c r="V777" s="1"/>
  <c r="L777" i="1" s="1"/>
  <c r="R773" i="5"/>
  <c r="T773" s="1"/>
  <c r="U773"/>
  <c r="V773" s="1"/>
  <c r="L773" i="1" s="1"/>
  <c r="R769" i="5"/>
  <c r="T769" s="1"/>
  <c r="U769"/>
  <c r="V769" s="1"/>
  <c r="L769" i="1" s="1"/>
  <c r="R765" i="5"/>
  <c r="T765" s="1"/>
  <c r="U765"/>
  <c r="V765" s="1"/>
  <c r="L765" i="1" s="1"/>
  <c r="R761" i="5"/>
  <c r="T761" s="1"/>
  <c r="U761"/>
  <c r="V761" s="1"/>
  <c r="L761" i="1" s="1"/>
  <c r="R757" i="5"/>
  <c r="T757" s="1"/>
  <c r="U757"/>
  <c r="V757" s="1"/>
  <c r="L757" i="1" s="1"/>
  <c r="R753" i="5"/>
  <c r="T753" s="1"/>
  <c r="U753"/>
  <c r="V753" s="1"/>
  <c r="L753" i="1" s="1"/>
  <c r="R749" i="5"/>
  <c r="T749" s="1"/>
  <c r="U749"/>
  <c r="V749" s="1"/>
  <c r="L749" i="1" s="1"/>
  <c r="R745" i="5"/>
  <c r="T745" s="1"/>
  <c r="U745"/>
  <c r="V745" s="1"/>
  <c r="L745" i="1" s="1"/>
  <c r="R741" i="5"/>
  <c r="T741" s="1"/>
  <c r="U741"/>
  <c r="V741" s="1"/>
  <c r="L741" i="1" s="1"/>
  <c r="R737" i="5"/>
  <c r="T737" s="1"/>
  <c r="U737"/>
  <c r="V737" s="1"/>
  <c r="L737" i="1" s="1"/>
  <c r="R733" i="5"/>
  <c r="T733" s="1"/>
  <c r="U733"/>
  <c r="V733" s="1"/>
  <c r="L733" i="1" s="1"/>
  <c r="R729" i="5"/>
  <c r="T729" s="1"/>
  <c r="U729"/>
  <c r="V729" s="1"/>
  <c r="L729" i="1" s="1"/>
  <c r="R725" i="5"/>
  <c r="T725" s="1"/>
  <c r="U725"/>
  <c r="V725" s="1"/>
  <c r="L725" i="1" s="1"/>
  <c r="R721" i="5"/>
  <c r="T721" s="1"/>
  <c r="U721"/>
  <c r="V721" s="1"/>
  <c r="L721" i="1" s="1"/>
  <c r="R717" i="5"/>
  <c r="T717" s="1"/>
  <c r="U717"/>
  <c r="V717" s="1"/>
  <c r="L717" i="1" s="1"/>
  <c r="R713" i="5"/>
  <c r="T713" s="1"/>
  <c r="U713"/>
  <c r="V713" s="1"/>
  <c r="L713" i="1" s="1"/>
  <c r="R709" i="5"/>
  <c r="T709" s="1"/>
  <c r="U709"/>
  <c r="V709" s="1"/>
  <c r="L709" i="1" s="1"/>
  <c r="R705" i="5"/>
  <c r="T705" s="1"/>
  <c r="U705"/>
  <c r="V705" s="1"/>
  <c r="L705" i="1" s="1"/>
  <c r="R701" i="5"/>
  <c r="T701" s="1"/>
  <c r="U701"/>
  <c r="V701" s="1"/>
  <c r="L701" i="1" s="1"/>
  <c r="R697" i="5"/>
  <c r="T697" s="1"/>
  <c r="U697"/>
  <c r="V697" s="1"/>
  <c r="L697" i="1" s="1"/>
  <c r="R693" i="5"/>
  <c r="T693" s="1"/>
  <c r="U693"/>
  <c r="V693" s="1"/>
  <c r="L693" i="1" s="1"/>
  <c r="R689" i="5"/>
  <c r="T689" s="1"/>
  <c r="U689"/>
  <c r="V689" s="1"/>
  <c r="L689" i="1" s="1"/>
  <c r="R685" i="5"/>
  <c r="T685" s="1"/>
  <c r="U685"/>
  <c r="V685" s="1"/>
  <c r="L685" i="1" s="1"/>
  <c r="R681" i="5"/>
  <c r="T681" s="1"/>
  <c r="U681"/>
  <c r="V681" s="1"/>
  <c r="L681" i="1" s="1"/>
  <c r="R677" i="5"/>
  <c r="T677" s="1"/>
  <c r="U677"/>
  <c r="V677" s="1"/>
  <c r="L677" i="1" s="1"/>
  <c r="R673" i="5"/>
  <c r="T673" s="1"/>
  <c r="U673"/>
  <c r="V673" s="1"/>
  <c r="L673" i="1" s="1"/>
  <c r="R669" i="5"/>
  <c r="T669" s="1"/>
  <c r="U669"/>
  <c r="V669" s="1"/>
  <c r="L669" i="1" s="1"/>
  <c r="R665" i="5"/>
  <c r="T665" s="1"/>
  <c r="U665"/>
  <c r="V665" s="1"/>
  <c r="L665" i="1" s="1"/>
  <c r="R661" i="5"/>
  <c r="T661" s="1"/>
  <c r="U661"/>
  <c r="V661" s="1"/>
  <c r="L661" i="1" s="1"/>
  <c r="R657" i="5"/>
  <c r="T657" s="1"/>
  <c r="U657"/>
  <c r="V657" s="1"/>
  <c r="L657" i="1" s="1"/>
  <c r="R653" i="5"/>
  <c r="T653" s="1"/>
  <c r="U653"/>
  <c r="V653" s="1"/>
  <c r="L653" i="1" s="1"/>
  <c r="R649" i="5"/>
  <c r="T649" s="1"/>
  <c r="U649"/>
  <c r="V649" s="1"/>
  <c r="L649" i="1" s="1"/>
  <c r="R645" i="5"/>
  <c r="T645" s="1"/>
  <c r="U645"/>
  <c r="V645" s="1"/>
  <c r="L645" i="1" s="1"/>
  <c r="R641" i="5"/>
  <c r="T641" s="1"/>
  <c r="U641"/>
  <c r="V641" s="1"/>
  <c r="L641" i="1" s="1"/>
  <c r="R637" i="5"/>
  <c r="T637" s="1"/>
  <c r="U637"/>
  <c r="V637" s="1"/>
  <c r="L637" i="1" s="1"/>
  <c r="R633" i="5"/>
  <c r="T633" s="1"/>
  <c r="U633"/>
  <c r="V633" s="1"/>
  <c r="L633" i="1" s="1"/>
  <c r="R629" i="5"/>
  <c r="T629" s="1"/>
  <c r="U629"/>
  <c r="V629" s="1"/>
  <c r="L629" i="1" s="1"/>
  <c r="R625" i="5"/>
  <c r="T625" s="1"/>
  <c r="U625"/>
  <c r="V625" s="1"/>
  <c r="L625" i="1" s="1"/>
  <c r="R621" i="5"/>
  <c r="T621" s="1"/>
  <c r="U621"/>
  <c r="V621" s="1"/>
  <c r="L621" i="1" s="1"/>
  <c r="R617" i="5"/>
  <c r="T617" s="1"/>
  <c r="U617"/>
  <c r="V617" s="1"/>
  <c r="L617" i="1" s="1"/>
  <c r="R613" i="5"/>
  <c r="T613" s="1"/>
  <c r="U613"/>
  <c r="V613" s="1"/>
  <c r="L613" i="1" s="1"/>
  <c r="R609" i="5"/>
  <c r="T609" s="1"/>
  <c r="U609"/>
  <c r="V609" s="1"/>
  <c r="L609" i="1" s="1"/>
  <c r="R605" i="5"/>
  <c r="T605" s="1"/>
  <c r="U605"/>
  <c r="V605" s="1"/>
  <c r="L605" i="1" s="1"/>
  <c r="R601" i="5"/>
  <c r="T601" s="1"/>
  <c r="U601"/>
  <c r="V601" s="1"/>
  <c r="L601" i="1" s="1"/>
  <c r="R597" i="5"/>
  <c r="T597" s="1"/>
  <c r="U597"/>
  <c r="V597" s="1"/>
  <c r="L597" i="1" s="1"/>
  <c r="R596" i="5"/>
  <c r="T596" s="1"/>
  <c r="U596"/>
  <c r="V596" s="1"/>
  <c r="L596" i="1" s="1"/>
  <c r="R612" i="5"/>
  <c r="T612" s="1"/>
  <c r="U612"/>
  <c r="V612" s="1"/>
  <c r="L612" i="1" s="1"/>
  <c r="R628" i="5"/>
  <c r="T628" s="1"/>
  <c r="U628"/>
  <c r="V628" s="1"/>
  <c r="L628" i="1" s="1"/>
  <c r="R644" i="5"/>
  <c r="T644" s="1"/>
  <c r="U644"/>
  <c r="V644" s="1"/>
  <c r="L644" i="1" s="1"/>
  <c r="R660" i="5"/>
  <c r="T660" s="1"/>
  <c r="U660"/>
  <c r="V660" s="1"/>
  <c r="L660" i="1" s="1"/>
  <c r="R676" i="5"/>
  <c r="T676" s="1"/>
  <c r="U676"/>
  <c r="V676" s="1"/>
  <c r="L676" i="1" s="1"/>
  <c r="R692" i="5"/>
  <c r="T692" s="1"/>
  <c r="U692"/>
  <c r="V692" s="1"/>
  <c r="L692" i="1" s="1"/>
  <c r="R708" i="5"/>
  <c r="T708" s="1"/>
  <c r="U708"/>
  <c r="V708" s="1"/>
  <c r="L708" i="1" s="1"/>
  <c r="R724" i="5"/>
  <c r="T724" s="1"/>
  <c r="U724"/>
  <c r="V724" s="1"/>
  <c r="L724" i="1" s="1"/>
  <c r="R740" i="5"/>
  <c r="T740" s="1"/>
  <c r="U740"/>
  <c r="V740" s="1"/>
  <c r="L740" i="1" s="1"/>
  <c r="R756" i="5"/>
  <c r="T756" s="1"/>
  <c r="U756"/>
  <c r="V756" s="1"/>
  <c r="L756" i="1" s="1"/>
  <c r="R772" i="5"/>
  <c r="T772" s="1"/>
  <c r="U772"/>
  <c r="V772" s="1"/>
  <c r="L772" i="1" s="1"/>
  <c r="R788" i="5"/>
  <c r="T788" s="1"/>
  <c r="U788"/>
  <c r="V788" s="1"/>
  <c r="L788" i="1" s="1"/>
  <c r="R804" i="5"/>
  <c r="T804" s="1"/>
  <c r="U804"/>
  <c r="V804" s="1"/>
  <c r="L804" i="1" s="1"/>
  <c r="R820" i="5"/>
  <c r="T820" s="1"/>
  <c r="U820"/>
  <c r="V820" s="1"/>
  <c r="L820" i="1" s="1"/>
  <c r="R836" i="5"/>
  <c r="T836" s="1"/>
  <c r="U836"/>
  <c r="V836" s="1"/>
  <c r="L836" i="1" s="1"/>
  <c r="R852" i="5"/>
  <c r="T852" s="1"/>
  <c r="U852"/>
  <c r="V852" s="1"/>
  <c r="L852" i="1" s="1"/>
  <c r="R868" i="5"/>
  <c r="T868" s="1"/>
  <c r="U868"/>
  <c r="V868" s="1"/>
  <c r="L868" i="1" s="1"/>
  <c r="R884" i="5"/>
  <c r="T884" s="1"/>
  <c r="U884"/>
  <c r="V884" s="1"/>
  <c r="L884" i="1" s="1"/>
  <c r="R900" i="5"/>
  <c r="T900" s="1"/>
  <c r="U900"/>
  <c r="V900" s="1"/>
  <c r="L900" i="1" s="1"/>
  <c r="R916" i="5"/>
  <c r="T916" s="1"/>
  <c r="U916"/>
  <c r="V916" s="1"/>
  <c r="L916" i="1" s="1"/>
  <c r="R932" i="5"/>
  <c r="T932" s="1"/>
  <c r="U932"/>
  <c r="V932" s="1"/>
  <c r="L932" i="1" s="1"/>
  <c r="R948" i="5"/>
  <c r="T948" s="1"/>
  <c r="U948"/>
  <c r="V948" s="1"/>
  <c r="L948" i="1" s="1"/>
  <c r="R964" i="5"/>
  <c r="T964" s="1"/>
  <c r="U964"/>
  <c r="V964" s="1"/>
  <c r="L964" i="1" s="1"/>
  <c r="R980" i="5"/>
  <c r="T980" s="1"/>
  <c r="U980"/>
  <c r="V980" s="1"/>
  <c r="L980" i="1" s="1"/>
  <c r="R996" i="5"/>
  <c r="T996" s="1"/>
  <c r="U996"/>
  <c r="V996" s="1"/>
  <c r="L996" i="1" s="1"/>
  <c r="R592" i="5"/>
  <c r="T592" s="1"/>
  <c r="U592"/>
  <c r="V592" s="1"/>
  <c r="L592" i="1" s="1"/>
  <c r="R588" i="5"/>
  <c r="T588" s="1"/>
  <c r="U588"/>
  <c r="V588" s="1"/>
  <c r="L588" i="1" s="1"/>
  <c r="R584" i="5"/>
  <c r="T584" s="1"/>
  <c r="U584"/>
  <c r="V584" s="1"/>
  <c r="L584" i="1" s="1"/>
  <c r="R580" i="5"/>
  <c r="T580" s="1"/>
  <c r="U580"/>
  <c r="V580" s="1"/>
  <c r="L580" i="1" s="1"/>
  <c r="R576" i="5"/>
  <c r="T576" s="1"/>
  <c r="U576"/>
  <c r="V576" s="1"/>
  <c r="L576" i="1" s="1"/>
  <c r="R572" i="5"/>
  <c r="T572" s="1"/>
  <c r="U572"/>
  <c r="V572" s="1"/>
  <c r="L572" i="1" s="1"/>
  <c r="R568" i="5"/>
  <c r="T568" s="1"/>
  <c r="U568"/>
  <c r="V568" s="1"/>
  <c r="L568" i="1" s="1"/>
  <c r="R564" i="5"/>
  <c r="T564" s="1"/>
  <c r="U564"/>
  <c r="V564" s="1"/>
  <c r="L564" i="1" s="1"/>
  <c r="R560" i="5"/>
  <c r="T560" s="1"/>
  <c r="U560"/>
  <c r="V560" s="1"/>
  <c r="L560" i="1" s="1"/>
  <c r="R556" i="5"/>
  <c r="T556" s="1"/>
  <c r="U556"/>
  <c r="V556" s="1"/>
  <c r="L556" i="1" s="1"/>
  <c r="R552" i="5"/>
  <c r="T552" s="1"/>
  <c r="U552"/>
  <c r="V552" s="1"/>
  <c r="L552" i="1" s="1"/>
  <c r="R548" i="5"/>
  <c r="T548" s="1"/>
  <c r="U548"/>
  <c r="V548" s="1"/>
  <c r="L548" i="1" s="1"/>
  <c r="R544" i="5"/>
  <c r="T544" s="1"/>
  <c r="U544"/>
  <c r="V544" s="1"/>
  <c r="L544" i="1" s="1"/>
  <c r="R540" i="5"/>
  <c r="T540" s="1"/>
  <c r="U540"/>
  <c r="V540" s="1"/>
  <c r="L540" i="1" s="1"/>
  <c r="R536" i="5"/>
  <c r="T536" s="1"/>
  <c r="U536"/>
  <c r="V536" s="1"/>
  <c r="L536" i="1" s="1"/>
  <c r="R532" i="5"/>
  <c r="T532" s="1"/>
  <c r="U532"/>
  <c r="V532" s="1"/>
  <c r="L532" i="1" s="1"/>
  <c r="R528" i="5"/>
  <c r="T528" s="1"/>
  <c r="U528"/>
  <c r="V528" s="1"/>
  <c r="L528" i="1" s="1"/>
  <c r="R524" i="5"/>
  <c r="T524" s="1"/>
  <c r="U524"/>
  <c r="V524" s="1"/>
  <c r="L524" i="1" s="1"/>
  <c r="R520" i="5"/>
  <c r="T520" s="1"/>
  <c r="U520"/>
  <c r="V520" s="1"/>
  <c r="L520" i="1" s="1"/>
  <c r="R516" i="5"/>
  <c r="T516" s="1"/>
  <c r="U516"/>
  <c r="V516" s="1"/>
  <c r="L516" i="1" s="1"/>
  <c r="R512" i="5"/>
  <c r="T512" s="1"/>
  <c r="U512"/>
  <c r="V512" s="1"/>
  <c r="L512" i="1" s="1"/>
  <c r="R508" i="5"/>
  <c r="T508" s="1"/>
  <c r="U508"/>
  <c r="V508" s="1"/>
  <c r="L508" i="1" s="1"/>
  <c r="R504" i="5"/>
  <c r="T504" s="1"/>
  <c r="U504"/>
  <c r="V504" s="1"/>
  <c r="L504" i="1" s="1"/>
  <c r="R500" i="5"/>
  <c r="T500" s="1"/>
  <c r="U500"/>
  <c r="V500" s="1"/>
  <c r="L500" i="1" s="1"/>
  <c r="R496" i="5"/>
  <c r="T496" s="1"/>
  <c r="U496"/>
  <c r="V496" s="1"/>
  <c r="L496" i="1" s="1"/>
  <c r="R492" i="5"/>
  <c r="T492" s="1"/>
  <c r="U492"/>
  <c r="V492" s="1"/>
  <c r="L492" i="1" s="1"/>
  <c r="R488" i="5"/>
  <c r="T488" s="1"/>
  <c r="U488"/>
  <c r="V488" s="1"/>
  <c r="L488" i="1" s="1"/>
  <c r="R484" i="5"/>
  <c r="T484" s="1"/>
  <c r="U484"/>
  <c r="V484" s="1"/>
  <c r="L484" i="1" s="1"/>
  <c r="R480" i="5"/>
  <c r="T480" s="1"/>
  <c r="U480"/>
  <c r="V480" s="1"/>
  <c r="L480" i="1" s="1"/>
  <c r="R476" i="5"/>
  <c r="T476" s="1"/>
  <c r="U476"/>
  <c r="V476" s="1"/>
  <c r="L476" i="1" s="1"/>
  <c r="R472" i="5"/>
  <c r="T472" s="1"/>
  <c r="U472"/>
  <c r="V472" s="1"/>
  <c r="L472" i="1" s="1"/>
  <c r="R468" i="5"/>
  <c r="T468" s="1"/>
  <c r="U468"/>
  <c r="V468" s="1"/>
  <c r="L468" i="1" s="1"/>
  <c r="R464" i="5"/>
  <c r="T464" s="1"/>
  <c r="U464"/>
  <c r="V464" s="1"/>
  <c r="L464" i="1" s="1"/>
  <c r="R460" i="5"/>
  <c r="T460" s="1"/>
  <c r="U460"/>
  <c r="V460" s="1"/>
  <c r="L460" i="1" s="1"/>
  <c r="R456" i="5"/>
  <c r="T456" s="1"/>
  <c r="U456"/>
  <c r="V456" s="1"/>
  <c r="L456" i="1" s="1"/>
  <c r="R452" i="5"/>
  <c r="T452" s="1"/>
  <c r="U452"/>
  <c r="V452" s="1"/>
  <c r="L452" i="1" s="1"/>
  <c r="R448" i="5"/>
  <c r="T448" s="1"/>
  <c r="U448"/>
  <c r="V448" s="1"/>
  <c r="L448" i="1" s="1"/>
  <c r="R444" i="5"/>
  <c r="T444" s="1"/>
  <c r="U444"/>
  <c r="V444" s="1"/>
  <c r="L444" i="1" s="1"/>
  <c r="R440" i="5"/>
  <c r="T440" s="1"/>
  <c r="U440"/>
  <c r="V440" s="1"/>
  <c r="L440" i="1" s="1"/>
  <c r="R436" i="5"/>
  <c r="T436" s="1"/>
  <c r="U436"/>
  <c r="V436" s="1"/>
  <c r="L436" i="1" s="1"/>
  <c r="R432" i="5"/>
  <c r="T432" s="1"/>
  <c r="U432"/>
  <c r="V432" s="1"/>
  <c r="L432" i="1" s="1"/>
  <c r="R428" i="5"/>
  <c r="T428" s="1"/>
  <c r="U428"/>
  <c r="V428" s="1"/>
  <c r="L428" i="1" s="1"/>
  <c r="R424" i="5"/>
  <c r="T424" s="1"/>
  <c r="U424"/>
  <c r="V424" s="1"/>
  <c r="L424" i="1" s="1"/>
  <c r="R420" i="5"/>
  <c r="T420" s="1"/>
  <c r="U420"/>
  <c r="V420" s="1"/>
  <c r="L420" i="1" s="1"/>
  <c r="R416" i="5"/>
  <c r="T416" s="1"/>
  <c r="U416"/>
  <c r="V416" s="1"/>
  <c r="L416" i="1" s="1"/>
  <c r="R412" i="5"/>
  <c r="T412" s="1"/>
  <c r="U412"/>
  <c r="V412" s="1"/>
  <c r="L412" i="1" s="1"/>
  <c r="R408" i="5"/>
  <c r="T408" s="1"/>
  <c r="U408"/>
  <c r="V408" s="1"/>
  <c r="L408" i="1" s="1"/>
  <c r="R404" i="5"/>
  <c r="T404" s="1"/>
  <c r="U404"/>
  <c r="V404" s="1"/>
  <c r="L404" i="1" s="1"/>
  <c r="R608" i="5"/>
  <c r="T608" s="1"/>
  <c r="U608"/>
  <c r="V608" s="1"/>
  <c r="L608" i="1" s="1"/>
  <c r="R624" i="5"/>
  <c r="T624" s="1"/>
  <c r="U624"/>
  <c r="V624" s="1"/>
  <c r="L624" i="1" s="1"/>
  <c r="R640" i="5"/>
  <c r="T640" s="1"/>
  <c r="U640"/>
  <c r="V640" s="1"/>
  <c r="L640" i="1" s="1"/>
  <c r="R656" i="5"/>
  <c r="T656" s="1"/>
  <c r="U656"/>
  <c r="V656" s="1"/>
  <c r="L656" i="1" s="1"/>
  <c r="R672" i="5"/>
  <c r="T672" s="1"/>
  <c r="U672"/>
  <c r="V672" s="1"/>
  <c r="L672" i="1" s="1"/>
  <c r="R688" i="5"/>
  <c r="T688" s="1"/>
  <c r="U688"/>
  <c r="V688" s="1"/>
  <c r="L688" i="1" s="1"/>
  <c r="R704" i="5"/>
  <c r="T704" s="1"/>
  <c r="U704"/>
  <c r="V704" s="1"/>
  <c r="L704" i="1" s="1"/>
  <c r="R720" i="5"/>
  <c r="T720" s="1"/>
  <c r="U720"/>
  <c r="V720" s="1"/>
  <c r="L720" i="1" s="1"/>
  <c r="R736" i="5"/>
  <c r="T736" s="1"/>
  <c r="U736"/>
  <c r="V736" s="1"/>
  <c r="L736" i="1" s="1"/>
  <c r="R752" i="5"/>
  <c r="T752" s="1"/>
  <c r="U752"/>
  <c r="V752" s="1"/>
  <c r="L752" i="1" s="1"/>
  <c r="R768" i="5"/>
  <c r="T768" s="1"/>
  <c r="U768"/>
  <c r="V768" s="1"/>
  <c r="L768" i="1" s="1"/>
  <c r="R784" i="5"/>
  <c r="T784" s="1"/>
  <c r="U784"/>
  <c r="V784" s="1"/>
  <c r="L784" i="1" s="1"/>
  <c r="R800" i="5"/>
  <c r="T800" s="1"/>
  <c r="U800"/>
  <c r="V800" s="1"/>
  <c r="L800" i="1" s="1"/>
  <c r="R816" i="5"/>
  <c r="T816" s="1"/>
  <c r="U816"/>
  <c r="V816" s="1"/>
  <c r="L816" i="1" s="1"/>
  <c r="R832" i="5"/>
  <c r="T832" s="1"/>
  <c r="U832"/>
  <c r="V832" s="1"/>
  <c r="L832" i="1" s="1"/>
  <c r="R848" i="5"/>
  <c r="T848" s="1"/>
  <c r="U848"/>
  <c r="V848" s="1"/>
  <c r="L848" i="1" s="1"/>
  <c r="R864" i="5"/>
  <c r="T864" s="1"/>
  <c r="U864"/>
  <c r="V864" s="1"/>
  <c r="L864" i="1" s="1"/>
  <c r="R880" i="5"/>
  <c r="T880" s="1"/>
  <c r="U880"/>
  <c r="V880" s="1"/>
  <c r="L880" i="1" s="1"/>
  <c r="R896" i="5"/>
  <c r="T896" s="1"/>
  <c r="U896"/>
  <c r="V896" s="1"/>
  <c r="L896" i="1" s="1"/>
  <c r="R912" i="5"/>
  <c r="T912" s="1"/>
  <c r="U912"/>
  <c r="V912" s="1"/>
  <c r="L912" i="1" s="1"/>
  <c r="R928" i="5"/>
  <c r="T928" s="1"/>
  <c r="U928"/>
  <c r="V928" s="1"/>
  <c r="L928" i="1" s="1"/>
  <c r="R944" i="5"/>
  <c r="T944" s="1"/>
  <c r="U944"/>
  <c r="V944" s="1"/>
  <c r="L944" i="1" s="1"/>
  <c r="R960" i="5"/>
  <c r="T960" s="1"/>
  <c r="U960"/>
  <c r="V960" s="1"/>
  <c r="L960" i="1" s="1"/>
  <c r="R976" i="5"/>
  <c r="T976" s="1"/>
  <c r="U976"/>
  <c r="V976" s="1"/>
  <c r="L976" i="1" s="1"/>
  <c r="R992" i="5"/>
  <c r="T992" s="1"/>
  <c r="U992"/>
  <c r="V992" s="1"/>
  <c r="L992" i="1" s="1"/>
  <c r="R593" i="5"/>
  <c r="T593" s="1"/>
  <c r="U593"/>
  <c r="V593" s="1"/>
  <c r="L593" i="1" s="1"/>
  <c r="R589" i="5"/>
  <c r="T589" s="1"/>
  <c r="U589"/>
  <c r="V589" s="1"/>
  <c r="L589" i="1" s="1"/>
  <c r="R585" i="5"/>
  <c r="T585" s="1"/>
  <c r="U585"/>
  <c r="V585" s="1"/>
  <c r="L585" i="1" s="1"/>
  <c r="R581" i="5"/>
  <c r="T581" s="1"/>
  <c r="U581"/>
  <c r="V581" s="1"/>
  <c r="L581" i="1" s="1"/>
  <c r="R577" i="5"/>
  <c r="T577" s="1"/>
  <c r="U577"/>
  <c r="V577" s="1"/>
  <c r="L577" i="1" s="1"/>
  <c r="R573" i="5"/>
  <c r="T573" s="1"/>
  <c r="U573"/>
  <c r="V573" s="1"/>
  <c r="L573" i="1" s="1"/>
  <c r="R569" i="5"/>
  <c r="T569" s="1"/>
  <c r="U569"/>
  <c r="V569" s="1"/>
  <c r="L569" i="1" s="1"/>
  <c r="R565" i="5"/>
  <c r="T565" s="1"/>
  <c r="U565"/>
  <c r="V565" s="1"/>
  <c r="L565" i="1" s="1"/>
  <c r="R561" i="5"/>
  <c r="T561" s="1"/>
  <c r="U561"/>
  <c r="V561" s="1"/>
  <c r="L561" i="1" s="1"/>
  <c r="R557" i="5"/>
  <c r="T557" s="1"/>
  <c r="U557"/>
  <c r="V557" s="1"/>
  <c r="L557" i="1" s="1"/>
  <c r="R553" i="5"/>
  <c r="T553" s="1"/>
  <c r="U553"/>
  <c r="V553" s="1"/>
  <c r="L553" i="1" s="1"/>
  <c r="R549" i="5"/>
  <c r="T549" s="1"/>
  <c r="U549"/>
  <c r="V549" s="1"/>
  <c r="L549" i="1" s="1"/>
  <c r="R545" i="5"/>
  <c r="T545" s="1"/>
  <c r="U545"/>
  <c r="V545" s="1"/>
  <c r="L545" i="1" s="1"/>
  <c r="R541" i="5"/>
  <c r="T541" s="1"/>
  <c r="U541"/>
  <c r="V541" s="1"/>
  <c r="L541" i="1" s="1"/>
  <c r="R537" i="5"/>
  <c r="T537" s="1"/>
  <c r="U537"/>
  <c r="V537" s="1"/>
  <c r="L537" i="1" s="1"/>
  <c r="R533" i="5"/>
  <c r="T533" s="1"/>
  <c r="U533"/>
  <c r="V533" s="1"/>
  <c r="L533" i="1" s="1"/>
  <c r="R529" i="5"/>
  <c r="T529" s="1"/>
  <c r="U529"/>
  <c r="V529" s="1"/>
  <c r="L529" i="1" s="1"/>
  <c r="R525" i="5"/>
  <c r="T525" s="1"/>
  <c r="U525"/>
  <c r="V525" s="1"/>
  <c r="L525" i="1" s="1"/>
  <c r="R521" i="5"/>
  <c r="T521" s="1"/>
  <c r="U521"/>
  <c r="V521" s="1"/>
  <c r="L521" i="1" s="1"/>
  <c r="R517" i="5"/>
  <c r="T517" s="1"/>
  <c r="U517"/>
  <c r="V517" s="1"/>
  <c r="L517" i="1" s="1"/>
  <c r="R513" i="5"/>
  <c r="T513" s="1"/>
  <c r="U513"/>
  <c r="V513" s="1"/>
  <c r="L513" i="1" s="1"/>
  <c r="R509" i="5"/>
  <c r="T509" s="1"/>
  <c r="U509"/>
  <c r="V509" s="1"/>
  <c r="L509" i="1" s="1"/>
  <c r="R505" i="5"/>
  <c r="T505" s="1"/>
  <c r="U505"/>
  <c r="V505" s="1"/>
  <c r="L505" i="1" s="1"/>
  <c r="R501" i="5"/>
  <c r="T501" s="1"/>
  <c r="U501"/>
  <c r="V501" s="1"/>
  <c r="L501" i="1" s="1"/>
  <c r="R497" i="5"/>
  <c r="T497" s="1"/>
  <c r="U497"/>
  <c r="V497" s="1"/>
  <c r="L497" i="1" s="1"/>
  <c r="R493" i="5"/>
  <c r="T493" s="1"/>
  <c r="U493"/>
  <c r="V493" s="1"/>
  <c r="L493" i="1" s="1"/>
  <c r="R489" i="5"/>
  <c r="T489" s="1"/>
  <c r="U489"/>
  <c r="V489" s="1"/>
  <c r="L489" i="1" s="1"/>
  <c r="R485" i="5"/>
  <c r="T485" s="1"/>
  <c r="U485"/>
  <c r="V485" s="1"/>
  <c r="L485" i="1" s="1"/>
  <c r="R481" i="5"/>
  <c r="T481" s="1"/>
  <c r="U481"/>
  <c r="V481" s="1"/>
  <c r="L481" i="1" s="1"/>
  <c r="R477" i="5"/>
  <c r="T477" s="1"/>
  <c r="U477"/>
  <c r="V477" s="1"/>
  <c r="L477" i="1" s="1"/>
  <c r="R473" i="5"/>
  <c r="T473" s="1"/>
  <c r="U473"/>
  <c r="V473" s="1"/>
  <c r="L473" i="1" s="1"/>
  <c r="R469" i="5"/>
  <c r="T469" s="1"/>
  <c r="U469"/>
  <c r="V469" s="1"/>
  <c r="L469" i="1" s="1"/>
  <c r="R465" i="5"/>
  <c r="T465" s="1"/>
  <c r="U465"/>
  <c r="V465" s="1"/>
  <c r="L465" i="1" s="1"/>
  <c r="R461" i="5"/>
  <c r="T461" s="1"/>
  <c r="U461"/>
  <c r="V461" s="1"/>
  <c r="L461" i="1" s="1"/>
  <c r="R457" i="5"/>
  <c r="T457" s="1"/>
  <c r="U457"/>
  <c r="V457" s="1"/>
  <c r="L457" i="1" s="1"/>
  <c r="R453" i="5"/>
  <c r="T453" s="1"/>
  <c r="U453"/>
  <c r="V453" s="1"/>
  <c r="L453" i="1" s="1"/>
  <c r="R449" i="5"/>
  <c r="T449" s="1"/>
  <c r="U449"/>
  <c r="V449" s="1"/>
  <c r="L449" i="1" s="1"/>
  <c r="R445" i="5"/>
  <c r="T445" s="1"/>
  <c r="U445"/>
  <c r="V445" s="1"/>
  <c r="L445" i="1" s="1"/>
  <c r="R441" i="5"/>
  <c r="T441" s="1"/>
  <c r="U441"/>
  <c r="V441" s="1"/>
  <c r="L441" i="1" s="1"/>
  <c r="R437" i="5"/>
  <c r="T437" s="1"/>
  <c r="U437"/>
  <c r="V437" s="1"/>
  <c r="L437" i="1" s="1"/>
  <c r="R433" i="5"/>
  <c r="T433" s="1"/>
  <c r="U433"/>
  <c r="V433" s="1"/>
  <c r="L433" i="1" s="1"/>
  <c r="R429" i="5"/>
  <c r="T429" s="1"/>
  <c r="U429"/>
  <c r="V429" s="1"/>
  <c r="L429" i="1" s="1"/>
  <c r="R425" i="5"/>
  <c r="T425" s="1"/>
  <c r="U425"/>
  <c r="V425" s="1"/>
  <c r="L425" i="1" s="1"/>
  <c r="R421" i="5"/>
  <c r="T421" s="1"/>
  <c r="U421"/>
  <c r="V421" s="1"/>
  <c r="L421" i="1" s="1"/>
  <c r="R417" i="5"/>
  <c r="T417" s="1"/>
  <c r="U417"/>
  <c r="V417" s="1"/>
  <c r="L417" i="1" s="1"/>
  <c r="R413" i="5"/>
  <c r="T413" s="1"/>
  <c r="U413"/>
  <c r="V413" s="1"/>
  <c r="L413" i="1" s="1"/>
  <c r="R409" i="5"/>
  <c r="T409" s="1"/>
  <c r="U409"/>
  <c r="V409" s="1"/>
  <c r="L409" i="1" s="1"/>
  <c r="R405" i="5"/>
  <c r="T405" s="1"/>
  <c r="U405"/>
  <c r="V405" s="1"/>
  <c r="L405" i="1" s="1"/>
  <c r="R401" i="5"/>
  <c r="T401" s="1"/>
  <c r="U401"/>
  <c r="V401" s="1"/>
  <c r="L401" i="1" s="1"/>
  <c r="R397" i="5"/>
  <c r="T397" s="1"/>
  <c r="U397"/>
  <c r="V397" s="1"/>
  <c r="L397" i="1" s="1"/>
  <c r="R393" i="5"/>
  <c r="T393" s="1"/>
  <c r="U393"/>
  <c r="V393" s="1"/>
  <c r="L393" i="1" s="1"/>
  <c r="R389" i="5"/>
  <c r="T389" s="1"/>
  <c r="U389"/>
  <c r="V389" s="1"/>
  <c r="L389" i="1" s="1"/>
  <c r="R385" i="5"/>
  <c r="T385" s="1"/>
  <c r="U385"/>
  <c r="V385" s="1"/>
  <c r="L385" i="1" s="1"/>
  <c r="R381" i="5"/>
  <c r="T381" s="1"/>
  <c r="U381"/>
  <c r="V381" s="1"/>
  <c r="L381" i="1" s="1"/>
  <c r="R377" i="5"/>
  <c r="T377" s="1"/>
  <c r="U377"/>
  <c r="V377" s="1"/>
  <c r="L377" i="1" s="1"/>
  <c r="R373" i="5"/>
  <c r="T373" s="1"/>
  <c r="U373"/>
  <c r="V373" s="1"/>
  <c r="L373" i="1" s="1"/>
  <c r="R159" i="5"/>
  <c r="T159" s="1"/>
  <c r="U159"/>
  <c r="V159" s="1"/>
  <c r="L159" i="1" s="1"/>
  <c r="R155" i="5"/>
  <c r="T155" s="1"/>
  <c r="U155"/>
  <c r="V155" s="1"/>
  <c r="L155" i="1" s="1"/>
  <c r="R151" i="5"/>
  <c r="T151" s="1"/>
  <c r="U151"/>
  <c r="V151" s="1"/>
  <c r="L151" i="1" s="1"/>
  <c r="R147" i="5"/>
  <c r="T147" s="1"/>
  <c r="U147"/>
  <c r="V147" s="1"/>
  <c r="L147" i="1" s="1"/>
  <c r="R143" i="5"/>
  <c r="T143" s="1"/>
  <c r="U143"/>
  <c r="V143" s="1"/>
  <c r="L143" i="1" s="1"/>
  <c r="R139" i="5"/>
  <c r="T139" s="1"/>
  <c r="U139"/>
  <c r="V139" s="1"/>
  <c r="L139" i="1" s="1"/>
  <c r="R135" i="5"/>
  <c r="T135" s="1"/>
  <c r="U135"/>
  <c r="V135" s="1"/>
  <c r="L135" i="1" s="1"/>
  <c r="R131" i="5"/>
  <c r="T131" s="1"/>
  <c r="U131"/>
  <c r="V131" s="1"/>
  <c r="L131" i="1" s="1"/>
  <c r="R127" i="5"/>
  <c r="T127" s="1"/>
  <c r="U127"/>
  <c r="V127" s="1"/>
  <c r="L127" i="1" s="1"/>
  <c r="R123" i="5"/>
  <c r="T123" s="1"/>
  <c r="U123"/>
  <c r="V123" s="1"/>
  <c r="L123" i="1" s="1"/>
  <c r="R119" i="5"/>
  <c r="T119" s="1"/>
  <c r="U119"/>
  <c r="V119" s="1"/>
  <c r="L119" i="1" s="1"/>
  <c r="R115" i="5"/>
  <c r="T115" s="1"/>
  <c r="U115"/>
  <c r="V115" s="1"/>
  <c r="L115" i="1" s="1"/>
  <c r="R111" i="5"/>
  <c r="T111" s="1"/>
  <c r="U111"/>
  <c r="V111" s="1"/>
  <c r="L111" i="1" s="1"/>
  <c r="R107" i="5"/>
  <c r="T107" s="1"/>
  <c r="U107"/>
  <c r="V107" s="1"/>
  <c r="L107" i="1" s="1"/>
  <c r="R103" i="5"/>
  <c r="T103" s="1"/>
  <c r="U103"/>
  <c r="V103" s="1"/>
  <c r="L103" i="1" s="1"/>
  <c r="R99" i="5"/>
  <c r="T99" s="1"/>
  <c r="U99"/>
  <c r="V99" s="1"/>
  <c r="L99" i="1" s="1"/>
  <c r="R606" i="5"/>
  <c r="T606" s="1"/>
  <c r="U606"/>
  <c r="V606" s="1"/>
  <c r="L606" i="1" s="1"/>
  <c r="R622" i="5"/>
  <c r="T622" s="1"/>
  <c r="U622"/>
  <c r="V622" s="1"/>
  <c r="L622" i="1" s="1"/>
  <c r="R638" i="5"/>
  <c r="T638" s="1"/>
  <c r="U638"/>
  <c r="V638" s="1"/>
  <c r="L638" i="1" s="1"/>
  <c r="R654" i="5"/>
  <c r="T654" s="1"/>
  <c r="U654"/>
  <c r="V654" s="1"/>
  <c r="L654" i="1" s="1"/>
  <c r="R670" i="5"/>
  <c r="T670" s="1"/>
  <c r="U670"/>
  <c r="V670" s="1"/>
  <c r="L670" i="1" s="1"/>
  <c r="R686" i="5"/>
  <c r="T686" s="1"/>
  <c r="U686"/>
  <c r="V686" s="1"/>
  <c r="L686" i="1" s="1"/>
  <c r="R702" i="5"/>
  <c r="T702" s="1"/>
  <c r="U702"/>
  <c r="V702" s="1"/>
  <c r="L702" i="1" s="1"/>
  <c r="R718" i="5"/>
  <c r="T718" s="1"/>
  <c r="U718"/>
  <c r="V718" s="1"/>
  <c r="L718" i="1" s="1"/>
  <c r="R734" i="5"/>
  <c r="T734" s="1"/>
  <c r="U734"/>
  <c r="V734" s="1"/>
  <c r="L734" i="1" s="1"/>
  <c r="R750" i="5"/>
  <c r="T750" s="1"/>
  <c r="U750"/>
  <c r="V750" s="1"/>
  <c r="L750" i="1" s="1"/>
  <c r="R766" i="5"/>
  <c r="T766" s="1"/>
  <c r="U766"/>
  <c r="V766" s="1"/>
  <c r="L766" i="1" s="1"/>
  <c r="R782" i="5"/>
  <c r="T782" s="1"/>
  <c r="U782"/>
  <c r="V782" s="1"/>
  <c r="L782" i="1" s="1"/>
  <c r="R798" i="5"/>
  <c r="T798" s="1"/>
  <c r="U798"/>
  <c r="V798" s="1"/>
  <c r="L798" i="1" s="1"/>
  <c r="R814" i="5"/>
  <c r="T814" s="1"/>
  <c r="U814"/>
  <c r="V814" s="1"/>
  <c r="L814" i="1" s="1"/>
  <c r="R830" i="5"/>
  <c r="T830" s="1"/>
  <c r="U830"/>
  <c r="V830" s="1"/>
  <c r="L830" i="1" s="1"/>
  <c r="R846" i="5"/>
  <c r="T846" s="1"/>
  <c r="U846"/>
  <c r="V846" s="1"/>
  <c r="L846" i="1" s="1"/>
  <c r="R862" i="5"/>
  <c r="T862" s="1"/>
  <c r="U862"/>
  <c r="V862" s="1"/>
  <c r="L862" i="1" s="1"/>
  <c r="R878" i="5"/>
  <c r="T878" s="1"/>
  <c r="U878"/>
  <c r="V878" s="1"/>
  <c r="L878" i="1" s="1"/>
  <c r="R894" i="5"/>
  <c r="T894" s="1"/>
  <c r="U894"/>
  <c r="V894" s="1"/>
  <c r="L894" i="1" s="1"/>
  <c r="R910" i="5"/>
  <c r="T910" s="1"/>
  <c r="U910"/>
  <c r="V910" s="1"/>
  <c r="L910" i="1" s="1"/>
  <c r="R926" i="5"/>
  <c r="T926" s="1"/>
  <c r="U926"/>
  <c r="V926" s="1"/>
  <c r="L926" i="1" s="1"/>
  <c r="R942" i="5"/>
  <c r="T942" s="1"/>
  <c r="U942"/>
  <c r="V942" s="1"/>
  <c r="L942" i="1" s="1"/>
  <c r="R958" i="5"/>
  <c r="T958" s="1"/>
  <c r="U958"/>
  <c r="V958" s="1"/>
  <c r="L958" i="1" s="1"/>
  <c r="R974" i="5"/>
  <c r="T974" s="1"/>
  <c r="U974"/>
  <c r="V974" s="1"/>
  <c r="L974" i="1" s="1"/>
  <c r="R990" i="5"/>
  <c r="T990" s="1"/>
  <c r="U990"/>
  <c r="V990" s="1"/>
  <c r="L990" i="1" s="1"/>
  <c r="R81" i="5"/>
  <c r="T81" s="1"/>
  <c r="U81"/>
  <c r="V81" s="1"/>
  <c r="L81" i="1" s="1"/>
  <c r="R77" i="5"/>
  <c r="T77" s="1"/>
  <c r="U77"/>
  <c r="V77" s="1"/>
  <c r="L77" i="1" s="1"/>
  <c r="R73" i="5"/>
  <c r="T73" s="1"/>
  <c r="U73"/>
  <c r="V73" s="1"/>
  <c r="L73" i="1" s="1"/>
  <c r="R69" i="5"/>
  <c r="T69" s="1"/>
  <c r="U69"/>
  <c r="V69" s="1"/>
  <c r="L69" i="1" s="1"/>
  <c r="R65" i="5"/>
  <c r="T65" s="1"/>
  <c r="U65"/>
  <c r="V65" s="1"/>
  <c r="L65" i="1" s="1"/>
  <c r="R61" i="5"/>
  <c r="T61" s="1"/>
  <c r="U61"/>
  <c r="V61" s="1"/>
  <c r="L61" i="1" s="1"/>
  <c r="R57" i="5"/>
  <c r="T57" s="1"/>
  <c r="U57"/>
  <c r="V57" s="1"/>
  <c r="L57" i="1" s="1"/>
  <c r="R53" i="5"/>
  <c r="T53" s="1"/>
  <c r="U53"/>
  <c r="V53" s="1"/>
  <c r="L53" i="1" s="1"/>
  <c r="R49" i="5"/>
  <c r="T49" s="1"/>
  <c r="U49"/>
  <c r="V49" s="1"/>
  <c r="L49" i="1" s="1"/>
  <c r="R45" i="5"/>
  <c r="T45" s="1"/>
  <c r="U45"/>
  <c r="V45" s="1"/>
  <c r="L45" i="1" s="1"/>
  <c r="R41" i="5"/>
  <c r="T41" s="1"/>
  <c r="U41"/>
  <c r="V41" s="1"/>
  <c r="L41" i="1" s="1"/>
  <c r="R158" i="5"/>
  <c r="T158" s="1"/>
  <c r="U158"/>
  <c r="V158" s="1"/>
  <c r="L158" i="1" s="1"/>
  <c r="R154" i="5"/>
  <c r="T154" s="1"/>
  <c r="U154"/>
  <c r="V154" s="1"/>
  <c r="L154" i="1" s="1"/>
  <c r="R150" i="5"/>
  <c r="T150" s="1"/>
  <c r="U150"/>
  <c r="V150" s="1"/>
  <c r="L150" i="1" s="1"/>
  <c r="R146" i="5"/>
  <c r="T146" s="1"/>
  <c r="U146"/>
  <c r="V146" s="1"/>
  <c r="L146" i="1" s="1"/>
  <c r="R142" i="5"/>
  <c r="T142" s="1"/>
  <c r="U142"/>
  <c r="V142" s="1"/>
  <c r="L142" i="1" s="1"/>
  <c r="R138" i="5"/>
  <c r="T138" s="1"/>
  <c r="U138"/>
  <c r="V138" s="1"/>
  <c r="L138" i="1" s="1"/>
  <c r="R134" i="5"/>
  <c r="T134" s="1"/>
  <c r="U134"/>
  <c r="V134" s="1"/>
  <c r="L134" i="1" s="1"/>
  <c r="R130" i="5"/>
  <c r="T130" s="1"/>
  <c r="U130"/>
  <c r="V130" s="1"/>
  <c r="L130" i="1" s="1"/>
  <c r="R126" i="5"/>
  <c r="T126" s="1"/>
  <c r="U126"/>
  <c r="V126" s="1"/>
  <c r="L126" i="1" s="1"/>
  <c r="R122" i="5"/>
  <c r="T122" s="1"/>
  <c r="U122"/>
  <c r="V122" s="1"/>
  <c r="L122" i="1" s="1"/>
  <c r="R118" i="5"/>
  <c r="T118" s="1"/>
  <c r="U118"/>
  <c r="V118" s="1"/>
  <c r="L118" i="1" s="1"/>
  <c r="R114" i="5"/>
  <c r="T114" s="1"/>
  <c r="U114"/>
  <c r="V114" s="1"/>
  <c r="L114" i="1" s="1"/>
  <c r="R110" i="5"/>
  <c r="T110" s="1"/>
  <c r="U110"/>
  <c r="V110" s="1"/>
  <c r="L110" i="1" s="1"/>
  <c r="R106" i="5"/>
  <c r="T106" s="1"/>
  <c r="U106"/>
  <c r="V106" s="1"/>
  <c r="L106" i="1" s="1"/>
  <c r="R102" i="5"/>
  <c r="T102" s="1"/>
  <c r="U102"/>
  <c r="V102" s="1"/>
  <c r="L102" i="1" s="1"/>
  <c r="R98" i="5"/>
  <c r="T98" s="1"/>
  <c r="U98"/>
  <c r="V98" s="1"/>
  <c r="L98" i="1" s="1"/>
  <c r="R94" i="5"/>
  <c r="T94" s="1"/>
  <c r="U94"/>
  <c r="V94" s="1"/>
  <c r="L94" i="1" s="1"/>
  <c r="R90" i="5"/>
  <c r="T90" s="1"/>
  <c r="U90"/>
  <c r="V90" s="1"/>
  <c r="L90" i="1" s="1"/>
  <c r="R86" i="5"/>
  <c r="T86" s="1"/>
  <c r="U86"/>
  <c r="V86" s="1"/>
  <c r="L86" i="1" s="1"/>
  <c r="R82" i="5"/>
  <c r="T82" s="1"/>
  <c r="U82"/>
  <c r="V82" s="1"/>
  <c r="L82" i="1" s="1"/>
  <c r="R78" i="5"/>
  <c r="T78" s="1"/>
  <c r="U78"/>
  <c r="V78" s="1"/>
  <c r="L78" i="1" s="1"/>
  <c r="R74" i="5"/>
  <c r="T74" s="1"/>
  <c r="U74"/>
  <c r="V74" s="1"/>
  <c r="L74" i="1" s="1"/>
  <c r="R70" i="5"/>
  <c r="T70" s="1"/>
  <c r="U70"/>
  <c r="V70" s="1"/>
  <c r="L70" i="1" s="1"/>
  <c r="R66" i="5"/>
  <c r="T66" s="1"/>
  <c r="U66"/>
  <c r="V66" s="1"/>
  <c r="L66" i="1" s="1"/>
  <c r="R62" i="5"/>
  <c r="T62" s="1"/>
  <c r="U62"/>
  <c r="V62" s="1"/>
  <c r="L62" i="1" s="1"/>
  <c r="R58" i="5"/>
  <c r="T58" s="1"/>
  <c r="U58"/>
  <c r="V58" s="1"/>
  <c r="L58" i="1" s="1"/>
  <c r="R54" i="5"/>
  <c r="T54" s="1"/>
  <c r="U54"/>
  <c r="V54" s="1"/>
  <c r="L54" i="1" s="1"/>
  <c r="R50" i="5"/>
  <c r="T50" s="1"/>
  <c r="U50"/>
  <c r="V50" s="1"/>
  <c r="L50" i="1" s="1"/>
  <c r="R46" i="5"/>
  <c r="T46" s="1"/>
  <c r="U46"/>
  <c r="V46" s="1"/>
  <c r="L46" i="1" s="1"/>
  <c r="R42" i="5"/>
  <c r="U42"/>
  <c r="V42" s="1"/>
  <c r="L42" i="1" s="1"/>
  <c r="R38" i="5"/>
  <c r="T38" s="1"/>
  <c r="U38"/>
  <c r="V38" s="1"/>
  <c r="L38" i="1" s="1"/>
  <c r="R34" i="5"/>
  <c r="U34"/>
  <c r="V34" s="1"/>
  <c r="L34" i="1" s="1"/>
  <c r="R30" i="5"/>
  <c r="T30" s="1"/>
  <c r="U30"/>
  <c r="V30" s="1"/>
  <c r="L30" i="1" s="1"/>
  <c r="R26" i="5"/>
  <c r="U26"/>
  <c r="V26" s="1"/>
  <c r="L26" i="1" s="1"/>
  <c r="R157" i="5"/>
  <c r="T157" s="1"/>
  <c r="U157"/>
  <c r="V157" s="1"/>
  <c r="L157" i="1" s="1"/>
  <c r="R149" i="5"/>
  <c r="T149" s="1"/>
  <c r="U149"/>
  <c r="V149" s="1"/>
  <c r="L149" i="1" s="1"/>
  <c r="R141" i="5"/>
  <c r="T141" s="1"/>
  <c r="U141"/>
  <c r="V141" s="1"/>
  <c r="L141" i="1" s="1"/>
  <c r="R133" i="5"/>
  <c r="T133" s="1"/>
  <c r="U133"/>
  <c r="V133" s="1"/>
  <c r="L133" i="1" s="1"/>
  <c r="R125" i="5"/>
  <c r="T125" s="1"/>
  <c r="U125"/>
  <c r="V125" s="1"/>
  <c r="L125" i="1" s="1"/>
  <c r="R117" i="5"/>
  <c r="T117" s="1"/>
  <c r="U117"/>
  <c r="V117" s="1"/>
  <c r="L117" i="1" s="1"/>
  <c r="R109" i="5"/>
  <c r="T109" s="1"/>
  <c r="U109"/>
  <c r="V109" s="1"/>
  <c r="L109" i="1" s="1"/>
  <c r="R101" i="5"/>
  <c r="T101" s="1"/>
  <c r="U101"/>
  <c r="V101" s="1"/>
  <c r="L101" i="1" s="1"/>
  <c r="R598" i="5"/>
  <c r="T598" s="1"/>
  <c r="U598"/>
  <c r="V598" s="1"/>
  <c r="L598" i="1" s="1"/>
  <c r="R614" i="5"/>
  <c r="T614" s="1"/>
  <c r="U614"/>
  <c r="V614" s="1"/>
  <c r="L614" i="1" s="1"/>
  <c r="R630" i="5"/>
  <c r="T630" s="1"/>
  <c r="U630"/>
  <c r="V630" s="1"/>
  <c r="L630" i="1" s="1"/>
  <c r="R646" i="5"/>
  <c r="T646" s="1"/>
  <c r="U646"/>
  <c r="V646" s="1"/>
  <c r="L646" i="1" s="1"/>
  <c r="R662" i="5"/>
  <c r="T662" s="1"/>
  <c r="U662"/>
  <c r="V662" s="1"/>
  <c r="L662" i="1" s="1"/>
  <c r="R678" i="5"/>
  <c r="T678" s="1"/>
  <c r="U678"/>
  <c r="V678" s="1"/>
  <c r="L678" i="1" s="1"/>
  <c r="R694" i="5"/>
  <c r="T694" s="1"/>
  <c r="U694"/>
  <c r="V694" s="1"/>
  <c r="L694" i="1" s="1"/>
  <c r="R710" i="5"/>
  <c r="T710" s="1"/>
  <c r="U710"/>
  <c r="V710" s="1"/>
  <c r="L710" i="1" s="1"/>
  <c r="R726" i="5"/>
  <c r="T726" s="1"/>
  <c r="U726"/>
  <c r="V726" s="1"/>
  <c r="L726" i="1" s="1"/>
  <c r="R742" i="5"/>
  <c r="T742" s="1"/>
  <c r="U742"/>
  <c r="V742" s="1"/>
  <c r="L742" i="1" s="1"/>
  <c r="R758" i="5"/>
  <c r="T758" s="1"/>
  <c r="U758"/>
  <c r="V758" s="1"/>
  <c r="L758" i="1" s="1"/>
  <c r="R774" i="5"/>
  <c r="T774" s="1"/>
  <c r="U774"/>
  <c r="V774" s="1"/>
  <c r="L774" i="1" s="1"/>
  <c r="R790" i="5"/>
  <c r="T790" s="1"/>
  <c r="U790"/>
  <c r="V790" s="1"/>
  <c r="L790" i="1" s="1"/>
  <c r="R806" i="5"/>
  <c r="T806" s="1"/>
  <c r="U806"/>
  <c r="V806" s="1"/>
  <c r="L806" i="1" s="1"/>
  <c r="R822" i="5"/>
  <c r="T822" s="1"/>
  <c r="U822"/>
  <c r="V822" s="1"/>
  <c r="L822" i="1" s="1"/>
  <c r="R838" i="5"/>
  <c r="T838" s="1"/>
  <c r="U838"/>
  <c r="V838" s="1"/>
  <c r="L838" i="1" s="1"/>
  <c r="R854" i="5"/>
  <c r="T854" s="1"/>
  <c r="U854"/>
  <c r="V854" s="1"/>
  <c r="L854" i="1" s="1"/>
  <c r="R870" i="5"/>
  <c r="T870" s="1"/>
  <c r="U870"/>
  <c r="V870" s="1"/>
  <c r="L870" i="1" s="1"/>
  <c r="R886" i="5"/>
  <c r="T886" s="1"/>
  <c r="U886"/>
  <c r="V886" s="1"/>
  <c r="L886" i="1" s="1"/>
  <c r="R902" i="5"/>
  <c r="T902" s="1"/>
  <c r="U902"/>
  <c r="V902" s="1"/>
  <c r="L902" i="1" s="1"/>
  <c r="R918" i="5"/>
  <c r="T918" s="1"/>
  <c r="U918"/>
  <c r="V918" s="1"/>
  <c r="L918" i="1" s="1"/>
  <c r="R934" i="5"/>
  <c r="T934" s="1"/>
  <c r="U934"/>
  <c r="V934" s="1"/>
  <c r="L934" i="1" s="1"/>
  <c r="R950" i="5"/>
  <c r="T950" s="1"/>
  <c r="U950"/>
  <c r="V950" s="1"/>
  <c r="L950" i="1" s="1"/>
  <c r="R966" i="5"/>
  <c r="T966" s="1"/>
  <c r="U966"/>
  <c r="V966" s="1"/>
  <c r="L966" i="1" s="1"/>
  <c r="R982" i="5"/>
  <c r="T982" s="1"/>
  <c r="U982"/>
  <c r="V982" s="1"/>
  <c r="L982" i="1" s="1"/>
  <c r="R998" i="5"/>
  <c r="T998" s="1"/>
  <c r="U998"/>
  <c r="V998" s="1"/>
  <c r="L998" i="1" s="1"/>
  <c r="R79" i="5"/>
  <c r="T79" s="1"/>
  <c r="U79"/>
  <c r="V79" s="1"/>
  <c r="L79" i="1" s="1"/>
  <c r="R75" i="5"/>
  <c r="T75" s="1"/>
  <c r="U75"/>
  <c r="V75" s="1"/>
  <c r="L75" i="1" s="1"/>
  <c r="R71" i="5"/>
  <c r="T71" s="1"/>
  <c r="U71"/>
  <c r="V71" s="1"/>
  <c r="L71" i="1" s="1"/>
  <c r="R67" i="5"/>
  <c r="T67" s="1"/>
  <c r="U67"/>
  <c r="V67" s="1"/>
  <c r="L67" i="1" s="1"/>
  <c r="R63" i="5"/>
  <c r="T63" s="1"/>
  <c r="U63"/>
  <c r="V63" s="1"/>
  <c r="L63" i="1" s="1"/>
  <c r="R59" i="5"/>
  <c r="T59" s="1"/>
  <c r="U59"/>
  <c r="V59" s="1"/>
  <c r="L59" i="1" s="1"/>
  <c r="R55" i="5"/>
  <c r="T55" s="1"/>
  <c r="U55"/>
  <c r="V55" s="1"/>
  <c r="L55" i="1" s="1"/>
  <c r="R51" i="5"/>
  <c r="T51" s="1"/>
  <c r="U51"/>
  <c r="V51" s="1"/>
  <c r="L51" i="1" s="1"/>
  <c r="R47" i="5"/>
  <c r="T47" s="1"/>
  <c r="U47"/>
  <c r="V47" s="1"/>
  <c r="L47" i="1" s="1"/>
  <c r="R43" i="5"/>
  <c r="U43"/>
  <c r="V43" s="1"/>
  <c r="L43" i="1" s="1"/>
  <c r="R160" i="5"/>
  <c r="T160" s="1"/>
  <c r="U160"/>
  <c r="V160" s="1"/>
  <c r="L160" i="1" s="1"/>
  <c r="R156" i="5"/>
  <c r="T156" s="1"/>
  <c r="U156"/>
  <c r="V156" s="1"/>
  <c r="L156" i="1" s="1"/>
  <c r="R152" i="5"/>
  <c r="T152" s="1"/>
  <c r="U152"/>
  <c r="V152" s="1"/>
  <c r="L152" i="1" s="1"/>
  <c r="R148" i="5"/>
  <c r="T148" s="1"/>
  <c r="U148"/>
  <c r="V148" s="1"/>
  <c r="L148" i="1" s="1"/>
  <c r="R144" i="5"/>
  <c r="T144" s="1"/>
  <c r="U144"/>
  <c r="V144" s="1"/>
  <c r="L144" i="1" s="1"/>
  <c r="R140" i="5"/>
  <c r="T140" s="1"/>
  <c r="U140"/>
  <c r="V140" s="1"/>
  <c r="L140" i="1" s="1"/>
  <c r="R136" i="5"/>
  <c r="T136" s="1"/>
  <c r="U136"/>
  <c r="V136" s="1"/>
  <c r="L136" i="1" s="1"/>
  <c r="R132" i="5"/>
  <c r="T132" s="1"/>
  <c r="U132"/>
  <c r="V132" s="1"/>
  <c r="L132" i="1" s="1"/>
  <c r="R128" i="5"/>
  <c r="T128" s="1"/>
  <c r="U128"/>
  <c r="V128" s="1"/>
  <c r="L128" i="1" s="1"/>
  <c r="R124" i="5"/>
  <c r="T124" s="1"/>
  <c r="U124"/>
  <c r="V124" s="1"/>
  <c r="L124" i="1" s="1"/>
  <c r="R120" i="5"/>
  <c r="T120" s="1"/>
  <c r="U120"/>
  <c r="V120" s="1"/>
  <c r="L120" i="1" s="1"/>
  <c r="R116" i="5"/>
  <c r="T116" s="1"/>
  <c r="U116"/>
  <c r="V116" s="1"/>
  <c r="L116" i="1" s="1"/>
  <c r="R112" i="5"/>
  <c r="T112" s="1"/>
  <c r="U112"/>
  <c r="V112" s="1"/>
  <c r="L112" i="1" s="1"/>
  <c r="R108" i="5"/>
  <c r="T108" s="1"/>
  <c r="U108"/>
  <c r="V108" s="1"/>
  <c r="L108" i="1" s="1"/>
  <c r="R104" i="5"/>
  <c r="T104" s="1"/>
  <c r="U104"/>
  <c r="V104" s="1"/>
  <c r="L104" i="1" s="1"/>
  <c r="R100" i="5"/>
  <c r="T100" s="1"/>
  <c r="U100"/>
  <c r="V100" s="1"/>
  <c r="L100" i="1" s="1"/>
  <c r="R96" i="5"/>
  <c r="T96" s="1"/>
  <c r="U96"/>
  <c r="V96" s="1"/>
  <c r="L96" i="1" s="1"/>
  <c r="R92" i="5"/>
  <c r="T92" s="1"/>
  <c r="U92"/>
  <c r="V92" s="1"/>
  <c r="L92" i="1" s="1"/>
  <c r="R88" i="5"/>
  <c r="T88" s="1"/>
  <c r="U88"/>
  <c r="V88" s="1"/>
  <c r="L88" i="1" s="1"/>
  <c r="R84" i="5"/>
  <c r="T84" s="1"/>
  <c r="U84"/>
  <c r="V84" s="1"/>
  <c r="L84" i="1" s="1"/>
  <c r="R80" i="5"/>
  <c r="T80" s="1"/>
  <c r="U80"/>
  <c r="V80" s="1"/>
  <c r="L80" i="1" s="1"/>
  <c r="R76" i="5"/>
  <c r="T76" s="1"/>
  <c r="U76"/>
  <c r="V76" s="1"/>
  <c r="L76" i="1" s="1"/>
  <c r="R72" i="5"/>
  <c r="T72" s="1"/>
  <c r="U72"/>
  <c r="V72" s="1"/>
  <c r="L72" i="1" s="1"/>
  <c r="R68" i="5"/>
  <c r="T68" s="1"/>
  <c r="U68"/>
  <c r="V68" s="1"/>
  <c r="L68" i="1" s="1"/>
  <c r="R64" i="5"/>
  <c r="T64" s="1"/>
  <c r="U64"/>
  <c r="V64" s="1"/>
  <c r="L64" i="1" s="1"/>
  <c r="R60" i="5"/>
  <c r="T60" s="1"/>
  <c r="U60"/>
  <c r="V60" s="1"/>
  <c r="L60" i="1" s="1"/>
  <c r="R56" i="5"/>
  <c r="T56" s="1"/>
  <c r="U56"/>
  <c r="V56" s="1"/>
  <c r="L56" i="1" s="1"/>
  <c r="R52" i="5"/>
  <c r="T52" s="1"/>
  <c r="U52"/>
  <c r="V52" s="1"/>
  <c r="L52" i="1" s="1"/>
  <c r="R48" i="5"/>
  <c r="T48" s="1"/>
  <c r="U48"/>
  <c r="V48" s="1"/>
  <c r="L48" i="1" s="1"/>
  <c r="R44" i="5"/>
  <c r="T44" s="1"/>
  <c r="U44"/>
  <c r="V44" s="1"/>
  <c r="L44" i="1" s="1"/>
  <c r="R40" i="5"/>
  <c r="T40" s="1"/>
  <c r="U40"/>
  <c r="V40" s="1"/>
  <c r="L40" i="1" s="1"/>
  <c r="R36" i="5"/>
  <c r="U36"/>
  <c r="V36" s="1"/>
  <c r="L36" i="1" s="1"/>
  <c r="R32" i="5"/>
  <c r="U32"/>
  <c r="V32" s="1"/>
  <c r="L32" i="1" s="1"/>
  <c r="R28" i="5"/>
  <c r="T28" s="1"/>
  <c r="U28"/>
  <c r="V28" s="1"/>
  <c r="L28" i="1" s="1"/>
  <c r="R369" i="5"/>
  <c r="T369" s="1"/>
  <c r="U369"/>
  <c r="V369" s="1"/>
  <c r="L369" i="1" s="1"/>
  <c r="R365" i="5"/>
  <c r="T365" s="1"/>
  <c r="U365"/>
  <c r="V365" s="1"/>
  <c r="L365" i="1" s="1"/>
  <c r="R361" i="5"/>
  <c r="T361" s="1"/>
  <c r="U361"/>
  <c r="V361" s="1"/>
  <c r="L361" i="1" s="1"/>
  <c r="R357" i="5"/>
  <c r="T357" s="1"/>
  <c r="U357"/>
  <c r="V357" s="1"/>
  <c r="L357" i="1" s="1"/>
  <c r="R353" i="5"/>
  <c r="T353" s="1"/>
  <c r="U353"/>
  <c r="V353" s="1"/>
  <c r="L353" i="1" s="1"/>
  <c r="R349" i="5"/>
  <c r="T349" s="1"/>
  <c r="U349"/>
  <c r="V349" s="1"/>
  <c r="L349" i="1" s="1"/>
  <c r="R345" i="5"/>
  <c r="T345" s="1"/>
  <c r="U345"/>
  <c r="V345" s="1"/>
  <c r="L345" i="1" s="1"/>
  <c r="R341" i="5"/>
  <c r="T341" s="1"/>
  <c r="U341"/>
  <c r="V341" s="1"/>
  <c r="L341" i="1" s="1"/>
  <c r="R337" i="5"/>
  <c r="T337" s="1"/>
  <c r="U337"/>
  <c r="V337" s="1"/>
  <c r="L337" i="1" s="1"/>
  <c r="R333" i="5"/>
  <c r="T333" s="1"/>
  <c r="U333"/>
  <c r="V333" s="1"/>
  <c r="L333" i="1" s="1"/>
  <c r="R329" i="5"/>
  <c r="T329" s="1"/>
  <c r="U329"/>
  <c r="V329" s="1"/>
  <c r="L329" i="1" s="1"/>
  <c r="R325" i="5"/>
  <c r="T325" s="1"/>
  <c r="U325"/>
  <c r="V325" s="1"/>
  <c r="L325" i="1" s="1"/>
  <c r="R321" i="5"/>
  <c r="T321" s="1"/>
  <c r="U321"/>
  <c r="V321" s="1"/>
  <c r="L321" i="1" s="1"/>
  <c r="R317" i="5"/>
  <c r="T317" s="1"/>
  <c r="U317"/>
  <c r="V317" s="1"/>
  <c r="L317" i="1" s="1"/>
  <c r="R313" i="5"/>
  <c r="T313" s="1"/>
  <c r="U313"/>
  <c r="V313" s="1"/>
  <c r="L313" i="1" s="1"/>
  <c r="R309" i="5"/>
  <c r="T309" s="1"/>
  <c r="U309"/>
  <c r="V309" s="1"/>
  <c r="L309" i="1" s="1"/>
  <c r="R305" i="5"/>
  <c r="T305" s="1"/>
  <c r="U305"/>
  <c r="V305" s="1"/>
  <c r="L305" i="1" s="1"/>
  <c r="R301" i="5"/>
  <c r="T301" s="1"/>
  <c r="U301"/>
  <c r="V301" s="1"/>
  <c r="L301" i="1" s="1"/>
  <c r="R297" i="5"/>
  <c r="T297" s="1"/>
  <c r="U297"/>
  <c r="V297" s="1"/>
  <c r="L297" i="1" s="1"/>
  <c r="R293" i="5"/>
  <c r="T293" s="1"/>
  <c r="U293"/>
  <c r="V293" s="1"/>
  <c r="L293" i="1" s="1"/>
  <c r="R289" i="5"/>
  <c r="T289" s="1"/>
  <c r="U289"/>
  <c r="V289" s="1"/>
  <c r="L289" i="1" s="1"/>
  <c r="R285" i="5"/>
  <c r="T285" s="1"/>
  <c r="U285"/>
  <c r="V285" s="1"/>
  <c r="L285" i="1" s="1"/>
  <c r="R281" i="5"/>
  <c r="T281" s="1"/>
  <c r="U281"/>
  <c r="V281" s="1"/>
  <c r="L281" i="1" s="1"/>
  <c r="R277" i="5"/>
  <c r="T277" s="1"/>
  <c r="U277"/>
  <c r="V277" s="1"/>
  <c r="L277" i="1" s="1"/>
  <c r="R273" i="5"/>
  <c r="T273" s="1"/>
  <c r="U273"/>
  <c r="V273" s="1"/>
  <c r="L273" i="1" s="1"/>
  <c r="R269" i="5"/>
  <c r="T269" s="1"/>
  <c r="U269"/>
  <c r="V269" s="1"/>
  <c r="L269" i="1" s="1"/>
  <c r="R265" i="5"/>
  <c r="T265" s="1"/>
  <c r="U265"/>
  <c r="V265" s="1"/>
  <c r="L265" i="1" s="1"/>
  <c r="R261" i="5"/>
  <c r="T261" s="1"/>
  <c r="U261"/>
  <c r="V261" s="1"/>
  <c r="L261" i="1" s="1"/>
  <c r="R257" i="5"/>
  <c r="T257" s="1"/>
  <c r="U257"/>
  <c r="V257" s="1"/>
  <c r="L257" i="1" s="1"/>
  <c r="R253" i="5"/>
  <c r="T253" s="1"/>
  <c r="U253"/>
  <c r="V253" s="1"/>
  <c r="L253" i="1" s="1"/>
  <c r="R249" i="5"/>
  <c r="T249" s="1"/>
  <c r="U249"/>
  <c r="V249" s="1"/>
  <c r="L249" i="1" s="1"/>
  <c r="R245" i="5"/>
  <c r="T245" s="1"/>
  <c r="U245"/>
  <c r="V245" s="1"/>
  <c r="L245" i="1" s="1"/>
  <c r="R241" i="5"/>
  <c r="T241" s="1"/>
  <c r="U241"/>
  <c r="V241" s="1"/>
  <c r="L241" i="1" s="1"/>
  <c r="R237" i="5"/>
  <c r="T237" s="1"/>
  <c r="U237"/>
  <c r="V237" s="1"/>
  <c r="L237" i="1" s="1"/>
  <c r="R233" i="5"/>
  <c r="T233" s="1"/>
  <c r="U233"/>
  <c r="V233" s="1"/>
  <c r="L233" i="1" s="1"/>
  <c r="R229" i="5"/>
  <c r="T229" s="1"/>
  <c r="U229"/>
  <c r="V229" s="1"/>
  <c r="L229" i="1" s="1"/>
  <c r="R225" i="5"/>
  <c r="T225" s="1"/>
  <c r="U225"/>
  <c r="V225" s="1"/>
  <c r="L225" i="1" s="1"/>
  <c r="R221" i="5"/>
  <c r="T221" s="1"/>
  <c r="U221"/>
  <c r="V221" s="1"/>
  <c r="L221" i="1" s="1"/>
  <c r="R217" i="5"/>
  <c r="T217" s="1"/>
  <c r="U217"/>
  <c r="V217" s="1"/>
  <c r="L217" i="1" s="1"/>
  <c r="R213" i="5"/>
  <c r="T213" s="1"/>
  <c r="U213"/>
  <c r="V213" s="1"/>
  <c r="L213" i="1" s="1"/>
  <c r="R209" i="5"/>
  <c r="T209" s="1"/>
  <c r="U209"/>
  <c r="V209" s="1"/>
  <c r="L209" i="1" s="1"/>
  <c r="R205" i="5"/>
  <c r="T205" s="1"/>
  <c r="U205"/>
  <c r="V205" s="1"/>
  <c r="L205" i="1" s="1"/>
  <c r="R201" i="5"/>
  <c r="T201" s="1"/>
  <c r="U201"/>
  <c r="V201" s="1"/>
  <c r="L201" i="1" s="1"/>
  <c r="R197" i="5"/>
  <c r="T197" s="1"/>
  <c r="U197"/>
  <c r="V197" s="1"/>
  <c r="L197" i="1" s="1"/>
  <c r="R193" i="5"/>
  <c r="T193" s="1"/>
  <c r="U193"/>
  <c r="V193" s="1"/>
  <c r="L193" i="1" s="1"/>
  <c r="R189" i="5"/>
  <c r="T189" s="1"/>
  <c r="U189"/>
  <c r="V189" s="1"/>
  <c r="L189" i="1" s="1"/>
  <c r="R185" i="5"/>
  <c r="T185" s="1"/>
  <c r="U185"/>
  <c r="V185" s="1"/>
  <c r="L185" i="1" s="1"/>
  <c r="R181" i="5"/>
  <c r="T181" s="1"/>
  <c r="U181"/>
  <c r="V181" s="1"/>
  <c r="L181" i="1" s="1"/>
  <c r="R177" i="5"/>
  <c r="T177" s="1"/>
  <c r="U177"/>
  <c r="V177" s="1"/>
  <c r="L177" i="1" s="1"/>
  <c r="R173" i="5"/>
  <c r="T173" s="1"/>
  <c r="U173"/>
  <c r="V173" s="1"/>
  <c r="L173" i="1" s="1"/>
  <c r="R169" i="5"/>
  <c r="T169" s="1"/>
  <c r="U169"/>
  <c r="V169" s="1"/>
  <c r="L169" i="1" s="1"/>
  <c r="R165" i="5"/>
  <c r="T165" s="1"/>
  <c r="U165"/>
  <c r="V165" s="1"/>
  <c r="L165" i="1" s="1"/>
  <c r="R161" i="5"/>
  <c r="T161" s="1"/>
  <c r="U161"/>
  <c r="V161" s="1"/>
  <c r="L161" i="1" s="1"/>
  <c r="R153" i="5"/>
  <c r="T153" s="1"/>
  <c r="U153"/>
  <c r="V153" s="1"/>
  <c r="L153" i="1" s="1"/>
  <c r="R145" i="5"/>
  <c r="T145" s="1"/>
  <c r="U145"/>
  <c r="V145" s="1"/>
  <c r="L145" i="1" s="1"/>
  <c r="R137" i="5"/>
  <c r="T137" s="1"/>
  <c r="U137"/>
  <c r="V137" s="1"/>
  <c r="L137" i="1" s="1"/>
  <c r="R129" i="5"/>
  <c r="T129" s="1"/>
  <c r="U129"/>
  <c r="V129" s="1"/>
  <c r="L129" i="1" s="1"/>
  <c r="R121" i="5"/>
  <c r="T121" s="1"/>
  <c r="U121"/>
  <c r="V121" s="1"/>
  <c r="L121" i="1" s="1"/>
  <c r="R113" i="5"/>
  <c r="T113" s="1"/>
  <c r="U113"/>
  <c r="V113" s="1"/>
  <c r="L113" i="1" s="1"/>
  <c r="R105" i="5"/>
  <c r="T105" s="1"/>
  <c r="U105"/>
  <c r="V105" s="1"/>
  <c r="L105" i="1" s="1"/>
  <c r="R97" i="5"/>
  <c r="T97" s="1"/>
  <c r="U97"/>
  <c r="V97" s="1"/>
  <c r="L97" i="1" s="1"/>
  <c r="R93" i="5"/>
  <c r="T93" s="1"/>
  <c r="U93"/>
  <c r="V93" s="1"/>
  <c r="L93" i="1" s="1"/>
  <c r="R89" i="5"/>
  <c r="T89" s="1"/>
  <c r="U89"/>
  <c r="V89" s="1"/>
  <c r="L89" i="1" s="1"/>
  <c r="R85" i="5"/>
  <c r="T85" s="1"/>
  <c r="U85"/>
  <c r="V85" s="1"/>
  <c r="L85" i="1" s="1"/>
  <c r="R610" i="5"/>
  <c r="T610" s="1"/>
  <c r="U610"/>
  <c r="V610" s="1"/>
  <c r="L610" i="1" s="1"/>
  <c r="R626" i="5"/>
  <c r="T626" s="1"/>
  <c r="U626"/>
  <c r="V626" s="1"/>
  <c r="L626" i="1" s="1"/>
  <c r="R642" i="5"/>
  <c r="T642" s="1"/>
  <c r="U642"/>
  <c r="V642" s="1"/>
  <c r="L642" i="1" s="1"/>
  <c r="R658" i="5"/>
  <c r="T658" s="1"/>
  <c r="U658"/>
  <c r="V658" s="1"/>
  <c r="L658" i="1" s="1"/>
  <c r="R674" i="5"/>
  <c r="T674" s="1"/>
  <c r="U674"/>
  <c r="V674" s="1"/>
  <c r="L674" i="1" s="1"/>
  <c r="R690" i="5"/>
  <c r="T690" s="1"/>
  <c r="U690"/>
  <c r="V690" s="1"/>
  <c r="L690" i="1" s="1"/>
  <c r="R706" i="5"/>
  <c r="T706" s="1"/>
  <c r="U706"/>
  <c r="V706" s="1"/>
  <c r="L706" i="1" s="1"/>
  <c r="R722" i="5"/>
  <c r="T722" s="1"/>
  <c r="U722"/>
  <c r="V722" s="1"/>
  <c r="L722" i="1" s="1"/>
  <c r="R738" i="5"/>
  <c r="T738" s="1"/>
  <c r="U738"/>
  <c r="V738" s="1"/>
  <c r="L738" i="1" s="1"/>
  <c r="R754" i="5"/>
  <c r="T754" s="1"/>
  <c r="U754"/>
  <c r="V754" s="1"/>
  <c r="L754" i="1" s="1"/>
  <c r="R770" i="5"/>
  <c r="T770" s="1"/>
  <c r="U770"/>
  <c r="V770" s="1"/>
  <c r="L770" i="1" s="1"/>
  <c r="R786" i="5"/>
  <c r="T786" s="1"/>
  <c r="U786"/>
  <c r="V786" s="1"/>
  <c r="L786" i="1" s="1"/>
  <c r="R802" i="5"/>
  <c r="T802" s="1"/>
  <c r="U802"/>
  <c r="V802" s="1"/>
  <c r="L802" i="1" s="1"/>
  <c r="R818" i="5"/>
  <c r="T818" s="1"/>
  <c r="U818"/>
  <c r="V818" s="1"/>
  <c r="L818" i="1" s="1"/>
  <c r="R834" i="5"/>
  <c r="T834" s="1"/>
  <c r="U834"/>
  <c r="V834" s="1"/>
  <c r="L834" i="1" s="1"/>
  <c r="R850" i="5"/>
  <c r="T850" s="1"/>
  <c r="U850"/>
  <c r="V850" s="1"/>
  <c r="L850" i="1" s="1"/>
  <c r="R866" i="5"/>
  <c r="T866" s="1"/>
  <c r="U866"/>
  <c r="V866" s="1"/>
  <c r="L866" i="1" s="1"/>
  <c r="R882" i="5"/>
  <c r="T882" s="1"/>
  <c r="U882"/>
  <c r="V882" s="1"/>
  <c r="L882" i="1" s="1"/>
  <c r="R898" i="5"/>
  <c r="T898" s="1"/>
  <c r="U898"/>
  <c r="V898" s="1"/>
  <c r="L898" i="1" s="1"/>
  <c r="R914" i="5"/>
  <c r="T914" s="1"/>
  <c r="U914"/>
  <c r="V914" s="1"/>
  <c r="L914" i="1" s="1"/>
  <c r="R930" i="5"/>
  <c r="T930" s="1"/>
  <c r="U930"/>
  <c r="V930" s="1"/>
  <c r="L930" i="1" s="1"/>
  <c r="R946" i="5"/>
  <c r="T946" s="1"/>
  <c r="U946"/>
  <c r="V946" s="1"/>
  <c r="L946" i="1" s="1"/>
  <c r="R962" i="5"/>
  <c r="T962" s="1"/>
  <c r="U962"/>
  <c r="V962" s="1"/>
  <c r="L962" i="1" s="1"/>
  <c r="R978" i="5"/>
  <c r="T978" s="1"/>
  <c r="U978"/>
  <c r="V978" s="1"/>
  <c r="L978" i="1" s="1"/>
  <c r="R994" i="5"/>
  <c r="T994" s="1"/>
  <c r="U994"/>
  <c r="V994" s="1"/>
  <c r="L994" i="1" s="1"/>
  <c r="R37" i="5"/>
  <c r="U37"/>
  <c r="V37" s="1"/>
  <c r="L37" i="1" s="1"/>
  <c r="R33" i="5"/>
  <c r="U33"/>
  <c r="V33" s="1"/>
  <c r="L33" i="1" s="1"/>
  <c r="R29" i="5"/>
  <c r="U29"/>
  <c r="V29" s="1"/>
  <c r="L29" i="1" s="1"/>
  <c r="R25" i="5"/>
  <c r="T25" s="1"/>
  <c r="U25"/>
  <c r="V25" s="1"/>
  <c r="L25" i="1" s="1"/>
  <c r="R402" i="5"/>
  <c r="T402" s="1"/>
  <c r="U402"/>
  <c r="V402" s="1"/>
  <c r="L402" i="1" s="1"/>
  <c r="R398" i="5"/>
  <c r="T398" s="1"/>
  <c r="U398"/>
  <c r="V398" s="1"/>
  <c r="L398" i="1" s="1"/>
  <c r="R394" i="5"/>
  <c r="T394" s="1"/>
  <c r="U394"/>
  <c r="V394" s="1"/>
  <c r="L394" i="1" s="1"/>
  <c r="R390" i="5"/>
  <c r="T390" s="1"/>
  <c r="U390"/>
  <c r="V390" s="1"/>
  <c r="L390" i="1" s="1"/>
  <c r="R386" i="5"/>
  <c r="T386" s="1"/>
  <c r="U386"/>
  <c r="V386" s="1"/>
  <c r="L386" i="1" s="1"/>
  <c r="R382" i="5"/>
  <c r="T382" s="1"/>
  <c r="U382"/>
  <c r="V382" s="1"/>
  <c r="L382" i="1" s="1"/>
  <c r="R378" i="5"/>
  <c r="T378" s="1"/>
  <c r="U378"/>
  <c r="V378" s="1"/>
  <c r="L378" i="1" s="1"/>
  <c r="R374" i="5"/>
  <c r="T374" s="1"/>
  <c r="U374"/>
  <c r="V374" s="1"/>
  <c r="L374" i="1" s="1"/>
  <c r="R370" i="5"/>
  <c r="T370" s="1"/>
  <c r="U370"/>
  <c r="V370" s="1"/>
  <c r="L370" i="1" s="1"/>
  <c r="R366" i="5"/>
  <c r="T366" s="1"/>
  <c r="U366"/>
  <c r="V366" s="1"/>
  <c r="L366" i="1" s="1"/>
  <c r="R362" i="5"/>
  <c r="T362" s="1"/>
  <c r="U362"/>
  <c r="V362" s="1"/>
  <c r="L362" i="1" s="1"/>
  <c r="R358" i="5"/>
  <c r="T358" s="1"/>
  <c r="U358"/>
  <c r="V358" s="1"/>
  <c r="L358" i="1" s="1"/>
  <c r="R354" i="5"/>
  <c r="T354" s="1"/>
  <c r="U354"/>
  <c r="V354" s="1"/>
  <c r="L354" i="1" s="1"/>
  <c r="R350" i="5"/>
  <c r="T350" s="1"/>
  <c r="U350"/>
  <c r="V350" s="1"/>
  <c r="L350" i="1" s="1"/>
  <c r="R346" i="5"/>
  <c r="T346" s="1"/>
  <c r="U346"/>
  <c r="V346" s="1"/>
  <c r="L346" i="1" s="1"/>
  <c r="R342" i="5"/>
  <c r="T342" s="1"/>
  <c r="U342"/>
  <c r="V342" s="1"/>
  <c r="L342" i="1" s="1"/>
  <c r="R338" i="5"/>
  <c r="T338" s="1"/>
  <c r="U338"/>
  <c r="V338" s="1"/>
  <c r="L338" i="1" s="1"/>
  <c r="R334" i="5"/>
  <c r="T334" s="1"/>
  <c r="U334"/>
  <c r="V334" s="1"/>
  <c r="L334" i="1" s="1"/>
  <c r="R330" i="5"/>
  <c r="T330" s="1"/>
  <c r="U330"/>
  <c r="V330" s="1"/>
  <c r="L330" i="1" s="1"/>
  <c r="R326" i="5"/>
  <c r="T326" s="1"/>
  <c r="U326"/>
  <c r="V326" s="1"/>
  <c r="L326" i="1" s="1"/>
  <c r="R322" i="5"/>
  <c r="T322" s="1"/>
  <c r="U322"/>
  <c r="V322" s="1"/>
  <c r="L322" i="1" s="1"/>
  <c r="R318" i="5"/>
  <c r="T318" s="1"/>
  <c r="U318"/>
  <c r="V318" s="1"/>
  <c r="L318" i="1" s="1"/>
  <c r="R314" i="5"/>
  <c r="T314" s="1"/>
  <c r="U314"/>
  <c r="V314" s="1"/>
  <c r="L314" i="1" s="1"/>
  <c r="R310" i="5"/>
  <c r="T310" s="1"/>
  <c r="U310"/>
  <c r="V310" s="1"/>
  <c r="L310" i="1" s="1"/>
  <c r="R306" i="5"/>
  <c r="T306" s="1"/>
  <c r="U306"/>
  <c r="V306" s="1"/>
  <c r="L306" i="1" s="1"/>
  <c r="R302" i="5"/>
  <c r="T302" s="1"/>
  <c r="U302"/>
  <c r="V302" s="1"/>
  <c r="L302" i="1" s="1"/>
  <c r="R298" i="5"/>
  <c r="T298" s="1"/>
  <c r="U298"/>
  <c r="V298" s="1"/>
  <c r="L298" i="1" s="1"/>
  <c r="R294" i="5"/>
  <c r="T294" s="1"/>
  <c r="U294"/>
  <c r="V294" s="1"/>
  <c r="L294" i="1" s="1"/>
  <c r="R290" i="5"/>
  <c r="T290" s="1"/>
  <c r="U290"/>
  <c r="V290" s="1"/>
  <c r="L290" i="1" s="1"/>
  <c r="R286" i="5"/>
  <c r="T286" s="1"/>
  <c r="U286"/>
  <c r="V286" s="1"/>
  <c r="L286" i="1" s="1"/>
  <c r="R282" i="5"/>
  <c r="T282" s="1"/>
  <c r="U282"/>
  <c r="V282" s="1"/>
  <c r="L282" i="1" s="1"/>
  <c r="R278" i="5"/>
  <c r="T278" s="1"/>
  <c r="U278"/>
  <c r="V278" s="1"/>
  <c r="L278" i="1" s="1"/>
  <c r="R274" i="5"/>
  <c r="T274" s="1"/>
  <c r="U274"/>
  <c r="V274" s="1"/>
  <c r="L274" i="1" s="1"/>
  <c r="R270" i="5"/>
  <c r="T270" s="1"/>
  <c r="U270"/>
  <c r="V270" s="1"/>
  <c r="L270" i="1" s="1"/>
  <c r="R266" i="5"/>
  <c r="T266" s="1"/>
  <c r="U266"/>
  <c r="V266" s="1"/>
  <c r="L266" i="1" s="1"/>
  <c r="R262" i="5"/>
  <c r="T262" s="1"/>
  <c r="U262"/>
  <c r="V262" s="1"/>
  <c r="L262" i="1" s="1"/>
  <c r="R258" i="5"/>
  <c r="T258" s="1"/>
  <c r="U258"/>
  <c r="V258" s="1"/>
  <c r="L258" i="1" s="1"/>
  <c r="R254" i="5"/>
  <c r="T254" s="1"/>
  <c r="U254"/>
  <c r="V254" s="1"/>
  <c r="L254" i="1" s="1"/>
  <c r="R250" i="5"/>
  <c r="T250" s="1"/>
  <c r="U250"/>
  <c r="V250" s="1"/>
  <c r="L250" i="1" s="1"/>
  <c r="R246" i="5"/>
  <c r="T246" s="1"/>
  <c r="U246"/>
  <c r="V246" s="1"/>
  <c r="L246" i="1" s="1"/>
  <c r="R242" i="5"/>
  <c r="T242" s="1"/>
  <c r="U242"/>
  <c r="V242" s="1"/>
  <c r="L242" i="1" s="1"/>
  <c r="R238" i="5"/>
  <c r="T238" s="1"/>
  <c r="U238"/>
  <c r="V238" s="1"/>
  <c r="L238" i="1" s="1"/>
  <c r="R234" i="5"/>
  <c r="T234" s="1"/>
  <c r="U234"/>
  <c r="V234" s="1"/>
  <c r="L234" i="1" s="1"/>
  <c r="R230" i="5"/>
  <c r="T230" s="1"/>
  <c r="U230"/>
  <c r="V230" s="1"/>
  <c r="L230" i="1" s="1"/>
  <c r="R226" i="5"/>
  <c r="T226" s="1"/>
  <c r="U226"/>
  <c r="V226" s="1"/>
  <c r="L226" i="1" s="1"/>
  <c r="R222" i="5"/>
  <c r="T222" s="1"/>
  <c r="U222"/>
  <c r="V222" s="1"/>
  <c r="L222" i="1" s="1"/>
  <c r="R218" i="5"/>
  <c r="T218" s="1"/>
  <c r="U218"/>
  <c r="V218" s="1"/>
  <c r="L218" i="1" s="1"/>
  <c r="R214" i="5"/>
  <c r="T214" s="1"/>
  <c r="U214"/>
  <c r="V214" s="1"/>
  <c r="L214" i="1" s="1"/>
  <c r="R210" i="5"/>
  <c r="T210" s="1"/>
  <c r="U210"/>
  <c r="V210" s="1"/>
  <c r="L210" i="1" s="1"/>
  <c r="R206" i="5"/>
  <c r="T206" s="1"/>
  <c r="U206"/>
  <c r="V206" s="1"/>
  <c r="L206" i="1" s="1"/>
  <c r="R202" i="5"/>
  <c r="T202" s="1"/>
  <c r="U202"/>
  <c r="V202" s="1"/>
  <c r="L202" i="1" s="1"/>
  <c r="R198" i="5"/>
  <c r="T198" s="1"/>
  <c r="U198"/>
  <c r="V198" s="1"/>
  <c r="L198" i="1" s="1"/>
  <c r="R194" i="5"/>
  <c r="T194" s="1"/>
  <c r="U194"/>
  <c r="V194" s="1"/>
  <c r="L194" i="1" s="1"/>
  <c r="R190" i="5"/>
  <c r="T190" s="1"/>
  <c r="U190"/>
  <c r="V190" s="1"/>
  <c r="L190" i="1" s="1"/>
  <c r="R186" i="5"/>
  <c r="T186" s="1"/>
  <c r="U186"/>
  <c r="V186" s="1"/>
  <c r="L186" i="1" s="1"/>
  <c r="R182" i="5"/>
  <c r="T182" s="1"/>
  <c r="U182"/>
  <c r="V182" s="1"/>
  <c r="L182" i="1" s="1"/>
  <c r="R178" i="5"/>
  <c r="T178" s="1"/>
  <c r="U178"/>
  <c r="V178" s="1"/>
  <c r="L178" i="1" s="1"/>
  <c r="R174" i="5"/>
  <c r="T174" s="1"/>
  <c r="U174"/>
  <c r="V174" s="1"/>
  <c r="L174" i="1" s="1"/>
  <c r="R170" i="5"/>
  <c r="T170" s="1"/>
  <c r="U170"/>
  <c r="V170" s="1"/>
  <c r="L170" i="1" s="1"/>
  <c r="R166" i="5"/>
  <c r="T166" s="1"/>
  <c r="U166"/>
  <c r="V166" s="1"/>
  <c r="L166" i="1" s="1"/>
  <c r="R162" i="5"/>
  <c r="T162" s="1"/>
  <c r="U162"/>
  <c r="V162" s="1"/>
  <c r="L162" i="1" s="1"/>
  <c r="R999" i="5"/>
  <c r="T999" s="1"/>
  <c r="U999"/>
  <c r="V999" s="1"/>
  <c r="L999" i="1" s="1"/>
  <c r="R995" i="5"/>
  <c r="T995" s="1"/>
  <c r="U995"/>
  <c r="V995" s="1"/>
  <c r="L995" i="1" s="1"/>
  <c r="R991" i="5"/>
  <c r="T991" s="1"/>
  <c r="U991"/>
  <c r="V991" s="1"/>
  <c r="L991" i="1" s="1"/>
  <c r="R987" i="5"/>
  <c r="T987" s="1"/>
  <c r="U987"/>
  <c r="V987" s="1"/>
  <c r="L987" i="1" s="1"/>
  <c r="R983" i="5"/>
  <c r="T983" s="1"/>
  <c r="U983"/>
  <c r="V983" s="1"/>
  <c r="L983" i="1" s="1"/>
  <c r="R979" i="5"/>
  <c r="T979" s="1"/>
  <c r="U979"/>
  <c r="V979" s="1"/>
  <c r="L979" i="1" s="1"/>
  <c r="R975" i="5"/>
  <c r="T975" s="1"/>
  <c r="U975"/>
  <c r="V975" s="1"/>
  <c r="L975" i="1" s="1"/>
  <c r="R971" i="5"/>
  <c r="T971" s="1"/>
  <c r="U971"/>
  <c r="V971" s="1"/>
  <c r="L971" i="1" s="1"/>
  <c r="R967" i="5"/>
  <c r="T967" s="1"/>
  <c r="U967"/>
  <c r="V967" s="1"/>
  <c r="L967" i="1" s="1"/>
  <c r="R963" i="5"/>
  <c r="T963" s="1"/>
  <c r="U963"/>
  <c r="V963" s="1"/>
  <c r="L963" i="1" s="1"/>
  <c r="R959" i="5"/>
  <c r="T959" s="1"/>
  <c r="U959"/>
  <c r="V959" s="1"/>
  <c r="L959" i="1" s="1"/>
  <c r="R955" i="5"/>
  <c r="T955" s="1"/>
  <c r="U955"/>
  <c r="V955" s="1"/>
  <c r="L955" i="1" s="1"/>
  <c r="R951" i="5"/>
  <c r="T951" s="1"/>
  <c r="U951"/>
  <c r="V951" s="1"/>
  <c r="L951" i="1" s="1"/>
  <c r="R947" i="5"/>
  <c r="T947" s="1"/>
  <c r="U947"/>
  <c r="V947" s="1"/>
  <c r="L947" i="1" s="1"/>
  <c r="R943" i="5"/>
  <c r="T943" s="1"/>
  <c r="U943"/>
  <c r="V943" s="1"/>
  <c r="L943" i="1" s="1"/>
  <c r="R939" i="5"/>
  <c r="T939" s="1"/>
  <c r="U939"/>
  <c r="V939" s="1"/>
  <c r="L939" i="1" s="1"/>
  <c r="R935" i="5"/>
  <c r="T935" s="1"/>
  <c r="U935"/>
  <c r="V935" s="1"/>
  <c r="L935" i="1" s="1"/>
  <c r="R931" i="5"/>
  <c r="T931" s="1"/>
  <c r="U931"/>
  <c r="V931" s="1"/>
  <c r="L931" i="1" s="1"/>
  <c r="R927" i="5"/>
  <c r="T927" s="1"/>
  <c r="U927"/>
  <c r="V927" s="1"/>
  <c r="L927" i="1" s="1"/>
  <c r="R923" i="5"/>
  <c r="T923" s="1"/>
  <c r="U923"/>
  <c r="V923" s="1"/>
  <c r="L923" i="1" s="1"/>
  <c r="R919" i="5"/>
  <c r="T919" s="1"/>
  <c r="U919"/>
  <c r="V919" s="1"/>
  <c r="L919" i="1" s="1"/>
  <c r="R915" i="5"/>
  <c r="T915" s="1"/>
  <c r="U915"/>
  <c r="V915" s="1"/>
  <c r="L915" i="1" s="1"/>
  <c r="R911" i="5"/>
  <c r="T911" s="1"/>
  <c r="U911"/>
  <c r="V911" s="1"/>
  <c r="L911" i="1" s="1"/>
  <c r="R907" i="5"/>
  <c r="T907" s="1"/>
  <c r="U907"/>
  <c r="V907" s="1"/>
  <c r="L907" i="1" s="1"/>
  <c r="R903" i="5"/>
  <c r="T903" s="1"/>
  <c r="U903"/>
  <c r="V903" s="1"/>
  <c r="L903" i="1" s="1"/>
  <c r="R899" i="5"/>
  <c r="T899" s="1"/>
  <c r="U899"/>
  <c r="V899" s="1"/>
  <c r="L899" i="1" s="1"/>
  <c r="R895" i="5"/>
  <c r="T895" s="1"/>
  <c r="U895"/>
  <c r="V895" s="1"/>
  <c r="L895" i="1" s="1"/>
  <c r="R891" i="5"/>
  <c r="T891" s="1"/>
  <c r="U891"/>
  <c r="V891" s="1"/>
  <c r="L891" i="1" s="1"/>
  <c r="R887" i="5"/>
  <c r="T887" s="1"/>
  <c r="U887"/>
  <c r="V887" s="1"/>
  <c r="L887" i="1" s="1"/>
  <c r="R883" i="5"/>
  <c r="T883" s="1"/>
  <c r="U883"/>
  <c r="V883" s="1"/>
  <c r="L883" i="1" s="1"/>
  <c r="R879" i="5"/>
  <c r="T879" s="1"/>
  <c r="U879"/>
  <c r="V879" s="1"/>
  <c r="L879" i="1" s="1"/>
  <c r="R875" i="5"/>
  <c r="T875" s="1"/>
  <c r="U875"/>
  <c r="V875" s="1"/>
  <c r="L875" i="1" s="1"/>
  <c r="R871" i="5"/>
  <c r="T871" s="1"/>
  <c r="U871"/>
  <c r="V871" s="1"/>
  <c r="L871" i="1" s="1"/>
  <c r="R867" i="5"/>
  <c r="T867" s="1"/>
  <c r="U867"/>
  <c r="V867" s="1"/>
  <c r="L867" i="1" s="1"/>
  <c r="R863" i="5"/>
  <c r="T863" s="1"/>
  <c r="U863"/>
  <c r="V863" s="1"/>
  <c r="L863" i="1" s="1"/>
  <c r="R859" i="5"/>
  <c r="T859" s="1"/>
  <c r="U859"/>
  <c r="V859" s="1"/>
  <c r="L859" i="1" s="1"/>
  <c r="R855" i="5"/>
  <c r="T855" s="1"/>
  <c r="U855"/>
  <c r="V855" s="1"/>
  <c r="L855" i="1" s="1"/>
  <c r="R851" i="5"/>
  <c r="T851" s="1"/>
  <c r="U851"/>
  <c r="V851" s="1"/>
  <c r="L851" i="1" s="1"/>
  <c r="R847" i="5"/>
  <c r="T847" s="1"/>
  <c r="U847"/>
  <c r="V847" s="1"/>
  <c r="L847" i="1" s="1"/>
  <c r="R843" i="5"/>
  <c r="T843" s="1"/>
  <c r="U843"/>
  <c r="V843" s="1"/>
  <c r="L843" i="1" s="1"/>
  <c r="R839" i="5"/>
  <c r="T839" s="1"/>
  <c r="U839"/>
  <c r="V839" s="1"/>
  <c r="L839" i="1" s="1"/>
  <c r="R835" i="5"/>
  <c r="T835" s="1"/>
  <c r="U835"/>
  <c r="V835" s="1"/>
  <c r="L835" i="1" s="1"/>
  <c r="R831" i="5"/>
  <c r="T831" s="1"/>
  <c r="U831"/>
  <c r="V831" s="1"/>
  <c r="L831" i="1" s="1"/>
  <c r="R827" i="5"/>
  <c r="T827" s="1"/>
  <c r="U827"/>
  <c r="V827" s="1"/>
  <c r="L827" i="1" s="1"/>
  <c r="R823" i="5"/>
  <c r="T823" s="1"/>
  <c r="U823"/>
  <c r="V823" s="1"/>
  <c r="L823" i="1" s="1"/>
  <c r="R819" i="5"/>
  <c r="T819" s="1"/>
  <c r="U819"/>
  <c r="V819" s="1"/>
  <c r="L819" i="1" s="1"/>
  <c r="R815" i="5"/>
  <c r="T815" s="1"/>
  <c r="U815"/>
  <c r="V815" s="1"/>
  <c r="L815" i="1" s="1"/>
  <c r="R811" i="5"/>
  <c r="T811" s="1"/>
  <c r="U811"/>
  <c r="V811" s="1"/>
  <c r="L811" i="1" s="1"/>
  <c r="R807" i="5"/>
  <c r="T807" s="1"/>
  <c r="U807"/>
  <c r="V807" s="1"/>
  <c r="L807" i="1" s="1"/>
  <c r="R803" i="5"/>
  <c r="T803" s="1"/>
  <c r="U803"/>
  <c r="V803" s="1"/>
  <c r="L803" i="1" s="1"/>
  <c r="R799" i="5"/>
  <c r="T799" s="1"/>
  <c r="U799"/>
  <c r="V799" s="1"/>
  <c r="L799" i="1" s="1"/>
  <c r="R795" i="5"/>
  <c r="T795" s="1"/>
  <c r="U795"/>
  <c r="V795" s="1"/>
  <c r="L795" i="1" s="1"/>
  <c r="R791" i="5"/>
  <c r="T791" s="1"/>
  <c r="U791"/>
  <c r="V791" s="1"/>
  <c r="L791" i="1" s="1"/>
  <c r="R787" i="5"/>
  <c r="T787" s="1"/>
  <c r="U787"/>
  <c r="V787" s="1"/>
  <c r="L787" i="1" s="1"/>
  <c r="R783" i="5"/>
  <c r="T783" s="1"/>
  <c r="U783"/>
  <c r="V783" s="1"/>
  <c r="L783" i="1" s="1"/>
  <c r="R779" i="5"/>
  <c r="T779" s="1"/>
  <c r="U779"/>
  <c r="V779" s="1"/>
  <c r="L779" i="1" s="1"/>
  <c r="R775" i="5"/>
  <c r="T775" s="1"/>
  <c r="U775"/>
  <c r="V775" s="1"/>
  <c r="L775" i="1" s="1"/>
  <c r="R771" i="5"/>
  <c r="T771" s="1"/>
  <c r="U771"/>
  <c r="V771" s="1"/>
  <c r="L771" i="1" s="1"/>
  <c r="R767" i="5"/>
  <c r="T767" s="1"/>
  <c r="U767"/>
  <c r="V767" s="1"/>
  <c r="L767" i="1" s="1"/>
  <c r="R763" i="5"/>
  <c r="T763" s="1"/>
  <c r="U763"/>
  <c r="V763" s="1"/>
  <c r="L763" i="1" s="1"/>
  <c r="R759" i="5"/>
  <c r="T759" s="1"/>
  <c r="U759"/>
  <c r="V759" s="1"/>
  <c r="L759" i="1" s="1"/>
  <c r="R755" i="5"/>
  <c r="T755" s="1"/>
  <c r="U755"/>
  <c r="V755" s="1"/>
  <c r="L755" i="1" s="1"/>
  <c r="R751" i="5"/>
  <c r="T751" s="1"/>
  <c r="U751"/>
  <c r="V751" s="1"/>
  <c r="L751" i="1" s="1"/>
  <c r="R747" i="5"/>
  <c r="T747" s="1"/>
  <c r="U747"/>
  <c r="V747" s="1"/>
  <c r="L747" i="1" s="1"/>
  <c r="R743" i="5"/>
  <c r="T743" s="1"/>
  <c r="U743"/>
  <c r="V743" s="1"/>
  <c r="L743" i="1" s="1"/>
  <c r="R739" i="5"/>
  <c r="T739" s="1"/>
  <c r="U739"/>
  <c r="V739" s="1"/>
  <c r="L739" i="1" s="1"/>
  <c r="R735" i="5"/>
  <c r="T735" s="1"/>
  <c r="U735"/>
  <c r="V735" s="1"/>
  <c r="L735" i="1" s="1"/>
  <c r="R731" i="5"/>
  <c r="T731" s="1"/>
  <c r="U731"/>
  <c r="V731" s="1"/>
  <c r="L731" i="1" s="1"/>
  <c r="R727" i="5"/>
  <c r="T727" s="1"/>
  <c r="U727"/>
  <c r="V727" s="1"/>
  <c r="L727" i="1" s="1"/>
  <c r="R723" i="5"/>
  <c r="T723" s="1"/>
  <c r="U723"/>
  <c r="V723" s="1"/>
  <c r="L723" i="1" s="1"/>
  <c r="R719" i="5"/>
  <c r="T719" s="1"/>
  <c r="U719"/>
  <c r="V719" s="1"/>
  <c r="L719" i="1" s="1"/>
  <c r="R715" i="5"/>
  <c r="T715" s="1"/>
  <c r="U715"/>
  <c r="V715" s="1"/>
  <c r="L715" i="1" s="1"/>
  <c r="R711" i="5"/>
  <c r="T711" s="1"/>
  <c r="U711"/>
  <c r="V711" s="1"/>
  <c r="L711" i="1" s="1"/>
  <c r="R707" i="5"/>
  <c r="T707" s="1"/>
  <c r="U707"/>
  <c r="V707" s="1"/>
  <c r="L707" i="1" s="1"/>
  <c r="R703" i="5"/>
  <c r="T703" s="1"/>
  <c r="U703"/>
  <c r="V703" s="1"/>
  <c r="L703" i="1" s="1"/>
  <c r="R699" i="5"/>
  <c r="T699" s="1"/>
  <c r="U699"/>
  <c r="V699" s="1"/>
  <c r="L699" i="1" s="1"/>
  <c r="R695" i="5"/>
  <c r="T695" s="1"/>
  <c r="U695"/>
  <c r="V695" s="1"/>
  <c r="L695" i="1" s="1"/>
  <c r="R691" i="5"/>
  <c r="T691" s="1"/>
  <c r="U691"/>
  <c r="V691" s="1"/>
  <c r="L691" i="1" s="1"/>
  <c r="R687" i="5"/>
  <c r="T687" s="1"/>
  <c r="U687"/>
  <c r="V687" s="1"/>
  <c r="L687" i="1" s="1"/>
  <c r="R683" i="5"/>
  <c r="T683" s="1"/>
  <c r="U683"/>
  <c r="V683" s="1"/>
  <c r="L683" i="1" s="1"/>
  <c r="R679" i="5"/>
  <c r="T679" s="1"/>
  <c r="U679"/>
  <c r="V679" s="1"/>
  <c r="L679" i="1" s="1"/>
  <c r="R675" i="5"/>
  <c r="T675" s="1"/>
  <c r="U675"/>
  <c r="V675" s="1"/>
  <c r="L675" i="1" s="1"/>
  <c r="R671" i="5"/>
  <c r="T671" s="1"/>
  <c r="U671"/>
  <c r="V671" s="1"/>
  <c r="L671" i="1" s="1"/>
  <c r="R667" i="5"/>
  <c r="T667" s="1"/>
  <c r="U667"/>
  <c r="V667" s="1"/>
  <c r="L667" i="1" s="1"/>
  <c r="R663" i="5"/>
  <c r="T663" s="1"/>
  <c r="U663"/>
  <c r="V663" s="1"/>
  <c r="L663" i="1" s="1"/>
  <c r="R659" i="5"/>
  <c r="T659" s="1"/>
  <c r="U659"/>
  <c r="V659" s="1"/>
  <c r="L659" i="1" s="1"/>
  <c r="R655" i="5"/>
  <c r="T655" s="1"/>
  <c r="U655"/>
  <c r="V655" s="1"/>
  <c r="L655" i="1" s="1"/>
  <c r="R651" i="5"/>
  <c r="T651" s="1"/>
  <c r="U651"/>
  <c r="V651" s="1"/>
  <c r="L651" i="1" s="1"/>
  <c r="R647" i="5"/>
  <c r="T647" s="1"/>
  <c r="U647"/>
  <c r="V647" s="1"/>
  <c r="L647" i="1" s="1"/>
  <c r="R643" i="5"/>
  <c r="T643" s="1"/>
  <c r="U643"/>
  <c r="V643" s="1"/>
  <c r="L643" i="1" s="1"/>
  <c r="R639" i="5"/>
  <c r="T639" s="1"/>
  <c r="U639"/>
  <c r="V639" s="1"/>
  <c r="L639" i="1" s="1"/>
  <c r="R635" i="5"/>
  <c r="T635" s="1"/>
  <c r="U635"/>
  <c r="V635" s="1"/>
  <c r="L635" i="1" s="1"/>
  <c r="R631" i="5"/>
  <c r="T631" s="1"/>
  <c r="U631"/>
  <c r="V631" s="1"/>
  <c r="L631" i="1" s="1"/>
  <c r="R627" i="5"/>
  <c r="T627" s="1"/>
  <c r="U627"/>
  <c r="V627" s="1"/>
  <c r="L627" i="1" s="1"/>
  <c r="R623" i="5"/>
  <c r="T623" s="1"/>
  <c r="U623"/>
  <c r="V623" s="1"/>
  <c r="L623" i="1" s="1"/>
  <c r="R619" i="5"/>
  <c r="T619" s="1"/>
  <c r="U619"/>
  <c r="V619" s="1"/>
  <c r="L619" i="1" s="1"/>
  <c r="R615" i="5"/>
  <c r="T615" s="1"/>
  <c r="U615"/>
  <c r="V615" s="1"/>
  <c r="L615" i="1" s="1"/>
  <c r="R611" i="5"/>
  <c r="T611" s="1"/>
  <c r="U611"/>
  <c r="V611" s="1"/>
  <c r="L611" i="1" s="1"/>
  <c r="R607" i="5"/>
  <c r="T607" s="1"/>
  <c r="U607"/>
  <c r="V607" s="1"/>
  <c r="L607" i="1" s="1"/>
  <c r="R603" i="5"/>
  <c r="T603" s="1"/>
  <c r="U603"/>
  <c r="V603" s="1"/>
  <c r="L603" i="1" s="1"/>
  <c r="R599" i="5"/>
  <c r="T599" s="1"/>
  <c r="U599"/>
  <c r="V599" s="1"/>
  <c r="L599" i="1" s="1"/>
  <c r="R595" i="5"/>
  <c r="T595" s="1"/>
  <c r="U595"/>
  <c r="V595" s="1"/>
  <c r="L595" i="1" s="1"/>
  <c r="H784"/>
  <c r="H330"/>
  <c r="H302"/>
  <c r="H184"/>
  <c r="I860"/>
  <c r="H760"/>
  <c r="Y576"/>
  <c r="H890"/>
  <c r="H350"/>
  <c r="I840"/>
  <c r="T28"/>
  <c r="T44"/>
  <c r="H193"/>
  <c r="H315"/>
  <c r="H149"/>
  <c r="T40"/>
  <c r="H908"/>
  <c r="H576"/>
  <c r="H317"/>
  <c r="H283"/>
  <c r="T41"/>
  <c r="H353"/>
  <c r="T38"/>
  <c r="T30"/>
  <c r="H772"/>
  <c r="Y69"/>
  <c r="H69"/>
  <c r="AK1000" i="5"/>
  <c r="H94" i="1"/>
  <c r="H63"/>
  <c r="Y63"/>
  <c r="H73"/>
  <c r="Y86"/>
  <c r="I940"/>
  <c r="Y874"/>
  <c r="H625"/>
  <c r="Y718"/>
  <c r="I669"/>
  <c r="H524"/>
  <c r="H466"/>
  <c r="H405"/>
  <c r="I459"/>
  <c r="I450"/>
  <c r="I446"/>
  <c r="H593"/>
  <c r="Y181"/>
  <c r="H271"/>
  <c r="H943"/>
  <c r="H332"/>
  <c r="H718"/>
  <c r="Y332"/>
  <c r="I975"/>
  <c r="I957"/>
  <c r="Y750"/>
  <c r="H702"/>
  <c r="H627"/>
  <c r="I634"/>
  <c r="H488"/>
  <c r="H449"/>
  <c r="I417"/>
  <c r="I408"/>
  <c r="I593"/>
  <c r="H366"/>
  <c r="Y166"/>
  <c r="H940"/>
  <c r="I271"/>
  <c r="I230"/>
  <c r="I101"/>
  <c r="H831"/>
  <c r="H750"/>
  <c r="I831"/>
  <c r="I861"/>
  <c r="H869"/>
  <c r="H669"/>
  <c r="I625"/>
  <c r="H459"/>
  <c r="H450"/>
  <c r="H446"/>
  <c r="I524"/>
  <c r="I466"/>
  <c r="I405"/>
  <c r="H590"/>
  <c r="Y201"/>
  <c r="Y150"/>
  <c r="H975"/>
  <c r="H957"/>
  <c r="H166"/>
  <c r="H150"/>
  <c r="H735"/>
  <c r="I109"/>
  <c r="H861"/>
  <c r="Y334"/>
  <c r="H334"/>
  <c r="Y47"/>
  <c r="Y84"/>
  <c r="H84"/>
  <c r="I202"/>
  <c r="H202"/>
  <c r="Y202"/>
  <c r="H201"/>
  <c r="H181"/>
  <c r="Y74"/>
  <c r="Y869"/>
  <c r="H173"/>
  <c r="H153"/>
  <c r="H129"/>
  <c r="H157"/>
  <c r="I872"/>
  <c r="Y124"/>
  <c r="Y106"/>
  <c r="Y73"/>
  <c r="H872"/>
  <c r="T12"/>
  <c r="T11"/>
  <c r="T16"/>
  <c r="T18"/>
  <c r="T15"/>
  <c r="T5"/>
  <c r="T21"/>
  <c r="T20"/>
  <c r="T19"/>
  <c r="T14"/>
  <c r="H67"/>
  <c r="T4"/>
  <c r="T6"/>
  <c r="T3"/>
  <c r="T9"/>
  <c r="T22"/>
  <c r="T8"/>
  <c r="T10"/>
  <c r="T7"/>
  <c r="S2" i="5"/>
  <c r="AK984"/>
  <c r="H83" i="1"/>
  <c r="AJ998" i="5"/>
  <c r="Y114" i="1"/>
  <c r="Y59"/>
  <c r="H68"/>
  <c r="H46"/>
  <c r="Y67"/>
  <c r="H78"/>
  <c r="H64"/>
  <c r="H53"/>
  <c r="Y68"/>
  <c r="Y96"/>
  <c r="AJ982" i="5"/>
  <c r="AJ977"/>
  <c r="AJ1000"/>
  <c r="AJ984"/>
  <c r="O735" i="1"/>
  <c r="O29"/>
  <c r="O43"/>
  <c r="O65"/>
  <c r="O84"/>
  <c r="O99"/>
  <c r="O125"/>
  <c r="O136"/>
  <c r="O192"/>
  <c r="O242"/>
  <c r="O270"/>
  <c r="O319"/>
  <c r="O391"/>
  <c r="O414"/>
  <c r="O535"/>
  <c r="O587"/>
  <c r="O630"/>
  <c r="O702"/>
  <c r="O762"/>
  <c r="O774"/>
  <c r="O821"/>
  <c r="O853"/>
  <c r="O960"/>
  <c r="O969"/>
  <c r="O23"/>
  <c r="O68"/>
  <c r="O73"/>
  <c r="O80"/>
  <c r="O103"/>
  <c r="O109"/>
  <c r="O117"/>
  <c r="O168"/>
  <c r="O172"/>
  <c r="O223"/>
  <c r="O254"/>
  <c r="O261"/>
  <c r="O297"/>
  <c r="O345"/>
  <c r="O399"/>
  <c r="O406"/>
  <c r="O429"/>
  <c r="O435"/>
  <c r="O440"/>
  <c r="O444"/>
  <c r="O448"/>
  <c r="O519"/>
  <c r="O543"/>
  <c r="O551"/>
  <c r="O556"/>
  <c r="O560"/>
  <c r="O568"/>
  <c r="O572"/>
  <c r="O576"/>
  <c r="O604"/>
  <c r="O608"/>
  <c r="O615"/>
  <c r="O639"/>
  <c r="O649"/>
  <c r="O682"/>
  <c r="O686"/>
  <c r="O693"/>
  <c r="O731"/>
  <c r="O794"/>
  <c r="O798"/>
  <c r="O829"/>
  <c r="O837"/>
  <c r="O861"/>
  <c r="O939"/>
  <c r="O983"/>
  <c r="O807"/>
  <c r="O791"/>
  <c r="O775"/>
  <c r="O759"/>
  <c r="O711"/>
  <c r="O679"/>
  <c r="O940"/>
  <c r="O876"/>
  <c r="O844"/>
  <c r="O732"/>
  <c r="O668"/>
  <c r="O636"/>
  <c r="O620"/>
  <c r="O588"/>
  <c r="O540"/>
  <c r="O524"/>
  <c r="O460"/>
  <c r="O396"/>
  <c r="O232"/>
  <c r="O196"/>
  <c r="O164"/>
  <c r="O100"/>
  <c r="O858"/>
  <c r="O826"/>
  <c r="O698"/>
  <c r="O650"/>
  <c r="O426"/>
  <c r="O346"/>
  <c r="O298"/>
  <c r="O250"/>
  <c r="O118"/>
  <c r="O70"/>
  <c r="O411"/>
  <c r="O315"/>
  <c r="O267"/>
  <c r="O219"/>
  <c r="O187"/>
  <c r="O87"/>
  <c r="O22"/>
  <c r="O30"/>
  <c r="O36"/>
  <c r="O44"/>
  <c r="O50"/>
  <c r="O72"/>
  <c r="O77"/>
  <c r="O86"/>
  <c r="O115"/>
  <c r="O127"/>
  <c r="O185"/>
  <c r="O231"/>
  <c r="O266"/>
  <c r="O301"/>
  <c r="O305"/>
  <c r="O313"/>
  <c r="O349"/>
  <c r="O354"/>
  <c r="O360"/>
  <c r="O365"/>
  <c r="O371"/>
  <c r="O376"/>
  <c r="O380"/>
  <c r="O384"/>
  <c r="O410"/>
  <c r="O455"/>
  <c r="O523"/>
  <c r="O583"/>
  <c r="O619"/>
  <c r="O653"/>
  <c r="O662"/>
  <c r="O697"/>
  <c r="O743"/>
  <c r="O749"/>
  <c r="O758"/>
  <c r="O806"/>
  <c r="O843"/>
  <c r="O869"/>
  <c r="O946"/>
  <c r="O952"/>
  <c r="O956"/>
  <c r="O964"/>
  <c r="O932"/>
  <c r="O900"/>
  <c r="O884"/>
  <c r="O868"/>
  <c r="O852"/>
  <c r="O836"/>
  <c r="O820"/>
  <c r="O804"/>
  <c r="O788"/>
  <c r="O772"/>
  <c r="O756"/>
  <c r="O740"/>
  <c r="O724"/>
  <c r="O708"/>
  <c r="O692"/>
  <c r="O676"/>
  <c r="O660"/>
  <c r="O644"/>
  <c r="O628"/>
  <c r="O612"/>
  <c r="O596"/>
  <c r="O580"/>
  <c r="O564"/>
  <c r="O548"/>
  <c r="O532"/>
  <c r="O516"/>
  <c r="O500"/>
  <c r="O484"/>
  <c r="O468"/>
  <c r="O452"/>
  <c r="O436"/>
  <c r="O420"/>
  <c r="O404"/>
  <c r="O388"/>
  <c r="O372"/>
  <c r="O356"/>
  <c r="O340"/>
  <c r="O324"/>
  <c r="O308"/>
  <c r="O276"/>
  <c r="O260"/>
  <c r="O240"/>
  <c r="O224"/>
  <c r="O204"/>
  <c r="O188"/>
  <c r="O156"/>
  <c r="O124"/>
  <c r="O108"/>
  <c r="O92"/>
  <c r="O76"/>
  <c r="O56"/>
  <c r="O40"/>
  <c r="O24"/>
  <c r="O451"/>
  <c r="O387"/>
  <c r="O244"/>
  <c r="O35"/>
  <c r="O48"/>
  <c r="O57"/>
  <c r="O90"/>
  <c r="O132"/>
  <c r="O144"/>
  <c r="O236"/>
  <c r="O279"/>
  <c r="O327"/>
  <c r="O421"/>
  <c r="O459"/>
  <c r="O527"/>
  <c r="O623"/>
  <c r="O667"/>
  <c r="O710"/>
  <c r="O766"/>
  <c r="O812"/>
  <c r="O875"/>
  <c r="O999"/>
  <c r="O991"/>
  <c r="O975"/>
  <c r="O959"/>
  <c r="O943"/>
  <c r="O927"/>
  <c r="O911"/>
  <c r="O895"/>
  <c r="O879"/>
  <c r="O863"/>
  <c r="O847"/>
  <c r="O831"/>
  <c r="O815"/>
  <c r="O799"/>
  <c r="O783"/>
  <c r="O767"/>
  <c r="O751"/>
  <c r="O719"/>
  <c r="O703"/>
  <c r="O687"/>
  <c r="O671"/>
  <c r="AJ996" i="5"/>
  <c r="O54" i="1"/>
  <c r="O64"/>
  <c r="O69"/>
  <c r="O89"/>
  <c r="O98"/>
  <c r="O104"/>
  <c r="O110"/>
  <c r="O131"/>
  <c r="O149"/>
  <c r="O154"/>
  <c r="O163"/>
  <c r="O199"/>
  <c r="O205"/>
  <c r="O212"/>
  <c r="O218"/>
  <c r="O249"/>
  <c r="O284"/>
  <c r="O292"/>
  <c r="O331"/>
  <c r="O341"/>
  <c r="O395"/>
  <c r="O425"/>
  <c r="O464"/>
  <c r="O472"/>
  <c r="O476"/>
  <c r="O480"/>
  <c r="O488"/>
  <c r="O492"/>
  <c r="O496"/>
  <c r="O504"/>
  <c r="O508"/>
  <c r="O512"/>
  <c r="O539"/>
  <c r="O591"/>
  <c r="O599"/>
  <c r="O635"/>
  <c r="O672"/>
  <c r="O678"/>
  <c r="O717"/>
  <c r="O727"/>
  <c r="O780"/>
  <c r="O790"/>
  <c r="O825"/>
  <c r="O857"/>
  <c r="O881"/>
  <c r="O888"/>
  <c r="O892"/>
  <c r="O897"/>
  <c r="O905"/>
  <c r="O912"/>
  <c r="O920"/>
  <c r="O924"/>
  <c r="O933"/>
  <c r="O728"/>
  <c r="O616"/>
  <c r="O600"/>
  <c r="O584"/>
  <c r="O536"/>
  <c r="O520"/>
  <c r="O456"/>
  <c r="O392"/>
  <c r="O328"/>
  <c r="O280"/>
  <c r="O228"/>
  <c r="O128"/>
  <c r="O112"/>
  <c r="O934"/>
  <c r="O870"/>
  <c r="O854"/>
  <c r="O838"/>
  <c r="O822"/>
  <c r="O694"/>
  <c r="O422"/>
  <c r="O342"/>
  <c r="O294"/>
  <c r="O262"/>
  <c r="O178"/>
  <c r="O146"/>
  <c r="O82"/>
  <c r="O66"/>
  <c r="O663"/>
  <c r="O631"/>
  <c r="O407"/>
  <c r="O51"/>
  <c r="Y122"/>
  <c r="O135"/>
  <c r="O153"/>
  <c r="O167"/>
  <c r="O183"/>
  <c r="O198"/>
  <c r="O215"/>
  <c r="O230"/>
  <c r="O239"/>
  <c r="O259"/>
  <c r="O278"/>
  <c r="O288"/>
  <c r="O304"/>
  <c r="O326"/>
  <c r="O344"/>
  <c r="O359"/>
  <c r="O375"/>
  <c r="O390"/>
  <c r="O405"/>
  <c r="O419"/>
  <c r="O432"/>
  <c r="O443"/>
  <c r="O454"/>
  <c r="O463"/>
  <c r="O475"/>
  <c r="O491"/>
  <c r="O503"/>
  <c r="O511"/>
  <c r="O526"/>
  <c r="O538"/>
  <c r="O550"/>
  <c r="O559"/>
  <c r="O571"/>
  <c r="O582"/>
  <c r="O598"/>
  <c r="O607"/>
  <c r="O622"/>
  <c r="O638"/>
  <c r="O656"/>
  <c r="O677"/>
  <c r="O696"/>
  <c r="O715"/>
  <c r="O730"/>
  <c r="O748"/>
  <c r="O761"/>
  <c r="O773"/>
  <c r="O789"/>
  <c r="O805"/>
  <c r="O817"/>
  <c r="O828"/>
  <c r="O848"/>
  <c r="O864"/>
  <c r="O887"/>
  <c r="O903"/>
  <c r="O923"/>
  <c r="O955"/>
  <c r="O979"/>
  <c r="O995"/>
  <c r="O963"/>
  <c r="O947"/>
  <c r="O931"/>
  <c r="O915"/>
  <c r="O899"/>
  <c r="O883"/>
  <c r="O867"/>
  <c r="O851"/>
  <c r="O835"/>
  <c r="O819"/>
  <c r="O803"/>
  <c r="O787"/>
  <c r="O771"/>
  <c r="O755"/>
  <c r="O739"/>
  <c r="O723"/>
  <c r="O1000"/>
  <c r="O984"/>
  <c r="O968"/>
  <c r="O936"/>
  <c r="O904"/>
  <c r="O872"/>
  <c r="O840"/>
  <c r="O808"/>
  <c r="O776"/>
  <c r="O744"/>
  <c r="O664"/>
  <c r="O648"/>
  <c r="O632"/>
  <c r="O552"/>
  <c r="O998"/>
  <c r="O982"/>
  <c r="O961"/>
  <c r="O945"/>
  <c r="O929"/>
  <c r="O913"/>
  <c r="O865"/>
  <c r="O849"/>
  <c r="O801"/>
  <c r="O785"/>
  <c r="O737"/>
  <c r="O721"/>
  <c r="O705"/>
  <c r="O657"/>
  <c r="O593"/>
  <c r="O577"/>
  <c r="O561"/>
  <c r="O545"/>
  <c r="O529"/>
  <c r="O513"/>
  <c r="O497"/>
  <c r="O481"/>
  <c r="O465"/>
  <c r="O449"/>
  <c r="O433"/>
  <c r="O417"/>
  <c r="O401"/>
  <c r="O385"/>
  <c r="O369"/>
  <c r="O353"/>
  <c r="O289"/>
  <c r="O209"/>
  <c r="O193"/>
  <c r="O161"/>
  <c r="O145"/>
  <c r="O113"/>
  <c r="O97"/>
  <c r="O141"/>
  <c r="O148"/>
  <c r="O162"/>
  <c r="O171"/>
  <c r="O191"/>
  <c r="O203"/>
  <c r="O208"/>
  <c r="O222"/>
  <c r="O235"/>
  <c r="O247"/>
  <c r="O253"/>
  <c r="O264"/>
  <c r="O269"/>
  <c r="O283"/>
  <c r="O296"/>
  <c r="O300"/>
  <c r="O311"/>
  <c r="O318"/>
  <c r="O330"/>
  <c r="O336"/>
  <c r="O348"/>
  <c r="O352"/>
  <c r="O364"/>
  <c r="O368"/>
  <c r="O379"/>
  <c r="O383"/>
  <c r="O394"/>
  <c r="O398"/>
  <c r="O409"/>
  <c r="O413"/>
  <c r="O424"/>
  <c r="O428"/>
  <c r="O439"/>
  <c r="O447"/>
  <c r="O458"/>
  <c r="O471"/>
  <c r="O479"/>
  <c r="O487"/>
  <c r="O495"/>
  <c r="O507"/>
  <c r="O518"/>
  <c r="O522"/>
  <c r="O534"/>
  <c r="O542"/>
  <c r="O555"/>
  <c r="O567"/>
  <c r="O575"/>
  <c r="O586"/>
  <c r="O590"/>
  <c r="O603"/>
  <c r="O614"/>
  <c r="O618"/>
  <c r="O629"/>
  <c r="O634"/>
  <c r="O647"/>
  <c r="O652"/>
  <c r="O666"/>
  <c r="O670"/>
  <c r="O681"/>
  <c r="O685"/>
  <c r="O691"/>
  <c r="O701"/>
  <c r="O709"/>
  <c r="O726"/>
  <c r="O734"/>
  <c r="O742"/>
  <c r="O757"/>
  <c r="O765"/>
  <c r="O779"/>
  <c r="O793"/>
  <c r="O797"/>
  <c r="O811"/>
  <c r="O824"/>
  <c r="O833"/>
  <c r="O841"/>
  <c r="O856"/>
  <c r="O860"/>
  <c r="O873"/>
  <c r="O880"/>
  <c r="O891"/>
  <c r="O896"/>
  <c r="O909"/>
  <c r="O919"/>
  <c r="O928"/>
  <c r="O937"/>
  <c r="O944"/>
  <c r="O951"/>
  <c r="O967"/>
  <c r="O973"/>
  <c r="O20"/>
  <c r="O28"/>
  <c r="O34"/>
  <c r="O41"/>
  <c r="O46"/>
  <c r="O52"/>
  <c r="O60"/>
  <c r="O67"/>
  <c r="O71"/>
  <c r="O75"/>
  <c r="O83"/>
  <c r="O88"/>
  <c r="O96"/>
  <c r="O102"/>
  <c r="O106"/>
  <c r="O114"/>
  <c r="O120"/>
  <c r="O130"/>
  <c r="O134"/>
  <c r="O139"/>
  <c r="O147"/>
  <c r="O152"/>
  <c r="O160"/>
  <c r="O166"/>
  <c r="O170"/>
  <c r="O182"/>
  <c r="O189"/>
  <c r="O197"/>
  <c r="O201"/>
  <c r="O207"/>
  <c r="O214"/>
  <c r="O220"/>
  <c r="O229"/>
  <c r="O234"/>
  <c r="O238"/>
  <c r="O246"/>
  <c r="O251"/>
  <c r="O256"/>
  <c r="O263"/>
  <c r="O268"/>
  <c r="O272"/>
  <c r="O282"/>
  <c r="O287"/>
  <c r="O295"/>
  <c r="O299"/>
  <c r="O303"/>
  <c r="O310"/>
  <c r="O316"/>
  <c r="O325"/>
  <c r="O329"/>
  <c r="O335"/>
  <c r="O343"/>
  <c r="O347"/>
  <c r="O351"/>
  <c r="O358"/>
  <c r="O363"/>
  <c r="O367"/>
  <c r="O374"/>
  <c r="O378"/>
  <c r="O382"/>
  <c r="O389"/>
  <c r="O393"/>
  <c r="O397"/>
  <c r="O403"/>
  <c r="O408"/>
  <c r="O412"/>
  <c r="O416"/>
  <c r="O423"/>
  <c r="O427"/>
  <c r="O431"/>
  <c r="O438"/>
  <c r="O442"/>
  <c r="O446"/>
  <c r="O453"/>
  <c r="O457"/>
  <c r="O462"/>
  <c r="O470"/>
  <c r="O474"/>
  <c r="O478"/>
  <c r="O486"/>
  <c r="O490"/>
  <c r="O494"/>
  <c r="O502"/>
  <c r="O506"/>
  <c r="O510"/>
  <c r="O517"/>
  <c r="O521"/>
  <c r="O525"/>
  <c r="O533"/>
  <c r="O537"/>
  <c r="O541"/>
  <c r="O549"/>
  <c r="O554"/>
  <c r="O558"/>
  <c r="O566"/>
  <c r="O570"/>
  <c r="O574"/>
  <c r="O581"/>
  <c r="O585"/>
  <c r="O589"/>
  <c r="O597"/>
  <c r="O602"/>
  <c r="O606"/>
  <c r="O613"/>
  <c r="O617"/>
  <c r="O621"/>
  <c r="O626"/>
  <c r="O633"/>
  <c r="O637"/>
  <c r="O646"/>
  <c r="O651"/>
  <c r="O655"/>
  <c r="O665"/>
  <c r="O669"/>
  <c r="O675"/>
  <c r="O680"/>
  <c r="O684"/>
  <c r="O690"/>
  <c r="O695"/>
  <c r="O699"/>
  <c r="O707"/>
  <c r="O712"/>
  <c r="O725"/>
  <c r="O729"/>
  <c r="O733"/>
  <c r="O741"/>
  <c r="O747"/>
  <c r="O753"/>
  <c r="O760"/>
  <c r="O764"/>
  <c r="O769"/>
  <c r="O777"/>
  <c r="O784"/>
  <c r="O792"/>
  <c r="O796"/>
  <c r="O800"/>
  <c r="O809"/>
  <c r="O816"/>
  <c r="O823"/>
  <c r="O827"/>
  <c r="O832"/>
  <c r="O839"/>
  <c r="O845"/>
  <c r="O855"/>
  <c r="O859"/>
  <c r="O871"/>
  <c r="O877"/>
  <c r="O886"/>
  <c r="O890"/>
  <c r="O894"/>
  <c r="O902"/>
  <c r="O908"/>
  <c r="O918"/>
  <c r="O922"/>
  <c r="O926"/>
  <c r="O935"/>
  <c r="O941"/>
  <c r="O950"/>
  <c r="O954"/>
  <c r="O958"/>
  <c r="O966"/>
  <c r="O972"/>
  <c r="O987"/>
  <c r="O39"/>
  <c r="O31"/>
  <c r="O37"/>
  <c r="O21"/>
  <c r="O32"/>
  <c r="O33"/>
  <c r="O38"/>
  <c r="O45"/>
  <c r="O59"/>
  <c r="O74"/>
  <c r="O91"/>
  <c r="O105"/>
  <c r="O133"/>
  <c r="O138"/>
  <c r="O151"/>
  <c r="O159"/>
  <c r="O169"/>
  <c r="O200"/>
  <c r="O206"/>
  <c r="O213"/>
  <c r="O237"/>
  <c r="O255"/>
  <c r="O271"/>
  <c r="O285"/>
  <c r="O302"/>
  <c r="O309"/>
  <c r="O320"/>
  <c r="O334"/>
  <c r="O350"/>
  <c r="O357"/>
  <c r="O361"/>
  <c r="O366"/>
  <c r="O373"/>
  <c r="O377"/>
  <c r="O381"/>
  <c r="O400"/>
  <c r="O415"/>
  <c r="O430"/>
  <c r="O437"/>
  <c r="O441"/>
  <c r="O445"/>
  <c r="O469"/>
  <c r="O473"/>
  <c r="O477"/>
  <c r="O485"/>
  <c r="O489"/>
  <c r="O493"/>
  <c r="O501"/>
  <c r="O505"/>
  <c r="O509"/>
  <c r="O528"/>
  <c r="O544"/>
  <c r="O553"/>
  <c r="O557"/>
  <c r="O565"/>
  <c r="O569"/>
  <c r="O573"/>
  <c r="O592"/>
  <c r="O605"/>
  <c r="O609"/>
  <c r="O624"/>
  <c r="O645"/>
  <c r="O654"/>
  <c r="O673"/>
  <c r="O683"/>
  <c r="O688"/>
  <c r="O704"/>
  <c r="O720"/>
  <c r="O736"/>
  <c r="O745"/>
  <c r="O752"/>
  <c r="O763"/>
  <c r="O768"/>
  <c r="O781"/>
  <c r="O795"/>
  <c r="O813"/>
  <c r="O830"/>
  <c r="O862"/>
  <c r="O885"/>
  <c r="O889"/>
  <c r="O893"/>
  <c r="O901"/>
  <c r="O907"/>
  <c r="O917"/>
  <c r="O921"/>
  <c r="O925"/>
  <c r="O949"/>
  <c r="O953"/>
  <c r="O957"/>
  <c r="O965"/>
  <c r="O971"/>
  <c r="O992"/>
  <c r="O976"/>
  <c r="O990"/>
  <c r="O985"/>
  <c r="Y78"/>
  <c r="Y64"/>
  <c r="H85"/>
  <c r="H56"/>
  <c r="Y53"/>
  <c r="I96"/>
  <c r="AK998" i="5"/>
  <c r="AK993"/>
  <c r="I124" i="1"/>
  <c r="O962"/>
  <c r="O930"/>
  <c r="O914"/>
  <c r="O898"/>
  <c r="O882"/>
  <c r="O866"/>
  <c r="O850"/>
  <c r="O834"/>
  <c r="O818"/>
  <c r="O802"/>
  <c r="O786"/>
  <c r="O770"/>
  <c r="O754"/>
  <c r="O738"/>
  <c r="O722"/>
  <c r="O706"/>
  <c r="O674"/>
  <c r="O658"/>
  <c r="O642"/>
  <c r="O610"/>
  <c r="O594"/>
  <c r="O578"/>
  <c r="O562"/>
  <c r="O546"/>
  <c r="O530"/>
  <c r="O514"/>
  <c r="O498"/>
  <c r="O482"/>
  <c r="O466"/>
  <c r="O450"/>
  <c r="O434"/>
  <c r="O418"/>
  <c r="O402"/>
  <c r="O386"/>
  <c r="O370"/>
  <c r="O306"/>
  <c r="O290"/>
  <c r="O274"/>
  <c r="O226"/>
  <c r="O190"/>
  <c r="O174"/>
  <c r="O158"/>
  <c r="O126"/>
  <c r="O94"/>
  <c r="O78"/>
  <c r="O62"/>
  <c r="O42"/>
  <c r="O26"/>
  <c r="O659"/>
  <c r="O643"/>
  <c r="O627"/>
  <c r="O611"/>
  <c r="O595"/>
  <c r="O579"/>
  <c r="O563"/>
  <c r="O547"/>
  <c r="O531"/>
  <c r="O515"/>
  <c r="O499"/>
  <c r="O483"/>
  <c r="O467"/>
  <c r="O355"/>
  <c r="O339"/>
  <c r="O323"/>
  <c r="O307"/>
  <c r="O291"/>
  <c r="O275"/>
  <c r="O243"/>
  <c r="O227"/>
  <c r="O211"/>
  <c r="O179"/>
  <c r="O111"/>
  <c r="O95"/>
  <c r="O79"/>
  <c r="O63"/>
  <c r="O47"/>
  <c r="O27"/>
  <c r="O58"/>
  <c r="O4"/>
  <c r="O6"/>
  <c r="O3"/>
  <c r="O9"/>
  <c r="O10"/>
  <c r="O12"/>
  <c r="O11"/>
  <c r="O16"/>
  <c r="O18"/>
  <c r="O15"/>
  <c r="O5"/>
  <c r="O14"/>
  <c r="O8"/>
  <c r="O7"/>
  <c r="O19"/>
  <c r="AH991"/>
  <c r="S991"/>
  <c r="AH977"/>
  <c r="S977"/>
  <c r="H305"/>
  <c r="R993"/>
  <c r="AH980"/>
  <c r="S980"/>
  <c r="AH993"/>
  <c r="S993"/>
  <c r="AH984"/>
  <c r="S984"/>
  <c r="AH997"/>
  <c r="S997"/>
  <c r="AH981"/>
  <c r="S981"/>
  <c r="AH986"/>
  <c r="S986"/>
  <c r="Y98"/>
  <c r="R985"/>
  <c r="R998"/>
  <c r="R990"/>
  <c r="R982"/>
  <c r="AH982"/>
  <c r="S982"/>
  <c r="AH1000"/>
  <c r="S1000"/>
  <c r="AH979"/>
  <c r="S979"/>
  <c r="AH988"/>
  <c r="S988"/>
  <c r="AH985"/>
  <c r="S985"/>
  <c r="AH990"/>
  <c r="S990"/>
  <c r="H80"/>
  <c r="H48"/>
  <c r="Y110"/>
  <c r="Y79"/>
  <c r="Y46"/>
  <c r="H59"/>
  <c r="H55"/>
  <c r="Y60"/>
  <c r="AK982" i="5"/>
  <c r="I114" i="1"/>
  <c r="R977"/>
  <c r="AH987"/>
  <c r="S987"/>
  <c r="AH996"/>
  <c r="S996"/>
  <c r="AH998"/>
  <c r="S998"/>
  <c r="AH983"/>
  <c r="S983"/>
  <c r="AH995"/>
  <c r="S995"/>
  <c r="AH999"/>
  <c r="S999"/>
  <c r="AH992"/>
  <c r="S992"/>
  <c r="AH976"/>
  <c r="S976"/>
  <c r="AH989"/>
  <c r="S989"/>
  <c r="AH994"/>
  <c r="S994"/>
  <c r="AH978"/>
  <c r="S978"/>
  <c r="Y87"/>
  <c r="Y55"/>
  <c r="Y80"/>
  <c r="Y48"/>
  <c r="H81"/>
  <c r="H60"/>
  <c r="H49"/>
  <c r="Y83"/>
  <c r="I98"/>
  <c r="R991"/>
  <c r="R994"/>
  <c r="R986"/>
  <c r="R978"/>
  <c r="R983"/>
  <c r="R997"/>
  <c r="R995"/>
  <c r="R989"/>
  <c r="R987"/>
  <c r="R996"/>
  <c r="R988"/>
  <c r="R980"/>
  <c r="R999"/>
  <c r="R981"/>
  <c r="R979"/>
  <c r="R1000"/>
  <c r="R992"/>
  <c r="R984"/>
  <c r="R976"/>
  <c r="R3"/>
  <c r="AB2" i="5"/>
  <c r="Q2" i="1" s="1"/>
  <c r="AH3"/>
  <c r="S3"/>
  <c r="AJ988" i="5"/>
  <c r="O988" i="1"/>
  <c r="AJ986" i="5"/>
  <c r="O986" i="1"/>
  <c r="AK997" i="5"/>
  <c r="O997" i="1"/>
  <c r="AJ981" i="5"/>
  <c r="O981" i="1"/>
  <c r="AK996" i="5"/>
  <c r="O996" i="1"/>
  <c r="AK980" i="5"/>
  <c r="O980" i="1"/>
  <c r="AJ994" i="5"/>
  <c r="O994" i="1"/>
  <c r="AJ978" i="5"/>
  <c r="O978" i="1"/>
  <c r="AJ989" i="5"/>
  <c r="O989" i="1"/>
  <c r="AJ993" i="5"/>
  <c r="O993" i="1"/>
  <c r="AK977" i="5"/>
  <c r="O977" i="1"/>
  <c r="I122"/>
  <c r="Y56"/>
  <c r="H86"/>
  <c r="H79"/>
  <c r="H71"/>
  <c r="Y85"/>
  <c r="Y71"/>
  <c r="Y49"/>
  <c r="H87"/>
  <c r="Y451"/>
  <c r="I451"/>
  <c r="H451"/>
  <c r="I165"/>
  <c r="H165"/>
  <c r="Y165"/>
  <c r="I90"/>
  <c r="H465"/>
  <c r="H416"/>
  <c r="I465"/>
  <c r="I416"/>
  <c r="Y206"/>
  <c r="Y198"/>
  <c r="Y194"/>
  <c r="Y138"/>
  <c r="Y134"/>
  <c r="Y126"/>
  <c r="Y121"/>
  <c r="Y102"/>
  <c r="H77"/>
  <c r="H47"/>
  <c r="H972"/>
  <c r="I285"/>
  <c r="I281"/>
  <c r="H138"/>
  <c r="AK994" i="5"/>
  <c r="AK978"/>
  <c r="H126" i="1"/>
  <c r="H110"/>
  <c r="H132"/>
  <c r="H121"/>
  <c r="H105"/>
  <c r="H102"/>
  <c r="Y748"/>
  <c r="H685"/>
  <c r="H677"/>
  <c r="H629"/>
  <c r="H613"/>
  <c r="I685"/>
  <c r="I677"/>
  <c r="I629"/>
  <c r="I613"/>
  <c r="H385"/>
  <c r="I385"/>
  <c r="I366"/>
  <c r="I361"/>
  <c r="Y132"/>
  <c r="Y128"/>
  <c r="Y105"/>
  <c r="Y58"/>
  <c r="H82"/>
  <c r="H74"/>
  <c r="H65"/>
  <c r="I218"/>
  <c r="H194"/>
  <c r="AJ980" i="5"/>
  <c r="I128" i="1"/>
  <c r="H90"/>
  <c r="H349"/>
  <c r="H285"/>
  <c r="Y281"/>
  <c r="I972"/>
  <c r="H626"/>
  <c r="H618"/>
  <c r="I626"/>
  <c r="I618"/>
  <c r="H476"/>
  <c r="H423"/>
  <c r="I476"/>
  <c r="I423"/>
  <c r="Y81"/>
  <c r="H66"/>
  <c r="Y82"/>
  <c r="H218"/>
  <c r="H198"/>
  <c r="H134"/>
  <c r="H826"/>
  <c r="I826"/>
  <c r="H748"/>
  <c r="H884"/>
  <c r="Y973"/>
  <c r="H973"/>
  <c r="I973"/>
  <c r="Y519"/>
  <c r="H519"/>
  <c r="I519"/>
  <c r="Y386"/>
  <c r="I386"/>
  <c r="H386"/>
  <c r="E7" i="3"/>
  <c r="X7" i="1" s="1"/>
  <c r="D7" i="3"/>
  <c r="W7" i="1" s="1"/>
  <c r="B7" i="3" s="1"/>
  <c r="D26"/>
  <c r="W26" i="1" s="1"/>
  <c r="B26" i="3" s="1"/>
  <c r="E26"/>
  <c r="X26" i="1" s="1"/>
  <c r="D46" i="3"/>
  <c r="W46" i="1" s="1"/>
  <c r="B46" i="3" s="1"/>
  <c r="E46"/>
  <c r="X46" i="1" s="1"/>
  <c r="E9" i="3"/>
  <c r="X9" i="1" s="1"/>
  <c r="D9" i="3"/>
  <c r="W9" i="1" s="1"/>
  <c r="B9" i="3" s="1"/>
  <c r="E19"/>
  <c r="X19" i="1" s="1"/>
  <c r="D19" i="3"/>
  <c r="W19" i="1" s="1"/>
  <c r="B19" i="3" s="1"/>
  <c r="E28"/>
  <c r="X28" i="1" s="1"/>
  <c r="D28" i="3"/>
  <c r="W28" i="1" s="1"/>
  <c r="B28" i="3" s="1"/>
  <c r="E36"/>
  <c r="X36" i="1" s="1"/>
  <c r="D36" i="3"/>
  <c r="W36" i="1" s="1"/>
  <c r="B36" i="3" s="1"/>
  <c r="E40"/>
  <c r="X40" i="1" s="1"/>
  <c r="D40" i="3"/>
  <c r="W40" i="1" s="1"/>
  <c r="B40" i="3" s="1"/>
  <c r="E48"/>
  <c r="X48" i="1" s="1"/>
  <c r="D48" i="3"/>
  <c r="W48" i="1" s="1"/>
  <c r="B48" i="3" s="1"/>
  <c r="E59"/>
  <c r="X59" i="1" s="1"/>
  <c r="D59" i="3"/>
  <c r="W59" i="1" s="1"/>
  <c r="B59" i="3" s="1"/>
  <c r="E68"/>
  <c r="X68" i="1" s="1"/>
  <c r="D68" i="3"/>
  <c r="W68" i="1" s="1"/>
  <c r="B68" i="3" s="1"/>
  <c r="E72"/>
  <c r="X72" i="1" s="1"/>
  <c r="D72" i="3"/>
  <c r="W72" i="1" s="1"/>
  <c r="B72" i="3" s="1"/>
  <c r="E80"/>
  <c r="X80" i="1" s="1"/>
  <c r="D80" i="3"/>
  <c r="W80" i="1" s="1"/>
  <c r="B80" i="3" s="1"/>
  <c r="E90"/>
  <c r="X90" i="1" s="1"/>
  <c r="D90" i="3"/>
  <c r="W90" i="1" s="1"/>
  <c r="B90" i="3" s="1"/>
  <c r="E99"/>
  <c r="X99" i="1" s="1"/>
  <c r="D99" i="3"/>
  <c r="W99" i="1" s="1"/>
  <c r="B99" i="3" s="1"/>
  <c r="E109"/>
  <c r="X109" i="1" s="1"/>
  <c r="D109" i="3"/>
  <c r="W109" i="1" s="1"/>
  <c r="B109" i="3" s="1"/>
  <c r="E113"/>
  <c r="X113" i="1" s="1"/>
  <c r="D113" i="3"/>
  <c r="W113" i="1" s="1"/>
  <c r="B113" i="3" s="1"/>
  <c r="E126"/>
  <c r="X126" i="1" s="1"/>
  <c r="D126" i="3"/>
  <c r="W126" i="1" s="1"/>
  <c r="B126" i="3" s="1"/>
  <c r="E135"/>
  <c r="X135" i="1" s="1"/>
  <c r="D135" i="3"/>
  <c r="W135" i="1" s="1"/>
  <c r="B135" i="3" s="1"/>
  <c r="E141"/>
  <c r="X141" i="1" s="1"/>
  <c r="D141" i="3"/>
  <c r="W141" i="1" s="1"/>
  <c r="B141" i="3" s="1"/>
  <c r="E152"/>
  <c r="X152" i="1" s="1"/>
  <c r="D152" i="3"/>
  <c r="W152" i="1" s="1"/>
  <c r="B152" i="3" s="1"/>
  <c r="E162"/>
  <c r="X162" i="1" s="1"/>
  <c r="D162" i="3"/>
  <c r="W162" i="1" s="1"/>
  <c r="B162" i="3" s="1"/>
  <c r="E167"/>
  <c r="X167" i="1" s="1"/>
  <c r="D167" i="3"/>
  <c r="W167" i="1" s="1"/>
  <c r="B167" i="3" s="1"/>
  <c r="E179"/>
  <c r="X179" i="1" s="1"/>
  <c r="D179" i="3"/>
  <c r="W179" i="1" s="1"/>
  <c r="B179" i="3" s="1"/>
  <c r="E191"/>
  <c r="X191" i="1" s="1"/>
  <c r="D191" i="3"/>
  <c r="W191" i="1" s="1"/>
  <c r="B191" i="3" s="1"/>
  <c r="E201"/>
  <c r="X201" i="1" s="1"/>
  <c r="D201" i="3"/>
  <c r="W201" i="1" s="1"/>
  <c r="B201" i="3" s="1"/>
  <c r="E211"/>
  <c r="X211" i="1" s="1"/>
  <c r="D211" i="3"/>
  <c r="W211" i="1" s="1"/>
  <c r="B211" i="3" s="1"/>
  <c r="E222"/>
  <c r="X222" i="1" s="1"/>
  <c r="D222" i="3"/>
  <c r="W222" i="1" s="1"/>
  <c r="B222" i="3" s="1"/>
  <c r="E227"/>
  <c r="X227" i="1" s="1"/>
  <c r="D227" i="3"/>
  <c r="W227" i="1" s="1"/>
  <c r="B227" i="3" s="1"/>
  <c r="E236"/>
  <c r="X236" i="1" s="1"/>
  <c r="D236" i="3"/>
  <c r="W236" i="1" s="1"/>
  <c r="B236" i="3" s="1"/>
  <c r="E246"/>
  <c r="X246" i="1" s="1"/>
  <c r="D246" i="3"/>
  <c r="W246" i="1" s="1"/>
  <c r="B246" i="3" s="1"/>
  <c r="E251"/>
  <c r="X251" i="1" s="1"/>
  <c r="D251" i="3"/>
  <c r="W251" i="1" s="1"/>
  <c r="B251" i="3" s="1"/>
  <c r="E262"/>
  <c r="X262" i="1" s="1"/>
  <c r="D262" i="3"/>
  <c r="W262" i="1" s="1"/>
  <c r="B262" i="3" s="1"/>
  <c r="E271"/>
  <c r="X271" i="1" s="1"/>
  <c r="D271" i="3"/>
  <c r="W271" i="1" s="1"/>
  <c r="B271" i="3" s="1"/>
  <c r="E282"/>
  <c r="X282" i="1" s="1"/>
  <c r="D282" i="3"/>
  <c r="W282" i="1" s="1"/>
  <c r="B282" i="3" s="1"/>
  <c r="E291"/>
  <c r="X291" i="1" s="1"/>
  <c r="D291" i="3"/>
  <c r="W291" i="1" s="1"/>
  <c r="B291" i="3" s="1"/>
  <c r="E296"/>
  <c r="X296" i="1" s="1"/>
  <c r="D296" i="3"/>
  <c r="W296" i="1" s="1"/>
  <c r="B296" i="3" s="1"/>
  <c r="E304"/>
  <c r="X304" i="1" s="1"/>
  <c r="D304" i="3"/>
  <c r="W304" i="1" s="1"/>
  <c r="B304" i="3" s="1"/>
  <c r="E313"/>
  <c r="X313" i="1" s="1"/>
  <c r="D313" i="3"/>
  <c r="W313" i="1" s="1"/>
  <c r="B313" i="3" s="1"/>
  <c r="E319"/>
  <c r="X319" i="1" s="1"/>
  <c r="D319" i="3"/>
  <c r="W319" i="1" s="1"/>
  <c r="B319" i="3" s="1"/>
  <c r="E329"/>
  <c r="X329" i="1" s="1"/>
  <c r="D329" i="3"/>
  <c r="W329" i="1" s="1"/>
  <c r="B329" i="3" s="1"/>
  <c r="E341"/>
  <c r="X341" i="1" s="1"/>
  <c r="D341" i="3"/>
  <c r="W341" i="1" s="1"/>
  <c r="B341" i="3" s="1"/>
  <c r="E345"/>
  <c r="X345" i="1" s="1"/>
  <c r="D345" i="3"/>
  <c r="W345" i="1" s="1"/>
  <c r="B345" i="3" s="1"/>
  <c r="E353"/>
  <c r="X353" i="1" s="1"/>
  <c r="D353" i="3"/>
  <c r="W353" i="1" s="1"/>
  <c r="B353" i="3" s="1"/>
  <c r="E361"/>
  <c r="X361" i="1" s="1"/>
  <c r="D361" i="3"/>
  <c r="W361" i="1" s="1"/>
  <c r="B361" i="3" s="1"/>
  <c r="E366"/>
  <c r="X366" i="1" s="1"/>
  <c r="D366" i="3"/>
  <c r="W366" i="1" s="1"/>
  <c r="B366" i="3" s="1"/>
  <c r="E374"/>
  <c r="X374" i="1" s="1"/>
  <c r="D374" i="3"/>
  <c r="W374" i="1" s="1"/>
  <c r="B374" i="3" s="1"/>
  <c r="E382"/>
  <c r="X382" i="1" s="1"/>
  <c r="D382" i="3"/>
  <c r="W382" i="1" s="1"/>
  <c r="B382" i="3" s="1"/>
  <c r="E390"/>
  <c r="X390" i="1" s="1"/>
  <c r="D390" i="3"/>
  <c r="W390" i="1" s="1"/>
  <c r="B390" i="3" s="1"/>
  <c r="E398"/>
  <c r="X398" i="1" s="1"/>
  <c r="D398" i="3"/>
  <c r="W398" i="1" s="1"/>
  <c r="B398" i="3" s="1"/>
  <c r="E406"/>
  <c r="X406" i="1" s="1"/>
  <c r="D406" i="3"/>
  <c r="W406" i="1" s="1"/>
  <c r="B406" i="3" s="1"/>
  <c r="E414"/>
  <c r="X414" i="1" s="1"/>
  <c r="D414" i="3"/>
  <c r="W414" i="1" s="1"/>
  <c r="B414" i="3" s="1"/>
  <c r="E418"/>
  <c r="X418" i="1" s="1"/>
  <c r="D418" i="3"/>
  <c r="W418" i="1" s="1"/>
  <c r="B418" i="3" s="1"/>
  <c r="E426"/>
  <c r="X426" i="1" s="1"/>
  <c r="D426" i="3"/>
  <c r="W426" i="1" s="1"/>
  <c r="B426" i="3" s="1"/>
  <c r="E434"/>
  <c r="X434" i="1" s="1"/>
  <c r="D434" i="3"/>
  <c r="W434" i="1" s="1"/>
  <c r="B434" i="3" s="1"/>
  <c r="E438"/>
  <c r="X438" i="1" s="1"/>
  <c r="D438" i="3"/>
  <c r="W438" i="1" s="1"/>
  <c r="B438" i="3" s="1"/>
  <c r="E446"/>
  <c r="X446" i="1" s="1"/>
  <c r="D446" i="3"/>
  <c r="W446" i="1" s="1"/>
  <c r="B446" i="3" s="1"/>
  <c r="E454"/>
  <c r="X454" i="1" s="1"/>
  <c r="D454" i="3"/>
  <c r="W454" i="1" s="1"/>
  <c r="B454" i="3" s="1"/>
  <c r="E463"/>
  <c r="X463" i="1" s="1"/>
  <c r="D463" i="3"/>
  <c r="W463" i="1" s="1"/>
  <c r="B463" i="3" s="1"/>
  <c r="E471"/>
  <c r="X471" i="1" s="1"/>
  <c r="D471" i="3"/>
  <c r="W471" i="1" s="1"/>
  <c r="B471" i="3" s="1"/>
  <c r="E479"/>
  <c r="X479" i="1" s="1"/>
  <c r="D479" i="3"/>
  <c r="W479" i="1" s="1"/>
  <c r="B479" i="3" s="1"/>
  <c r="E491"/>
  <c r="X491" i="1" s="1"/>
  <c r="D491" i="3"/>
  <c r="W491" i="1" s="1"/>
  <c r="B491" i="3" s="1"/>
  <c r="E499"/>
  <c r="X499" i="1" s="1"/>
  <c r="D499" i="3"/>
  <c r="W499" i="1" s="1"/>
  <c r="B499" i="3" s="1"/>
  <c r="E515"/>
  <c r="X515" i="1" s="1"/>
  <c r="D515" i="3"/>
  <c r="W515" i="1" s="1"/>
  <c r="B515" i="3" s="1"/>
  <c r="E563"/>
  <c r="X563" i="1" s="1"/>
  <c r="D563" i="3"/>
  <c r="W563" i="1" s="1"/>
  <c r="B563" i="3" s="1"/>
  <c r="Y362" i="1"/>
  <c r="I362"/>
  <c r="H362"/>
  <c r="E16" i="3"/>
  <c r="X16" i="1" s="1"/>
  <c r="D16" i="3"/>
  <c r="W16" i="1" s="1"/>
  <c r="B16" i="3" s="1"/>
  <c r="D34"/>
  <c r="W34" i="1" s="1"/>
  <c r="B34" i="3" s="1"/>
  <c r="E34"/>
  <c r="X34" i="1" s="1"/>
  <c r="E51" i="3"/>
  <c r="X51" i="1" s="1"/>
  <c r="D51" i="3"/>
  <c r="W51" i="1" s="1"/>
  <c r="B51" i="3" s="1"/>
  <c r="D62"/>
  <c r="W62" i="1" s="1"/>
  <c r="B62" i="3" s="1"/>
  <c r="E62"/>
  <c r="X62" i="1" s="1"/>
  <c r="E70" i="3"/>
  <c r="X70" i="1" s="1"/>
  <c r="D70" i="3"/>
  <c r="W70" i="1" s="1"/>
  <c r="B70" i="3" s="1"/>
  <c r="E78"/>
  <c r="X78" i="1" s="1"/>
  <c r="D78" i="3"/>
  <c r="W78" i="1" s="1"/>
  <c r="B78" i="3" s="1"/>
  <c r="E92"/>
  <c r="X92" i="1" s="1"/>
  <c r="D92" i="3"/>
  <c r="W92" i="1" s="1"/>
  <c r="B92" i="3" s="1"/>
  <c r="E102"/>
  <c r="X102" i="1" s="1"/>
  <c r="D102" i="3"/>
  <c r="W102" i="1" s="1"/>
  <c r="B102" i="3" s="1"/>
  <c r="E111"/>
  <c r="X111" i="1" s="1"/>
  <c r="D111" i="3"/>
  <c r="W111" i="1" s="1"/>
  <c r="B111" i="3" s="1"/>
  <c r="E124"/>
  <c r="X124" i="1" s="1"/>
  <c r="D124" i="3"/>
  <c r="W124" i="1" s="1"/>
  <c r="B124" i="3" s="1"/>
  <c r="E133"/>
  <c r="X133" i="1" s="1"/>
  <c r="D133" i="3"/>
  <c r="W133" i="1" s="1"/>
  <c r="B133" i="3" s="1"/>
  <c r="E145"/>
  <c r="X145" i="1" s="1"/>
  <c r="D145" i="3"/>
  <c r="W145" i="1" s="1"/>
  <c r="B145" i="3" s="1"/>
  <c r="E154"/>
  <c r="X154" i="1" s="1"/>
  <c r="D154" i="3"/>
  <c r="W154" i="1" s="1"/>
  <c r="B154" i="3" s="1"/>
  <c r="E169"/>
  <c r="X169" i="1" s="1"/>
  <c r="D169" i="3"/>
  <c r="W169" i="1" s="1"/>
  <c r="B169" i="3" s="1"/>
  <c r="E183"/>
  <c r="X183" i="1" s="1"/>
  <c r="D183" i="3"/>
  <c r="W183" i="1" s="1"/>
  <c r="B183" i="3" s="1"/>
  <c r="E193"/>
  <c r="X193" i="1" s="1"/>
  <c r="D193" i="3"/>
  <c r="W193" i="1" s="1"/>
  <c r="B193" i="3" s="1"/>
  <c r="E204"/>
  <c r="X204" i="1" s="1"/>
  <c r="D204" i="3"/>
  <c r="W204" i="1" s="1"/>
  <c r="B204" i="3" s="1"/>
  <c r="E213"/>
  <c r="X213" i="1" s="1"/>
  <c r="D213" i="3"/>
  <c r="W213" i="1" s="1"/>
  <c r="B213" i="3" s="1"/>
  <c r="E224"/>
  <c r="X224" i="1" s="1"/>
  <c r="D224" i="3"/>
  <c r="W224" i="1" s="1"/>
  <c r="B224" i="3" s="1"/>
  <c r="E234"/>
  <c r="X234" i="1" s="1"/>
  <c r="D234" i="3"/>
  <c r="W234" i="1" s="1"/>
  <c r="B234" i="3" s="1"/>
  <c r="E243"/>
  <c r="X243" i="1" s="1"/>
  <c r="D243" i="3"/>
  <c r="W243" i="1" s="1"/>
  <c r="B243" i="3" s="1"/>
  <c r="E254"/>
  <c r="X254" i="1" s="1"/>
  <c r="D254" i="3"/>
  <c r="W254" i="1" s="1"/>
  <c r="B254" i="3" s="1"/>
  <c r="E264"/>
  <c r="X264" i="1" s="1"/>
  <c r="D264" i="3"/>
  <c r="W264" i="1" s="1"/>
  <c r="B264" i="3" s="1"/>
  <c r="E274"/>
  <c r="X274" i="1" s="1"/>
  <c r="D274" i="3"/>
  <c r="W274" i="1" s="1"/>
  <c r="B274" i="3" s="1"/>
  <c r="E279"/>
  <c r="X279" i="1" s="1"/>
  <c r="D279" i="3"/>
  <c r="W279" i="1" s="1"/>
  <c r="B279" i="3" s="1"/>
  <c r="E289"/>
  <c r="X289" i="1" s="1"/>
  <c r="D289" i="3"/>
  <c r="W289" i="1" s="1"/>
  <c r="B289" i="3" s="1"/>
  <c r="E302"/>
  <c r="X302" i="1" s="1"/>
  <c r="D302" i="3"/>
  <c r="W302" i="1" s="1"/>
  <c r="B302" i="3" s="1"/>
  <c r="E306"/>
  <c r="X306" i="1" s="1"/>
  <c r="D306" i="3"/>
  <c r="W306" i="1" s="1"/>
  <c r="B306" i="3" s="1"/>
  <c r="E316"/>
  <c r="X316" i="1" s="1"/>
  <c r="D316" i="3"/>
  <c r="W316" i="1" s="1"/>
  <c r="B316" i="3" s="1"/>
  <c r="E327"/>
  <c r="X327" i="1" s="1"/>
  <c r="D327" i="3"/>
  <c r="W327" i="1" s="1"/>
  <c r="B327" i="3" s="1"/>
  <c r="E339"/>
  <c r="X339" i="1" s="1"/>
  <c r="D339" i="3"/>
  <c r="W339" i="1" s="1"/>
  <c r="B339" i="3" s="1"/>
  <c r="E347"/>
  <c r="X347" i="1" s="1"/>
  <c r="D347" i="3"/>
  <c r="W347" i="1" s="1"/>
  <c r="B347" i="3" s="1"/>
  <c r="E355"/>
  <c r="X355" i="1" s="1"/>
  <c r="D355" i="3"/>
  <c r="W355" i="1" s="1"/>
  <c r="B355" i="3" s="1"/>
  <c r="E364"/>
  <c r="X364" i="1" s="1"/>
  <c r="D364" i="3"/>
  <c r="W364" i="1" s="1"/>
  <c r="B364" i="3" s="1"/>
  <c r="E372"/>
  <c r="X372" i="1" s="1"/>
  <c r="D372" i="3"/>
  <c r="W372" i="1" s="1"/>
  <c r="B372" i="3" s="1"/>
  <c r="E380"/>
  <c r="X380" i="1" s="1"/>
  <c r="D380" i="3"/>
  <c r="W380" i="1" s="1"/>
  <c r="B380" i="3" s="1"/>
  <c r="E388"/>
  <c r="X388" i="1" s="1"/>
  <c r="D388" i="3"/>
  <c r="W388" i="1" s="1"/>
  <c r="B388" i="3" s="1"/>
  <c r="E396"/>
  <c r="X396" i="1" s="1"/>
  <c r="D396" i="3"/>
  <c r="W396" i="1" s="1"/>
  <c r="B396" i="3" s="1"/>
  <c r="E404"/>
  <c r="X404" i="1" s="1"/>
  <c r="D404" i="3"/>
  <c r="W404" i="1" s="1"/>
  <c r="B404" i="3" s="1"/>
  <c r="E412"/>
  <c r="X412" i="1" s="1"/>
  <c r="D412" i="3"/>
  <c r="W412" i="1" s="1"/>
  <c r="B412" i="3" s="1"/>
  <c r="E420"/>
  <c r="X420" i="1" s="1"/>
  <c r="D420" i="3"/>
  <c r="W420" i="1" s="1"/>
  <c r="B420" i="3" s="1"/>
  <c r="E428"/>
  <c r="X428" i="1" s="1"/>
  <c r="D428" i="3"/>
  <c r="W428" i="1" s="1"/>
  <c r="B428" i="3" s="1"/>
  <c r="E436"/>
  <c r="X436" i="1" s="1"/>
  <c r="D436" i="3"/>
  <c r="W436" i="1" s="1"/>
  <c r="B436" i="3" s="1"/>
  <c r="E440"/>
  <c r="X440" i="1" s="1"/>
  <c r="D440" i="3"/>
  <c r="W440" i="1" s="1"/>
  <c r="B440" i="3" s="1"/>
  <c r="E444"/>
  <c r="X444" i="1" s="1"/>
  <c r="D444" i="3"/>
  <c r="W444" i="1" s="1"/>
  <c r="B444" i="3" s="1"/>
  <c r="E452"/>
  <c r="X452" i="1" s="1"/>
  <c r="D452" i="3"/>
  <c r="W452" i="1" s="1"/>
  <c r="B452" i="3" s="1"/>
  <c r="E456"/>
  <c r="X456" i="1" s="1"/>
  <c r="D456" i="3"/>
  <c r="W456" i="1" s="1"/>
  <c r="B456" i="3" s="1"/>
  <c r="E460"/>
  <c r="X460" i="1" s="1"/>
  <c r="D460" i="3"/>
  <c r="W460" i="1" s="1"/>
  <c r="B460" i="3" s="1"/>
  <c r="E465"/>
  <c r="X465" i="1" s="1"/>
  <c r="D465" i="3"/>
  <c r="W465" i="1" s="1"/>
  <c r="B465" i="3" s="1"/>
  <c r="E469"/>
  <c r="X469" i="1" s="1"/>
  <c r="D469" i="3"/>
  <c r="W469" i="1" s="1"/>
  <c r="B469" i="3" s="1"/>
  <c r="E473"/>
  <c r="X473" i="1" s="1"/>
  <c r="D473" i="3"/>
  <c r="W473" i="1" s="1"/>
  <c r="B473" i="3" s="1"/>
  <c r="E477"/>
  <c r="X477" i="1" s="1"/>
  <c r="D477" i="3"/>
  <c r="W477" i="1" s="1"/>
  <c r="B477" i="3" s="1"/>
  <c r="E481"/>
  <c r="X481" i="1" s="1"/>
  <c r="D481" i="3"/>
  <c r="W481" i="1" s="1"/>
  <c r="B481" i="3" s="1"/>
  <c r="E485"/>
  <c r="X485" i="1" s="1"/>
  <c r="D485" i="3"/>
  <c r="W485" i="1" s="1"/>
  <c r="B485" i="3" s="1"/>
  <c r="E489"/>
  <c r="X489" i="1" s="1"/>
  <c r="D489" i="3"/>
  <c r="W489" i="1" s="1"/>
  <c r="B489" i="3" s="1"/>
  <c r="E493"/>
  <c r="X493" i="1" s="1"/>
  <c r="D493" i="3"/>
  <c r="W493" i="1" s="1"/>
  <c r="B493" i="3" s="1"/>
  <c r="E497"/>
  <c r="X497" i="1" s="1"/>
  <c r="D497" i="3"/>
  <c r="W497" i="1" s="1"/>
  <c r="B497" i="3" s="1"/>
  <c r="E505"/>
  <c r="X505" i="1" s="1"/>
  <c r="D505" i="3"/>
  <c r="W505" i="1" s="1"/>
  <c r="B505" i="3" s="1"/>
  <c r="E509"/>
  <c r="X509" i="1" s="1"/>
  <c r="D509" i="3"/>
  <c r="W509" i="1" s="1"/>
  <c r="B509" i="3" s="1"/>
  <c r="E513"/>
  <c r="X513" i="1" s="1"/>
  <c r="D513" i="3"/>
  <c r="W513" i="1" s="1"/>
  <c r="B513" i="3" s="1"/>
  <c r="E517"/>
  <c r="X517" i="1" s="1"/>
  <c r="D517" i="3"/>
  <c r="W517" i="1" s="1"/>
  <c r="B517" i="3" s="1"/>
  <c r="E521"/>
  <c r="X521" i="1" s="1"/>
  <c r="D521" i="3"/>
  <c r="W521" i="1" s="1"/>
  <c r="B521" i="3" s="1"/>
  <c r="E525"/>
  <c r="X525" i="1" s="1"/>
  <c r="D525" i="3"/>
  <c r="W525" i="1" s="1"/>
  <c r="B525" i="3" s="1"/>
  <c r="E529"/>
  <c r="X529" i="1" s="1"/>
  <c r="D529" i="3"/>
  <c r="W529" i="1" s="1"/>
  <c r="B529" i="3" s="1"/>
  <c r="E533"/>
  <c r="X533" i="1" s="1"/>
  <c r="D533" i="3"/>
  <c r="W533" i="1" s="1"/>
  <c r="B533" i="3" s="1"/>
  <c r="E537"/>
  <c r="X537" i="1" s="1"/>
  <c r="D537" i="3"/>
  <c r="W537" i="1" s="1"/>
  <c r="B537" i="3" s="1"/>
  <c r="E541"/>
  <c r="X541" i="1" s="1"/>
  <c r="D541" i="3"/>
  <c r="W541" i="1" s="1"/>
  <c r="B541" i="3" s="1"/>
  <c r="E545"/>
  <c r="X545" i="1" s="1"/>
  <c r="D545" i="3"/>
  <c r="W545" i="1" s="1"/>
  <c r="B545" i="3" s="1"/>
  <c r="E549"/>
  <c r="X549" i="1" s="1"/>
  <c r="D549" i="3"/>
  <c r="W549" i="1" s="1"/>
  <c r="B549" i="3" s="1"/>
  <c r="E553"/>
  <c r="X553" i="1" s="1"/>
  <c r="D553" i="3"/>
  <c r="W553" i="1" s="1"/>
  <c r="B553" i="3" s="1"/>
  <c r="E557"/>
  <c r="X557" i="1" s="1"/>
  <c r="D557" i="3"/>
  <c r="W557" i="1" s="1"/>
  <c r="B557" i="3" s="1"/>
  <c r="E561"/>
  <c r="X561" i="1" s="1"/>
  <c r="D561" i="3"/>
  <c r="W561" i="1" s="1"/>
  <c r="B561" i="3" s="1"/>
  <c r="E565"/>
  <c r="X565" i="1" s="1"/>
  <c r="D565" i="3"/>
  <c r="W565" i="1" s="1"/>
  <c r="B565" i="3" s="1"/>
  <c r="E569"/>
  <c r="X569" i="1" s="1"/>
  <c r="D569" i="3"/>
  <c r="W569" i="1" s="1"/>
  <c r="B569" i="3" s="1"/>
  <c r="E573"/>
  <c r="X573" i="1" s="1"/>
  <c r="D573" i="3"/>
  <c r="W573" i="1" s="1"/>
  <c r="B573" i="3" s="1"/>
  <c r="E577"/>
  <c r="X577" i="1" s="1"/>
  <c r="D577" i="3"/>
  <c r="W577" i="1" s="1"/>
  <c r="B577" i="3" s="1"/>
  <c r="E581"/>
  <c r="X581" i="1" s="1"/>
  <c r="D581" i="3"/>
  <c r="W581" i="1" s="1"/>
  <c r="B581" i="3" s="1"/>
  <c r="E585"/>
  <c r="X585" i="1" s="1"/>
  <c r="D585" i="3"/>
  <c r="W585" i="1" s="1"/>
  <c r="B585" i="3" s="1"/>
  <c r="E589"/>
  <c r="X589" i="1" s="1"/>
  <c r="D589" i="3"/>
  <c r="W589" i="1" s="1"/>
  <c r="B589" i="3" s="1"/>
  <c r="E593"/>
  <c r="X593" i="1" s="1"/>
  <c r="D593" i="3"/>
  <c r="W593" i="1" s="1"/>
  <c r="B593" i="3" s="1"/>
  <c r="E597"/>
  <c r="X597" i="1" s="1"/>
  <c r="D597" i="3"/>
  <c r="W597" i="1" s="1"/>
  <c r="B597" i="3" s="1"/>
  <c r="E602"/>
  <c r="X602" i="1" s="1"/>
  <c r="D602" i="3"/>
  <c r="W602" i="1" s="1"/>
  <c r="B602" i="3" s="1"/>
  <c r="E606"/>
  <c r="X606" i="1" s="1"/>
  <c r="D606" i="3"/>
  <c r="W606" i="1" s="1"/>
  <c r="B606" i="3" s="1"/>
  <c r="E610"/>
  <c r="X610" i="1" s="1"/>
  <c r="D610" i="3"/>
  <c r="W610" i="1" s="1"/>
  <c r="B610" i="3" s="1"/>
  <c r="E614"/>
  <c r="X614" i="1" s="1"/>
  <c r="D614" i="3"/>
  <c r="W614" i="1" s="1"/>
  <c r="B614" i="3" s="1"/>
  <c r="E618"/>
  <c r="X618" i="1" s="1"/>
  <c r="D618" i="3"/>
  <c r="W618" i="1" s="1"/>
  <c r="B618" i="3" s="1"/>
  <c r="E622"/>
  <c r="X622" i="1" s="1"/>
  <c r="D622" i="3"/>
  <c r="W622" i="1" s="1"/>
  <c r="B622" i="3" s="1"/>
  <c r="E627"/>
  <c r="X627" i="1" s="1"/>
  <c r="D627" i="3"/>
  <c r="W627" i="1" s="1"/>
  <c r="B627" i="3" s="1"/>
  <c r="E631"/>
  <c r="X631" i="1" s="1"/>
  <c r="D631" i="3"/>
  <c r="W631" i="1" s="1"/>
  <c r="B631" i="3" s="1"/>
  <c r="E635"/>
  <c r="X635" i="1" s="1"/>
  <c r="D635" i="3"/>
  <c r="W635" i="1" s="1"/>
  <c r="B635" i="3" s="1"/>
  <c r="Y424" i="1"/>
  <c r="I424"/>
  <c r="H424"/>
  <c r="E11" i="3"/>
  <c r="X11" i="1" s="1"/>
  <c r="D11" i="3"/>
  <c r="W11" i="1" s="1"/>
  <c r="B11" i="3" s="1"/>
  <c r="D30"/>
  <c r="W30" i="1" s="1"/>
  <c r="B30" i="3" s="1"/>
  <c r="E30"/>
  <c r="X30" i="1" s="1"/>
  <c r="D42" i="3"/>
  <c r="W42" i="1" s="1"/>
  <c r="B42" i="3" s="1"/>
  <c r="E42"/>
  <c r="X42" i="1" s="1"/>
  <c r="E57" i="3"/>
  <c r="X57" i="1" s="1"/>
  <c r="D57" i="3"/>
  <c r="W57" i="1" s="1"/>
  <c r="B57" i="3" s="1"/>
  <c r="D66"/>
  <c r="W66" i="1" s="1"/>
  <c r="B66" i="3" s="1"/>
  <c r="E66"/>
  <c r="X66" i="1" s="1"/>
  <c r="E74" i="3"/>
  <c r="X74" i="1" s="1"/>
  <c r="D74" i="3"/>
  <c r="W74" i="1" s="1"/>
  <c r="B74" i="3" s="1"/>
  <c r="E83"/>
  <c r="X83" i="1" s="1"/>
  <c r="D83" i="3"/>
  <c r="W83" i="1" s="1"/>
  <c r="B83" i="3" s="1"/>
  <c r="E88"/>
  <c r="X88" i="1" s="1"/>
  <c r="D88" i="3"/>
  <c r="W88" i="1" s="1"/>
  <c r="B88" i="3" s="1"/>
  <c r="E97"/>
  <c r="X97" i="1" s="1"/>
  <c r="D97" i="3"/>
  <c r="W97" i="1" s="1"/>
  <c r="B97" i="3" s="1"/>
  <c r="E106"/>
  <c r="X106" i="1" s="1"/>
  <c r="D106" i="3"/>
  <c r="W106" i="1" s="1"/>
  <c r="B106" i="3" s="1"/>
  <c r="E115"/>
  <c r="X115" i="1" s="1"/>
  <c r="D115" i="3"/>
  <c r="W115" i="1" s="1"/>
  <c r="B115" i="3" s="1"/>
  <c r="E128"/>
  <c r="X128" i="1" s="1"/>
  <c r="D128" i="3"/>
  <c r="W128" i="1" s="1"/>
  <c r="B128" i="3" s="1"/>
  <c r="E138"/>
  <c r="X138" i="1" s="1"/>
  <c r="D138" i="3"/>
  <c r="W138" i="1" s="1"/>
  <c r="B138" i="3" s="1"/>
  <c r="E149"/>
  <c r="X149" i="1" s="1"/>
  <c r="D149" i="3"/>
  <c r="W149" i="1" s="1"/>
  <c r="B149" i="3" s="1"/>
  <c r="E160"/>
  <c r="X160" i="1" s="1"/>
  <c r="D160" i="3"/>
  <c r="W160" i="1" s="1"/>
  <c r="B160" i="3" s="1"/>
  <c r="E164"/>
  <c r="X164" i="1" s="1"/>
  <c r="D164" i="3"/>
  <c r="W164" i="1" s="1"/>
  <c r="B164" i="3" s="1"/>
  <c r="E174"/>
  <c r="X174" i="1" s="1"/>
  <c r="D174" i="3"/>
  <c r="W174" i="1" s="1"/>
  <c r="B174" i="3" s="1"/>
  <c r="E189"/>
  <c r="X189" i="1" s="1"/>
  <c r="D189" i="3"/>
  <c r="W189" i="1" s="1"/>
  <c r="B189" i="3" s="1"/>
  <c r="E199"/>
  <c r="X199" i="1" s="1"/>
  <c r="D199" i="3"/>
  <c r="W199" i="1" s="1"/>
  <c r="B199" i="3" s="1"/>
  <c r="E208"/>
  <c r="X208" i="1" s="1"/>
  <c r="D208" i="3"/>
  <c r="W208" i="1" s="1"/>
  <c r="B208" i="3" s="1"/>
  <c r="E219"/>
  <c r="X219" i="1" s="1"/>
  <c r="D219" i="3"/>
  <c r="W219" i="1" s="1"/>
  <c r="B219" i="3" s="1"/>
  <c r="E229"/>
  <c r="X229" i="1" s="1"/>
  <c r="D229" i="3"/>
  <c r="W229" i="1" s="1"/>
  <c r="B229" i="3" s="1"/>
  <c r="E238"/>
  <c r="X238" i="1" s="1"/>
  <c r="D238" i="3"/>
  <c r="W238" i="1" s="1"/>
  <c r="B238" i="3" s="1"/>
  <c r="E249"/>
  <c r="X249" i="1" s="1"/>
  <c r="D249" i="3"/>
  <c r="W249" i="1" s="1"/>
  <c r="B249" i="3" s="1"/>
  <c r="E260"/>
  <c r="X260" i="1" s="1"/>
  <c r="D260" i="3"/>
  <c r="W260" i="1" s="1"/>
  <c r="B260" i="3" s="1"/>
  <c r="E269"/>
  <c r="X269" i="1" s="1"/>
  <c r="D269" i="3"/>
  <c r="W269" i="1" s="1"/>
  <c r="B269" i="3" s="1"/>
  <c r="E284"/>
  <c r="X284" i="1" s="1"/>
  <c r="D284" i="3"/>
  <c r="W284" i="1" s="1"/>
  <c r="B284" i="3" s="1"/>
  <c r="E294"/>
  <c r="X294" i="1" s="1"/>
  <c r="D294" i="3"/>
  <c r="W294" i="1" s="1"/>
  <c r="B294" i="3" s="1"/>
  <c r="E298"/>
  <c r="X298" i="1" s="1"/>
  <c r="D298" i="3"/>
  <c r="W298" i="1" s="1"/>
  <c r="B298" i="3" s="1"/>
  <c r="E310"/>
  <c r="X310" i="1" s="1"/>
  <c r="D310" i="3"/>
  <c r="W310" i="1" s="1"/>
  <c r="B310" i="3" s="1"/>
  <c r="E323"/>
  <c r="X323" i="1" s="1"/>
  <c r="D323" i="3"/>
  <c r="W323" i="1" s="1"/>
  <c r="B323" i="3" s="1"/>
  <c r="E331"/>
  <c r="X331" i="1" s="1"/>
  <c r="D331" i="3"/>
  <c r="W331" i="1" s="1"/>
  <c r="B331" i="3" s="1"/>
  <c r="E343"/>
  <c r="X343" i="1" s="1"/>
  <c r="D343" i="3"/>
  <c r="W343" i="1" s="1"/>
  <c r="B343" i="3" s="1"/>
  <c r="E351"/>
  <c r="X351" i="1" s="1"/>
  <c r="D351" i="3"/>
  <c r="W351" i="1" s="1"/>
  <c r="B351" i="3" s="1"/>
  <c r="E359"/>
  <c r="X359" i="1" s="1"/>
  <c r="D359" i="3"/>
  <c r="W359" i="1" s="1"/>
  <c r="B359" i="3" s="1"/>
  <c r="E368"/>
  <c r="X368" i="1" s="1"/>
  <c r="D368" i="3"/>
  <c r="W368" i="1" s="1"/>
  <c r="B368" i="3" s="1"/>
  <c r="E376"/>
  <c r="X376" i="1" s="1"/>
  <c r="D376" i="3"/>
  <c r="W376" i="1" s="1"/>
  <c r="B376" i="3" s="1"/>
  <c r="E384"/>
  <c r="X384" i="1" s="1"/>
  <c r="D384" i="3"/>
  <c r="W384" i="1" s="1"/>
  <c r="B384" i="3" s="1"/>
  <c r="E392"/>
  <c r="X392" i="1" s="1"/>
  <c r="D392" i="3"/>
  <c r="W392" i="1" s="1"/>
  <c r="B392" i="3" s="1"/>
  <c r="E400"/>
  <c r="X400" i="1" s="1"/>
  <c r="D400" i="3"/>
  <c r="W400" i="1" s="1"/>
  <c r="B400" i="3" s="1"/>
  <c r="E408"/>
  <c r="X408" i="1" s="1"/>
  <c r="D408" i="3"/>
  <c r="W408" i="1" s="1"/>
  <c r="B408" i="3" s="1"/>
  <c r="E416"/>
  <c r="X416" i="1" s="1"/>
  <c r="D416" i="3"/>
  <c r="W416" i="1" s="1"/>
  <c r="B416" i="3" s="1"/>
  <c r="E424"/>
  <c r="X424" i="1" s="1"/>
  <c r="D424" i="3"/>
  <c r="W424" i="1" s="1"/>
  <c r="B424" i="3" s="1"/>
  <c r="E432"/>
  <c r="X432" i="1" s="1"/>
  <c r="D432" i="3"/>
  <c r="W432" i="1" s="1"/>
  <c r="B432" i="3" s="1"/>
  <c r="E448"/>
  <c r="X448" i="1" s="1"/>
  <c r="D448" i="3"/>
  <c r="W448" i="1" s="1"/>
  <c r="B448" i="3" s="1"/>
  <c r="E501"/>
  <c r="X501" i="1" s="1"/>
  <c r="D501" i="3"/>
  <c r="W501" i="1" s="1"/>
  <c r="B501" i="3" s="1"/>
  <c r="E21"/>
  <c r="X21" i="1" s="1"/>
  <c r="D21" i="3"/>
  <c r="W21" i="1" s="1"/>
  <c r="B21" i="3" s="1"/>
  <c r="E38"/>
  <c r="X38" i="1" s="1"/>
  <c r="D38" i="3"/>
  <c r="W38" i="1" s="1"/>
  <c r="B38" i="3" s="1"/>
  <c r="E5"/>
  <c r="X5" i="1" s="1"/>
  <c r="D5" i="3"/>
  <c r="W5" i="1" s="1"/>
  <c r="B5" i="3" s="1"/>
  <c r="D14"/>
  <c r="W14" i="1" s="1"/>
  <c r="B14" i="3" s="1"/>
  <c r="E14"/>
  <c r="X14" i="1" s="1"/>
  <c r="E23" i="3"/>
  <c r="X23" i="1" s="1"/>
  <c r="D23" i="3"/>
  <c r="W23" i="1" s="1"/>
  <c r="B23" i="3" s="1"/>
  <c r="E32"/>
  <c r="X32" i="1" s="1"/>
  <c r="D32" i="3"/>
  <c r="W32" i="1" s="1"/>
  <c r="B32" i="3" s="1"/>
  <c r="E44"/>
  <c r="X44" i="1" s="1"/>
  <c r="D44" i="3"/>
  <c r="W44" i="1" s="1"/>
  <c r="B44" i="3" s="1"/>
  <c r="E54"/>
  <c r="X54" i="1" s="1"/>
  <c r="D54" i="3"/>
  <c r="W54" i="1" s="1"/>
  <c r="B54" i="3" s="1"/>
  <c r="E64"/>
  <c r="X64" i="1" s="1"/>
  <c r="D64" i="3"/>
  <c r="W64" i="1" s="1"/>
  <c r="B64" i="3" s="1"/>
  <c r="E76"/>
  <c r="X76" i="1" s="1"/>
  <c r="D76" i="3"/>
  <c r="W76" i="1" s="1"/>
  <c r="B76" i="3" s="1"/>
  <c r="E86"/>
  <c r="X86" i="1" s="1"/>
  <c r="D86" i="3"/>
  <c r="W86" i="1" s="1"/>
  <c r="B86" i="3" s="1"/>
  <c r="E95"/>
  <c r="X95" i="1" s="1"/>
  <c r="D95" i="3"/>
  <c r="W95" i="1" s="1"/>
  <c r="B95" i="3" s="1"/>
  <c r="E104"/>
  <c r="X104" i="1" s="1"/>
  <c r="D104" i="3"/>
  <c r="W104" i="1" s="1"/>
  <c r="B104" i="3" s="1"/>
  <c r="E118"/>
  <c r="X118" i="1" s="1"/>
  <c r="D118" i="3"/>
  <c r="W118" i="1" s="1"/>
  <c r="B118" i="3" s="1"/>
  <c r="E131"/>
  <c r="X131" i="1" s="1"/>
  <c r="D131" i="3"/>
  <c r="W131" i="1" s="1"/>
  <c r="B131" i="3" s="1"/>
  <c r="E147"/>
  <c r="X147" i="1" s="1"/>
  <c r="D147" i="3"/>
  <c r="W147" i="1" s="1"/>
  <c r="B147" i="3" s="1"/>
  <c r="E158"/>
  <c r="X158" i="1" s="1"/>
  <c r="D158" i="3"/>
  <c r="W158" i="1" s="1"/>
  <c r="B158" i="3" s="1"/>
  <c r="E171"/>
  <c r="X171" i="1" s="1"/>
  <c r="D171" i="3"/>
  <c r="W171" i="1" s="1"/>
  <c r="B171" i="3" s="1"/>
  <c r="E187"/>
  <c r="X187" i="1" s="1"/>
  <c r="D187" i="3"/>
  <c r="W187" i="1" s="1"/>
  <c r="B187" i="3" s="1"/>
  <c r="E197"/>
  <c r="X197" i="1" s="1"/>
  <c r="D197" i="3"/>
  <c r="W197" i="1" s="1"/>
  <c r="B197" i="3" s="1"/>
  <c r="E206"/>
  <c r="X206" i="1" s="1"/>
  <c r="D206" i="3"/>
  <c r="W206" i="1" s="1"/>
  <c r="B206" i="3" s="1"/>
  <c r="E215"/>
  <c r="X215" i="1" s="1"/>
  <c r="D215" i="3"/>
  <c r="W215" i="1" s="1"/>
  <c r="B215" i="3" s="1"/>
  <c r="E231"/>
  <c r="X231" i="1" s="1"/>
  <c r="D231" i="3"/>
  <c r="W231" i="1" s="1"/>
  <c r="B231" i="3" s="1"/>
  <c r="E240"/>
  <c r="X240" i="1" s="1"/>
  <c r="D240" i="3"/>
  <c r="W240" i="1" s="1"/>
  <c r="B240" i="3" s="1"/>
  <c r="E256"/>
  <c r="X256" i="1" s="1"/>
  <c r="D256" i="3"/>
  <c r="W256" i="1" s="1"/>
  <c r="B256" i="3" s="1"/>
  <c r="E267"/>
  <c r="X267" i="1" s="1"/>
  <c r="D267" i="3"/>
  <c r="W267" i="1" s="1"/>
  <c r="B267" i="3" s="1"/>
  <c r="E276"/>
  <c r="X276" i="1" s="1"/>
  <c r="D276" i="3"/>
  <c r="W276" i="1" s="1"/>
  <c r="B276" i="3" s="1"/>
  <c r="E287"/>
  <c r="X287" i="1" s="1"/>
  <c r="D287" i="3"/>
  <c r="W287" i="1" s="1"/>
  <c r="B287" i="3" s="1"/>
  <c r="E300"/>
  <c r="X300" i="1" s="1"/>
  <c r="D300" i="3"/>
  <c r="W300" i="1" s="1"/>
  <c r="B300" i="3" s="1"/>
  <c r="E308"/>
  <c r="X308" i="1" s="1"/>
  <c r="D308" i="3"/>
  <c r="W308" i="1" s="1"/>
  <c r="B308" i="3" s="1"/>
  <c r="E325"/>
  <c r="X325" i="1" s="1"/>
  <c r="D325" i="3"/>
  <c r="W325" i="1" s="1"/>
  <c r="B325" i="3" s="1"/>
  <c r="E335"/>
  <c r="X335" i="1" s="1"/>
  <c r="D335" i="3"/>
  <c r="W335" i="1" s="1"/>
  <c r="B335" i="3" s="1"/>
  <c r="E349"/>
  <c r="X349" i="1" s="1"/>
  <c r="D349" i="3"/>
  <c r="W349" i="1" s="1"/>
  <c r="B349" i="3" s="1"/>
  <c r="E357"/>
  <c r="X357" i="1" s="1"/>
  <c r="D357" i="3"/>
  <c r="W357" i="1" s="1"/>
  <c r="B357" i="3" s="1"/>
  <c r="E370"/>
  <c r="X370" i="1" s="1"/>
  <c r="D370" i="3"/>
  <c r="W370" i="1" s="1"/>
  <c r="B370" i="3" s="1"/>
  <c r="E378"/>
  <c r="X378" i="1" s="1"/>
  <c r="D378" i="3"/>
  <c r="W378" i="1" s="1"/>
  <c r="B378" i="3" s="1"/>
  <c r="E386"/>
  <c r="X386" i="1" s="1"/>
  <c r="D386" i="3"/>
  <c r="W386" i="1" s="1"/>
  <c r="B386" i="3" s="1"/>
  <c r="E394"/>
  <c r="X394" i="1" s="1"/>
  <c r="D394" i="3"/>
  <c r="W394" i="1" s="1"/>
  <c r="B394" i="3" s="1"/>
  <c r="E402"/>
  <c r="X402" i="1" s="1"/>
  <c r="D402" i="3"/>
  <c r="W402" i="1" s="1"/>
  <c r="B402" i="3" s="1"/>
  <c r="E410"/>
  <c r="X410" i="1" s="1"/>
  <c r="D410" i="3"/>
  <c r="W410" i="1" s="1"/>
  <c r="B410" i="3" s="1"/>
  <c r="E422"/>
  <c r="X422" i="1" s="1"/>
  <c r="D422" i="3"/>
  <c r="W422" i="1" s="1"/>
  <c r="B422" i="3" s="1"/>
  <c r="E430"/>
  <c r="X430" i="1" s="1"/>
  <c r="D430" i="3"/>
  <c r="W430" i="1" s="1"/>
  <c r="B430" i="3" s="1"/>
  <c r="E442"/>
  <c r="X442" i="1" s="1"/>
  <c r="D442" i="3"/>
  <c r="W442" i="1" s="1"/>
  <c r="B442" i="3" s="1"/>
  <c r="E450"/>
  <c r="X450" i="1" s="1"/>
  <c r="D450" i="3"/>
  <c r="W450" i="1" s="1"/>
  <c r="B450" i="3" s="1"/>
  <c r="E458"/>
  <c r="X458" i="1" s="1"/>
  <c r="D458" i="3"/>
  <c r="W458" i="1" s="1"/>
  <c r="B458" i="3" s="1"/>
  <c r="E467"/>
  <c r="X467" i="1" s="1"/>
  <c r="D467" i="3"/>
  <c r="W467" i="1" s="1"/>
  <c r="B467" i="3" s="1"/>
  <c r="E475"/>
  <c r="X475" i="1" s="1"/>
  <c r="D475" i="3"/>
  <c r="W475" i="1" s="1"/>
  <c r="B475" i="3" s="1"/>
  <c r="E483"/>
  <c r="X483" i="1" s="1"/>
  <c r="D483" i="3"/>
  <c r="W483" i="1" s="1"/>
  <c r="B483" i="3" s="1"/>
  <c r="E487"/>
  <c r="X487" i="1" s="1"/>
  <c r="D487" i="3"/>
  <c r="W487" i="1" s="1"/>
  <c r="B487" i="3" s="1"/>
  <c r="E495"/>
  <c r="X495" i="1" s="1"/>
  <c r="D495" i="3"/>
  <c r="W495" i="1" s="1"/>
  <c r="B495" i="3" s="1"/>
  <c r="E503"/>
  <c r="X503" i="1" s="1"/>
  <c r="D503" i="3"/>
  <c r="W503" i="1" s="1"/>
  <c r="B503" i="3" s="1"/>
  <c r="E507"/>
  <c r="X507" i="1" s="1"/>
  <c r="D507" i="3"/>
  <c r="W507" i="1" s="1"/>
  <c r="B507" i="3" s="1"/>
  <c r="E511"/>
  <c r="X511" i="1" s="1"/>
  <c r="D511" i="3"/>
  <c r="W511" i="1" s="1"/>
  <c r="B511" i="3" s="1"/>
  <c r="E519"/>
  <c r="X519" i="1" s="1"/>
  <c r="D519" i="3"/>
  <c r="W519" i="1" s="1"/>
  <c r="B519" i="3" s="1"/>
  <c r="E523"/>
  <c r="X523" i="1" s="1"/>
  <c r="D523" i="3"/>
  <c r="W523" i="1" s="1"/>
  <c r="B523" i="3" s="1"/>
  <c r="E527"/>
  <c r="X527" i="1" s="1"/>
  <c r="D527" i="3"/>
  <c r="W527" i="1" s="1"/>
  <c r="B527" i="3" s="1"/>
  <c r="E531"/>
  <c r="X531" i="1" s="1"/>
  <c r="D531" i="3"/>
  <c r="W531" i="1" s="1"/>
  <c r="B531" i="3" s="1"/>
  <c r="E535"/>
  <c r="X535" i="1" s="1"/>
  <c r="D535" i="3"/>
  <c r="W535" i="1" s="1"/>
  <c r="B535" i="3" s="1"/>
  <c r="E539"/>
  <c r="X539" i="1" s="1"/>
  <c r="D539" i="3"/>
  <c r="W539" i="1" s="1"/>
  <c r="B539" i="3" s="1"/>
  <c r="E543"/>
  <c r="X543" i="1" s="1"/>
  <c r="D543" i="3"/>
  <c r="W543" i="1" s="1"/>
  <c r="B543" i="3" s="1"/>
  <c r="E547"/>
  <c r="X547" i="1" s="1"/>
  <c r="D547" i="3"/>
  <c r="W547" i="1" s="1"/>
  <c r="B547" i="3" s="1"/>
  <c r="E551"/>
  <c r="X551" i="1" s="1"/>
  <c r="D551" i="3"/>
  <c r="W551" i="1" s="1"/>
  <c r="B551" i="3" s="1"/>
  <c r="E555"/>
  <c r="X555" i="1" s="1"/>
  <c r="D555" i="3"/>
  <c r="W555" i="1" s="1"/>
  <c r="B555" i="3" s="1"/>
  <c r="E559"/>
  <c r="X559" i="1" s="1"/>
  <c r="D559" i="3"/>
  <c r="W559" i="1" s="1"/>
  <c r="B559" i="3" s="1"/>
  <c r="E567"/>
  <c r="X567" i="1" s="1"/>
  <c r="D567" i="3"/>
  <c r="W567" i="1" s="1"/>
  <c r="B567" i="3" s="1"/>
  <c r="E571"/>
  <c r="X571" i="1" s="1"/>
  <c r="D571" i="3"/>
  <c r="W571" i="1" s="1"/>
  <c r="B571" i="3" s="1"/>
  <c r="E575"/>
  <c r="X575" i="1" s="1"/>
  <c r="D575" i="3"/>
  <c r="W575" i="1" s="1"/>
  <c r="B575" i="3" s="1"/>
  <c r="E579"/>
  <c r="X579" i="1" s="1"/>
  <c r="D579" i="3"/>
  <c r="W579" i="1" s="1"/>
  <c r="B579" i="3" s="1"/>
  <c r="E583"/>
  <c r="X583" i="1" s="1"/>
  <c r="D583" i="3"/>
  <c r="W583" i="1" s="1"/>
  <c r="B583" i="3" s="1"/>
  <c r="E587"/>
  <c r="X587" i="1" s="1"/>
  <c r="D587" i="3"/>
  <c r="W587" i="1" s="1"/>
  <c r="B587" i="3" s="1"/>
  <c r="E591"/>
  <c r="X591" i="1" s="1"/>
  <c r="D591" i="3"/>
  <c r="W591" i="1" s="1"/>
  <c r="B591" i="3" s="1"/>
  <c r="E595"/>
  <c r="X595" i="1" s="1"/>
  <c r="D595" i="3"/>
  <c r="W595" i="1" s="1"/>
  <c r="B595" i="3" s="1"/>
  <c r="E649"/>
  <c r="X649" i="1" s="1"/>
  <c r="D649" i="3"/>
  <c r="W649" i="1" s="1"/>
  <c r="B649" i="3" s="1"/>
  <c r="E657"/>
  <c r="X657" i="1" s="1"/>
  <c r="D657" i="3"/>
  <c r="W657" i="1" s="1"/>
  <c r="B657" i="3" s="1"/>
  <c r="E662"/>
  <c r="X662" i="1" s="1"/>
  <c r="D662" i="3"/>
  <c r="W662" i="1" s="1"/>
  <c r="B662" i="3" s="1"/>
  <c r="E670"/>
  <c r="X670" i="1" s="1"/>
  <c r="D670" i="3"/>
  <c r="W670" i="1" s="1"/>
  <c r="B670" i="3" s="1"/>
  <c r="E674"/>
  <c r="X674" i="1" s="1"/>
  <c r="D674" i="3"/>
  <c r="W674" i="1" s="1"/>
  <c r="B674" i="3" s="1"/>
  <c r="E682"/>
  <c r="X682" i="1" s="1"/>
  <c r="D682" i="3"/>
  <c r="W682" i="1" s="1"/>
  <c r="B682" i="3" s="1"/>
  <c r="E691"/>
  <c r="X691" i="1" s="1"/>
  <c r="D691" i="3"/>
  <c r="W691" i="1" s="1"/>
  <c r="B691" i="3" s="1"/>
  <c r="E699"/>
  <c r="X699" i="1" s="1"/>
  <c r="D699" i="3"/>
  <c r="W699" i="1" s="1"/>
  <c r="B699" i="3" s="1"/>
  <c r="E708"/>
  <c r="X708" i="1" s="1"/>
  <c r="D708" i="3"/>
  <c r="W708" i="1" s="1"/>
  <c r="B708" i="3" s="1"/>
  <c r="E720"/>
  <c r="X720" i="1" s="1"/>
  <c r="D720" i="3"/>
  <c r="W720" i="1" s="1"/>
  <c r="B720" i="3" s="1"/>
  <c r="E728"/>
  <c r="X728" i="1" s="1"/>
  <c r="D728" i="3"/>
  <c r="W728" i="1" s="1"/>
  <c r="B728" i="3" s="1"/>
  <c r="E732"/>
  <c r="X732" i="1" s="1"/>
  <c r="D732" i="3"/>
  <c r="W732" i="1" s="1"/>
  <c r="B732" i="3" s="1"/>
  <c r="E740"/>
  <c r="X740" i="1" s="1"/>
  <c r="D740" i="3"/>
  <c r="W740" i="1" s="1"/>
  <c r="B740" i="3" s="1"/>
  <c r="E749"/>
  <c r="X749" i="1" s="1"/>
  <c r="D749" i="3"/>
  <c r="W749" i="1" s="1"/>
  <c r="B749" i="3" s="1"/>
  <c r="E758"/>
  <c r="X758" i="1" s="1"/>
  <c r="D758" i="3"/>
  <c r="W758" i="1" s="1"/>
  <c r="B758" i="3" s="1"/>
  <c r="E766"/>
  <c r="X766" i="1" s="1"/>
  <c r="D766" i="3"/>
  <c r="W766" i="1" s="1"/>
  <c r="B766" i="3" s="1"/>
  <c r="E774"/>
  <c r="X774" i="1" s="1"/>
  <c r="D774" i="3"/>
  <c r="W774" i="1" s="1"/>
  <c r="B774" i="3" s="1"/>
  <c r="E784"/>
  <c r="X784" i="1" s="1"/>
  <c r="D784" i="3"/>
  <c r="W784" i="1" s="1"/>
  <c r="B784" i="3" s="1"/>
  <c r="E792"/>
  <c r="X792" i="1" s="1"/>
  <c r="D792" i="3"/>
  <c r="W792" i="1" s="1"/>
  <c r="B792" i="3" s="1"/>
  <c r="E800"/>
  <c r="X800" i="1" s="1"/>
  <c r="D800" i="3"/>
  <c r="W800" i="1" s="1"/>
  <c r="B800" i="3" s="1"/>
  <c r="E808"/>
  <c r="X808" i="1" s="1"/>
  <c r="D808" i="3"/>
  <c r="W808" i="1" s="1"/>
  <c r="B808" i="3" s="1"/>
  <c r="E818"/>
  <c r="X818" i="1" s="1"/>
  <c r="D818" i="3"/>
  <c r="W818" i="1" s="1"/>
  <c r="B818" i="3" s="1"/>
  <c r="E822"/>
  <c r="X822" i="1" s="1"/>
  <c r="D822" i="3"/>
  <c r="W822" i="1" s="1"/>
  <c r="B822" i="3" s="1"/>
  <c r="E830"/>
  <c r="X830" i="1" s="1"/>
  <c r="D830" i="3"/>
  <c r="W830" i="1" s="1"/>
  <c r="B830" i="3" s="1"/>
  <c r="E838"/>
  <c r="X838" i="1" s="1"/>
  <c r="D838" i="3"/>
  <c r="W838" i="1" s="1"/>
  <c r="B838" i="3" s="1"/>
  <c r="E848"/>
  <c r="X848" i="1" s="1"/>
  <c r="D848" i="3"/>
  <c r="W848" i="1" s="1"/>
  <c r="B848" i="3" s="1"/>
  <c r="E856"/>
  <c r="X856" i="1" s="1"/>
  <c r="D856" i="3"/>
  <c r="W856" i="1" s="1"/>
  <c r="B856" i="3" s="1"/>
  <c r="E868"/>
  <c r="X868" i="1" s="1"/>
  <c r="D868" i="3"/>
  <c r="W868" i="1" s="1"/>
  <c r="B868" i="3" s="1"/>
  <c r="E886"/>
  <c r="X886" i="1" s="1"/>
  <c r="D886" i="3"/>
  <c r="W886" i="1" s="1"/>
  <c r="B886" i="3" s="1"/>
  <c r="E3"/>
  <c r="X3" i="1" s="1"/>
  <c r="D3" i="3"/>
  <c r="W3" i="1" s="1"/>
  <c r="B3" i="3" s="1"/>
  <c r="E6"/>
  <c r="X6" i="1" s="1"/>
  <c r="D6" i="3"/>
  <c r="W6" i="1" s="1"/>
  <c r="B6" i="3" s="1"/>
  <c r="D10"/>
  <c r="W10" i="1" s="1"/>
  <c r="B10" i="3" s="1"/>
  <c r="E10"/>
  <c r="X10" i="1" s="1"/>
  <c r="E15" i="3"/>
  <c r="X15" i="1" s="1"/>
  <c r="D15" i="3"/>
  <c r="W15" i="1" s="1"/>
  <c r="B15" i="3" s="1"/>
  <c r="E20"/>
  <c r="X20" i="1" s="1"/>
  <c r="D20" i="3"/>
  <c r="W20" i="1" s="1"/>
  <c r="B20" i="3" s="1"/>
  <c r="E24"/>
  <c r="X24" i="1" s="1"/>
  <c r="D24" i="3"/>
  <c r="W24" i="1" s="1"/>
  <c r="B24" i="3" s="1"/>
  <c r="E29"/>
  <c r="X29" i="1" s="1"/>
  <c r="D29" i="3"/>
  <c r="W29" i="1" s="1"/>
  <c r="B29" i="3" s="1"/>
  <c r="E33"/>
  <c r="X33" i="1" s="1"/>
  <c r="D33" i="3"/>
  <c r="W33" i="1" s="1"/>
  <c r="B33" i="3" s="1"/>
  <c r="E37"/>
  <c r="X37" i="1" s="1"/>
  <c r="D37" i="3"/>
  <c r="W37" i="1" s="1"/>
  <c r="B37" i="3" s="1"/>
  <c r="E41"/>
  <c r="X41" i="1" s="1"/>
  <c r="D41" i="3"/>
  <c r="W41" i="1" s="1"/>
  <c r="B41" i="3" s="1"/>
  <c r="E45"/>
  <c r="X45" i="1" s="1"/>
  <c r="D45" i="3"/>
  <c r="W45" i="1" s="1"/>
  <c r="B45" i="3" s="1"/>
  <c r="D50"/>
  <c r="W50" i="1" s="1"/>
  <c r="B50" i="3" s="1"/>
  <c r="E50"/>
  <c r="X50" i="1" s="1"/>
  <c r="E56" i="3"/>
  <c r="X56" i="1" s="1"/>
  <c r="D56" i="3"/>
  <c r="W56" i="1" s="1"/>
  <c r="B56" i="3" s="1"/>
  <c r="E60"/>
  <c r="X60" i="1" s="1"/>
  <c r="D60" i="3"/>
  <c r="W60" i="1" s="1"/>
  <c r="B60" i="3" s="1"/>
  <c r="E65"/>
  <c r="X65" i="1" s="1"/>
  <c r="D65" i="3"/>
  <c r="W65" i="1" s="1"/>
  <c r="B65" i="3" s="1"/>
  <c r="E69"/>
  <c r="X69" i="1" s="1"/>
  <c r="D69" i="3"/>
  <c r="W69" i="1" s="1"/>
  <c r="B69" i="3" s="1"/>
  <c r="E73"/>
  <c r="X73" i="1" s="1"/>
  <c r="D73" i="3"/>
  <c r="W73" i="1" s="1"/>
  <c r="B73" i="3" s="1"/>
  <c r="E77"/>
  <c r="X77" i="1" s="1"/>
  <c r="D77" i="3"/>
  <c r="W77" i="1" s="1"/>
  <c r="B77" i="3" s="1"/>
  <c r="E82"/>
  <c r="X82" i="1" s="1"/>
  <c r="D82" i="3"/>
  <c r="W82" i="1" s="1"/>
  <c r="B82" i="3" s="1"/>
  <c r="E87"/>
  <c r="X87" i="1" s="1"/>
  <c r="D87" i="3"/>
  <c r="W87" i="1" s="1"/>
  <c r="B87" i="3" s="1"/>
  <c r="E91"/>
  <c r="X91" i="1" s="1"/>
  <c r="D91" i="3"/>
  <c r="W91" i="1" s="1"/>
  <c r="B91" i="3" s="1"/>
  <c r="E96"/>
  <c r="X96" i="1" s="1"/>
  <c r="D96" i="3"/>
  <c r="W96" i="1" s="1"/>
  <c r="B96" i="3" s="1"/>
  <c r="E100"/>
  <c r="X100" i="1" s="1"/>
  <c r="D100" i="3"/>
  <c r="W100" i="1" s="1"/>
  <c r="B100" i="3" s="1"/>
  <c r="E105"/>
  <c r="X105" i="1" s="1"/>
  <c r="D105" i="3"/>
  <c r="W105" i="1" s="1"/>
  <c r="B105" i="3" s="1"/>
  <c r="E110"/>
  <c r="X110" i="1" s="1"/>
  <c r="D110" i="3"/>
  <c r="W110" i="1" s="1"/>
  <c r="B110" i="3" s="1"/>
  <c r="E114"/>
  <c r="X114" i="1" s="1"/>
  <c r="D114" i="3"/>
  <c r="W114" i="1" s="1"/>
  <c r="B114" i="3" s="1"/>
  <c r="E120"/>
  <c r="X120" i="1" s="1"/>
  <c r="D120" i="3"/>
  <c r="W120" i="1" s="1"/>
  <c r="B120" i="3" s="1"/>
  <c r="E127"/>
  <c r="X127" i="1" s="1"/>
  <c r="D127" i="3"/>
  <c r="W127" i="1" s="1"/>
  <c r="B127" i="3" s="1"/>
  <c r="E132"/>
  <c r="X132" i="1" s="1"/>
  <c r="D132" i="3"/>
  <c r="W132" i="1" s="1"/>
  <c r="B132" i="3" s="1"/>
  <c r="E136"/>
  <c r="X136" i="1" s="1"/>
  <c r="D136" i="3"/>
  <c r="W136" i="1" s="1"/>
  <c r="B136" i="3" s="1"/>
  <c r="E144"/>
  <c r="X144" i="1" s="1"/>
  <c r="D144" i="3"/>
  <c r="W144" i="1" s="1"/>
  <c r="B144" i="3" s="1"/>
  <c r="E148"/>
  <c r="X148" i="1" s="1"/>
  <c r="D148" i="3"/>
  <c r="W148" i="1" s="1"/>
  <c r="B148" i="3" s="1"/>
  <c r="E153"/>
  <c r="X153" i="1" s="1"/>
  <c r="D153" i="3"/>
  <c r="W153" i="1" s="1"/>
  <c r="B153" i="3" s="1"/>
  <c r="E159"/>
  <c r="X159" i="1" s="1"/>
  <c r="D159" i="3"/>
  <c r="W159" i="1" s="1"/>
  <c r="B159" i="3" s="1"/>
  <c r="E163"/>
  <c r="X163" i="1" s="1"/>
  <c r="D163" i="3"/>
  <c r="W163" i="1" s="1"/>
  <c r="B163" i="3" s="1"/>
  <c r="E168"/>
  <c r="X168" i="1" s="1"/>
  <c r="D168" i="3"/>
  <c r="W168" i="1" s="1"/>
  <c r="B168" i="3" s="1"/>
  <c r="E172"/>
  <c r="X172" i="1" s="1"/>
  <c r="D172" i="3"/>
  <c r="W172" i="1" s="1"/>
  <c r="B172" i="3" s="1"/>
  <c r="E182"/>
  <c r="X182" i="1" s="1"/>
  <c r="D182" i="3"/>
  <c r="W182" i="1" s="1"/>
  <c r="B182" i="3" s="1"/>
  <c r="E188"/>
  <c r="X188" i="1" s="1"/>
  <c r="D188" i="3"/>
  <c r="W188" i="1" s="1"/>
  <c r="B188" i="3" s="1"/>
  <c r="E192"/>
  <c r="X192" i="1" s="1"/>
  <c r="D192" i="3"/>
  <c r="W192" i="1" s="1"/>
  <c r="B192" i="3" s="1"/>
  <c r="E198"/>
  <c r="X198" i="1" s="1"/>
  <c r="D198" i="3"/>
  <c r="W198" i="1" s="1"/>
  <c r="B198" i="3" s="1"/>
  <c r="E203"/>
  <c r="X203" i="1" s="1"/>
  <c r="D203" i="3"/>
  <c r="W203" i="1" s="1"/>
  <c r="B203" i="3" s="1"/>
  <c r="E207"/>
  <c r="X207" i="1" s="1"/>
  <c r="D207" i="3"/>
  <c r="W207" i="1" s="1"/>
  <c r="B207" i="3" s="1"/>
  <c r="E212"/>
  <c r="X212" i="1" s="1"/>
  <c r="D212" i="3"/>
  <c r="W212" i="1" s="1"/>
  <c r="B212" i="3" s="1"/>
  <c r="E218"/>
  <c r="X218" i="1" s="1"/>
  <c r="D218" i="3"/>
  <c r="W218" i="1" s="1"/>
  <c r="B218" i="3" s="1"/>
  <c r="E223"/>
  <c r="X223" i="1" s="1"/>
  <c r="D223" i="3"/>
  <c r="W223" i="1" s="1"/>
  <c r="B223" i="3" s="1"/>
  <c r="E228"/>
  <c r="X228" i="1" s="1"/>
  <c r="D228" i="3"/>
  <c r="W228" i="1" s="1"/>
  <c r="B228" i="3" s="1"/>
  <c r="E232"/>
  <c r="X232" i="1" s="1"/>
  <c r="D232" i="3"/>
  <c r="W232" i="1" s="1"/>
  <c r="B232" i="3" s="1"/>
  <c r="E237"/>
  <c r="X237" i="1" s="1"/>
  <c r="D237" i="3"/>
  <c r="W237" i="1" s="1"/>
  <c r="B237" i="3" s="1"/>
  <c r="E242"/>
  <c r="X242" i="1" s="1"/>
  <c r="D242" i="3"/>
  <c r="W242" i="1" s="1"/>
  <c r="B242" i="3" s="1"/>
  <c r="E247"/>
  <c r="X247" i="1" s="1"/>
  <c r="D247" i="3"/>
  <c r="W247" i="1" s="1"/>
  <c r="B247" i="3" s="1"/>
  <c r="E253"/>
  <c r="X253" i="1" s="1"/>
  <c r="D253" i="3"/>
  <c r="W253" i="1" s="1"/>
  <c r="B253" i="3" s="1"/>
  <c r="E259"/>
  <c r="X259" i="1" s="1"/>
  <c r="D259" i="3"/>
  <c r="W259" i="1" s="1"/>
  <c r="B259" i="3" s="1"/>
  <c r="E263"/>
  <c r="X263" i="1" s="1"/>
  <c r="D263" i="3"/>
  <c r="W263" i="1" s="1"/>
  <c r="B263" i="3" s="1"/>
  <c r="E268"/>
  <c r="X268" i="1" s="1"/>
  <c r="D268" i="3"/>
  <c r="W268" i="1" s="1"/>
  <c r="B268" i="3" s="1"/>
  <c r="E272"/>
  <c r="X272" i="1" s="1"/>
  <c r="D272" i="3"/>
  <c r="W272" i="1" s="1"/>
  <c r="B272" i="3" s="1"/>
  <c r="E278"/>
  <c r="X278" i="1" s="1"/>
  <c r="D278" i="3"/>
  <c r="W278" i="1" s="1"/>
  <c r="B278" i="3" s="1"/>
  <c r="E283"/>
  <c r="X283" i="1" s="1"/>
  <c r="D283" i="3"/>
  <c r="W283" i="1" s="1"/>
  <c r="B283" i="3" s="1"/>
  <c r="E288"/>
  <c r="X288" i="1" s="1"/>
  <c r="D288" i="3"/>
  <c r="W288" i="1" s="1"/>
  <c r="B288" i="3" s="1"/>
  <c r="E292"/>
  <c r="X292" i="1" s="1"/>
  <c r="D292" i="3"/>
  <c r="W292" i="1" s="1"/>
  <c r="B292" i="3" s="1"/>
  <c r="E297"/>
  <c r="X297" i="1" s="1"/>
  <c r="D297" i="3"/>
  <c r="W297" i="1" s="1"/>
  <c r="B297" i="3" s="1"/>
  <c r="E301"/>
  <c r="X301" i="1" s="1"/>
  <c r="D301" i="3"/>
  <c r="W301" i="1" s="1"/>
  <c r="B301" i="3" s="1"/>
  <c r="E305"/>
  <c r="X305" i="1" s="1"/>
  <c r="D305" i="3"/>
  <c r="W305" i="1" s="1"/>
  <c r="B305" i="3" s="1"/>
  <c r="E309"/>
  <c r="X309" i="1" s="1"/>
  <c r="D309" i="3"/>
  <c r="W309" i="1" s="1"/>
  <c r="B309" i="3" s="1"/>
  <c r="E315"/>
  <c r="X315" i="1" s="1"/>
  <c r="D315" i="3"/>
  <c r="W315" i="1" s="1"/>
  <c r="B315" i="3" s="1"/>
  <c r="E320"/>
  <c r="X320" i="1" s="1"/>
  <c r="D320" i="3"/>
  <c r="W320" i="1" s="1"/>
  <c r="B320" i="3" s="1"/>
  <c r="E326"/>
  <c r="X326" i="1" s="1"/>
  <c r="D326" i="3"/>
  <c r="W326" i="1" s="1"/>
  <c r="B326" i="3" s="1"/>
  <c r="E330"/>
  <c r="X330" i="1" s="1"/>
  <c r="D330" i="3"/>
  <c r="W330" i="1" s="1"/>
  <c r="B330" i="3" s="1"/>
  <c r="E336"/>
  <c r="X336" i="1" s="1"/>
  <c r="D336" i="3"/>
  <c r="W336" i="1" s="1"/>
  <c r="B336" i="3" s="1"/>
  <c r="E342"/>
  <c r="X342" i="1" s="1"/>
  <c r="D342" i="3"/>
  <c r="W342" i="1" s="1"/>
  <c r="B342" i="3" s="1"/>
  <c r="E346"/>
  <c r="X346" i="1" s="1"/>
  <c r="D346" i="3"/>
  <c r="W346" i="1" s="1"/>
  <c r="B346" i="3" s="1"/>
  <c r="E350"/>
  <c r="X350" i="1" s="1"/>
  <c r="D350" i="3"/>
  <c r="W350" i="1" s="1"/>
  <c r="B350" i="3" s="1"/>
  <c r="E354"/>
  <c r="X354" i="1" s="1"/>
  <c r="D354" i="3"/>
  <c r="W354" i="1" s="1"/>
  <c r="B354" i="3" s="1"/>
  <c r="E358"/>
  <c r="X358" i="1" s="1"/>
  <c r="D358" i="3"/>
  <c r="W358" i="1" s="1"/>
  <c r="B358" i="3" s="1"/>
  <c r="E363"/>
  <c r="X363" i="1" s="1"/>
  <c r="D363" i="3"/>
  <c r="W363" i="1" s="1"/>
  <c r="B363" i="3" s="1"/>
  <c r="E367"/>
  <c r="X367" i="1" s="1"/>
  <c r="D367" i="3"/>
  <c r="W367" i="1" s="1"/>
  <c r="B367" i="3" s="1"/>
  <c r="E371"/>
  <c r="X371" i="1" s="1"/>
  <c r="D371" i="3"/>
  <c r="W371" i="1" s="1"/>
  <c r="B371" i="3" s="1"/>
  <c r="E375"/>
  <c r="X375" i="1" s="1"/>
  <c r="D375" i="3"/>
  <c r="W375" i="1" s="1"/>
  <c r="B375" i="3" s="1"/>
  <c r="E379"/>
  <c r="X379" i="1" s="1"/>
  <c r="D379" i="3"/>
  <c r="W379" i="1" s="1"/>
  <c r="B379" i="3" s="1"/>
  <c r="E383"/>
  <c r="X383" i="1" s="1"/>
  <c r="D383" i="3"/>
  <c r="W383" i="1" s="1"/>
  <c r="B383" i="3" s="1"/>
  <c r="E387"/>
  <c r="X387" i="1" s="1"/>
  <c r="D387" i="3"/>
  <c r="W387" i="1" s="1"/>
  <c r="B387" i="3" s="1"/>
  <c r="E391"/>
  <c r="X391" i="1" s="1"/>
  <c r="D391" i="3"/>
  <c r="W391" i="1" s="1"/>
  <c r="B391" i="3" s="1"/>
  <c r="E395"/>
  <c r="X395" i="1" s="1"/>
  <c r="D395" i="3"/>
  <c r="W395" i="1" s="1"/>
  <c r="B395" i="3" s="1"/>
  <c r="E399"/>
  <c r="X399" i="1" s="1"/>
  <c r="D399" i="3"/>
  <c r="W399" i="1" s="1"/>
  <c r="B399" i="3" s="1"/>
  <c r="E403"/>
  <c r="X403" i="1" s="1"/>
  <c r="D403" i="3"/>
  <c r="W403" i="1" s="1"/>
  <c r="B403" i="3" s="1"/>
  <c r="E407"/>
  <c r="X407" i="1" s="1"/>
  <c r="D407" i="3"/>
  <c r="W407" i="1" s="1"/>
  <c r="B407" i="3" s="1"/>
  <c r="E411"/>
  <c r="X411" i="1" s="1"/>
  <c r="D411" i="3"/>
  <c r="W411" i="1" s="1"/>
  <c r="B411" i="3" s="1"/>
  <c r="E415"/>
  <c r="X415" i="1" s="1"/>
  <c r="D415" i="3"/>
  <c r="W415" i="1" s="1"/>
  <c r="B415" i="3" s="1"/>
  <c r="E419"/>
  <c r="X419" i="1" s="1"/>
  <c r="D419" i="3"/>
  <c r="W419" i="1" s="1"/>
  <c r="B419" i="3" s="1"/>
  <c r="E423"/>
  <c r="X423" i="1" s="1"/>
  <c r="D423" i="3"/>
  <c r="W423" i="1" s="1"/>
  <c r="B423" i="3" s="1"/>
  <c r="E427"/>
  <c r="X427" i="1" s="1"/>
  <c r="D427" i="3"/>
  <c r="W427" i="1" s="1"/>
  <c r="B427" i="3" s="1"/>
  <c r="E431"/>
  <c r="X431" i="1" s="1"/>
  <c r="D431" i="3"/>
  <c r="W431" i="1" s="1"/>
  <c r="B431" i="3" s="1"/>
  <c r="E435"/>
  <c r="X435" i="1" s="1"/>
  <c r="D435" i="3"/>
  <c r="W435" i="1" s="1"/>
  <c r="B435" i="3" s="1"/>
  <c r="E439"/>
  <c r="X439" i="1" s="1"/>
  <c r="D439" i="3"/>
  <c r="W439" i="1" s="1"/>
  <c r="B439" i="3" s="1"/>
  <c r="E443"/>
  <c r="X443" i="1" s="1"/>
  <c r="D443" i="3"/>
  <c r="W443" i="1" s="1"/>
  <c r="B443" i="3" s="1"/>
  <c r="E447"/>
  <c r="X447" i="1" s="1"/>
  <c r="D447" i="3"/>
  <c r="W447" i="1" s="1"/>
  <c r="B447" i="3" s="1"/>
  <c r="E451"/>
  <c r="X451" i="1" s="1"/>
  <c r="D451" i="3"/>
  <c r="W451" i="1" s="1"/>
  <c r="B451" i="3" s="1"/>
  <c r="E455"/>
  <c r="X455" i="1" s="1"/>
  <c r="D455" i="3"/>
  <c r="W455" i="1" s="1"/>
  <c r="B455" i="3" s="1"/>
  <c r="E459"/>
  <c r="X459" i="1" s="1"/>
  <c r="D459" i="3"/>
  <c r="W459" i="1" s="1"/>
  <c r="B459" i="3" s="1"/>
  <c r="E464"/>
  <c r="X464" i="1" s="1"/>
  <c r="D464" i="3"/>
  <c r="W464" i="1" s="1"/>
  <c r="B464" i="3" s="1"/>
  <c r="E468"/>
  <c r="X468" i="1" s="1"/>
  <c r="D468" i="3"/>
  <c r="W468" i="1" s="1"/>
  <c r="B468" i="3" s="1"/>
  <c r="E472"/>
  <c r="X472" i="1" s="1"/>
  <c r="D472" i="3"/>
  <c r="W472" i="1" s="1"/>
  <c r="B472" i="3" s="1"/>
  <c r="E476"/>
  <c r="X476" i="1" s="1"/>
  <c r="D476" i="3"/>
  <c r="W476" i="1" s="1"/>
  <c r="B476" i="3" s="1"/>
  <c r="E480"/>
  <c r="X480" i="1" s="1"/>
  <c r="D480" i="3"/>
  <c r="W480" i="1" s="1"/>
  <c r="B480" i="3" s="1"/>
  <c r="E484"/>
  <c r="X484" i="1" s="1"/>
  <c r="D484" i="3"/>
  <c r="W484" i="1" s="1"/>
  <c r="B484" i="3" s="1"/>
  <c r="E488"/>
  <c r="X488" i="1" s="1"/>
  <c r="D488" i="3"/>
  <c r="W488" i="1" s="1"/>
  <c r="B488" i="3" s="1"/>
  <c r="E492"/>
  <c r="X492" i="1" s="1"/>
  <c r="D492" i="3"/>
  <c r="W492" i="1" s="1"/>
  <c r="B492" i="3" s="1"/>
  <c r="E496"/>
  <c r="X496" i="1" s="1"/>
  <c r="D496" i="3"/>
  <c r="W496" i="1" s="1"/>
  <c r="B496" i="3" s="1"/>
  <c r="E500"/>
  <c r="X500" i="1" s="1"/>
  <c r="D500" i="3"/>
  <c r="W500" i="1" s="1"/>
  <c r="B500" i="3" s="1"/>
  <c r="E504"/>
  <c r="X504" i="1" s="1"/>
  <c r="D504" i="3"/>
  <c r="W504" i="1" s="1"/>
  <c r="B504" i="3" s="1"/>
  <c r="E508"/>
  <c r="X508" i="1" s="1"/>
  <c r="D508" i="3"/>
  <c r="W508" i="1" s="1"/>
  <c r="B508" i="3" s="1"/>
  <c r="E512"/>
  <c r="X512" i="1" s="1"/>
  <c r="D512" i="3"/>
  <c r="W512" i="1" s="1"/>
  <c r="B512" i="3" s="1"/>
  <c r="E516"/>
  <c r="X516" i="1" s="1"/>
  <c r="D516" i="3"/>
  <c r="W516" i="1" s="1"/>
  <c r="B516" i="3" s="1"/>
  <c r="E520"/>
  <c r="X520" i="1" s="1"/>
  <c r="D520" i="3"/>
  <c r="W520" i="1" s="1"/>
  <c r="B520" i="3" s="1"/>
  <c r="E524"/>
  <c r="X524" i="1" s="1"/>
  <c r="D524" i="3"/>
  <c r="W524" i="1" s="1"/>
  <c r="B524" i="3" s="1"/>
  <c r="E528"/>
  <c r="X528" i="1" s="1"/>
  <c r="D528" i="3"/>
  <c r="W528" i="1" s="1"/>
  <c r="B528" i="3" s="1"/>
  <c r="E532"/>
  <c r="X532" i="1" s="1"/>
  <c r="D532" i="3"/>
  <c r="W532" i="1" s="1"/>
  <c r="B532" i="3" s="1"/>
  <c r="E536"/>
  <c r="X536" i="1" s="1"/>
  <c r="D536" i="3"/>
  <c r="W536" i="1" s="1"/>
  <c r="B536" i="3" s="1"/>
  <c r="E540"/>
  <c r="X540" i="1" s="1"/>
  <c r="D540" i="3"/>
  <c r="W540" i="1" s="1"/>
  <c r="B540" i="3" s="1"/>
  <c r="E544"/>
  <c r="X544" i="1" s="1"/>
  <c r="D544" i="3"/>
  <c r="W544" i="1" s="1"/>
  <c r="B544" i="3" s="1"/>
  <c r="E548"/>
  <c r="X548" i="1" s="1"/>
  <c r="D548" i="3"/>
  <c r="W548" i="1" s="1"/>
  <c r="B548" i="3" s="1"/>
  <c r="E552"/>
  <c r="X552" i="1" s="1"/>
  <c r="D552" i="3"/>
  <c r="W552" i="1" s="1"/>
  <c r="B552" i="3" s="1"/>
  <c r="E556"/>
  <c r="X556" i="1" s="1"/>
  <c r="D556" i="3"/>
  <c r="W556" i="1" s="1"/>
  <c r="B556" i="3" s="1"/>
  <c r="E560"/>
  <c r="X560" i="1" s="1"/>
  <c r="D560" i="3"/>
  <c r="W560" i="1" s="1"/>
  <c r="B560" i="3" s="1"/>
  <c r="E564"/>
  <c r="X564" i="1" s="1"/>
  <c r="D564" i="3"/>
  <c r="W564" i="1" s="1"/>
  <c r="B564" i="3" s="1"/>
  <c r="E568"/>
  <c r="X568" i="1" s="1"/>
  <c r="D568" i="3"/>
  <c r="W568" i="1" s="1"/>
  <c r="B568" i="3" s="1"/>
  <c r="E572"/>
  <c r="X572" i="1" s="1"/>
  <c r="D572" i="3"/>
  <c r="W572" i="1" s="1"/>
  <c r="B572" i="3" s="1"/>
  <c r="E576"/>
  <c r="X576" i="1" s="1"/>
  <c r="D576" i="3"/>
  <c r="W576" i="1" s="1"/>
  <c r="B576" i="3" s="1"/>
  <c r="E580"/>
  <c r="X580" i="1" s="1"/>
  <c r="D580" i="3"/>
  <c r="W580" i="1" s="1"/>
  <c r="B580" i="3" s="1"/>
  <c r="E584"/>
  <c r="X584" i="1" s="1"/>
  <c r="D584" i="3"/>
  <c r="W584" i="1" s="1"/>
  <c r="B584" i="3" s="1"/>
  <c r="E588"/>
  <c r="X588" i="1" s="1"/>
  <c r="D588" i="3"/>
  <c r="W588" i="1" s="1"/>
  <c r="B588" i="3" s="1"/>
  <c r="E592"/>
  <c r="X592" i="1" s="1"/>
  <c r="D592" i="3"/>
  <c r="W592" i="1" s="1"/>
  <c r="B592" i="3" s="1"/>
  <c r="E596"/>
  <c r="X596" i="1" s="1"/>
  <c r="D596" i="3"/>
  <c r="W596" i="1" s="1"/>
  <c r="B596" i="3" s="1"/>
  <c r="E600"/>
  <c r="X600" i="1" s="1"/>
  <c r="D600" i="3"/>
  <c r="W600" i="1" s="1"/>
  <c r="B600" i="3" s="1"/>
  <c r="E605"/>
  <c r="X605" i="1" s="1"/>
  <c r="D605" i="3"/>
  <c r="W605" i="1" s="1"/>
  <c r="B605" i="3" s="1"/>
  <c r="E609"/>
  <c r="X609" i="1" s="1"/>
  <c r="D609" i="3"/>
  <c r="W609" i="1" s="1"/>
  <c r="B609" i="3" s="1"/>
  <c r="E613"/>
  <c r="X613" i="1" s="1"/>
  <c r="D613" i="3"/>
  <c r="W613" i="1" s="1"/>
  <c r="B613" i="3" s="1"/>
  <c r="E617"/>
  <c r="X617" i="1" s="1"/>
  <c r="D617" i="3"/>
  <c r="W617" i="1" s="1"/>
  <c r="B617" i="3" s="1"/>
  <c r="E621"/>
  <c r="X621" i="1" s="1"/>
  <c r="D621" i="3"/>
  <c r="W621" i="1" s="1"/>
  <c r="B621" i="3" s="1"/>
  <c r="E626"/>
  <c r="X626" i="1" s="1"/>
  <c r="D626" i="3"/>
  <c r="W626" i="1" s="1"/>
  <c r="B626" i="3" s="1"/>
  <c r="E630"/>
  <c r="X630" i="1" s="1"/>
  <c r="D630" i="3"/>
  <c r="W630" i="1" s="1"/>
  <c r="B630" i="3" s="1"/>
  <c r="E634"/>
  <c r="X634" i="1" s="1"/>
  <c r="D634" i="3"/>
  <c r="W634" i="1" s="1"/>
  <c r="B634" i="3" s="1"/>
  <c r="E638"/>
  <c r="X638" i="1" s="1"/>
  <c r="D638" i="3"/>
  <c r="W638" i="1" s="1"/>
  <c r="B638" i="3" s="1"/>
  <c r="E644"/>
  <c r="X644" i="1" s="1"/>
  <c r="D644" i="3"/>
  <c r="W644" i="1" s="1"/>
  <c r="B644" i="3" s="1"/>
  <c r="E648"/>
  <c r="X648" i="1" s="1"/>
  <c r="D648" i="3"/>
  <c r="W648" i="1" s="1"/>
  <c r="B648" i="3" s="1"/>
  <c r="E652"/>
  <c r="X652" i="1" s="1"/>
  <c r="D652" i="3"/>
  <c r="W652" i="1" s="1"/>
  <c r="B652" i="3" s="1"/>
  <c r="E656"/>
  <c r="X656" i="1" s="1"/>
  <c r="D656" i="3"/>
  <c r="W656" i="1" s="1"/>
  <c r="B656" i="3" s="1"/>
  <c r="E660"/>
  <c r="X660" i="1" s="1"/>
  <c r="D660" i="3"/>
  <c r="W660" i="1" s="1"/>
  <c r="B660" i="3" s="1"/>
  <c r="E665"/>
  <c r="X665" i="1" s="1"/>
  <c r="D665" i="3"/>
  <c r="W665" i="1" s="1"/>
  <c r="B665" i="3" s="1"/>
  <c r="E669"/>
  <c r="X669" i="1" s="1"/>
  <c r="D669" i="3"/>
  <c r="W669" i="1" s="1"/>
  <c r="B669" i="3" s="1"/>
  <c r="E673"/>
  <c r="X673" i="1" s="1"/>
  <c r="D673" i="3"/>
  <c r="W673" i="1" s="1"/>
  <c r="B673" i="3" s="1"/>
  <c r="E677"/>
  <c r="X677" i="1" s="1"/>
  <c r="D677" i="3"/>
  <c r="W677" i="1" s="1"/>
  <c r="B677" i="3" s="1"/>
  <c r="E681"/>
  <c r="X681" i="1" s="1"/>
  <c r="D681" i="3"/>
  <c r="W681" i="1" s="1"/>
  <c r="B681" i="3" s="1"/>
  <c r="E685"/>
  <c r="X685" i="1" s="1"/>
  <c r="D685" i="3"/>
  <c r="W685" i="1" s="1"/>
  <c r="B685" i="3" s="1"/>
  <c r="E690"/>
  <c r="X690" i="1" s="1"/>
  <c r="D690" i="3"/>
  <c r="W690" i="1" s="1"/>
  <c r="B690" i="3" s="1"/>
  <c r="E694"/>
  <c r="X694" i="1" s="1"/>
  <c r="D694" i="3"/>
  <c r="W694" i="1" s="1"/>
  <c r="B694" i="3" s="1"/>
  <c r="E698"/>
  <c r="X698" i="1" s="1"/>
  <c r="D698" i="3"/>
  <c r="W698" i="1" s="1"/>
  <c r="B698" i="3" s="1"/>
  <c r="E703"/>
  <c r="X703" i="1" s="1"/>
  <c r="D703" i="3"/>
  <c r="W703" i="1" s="1"/>
  <c r="B703" i="3" s="1"/>
  <c r="E707"/>
  <c r="X707" i="1" s="1"/>
  <c r="D707" i="3"/>
  <c r="W707" i="1" s="1"/>
  <c r="B707" i="3" s="1"/>
  <c r="E711"/>
  <c r="X711" i="1" s="1"/>
  <c r="D711" i="3"/>
  <c r="W711" i="1" s="1"/>
  <c r="B711" i="3" s="1"/>
  <c r="E719"/>
  <c r="X719" i="1" s="1"/>
  <c r="D719" i="3"/>
  <c r="W719" i="1" s="1"/>
  <c r="B719" i="3" s="1"/>
  <c r="E723"/>
  <c r="X723" i="1" s="1"/>
  <c r="D723" i="3"/>
  <c r="W723" i="1" s="1"/>
  <c r="B723" i="3" s="1"/>
  <c r="E727"/>
  <c r="X727" i="1" s="1"/>
  <c r="D727" i="3"/>
  <c r="W727" i="1" s="1"/>
  <c r="B727" i="3" s="1"/>
  <c r="E731"/>
  <c r="X731" i="1" s="1"/>
  <c r="D731" i="3"/>
  <c r="W731" i="1" s="1"/>
  <c r="B731" i="3" s="1"/>
  <c r="E735"/>
  <c r="X735" i="1" s="1"/>
  <c r="D735" i="3"/>
  <c r="W735" i="1" s="1"/>
  <c r="B735" i="3" s="1"/>
  <c r="E739"/>
  <c r="X739" i="1" s="1"/>
  <c r="D739" i="3"/>
  <c r="W739" i="1" s="1"/>
  <c r="B739" i="3" s="1"/>
  <c r="E743"/>
  <c r="X743" i="1" s="1"/>
  <c r="D743" i="3"/>
  <c r="W743" i="1" s="1"/>
  <c r="B743" i="3" s="1"/>
  <c r="E748"/>
  <c r="X748" i="1" s="1"/>
  <c r="D748" i="3"/>
  <c r="W748" i="1" s="1"/>
  <c r="B748" i="3" s="1"/>
  <c r="E753"/>
  <c r="X753" i="1" s="1"/>
  <c r="D753" i="3"/>
  <c r="W753" i="1" s="1"/>
  <c r="B753" i="3" s="1"/>
  <c r="E757"/>
  <c r="X757" i="1" s="1"/>
  <c r="D757" i="3"/>
  <c r="W757" i="1" s="1"/>
  <c r="B757" i="3" s="1"/>
  <c r="E761"/>
  <c r="X761" i="1" s="1"/>
  <c r="D761" i="3"/>
  <c r="W761" i="1" s="1"/>
  <c r="B761" i="3" s="1"/>
  <c r="E765"/>
  <c r="X765" i="1" s="1"/>
  <c r="D765" i="3"/>
  <c r="W765" i="1" s="1"/>
  <c r="B765" i="3" s="1"/>
  <c r="E769"/>
  <c r="X769" i="1" s="1"/>
  <c r="D769" i="3"/>
  <c r="W769" i="1" s="1"/>
  <c r="B769" i="3" s="1"/>
  <c r="E773"/>
  <c r="X773" i="1" s="1"/>
  <c r="D773" i="3"/>
  <c r="W773" i="1" s="1"/>
  <c r="B773" i="3" s="1"/>
  <c r="E777"/>
  <c r="X777" i="1" s="1"/>
  <c r="D777" i="3"/>
  <c r="W777" i="1" s="1"/>
  <c r="B777" i="3" s="1"/>
  <c r="E783"/>
  <c r="X783" i="1" s="1"/>
  <c r="D783" i="3"/>
  <c r="W783" i="1" s="1"/>
  <c r="B783" i="3" s="1"/>
  <c r="E787"/>
  <c r="X787" i="1" s="1"/>
  <c r="D787" i="3"/>
  <c r="W787" i="1" s="1"/>
  <c r="B787" i="3" s="1"/>
  <c r="E791"/>
  <c r="X791" i="1" s="1"/>
  <c r="D791" i="3"/>
  <c r="W791" i="1" s="1"/>
  <c r="B791" i="3" s="1"/>
  <c r="E795"/>
  <c r="X795" i="1" s="1"/>
  <c r="D795" i="3"/>
  <c r="W795" i="1" s="1"/>
  <c r="B795" i="3" s="1"/>
  <c r="E799"/>
  <c r="X799" i="1" s="1"/>
  <c r="D799" i="3"/>
  <c r="W799" i="1" s="1"/>
  <c r="B799" i="3" s="1"/>
  <c r="E803"/>
  <c r="X803" i="1" s="1"/>
  <c r="D803" i="3"/>
  <c r="W803" i="1" s="1"/>
  <c r="B803" i="3" s="1"/>
  <c r="E807"/>
  <c r="X807" i="1" s="1"/>
  <c r="D807" i="3"/>
  <c r="W807" i="1" s="1"/>
  <c r="B807" i="3" s="1"/>
  <c r="E812"/>
  <c r="X812" i="1" s="1"/>
  <c r="D812" i="3"/>
  <c r="W812" i="1" s="1"/>
  <c r="B812" i="3" s="1"/>
  <c r="E817"/>
  <c r="X817" i="1" s="1"/>
  <c r="D817" i="3"/>
  <c r="W817" i="1" s="1"/>
  <c r="B817" i="3" s="1"/>
  <c r="E821"/>
  <c r="X821" i="1" s="1"/>
  <c r="D821" i="3"/>
  <c r="W821" i="1" s="1"/>
  <c r="B821" i="3" s="1"/>
  <c r="E825"/>
  <c r="X825" i="1" s="1"/>
  <c r="D825" i="3"/>
  <c r="W825" i="1" s="1"/>
  <c r="B825" i="3" s="1"/>
  <c r="E829"/>
  <c r="X829" i="1" s="1"/>
  <c r="D829" i="3"/>
  <c r="W829" i="1" s="1"/>
  <c r="B829" i="3" s="1"/>
  <c r="E833"/>
  <c r="X833" i="1" s="1"/>
  <c r="D833" i="3"/>
  <c r="W833" i="1" s="1"/>
  <c r="B833" i="3" s="1"/>
  <c r="E837"/>
  <c r="X837" i="1" s="1"/>
  <c r="D837" i="3"/>
  <c r="W837" i="1" s="1"/>
  <c r="B837" i="3" s="1"/>
  <c r="E841"/>
  <c r="X841" i="1" s="1"/>
  <c r="D841" i="3"/>
  <c r="W841" i="1" s="1"/>
  <c r="B841" i="3" s="1"/>
  <c r="E847"/>
  <c r="X847" i="1" s="1"/>
  <c r="D847" i="3"/>
  <c r="W847" i="1" s="1"/>
  <c r="B847" i="3" s="1"/>
  <c r="E851"/>
  <c r="X851" i="1" s="1"/>
  <c r="D851" i="3"/>
  <c r="W851" i="1" s="1"/>
  <c r="B851" i="3" s="1"/>
  <c r="E855"/>
  <c r="X855" i="1" s="1"/>
  <c r="D855" i="3"/>
  <c r="W855" i="1" s="1"/>
  <c r="B855" i="3" s="1"/>
  <c r="E859"/>
  <c r="X859" i="1" s="1"/>
  <c r="D859" i="3"/>
  <c r="W859" i="1" s="1"/>
  <c r="B859" i="3" s="1"/>
  <c r="E863"/>
  <c r="X863" i="1" s="1"/>
  <c r="D863" i="3"/>
  <c r="W863" i="1" s="1"/>
  <c r="B863" i="3" s="1"/>
  <c r="E867"/>
  <c r="X867" i="1" s="1"/>
  <c r="D867" i="3"/>
  <c r="W867" i="1" s="1"/>
  <c r="B867" i="3" s="1"/>
  <c r="E871"/>
  <c r="X871" i="1" s="1"/>
  <c r="D871" i="3"/>
  <c r="W871" i="1" s="1"/>
  <c r="B871" i="3" s="1"/>
  <c r="E876"/>
  <c r="X876" i="1" s="1"/>
  <c r="D876" i="3"/>
  <c r="W876" i="1" s="1"/>
  <c r="B876" i="3" s="1"/>
  <c r="E881"/>
  <c r="X881" i="1" s="1"/>
  <c r="D881" i="3"/>
  <c r="W881" i="1" s="1"/>
  <c r="B881" i="3" s="1"/>
  <c r="E885"/>
  <c r="X885" i="1" s="1"/>
  <c r="D885" i="3"/>
  <c r="W885" i="1" s="1"/>
  <c r="B885" i="3" s="1"/>
  <c r="E889"/>
  <c r="X889" i="1" s="1"/>
  <c r="D889" i="3"/>
  <c r="W889" i="1" s="1"/>
  <c r="B889" i="3" s="1"/>
  <c r="E893"/>
  <c r="X893" i="1" s="1"/>
  <c r="D893" i="3"/>
  <c r="W893" i="1" s="1"/>
  <c r="B893" i="3" s="1"/>
  <c r="E897"/>
  <c r="X897" i="1" s="1"/>
  <c r="D897" i="3"/>
  <c r="W897" i="1" s="1"/>
  <c r="B897" i="3" s="1"/>
  <c r="E901"/>
  <c r="X901" i="1" s="1"/>
  <c r="D901" i="3"/>
  <c r="W901" i="1" s="1"/>
  <c r="B901" i="3" s="1"/>
  <c r="E905"/>
  <c r="X905" i="1" s="1"/>
  <c r="D905" i="3"/>
  <c r="W905" i="1" s="1"/>
  <c r="B905" i="3" s="1"/>
  <c r="E911"/>
  <c r="X911" i="1" s="1"/>
  <c r="D911" i="3"/>
  <c r="W911" i="1" s="1"/>
  <c r="B911" i="3" s="1"/>
  <c r="E915"/>
  <c r="X915" i="1" s="1"/>
  <c r="D915" i="3"/>
  <c r="W915" i="1" s="1"/>
  <c r="B915" i="3" s="1"/>
  <c r="E920"/>
  <c r="X920" i="1" s="1"/>
  <c r="D920" i="3"/>
  <c r="W920" i="1" s="1"/>
  <c r="B920" i="3" s="1"/>
  <c r="E924"/>
  <c r="X924" i="1" s="1"/>
  <c r="D924" i="3"/>
  <c r="W924" i="1" s="1"/>
  <c r="B924" i="3" s="1"/>
  <c r="E928"/>
  <c r="X928" i="1" s="1"/>
  <c r="D928" i="3"/>
  <c r="W928" i="1" s="1"/>
  <c r="B928" i="3" s="1"/>
  <c r="E932"/>
  <c r="X932" i="1" s="1"/>
  <c r="D932" i="3"/>
  <c r="W932" i="1" s="1"/>
  <c r="B932" i="3" s="1"/>
  <c r="E936"/>
  <c r="X936" i="1" s="1"/>
  <c r="D936" i="3"/>
  <c r="W936" i="1" s="1"/>
  <c r="B936" i="3" s="1"/>
  <c r="E941"/>
  <c r="X941" i="1" s="1"/>
  <c r="D941" i="3"/>
  <c r="W941" i="1" s="1"/>
  <c r="B941" i="3" s="1"/>
  <c r="E946"/>
  <c r="X946" i="1" s="1"/>
  <c r="D946" i="3"/>
  <c r="W946" i="1" s="1"/>
  <c r="B946" i="3" s="1"/>
  <c r="E951"/>
  <c r="X951" i="1" s="1"/>
  <c r="D951" i="3"/>
  <c r="W951" i="1" s="1"/>
  <c r="B951" i="3" s="1"/>
  <c r="E955"/>
  <c r="X955" i="1" s="1"/>
  <c r="D955" i="3"/>
  <c r="W955" i="1" s="1"/>
  <c r="B955" i="3" s="1"/>
  <c r="E959"/>
  <c r="X959" i="1" s="1"/>
  <c r="D959" i="3"/>
  <c r="W959" i="1" s="1"/>
  <c r="B959" i="3" s="1"/>
  <c r="E963"/>
  <c r="X963" i="1" s="1"/>
  <c r="D963" i="3"/>
  <c r="W963" i="1" s="1"/>
  <c r="B963" i="3" s="1"/>
  <c r="E967"/>
  <c r="X967" i="1" s="1"/>
  <c r="D967" i="3"/>
  <c r="W967" i="1" s="1"/>
  <c r="B967" i="3" s="1"/>
  <c r="E972"/>
  <c r="X972" i="1" s="1"/>
  <c r="D972" i="3"/>
  <c r="W972" i="1" s="1"/>
  <c r="B972" i="3" s="1"/>
  <c r="D999"/>
  <c r="W999" i="1" s="1"/>
  <c r="B999" i="3" s="1"/>
  <c r="E999"/>
  <c r="X999" i="1" s="1"/>
  <c r="D987" i="3"/>
  <c r="W987" i="1" s="1"/>
  <c r="B987" i="3" s="1"/>
  <c r="E987"/>
  <c r="X987" i="1" s="1"/>
  <c r="E992" i="3"/>
  <c r="X992" i="1" s="1"/>
  <c r="D992" i="3"/>
  <c r="W992" i="1" s="1"/>
  <c r="B992" i="3" s="1"/>
  <c r="E976"/>
  <c r="X976" i="1" s="1"/>
  <c r="D976" i="3"/>
  <c r="W976" i="1" s="1"/>
  <c r="B976" i="3" s="1"/>
  <c r="E990"/>
  <c r="X990" i="1" s="1"/>
  <c r="D990" i="3"/>
  <c r="W990" i="1" s="1"/>
  <c r="B990" i="3" s="1"/>
  <c r="E989"/>
  <c r="X989" i="1" s="1"/>
  <c r="D989" i="3"/>
  <c r="W989" i="1" s="1"/>
  <c r="B989" i="3" s="1"/>
  <c r="Y313" i="1"/>
  <c r="H313"/>
  <c r="E604" i="3"/>
  <c r="X604" i="1" s="1"/>
  <c r="D604" i="3"/>
  <c r="W604" i="1" s="1"/>
  <c r="B604" i="3" s="1"/>
  <c r="E612"/>
  <c r="X612" i="1" s="1"/>
  <c r="D612" i="3"/>
  <c r="W612" i="1" s="1"/>
  <c r="B612" i="3" s="1"/>
  <c r="E620"/>
  <c r="X620" i="1" s="1"/>
  <c r="D620" i="3"/>
  <c r="W620" i="1" s="1"/>
  <c r="B620" i="3" s="1"/>
  <c r="E629"/>
  <c r="X629" i="1" s="1"/>
  <c r="D629" i="3"/>
  <c r="W629" i="1" s="1"/>
  <c r="B629" i="3" s="1"/>
  <c r="E637"/>
  <c r="X637" i="1" s="1"/>
  <c r="D637" i="3"/>
  <c r="W637" i="1" s="1"/>
  <c r="B637" i="3" s="1"/>
  <c r="E651"/>
  <c r="X651" i="1" s="1"/>
  <c r="D651" i="3"/>
  <c r="W651" i="1" s="1"/>
  <c r="B651" i="3" s="1"/>
  <c r="E659"/>
  <c r="X659" i="1" s="1"/>
  <c r="D659" i="3"/>
  <c r="W659" i="1" s="1"/>
  <c r="B659" i="3" s="1"/>
  <c r="E668"/>
  <c r="X668" i="1" s="1"/>
  <c r="D668" i="3"/>
  <c r="W668" i="1" s="1"/>
  <c r="B668" i="3" s="1"/>
  <c r="E680"/>
  <c r="X680" i="1" s="1"/>
  <c r="D680" i="3"/>
  <c r="W680" i="1" s="1"/>
  <c r="B680" i="3" s="1"/>
  <c r="E688"/>
  <c r="X688" i="1" s="1"/>
  <c r="D688" i="3"/>
  <c r="W688" i="1" s="1"/>
  <c r="B688" i="3" s="1"/>
  <c r="E697"/>
  <c r="X697" i="1" s="1"/>
  <c r="D697" i="3"/>
  <c r="W697" i="1" s="1"/>
  <c r="B697" i="3" s="1"/>
  <c r="E706"/>
  <c r="X706" i="1" s="1"/>
  <c r="D706" i="3"/>
  <c r="W706" i="1" s="1"/>
  <c r="B706" i="3" s="1"/>
  <c r="E717"/>
  <c r="X717" i="1" s="1"/>
  <c r="D717" i="3"/>
  <c r="W717" i="1" s="1"/>
  <c r="B717" i="3" s="1"/>
  <c r="E722"/>
  <c r="X722" i="1" s="1"/>
  <c r="D722" i="3"/>
  <c r="W722" i="1" s="1"/>
  <c r="B722" i="3" s="1"/>
  <c r="E730"/>
  <c r="X730" i="1" s="1"/>
  <c r="D730" i="3"/>
  <c r="W730" i="1" s="1"/>
  <c r="B730" i="3" s="1"/>
  <c r="E738"/>
  <c r="X738" i="1" s="1"/>
  <c r="D738" i="3"/>
  <c r="W738" i="1" s="1"/>
  <c r="B738" i="3" s="1"/>
  <c r="E742"/>
  <c r="X742" i="1" s="1"/>
  <c r="D742" i="3"/>
  <c r="W742" i="1" s="1"/>
  <c r="B742" i="3" s="1"/>
  <c r="E752"/>
  <c r="X752" i="1" s="1"/>
  <c r="D752" i="3"/>
  <c r="W752" i="1" s="1"/>
  <c r="B752" i="3" s="1"/>
  <c r="E756"/>
  <c r="X756" i="1" s="1"/>
  <c r="D756" i="3"/>
  <c r="W756" i="1" s="1"/>
  <c r="B756" i="3" s="1"/>
  <c r="E760"/>
  <c r="X760" i="1" s="1"/>
  <c r="D760" i="3"/>
  <c r="W760" i="1" s="1"/>
  <c r="B760" i="3" s="1"/>
  <c r="E764"/>
  <c r="X764" i="1" s="1"/>
  <c r="D764" i="3"/>
  <c r="W764" i="1" s="1"/>
  <c r="B764" i="3" s="1"/>
  <c r="E768"/>
  <c r="X768" i="1" s="1"/>
  <c r="D768" i="3"/>
  <c r="W768" i="1" s="1"/>
  <c r="B768" i="3" s="1"/>
  <c r="E772"/>
  <c r="X772" i="1" s="1"/>
  <c r="D772" i="3"/>
  <c r="W772" i="1" s="1"/>
  <c r="B772" i="3" s="1"/>
  <c r="E776"/>
  <c r="X776" i="1" s="1"/>
  <c r="D776" i="3"/>
  <c r="W776" i="1" s="1"/>
  <c r="B776" i="3" s="1"/>
  <c r="E786"/>
  <c r="X786" i="1" s="1"/>
  <c r="D786" i="3"/>
  <c r="W786" i="1" s="1"/>
  <c r="B786" i="3" s="1"/>
  <c r="E790"/>
  <c r="X790" i="1" s="1"/>
  <c r="D790" i="3"/>
  <c r="W790" i="1" s="1"/>
  <c r="B790" i="3" s="1"/>
  <c r="E794"/>
  <c r="X794" i="1" s="1"/>
  <c r="D794" i="3"/>
  <c r="W794" i="1" s="1"/>
  <c r="B794" i="3" s="1"/>
  <c r="E798"/>
  <c r="X798" i="1" s="1"/>
  <c r="D798" i="3"/>
  <c r="W798" i="1" s="1"/>
  <c r="B798" i="3" s="1"/>
  <c r="E802"/>
  <c r="X802" i="1" s="1"/>
  <c r="D802" i="3"/>
  <c r="W802" i="1" s="1"/>
  <c r="B802" i="3" s="1"/>
  <c r="E806"/>
  <c r="X806" i="1" s="1"/>
  <c r="D806" i="3"/>
  <c r="W806" i="1" s="1"/>
  <c r="B806" i="3" s="1"/>
  <c r="E811"/>
  <c r="X811" i="1" s="1"/>
  <c r="D811" i="3"/>
  <c r="W811" i="1" s="1"/>
  <c r="B811" i="3" s="1"/>
  <c r="E816"/>
  <c r="X816" i="1" s="1"/>
  <c r="D816" i="3"/>
  <c r="W816" i="1" s="1"/>
  <c r="B816" i="3" s="1"/>
  <c r="E820"/>
  <c r="X820" i="1" s="1"/>
  <c r="D820" i="3"/>
  <c r="W820" i="1" s="1"/>
  <c r="B820" i="3" s="1"/>
  <c r="E824"/>
  <c r="X824" i="1" s="1"/>
  <c r="D824" i="3"/>
  <c r="W824" i="1" s="1"/>
  <c r="B824" i="3" s="1"/>
  <c r="E828"/>
  <c r="X828" i="1" s="1"/>
  <c r="D828" i="3"/>
  <c r="W828" i="1" s="1"/>
  <c r="B828" i="3" s="1"/>
  <c r="E832"/>
  <c r="X832" i="1" s="1"/>
  <c r="D832" i="3"/>
  <c r="W832" i="1" s="1"/>
  <c r="B832" i="3" s="1"/>
  <c r="E836"/>
  <c r="X836" i="1" s="1"/>
  <c r="D836" i="3"/>
  <c r="W836" i="1" s="1"/>
  <c r="B836" i="3" s="1"/>
  <c r="E840"/>
  <c r="X840" i="1" s="1"/>
  <c r="D840" i="3"/>
  <c r="W840" i="1" s="1"/>
  <c r="B840" i="3" s="1"/>
  <c r="E845"/>
  <c r="X845" i="1" s="1"/>
  <c r="D845" i="3"/>
  <c r="W845" i="1" s="1"/>
  <c r="B845" i="3" s="1"/>
  <c r="E850"/>
  <c r="X850" i="1" s="1"/>
  <c r="D850" i="3"/>
  <c r="W850" i="1" s="1"/>
  <c r="B850" i="3" s="1"/>
  <c r="E854"/>
  <c r="X854" i="1" s="1"/>
  <c r="D854" i="3"/>
  <c r="W854" i="1" s="1"/>
  <c r="B854" i="3" s="1"/>
  <c r="E858"/>
  <c r="X858" i="1" s="1"/>
  <c r="D858" i="3"/>
  <c r="W858" i="1" s="1"/>
  <c r="B858" i="3" s="1"/>
  <c r="E862"/>
  <c r="X862" i="1" s="1"/>
  <c r="D862" i="3"/>
  <c r="W862" i="1" s="1"/>
  <c r="B862" i="3" s="1"/>
  <c r="E866"/>
  <c r="X866" i="1" s="1"/>
  <c r="D866" i="3"/>
  <c r="W866" i="1" s="1"/>
  <c r="B866" i="3" s="1"/>
  <c r="E870"/>
  <c r="X870" i="1" s="1"/>
  <c r="D870" i="3"/>
  <c r="W870" i="1" s="1"/>
  <c r="B870" i="3" s="1"/>
  <c r="E875"/>
  <c r="X875" i="1" s="1"/>
  <c r="D875" i="3"/>
  <c r="W875" i="1" s="1"/>
  <c r="B875" i="3" s="1"/>
  <c r="E880"/>
  <c r="X880" i="1" s="1"/>
  <c r="D880" i="3"/>
  <c r="W880" i="1" s="1"/>
  <c r="B880" i="3" s="1"/>
  <c r="E884"/>
  <c r="X884" i="1" s="1"/>
  <c r="D884" i="3"/>
  <c r="W884" i="1" s="1"/>
  <c r="B884" i="3" s="1"/>
  <c r="E888"/>
  <c r="X888" i="1" s="1"/>
  <c r="D888" i="3"/>
  <c r="W888" i="1" s="1"/>
  <c r="B888" i="3" s="1"/>
  <c r="E892"/>
  <c r="X892" i="1" s="1"/>
  <c r="D892" i="3"/>
  <c r="W892" i="1" s="1"/>
  <c r="B892" i="3" s="1"/>
  <c r="E896"/>
  <c r="X896" i="1" s="1"/>
  <c r="D896" i="3"/>
  <c r="W896" i="1" s="1"/>
  <c r="B896" i="3" s="1"/>
  <c r="E900"/>
  <c r="X900" i="1" s="1"/>
  <c r="D900" i="3"/>
  <c r="W900" i="1" s="1"/>
  <c r="B900" i="3" s="1"/>
  <c r="E904"/>
  <c r="X904" i="1" s="1"/>
  <c r="D904" i="3"/>
  <c r="W904" i="1" s="1"/>
  <c r="B904" i="3" s="1"/>
  <c r="E909"/>
  <c r="X909" i="1" s="1"/>
  <c r="D909" i="3"/>
  <c r="W909" i="1" s="1"/>
  <c r="B909" i="3" s="1"/>
  <c r="E914"/>
  <c r="X914" i="1" s="1"/>
  <c r="D914" i="3"/>
  <c r="W914" i="1" s="1"/>
  <c r="B914" i="3" s="1"/>
  <c r="E919"/>
  <c r="X919" i="1" s="1"/>
  <c r="D919" i="3"/>
  <c r="W919" i="1" s="1"/>
  <c r="B919" i="3" s="1"/>
  <c r="E923"/>
  <c r="X923" i="1" s="1"/>
  <c r="D923" i="3"/>
  <c r="W923" i="1" s="1"/>
  <c r="B923" i="3" s="1"/>
  <c r="E927"/>
  <c r="X927" i="1" s="1"/>
  <c r="D927" i="3"/>
  <c r="W927" i="1" s="1"/>
  <c r="B927" i="3" s="1"/>
  <c r="E931"/>
  <c r="X931" i="1" s="1"/>
  <c r="D931" i="3"/>
  <c r="W931" i="1" s="1"/>
  <c r="B931" i="3" s="1"/>
  <c r="E935"/>
  <c r="X935" i="1" s="1"/>
  <c r="D935" i="3"/>
  <c r="W935" i="1" s="1"/>
  <c r="B935" i="3" s="1"/>
  <c r="E940"/>
  <c r="X940" i="1" s="1"/>
  <c r="D940" i="3"/>
  <c r="W940" i="1" s="1"/>
  <c r="B940" i="3" s="1"/>
  <c r="E945"/>
  <c r="X945" i="1" s="1"/>
  <c r="D945" i="3"/>
  <c r="W945" i="1" s="1"/>
  <c r="B945" i="3" s="1"/>
  <c r="E950"/>
  <c r="X950" i="1" s="1"/>
  <c r="D950" i="3"/>
  <c r="W950" i="1" s="1"/>
  <c r="B950" i="3" s="1"/>
  <c r="E954"/>
  <c r="X954" i="1" s="1"/>
  <c r="D954" i="3"/>
  <c r="W954" i="1" s="1"/>
  <c r="B954" i="3" s="1"/>
  <c r="E958"/>
  <c r="X958" i="1" s="1"/>
  <c r="D958" i="3"/>
  <c r="W958" i="1" s="1"/>
  <c r="B958" i="3" s="1"/>
  <c r="E962"/>
  <c r="X962" i="1" s="1"/>
  <c r="D962" i="3"/>
  <c r="W962" i="1" s="1"/>
  <c r="B962" i="3" s="1"/>
  <c r="E966"/>
  <c r="X966" i="1" s="1"/>
  <c r="D966" i="3"/>
  <c r="W966" i="1" s="1"/>
  <c r="B966" i="3" s="1"/>
  <c r="E971"/>
  <c r="X971" i="1" s="1"/>
  <c r="D971" i="3"/>
  <c r="W971" i="1" s="1"/>
  <c r="B971" i="3" s="1"/>
  <c r="D995"/>
  <c r="W995" i="1" s="1"/>
  <c r="B995" i="3" s="1"/>
  <c r="E995"/>
  <c r="X995" i="1" s="1"/>
  <c r="E996" i="3"/>
  <c r="X996" i="1" s="1"/>
  <c r="D996" i="3"/>
  <c r="W996" i="1" s="1"/>
  <c r="B996" i="3" s="1"/>
  <c r="E980"/>
  <c r="X980" i="1" s="1"/>
  <c r="D980" i="3"/>
  <c r="W980" i="1" s="1"/>
  <c r="B980" i="3" s="1"/>
  <c r="E994"/>
  <c r="X994" i="1" s="1"/>
  <c r="D994" i="3"/>
  <c r="W994" i="1" s="1"/>
  <c r="B994" i="3" s="1"/>
  <c r="E978"/>
  <c r="X978" i="1" s="1"/>
  <c r="D978" i="3"/>
  <c r="W978" i="1" s="1"/>
  <c r="B978" i="3" s="1"/>
  <c r="E993"/>
  <c r="X993" i="1" s="1"/>
  <c r="D993" i="3"/>
  <c r="W993" i="1" s="1"/>
  <c r="B993" i="3" s="1"/>
  <c r="E977"/>
  <c r="X977" i="1" s="1"/>
  <c r="D977" i="3"/>
  <c r="W977" i="1" s="1"/>
  <c r="B977" i="3" s="1"/>
  <c r="E599"/>
  <c r="X599" i="1" s="1"/>
  <c r="D599" i="3"/>
  <c r="W599" i="1" s="1"/>
  <c r="B599" i="3" s="1"/>
  <c r="E608"/>
  <c r="X608" i="1" s="1"/>
  <c r="D608" i="3"/>
  <c r="W608" i="1" s="1"/>
  <c r="B608" i="3" s="1"/>
  <c r="E616"/>
  <c r="X616" i="1" s="1"/>
  <c r="D616" i="3"/>
  <c r="W616" i="1" s="1"/>
  <c r="B616" i="3" s="1"/>
  <c r="E624"/>
  <c r="X624" i="1" s="1"/>
  <c r="D624" i="3"/>
  <c r="W624" i="1" s="1"/>
  <c r="B624" i="3" s="1"/>
  <c r="E633"/>
  <c r="X633" i="1" s="1"/>
  <c r="D633" i="3"/>
  <c r="W633" i="1" s="1"/>
  <c r="B633" i="3" s="1"/>
  <c r="E643"/>
  <c r="X643" i="1" s="1"/>
  <c r="D643" i="3"/>
  <c r="W643" i="1" s="1"/>
  <c r="B643" i="3" s="1"/>
  <c r="E647"/>
  <c r="X647" i="1" s="1"/>
  <c r="D647" i="3"/>
  <c r="W647" i="1" s="1"/>
  <c r="B647" i="3" s="1"/>
  <c r="E655"/>
  <c r="X655" i="1" s="1"/>
  <c r="D655" i="3"/>
  <c r="W655" i="1" s="1"/>
  <c r="B655" i="3" s="1"/>
  <c r="E664"/>
  <c r="X664" i="1" s="1"/>
  <c r="D664" i="3"/>
  <c r="W664" i="1" s="1"/>
  <c r="B664" i="3" s="1"/>
  <c r="E672"/>
  <c r="X672" i="1" s="1"/>
  <c r="D672" i="3"/>
  <c r="W672" i="1" s="1"/>
  <c r="B672" i="3" s="1"/>
  <c r="E676"/>
  <c r="X676" i="1" s="1"/>
  <c r="D676" i="3"/>
  <c r="W676" i="1" s="1"/>
  <c r="B676" i="3" s="1"/>
  <c r="E684"/>
  <c r="X684" i="1" s="1"/>
  <c r="D684" i="3"/>
  <c r="W684" i="1" s="1"/>
  <c r="B684" i="3" s="1"/>
  <c r="E693"/>
  <c r="X693" i="1" s="1"/>
  <c r="D693" i="3"/>
  <c r="W693" i="1" s="1"/>
  <c r="B693" i="3" s="1"/>
  <c r="E702"/>
  <c r="X702" i="1" s="1"/>
  <c r="D702" i="3"/>
  <c r="W702" i="1" s="1"/>
  <c r="B702" i="3" s="1"/>
  <c r="E710"/>
  <c r="X710" i="1" s="1"/>
  <c r="D710" i="3"/>
  <c r="W710" i="1" s="1"/>
  <c r="B710" i="3" s="1"/>
  <c r="E726"/>
  <c r="X726" i="1" s="1"/>
  <c r="D726" i="3"/>
  <c r="W726" i="1" s="1"/>
  <c r="B726" i="3" s="1"/>
  <c r="E734"/>
  <c r="X734" i="1" s="1"/>
  <c r="D734" i="3"/>
  <c r="W734" i="1" s="1"/>
  <c r="B734" i="3" s="1"/>
  <c r="E747"/>
  <c r="X747" i="1" s="1"/>
  <c r="D747" i="3"/>
  <c r="W747" i="1" s="1"/>
  <c r="B747" i="3" s="1"/>
  <c r="E781"/>
  <c r="X781" i="1" s="1"/>
  <c r="D781" i="3"/>
  <c r="W781" i="1" s="1"/>
  <c r="B781" i="3" s="1"/>
  <c r="E4"/>
  <c r="X4" i="1" s="1"/>
  <c r="D4" i="3"/>
  <c r="W4" i="1" s="1"/>
  <c r="B4" i="3" s="1"/>
  <c r="E8"/>
  <c r="X8" i="1" s="1"/>
  <c r="D8" i="3"/>
  <c r="W8" i="1" s="1"/>
  <c r="B8" i="3" s="1"/>
  <c r="E12"/>
  <c r="X12" i="1" s="1"/>
  <c r="D12" i="3"/>
  <c r="W12" i="1" s="1"/>
  <c r="B12" i="3" s="1"/>
  <c r="D18"/>
  <c r="W18" i="1" s="1"/>
  <c r="B18" i="3" s="1"/>
  <c r="E18"/>
  <c r="X18" i="1" s="1"/>
  <c r="E22" i="3"/>
  <c r="X22" i="1" s="1"/>
  <c r="D22" i="3"/>
  <c r="W22" i="1" s="1"/>
  <c r="B22" i="3" s="1"/>
  <c r="E27"/>
  <c r="X27" i="1" s="1"/>
  <c r="D27" i="3"/>
  <c r="W27" i="1" s="1"/>
  <c r="B27" i="3" s="1"/>
  <c r="E31"/>
  <c r="X31" i="1" s="1"/>
  <c r="D31" i="3"/>
  <c r="W31" i="1" s="1"/>
  <c r="B31" i="3" s="1"/>
  <c r="E35"/>
  <c r="X35" i="1" s="1"/>
  <c r="D35" i="3"/>
  <c r="W35" i="1" s="1"/>
  <c r="B35" i="3" s="1"/>
  <c r="E39"/>
  <c r="X39" i="1" s="1"/>
  <c r="D39" i="3"/>
  <c r="W39" i="1" s="1"/>
  <c r="B39" i="3" s="1"/>
  <c r="E43"/>
  <c r="X43" i="1" s="1"/>
  <c r="D43" i="3"/>
  <c r="W43" i="1" s="1"/>
  <c r="B43" i="3" s="1"/>
  <c r="E47"/>
  <c r="X47" i="1" s="1"/>
  <c r="D47" i="3"/>
  <c r="W47" i="1" s="1"/>
  <c r="B47" i="3" s="1"/>
  <c r="E52"/>
  <c r="X52" i="1" s="1"/>
  <c r="D52" i="3"/>
  <c r="W52" i="1" s="1"/>
  <c r="B52" i="3" s="1"/>
  <c r="D58"/>
  <c r="W58" i="1" s="1"/>
  <c r="B58" i="3" s="1"/>
  <c r="E58"/>
  <c r="X58" i="1" s="1"/>
  <c r="E63" i="3"/>
  <c r="X63" i="1" s="1"/>
  <c r="D63" i="3"/>
  <c r="W63" i="1" s="1"/>
  <c r="B63" i="3" s="1"/>
  <c r="E67"/>
  <c r="X67" i="1" s="1"/>
  <c r="D67" i="3"/>
  <c r="W67" i="1" s="1"/>
  <c r="B67" i="3" s="1"/>
  <c r="E71"/>
  <c r="X71" i="1" s="1"/>
  <c r="D71" i="3"/>
  <c r="W71" i="1" s="1"/>
  <c r="B71" i="3" s="1"/>
  <c r="E75"/>
  <c r="X75" i="1" s="1"/>
  <c r="D75" i="3"/>
  <c r="W75" i="1" s="1"/>
  <c r="B75" i="3" s="1"/>
  <c r="E79"/>
  <c r="X79" i="1" s="1"/>
  <c r="D79" i="3"/>
  <c r="W79" i="1" s="1"/>
  <c r="B79" i="3" s="1"/>
  <c r="E84"/>
  <c r="X84" i="1" s="1"/>
  <c r="D84" i="3"/>
  <c r="W84" i="1" s="1"/>
  <c r="B84" i="3" s="1"/>
  <c r="E89"/>
  <c r="X89" i="1" s="1"/>
  <c r="D89" i="3"/>
  <c r="W89" i="1" s="1"/>
  <c r="B89" i="3" s="1"/>
  <c r="E94"/>
  <c r="X94" i="1" s="1"/>
  <c r="D94" i="3"/>
  <c r="W94" i="1" s="1"/>
  <c r="B94" i="3" s="1"/>
  <c r="E98"/>
  <c r="X98" i="1" s="1"/>
  <c r="D98" i="3"/>
  <c r="W98" i="1" s="1"/>
  <c r="B98" i="3" s="1"/>
  <c r="E103"/>
  <c r="X103" i="1" s="1"/>
  <c r="D103" i="3"/>
  <c r="W103" i="1" s="1"/>
  <c r="B103" i="3" s="1"/>
  <c r="E108"/>
  <c r="X108" i="1" s="1"/>
  <c r="D108" i="3"/>
  <c r="W108" i="1" s="1"/>
  <c r="B108" i="3" s="1"/>
  <c r="E112"/>
  <c r="X112" i="1" s="1"/>
  <c r="D112" i="3"/>
  <c r="W112" i="1" s="1"/>
  <c r="B112" i="3" s="1"/>
  <c r="E117"/>
  <c r="X117" i="1" s="1"/>
  <c r="D117" i="3"/>
  <c r="W117" i="1" s="1"/>
  <c r="B117" i="3" s="1"/>
  <c r="E125"/>
  <c r="X125" i="1" s="1"/>
  <c r="D125" i="3"/>
  <c r="W125" i="1" s="1"/>
  <c r="B125" i="3" s="1"/>
  <c r="E130"/>
  <c r="X130" i="1" s="1"/>
  <c r="D130" i="3"/>
  <c r="W130" i="1" s="1"/>
  <c r="B130" i="3" s="1"/>
  <c r="E134"/>
  <c r="X134" i="1" s="1"/>
  <c r="D134" i="3"/>
  <c r="W134" i="1" s="1"/>
  <c r="B134" i="3" s="1"/>
  <c r="E139"/>
  <c r="X139" i="1" s="1"/>
  <c r="D139" i="3"/>
  <c r="W139" i="1" s="1"/>
  <c r="B139" i="3" s="1"/>
  <c r="E146"/>
  <c r="X146" i="1" s="1"/>
  <c r="D146" i="3"/>
  <c r="W146" i="1" s="1"/>
  <c r="B146" i="3" s="1"/>
  <c r="E151"/>
  <c r="X151" i="1" s="1"/>
  <c r="D151" i="3"/>
  <c r="W151" i="1" s="1"/>
  <c r="B151" i="3" s="1"/>
  <c r="E156"/>
  <c r="X156" i="1" s="1"/>
  <c r="D156" i="3"/>
  <c r="W156" i="1" s="1"/>
  <c r="B156" i="3" s="1"/>
  <c r="E161"/>
  <c r="X161" i="1" s="1"/>
  <c r="D161" i="3"/>
  <c r="W161" i="1" s="1"/>
  <c r="B161" i="3" s="1"/>
  <c r="E166"/>
  <c r="X166" i="1" s="1"/>
  <c r="D166" i="3"/>
  <c r="W166" i="1" s="1"/>
  <c r="B166" i="3" s="1"/>
  <c r="E170"/>
  <c r="X170" i="1" s="1"/>
  <c r="D170" i="3"/>
  <c r="W170" i="1" s="1"/>
  <c r="B170" i="3" s="1"/>
  <c r="E178"/>
  <c r="X178" i="1" s="1"/>
  <c r="D178" i="3"/>
  <c r="W178" i="1" s="1"/>
  <c r="B178" i="3" s="1"/>
  <c r="E185"/>
  <c r="X185" i="1" s="1"/>
  <c r="D185" i="3"/>
  <c r="W185" i="1" s="1"/>
  <c r="B185" i="3" s="1"/>
  <c r="E190"/>
  <c r="X190" i="1" s="1"/>
  <c r="D190" i="3"/>
  <c r="W190" i="1" s="1"/>
  <c r="B190" i="3" s="1"/>
  <c r="E196"/>
  <c r="X196" i="1" s="1"/>
  <c r="D196" i="3"/>
  <c r="W196" i="1" s="1"/>
  <c r="B196" i="3" s="1"/>
  <c r="E200"/>
  <c r="X200" i="1" s="1"/>
  <c r="D200" i="3"/>
  <c r="W200" i="1" s="1"/>
  <c r="B200" i="3" s="1"/>
  <c r="E205"/>
  <c r="X205" i="1" s="1"/>
  <c r="D205" i="3"/>
  <c r="W205" i="1" s="1"/>
  <c r="B205" i="3" s="1"/>
  <c r="E209"/>
  <c r="X209" i="1" s="1"/>
  <c r="D209" i="3"/>
  <c r="W209" i="1" s="1"/>
  <c r="B209" i="3" s="1"/>
  <c r="E214"/>
  <c r="X214" i="1" s="1"/>
  <c r="D214" i="3"/>
  <c r="W214" i="1" s="1"/>
  <c r="B214" i="3" s="1"/>
  <c r="E220"/>
  <c r="X220" i="1" s="1"/>
  <c r="D220" i="3"/>
  <c r="W220" i="1" s="1"/>
  <c r="B220" i="3" s="1"/>
  <c r="E226"/>
  <c r="X226" i="1" s="1"/>
  <c r="D226" i="3"/>
  <c r="W226" i="1" s="1"/>
  <c r="B226" i="3" s="1"/>
  <c r="E230"/>
  <c r="X230" i="1" s="1"/>
  <c r="D230" i="3"/>
  <c r="W230" i="1" s="1"/>
  <c r="B230" i="3" s="1"/>
  <c r="E235"/>
  <c r="X235" i="1" s="1"/>
  <c r="D235" i="3"/>
  <c r="W235" i="1" s="1"/>
  <c r="B235" i="3" s="1"/>
  <c r="E239"/>
  <c r="X239" i="1" s="1"/>
  <c r="D239" i="3"/>
  <c r="W239" i="1" s="1"/>
  <c r="B239" i="3" s="1"/>
  <c r="E244"/>
  <c r="X244" i="1" s="1"/>
  <c r="D244" i="3"/>
  <c r="W244" i="1" s="1"/>
  <c r="B244" i="3" s="1"/>
  <c r="E250"/>
  <c r="X250" i="1" s="1"/>
  <c r="D250" i="3"/>
  <c r="W250" i="1" s="1"/>
  <c r="B250" i="3" s="1"/>
  <c r="E255"/>
  <c r="X255" i="1" s="1"/>
  <c r="D255" i="3"/>
  <c r="W255" i="1" s="1"/>
  <c r="B255" i="3" s="1"/>
  <c r="E261"/>
  <c r="X261" i="1" s="1"/>
  <c r="D261" i="3"/>
  <c r="W261" i="1" s="1"/>
  <c r="B261" i="3" s="1"/>
  <c r="E266"/>
  <c r="X266" i="1" s="1"/>
  <c r="D266" i="3"/>
  <c r="W266" i="1" s="1"/>
  <c r="B266" i="3" s="1"/>
  <c r="E270"/>
  <c r="X270" i="1" s="1"/>
  <c r="D270" i="3"/>
  <c r="W270" i="1" s="1"/>
  <c r="B270" i="3" s="1"/>
  <c r="E275"/>
  <c r="X275" i="1" s="1"/>
  <c r="D275" i="3"/>
  <c r="W275" i="1" s="1"/>
  <c r="B275" i="3" s="1"/>
  <c r="E280"/>
  <c r="X280" i="1" s="1"/>
  <c r="D280" i="3"/>
  <c r="W280" i="1" s="1"/>
  <c r="B280" i="3" s="1"/>
  <c r="E285"/>
  <c r="X285" i="1" s="1"/>
  <c r="D285" i="3"/>
  <c r="W285" i="1" s="1"/>
  <c r="B285" i="3" s="1"/>
  <c r="E290"/>
  <c r="X290" i="1" s="1"/>
  <c r="D290" i="3"/>
  <c r="W290" i="1" s="1"/>
  <c r="B290" i="3" s="1"/>
  <c r="E295"/>
  <c r="X295" i="1" s="1"/>
  <c r="D295" i="3"/>
  <c r="W295" i="1" s="1"/>
  <c r="B295" i="3" s="1"/>
  <c r="E299"/>
  <c r="X299" i="1" s="1"/>
  <c r="D299" i="3"/>
  <c r="W299" i="1" s="1"/>
  <c r="B299" i="3" s="1"/>
  <c r="E303"/>
  <c r="X303" i="1" s="1"/>
  <c r="D303" i="3"/>
  <c r="W303" i="1" s="1"/>
  <c r="B303" i="3" s="1"/>
  <c r="E307"/>
  <c r="X307" i="1" s="1"/>
  <c r="D307" i="3"/>
  <c r="W307" i="1" s="1"/>
  <c r="B307" i="3" s="1"/>
  <c r="E311"/>
  <c r="X311" i="1" s="1"/>
  <c r="D311" i="3"/>
  <c r="W311" i="1" s="1"/>
  <c r="B311" i="3" s="1"/>
  <c r="E318"/>
  <c r="X318" i="1" s="1"/>
  <c r="D318" i="3"/>
  <c r="W318" i="1" s="1"/>
  <c r="B318" i="3" s="1"/>
  <c r="E324"/>
  <c r="X324" i="1" s="1"/>
  <c r="D324" i="3"/>
  <c r="W324" i="1" s="1"/>
  <c r="B324" i="3" s="1"/>
  <c r="E328"/>
  <c r="X328" i="1" s="1"/>
  <c r="D328" i="3"/>
  <c r="W328" i="1" s="1"/>
  <c r="B328" i="3" s="1"/>
  <c r="E334"/>
  <c r="X334" i="1" s="1"/>
  <c r="D334" i="3"/>
  <c r="W334" i="1" s="1"/>
  <c r="B334" i="3" s="1"/>
  <c r="E340"/>
  <c r="X340" i="1" s="1"/>
  <c r="D340" i="3"/>
  <c r="W340" i="1" s="1"/>
  <c r="B340" i="3" s="1"/>
  <c r="E344"/>
  <c r="X344" i="1" s="1"/>
  <c r="D344" i="3"/>
  <c r="W344" i="1" s="1"/>
  <c r="B344" i="3" s="1"/>
  <c r="E348"/>
  <c r="X348" i="1" s="1"/>
  <c r="D348" i="3"/>
  <c r="W348" i="1" s="1"/>
  <c r="B348" i="3" s="1"/>
  <c r="E352"/>
  <c r="X352" i="1" s="1"/>
  <c r="D352" i="3"/>
  <c r="W352" i="1" s="1"/>
  <c r="B352" i="3" s="1"/>
  <c r="E356"/>
  <c r="X356" i="1" s="1"/>
  <c r="D356" i="3"/>
  <c r="W356" i="1" s="1"/>
  <c r="B356" i="3" s="1"/>
  <c r="E360"/>
  <c r="X360" i="1" s="1"/>
  <c r="D360" i="3"/>
  <c r="W360" i="1" s="1"/>
  <c r="B360" i="3" s="1"/>
  <c r="E365"/>
  <c r="X365" i="1" s="1"/>
  <c r="D365" i="3"/>
  <c r="W365" i="1" s="1"/>
  <c r="B365" i="3" s="1"/>
  <c r="E369"/>
  <c r="X369" i="1" s="1"/>
  <c r="D369" i="3"/>
  <c r="W369" i="1" s="1"/>
  <c r="B369" i="3" s="1"/>
  <c r="E373"/>
  <c r="X373" i="1" s="1"/>
  <c r="D373" i="3"/>
  <c r="W373" i="1" s="1"/>
  <c r="B373" i="3" s="1"/>
  <c r="E377"/>
  <c r="X377" i="1" s="1"/>
  <c r="D377" i="3"/>
  <c r="W377" i="1" s="1"/>
  <c r="B377" i="3" s="1"/>
  <c r="E381"/>
  <c r="X381" i="1" s="1"/>
  <c r="D381" i="3"/>
  <c r="W381" i="1" s="1"/>
  <c r="B381" i="3" s="1"/>
  <c r="E385"/>
  <c r="X385" i="1" s="1"/>
  <c r="D385" i="3"/>
  <c r="W385" i="1" s="1"/>
  <c r="B385" i="3" s="1"/>
  <c r="E389"/>
  <c r="X389" i="1" s="1"/>
  <c r="D389" i="3"/>
  <c r="W389" i="1" s="1"/>
  <c r="B389" i="3" s="1"/>
  <c r="E393"/>
  <c r="X393" i="1" s="1"/>
  <c r="D393" i="3"/>
  <c r="W393" i="1" s="1"/>
  <c r="B393" i="3" s="1"/>
  <c r="E397"/>
  <c r="X397" i="1" s="1"/>
  <c r="D397" i="3"/>
  <c r="W397" i="1" s="1"/>
  <c r="B397" i="3" s="1"/>
  <c r="E401"/>
  <c r="X401" i="1" s="1"/>
  <c r="D401" i="3"/>
  <c r="W401" i="1" s="1"/>
  <c r="B401" i="3" s="1"/>
  <c r="E405"/>
  <c r="X405" i="1" s="1"/>
  <c r="D405" i="3"/>
  <c r="W405" i="1" s="1"/>
  <c r="B405" i="3" s="1"/>
  <c r="E409"/>
  <c r="X409" i="1" s="1"/>
  <c r="D409" i="3"/>
  <c r="W409" i="1" s="1"/>
  <c r="B409" i="3" s="1"/>
  <c r="E413"/>
  <c r="X413" i="1" s="1"/>
  <c r="D413" i="3"/>
  <c r="W413" i="1" s="1"/>
  <c r="B413" i="3" s="1"/>
  <c r="E417"/>
  <c r="X417" i="1" s="1"/>
  <c r="D417" i="3"/>
  <c r="W417" i="1" s="1"/>
  <c r="B417" i="3" s="1"/>
  <c r="E421"/>
  <c r="X421" i="1" s="1"/>
  <c r="D421" i="3"/>
  <c r="W421" i="1" s="1"/>
  <c r="B421" i="3" s="1"/>
  <c r="E425"/>
  <c r="X425" i="1" s="1"/>
  <c r="D425" i="3"/>
  <c r="W425" i="1" s="1"/>
  <c r="B425" i="3" s="1"/>
  <c r="E429"/>
  <c r="X429" i="1" s="1"/>
  <c r="D429" i="3"/>
  <c r="W429" i="1" s="1"/>
  <c r="B429" i="3" s="1"/>
  <c r="E433"/>
  <c r="X433" i="1" s="1"/>
  <c r="D433" i="3"/>
  <c r="W433" i="1" s="1"/>
  <c r="B433" i="3" s="1"/>
  <c r="E437"/>
  <c r="X437" i="1" s="1"/>
  <c r="D437" i="3"/>
  <c r="W437" i="1" s="1"/>
  <c r="B437" i="3" s="1"/>
  <c r="E441"/>
  <c r="X441" i="1" s="1"/>
  <c r="D441" i="3"/>
  <c r="W441" i="1" s="1"/>
  <c r="B441" i="3" s="1"/>
  <c r="E445"/>
  <c r="X445" i="1" s="1"/>
  <c r="D445" i="3"/>
  <c r="W445" i="1" s="1"/>
  <c r="B445" i="3" s="1"/>
  <c r="E449"/>
  <c r="X449" i="1" s="1"/>
  <c r="D449" i="3"/>
  <c r="W449" i="1" s="1"/>
  <c r="B449" i="3" s="1"/>
  <c r="E453"/>
  <c r="X453" i="1" s="1"/>
  <c r="D453" i="3"/>
  <c r="W453" i="1" s="1"/>
  <c r="B453" i="3" s="1"/>
  <c r="E457"/>
  <c r="X457" i="1" s="1"/>
  <c r="D457" i="3"/>
  <c r="W457" i="1" s="1"/>
  <c r="B457" i="3" s="1"/>
  <c r="E462"/>
  <c r="X462" i="1" s="1"/>
  <c r="D462" i="3"/>
  <c r="W462" i="1" s="1"/>
  <c r="B462" i="3" s="1"/>
  <c r="E466"/>
  <c r="X466" i="1" s="1"/>
  <c r="D466" i="3"/>
  <c r="W466" i="1" s="1"/>
  <c r="B466" i="3" s="1"/>
  <c r="E470"/>
  <c r="X470" i="1" s="1"/>
  <c r="D470" i="3"/>
  <c r="W470" i="1" s="1"/>
  <c r="B470" i="3" s="1"/>
  <c r="E474"/>
  <c r="X474" i="1" s="1"/>
  <c r="D474" i="3"/>
  <c r="W474" i="1" s="1"/>
  <c r="B474" i="3" s="1"/>
  <c r="E478"/>
  <c r="X478" i="1" s="1"/>
  <c r="D478" i="3"/>
  <c r="W478" i="1" s="1"/>
  <c r="B478" i="3" s="1"/>
  <c r="E482"/>
  <c r="X482" i="1" s="1"/>
  <c r="D482" i="3"/>
  <c r="W482" i="1" s="1"/>
  <c r="B482" i="3" s="1"/>
  <c r="E486"/>
  <c r="X486" i="1" s="1"/>
  <c r="D486" i="3"/>
  <c r="W486" i="1" s="1"/>
  <c r="B486" i="3" s="1"/>
  <c r="E490"/>
  <c r="X490" i="1" s="1"/>
  <c r="D490" i="3"/>
  <c r="W490" i="1" s="1"/>
  <c r="B490" i="3" s="1"/>
  <c r="E494"/>
  <c r="X494" i="1" s="1"/>
  <c r="D494" i="3"/>
  <c r="W494" i="1" s="1"/>
  <c r="B494" i="3" s="1"/>
  <c r="E498"/>
  <c r="X498" i="1" s="1"/>
  <c r="D498" i="3"/>
  <c r="W498" i="1" s="1"/>
  <c r="B498" i="3" s="1"/>
  <c r="E502"/>
  <c r="X502" i="1" s="1"/>
  <c r="D502" i="3"/>
  <c r="W502" i="1" s="1"/>
  <c r="B502" i="3" s="1"/>
  <c r="E506"/>
  <c r="X506" i="1" s="1"/>
  <c r="D506" i="3"/>
  <c r="W506" i="1" s="1"/>
  <c r="B506" i="3" s="1"/>
  <c r="E510"/>
  <c r="X510" i="1" s="1"/>
  <c r="D510" i="3"/>
  <c r="W510" i="1" s="1"/>
  <c r="B510" i="3" s="1"/>
  <c r="E514"/>
  <c r="X514" i="1" s="1"/>
  <c r="D514" i="3"/>
  <c r="W514" i="1" s="1"/>
  <c r="B514" i="3" s="1"/>
  <c r="E518"/>
  <c r="X518" i="1" s="1"/>
  <c r="D518" i="3"/>
  <c r="W518" i="1" s="1"/>
  <c r="B518" i="3" s="1"/>
  <c r="E522"/>
  <c r="X522" i="1" s="1"/>
  <c r="D522" i="3"/>
  <c r="W522" i="1" s="1"/>
  <c r="B522" i="3" s="1"/>
  <c r="E526"/>
  <c r="X526" i="1" s="1"/>
  <c r="D526" i="3"/>
  <c r="W526" i="1" s="1"/>
  <c r="B526" i="3" s="1"/>
  <c r="E530"/>
  <c r="X530" i="1" s="1"/>
  <c r="D530" i="3"/>
  <c r="W530" i="1" s="1"/>
  <c r="B530" i="3" s="1"/>
  <c r="E534"/>
  <c r="X534" i="1" s="1"/>
  <c r="D534" i="3"/>
  <c r="W534" i="1" s="1"/>
  <c r="B534" i="3" s="1"/>
  <c r="E538"/>
  <c r="X538" i="1" s="1"/>
  <c r="D538" i="3"/>
  <c r="W538" i="1" s="1"/>
  <c r="B538" i="3" s="1"/>
  <c r="E542"/>
  <c r="X542" i="1" s="1"/>
  <c r="D542" i="3"/>
  <c r="W542" i="1" s="1"/>
  <c r="B542" i="3" s="1"/>
  <c r="E546"/>
  <c r="X546" i="1" s="1"/>
  <c r="D546" i="3"/>
  <c r="W546" i="1" s="1"/>
  <c r="B546" i="3" s="1"/>
  <c r="E550"/>
  <c r="X550" i="1" s="1"/>
  <c r="D550" i="3"/>
  <c r="W550" i="1" s="1"/>
  <c r="B550" i="3" s="1"/>
  <c r="E554"/>
  <c r="X554" i="1" s="1"/>
  <c r="D554" i="3"/>
  <c r="W554" i="1" s="1"/>
  <c r="B554" i="3" s="1"/>
  <c r="E558"/>
  <c r="X558" i="1" s="1"/>
  <c r="D558" i="3"/>
  <c r="W558" i="1" s="1"/>
  <c r="B558" i="3" s="1"/>
  <c r="E562"/>
  <c r="X562" i="1" s="1"/>
  <c r="D562" i="3"/>
  <c r="W562" i="1" s="1"/>
  <c r="B562" i="3" s="1"/>
  <c r="E566"/>
  <c r="X566" i="1" s="1"/>
  <c r="D566" i="3"/>
  <c r="W566" i="1" s="1"/>
  <c r="B566" i="3" s="1"/>
  <c r="E570"/>
  <c r="X570" i="1" s="1"/>
  <c r="D570" i="3"/>
  <c r="W570" i="1" s="1"/>
  <c r="B570" i="3" s="1"/>
  <c r="E574"/>
  <c r="X574" i="1" s="1"/>
  <c r="D574" i="3"/>
  <c r="W574" i="1" s="1"/>
  <c r="B574" i="3" s="1"/>
  <c r="E578"/>
  <c r="X578" i="1" s="1"/>
  <c r="D578" i="3"/>
  <c r="W578" i="1" s="1"/>
  <c r="B578" i="3" s="1"/>
  <c r="E582"/>
  <c r="X582" i="1" s="1"/>
  <c r="D582" i="3"/>
  <c r="W582" i="1" s="1"/>
  <c r="B582" i="3" s="1"/>
  <c r="E586"/>
  <c r="X586" i="1" s="1"/>
  <c r="D586" i="3"/>
  <c r="W586" i="1" s="1"/>
  <c r="B586" i="3" s="1"/>
  <c r="E590"/>
  <c r="X590" i="1" s="1"/>
  <c r="D590" i="3"/>
  <c r="W590" i="1" s="1"/>
  <c r="B590" i="3" s="1"/>
  <c r="E594"/>
  <c r="X594" i="1" s="1"/>
  <c r="D594" i="3"/>
  <c r="W594" i="1" s="1"/>
  <c r="B594" i="3" s="1"/>
  <c r="E598"/>
  <c r="X598" i="1" s="1"/>
  <c r="D598" i="3"/>
  <c r="W598" i="1" s="1"/>
  <c r="B598" i="3" s="1"/>
  <c r="E603"/>
  <c r="X603" i="1" s="1"/>
  <c r="D603" i="3"/>
  <c r="W603" i="1" s="1"/>
  <c r="B603" i="3" s="1"/>
  <c r="E607"/>
  <c r="X607" i="1" s="1"/>
  <c r="D607" i="3"/>
  <c r="W607" i="1" s="1"/>
  <c r="B607" i="3" s="1"/>
  <c r="E611"/>
  <c r="X611" i="1" s="1"/>
  <c r="D611" i="3"/>
  <c r="W611" i="1" s="1"/>
  <c r="B611" i="3" s="1"/>
  <c r="E615"/>
  <c r="X615" i="1" s="1"/>
  <c r="D615" i="3"/>
  <c r="W615" i="1" s="1"/>
  <c r="B615" i="3" s="1"/>
  <c r="E619"/>
  <c r="X619" i="1" s="1"/>
  <c r="D619" i="3"/>
  <c r="W619" i="1" s="1"/>
  <c r="B619" i="3" s="1"/>
  <c r="E623"/>
  <c r="X623" i="1" s="1"/>
  <c r="D623" i="3"/>
  <c r="W623" i="1" s="1"/>
  <c r="B623" i="3" s="1"/>
  <c r="E628"/>
  <c r="X628" i="1" s="1"/>
  <c r="D628" i="3"/>
  <c r="W628" i="1" s="1"/>
  <c r="B628" i="3" s="1"/>
  <c r="E632"/>
  <c r="X632" i="1" s="1"/>
  <c r="D632" i="3"/>
  <c r="W632" i="1" s="1"/>
  <c r="B632" i="3" s="1"/>
  <c r="E636"/>
  <c r="X636" i="1" s="1"/>
  <c r="D636" i="3"/>
  <c r="W636" i="1" s="1"/>
  <c r="B636" i="3" s="1"/>
  <c r="E642"/>
  <c r="X642" i="1" s="1"/>
  <c r="D642" i="3"/>
  <c r="W642" i="1" s="1"/>
  <c r="B642" i="3" s="1"/>
  <c r="E646"/>
  <c r="X646" i="1" s="1"/>
  <c r="D646" i="3"/>
  <c r="W646" i="1" s="1"/>
  <c r="B646" i="3" s="1"/>
  <c r="E650"/>
  <c r="X650" i="1" s="1"/>
  <c r="D650" i="3"/>
  <c r="W650" i="1" s="1"/>
  <c r="B650" i="3" s="1"/>
  <c r="E654"/>
  <c r="X654" i="1" s="1"/>
  <c r="D654" i="3"/>
  <c r="W654" i="1" s="1"/>
  <c r="B654" i="3" s="1"/>
  <c r="E658"/>
  <c r="X658" i="1" s="1"/>
  <c r="D658" i="3"/>
  <c r="W658" i="1" s="1"/>
  <c r="B658" i="3" s="1"/>
  <c r="E663"/>
  <c r="X663" i="1" s="1"/>
  <c r="D663" i="3"/>
  <c r="W663" i="1" s="1"/>
  <c r="B663" i="3" s="1"/>
  <c r="E667"/>
  <c r="X667" i="1" s="1"/>
  <c r="D667" i="3"/>
  <c r="W667" i="1" s="1"/>
  <c r="B667" i="3" s="1"/>
  <c r="E671"/>
  <c r="X671" i="1" s="1"/>
  <c r="D671" i="3"/>
  <c r="W671" i="1" s="1"/>
  <c r="B671" i="3" s="1"/>
  <c r="E675"/>
  <c r="X675" i="1" s="1"/>
  <c r="D675" i="3"/>
  <c r="W675" i="1" s="1"/>
  <c r="B675" i="3" s="1"/>
  <c r="E679"/>
  <c r="X679" i="1" s="1"/>
  <c r="D679" i="3"/>
  <c r="W679" i="1" s="1"/>
  <c r="B679" i="3" s="1"/>
  <c r="E683"/>
  <c r="X683" i="1" s="1"/>
  <c r="D683" i="3"/>
  <c r="W683" i="1" s="1"/>
  <c r="B683" i="3" s="1"/>
  <c r="E687"/>
  <c r="X687" i="1" s="1"/>
  <c r="D687" i="3"/>
  <c r="W687" i="1" s="1"/>
  <c r="B687" i="3" s="1"/>
  <c r="E692"/>
  <c r="X692" i="1" s="1"/>
  <c r="D692" i="3"/>
  <c r="W692" i="1" s="1"/>
  <c r="B692" i="3" s="1"/>
  <c r="E696"/>
  <c r="X696" i="1" s="1"/>
  <c r="D696" i="3"/>
  <c r="W696" i="1" s="1"/>
  <c r="B696" i="3" s="1"/>
  <c r="E701"/>
  <c r="X701" i="1" s="1"/>
  <c r="D701" i="3"/>
  <c r="W701" i="1" s="1"/>
  <c r="B701" i="3" s="1"/>
  <c r="E705"/>
  <c r="X705" i="1" s="1"/>
  <c r="D705" i="3"/>
  <c r="W705" i="1" s="1"/>
  <c r="B705" i="3" s="1"/>
  <c r="E709"/>
  <c r="X709" i="1" s="1"/>
  <c r="D709" i="3"/>
  <c r="W709" i="1" s="1"/>
  <c r="B709" i="3" s="1"/>
  <c r="E715"/>
  <c r="X715" i="1" s="1"/>
  <c r="D715" i="3"/>
  <c r="W715" i="1" s="1"/>
  <c r="B715" i="3" s="1"/>
  <c r="E721"/>
  <c r="X721" i="1" s="1"/>
  <c r="D721" i="3"/>
  <c r="W721" i="1" s="1"/>
  <c r="B721" i="3" s="1"/>
  <c r="E725"/>
  <c r="X725" i="1" s="1"/>
  <c r="D725" i="3"/>
  <c r="W725" i="1" s="1"/>
  <c r="B725" i="3" s="1"/>
  <c r="E729"/>
  <c r="X729" i="1" s="1"/>
  <c r="D729" i="3"/>
  <c r="W729" i="1" s="1"/>
  <c r="B729" i="3" s="1"/>
  <c r="E733"/>
  <c r="X733" i="1" s="1"/>
  <c r="D733" i="3"/>
  <c r="W733" i="1" s="1"/>
  <c r="B733" i="3" s="1"/>
  <c r="E737"/>
  <c r="X737" i="1" s="1"/>
  <c r="D737" i="3"/>
  <c r="W737" i="1" s="1"/>
  <c r="B737" i="3" s="1"/>
  <c r="E741"/>
  <c r="X741" i="1" s="1"/>
  <c r="D741" i="3"/>
  <c r="W741" i="1" s="1"/>
  <c r="B741" i="3" s="1"/>
  <c r="E745"/>
  <c r="X745" i="1" s="1"/>
  <c r="D745" i="3"/>
  <c r="W745" i="1" s="1"/>
  <c r="B745" i="3" s="1"/>
  <c r="E751"/>
  <c r="X751" i="1" s="1"/>
  <c r="D751" i="3"/>
  <c r="W751" i="1" s="1"/>
  <c r="B751" i="3" s="1"/>
  <c r="E755"/>
  <c r="X755" i="1" s="1"/>
  <c r="D755" i="3"/>
  <c r="W755" i="1" s="1"/>
  <c r="B755" i="3" s="1"/>
  <c r="E759"/>
  <c r="X759" i="1" s="1"/>
  <c r="D759" i="3"/>
  <c r="W759" i="1" s="1"/>
  <c r="B759" i="3" s="1"/>
  <c r="E763"/>
  <c r="X763" i="1" s="1"/>
  <c r="D763" i="3"/>
  <c r="W763" i="1" s="1"/>
  <c r="B763" i="3" s="1"/>
  <c r="E767"/>
  <c r="X767" i="1" s="1"/>
  <c r="D767" i="3"/>
  <c r="W767" i="1" s="1"/>
  <c r="B767" i="3" s="1"/>
  <c r="E771"/>
  <c r="X771" i="1" s="1"/>
  <c r="D771" i="3"/>
  <c r="W771" i="1" s="1"/>
  <c r="B771" i="3" s="1"/>
  <c r="E775"/>
  <c r="X775" i="1" s="1"/>
  <c r="D775" i="3"/>
  <c r="W775" i="1" s="1"/>
  <c r="B775" i="3" s="1"/>
  <c r="E780"/>
  <c r="X780" i="1" s="1"/>
  <c r="D780" i="3"/>
  <c r="W780" i="1" s="1"/>
  <c r="B780" i="3" s="1"/>
  <c r="E785"/>
  <c r="X785" i="1" s="1"/>
  <c r="D785" i="3"/>
  <c r="W785" i="1" s="1"/>
  <c r="B785" i="3" s="1"/>
  <c r="E789"/>
  <c r="X789" i="1" s="1"/>
  <c r="D789" i="3"/>
  <c r="W789" i="1" s="1"/>
  <c r="B789" i="3" s="1"/>
  <c r="E793"/>
  <c r="X793" i="1" s="1"/>
  <c r="D793" i="3"/>
  <c r="W793" i="1" s="1"/>
  <c r="B793" i="3" s="1"/>
  <c r="E797"/>
  <c r="X797" i="1" s="1"/>
  <c r="D797" i="3"/>
  <c r="W797" i="1" s="1"/>
  <c r="B797" i="3" s="1"/>
  <c r="E801"/>
  <c r="X801" i="1" s="1"/>
  <c r="D801" i="3"/>
  <c r="W801" i="1" s="1"/>
  <c r="B801" i="3" s="1"/>
  <c r="E805"/>
  <c r="X805" i="1" s="1"/>
  <c r="D805" i="3"/>
  <c r="W805" i="1" s="1"/>
  <c r="B805" i="3" s="1"/>
  <c r="E809"/>
  <c r="X809" i="1" s="1"/>
  <c r="D809" i="3"/>
  <c r="W809" i="1" s="1"/>
  <c r="B809" i="3" s="1"/>
  <c r="E815"/>
  <c r="X815" i="1" s="1"/>
  <c r="D815" i="3"/>
  <c r="W815" i="1" s="1"/>
  <c r="B815" i="3" s="1"/>
  <c r="E819"/>
  <c r="X819" i="1" s="1"/>
  <c r="D819" i="3"/>
  <c r="W819" i="1" s="1"/>
  <c r="B819" i="3" s="1"/>
  <c r="E823"/>
  <c r="X823" i="1" s="1"/>
  <c r="D823" i="3"/>
  <c r="W823" i="1" s="1"/>
  <c r="B823" i="3" s="1"/>
  <c r="E827"/>
  <c r="X827" i="1" s="1"/>
  <c r="D827" i="3"/>
  <c r="W827" i="1" s="1"/>
  <c r="B827" i="3" s="1"/>
  <c r="E831"/>
  <c r="X831" i="1" s="1"/>
  <c r="D831" i="3"/>
  <c r="W831" i="1" s="1"/>
  <c r="B831" i="3" s="1"/>
  <c r="E835"/>
  <c r="X835" i="1" s="1"/>
  <c r="D835" i="3"/>
  <c r="W835" i="1" s="1"/>
  <c r="B835" i="3" s="1"/>
  <c r="E839"/>
  <c r="X839" i="1" s="1"/>
  <c r="D839" i="3"/>
  <c r="W839" i="1" s="1"/>
  <c r="B839" i="3" s="1"/>
  <c r="E844"/>
  <c r="X844" i="1" s="1"/>
  <c r="D844" i="3"/>
  <c r="W844" i="1" s="1"/>
  <c r="B844" i="3" s="1"/>
  <c r="E849"/>
  <c r="X849" i="1" s="1"/>
  <c r="D849" i="3"/>
  <c r="W849" i="1" s="1"/>
  <c r="B849" i="3" s="1"/>
  <c r="E853"/>
  <c r="X853" i="1" s="1"/>
  <c r="D853" i="3"/>
  <c r="W853" i="1" s="1"/>
  <c r="B853" i="3" s="1"/>
  <c r="E857"/>
  <c r="X857" i="1" s="1"/>
  <c r="D857" i="3"/>
  <c r="W857" i="1" s="1"/>
  <c r="B857" i="3" s="1"/>
  <c r="E861"/>
  <c r="X861" i="1" s="1"/>
  <c r="D861" i="3"/>
  <c r="W861" i="1" s="1"/>
  <c r="B861" i="3" s="1"/>
  <c r="E865"/>
  <c r="X865" i="1" s="1"/>
  <c r="D865" i="3"/>
  <c r="W865" i="1" s="1"/>
  <c r="B865" i="3" s="1"/>
  <c r="E869"/>
  <c r="X869" i="1" s="1"/>
  <c r="D869" i="3"/>
  <c r="W869" i="1" s="1"/>
  <c r="B869" i="3" s="1"/>
  <c r="E873"/>
  <c r="X873" i="1" s="1"/>
  <c r="D873" i="3"/>
  <c r="W873" i="1" s="1"/>
  <c r="B873" i="3" s="1"/>
  <c r="E879"/>
  <c r="X879" i="1" s="1"/>
  <c r="D879" i="3"/>
  <c r="W879" i="1" s="1"/>
  <c r="B879" i="3" s="1"/>
  <c r="E883"/>
  <c r="X883" i="1" s="1"/>
  <c r="D883" i="3"/>
  <c r="W883" i="1" s="1"/>
  <c r="B883" i="3" s="1"/>
  <c r="E887"/>
  <c r="X887" i="1" s="1"/>
  <c r="D887" i="3"/>
  <c r="W887" i="1" s="1"/>
  <c r="B887" i="3" s="1"/>
  <c r="E891"/>
  <c r="X891" i="1" s="1"/>
  <c r="D891" i="3"/>
  <c r="W891" i="1" s="1"/>
  <c r="B891" i="3" s="1"/>
  <c r="E895"/>
  <c r="X895" i="1" s="1"/>
  <c r="D895" i="3"/>
  <c r="W895" i="1" s="1"/>
  <c r="B895" i="3" s="1"/>
  <c r="E899"/>
  <c r="X899" i="1" s="1"/>
  <c r="D899" i="3"/>
  <c r="W899" i="1" s="1"/>
  <c r="B899" i="3" s="1"/>
  <c r="E903"/>
  <c r="X903" i="1" s="1"/>
  <c r="D903" i="3"/>
  <c r="W903" i="1" s="1"/>
  <c r="B903" i="3" s="1"/>
  <c r="E908"/>
  <c r="X908" i="1" s="1"/>
  <c r="D908" i="3"/>
  <c r="W908" i="1" s="1"/>
  <c r="B908" i="3" s="1"/>
  <c r="E913"/>
  <c r="X913" i="1" s="1"/>
  <c r="D913" i="3"/>
  <c r="W913" i="1" s="1"/>
  <c r="B913" i="3" s="1"/>
  <c r="E918"/>
  <c r="X918" i="1" s="1"/>
  <c r="D918" i="3"/>
  <c r="W918" i="1" s="1"/>
  <c r="B918" i="3" s="1"/>
  <c r="E922"/>
  <c r="X922" i="1" s="1"/>
  <c r="D922" i="3"/>
  <c r="W922" i="1" s="1"/>
  <c r="B922" i="3" s="1"/>
  <c r="E926"/>
  <c r="X926" i="1" s="1"/>
  <c r="D926" i="3"/>
  <c r="W926" i="1" s="1"/>
  <c r="B926" i="3" s="1"/>
  <c r="E930"/>
  <c r="X930" i="1" s="1"/>
  <c r="D930" i="3"/>
  <c r="W930" i="1" s="1"/>
  <c r="B930" i="3" s="1"/>
  <c r="E934"/>
  <c r="X934" i="1" s="1"/>
  <c r="D934" i="3"/>
  <c r="W934" i="1" s="1"/>
  <c r="B934" i="3" s="1"/>
  <c r="E939"/>
  <c r="X939" i="1" s="1"/>
  <c r="D939" i="3"/>
  <c r="W939" i="1" s="1"/>
  <c r="B939" i="3" s="1"/>
  <c r="E944"/>
  <c r="X944" i="1" s="1"/>
  <c r="D944" i="3"/>
  <c r="W944" i="1" s="1"/>
  <c r="B944" i="3" s="1"/>
  <c r="E949"/>
  <c r="X949" i="1" s="1"/>
  <c r="D949" i="3"/>
  <c r="W949" i="1" s="1"/>
  <c r="B949" i="3" s="1"/>
  <c r="E953"/>
  <c r="X953" i="1" s="1"/>
  <c r="D953" i="3"/>
  <c r="W953" i="1" s="1"/>
  <c r="B953" i="3" s="1"/>
  <c r="E957"/>
  <c r="X957" i="1" s="1"/>
  <c r="D957" i="3"/>
  <c r="W957" i="1" s="1"/>
  <c r="B957" i="3" s="1"/>
  <c r="E961"/>
  <c r="X961" i="1" s="1"/>
  <c r="D961" i="3"/>
  <c r="W961" i="1" s="1"/>
  <c r="B961" i="3" s="1"/>
  <c r="E965"/>
  <c r="X965" i="1" s="1"/>
  <c r="D965" i="3"/>
  <c r="W965" i="1" s="1"/>
  <c r="B965" i="3" s="1"/>
  <c r="E969"/>
  <c r="X969" i="1" s="1"/>
  <c r="D969" i="3"/>
  <c r="W969" i="1" s="1"/>
  <c r="B969" i="3" s="1"/>
  <c r="D975"/>
  <c r="W975" i="1" s="1"/>
  <c r="B975" i="3" s="1"/>
  <c r="E975"/>
  <c r="X975" i="1" s="1"/>
  <c r="D983" i="3"/>
  <c r="W983" i="1" s="1"/>
  <c r="B983" i="3" s="1"/>
  <c r="E983"/>
  <c r="X983" i="1" s="1"/>
  <c r="E1000" i="3"/>
  <c r="X1000" i="1" s="1"/>
  <c r="D1000" i="3"/>
  <c r="W1000" i="1" s="1"/>
  <c r="B1000" i="3" s="1"/>
  <c r="E984"/>
  <c r="X984" i="1" s="1"/>
  <c r="D984" i="3"/>
  <c r="W984" i="1" s="1"/>
  <c r="B984" i="3" s="1"/>
  <c r="E998"/>
  <c r="X998" i="1" s="1"/>
  <c r="D998" i="3"/>
  <c r="W998" i="1" s="1"/>
  <c r="B998" i="3" s="1"/>
  <c r="E982"/>
  <c r="X982" i="1" s="1"/>
  <c r="D982" i="3"/>
  <c r="W982" i="1" s="1"/>
  <c r="B982" i="3" s="1"/>
  <c r="E997"/>
  <c r="X997" i="1" s="1"/>
  <c r="D997" i="3"/>
  <c r="W997" i="1" s="1"/>
  <c r="B997" i="3" s="1"/>
  <c r="E981"/>
  <c r="X981" i="1" s="1"/>
  <c r="D981" i="3"/>
  <c r="W981" i="1" s="1"/>
  <c r="B981" i="3" s="1"/>
  <c r="Y843" i="1"/>
  <c r="H843"/>
  <c r="E639" i="3"/>
  <c r="X639" i="1" s="1"/>
  <c r="D639" i="3"/>
  <c r="W639" i="1" s="1"/>
  <c r="B639" i="3" s="1"/>
  <c r="E645"/>
  <c r="X645" i="1" s="1"/>
  <c r="D645" i="3"/>
  <c r="W645" i="1" s="1"/>
  <c r="B645" i="3" s="1"/>
  <c r="E653"/>
  <c r="X653" i="1" s="1"/>
  <c r="D653" i="3"/>
  <c r="W653" i="1" s="1"/>
  <c r="B653" i="3" s="1"/>
  <c r="E666"/>
  <c r="X666" i="1" s="1"/>
  <c r="D666" i="3"/>
  <c r="W666" i="1" s="1"/>
  <c r="B666" i="3" s="1"/>
  <c r="E678"/>
  <c r="X678" i="1" s="1"/>
  <c r="D678" i="3"/>
  <c r="W678" i="1" s="1"/>
  <c r="B678" i="3" s="1"/>
  <c r="E686"/>
  <c r="X686" i="1" s="1"/>
  <c r="D686" i="3"/>
  <c r="W686" i="1" s="1"/>
  <c r="B686" i="3" s="1"/>
  <c r="E695"/>
  <c r="X695" i="1" s="1"/>
  <c r="D695" i="3"/>
  <c r="W695" i="1" s="1"/>
  <c r="B695" i="3" s="1"/>
  <c r="E704"/>
  <c r="X704" i="1" s="1"/>
  <c r="D704" i="3"/>
  <c r="W704" i="1" s="1"/>
  <c r="B704" i="3" s="1"/>
  <c r="E712"/>
  <c r="X712" i="1" s="1"/>
  <c r="D712" i="3"/>
  <c r="W712" i="1" s="1"/>
  <c r="B712" i="3" s="1"/>
  <c r="E724"/>
  <c r="X724" i="1" s="1"/>
  <c r="D724" i="3"/>
  <c r="W724" i="1" s="1"/>
  <c r="B724" i="3" s="1"/>
  <c r="E736"/>
  <c r="X736" i="1" s="1"/>
  <c r="D736" i="3"/>
  <c r="W736" i="1" s="1"/>
  <c r="B736" i="3" s="1"/>
  <c r="E744"/>
  <c r="X744" i="1" s="1"/>
  <c r="D744" i="3"/>
  <c r="W744" i="1" s="1"/>
  <c r="B744" i="3" s="1"/>
  <c r="E754"/>
  <c r="X754" i="1" s="1"/>
  <c r="D754" i="3"/>
  <c r="W754" i="1" s="1"/>
  <c r="B754" i="3" s="1"/>
  <c r="E762"/>
  <c r="X762" i="1" s="1"/>
  <c r="D762" i="3"/>
  <c r="W762" i="1" s="1"/>
  <c r="B762" i="3" s="1"/>
  <c r="E770"/>
  <c r="X770" i="1" s="1"/>
  <c r="D770" i="3"/>
  <c r="W770" i="1" s="1"/>
  <c r="B770" i="3" s="1"/>
  <c r="E779"/>
  <c r="X779" i="1" s="1"/>
  <c r="D779" i="3"/>
  <c r="W779" i="1" s="1"/>
  <c r="B779" i="3" s="1"/>
  <c r="E788"/>
  <c r="X788" i="1" s="1"/>
  <c r="D788" i="3"/>
  <c r="W788" i="1" s="1"/>
  <c r="B788" i="3" s="1"/>
  <c r="E796"/>
  <c r="X796" i="1" s="1"/>
  <c r="D796" i="3"/>
  <c r="W796" i="1" s="1"/>
  <c r="B796" i="3" s="1"/>
  <c r="E804"/>
  <c r="X804" i="1" s="1"/>
  <c r="D804" i="3"/>
  <c r="W804" i="1" s="1"/>
  <c r="B804" i="3" s="1"/>
  <c r="E813"/>
  <c r="X813" i="1" s="1"/>
  <c r="D813" i="3"/>
  <c r="W813" i="1" s="1"/>
  <c r="B813" i="3" s="1"/>
  <c r="E826"/>
  <c r="X826" i="1" s="1"/>
  <c r="D826" i="3"/>
  <c r="W826" i="1" s="1"/>
  <c r="B826" i="3" s="1"/>
  <c r="E834"/>
  <c r="X834" i="1" s="1"/>
  <c r="D834" i="3"/>
  <c r="W834" i="1" s="1"/>
  <c r="B834" i="3" s="1"/>
  <c r="E843"/>
  <c r="X843" i="1" s="1"/>
  <c r="D843" i="3"/>
  <c r="W843" i="1" s="1"/>
  <c r="B843" i="3" s="1"/>
  <c r="E852"/>
  <c r="X852" i="1" s="1"/>
  <c r="D852" i="3"/>
  <c r="W852" i="1" s="1"/>
  <c r="B852" i="3" s="1"/>
  <c r="E860"/>
  <c r="X860" i="1" s="1"/>
  <c r="D860" i="3"/>
  <c r="W860" i="1" s="1"/>
  <c r="B860" i="3" s="1"/>
  <c r="E864"/>
  <c r="X864" i="1" s="1"/>
  <c r="D864" i="3"/>
  <c r="W864" i="1" s="1"/>
  <c r="B864" i="3" s="1"/>
  <c r="E872"/>
  <c r="X872" i="1" s="1"/>
  <c r="D872" i="3"/>
  <c r="W872" i="1" s="1"/>
  <c r="B872" i="3" s="1"/>
  <c r="E877"/>
  <c r="X877" i="1" s="1"/>
  <c r="D877" i="3"/>
  <c r="W877" i="1" s="1"/>
  <c r="B877" i="3" s="1"/>
  <c r="E882"/>
  <c r="X882" i="1" s="1"/>
  <c r="D882" i="3"/>
  <c r="W882" i="1" s="1"/>
  <c r="B882" i="3" s="1"/>
  <c r="E890"/>
  <c r="X890" i="1" s="1"/>
  <c r="D890" i="3"/>
  <c r="W890" i="1" s="1"/>
  <c r="B890" i="3" s="1"/>
  <c r="E894"/>
  <c r="X894" i="1" s="1"/>
  <c r="D894" i="3"/>
  <c r="W894" i="1" s="1"/>
  <c r="B894" i="3" s="1"/>
  <c r="E898"/>
  <c r="X898" i="1" s="1"/>
  <c r="D898" i="3"/>
  <c r="W898" i="1" s="1"/>
  <c r="B898" i="3" s="1"/>
  <c r="E902"/>
  <c r="X902" i="1" s="1"/>
  <c r="D902" i="3"/>
  <c r="W902" i="1" s="1"/>
  <c r="B902" i="3" s="1"/>
  <c r="E907"/>
  <c r="X907" i="1" s="1"/>
  <c r="D907" i="3"/>
  <c r="W907" i="1" s="1"/>
  <c r="B907" i="3" s="1"/>
  <c r="E912"/>
  <c r="X912" i="1" s="1"/>
  <c r="D912" i="3"/>
  <c r="W912" i="1" s="1"/>
  <c r="B912" i="3" s="1"/>
  <c r="E917"/>
  <c r="X917" i="1" s="1"/>
  <c r="D917" i="3"/>
  <c r="W917" i="1" s="1"/>
  <c r="B917" i="3" s="1"/>
  <c r="E921"/>
  <c r="X921" i="1" s="1"/>
  <c r="D921" i="3"/>
  <c r="W921" i="1" s="1"/>
  <c r="B921" i="3" s="1"/>
  <c r="E925"/>
  <c r="X925" i="1" s="1"/>
  <c r="D925" i="3"/>
  <c r="W925" i="1" s="1"/>
  <c r="B925" i="3" s="1"/>
  <c r="E929"/>
  <c r="X929" i="1" s="1"/>
  <c r="D929" i="3"/>
  <c r="W929" i="1" s="1"/>
  <c r="B929" i="3" s="1"/>
  <c r="E933"/>
  <c r="X933" i="1" s="1"/>
  <c r="D933" i="3"/>
  <c r="W933" i="1" s="1"/>
  <c r="B933" i="3" s="1"/>
  <c r="E937"/>
  <c r="X937" i="1" s="1"/>
  <c r="D937" i="3"/>
  <c r="W937" i="1" s="1"/>
  <c r="B937" i="3" s="1"/>
  <c r="E943"/>
  <c r="X943" i="1" s="1"/>
  <c r="D943" i="3"/>
  <c r="W943" i="1" s="1"/>
  <c r="B943" i="3" s="1"/>
  <c r="E947"/>
  <c r="X947" i="1" s="1"/>
  <c r="D947" i="3"/>
  <c r="W947" i="1" s="1"/>
  <c r="B947" i="3" s="1"/>
  <c r="E952"/>
  <c r="X952" i="1" s="1"/>
  <c r="D952" i="3"/>
  <c r="W952" i="1" s="1"/>
  <c r="B952" i="3" s="1"/>
  <c r="E956"/>
  <c r="X956" i="1" s="1"/>
  <c r="D956" i="3"/>
  <c r="W956" i="1" s="1"/>
  <c r="B956" i="3" s="1"/>
  <c r="E960"/>
  <c r="X960" i="1" s="1"/>
  <c r="D960" i="3"/>
  <c r="W960" i="1" s="1"/>
  <c r="B960" i="3" s="1"/>
  <c r="E964"/>
  <c r="X964" i="1" s="1"/>
  <c r="D964" i="3"/>
  <c r="W964" i="1" s="1"/>
  <c r="B964" i="3" s="1"/>
  <c r="E968"/>
  <c r="X968" i="1" s="1"/>
  <c r="D968" i="3"/>
  <c r="W968" i="1" s="1"/>
  <c r="B968" i="3" s="1"/>
  <c r="E973"/>
  <c r="X973" i="1" s="1"/>
  <c r="D973" i="3"/>
  <c r="W973" i="1" s="1"/>
  <c r="B973" i="3" s="1"/>
  <c r="D991"/>
  <c r="W991" i="1" s="1"/>
  <c r="B991" i="3" s="1"/>
  <c r="E991"/>
  <c r="X991" i="1" s="1"/>
  <c r="D979" i="3"/>
  <c r="W979" i="1" s="1"/>
  <c r="B979" i="3" s="1"/>
  <c r="E979"/>
  <c r="X979" i="1" s="1"/>
  <c r="E988" i="3"/>
  <c r="X988" i="1" s="1"/>
  <c r="D988" i="3"/>
  <c r="W988" i="1" s="1"/>
  <c r="B988" i="3" s="1"/>
  <c r="E986"/>
  <c r="X986" i="1" s="1"/>
  <c r="D986" i="3"/>
  <c r="W986" i="1" s="1"/>
  <c r="B986" i="3" s="1"/>
  <c r="E985"/>
  <c r="X985" i="1" s="1"/>
  <c r="D985" i="3"/>
  <c r="W985" i="1" s="1"/>
  <c r="B985" i="3" s="1"/>
  <c r="I123" i="1"/>
  <c r="H123"/>
  <c r="Y123"/>
  <c r="AK4" i="5"/>
  <c r="G4" i="1" s="1"/>
  <c r="AJ4" i="5"/>
  <c r="AK8"/>
  <c r="G8" i="1" s="1"/>
  <c r="AJ8" i="5"/>
  <c r="AK12"/>
  <c r="G12" i="1" s="1"/>
  <c r="AJ12" i="5"/>
  <c r="AJ18"/>
  <c r="AK18"/>
  <c r="G18" i="1" s="1"/>
  <c r="AJ22" i="5"/>
  <c r="AK22"/>
  <c r="G22" i="1" s="1"/>
  <c r="AJ27" i="5"/>
  <c r="AK27"/>
  <c r="G27" i="1" s="1"/>
  <c r="AJ31" i="5"/>
  <c r="AK31"/>
  <c r="G31" i="1" s="1"/>
  <c r="AJ35" i="5"/>
  <c r="AK35"/>
  <c r="G35" i="1" s="1"/>
  <c r="AJ39" i="5"/>
  <c r="AK39"/>
  <c r="G39" i="1" s="1"/>
  <c r="AJ43" i="5"/>
  <c r="AK43"/>
  <c r="G43" i="1" s="1"/>
  <c r="AJ47" i="5"/>
  <c r="AK47"/>
  <c r="AK52"/>
  <c r="AJ52"/>
  <c r="AJ58"/>
  <c r="AK58"/>
  <c r="AJ63"/>
  <c r="AK63"/>
  <c r="AJ67"/>
  <c r="AK67"/>
  <c r="AJ71"/>
  <c r="AK71"/>
  <c r="AJ75"/>
  <c r="AK75"/>
  <c r="AJ79"/>
  <c r="AK79"/>
  <c r="AK84"/>
  <c r="AJ84"/>
  <c r="AJ89"/>
  <c r="AK89"/>
  <c r="AJ94"/>
  <c r="AK94"/>
  <c r="AJ98"/>
  <c r="AK98"/>
  <c r="AJ103"/>
  <c r="AK103"/>
  <c r="AK108"/>
  <c r="AJ108"/>
  <c r="AK112"/>
  <c r="AJ112"/>
  <c r="AJ117"/>
  <c r="AK117"/>
  <c r="AJ125"/>
  <c r="AK125"/>
  <c r="AK130"/>
  <c r="AJ130"/>
  <c r="AK134"/>
  <c r="AJ134"/>
  <c r="AJ139"/>
  <c r="AK139"/>
  <c r="AJ146"/>
  <c r="AK146"/>
  <c r="AK156"/>
  <c r="AJ156"/>
  <c r="AJ161"/>
  <c r="AK161"/>
  <c r="AJ166"/>
  <c r="AK166"/>
  <c r="AJ170"/>
  <c r="AK170"/>
  <c r="AJ178"/>
  <c r="AK178"/>
  <c r="AJ185"/>
  <c r="AK185"/>
  <c r="AJ190"/>
  <c r="AK190"/>
  <c r="AK196"/>
  <c r="AJ196"/>
  <c r="AK200"/>
  <c r="AJ200"/>
  <c r="AJ205"/>
  <c r="AK205"/>
  <c r="AJ209"/>
  <c r="AK209"/>
  <c r="AJ214"/>
  <c r="AK214"/>
  <c r="AK220"/>
  <c r="AJ220"/>
  <c r="AJ226"/>
  <c r="AK226"/>
  <c r="AJ230"/>
  <c r="AK230"/>
  <c r="AJ235"/>
  <c r="AK235"/>
  <c r="AJ239"/>
  <c r="AK239"/>
  <c r="AK244"/>
  <c r="AJ244"/>
  <c r="AJ250"/>
  <c r="AK250"/>
  <c r="AJ255"/>
  <c r="AK255"/>
  <c r="AJ261"/>
  <c r="AK261"/>
  <c r="AJ266"/>
  <c r="AK266"/>
  <c r="AJ270"/>
  <c r="AK270"/>
  <c r="AJ275"/>
  <c r="AK275"/>
  <c r="AK280"/>
  <c r="AJ280"/>
  <c r="AJ285"/>
  <c r="AK285"/>
  <c r="AJ290"/>
  <c r="AK290"/>
  <c r="AJ295"/>
  <c r="AK295"/>
  <c r="AJ299"/>
  <c r="AK299"/>
  <c r="AJ303"/>
  <c r="AK303"/>
  <c r="AJ307"/>
  <c r="AK307"/>
  <c r="AJ311"/>
  <c r="AK311"/>
  <c r="AJ318"/>
  <c r="AK318"/>
  <c r="AK324"/>
  <c r="AJ324"/>
  <c r="AK328"/>
  <c r="AJ328"/>
  <c r="AJ334"/>
  <c r="AK334"/>
  <c r="AK340"/>
  <c r="AJ340"/>
  <c r="AK344"/>
  <c r="AJ344"/>
  <c r="AK348"/>
  <c r="AJ348"/>
  <c r="AK352"/>
  <c r="AJ352"/>
  <c r="AK356"/>
  <c r="AJ356"/>
  <c r="AK360"/>
  <c r="AJ360"/>
  <c r="AJ365"/>
  <c r="AK365"/>
  <c r="AJ369"/>
  <c r="AK369"/>
  <c r="AJ373"/>
  <c r="AK373"/>
  <c r="AJ377"/>
  <c r="AK377"/>
  <c r="AJ381"/>
  <c r="AK381"/>
  <c r="AJ385"/>
  <c r="AK385"/>
  <c r="AJ389"/>
  <c r="AK389"/>
  <c r="AJ393"/>
  <c r="AK393"/>
  <c r="AJ397"/>
  <c r="AK397"/>
  <c r="AJ401"/>
  <c r="AK401"/>
  <c r="AJ405"/>
  <c r="AK405"/>
  <c r="AJ409"/>
  <c r="AK409"/>
  <c r="AJ413"/>
  <c r="AK413"/>
  <c r="AJ417"/>
  <c r="AK417"/>
  <c r="AJ421"/>
  <c r="AK421"/>
  <c r="AJ425"/>
  <c r="AK425"/>
  <c r="AJ429"/>
  <c r="AK429"/>
  <c r="AJ433"/>
  <c r="AK433"/>
  <c r="AJ437"/>
  <c r="AK437"/>
  <c r="AJ441"/>
  <c r="AK441"/>
  <c r="AJ445"/>
  <c r="AK445"/>
  <c r="AJ449"/>
  <c r="AK449"/>
  <c r="AJ453"/>
  <c r="AK453"/>
  <c r="AJ457"/>
  <c r="AK457"/>
  <c r="AJ462"/>
  <c r="AK462"/>
  <c r="AJ466"/>
  <c r="AK466"/>
  <c r="AJ470"/>
  <c r="AK470"/>
  <c r="AJ474"/>
  <c r="AK474"/>
  <c r="AJ478"/>
  <c r="AK478"/>
  <c r="AJ482"/>
  <c r="AK482"/>
  <c r="AJ486"/>
  <c r="AK486"/>
  <c r="AJ490"/>
  <c r="AK490"/>
  <c r="AJ494"/>
  <c r="AK494"/>
  <c r="AJ498"/>
  <c r="AK498"/>
  <c r="AJ502"/>
  <c r="AK502"/>
  <c r="AJ506"/>
  <c r="AK506"/>
  <c r="AJ510"/>
  <c r="AK510"/>
  <c r="AJ514"/>
  <c r="AK514"/>
  <c r="AJ518"/>
  <c r="AK518"/>
  <c r="AJ522"/>
  <c r="AK522"/>
  <c r="AJ526"/>
  <c r="AK526"/>
  <c r="AJ530"/>
  <c r="AK530"/>
  <c r="AJ534"/>
  <c r="AK534"/>
  <c r="AJ538"/>
  <c r="AK538"/>
  <c r="AJ542"/>
  <c r="AK542"/>
  <c r="AJ546"/>
  <c r="AK546"/>
  <c r="AJ550"/>
  <c r="AK550"/>
  <c r="AJ554"/>
  <c r="AK554"/>
  <c r="AJ558"/>
  <c r="AK558"/>
  <c r="AJ562"/>
  <c r="AK562"/>
  <c r="AJ566"/>
  <c r="AK566"/>
  <c r="AJ570"/>
  <c r="AK570"/>
  <c r="AJ574"/>
  <c r="AK574"/>
  <c r="I100" i="1"/>
  <c r="H100"/>
  <c r="Y100"/>
  <c r="I91"/>
  <c r="H91"/>
  <c r="Y91"/>
  <c r="I72"/>
  <c r="H72"/>
  <c r="AJ11" i="5"/>
  <c r="AK11"/>
  <c r="G11" i="1" s="1"/>
  <c r="AJ34" i="5"/>
  <c r="AK34"/>
  <c r="G34" i="1" s="1"/>
  <c r="AJ42" i="5"/>
  <c r="AK42"/>
  <c r="G42" i="1" s="1"/>
  <c r="AJ57" i="5"/>
  <c r="AK57"/>
  <c r="AJ70"/>
  <c r="AK70"/>
  <c r="AJ83"/>
  <c r="AK83"/>
  <c r="AK92"/>
  <c r="AJ92"/>
  <c r="AJ106"/>
  <c r="AK106"/>
  <c r="AJ124"/>
  <c r="AK124"/>
  <c r="AK138"/>
  <c r="AJ138"/>
  <c r="AJ154"/>
  <c r="AK154"/>
  <c r="AJ169"/>
  <c r="AK169"/>
  <c r="AJ193"/>
  <c r="AK193"/>
  <c r="AK208"/>
  <c r="AJ208"/>
  <c r="AK224"/>
  <c r="AJ224"/>
  <c r="AJ229"/>
  <c r="AK229"/>
  <c r="AJ243"/>
  <c r="AK243"/>
  <c r="AK260"/>
  <c r="AJ260"/>
  <c r="AJ279"/>
  <c r="AK279"/>
  <c r="AJ310"/>
  <c r="AK310"/>
  <c r="AK999"/>
  <c r="AJ999"/>
  <c r="AK987"/>
  <c r="AJ987"/>
  <c r="I111" i="1"/>
  <c r="H111"/>
  <c r="Y111"/>
  <c r="AJ151" i="5"/>
  <c r="AK151"/>
  <c r="I107" i="1"/>
  <c r="H107"/>
  <c r="Y107"/>
  <c r="I52"/>
  <c r="Y52"/>
  <c r="I103"/>
  <c r="H103"/>
  <c r="Y103"/>
  <c r="I88"/>
  <c r="Y88"/>
  <c r="H88"/>
  <c r="AJ21" i="5"/>
  <c r="AK21"/>
  <c r="G21" i="1" s="1"/>
  <c r="AJ30" i="5"/>
  <c r="AK30"/>
  <c r="G30" i="1" s="1"/>
  <c r="AJ46" i="5"/>
  <c r="AK46"/>
  <c r="AJ66"/>
  <c r="AK66"/>
  <c r="AJ78"/>
  <c r="AK78"/>
  <c r="AJ97"/>
  <c r="AK97"/>
  <c r="AJ111"/>
  <c r="AK111"/>
  <c r="AJ133"/>
  <c r="AK133"/>
  <c r="AK160"/>
  <c r="AJ160"/>
  <c r="AJ183"/>
  <c r="AK183"/>
  <c r="AJ199"/>
  <c r="AK199"/>
  <c r="AJ213"/>
  <c r="AK213"/>
  <c r="AJ234"/>
  <c r="AK234"/>
  <c r="AJ254"/>
  <c r="AK254"/>
  <c r="AJ269"/>
  <c r="AK269"/>
  <c r="AK284"/>
  <c r="AJ284"/>
  <c r="AJ294"/>
  <c r="AK294"/>
  <c r="AJ306"/>
  <c r="AK306"/>
  <c r="AJ323"/>
  <c r="AK323"/>
  <c r="AJ327"/>
  <c r="AK327"/>
  <c r="AJ339"/>
  <c r="AK339"/>
  <c r="AJ347"/>
  <c r="AK347"/>
  <c r="AJ355"/>
  <c r="AK355"/>
  <c r="AK368"/>
  <c r="AJ368"/>
  <c r="AK376"/>
  <c r="AJ376"/>
  <c r="AK380"/>
  <c r="AJ380"/>
  <c r="AK388"/>
  <c r="AJ388"/>
  <c r="AK400"/>
  <c r="AJ400"/>
  <c r="AK408"/>
  <c r="AJ408"/>
  <c r="AK416"/>
  <c r="AJ416"/>
  <c r="AK420"/>
  <c r="AJ420"/>
  <c r="AK428"/>
  <c r="AJ428"/>
  <c r="AJ436"/>
  <c r="AK436"/>
  <c r="AJ444"/>
  <c r="AK444"/>
  <c r="AJ456"/>
  <c r="AK456"/>
  <c r="AJ465"/>
  <c r="AK465"/>
  <c r="AJ473"/>
  <c r="AK473"/>
  <c r="AJ477"/>
  <c r="AK477"/>
  <c r="AJ485"/>
  <c r="AK485"/>
  <c r="AJ497"/>
  <c r="AK497"/>
  <c r="AJ505"/>
  <c r="AK505"/>
  <c r="AJ517"/>
  <c r="AK517"/>
  <c r="AJ525"/>
  <c r="AK525"/>
  <c r="AJ533"/>
  <c r="AK533"/>
  <c r="AJ541"/>
  <c r="AK541"/>
  <c r="AJ549"/>
  <c r="AK549"/>
  <c r="AJ557"/>
  <c r="AK557"/>
  <c r="AJ565"/>
  <c r="AK565"/>
  <c r="AJ573"/>
  <c r="AK573"/>
  <c r="AJ581"/>
  <c r="AK581"/>
  <c r="AK589"/>
  <c r="AJ589"/>
  <c r="AK602"/>
  <c r="AJ602"/>
  <c r="AK610"/>
  <c r="AJ610"/>
  <c r="AK618"/>
  <c r="AJ618"/>
  <c r="AK631"/>
  <c r="AJ631"/>
  <c r="AJ645"/>
  <c r="AK645"/>
  <c r="AJ653"/>
  <c r="AK653"/>
  <c r="AK666"/>
  <c r="AJ666"/>
  <c r="AK674"/>
  <c r="AJ674"/>
  <c r="AK682"/>
  <c r="AJ682"/>
  <c r="AK691"/>
  <c r="AJ691"/>
  <c r="AJ699"/>
  <c r="AK699"/>
  <c r="AK720"/>
  <c r="AJ720"/>
  <c r="AK728"/>
  <c r="AJ728"/>
  <c r="AJ740"/>
  <c r="AK740"/>
  <c r="AJ749"/>
  <c r="AK749"/>
  <c r="AJ762"/>
  <c r="AK762"/>
  <c r="AJ770"/>
  <c r="AK770"/>
  <c r="AK779"/>
  <c r="AJ779"/>
  <c r="AK788"/>
  <c r="AJ788"/>
  <c r="AK796"/>
  <c r="AJ796"/>
  <c r="AK808"/>
  <c r="AJ808"/>
  <c r="AJ818"/>
  <c r="AK818"/>
  <c r="AJ826"/>
  <c r="AK826"/>
  <c r="AJ834"/>
  <c r="AK834"/>
  <c r="AK843"/>
  <c r="AJ843"/>
  <c r="AK848"/>
  <c r="AJ848"/>
  <c r="AK852"/>
  <c r="AJ852"/>
  <c r="AJ860"/>
  <c r="AK860"/>
  <c r="AJ864"/>
  <c r="AK864"/>
  <c r="AJ868"/>
  <c r="AK868"/>
  <c r="AJ872"/>
  <c r="AK872"/>
  <c r="AJ877"/>
  <c r="AK877"/>
  <c r="AJ882"/>
  <c r="AK882"/>
  <c r="AJ886"/>
  <c r="AK886"/>
  <c r="AJ890"/>
  <c r="AK890"/>
  <c r="AJ894"/>
  <c r="AK894"/>
  <c r="AJ898"/>
  <c r="AK898"/>
  <c r="AJ902"/>
  <c r="AK902"/>
  <c r="AK907"/>
  <c r="AJ907"/>
  <c r="AJ912"/>
  <c r="AK912"/>
  <c r="AJ917"/>
  <c r="AK917"/>
  <c r="AJ921"/>
  <c r="AK921"/>
  <c r="AJ925"/>
  <c r="AK925"/>
  <c r="AJ929"/>
  <c r="AK929"/>
  <c r="AJ933"/>
  <c r="AK933"/>
  <c r="AJ937"/>
  <c r="AK937"/>
  <c r="AK943"/>
  <c r="AJ943"/>
  <c r="AK947"/>
  <c r="AJ947"/>
  <c r="AJ952"/>
  <c r="AK952"/>
  <c r="AJ960"/>
  <c r="AK960"/>
  <c r="AJ964"/>
  <c r="AK964"/>
  <c r="AJ968"/>
  <c r="AK968"/>
  <c r="AJ973"/>
  <c r="AK973"/>
  <c r="I95" i="1"/>
  <c r="H95"/>
  <c r="Y95"/>
  <c r="I116"/>
  <c r="H116"/>
  <c r="Y116"/>
  <c r="I76"/>
  <c r="H76"/>
  <c r="I108"/>
  <c r="H108"/>
  <c r="Y108"/>
  <c r="AJ7" i="5"/>
  <c r="AK7"/>
  <c r="G7" i="1" s="1"/>
  <c r="AK16" i="5"/>
  <c r="G16" i="1" s="1"/>
  <c r="AJ16" i="5"/>
  <c r="AJ26"/>
  <c r="AK26"/>
  <c r="G26" i="1" s="1"/>
  <c r="AJ38" i="5"/>
  <c r="AK38"/>
  <c r="G38" i="1" s="1"/>
  <c r="AJ51" i="5"/>
  <c r="AK51"/>
  <c r="AJ62"/>
  <c r="AK62"/>
  <c r="AJ74"/>
  <c r="AK74"/>
  <c r="AK88"/>
  <c r="AJ88"/>
  <c r="AJ102"/>
  <c r="AK102"/>
  <c r="AJ115"/>
  <c r="AK115"/>
  <c r="AJ128"/>
  <c r="AK128"/>
  <c r="AJ145"/>
  <c r="AK145"/>
  <c r="AJ149"/>
  <c r="AK149"/>
  <c r="AK164"/>
  <c r="AJ164"/>
  <c r="AJ174"/>
  <c r="AK174"/>
  <c r="AJ189"/>
  <c r="AK189"/>
  <c r="AK204"/>
  <c r="AJ204"/>
  <c r="AJ219"/>
  <c r="AK219"/>
  <c r="AJ238"/>
  <c r="AK238"/>
  <c r="AJ249"/>
  <c r="AK249"/>
  <c r="AK264"/>
  <c r="AJ264"/>
  <c r="AJ274"/>
  <c r="AK274"/>
  <c r="AJ289"/>
  <c r="AK289"/>
  <c r="AJ298"/>
  <c r="AK298"/>
  <c r="AJ302"/>
  <c r="AK302"/>
  <c r="AK316"/>
  <c r="AJ316"/>
  <c r="AJ331"/>
  <c r="AK331"/>
  <c r="AJ343"/>
  <c r="AK343"/>
  <c r="AJ351"/>
  <c r="AK351"/>
  <c r="AJ359"/>
  <c r="AK359"/>
  <c r="AK364"/>
  <c r="AJ364"/>
  <c r="AK372"/>
  <c r="AJ372"/>
  <c r="AK384"/>
  <c r="AJ384"/>
  <c r="AK392"/>
  <c r="AJ392"/>
  <c r="AK396"/>
  <c r="AJ396"/>
  <c r="AK404"/>
  <c r="AJ404"/>
  <c r="AK412"/>
  <c r="AJ412"/>
  <c r="AK424"/>
  <c r="AJ424"/>
  <c r="AJ432"/>
  <c r="AK432"/>
  <c r="AJ440"/>
  <c r="AK440"/>
  <c r="AJ448"/>
  <c r="AK448"/>
  <c r="AJ452"/>
  <c r="AK452"/>
  <c r="AJ460"/>
  <c r="AK460"/>
  <c r="AJ469"/>
  <c r="AK469"/>
  <c r="AJ481"/>
  <c r="AK481"/>
  <c r="AJ489"/>
  <c r="AK489"/>
  <c r="AJ493"/>
  <c r="AK493"/>
  <c r="AJ501"/>
  <c r="AK501"/>
  <c r="AJ509"/>
  <c r="AK509"/>
  <c r="AJ513"/>
  <c r="AK513"/>
  <c r="AJ521"/>
  <c r="AK521"/>
  <c r="AJ529"/>
  <c r="AK529"/>
  <c r="AJ537"/>
  <c r="AK537"/>
  <c r="AJ545"/>
  <c r="AK545"/>
  <c r="AJ553"/>
  <c r="AK553"/>
  <c r="AJ561"/>
  <c r="AK561"/>
  <c r="AJ569"/>
  <c r="AK569"/>
  <c r="AJ577"/>
  <c r="AK577"/>
  <c r="AJ585"/>
  <c r="AK585"/>
  <c r="AK593"/>
  <c r="AJ593"/>
  <c r="AK597"/>
  <c r="AJ597"/>
  <c r="AK606"/>
  <c r="AJ606"/>
  <c r="AK614"/>
  <c r="AJ614"/>
  <c r="AK622"/>
  <c r="AJ622"/>
  <c r="AK627"/>
  <c r="AJ627"/>
  <c r="AK635"/>
  <c r="AJ635"/>
  <c r="AK639"/>
  <c r="AJ639"/>
  <c r="AJ649"/>
  <c r="AK649"/>
  <c r="AJ657"/>
  <c r="AK657"/>
  <c r="AK662"/>
  <c r="AJ662"/>
  <c r="AK670"/>
  <c r="AJ670"/>
  <c r="AK678"/>
  <c r="AJ678"/>
  <c r="AK686"/>
  <c r="AJ686"/>
  <c r="AJ695"/>
  <c r="AK695"/>
  <c r="AK704"/>
  <c r="AJ704"/>
  <c r="AJ708"/>
  <c r="AK708"/>
  <c r="AJ712"/>
  <c r="AK712"/>
  <c r="AJ724"/>
  <c r="AK724"/>
  <c r="AJ732"/>
  <c r="AK732"/>
  <c r="AK736"/>
  <c r="AJ736"/>
  <c r="AK744"/>
  <c r="AJ744"/>
  <c r="AJ754"/>
  <c r="AK754"/>
  <c r="AJ758"/>
  <c r="AK758"/>
  <c r="AJ766"/>
  <c r="AK766"/>
  <c r="AJ774"/>
  <c r="AK774"/>
  <c r="AK784"/>
  <c r="AJ784"/>
  <c r="AK792"/>
  <c r="AJ792"/>
  <c r="AK800"/>
  <c r="AJ800"/>
  <c r="AK804"/>
  <c r="AJ804"/>
  <c r="AJ813"/>
  <c r="AK813"/>
  <c r="AJ822"/>
  <c r="AK822"/>
  <c r="AJ830"/>
  <c r="AK830"/>
  <c r="AJ838"/>
  <c r="AK838"/>
  <c r="AJ856"/>
  <c r="AK856"/>
  <c r="AJ956"/>
  <c r="AK956"/>
  <c r="AJ3"/>
  <c r="AK3"/>
  <c r="G3" i="1" s="1"/>
  <c r="H3" s="1"/>
  <c r="AJ6" i="5"/>
  <c r="AK6"/>
  <c r="G6" i="1" s="1"/>
  <c r="AJ10" i="5"/>
  <c r="AK10"/>
  <c r="G10" i="1" s="1"/>
  <c r="AJ15" i="5"/>
  <c r="AK15"/>
  <c r="G15" i="1" s="1"/>
  <c r="AK20" i="5"/>
  <c r="G20" i="1" s="1"/>
  <c r="AJ20" i="5"/>
  <c r="AK24"/>
  <c r="G24" i="1" s="1"/>
  <c r="AJ24" i="5"/>
  <c r="AJ29"/>
  <c r="AK29"/>
  <c r="G29" i="1" s="1"/>
  <c r="I29" s="1"/>
  <c r="AJ33" i="5"/>
  <c r="AK33"/>
  <c r="G33" i="1" s="1"/>
  <c r="I33" s="1"/>
  <c r="AJ37" i="5"/>
  <c r="AK37"/>
  <c r="G37" i="1" s="1"/>
  <c r="AJ41" i="5"/>
  <c r="AK41"/>
  <c r="G41" i="1" s="1"/>
  <c r="AJ45" i="5"/>
  <c r="AK45"/>
  <c r="G45" i="1" s="1"/>
  <c r="AJ50" i="5"/>
  <c r="AK50"/>
  <c r="AK56"/>
  <c r="AJ56"/>
  <c r="AK60"/>
  <c r="AJ60"/>
  <c r="AJ65"/>
  <c r="AK65"/>
  <c r="AJ69"/>
  <c r="AK69"/>
  <c r="AJ73"/>
  <c r="AK73"/>
  <c r="AJ77"/>
  <c r="AK77"/>
  <c r="AJ82"/>
  <c r="AK82"/>
  <c r="AJ87"/>
  <c r="AK87"/>
  <c r="AJ91"/>
  <c r="AK91"/>
  <c r="AK96"/>
  <c r="AJ96"/>
  <c r="AK100"/>
  <c r="AJ100"/>
  <c r="AJ105"/>
  <c r="AK105"/>
  <c r="AJ110"/>
  <c r="AK110"/>
  <c r="AJ114"/>
  <c r="AK114"/>
  <c r="AK120"/>
  <c r="AJ120"/>
  <c r="AJ127"/>
  <c r="AK127"/>
  <c r="AJ132"/>
  <c r="AK132"/>
  <c r="AK136"/>
  <c r="AJ136"/>
  <c r="AK144"/>
  <c r="AJ144"/>
  <c r="AK148"/>
  <c r="AJ148"/>
  <c r="AJ153"/>
  <c r="AK153"/>
  <c r="AJ159"/>
  <c r="AK159"/>
  <c r="AJ163"/>
  <c r="AK163"/>
  <c r="AK168"/>
  <c r="AJ168"/>
  <c r="AK172"/>
  <c r="AJ172"/>
  <c r="AJ182"/>
  <c r="AK182"/>
  <c r="AK188"/>
  <c r="AJ188"/>
  <c r="AK192"/>
  <c r="AJ192"/>
  <c r="AJ198"/>
  <c r="AK198"/>
  <c r="AJ203"/>
  <c r="AK203"/>
  <c r="AJ207"/>
  <c r="AK207"/>
  <c r="AK212"/>
  <c r="AJ212"/>
  <c r="AJ218"/>
  <c r="AK218"/>
  <c r="AJ223"/>
  <c r="AK223"/>
  <c r="AK228"/>
  <c r="AJ228"/>
  <c r="AK232"/>
  <c r="AJ232"/>
  <c r="AJ237"/>
  <c r="AK237"/>
  <c r="AJ242"/>
  <c r="AK242"/>
  <c r="AJ247"/>
  <c r="AK247"/>
  <c r="AJ253"/>
  <c r="AK253"/>
  <c r="AJ259"/>
  <c r="AK259"/>
  <c r="AJ263"/>
  <c r="AK263"/>
  <c r="AK268"/>
  <c r="AJ268"/>
  <c r="AK272"/>
  <c r="AJ272"/>
  <c r="AJ278"/>
  <c r="AK278"/>
  <c r="AJ283"/>
  <c r="AK283"/>
  <c r="AK288"/>
  <c r="AJ288"/>
  <c r="AK292"/>
  <c r="AJ292"/>
  <c r="AJ297"/>
  <c r="AK297"/>
  <c r="AJ301"/>
  <c r="AK301"/>
  <c r="AJ305"/>
  <c r="AK305"/>
  <c r="AJ309"/>
  <c r="AK309"/>
  <c r="AJ315"/>
  <c r="AK315"/>
  <c r="AK320"/>
  <c r="AJ320"/>
  <c r="AJ326"/>
  <c r="AK326"/>
  <c r="AJ330"/>
  <c r="AK330"/>
  <c r="AK336"/>
  <c r="AJ336"/>
  <c r="AJ342"/>
  <c r="AK342"/>
  <c r="AJ346"/>
  <c r="AK346"/>
  <c r="AJ350"/>
  <c r="AK350"/>
  <c r="AJ354"/>
  <c r="AK354"/>
  <c r="AJ358"/>
  <c r="AK358"/>
  <c r="AJ363"/>
  <c r="AK363"/>
  <c r="AJ367"/>
  <c r="AK367"/>
  <c r="AJ371"/>
  <c r="AK371"/>
  <c r="AJ375"/>
  <c r="AK375"/>
  <c r="AJ379"/>
  <c r="AK379"/>
  <c r="AJ383"/>
  <c r="AK383"/>
  <c r="AJ387"/>
  <c r="AK387"/>
  <c r="AJ391"/>
  <c r="AK391"/>
  <c r="AJ395"/>
  <c r="AK395"/>
  <c r="AJ399"/>
  <c r="AK399"/>
  <c r="AJ403"/>
  <c r="AK403"/>
  <c r="AJ407"/>
  <c r="AK407"/>
  <c r="AJ411"/>
  <c r="AK411"/>
  <c r="AK415"/>
  <c r="AJ415"/>
  <c r="AK419"/>
  <c r="AJ419"/>
  <c r="AK423"/>
  <c r="AJ423"/>
  <c r="AK427"/>
  <c r="AJ427"/>
  <c r="AK431"/>
  <c r="AJ431"/>
  <c r="AK435"/>
  <c r="AJ435"/>
  <c r="AK439"/>
  <c r="AJ439"/>
  <c r="AK443"/>
  <c r="AJ443"/>
  <c r="AK447"/>
  <c r="AJ447"/>
  <c r="AK451"/>
  <c r="AJ451"/>
  <c r="AK455"/>
  <c r="AJ455"/>
  <c r="AK459"/>
  <c r="AJ459"/>
  <c r="AJ464"/>
  <c r="AK464"/>
  <c r="AJ468"/>
  <c r="AK468"/>
  <c r="AJ472"/>
  <c r="AK472"/>
  <c r="AJ476"/>
  <c r="AK476"/>
  <c r="AJ480"/>
  <c r="AK480"/>
  <c r="AJ484"/>
  <c r="AK484"/>
  <c r="AJ488"/>
  <c r="AK488"/>
  <c r="AJ492"/>
  <c r="AK492"/>
  <c r="AJ496"/>
  <c r="AK496"/>
  <c r="AJ500"/>
  <c r="AK500"/>
  <c r="AJ504"/>
  <c r="AK504"/>
  <c r="AJ508"/>
  <c r="AK508"/>
  <c r="AJ512"/>
  <c r="AK512"/>
  <c r="AJ516"/>
  <c r="AK516"/>
  <c r="AJ520"/>
  <c r="AK520"/>
  <c r="AJ524"/>
  <c r="AK524"/>
  <c r="AJ528"/>
  <c r="AK528"/>
  <c r="AJ532"/>
  <c r="AK532"/>
  <c r="AJ536"/>
  <c r="AK536"/>
  <c r="AJ540"/>
  <c r="AK540"/>
  <c r="AJ544"/>
  <c r="AK544"/>
  <c r="AJ548"/>
  <c r="AK548"/>
  <c r="AJ552"/>
  <c r="AK552"/>
  <c r="AJ556"/>
  <c r="AK556"/>
  <c r="AJ560"/>
  <c r="AK560"/>
  <c r="AJ564"/>
  <c r="AK564"/>
  <c r="AJ568"/>
  <c r="AK568"/>
  <c r="AJ572"/>
  <c r="AK572"/>
  <c r="AJ576"/>
  <c r="AK576"/>
  <c r="AJ580"/>
  <c r="AK580"/>
  <c r="AJ584"/>
  <c r="AK584"/>
  <c r="AJ588"/>
  <c r="AK588"/>
  <c r="AJ592"/>
  <c r="AK592"/>
  <c r="AJ596"/>
  <c r="AK596"/>
  <c r="AJ600"/>
  <c r="AK600"/>
  <c r="AJ605"/>
  <c r="AK605"/>
  <c r="AJ609"/>
  <c r="AK609"/>
  <c r="AJ613"/>
  <c r="AK613"/>
  <c r="AJ617"/>
  <c r="AK617"/>
  <c r="AJ621"/>
  <c r="AK621"/>
  <c r="AK626"/>
  <c r="AJ626"/>
  <c r="AK630"/>
  <c r="AJ630"/>
  <c r="AK634"/>
  <c r="AJ634"/>
  <c r="AK638"/>
  <c r="AJ638"/>
  <c r="AJ644"/>
  <c r="AK644"/>
  <c r="AJ648"/>
  <c r="AK648"/>
  <c r="AJ652"/>
  <c r="AK652"/>
  <c r="AJ656"/>
  <c r="AK656"/>
  <c r="AJ660"/>
  <c r="AK660"/>
  <c r="AJ665"/>
  <c r="AK665"/>
  <c r="AJ669"/>
  <c r="AK669"/>
  <c r="AJ673"/>
  <c r="AK673"/>
  <c r="AJ677"/>
  <c r="AK677"/>
  <c r="AJ681"/>
  <c r="AK681"/>
  <c r="AJ685"/>
  <c r="AK685"/>
  <c r="I115" i="1"/>
  <c r="H115"/>
  <c r="Y115"/>
  <c r="I99"/>
  <c r="H99"/>
  <c r="Y99"/>
  <c r="AJ578" i="5"/>
  <c r="AK578"/>
  <c r="AJ582"/>
  <c r="AK582"/>
  <c r="AJ586"/>
  <c r="AK586"/>
  <c r="AJ590"/>
  <c r="AK590"/>
  <c r="AJ594"/>
  <c r="AK594"/>
  <c r="AK598"/>
  <c r="AJ598"/>
  <c r="AK603"/>
  <c r="AJ603"/>
  <c r="AK607"/>
  <c r="AJ607"/>
  <c r="AK611"/>
  <c r="AJ611"/>
  <c r="AK615"/>
  <c r="AJ615"/>
  <c r="AK619"/>
  <c r="AJ619"/>
  <c r="AK623"/>
  <c r="AJ623"/>
  <c r="AJ628"/>
  <c r="AK628"/>
  <c r="AJ632"/>
  <c r="AK632"/>
  <c r="AJ636"/>
  <c r="AK636"/>
  <c r="AK642"/>
  <c r="AJ642"/>
  <c r="AK646"/>
  <c r="AJ646"/>
  <c r="AK650"/>
  <c r="AJ650"/>
  <c r="AK654"/>
  <c r="AJ654"/>
  <c r="AK658"/>
  <c r="AJ658"/>
  <c r="AK663"/>
  <c r="AJ663"/>
  <c r="AK667"/>
  <c r="AJ667"/>
  <c r="AK671"/>
  <c r="AJ671"/>
  <c r="AK675"/>
  <c r="AJ675"/>
  <c r="AK679"/>
  <c r="AJ679"/>
  <c r="AK683"/>
  <c r="AJ683"/>
  <c r="AK687"/>
  <c r="AJ687"/>
  <c r="AJ692"/>
  <c r="AK692"/>
  <c r="AJ696"/>
  <c r="AK696"/>
  <c r="AJ701"/>
  <c r="AK701"/>
  <c r="AJ705"/>
  <c r="AK705"/>
  <c r="AJ709"/>
  <c r="AK709"/>
  <c r="AJ715"/>
  <c r="AK715"/>
  <c r="AJ721"/>
  <c r="AK721"/>
  <c r="AJ725"/>
  <c r="AK725"/>
  <c r="AJ729"/>
  <c r="AK729"/>
  <c r="AJ733"/>
  <c r="AK733"/>
  <c r="AJ737"/>
  <c r="AK737"/>
  <c r="AJ741"/>
  <c r="AK741"/>
  <c r="AJ745"/>
  <c r="AK745"/>
  <c r="AK751"/>
  <c r="AJ751"/>
  <c r="AK755"/>
  <c r="AJ755"/>
  <c r="AK759"/>
  <c r="AJ759"/>
  <c r="AK763"/>
  <c r="AJ763"/>
  <c r="AK767"/>
  <c r="AJ767"/>
  <c r="AK771"/>
  <c r="AJ771"/>
  <c r="AK775"/>
  <c r="AJ775"/>
  <c r="AK780"/>
  <c r="AJ780"/>
  <c r="AJ785"/>
  <c r="AK785"/>
  <c r="AJ789"/>
  <c r="AK789"/>
  <c r="AJ793"/>
  <c r="AK793"/>
  <c r="AJ797"/>
  <c r="AK797"/>
  <c r="AJ801"/>
  <c r="AK801"/>
  <c r="AJ805"/>
  <c r="AK805"/>
  <c r="AJ809"/>
  <c r="AK809"/>
  <c r="AK815"/>
  <c r="AJ815"/>
  <c r="AK819"/>
  <c r="AJ819"/>
  <c r="AK823"/>
  <c r="AJ823"/>
  <c r="AK827"/>
  <c r="AJ827"/>
  <c r="AK831"/>
  <c r="AJ831"/>
  <c r="AK835"/>
  <c r="AJ835"/>
  <c r="AK839"/>
  <c r="AJ839"/>
  <c r="AK844"/>
  <c r="AJ844"/>
  <c r="AJ849"/>
  <c r="AK849"/>
  <c r="AJ853"/>
  <c r="AK853"/>
  <c r="AK857"/>
  <c r="AJ857"/>
  <c r="AJ861"/>
  <c r="AK861"/>
  <c r="AJ865"/>
  <c r="AK865"/>
  <c r="AJ869"/>
  <c r="AK869"/>
  <c r="AJ873"/>
  <c r="AK873"/>
  <c r="AK879"/>
  <c r="AJ879"/>
  <c r="AK883"/>
  <c r="AJ883"/>
  <c r="AK887"/>
  <c r="AJ887"/>
  <c r="AK891"/>
  <c r="AJ891"/>
  <c r="AK895"/>
  <c r="AJ895"/>
  <c r="AK899"/>
  <c r="AJ899"/>
  <c r="AK903"/>
  <c r="AJ903"/>
  <c r="AJ908"/>
  <c r="AK908"/>
  <c r="AJ913"/>
  <c r="AK913"/>
  <c r="AJ918"/>
  <c r="AK918"/>
  <c r="AJ922"/>
  <c r="AK922"/>
  <c r="AJ926"/>
  <c r="AK926"/>
  <c r="AJ930"/>
  <c r="AK930"/>
  <c r="AJ934"/>
  <c r="AK934"/>
  <c r="AK939"/>
  <c r="AJ939"/>
  <c r="AJ944"/>
  <c r="AK944"/>
  <c r="AJ949"/>
  <c r="AK949"/>
  <c r="AJ953"/>
  <c r="AK953"/>
  <c r="AJ957"/>
  <c r="AK957"/>
  <c r="AJ961"/>
  <c r="AK961"/>
  <c r="AJ965"/>
  <c r="AK965"/>
  <c r="AJ969"/>
  <c r="AK969"/>
  <c r="AK975"/>
  <c r="AJ975"/>
  <c r="AK991"/>
  <c r="AJ991"/>
  <c r="AK979"/>
  <c r="AJ979"/>
  <c r="I112" i="1"/>
  <c r="H112"/>
  <c r="I125"/>
  <c r="H125"/>
  <c r="AK690" i="5"/>
  <c r="AJ690"/>
  <c r="AK694"/>
  <c r="AJ694"/>
  <c r="AK707"/>
  <c r="AJ707"/>
  <c r="AK719"/>
  <c r="AJ719"/>
  <c r="AK727"/>
  <c r="AJ727"/>
  <c r="AK735"/>
  <c r="AJ735"/>
  <c r="AK743"/>
  <c r="AJ743"/>
  <c r="AJ753"/>
  <c r="AK753"/>
  <c r="AJ761"/>
  <c r="AK761"/>
  <c r="AJ769"/>
  <c r="AK769"/>
  <c r="AK783"/>
  <c r="AJ783"/>
  <c r="AK791"/>
  <c r="AJ791"/>
  <c r="AK803"/>
  <c r="AJ803"/>
  <c r="AK812"/>
  <c r="AJ812"/>
  <c r="AJ821"/>
  <c r="AK821"/>
  <c r="AJ829"/>
  <c r="AK829"/>
  <c r="AJ837"/>
  <c r="AK837"/>
  <c r="AK847"/>
  <c r="AJ847"/>
  <c r="AJ855"/>
  <c r="AK855"/>
  <c r="AK863"/>
  <c r="AJ863"/>
  <c r="AJ876"/>
  <c r="AK876"/>
  <c r="AJ885"/>
  <c r="AK885"/>
  <c r="AJ893"/>
  <c r="AK893"/>
  <c r="AJ901"/>
  <c r="AK901"/>
  <c r="AK911"/>
  <c r="AJ911"/>
  <c r="AK915"/>
  <c r="AJ915"/>
  <c r="AJ924"/>
  <c r="AK924"/>
  <c r="AJ932"/>
  <c r="AK932"/>
  <c r="AJ941"/>
  <c r="AK941"/>
  <c r="AK955"/>
  <c r="AJ955"/>
  <c r="AK967"/>
  <c r="AJ967"/>
  <c r="AK995"/>
  <c r="AJ995"/>
  <c r="I119" i="1"/>
  <c r="H119"/>
  <c r="I120"/>
  <c r="H120"/>
  <c r="I104"/>
  <c r="H104"/>
  <c r="AK698" i="5"/>
  <c r="AJ698"/>
  <c r="AK703"/>
  <c r="AJ703"/>
  <c r="AJ711"/>
  <c r="AK711"/>
  <c r="AK723"/>
  <c r="AJ723"/>
  <c r="AK731"/>
  <c r="AJ731"/>
  <c r="AK739"/>
  <c r="AJ739"/>
  <c r="AJ748"/>
  <c r="AK748"/>
  <c r="AJ757"/>
  <c r="AK757"/>
  <c r="AJ765"/>
  <c r="AK765"/>
  <c r="AJ773"/>
  <c r="AK773"/>
  <c r="AJ777"/>
  <c r="AK777"/>
  <c r="AK787"/>
  <c r="AJ787"/>
  <c r="AK795"/>
  <c r="AJ795"/>
  <c r="AK799"/>
  <c r="AJ799"/>
  <c r="AK807"/>
  <c r="AJ807"/>
  <c r="AJ817"/>
  <c r="AK817"/>
  <c r="AJ825"/>
  <c r="AK825"/>
  <c r="AJ833"/>
  <c r="AK833"/>
  <c r="AJ841"/>
  <c r="AK841"/>
  <c r="AK851"/>
  <c r="AJ851"/>
  <c r="AK859"/>
  <c r="AJ859"/>
  <c r="AK867"/>
  <c r="AJ867"/>
  <c r="AK871"/>
  <c r="AJ871"/>
  <c r="AJ881"/>
  <c r="AK881"/>
  <c r="AJ889"/>
  <c r="AK889"/>
  <c r="AJ897"/>
  <c r="AK897"/>
  <c r="AJ905"/>
  <c r="AK905"/>
  <c r="AJ920"/>
  <c r="AK920"/>
  <c r="AJ928"/>
  <c r="AK928"/>
  <c r="AJ936"/>
  <c r="AK936"/>
  <c r="AJ946"/>
  <c r="AK946"/>
  <c r="AK951"/>
  <c r="AJ951"/>
  <c r="AK959"/>
  <c r="AJ959"/>
  <c r="AK963"/>
  <c r="AJ963"/>
  <c r="AJ972"/>
  <c r="AK972"/>
  <c r="AJ5"/>
  <c r="AK5"/>
  <c r="G5" i="1" s="1"/>
  <c r="H5" s="1"/>
  <c r="AJ9" i="5"/>
  <c r="AK9"/>
  <c r="G9" i="1" s="1"/>
  <c r="AJ14" i="5"/>
  <c r="AK14"/>
  <c r="G14" i="1" s="1"/>
  <c r="AJ19" i="5"/>
  <c r="AK19"/>
  <c r="G19" i="1" s="1"/>
  <c r="AJ23" i="5"/>
  <c r="AK23"/>
  <c r="G23" i="1" s="1"/>
  <c r="I23" s="1"/>
  <c r="AK28" i="5"/>
  <c r="G28" i="1" s="1"/>
  <c r="AJ28" i="5"/>
  <c r="AK32"/>
  <c r="G32" i="1" s="1"/>
  <c r="AJ32" i="5"/>
  <c r="AK36"/>
  <c r="G36" i="1" s="1"/>
  <c r="AJ36" i="5"/>
  <c r="AK40"/>
  <c r="G40" i="1" s="1"/>
  <c r="AJ40" i="5"/>
  <c r="AK44"/>
  <c r="G44" i="1" s="1"/>
  <c r="AJ44" i="5"/>
  <c r="AK48"/>
  <c r="AJ48"/>
  <c r="AJ54"/>
  <c r="AK54"/>
  <c r="AJ59"/>
  <c r="AK59"/>
  <c r="AK64"/>
  <c r="AJ64"/>
  <c r="AK68"/>
  <c r="AJ68"/>
  <c r="AK72"/>
  <c r="AJ72"/>
  <c r="AK76"/>
  <c r="AJ76"/>
  <c r="AK80"/>
  <c r="AJ80"/>
  <c r="AJ86"/>
  <c r="AK86"/>
  <c r="AJ90"/>
  <c r="AK90"/>
  <c r="AJ95"/>
  <c r="AK95"/>
  <c r="AJ99"/>
  <c r="AK99"/>
  <c r="AK104"/>
  <c r="AJ104"/>
  <c r="AJ109"/>
  <c r="AK109"/>
  <c r="AJ113"/>
  <c r="AK113"/>
  <c r="AJ118"/>
  <c r="AK118"/>
  <c r="AK126"/>
  <c r="AJ126"/>
  <c r="AJ131"/>
  <c r="AK131"/>
  <c r="AJ135"/>
  <c r="AK135"/>
  <c r="AJ141"/>
  <c r="AK141"/>
  <c r="AJ147"/>
  <c r="AK147"/>
  <c r="AK152"/>
  <c r="AJ152"/>
  <c r="AJ158"/>
  <c r="AK158"/>
  <c r="AJ162"/>
  <c r="AK162"/>
  <c r="AJ167"/>
  <c r="AK167"/>
  <c r="AJ171"/>
  <c r="AK171"/>
  <c r="AJ179"/>
  <c r="AK179"/>
  <c r="AJ187"/>
  <c r="AK187"/>
  <c r="AJ191"/>
  <c r="AK191"/>
  <c r="AJ197"/>
  <c r="AK197"/>
  <c r="AJ201"/>
  <c r="AK201"/>
  <c r="AJ206"/>
  <c r="AK206"/>
  <c r="AJ211"/>
  <c r="AK211"/>
  <c r="AJ215"/>
  <c r="AK215"/>
  <c r="AJ222"/>
  <c r="AK222"/>
  <c r="AJ227"/>
  <c r="AK227"/>
  <c r="AJ231"/>
  <c r="AK231"/>
  <c r="AK236"/>
  <c r="AJ236"/>
  <c r="AK240"/>
  <c r="AJ240"/>
  <c r="AJ246"/>
  <c r="AK246"/>
  <c r="AJ251"/>
  <c r="AK251"/>
  <c r="AK256"/>
  <c r="AJ256"/>
  <c r="AJ262"/>
  <c r="AK262"/>
  <c r="AJ267"/>
  <c r="AK267"/>
  <c r="AJ271"/>
  <c r="AK271"/>
  <c r="AK276"/>
  <c r="AJ276"/>
  <c r="AJ282"/>
  <c r="AK282"/>
  <c r="AJ287"/>
  <c r="AK287"/>
  <c r="AJ291"/>
  <c r="AK291"/>
  <c r="AK296"/>
  <c r="AJ296"/>
  <c r="AK300"/>
  <c r="AJ300"/>
  <c r="AK304"/>
  <c r="AJ304"/>
  <c r="AK308"/>
  <c r="AJ308"/>
  <c r="AJ313"/>
  <c r="AK313"/>
  <c r="AJ319"/>
  <c r="AK319"/>
  <c r="AJ325"/>
  <c r="AK325"/>
  <c r="AJ329"/>
  <c r="AK329"/>
  <c r="AJ335"/>
  <c r="AK335"/>
  <c r="AJ341"/>
  <c r="AK341"/>
  <c r="AJ345"/>
  <c r="AK345"/>
  <c r="AJ349"/>
  <c r="AK349"/>
  <c r="AJ353"/>
  <c r="AK353"/>
  <c r="AJ357"/>
  <c r="AK357"/>
  <c r="AJ361"/>
  <c r="AK361"/>
  <c r="AJ366"/>
  <c r="AK366"/>
  <c r="AJ370"/>
  <c r="AK370"/>
  <c r="AJ374"/>
  <c r="AK374"/>
  <c r="AJ378"/>
  <c r="AK378"/>
  <c r="AJ382"/>
  <c r="AK382"/>
  <c r="AJ386"/>
  <c r="AK386"/>
  <c r="AJ390"/>
  <c r="AK390"/>
  <c r="AJ394"/>
  <c r="AK394"/>
  <c r="AJ398"/>
  <c r="AK398"/>
  <c r="AJ402"/>
  <c r="AK402"/>
  <c r="AJ406"/>
  <c r="AK406"/>
  <c r="AJ410"/>
  <c r="AK410"/>
  <c r="AJ414"/>
  <c r="AK414"/>
  <c r="AJ418"/>
  <c r="AK418"/>
  <c r="AJ422"/>
  <c r="AK422"/>
  <c r="AJ426"/>
  <c r="AK426"/>
  <c r="AJ430"/>
  <c r="AK430"/>
  <c r="AJ434"/>
  <c r="AK434"/>
  <c r="AJ438"/>
  <c r="AK438"/>
  <c r="AJ442"/>
  <c r="AK442"/>
  <c r="AJ446"/>
  <c r="AK446"/>
  <c r="AJ450"/>
  <c r="AK450"/>
  <c r="AJ454"/>
  <c r="AK454"/>
  <c r="AJ458"/>
  <c r="AK458"/>
  <c r="AK463"/>
  <c r="AJ463"/>
  <c r="AK467"/>
  <c r="AJ467"/>
  <c r="AK471"/>
  <c r="AJ471"/>
  <c r="AK475"/>
  <c r="AJ475"/>
  <c r="AK479"/>
  <c r="AJ479"/>
  <c r="AK483"/>
  <c r="AJ483"/>
  <c r="AK487"/>
  <c r="AJ487"/>
  <c r="AK491"/>
  <c r="AJ491"/>
  <c r="AK495"/>
  <c r="AJ495"/>
  <c r="AK499"/>
  <c r="AJ499"/>
  <c r="AK503"/>
  <c r="AJ503"/>
  <c r="AK507"/>
  <c r="AJ507"/>
  <c r="AK511"/>
  <c r="AJ511"/>
  <c r="AK515"/>
  <c r="AJ515"/>
  <c r="AK519"/>
  <c r="AJ519"/>
  <c r="AK523"/>
  <c r="AJ523"/>
  <c r="AK527"/>
  <c r="AJ527"/>
  <c r="AK531"/>
  <c r="AJ531"/>
  <c r="AK535"/>
  <c r="AJ535"/>
  <c r="AK539"/>
  <c r="AJ539"/>
  <c r="AK543"/>
  <c r="AJ543"/>
  <c r="AK547"/>
  <c r="AJ547"/>
  <c r="AK551"/>
  <c r="AJ551"/>
  <c r="AK555"/>
  <c r="AJ555"/>
  <c r="AK559"/>
  <c r="AJ559"/>
  <c r="AK563"/>
  <c r="AJ563"/>
  <c r="AK567"/>
  <c r="AJ567"/>
  <c r="AK571"/>
  <c r="AJ571"/>
  <c r="AK575"/>
  <c r="AJ575"/>
  <c r="AK579"/>
  <c r="AJ579"/>
  <c r="AK583"/>
  <c r="AJ583"/>
  <c r="AJ587"/>
  <c r="AK587"/>
  <c r="AJ591"/>
  <c r="AK591"/>
  <c r="AK595"/>
  <c r="AJ595"/>
  <c r="AK599"/>
  <c r="AJ599"/>
  <c r="AJ604"/>
  <c r="AK604"/>
  <c r="AJ608"/>
  <c r="AK608"/>
  <c r="AJ612"/>
  <c r="AK612"/>
  <c r="AJ616"/>
  <c r="AK616"/>
  <c r="AJ620"/>
  <c r="AK620"/>
  <c r="AJ624"/>
  <c r="AK624"/>
  <c r="AJ629"/>
  <c r="AK629"/>
  <c r="AJ633"/>
  <c r="AK633"/>
  <c r="AJ637"/>
  <c r="AK637"/>
  <c r="AK643"/>
  <c r="AJ643"/>
  <c r="AK647"/>
  <c r="AJ647"/>
  <c r="AK651"/>
  <c r="AJ651"/>
  <c r="AK655"/>
  <c r="AJ655"/>
  <c r="AK659"/>
  <c r="AJ659"/>
  <c r="AJ664"/>
  <c r="AK664"/>
  <c r="AJ668"/>
  <c r="AK668"/>
  <c r="AJ672"/>
  <c r="AK672"/>
  <c r="AJ676"/>
  <c r="AK676"/>
  <c r="AJ680"/>
  <c r="AK680"/>
  <c r="AJ684"/>
  <c r="AK684"/>
  <c r="AJ688"/>
  <c r="AK688"/>
  <c r="AJ693"/>
  <c r="AK693"/>
  <c r="AJ697"/>
  <c r="AK697"/>
  <c r="AK702"/>
  <c r="AJ702"/>
  <c r="AK706"/>
  <c r="AJ706"/>
  <c r="AK710"/>
  <c r="AJ710"/>
  <c r="AJ717"/>
  <c r="AK717"/>
  <c r="AJ722"/>
  <c r="AK722"/>
  <c r="AJ726"/>
  <c r="AK726"/>
  <c r="AJ730"/>
  <c r="AK730"/>
  <c r="AJ734"/>
  <c r="AK734"/>
  <c r="AJ738"/>
  <c r="AK738"/>
  <c r="AJ742"/>
  <c r="AK742"/>
  <c r="AK747"/>
  <c r="AJ747"/>
  <c r="AK752"/>
  <c r="AJ752"/>
  <c r="AJ756"/>
  <c r="AK756"/>
  <c r="AJ760"/>
  <c r="AK760"/>
  <c r="AK764"/>
  <c r="AJ764"/>
  <c r="AJ768"/>
  <c r="AK768"/>
  <c r="AJ772"/>
  <c r="AK772"/>
  <c r="AJ776"/>
  <c r="AK776"/>
  <c r="AJ781"/>
  <c r="AK781"/>
  <c r="AJ786"/>
  <c r="AK786"/>
  <c r="AJ790"/>
  <c r="AK790"/>
  <c r="AJ794"/>
  <c r="AK794"/>
  <c r="AJ798"/>
  <c r="AK798"/>
  <c r="AJ802"/>
  <c r="AK802"/>
  <c r="AJ806"/>
  <c r="AK806"/>
  <c r="AK811"/>
  <c r="AJ811"/>
  <c r="AK816"/>
  <c r="AJ816"/>
  <c r="AK820"/>
  <c r="AJ820"/>
  <c r="AK824"/>
  <c r="AJ824"/>
  <c r="AK828"/>
  <c r="AJ828"/>
  <c r="AK832"/>
  <c r="AJ832"/>
  <c r="AK836"/>
  <c r="AJ836"/>
  <c r="AK840"/>
  <c r="AJ840"/>
  <c r="AJ845"/>
  <c r="AK845"/>
  <c r="AJ850"/>
  <c r="AK850"/>
  <c r="AJ854"/>
  <c r="AK854"/>
  <c r="AK858"/>
  <c r="AJ858"/>
  <c r="AJ862"/>
  <c r="AK862"/>
  <c r="AJ866"/>
  <c r="AK866"/>
  <c r="AJ870"/>
  <c r="AK870"/>
  <c r="AK875"/>
  <c r="AJ875"/>
  <c r="AJ880"/>
  <c r="AK880"/>
  <c r="AJ884"/>
  <c r="AK884"/>
  <c r="AJ888"/>
  <c r="AK888"/>
  <c r="AJ892"/>
  <c r="AK892"/>
  <c r="AJ896"/>
  <c r="AK896"/>
  <c r="AJ900"/>
  <c r="AK900"/>
  <c r="AJ904"/>
  <c r="AK904"/>
  <c r="AJ909"/>
  <c r="AK909"/>
  <c r="AJ914"/>
  <c r="AK914"/>
  <c r="AK919"/>
  <c r="AJ919"/>
  <c r="AK923"/>
  <c r="AJ923"/>
  <c r="AK927"/>
  <c r="AJ927"/>
  <c r="AK931"/>
  <c r="AJ931"/>
  <c r="AK935"/>
  <c r="AJ935"/>
  <c r="AJ940"/>
  <c r="AK940"/>
  <c r="AJ945"/>
  <c r="AK945"/>
  <c r="AJ950"/>
  <c r="AK950"/>
  <c r="AJ954"/>
  <c r="AK954"/>
  <c r="AJ958"/>
  <c r="AK958"/>
  <c r="AJ962"/>
  <c r="AK962"/>
  <c r="AJ966"/>
  <c r="AK966"/>
  <c r="AK971"/>
  <c r="AJ971"/>
  <c r="AK983"/>
  <c r="AJ983"/>
  <c r="I92" i="1"/>
  <c r="H92"/>
  <c r="Y92"/>
  <c r="Y999"/>
  <c r="H999"/>
  <c r="I999"/>
  <c r="Y983"/>
  <c r="H983"/>
  <c r="I983"/>
  <c r="Y985"/>
  <c r="H985"/>
  <c r="I985"/>
  <c r="Y991"/>
  <c r="H991"/>
  <c r="I991"/>
  <c r="Y987"/>
  <c r="H987"/>
  <c r="I987"/>
  <c r="Y980"/>
  <c r="H980"/>
  <c r="Y982"/>
  <c r="H982"/>
  <c r="Y992"/>
  <c r="H992"/>
  <c r="Y996"/>
  <c r="H996"/>
  <c r="Y981"/>
  <c r="H981"/>
  <c r="Y994"/>
  <c r="H994"/>
  <c r="Y977"/>
  <c r="H977"/>
  <c r="Y976"/>
  <c r="H976"/>
  <c r="Y978"/>
  <c r="H978"/>
  <c r="Y993"/>
  <c r="H993"/>
  <c r="Y984"/>
  <c r="H984"/>
  <c r="Y989"/>
  <c r="H989"/>
  <c r="Y990"/>
  <c r="H990"/>
  <c r="Y995"/>
  <c r="H995"/>
  <c r="I980"/>
  <c r="I976"/>
  <c r="Y998"/>
  <c r="H998"/>
  <c r="Y979"/>
  <c r="H979"/>
  <c r="Y1000"/>
  <c r="H1000"/>
  <c r="Y997"/>
  <c r="H997"/>
  <c r="Y986"/>
  <c r="H986"/>
  <c r="Y988"/>
  <c r="H988"/>
  <c r="I977"/>
  <c r="AA3"/>
  <c r="AG3" s="1"/>
  <c r="AC3"/>
  <c r="AD3" s="1"/>
  <c r="AA5"/>
  <c r="AG5" s="1"/>
  <c r="AC5"/>
  <c r="AD5" s="1"/>
  <c r="I5"/>
  <c r="AA4"/>
  <c r="AG4" s="1"/>
  <c r="AC4"/>
  <c r="AD4" s="1"/>
  <c r="F2"/>
  <c r="AF2" i="5"/>
  <c r="V3" i="1"/>
  <c r="V4"/>
  <c r="V5"/>
  <c r="AC2" i="5"/>
  <c r="V2" i="1" s="1"/>
  <c r="Q6"/>
  <c r="R6" s="1"/>
  <c r="Q5"/>
  <c r="R5" s="1"/>
  <c r="Q7"/>
  <c r="R7" s="1"/>
  <c r="Q9"/>
  <c r="R9" s="1"/>
  <c r="Q11"/>
  <c r="R11" s="1"/>
  <c r="Q13"/>
  <c r="R13" s="1"/>
  <c r="Q15"/>
  <c r="R15" s="1"/>
  <c r="Q17"/>
  <c r="R17" s="1"/>
  <c r="Q19"/>
  <c r="R19" s="1"/>
  <c r="Q21"/>
  <c r="R21" s="1"/>
  <c r="Q23"/>
  <c r="Q25"/>
  <c r="Q27"/>
  <c r="Q29"/>
  <c r="Q31"/>
  <c r="R31" s="1"/>
  <c r="Q33"/>
  <c r="Q35"/>
  <c r="R35" s="1"/>
  <c r="Q37"/>
  <c r="Q39"/>
  <c r="R39" s="1"/>
  <c r="Q41"/>
  <c r="Q43"/>
  <c r="Q4"/>
  <c r="R4" s="1"/>
  <c r="Q8"/>
  <c r="R8" s="1"/>
  <c r="Q10"/>
  <c r="R10" s="1"/>
  <c r="Q12"/>
  <c r="R12" s="1"/>
  <c r="Q14"/>
  <c r="R14" s="1"/>
  <c r="Q16"/>
  <c r="R16" s="1"/>
  <c r="N17"/>
  <c r="A17" i="5" s="1"/>
  <c r="T17" i="1" s="1"/>
  <c r="Q18"/>
  <c r="R18" s="1"/>
  <c r="Q20"/>
  <c r="R20" s="1"/>
  <c r="Q22"/>
  <c r="R22" s="1"/>
  <c r="Q24"/>
  <c r="N25"/>
  <c r="A25" i="5" s="1"/>
  <c r="T25" i="1" s="1"/>
  <c r="Q26"/>
  <c r="R26" s="1"/>
  <c r="Q28"/>
  <c r="Q30"/>
  <c r="Q32"/>
  <c r="Q34"/>
  <c r="Q36"/>
  <c r="R36" s="1"/>
  <c r="Q38"/>
  <c r="Q40"/>
  <c r="R40" s="1"/>
  <c r="Q42"/>
  <c r="Q44"/>
  <c r="R44" s="1"/>
  <c r="Q46"/>
  <c r="Q48"/>
  <c r="N49"/>
  <c r="A49" i="5" s="1"/>
  <c r="T49" i="1" s="1"/>
  <c r="Q50"/>
  <c r="R50" s="1"/>
  <c r="Q52"/>
  <c r="N53"/>
  <c r="A53" i="5" s="1"/>
  <c r="T53" i="1" s="1"/>
  <c r="N55"/>
  <c r="A55" i="5" s="1"/>
  <c r="T55" i="1" s="1"/>
  <c r="Q56"/>
  <c r="R56" s="1"/>
  <c r="Q60"/>
  <c r="Q64"/>
  <c r="Q68"/>
  <c r="Q72"/>
  <c r="R72" s="1"/>
  <c r="Q74"/>
  <c r="Q78"/>
  <c r="Q84"/>
  <c r="R84" s="1"/>
  <c r="Q88"/>
  <c r="R88" s="1"/>
  <c r="Q92"/>
  <c r="Q96"/>
  <c r="Q100"/>
  <c r="N101"/>
  <c r="A101" i="5" s="1"/>
  <c r="T101" i="1" s="1"/>
  <c r="Q104"/>
  <c r="Q45"/>
  <c r="Q49"/>
  <c r="R49" s="1"/>
  <c r="Q53"/>
  <c r="R53" s="1"/>
  <c r="Q59"/>
  <c r="Q63"/>
  <c r="Q67"/>
  <c r="R67" s="1"/>
  <c r="Q71"/>
  <c r="R71" s="1"/>
  <c r="Q75"/>
  <c r="Q79"/>
  <c r="R79" s="1"/>
  <c r="Q83"/>
  <c r="Q89"/>
  <c r="Q93"/>
  <c r="Q97"/>
  <c r="Q101"/>
  <c r="Q105"/>
  <c r="R105" s="1"/>
  <c r="Q107"/>
  <c r="Q109"/>
  <c r="Q111"/>
  <c r="R111" s="1"/>
  <c r="Q113"/>
  <c r="R113" s="1"/>
  <c r="Q115"/>
  <c r="N116"/>
  <c r="A116" i="5" s="1"/>
  <c r="T116" i="1" s="1"/>
  <c r="Q117"/>
  <c r="R117" s="1"/>
  <c r="Q119"/>
  <c r="Q121"/>
  <c r="N122"/>
  <c r="A122" i="5" s="1"/>
  <c r="T122" i="1" s="1"/>
  <c r="Q123"/>
  <c r="R123" s="1"/>
  <c r="Q125"/>
  <c r="Q127"/>
  <c r="Q129"/>
  <c r="Q131"/>
  <c r="R131" s="1"/>
  <c r="Q133"/>
  <c r="R133" s="1"/>
  <c r="Q135"/>
  <c r="Q137"/>
  <c r="Q139"/>
  <c r="N140"/>
  <c r="A140" i="5" s="1"/>
  <c r="T140" i="1" s="1"/>
  <c r="Q141"/>
  <c r="N142"/>
  <c r="A142" i="5" s="1"/>
  <c r="T142" i="1" s="1"/>
  <c r="Q143"/>
  <c r="R143" s="1"/>
  <c r="Q145"/>
  <c r="R145" s="1"/>
  <c r="Q147"/>
  <c r="Q149"/>
  <c r="R149" s="1"/>
  <c r="N150"/>
  <c r="A150" i="5" s="1"/>
  <c r="T150" i="1" s="1"/>
  <c r="Q151"/>
  <c r="Q153"/>
  <c r="Q155"/>
  <c r="Q157"/>
  <c r="Q159"/>
  <c r="R159" s="1"/>
  <c r="Q161"/>
  <c r="Q163"/>
  <c r="R163" s="1"/>
  <c r="Q165"/>
  <c r="Q167"/>
  <c r="R167" s="1"/>
  <c r="Q169"/>
  <c r="Q171"/>
  <c r="Q173"/>
  <c r="R173" s="1"/>
  <c r="Q175"/>
  <c r="R175" s="1"/>
  <c r="N176"/>
  <c r="A176" i="5" s="1"/>
  <c r="T176" i="1" s="1"/>
  <c r="Q177"/>
  <c r="R177" s="1"/>
  <c r="Q179"/>
  <c r="N180"/>
  <c r="A180" i="5" s="1"/>
  <c r="T180" i="1" s="1"/>
  <c r="Q181"/>
  <c r="Q183"/>
  <c r="N184"/>
  <c r="A184" i="5" s="1"/>
  <c r="T184" i="1" s="1"/>
  <c r="Q185"/>
  <c r="N186"/>
  <c r="A186" i="5" s="1"/>
  <c r="T186" i="1" s="1"/>
  <c r="Q187"/>
  <c r="Q189"/>
  <c r="Q191"/>
  <c r="R191" s="1"/>
  <c r="Q193"/>
  <c r="N194"/>
  <c r="A194" i="5" s="1"/>
  <c r="T194" i="1" s="1"/>
  <c r="Q195"/>
  <c r="R195" s="1"/>
  <c r="Q197"/>
  <c r="R197" s="1"/>
  <c r="Q199"/>
  <c r="Q201"/>
  <c r="N202"/>
  <c r="A202" i="5" s="1"/>
  <c r="T202" i="1" s="1"/>
  <c r="Q203"/>
  <c r="Q205"/>
  <c r="Q207"/>
  <c r="R207" s="1"/>
  <c r="Q209"/>
  <c r="R209" s="1"/>
  <c r="N210"/>
  <c r="A210" i="5" s="1"/>
  <c r="T210" i="1" s="1"/>
  <c r="Q211"/>
  <c r="Q213"/>
  <c r="R213" s="1"/>
  <c r="Q215"/>
  <c r="N216"/>
  <c r="A216" i="5" s="1"/>
  <c r="T216" i="1" s="1"/>
  <c r="Q217"/>
  <c r="Q219"/>
  <c r="Q221"/>
  <c r="Q223"/>
  <c r="R223" s="1"/>
  <c r="Q225"/>
  <c r="Q227"/>
  <c r="R227" s="1"/>
  <c r="Q229"/>
  <c r="Q231"/>
  <c r="R231" s="1"/>
  <c r="Q233"/>
  <c r="Q235"/>
  <c r="Q237"/>
  <c r="R237" s="1"/>
  <c r="Q239"/>
  <c r="R239" s="1"/>
  <c r="Q241"/>
  <c r="Q243"/>
  <c r="Q245"/>
  <c r="R245" s="1"/>
  <c r="Q247"/>
  <c r="N248"/>
  <c r="A248" i="5" s="1"/>
  <c r="T248" i="1" s="1"/>
  <c r="Q249"/>
  <c r="Q251"/>
  <c r="R251" s="1"/>
  <c r="N252"/>
  <c r="A252" i="5" s="1"/>
  <c r="T252" i="1" s="1"/>
  <c r="Q253"/>
  <c r="Q255"/>
  <c r="Q257"/>
  <c r="N258"/>
  <c r="A258" i="5" s="1"/>
  <c r="T258" i="1" s="1"/>
  <c r="Q259"/>
  <c r="Q261"/>
  <c r="Q263"/>
  <c r="R263" s="1"/>
  <c r="Q265"/>
  <c r="R265" s="1"/>
  <c r="Q267"/>
  <c r="Q269"/>
  <c r="Q271"/>
  <c r="R271" s="1"/>
  <c r="Q273"/>
  <c r="R273" s="1"/>
  <c r="Q275"/>
  <c r="Q277"/>
  <c r="R277" s="1"/>
  <c r="Q279"/>
  <c r="Q281"/>
  <c r="Q283"/>
  <c r="Q285"/>
  <c r="N286"/>
  <c r="A286" i="5" s="1"/>
  <c r="T286" i="1" s="1"/>
  <c r="Q287"/>
  <c r="R287" s="1"/>
  <c r="Q289"/>
  <c r="Q291"/>
  <c r="R291" s="1"/>
  <c r="Q293"/>
  <c r="Q295"/>
  <c r="R295" s="1"/>
  <c r="Q297"/>
  <c r="Q299"/>
  <c r="Q301"/>
  <c r="R301" s="1"/>
  <c r="Q303"/>
  <c r="R303" s="1"/>
  <c r="Q305"/>
  <c r="Q307"/>
  <c r="Q309"/>
  <c r="R309" s="1"/>
  <c r="Q311"/>
  <c r="N312"/>
  <c r="A312" i="5" s="1"/>
  <c r="T312" i="1" s="1"/>
  <c r="Q313"/>
  <c r="N314"/>
  <c r="A314" i="5" s="1"/>
  <c r="T314" i="1" s="1"/>
  <c r="Q315"/>
  <c r="R315" s="1"/>
  <c r="Q317"/>
  <c r="Q319"/>
  <c r="Q321"/>
  <c r="N322"/>
  <c r="A322" i="5" s="1"/>
  <c r="T322" i="1" s="1"/>
  <c r="Q323"/>
  <c r="Q325"/>
  <c r="Q327"/>
  <c r="R327" s="1"/>
  <c r="Q329"/>
  <c r="R329" s="1"/>
  <c r="Q331"/>
  <c r="N332"/>
  <c r="A332" i="5" s="1"/>
  <c r="T332" i="1" s="1"/>
  <c r="Q333"/>
  <c r="R333" s="1"/>
  <c r="Q335"/>
  <c r="R335" s="1"/>
  <c r="Q337"/>
  <c r="N338"/>
  <c r="A338" i="5" s="1"/>
  <c r="T338" i="1" s="1"/>
  <c r="Q339"/>
  <c r="Q341"/>
  <c r="R341" s="1"/>
  <c r="Q343"/>
  <c r="Q345"/>
  <c r="Q347"/>
  <c r="R347" s="1"/>
  <c r="Q349"/>
  <c r="Q351"/>
  <c r="Q353"/>
  <c r="Q355"/>
  <c r="R355" s="1"/>
  <c r="Q357"/>
  <c r="R357" s="1"/>
  <c r="Q359"/>
  <c r="Q361"/>
  <c r="N362"/>
  <c r="A362" i="5" s="1"/>
  <c r="T362" i="1" s="1"/>
  <c r="Q363"/>
  <c r="Q365"/>
  <c r="Q367"/>
  <c r="R367" s="1"/>
  <c r="Q369"/>
  <c r="R369" s="1"/>
  <c r="Q371"/>
  <c r="R371" s="1"/>
  <c r="Q373"/>
  <c r="Q375"/>
  <c r="Q377"/>
  <c r="Q379"/>
  <c r="R379" s="1"/>
  <c r="Q381"/>
  <c r="Q383"/>
  <c r="Q385"/>
  <c r="Q387"/>
  <c r="R387" s="1"/>
  <c r="Q389"/>
  <c r="Q391"/>
  <c r="Q393"/>
  <c r="R393" s="1"/>
  <c r="Q395"/>
  <c r="Q397"/>
  <c r="Q399"/>
  <c r="R399" s="1"/>
  <c r="Q401"/>
  <c r="R401" s="1"/>
  <c r="Q403"/>
  <c r="R403" s="1"/>
  <c r="Q405"/>
  <c r="Q407"/>
  <c r="Q409"/>
  <c r="Q411"/>
  <c r="R411" s="1"/>
  <c r="Q413"/>
  <c r="Q415"/>
  <c r="Q417"/>
  <c r="Q419"/>
  <c r="R419" s="1"/>
  <c r="Q421"/>
  <c r="Q423"/>
  <c r="Q425"/>
  <c r="R425" s="1"/>
  <c r="Q427"/>
  <c r="Q429"/>
  <c r="Q431"/>
  <c r="R431" s="1"/>
  <c r="Q433"/>
  <c r="R433" s="1"/>
  <c r="Q435"/>
  <c r="R435" s="1"/>
  <c r="Q437"/>
  <c r="Q439"/>
  <c r="Q441"/>
  <c r="Q443"/>
  <c r="R443" s="1"/>
  <c r="Q445"/>
  <c r="Q447"/>
  <c r="Q449"/>
  <c r="Q451"/>
  <c r="R451" s="1"/>
  <c r="Q453"/>
  <c r="Q455"/>
  <c r="Q457"/>
  <c r="R457" s="1"/>
  <c r="Q459"/>
  <c r="Q461"/>
  <c r="Q463"/>
  <c r="R463" s="1"/>
  <c r="Q465"/>
  <c r="R465" s="1"/>
  <c r="Q467"/>
  <c r="R467" s="1"/>
  <c r="Q469"/>
  <c r="Q471"/>
  <c r="Q473"/>
  <c r="Q475"/>
  <c r="R475" s="1"/>
  <c r="Q477"/>
  <c r="Q479"/>
  <c r="Q481"/>
  <c r="Q483"/>
  <c r="R483" s="1"/>
  <c r="Q485"/>
  <c r="Q487"/>
  <c r="Q489"/>
  <c r="R489" s="1"/>
  <c r="Q491"/>
  <c r="Q493"/>
  <c r="Q495"/>
  <c r="R495" s="1"/>
  <c r="Q497"/>
  <c r="R497" s="1"/>
  <c r="Q499"/>
  <c r="R499" s="1"/>
  <c r="Q501"/>
  <c r="Q503"/>
  <c r="Q505"/>
  <c r="Q507"/>
  <c r="R507" s="1"/>
  <c r="Q509"/>
  <c r="Q511"/>
  <c r="Q47"/>
  <c r="R47" s="1"/>
  <c r="Q51"/>
  <c r="R51" s="1"/>
  <c r="Q55"/>
  <c r="Q57"/>
  <c r="Q61"/>
  <c r="Q65"/>
  <c r="R65" s="1"/>
  <c r="Q69"/>
  <c r="Q73"/>
  <c r="Q77"/>
  <c r="R77" s="1"/>
  <c r="Q81"/>
  <c r="R81" s="1"/>
  <c r="Q85"/>
  <c r="Q87"/>
  <c r="Q91"/>
  <c r="R91" s="1"/>
  <c r="Q95"/>
  <c r="R95" s="1"/>
  <c r="Q99"/>
  <c r="Q103"/>
  <c r="Q54"/>
  <c r="Q58"/>
  <c r="R58" s="1"/>
  <c r="N61"/>
  <c r="A61" i="5" s="1"/>
  <c r="T61" i="1" s="1"/>
  <c r="Q62"/>
  <c r="Q66"/>
  <c r="Q70"/>
  <c r="R70" s="1"/>
  <c r="Q76"/>
  <c r="Q80"/>
  <c r="N81"/>
  <c r="A81" i="5" s="1"/>
  <c r="T81" i="1" s="1"/>
  <c r="Q82"/>
  <c r="R82" s="1"/>
  <c r="N85"/>
  <c r="A85" i="5" s="1"/>
  <c r="T85" i="1" s="1"/>
  <c r="Q86"/>
  <c r="Q90"/>
  <c r="R90" s="1"/>
  <c r="N93"/>
  <c r="A93" i="5" s="1"/>
  <c r="T93" i="1" s="1"/>
  <c r="Q94"/>
  <c r="Q98"/>
  <c r="Q102"/>
  <c r="R102" s="1"/>
  <c r="Q106"/>
  <c r="R106" s="1"/>
  <c r="N107"/>
  <c r="A107" i="5" s="1"/>
  <c r="T107" i="1" s="1"/>
  <c r="Q108"/>
  <c r="Q110"/>
  <c r="Q112"/>
  <c r="Q114"/>
  <c r="Q116"/>
  <c r="R116" s="1"/>
  <c r="Q118"/>
  <c r="N119"/>
  <c r="A119" i="5" s="1"/>
  <c r="T119" i="1" s="1"/>
  <c r="Q120"/>
  <c r="N121"/>
  <c r="A121" i="5" s="1"/>
  <c r="T121" i="1" s="1"/>
  <c r="Q122"/>
  <c r="R122" s="1"/>
  <c r="N123"/>
  <c r="A123" i="5" s="1"/>
  <c r="T123" i="1" s="1"/>
  <c r="Q124"/>
  <c r="Q126"/>
  <c r="Q128"/>
  <c r="R128" s="1"/>
  <c r="N129"/>
  <c r="A129" i="5" s="1"/>
  <c r="T129" i="1" s="1"/>
  <c r="Q130"/>
  <c r="Q132"/>
  <c r="Q134"/>
  <c r="Q136"/>
  <c r="R136" s="1"/>
  <c r="N137"/>
  <c r="A137" i="5" s="1"/>
  <c r="T137" i="1" s="1"/>
  <c r="Q138"/>
  <c r="Q140"/>
  <c r="R140" s="1"/>
  <c r="Q142"/>
  <c r="R142" s="1"/>
  <c r="N143"/>
  <c r="A143" i="5" s="1"/>
  <c r="T143" i="1" s="1"/>
  <c r="Q144"/>
  <c r="Q146"/>
  <c r="R146" s="1"/>
  <c r="Q148"/>
  <c r="R148" s="1"/>
  <c r="Q150"/>
  <c r="Q152"/>
  <c r="Q154"/>
  <c r="R154" s="1"/>
  <c r="N155"/>
  <c r="A155" i="5" s="1"/>
  <c r="T155" i="1" s="1"/>
  <c r="Q156"/>
  <c r="N157"/>
  <c r="A157" i="5" s="1"/>
  <c r="T157" i="1" s="1"/>
  <c r="Q158"/>
  <c r="Q160"/>
  <c r="R160" s="1"/>
  <c r="Q162"/>
  <c r="Q164"/>
  <c r="N165"/>
  <c r="A165" i="5" s="1"/>
  <c r="T165" i="1" s="1"/>
  <c r="Q166"/>
  <c r="R166" s="1"/>
  <c r="Q168"/>
  <c r="Q170"/>
  <c r="Q172"/>
  <c r="R172" s="1"/>
  <c r="N173"/>
  <c r="A173" i="5" s="1"/>
  <c r="T173" i="1" s="1"/>
  <c r="Q174"/>
  <c r="N175"/>
  <c r="A175" i="5" s="1"/>
  <c r="T175" i="1" s="1"/>
  <c r="Q176"/>
  <c r="N177"/>
  <c r="A177" i="5" s="1"/>
  <c r="T177" i="1" s="1"/>
  <c r="Q178"/>
  <c r="Q180"/>
  <c r="R180" s="1"/>
  <c r="N181"/>
  <c r="A181" i="5" s="1"/>
  <c r="T181" i="1" s="1"/>
  <c r="Q182"/>
  <c r="R182" s="1"/>
  <c r="Q184"/>
  <c r="Q186"/>
  <c r="R186" s="1"/>
  <c r="Q188"/>
  <c r="Q190"/>
  <c r="Q192"/>
  <c r="Q194"/>
  <c r="N195"/>
  <c r="A195" i="5" s="1"/>
  <c r="T195" i="1" s="1"/>
  <c r="Q196"/>
  <c r="R196" s="1"/>
  <c r="Q198"/>
  <c r="Q200"/>
  <c r="R200" s="1"/>
  <c r="Q202"/>
  <c r="Q204"/>
  <c r="R204" s="1"/>
  <c r="Q206"/>
  <c r="Q208"/>
  <c r="Q210"/>
  <c r="R210" s="1"/>
  <c r="Q212"/>
  <c r="R212" s="1"/>
  <c r="Q214"/>
  <c r="Q216"/>
  <c r="N217"/>
  <c r="A217" i="5" s="1"/>
  <c r="T217" i="1" s="1"/>
  <c r="Q218"/>
  <c r="R218" s="1"/>
  <c r="Q220"/>
  <c r="N221"/>
  <c r="A221" i="5" s="1"/>
  <c r="T221" i="1" s="1"/>
  <c r="Q222"/>
  <c r="Q224"/>
  <c r="R224" s="1"/>
  <c r="N225"/>
  <c r="A225" i="5" s="1"/>
  <c r="T225" i="1" s="1"/>
  <c r="Q226"/>
  <c r="Q228"/>
  <c r="Q230"/>
  <c r="R230" s="1"/>
  <c r="Q232"/>
  <c r="N233"/>
  <c r="A233" i="5" s="1"/>
  <c r="T233" i="1" s="1"/>
  <c r="Q234"/>
  <c r="Q236"/>
  <c r="R236" s="1"/>
  <c r="Q238"/>
  <c r="Q240"/>
  <c r="N241"/>
  <c r="A241" i="5" s="1"/>
  <c r="T241" i="1" s="1"/>
  <c r="Q242"/>
  <c r="R242" s="1"/>
  <c r="Q244"/>
  <c r="N245"/>
  <c r="A245" i="5" s="1"/>
  <c r="T245" i="1" s="1"/>
  <c r="Q246"/>
  <c r="R246" s="1"/>
  <c r="Q248"/>
  <c r="R248" s="1"/>
  <c r="Q250"/>
  <c r="Q252"/>
  <c r="Q254"/>
  <c r="Q256"/>
  <c r="R256" s="1"/>
  <c r="N257"/>
  <c r="A257" i="5" s="1"/>
  <c r="T257" i="1" s="1"/>
  <c r="Q258"/>
  <c r="Q260"/>
  <c r="Q262"/>
  <c r="R262" s="1"/>
  <c r="Q264"/>
  <c r="N265"/>
  <c r="A265" i="5" s="1"/>
  <c r="T265" i="1" s="1"/>
  <c r="Q266"/>
  <c r="Q268"/>
  <c r="R268" s="1"/>
  <c r="Q270"/>
  <c r="Q272"/>
  <c r="N273"/>
  <c r="A273" i="5" s="1"/>
  <c r="T273" i="1" s="1"/>
  <c r="Q274"/>
  <c r="R274" s="1"/>
  <c r="Q276"/>
  <c r="N277"/>
  <c r="A277" i="5" s="1"/>
  <c r="T277" i="1" s="1"/>
  <c r="Q278"/>
  <c r="R278" s="1"/>
  <c r="Q280"/>
  <c r="R280" s="1"/>
  <c r="N281"/>
  <c r="A281" i="5" s="1"/>
  <c r="T281" i="1" s="1"/>
  <c r="Q282"/>
  <c r="R282" s="1"/>
  <c r="Q284"/>
  <c r="Q286"/>
  <c r="Q288"/>
  <c r="Q290"/>
  <c r="Q292"/>
  <c r="N293"/>
  <c r="A293" i="5" s="1"/>
  <c r="T293" i="1" s="1"/>
  <c r="Q294"/>
  <c r="Q296"/>
  <c r="R296" s="1"/>
  <c r="Q298"/>
  <c r="Q300"/>
  <c r="R300" s="1"/>
  <c r="Q302"/>
  <c r="Q304"/>
  <c r="Q306"/>
  <c r="R306" s="1"/>
  <c r="Q308"/>
  <c r="R308" s="1"/>
  <c r="Q310"/>
  <c r="Q312"/>
  <c r="Q314"/>
  <c r="R314" s="1"/>
  <c r="Q316"/>
  <c r="N317"/>
  <c r="A317" i="5" s="1"/>
  <c r="T317" i="1" s="1"/>
  <c r="Q318"/>
  <c r="Q320"/>
  <c r="R320" s="1"/>
  <c r="N321"/>
  <c r="A321" i="5" s="1"/>
  <c r="T321" i="1" s="1"/>
  <c r="Q322"/>
  <c r="Q324"/>
  <c r="Q326"/>
  <c r="Q328"/>
  <c r="R328" s="1"/>
  <c r="Q330"/>
  <c r="Q332"/>
  <c r="N333"/>
  <c r="A333" i="5" s="1"/>
  <c r="T333" i="1" s="1"/>
  <c r="Q334"/>
  <c r="R334" s="1"/>
  <c r="Q336"/>
  <c r="N337"/>
  <c r="A337" i="5" s="1"/>
  <c r="T337" i="1" s="1"/>
  <c r="Q338"/>
  <c r="R338" s="1"/>
  <c r="Q340"/>
  <c r="R340" s="1"/>
  <c r="Q342"/>
  <c r="Q344"/>
  <c r="Q346"/>
  <c r="R346" s="1"/>
  <c r="Q348"/>
  <c r="Q350"/>
  <c r="Q352"/>
  <c r="Q354"/>
  <c r="Q356"/>
  <c r="R356" s="1"/>
  <c r="Q358"/>
  <c r="Q360"/>
  <c r="R360" s="1"/>
  <c r="Q362"/>
  <c r="Q364"/>
  <c r="R364" s="1"/>
  <c r="Q366"/>
  <c r="Q368"/>
  <c r="Q370"/>
  <c r="R370" s="1"/>
  <c r="Q372"/>
  <c r="R372" s="1"/>
  <c r="Q374"/>
  <c r="Q376"/>
  <c r="Q378"/>
  <c r="R378" s="1"/>
  <c r="Q380"/>
  <c r="Q382"/>
  <c r="Q384"/>
  <c r="Q386"/>
  <c r="Q388"/>
  <c r="R388" s="1"/>
  <c r="Q390"/>
  <c r="Q392"/>
  <c r="R392" s="1"/>
  <c r="Q394"/>
  <c r="Q396"/>
  <c r="R396" s="1"/>
  <c r="Q398"/>
  <c r="Q400"/>
  <c r="Q402"/>
  <c r="R402" s="1"/>
  <c r="Q404"/>
  <c r="R404" s="1"/>
  <c r="Q406"/>
  <c r="Q408"/>
  <c r="Q410"/>
  <c r="R410" s="1"/>
  <c r="Q412"/>
  <c r="Q414"/>
  <c r="Q416"/>
  <c r="Q418"/>
  <c r="Q420"/>
  <c r="R420" s="1"/>
  <c r="Q422"/>
  <c r="Q424"/>
  <c r="R424" s="1"/>
  <c r="Q426"/>
  <c r="Q428"/>
  <c r="R428" s="1"/>
  <c r="Q430"/>
  <c r="Q432"/>
  <c r="Q434"/>
  <c r="R434" s="1"/>
  <c r="Q436"/>
  <c r="R436" s="1"/>
  <c r="Q438"/>
  <c r="Q440"/>
  <c r="Q442"/>
  <c r="R442" s="1"/>
  <c r="Q444"/>
  <c r="Q446"/>
  <c r="Q448"/>
  <c r="Q450"/>
  <c r="Q452"/>
  <c r="R452" s="1"/>
  <c r="Q454"/>
  <c r="Q456"/>
  <c r="R456" s="1"/>
  <c r="Q458"/>
  <c r="Q460"/>
  <c r="R460" s="1"/>
  <c r="N461"/>
  <c r="A461" i="5" s="1"/>
  <c r="T461" i="1" s="1"/>
  <c r="Q462"/>
  <c r="Q464"/>
  <c r="Q466"/>
  <c r="R466" s="1"/>
  <c r="Q468"/>
  <c r="Q470"/>
  <c r="R470" s="1"/>
  <c r="Q472"/>
  <c r="Q474"/>
  <c r="R474" s="1"/>
  <c r="Q476"/>
  <c r="Q478"/>
  <c r="Q480"/>
  <c r="R480" s="1"/>
  <c r="Q482"/>
  <c r="Q484"/>
  <c r="Q486"/>
  <c r="Q488"/>
  <c r="R488" s="1"/>
  <c r="Q490"/>
  <c r="R490" s="1"/>
  <c r="Q492"/>
  <c r="Q494"/>
  <c r="Q496"/>
  <c r="Q498"/>
  <c r="R498" s="1"/>
  <c r="Q500"/>
  <c r="Q502"/>
  <c r="R502" s="1"/>
  <c r="Q504"/>
  <c r="Q506"/>
  <c r="R506" s="1"/>
  <c r="Q508"/>
  <c r="Q510"/>
  <c r="Q512"/>
  <c r="R512" s="1"/>
  <c r="Q514"/>
  <c r="Q516"/>
  <c r="Q513"/>
  <c r="Q515"/>
  <c r="R515" s="1"/>
  <c r="Q517"/>
  <c r="R517" s="1"/>
  <c r="Q519"/>
  <c r="Q521"/>
  <c r="Q523"/>
  <c r="Q525"/>
  <c r="R525" s="1"/>
  <c r="Q527"/>
  <c r="Q529"/>
  <c r="R529" s="1"/>
  <c r="Q531"/>
  <c r="Q533"/>
  <c r="R533" s="1"/>
  <c r="Q535"/>
  <c r="Q537"/>
  <c r="Q539"/>
  <c r="R539" s="1"/>
  <c r="Q541"/>
  <c r="Q543"/>
  <c r="Q545"/>
  <c r="Q547"/>
  <c r="R547" s="1"/>
  <c r="Q549"/>
  <c r="R549" s="1"/>
  <c r="Q551"/>
  <c r="Q553"/>
  <c r="Q555"/>
  <c r="Q557"/>
  <c r="R557" s="1"/>
  <c r="Q559"/>
  <c r="Q561"/>
  <c r="R561" s="1"/>
  <c r="Q563"/>
  <c r="Q565"/>
  <c r="R565" s="1"/>
  <c r="Q567"/>
  <c r="Q569"/>
  <c r="Q571"/>
  <c r="R571" s="1"/>
  <c r="Q573"/>
  <c r="Q575"/>
  <c r="Q577"/>
  <c r="Q579"/>
  <c r="R579" s="1"/>
  <c r="Q581"/>
  <c r="R581" s="1"/>
  <c r="Q583"/>
  <c r="Q585"/>
  <c r="Q587"/>
  <c r="Q589"/>
  <c r="R589" s="1"/>
  <c r="Q591"/>
  <c r="Q593"/>
  <c r="R593" s="1"/>
  <c r="Q595"/>
  <c r="Q597"/>
  <c r="R597" s="1"/>
  <c r="Q599"/>
  <c r="Q601"/>
  <c r="Q603"/>
  <c r="R603" s="1"/>
  <c r="Q605"/>
  <c r="Q607"/>
  <c r="Q609"/>
  <c r="Q611"/>
  <c r="R611" s="1"/>
  <c r="Q613"/>
  <c r="R613" s="1"/>
  <c r="Q615"/>
  <c r="Q617"/>
  <c r="Q619"/>
  <c r="Q621"/>
  <c r="R621" s="1"/>
  <c r="Q623"/>
  <c r="Q625"/>
  <c r="R625" s="1"/>
  <c r="Q627"/>
  <c r="Q629"/>
  <c r="R629" s="1"/>
  <c r="Q631"/>
  <c r="Q633"/>
  <c r="Q635"/>
  <c r="R635" s="1"/>
  <c r="Q637"/>
  <c r="Q639"/>
  <c r="N640"/>
  <c r="A640" i="5" s="1"/>
  <c r="T640" i="1" s="1"/>
  <c r="Q641"/>
  <c r="Q643"/>
  <c r="R643" s="1"/>
  <c r="Q645"/>
  <c r="Q647"/>
  <c r="Q649"/>
  <c r="R649" s="1"/>
  <c r="Q651"/>
  <c r="Q653"/>
  <c r="Q655"/>
  <c r="R655" s="1"/>
  <c r="Q657"/>
  <c r="R657" s="1"/>
  <c r="Q659"/>
  <c r="R659" s="1"/>
  <c r="Q661"/>
  <c r="Q663"/>
  <c r="Q665"/>
  <c r="Q667"/>
  <c r="R667" s="1"/>
  <c r="Q669"/>
  <c r="Q671"/>
  <c r="Q673"/>
  <c r="Q675"/>
  <c r="R675" s="1"/>
  <c r="Q677"/>
  <c r="Q679"/>
  <c r="Q681"/>
  <c r="R681" s="1"/>
  <c r="Q683"/>
  <c r="Q685"/>
  <c r="Q687"/>
  <c r="R687" s="1"/>
  <c r="Q689"/>
  <c r="R689" s="1"/>
  <c r="Q691"/>
  <c r="R691" s="1"/>
  <c r="Q693"/>
  <c r="Q695"/>
  <c r="Q697"/>
  <c r="Q699"/>
  <c r="R699" s="1"/>
  <c r="N700"/>
  <c r="A700" i="5" s="1"/>
  <c r="T700" i="1" s="1"/>
  <c r="Q701"/>
  <c r="Q703"/>
  <c r="Q705"/>
  <c r="R705" s="1"/>
  <c r="Q707"/>
  <c r="Q709"/>
  <c r="Q711"/>
  <c r="R711" s="1"/>
  <c r="Q713"/>
  <c r="R713" s="1"/>
  <c r="N714"/>
  <c r="A714" i="5" s="1"/>
  <c r="T714" i="1" s="1"/>
  <c r="Q715"/>
  <c r="N716"/>
  <c r="A716" i="5" s="1"/>
  <c r="T716" i="1" s="1"/>
  <c r="Q717"/>
  <c r="R717" s="1"/>
  <c r="N718"/>
  <c r="A718" i="5" s="1"/>
  <c r="T718" i="1" s="1"/>
  <c r="Q719"/>
  <c r="R719" s="1"/>
  <c r="Q721"/>
  <c r="R721" s="1"/>
  <c r="Q723"/>
  <c r="R723" s="1"/>
  <c r="Q725"/>
  <c r="Q727"/>
  <c r="Q729"/>
  <c r="Q731"/>
  <c r="R731" s="1"/>
  <c r="Q733"/>
  <c r="Q735"/>
  <c r="Q737"/>
  <c r="Q739"/>
  <c r="R739" s="1"/>
  <c r="Q741"/>
  <c r="Q743"/>
  <c r="Q745"/>
  <c r="R745" s="1"/>
  <c r="N746"/>
  <c r="A746" i="5" s="1"/>
  <c r="T746" i="1" s="1"/>
  <c r="Q747"/>
  <c r="Q749"/>
  <c r="N750"/>
  <c r="A750" i="5" s="1"/>
  <c r="T750" i="1" s="1"/>
  <c r="Q751"/>
  <c r="R751" s="1"/>
  <c r="Q753"/>
  <c r="Q755"/>
  <c r="Q757"/>
  <c r="R757" s="1"/>
  <c r="Q759"/>
  <c r="Q761"/>
  <c r="Q763"/>
  <c r="Q765"/>
  <c r="Q767"/>
  <c r="R767" s="1"/>
  <c r="Q769"/>
  <c r="Q771"/>
  <c r="R771" s="1"/>
  <c r="Q773"/>
  <c r="Q775"/>
  <c r="R775" s="1"/>
  <c r="Q777"/>
  <c r="N778"/>
  <c r="A778" i="5" s="1"/>
  <c r="T778" i="1" s="1"/>
  <c r="Q779"/>
  <c r="Q781"/>
  <c r="R781" s="1"/>
  <c r="N782"/>
  <c r="A782" i="5" s="1"/>
  <c r="T782" i="1" s="1"/>
  <c r="Q783"/>
  <c r="R783" s="1"/>
  <c r="Q785"/>
  <c r="R785" s="1"/>
  <c r="Q787"/>
  <c r="R787" s="1"/>
  <c r="Q789"/>
  <c r="Q791"/>
  <c r="Q793"/>
  <c r="Q795"/>
  <c r="R795" s="1"/>
  <c r="Q797"/>
  <c r="Q799"/>
  <c r="Q801"/>
  <c r="Q803"/>
  <c r="R803" s="1"/>
  <c r="Q805"/>
  <c r="Q807"/>
  <c r="Q809"/>
  <c r="R809" s="1"/>
  <c r="N810"/>
  <c r="A810" i="5" s="1"/>
  <c r="T810" i="1" s="1"/>
  <c r="Q811"/>
  <c r="Q813"/>
  <c r="N814"/>
  <c r="A814" i="5" s="1"/>
  <c r="T814" i="1" s="1"/>
  <c r="Q815"/>
  <c r="R815" s="1"/>
  <c r="Q817"/>
  <c r="Q819"/>
  <c r="Q821"/>
  <c r="R821" s="1"/>
  <c r="Q823"/>
  <c r="Q825"/>
  <c r="Q827"/>
  <c r="Q829"/>
  <c r="Q831"/>
  <c r="R831" s="1"/>
  <c r="Q833"/>
  <c r="Q835"/>
  <c r="R835" s="1"/>
  <c r="Q837"/>
  <c r="Q839"/>
  <c r="R839" s="1"/>
  <c r="Q841"/>
  <c r="N842"/>
  <c r="A842" i="5" s="1"/>
  <c r="T842" i="1" s="1"/>
  <c r="Q843"/>
  <c r="Q845"/>
  <c r="R845" s="1"/>
  <c r="N846"/>
  <c r="A846" i="5" s="1"/>
  <c r="T846" i="1" s="1"/>
  <c r="Q847"/>
  <c r="R847" s="1"/>
  <c r="Q849"/>
  <c r="R849" s="1"/>
  <c r="Q851"/>
  <c r="R851" s="1"/>
  <c r="Q853"/>
  <c r="Q855"/>
  <c r="Q857"/>
  <c r="Q859"/>
  <c r="R859" s="1"/>
  <c r="Q861"/>
  <c r="Q863"/>
  <c r="Q865"/>
  <c r="Q867"/>
  <c r="R867" s="1"/>
  <c r="Q869"/>
  <c r="Q871"/>
  <c r="Q873"/>
  <c r="R873" s="1"/>
  <c r="N874"/>
  <c r="A874" i="5" s="1"/>
  <c r="T874" i="1" s="1"/>
  <c r="Q875"/>
  <c r="Q877"/>
  <c r="N878"/>
  <c r="A878" i="5" s="1"/>
  <c r="T878" i="1" s="1"/>
  <c r="Q879"/>
  <c r="R879" s="1"/>
  <c r="Q881"/>
  <c r="Q883"/>
  <c r="Q885"/>
  <c r="R885" s="1"/>
  <c r="Q887"/>
  <c r="Q889"/>
  <c r="Q891"/>
  <c r="Q893"/>
  <c r="Q895"/>
  <c r="R895" s="1"/>
  <c r="Q897"/>
  <c r="Q899"/>
  <c r="R899" s="1"/>
  <c r="Q901"/>
  <c r="Q903"/>
  <c r="R903" s="1"/>
  <c r="Q905"/>
  <c r="N906"/>
  <c r="A906" i="5" s="1"/>
  <c r="T906" i="1" s="1"/>
  <c r="Q907"/>
  <c r="Q909"/>
  <c r="R909" s="1"/>
  <c r="N910"/>
  <c r="A910" i="5" s="1"/>
  <c r="T910" i="1" s="1"/>
  <c r="Q911"/>
  <c r="R911" s="1"/>
  <c r="Q913"/>
  <c r="R913" s="1"/>
  <c r="Q915"/>
  <c r="R915" s="1"/>
  <c r="N916"/>
  <c r="A916" i="5" s="1"/>
  <c r="T916" i="1" s="1"/>
  <c r="Q917"/>
  <c r="R917" s="1"/>
  <c r="Q919"/>
  <c r="Q921"/>
  <c r="Q923"/>
  <c r="Q925"/>
  <c r="Q927"/>
  <c r="Q929"/>
  <c r="R929" s="1"/>
  <c r="Q931"/>
  <c r="Q933"/>
  <c r="Q935"/>
  <c r="R935" s="1"/>
  <c r="Q937"/>
  <c r="R937" s="1"/>
  <c r="N938"/>
  <c r="A938" i="5" s="1"/>
  <c r="T938" i="1" s="1"/>
  <c r="Q939"/>
  <c r="Q941"/>
  <c r="R941" s="1"/>
  <c r="N942"/>
  <c r="A942" i="5" s="1"/>
  <c r="T942" i="1" s="1"/>
  <c r="Q943"/>
  <c r="Q945"/>
  <c r="Q947"/>
  <c r="R947" s="1"/>
  <c r="N948"/>
  <c r="A948" i="5" s="1"/>
  <c r="T948" i="1" s="1"/>
  <c r="Q949"/>
  <c r="Q951"/>
  <c r="Q953"/>
  <c r="R953" s="1"/>
  <c r="Q955"/>
  <c r="R955" s="1"/>
  <c r="Q957"/>
  <c r="Q959"/>
  <c r="Q961"/>
  <c r="R961" s="1"/>
  <c r="Q963"/>
  <c r="Q965"/>
  <c r="Q967"/>
  <c r="Q969"/>
  <c r="R969" s="1"/>
  <c r="N970"/>
  <c r="A970" i="5" s="1"/>
  <c r="T970" i="1" s="1"/>
  <c r="Q971"/>
  <c r="Q973"/>
  <c r="N974"/>
  <c r="A974" i="5" s="1"/>
  <c r="T974" i="1" s="1"/>
  <c r="Q975"/>
  <c r="R975" s="1"/>
  <c r="Q518"/>
  <c r="Q520"/>
  <c r="R520" s="1"/>
  <c r="Q522"/>
  <c r="Q524"/>
  <c r="R524" s="1"/>
  <c r="Q526"/>
  <c r="Q528"/>
  <c r="Q530"/>
  <c r="R530" s="1"/>
  <c r="Q532"/>
  <c r="R532" s="1"/>
  <c r="Q534"/>
  <c r="Q536"/>
  <c r="Q538"/>
  <c r="R538" s="1"/>
  <c r="Q540"/>
  <c r="Q542"/>
  <c r="Q544"/>
  <c r="Q546"/>
  <c r="Q548"/>
  <c r="R548" s="1"/>
  <c r="Q550"/>
  <c r="Q552"/>
  <c r="R552" s="1"/>
  <c r="Q554"/>
  <c r="Q556"/>
  <c r="R556" s="1"/>
  <c r="Q558"/>
  <c r="Q560"/>
  <c r="Q562"/>
  <c r="R562" s="1"/>
  <c r="Q564"/>
  <c r="R564" s="1"/>
  <c r="Q566"/>
  <c r="Q568"/>
  <c r="Q570"/>
  <c r="R570" s="1"/>
  <c r="Q572"/>
  <c r="Q574"/>
  <c r="Q576"/>
  <c r="Q578"/>
  <c r="Q580"/>
  <c r="R580" s="1"/>
  <c r="Q582"/>
  <c r="Q584"/>
  <c r="R584" s="1"/>
  <c r="Q586"/>
  <c r="Q588"/>
  <c r="R588" s="1"/>
  <c r="Q590"/>
  <c r="Q592"/>
  <c r="Q594"/>
  <c r="R594" s="1"/>
  <c r="Q596"/>
  <c r="R596" s="1"/>
  <c r="Q598"/>
  <c r="Q600"/>
  <c r="N601"/>
  <c r="A601" i="5" s="1"/>
  <c r="T601" i="1" s="1"/>
  <c r="Q602"/>
  <c r="R602" s="1"/>
  <c r="Q604"/>
  <c r="Q606"/>
  <c r="Q608"/>
  <c r="R608" s="1"/>
  <c r="Q610"/>
  <c r="Q612"/>
  <c r="Q614"/>
  <c r="Q616"/>
  <c r="R616" s="1"/>
  <c r="Q618"/>
  <c r="R618" s="1"/>
  <c r="Q620"/>
  <c r="Q622"/>
  <c r="Q624"/>
  <c r="N625"/>
  <c r="A625" i="5" s="1"/>
  <c r="T625" i="1" s="1"/>
  <c r="Q626"/>
  <c r="Q628"/>
  <c r="R628" s="1"/>
  <c r="Q630"/>
  <c r="R630" s="1"/>
  <c r="Q632"/>
  <c r="R632" s="1"/>
  <c r="Q634"/>
  <c r="Q636"/>
  <c r="Q638"/>
  <c r="Q640"/>
  <c r="R640" s="1"/>
  <c r="N641"/>
  <c r="A641" i="5" s="1"/>
  <c r="T641" i="1" s="1"/>
  <c r="Q642"/>
  <c r="Q644"/>
  <c r="Q646"/>
  <c r="R646" s="1"/>
  <c r="Q648"/>
  <c r="Q650"/>
  <c r="Q652"/>
  <c r="R652" s="1"/>
  <c r="Q654"/>
  <c r="R654" s="1"/>
  <c r="Q656"/>
  <c r="Q658"/>
  <c r="Q660"/>
  <c r="R660" s="1"/>
  <c r="N661"/>
  <c r="A661" i="5" s="1"/>
  <c r="T661" i="1" s="1"/>
  <c r="Q662"/>
  <c r="Q664"/>
  <c r="Q666"/>
  <c r="R666" s="1"/>
  <c r="Q668"/>
  <c r="Q670"/>
  <c r="Q672"/>
  <c r="Q674"/>
  <c r="Q676"/>
  <c r="R676" s="1"/>
  <c r="Q678"/>
  <c r="Q680"/>
  <c r="R680" s="1"/>
  <c r="Q682"/>
  <c r="Q684"/>
  <c r="R684" s="1"/>
  <c r="Q686"/>
  <c r="Q688"/>
  <c r="N689"/>
  <c r="A689" i="5" s="1"/>
  <c r="T689" i="1" s="1"/>
  <c r="Q690"/>
  <c r="R690" s="1"/>
  <c r="Q692"/>
  <c r="Q694"/>
  <c r="R694" s="1"/>
  <c r="Q696"/>
  <c r="Q698"/>
  <c r="R698" s="1"/>
  <c r="Q700"/>
  <c r="Q702"/>
  <c r="Q704"/>
  <c r="R704" s="1"/>
  <c r="Q706"/>
  <c r="Q708"/>
  <c r="Q710"/>
  <c r="Q712"/>
  <c r="R712" s="1"/>
  <c r="N713"/>
  <c r="A713" i="5" s="1"/>
  <c r="T713" i="1" s="1"/>
  <c r="Q714"/>
  <c r="Q716"/>
  <c r="Q718"/>
  <c r="R718" s="1"/>
  <c r="Q720"/>
  <c r="Q722"/>
  <c r="Q724"/>
  <c r="R724" s="1"/>
  <c r="Q726"/>
  <c r="R726" s="1"/>
  <c r="Q728"/>
  <c r="R728" s="1"/>
  <c r="Q730"/>
  <c r="Q732"/>
  <c r="Q734"/>
  <c r="Q736"/>
  <c r="R736" s="1"/>
  <c r="Q738"/>
  <c r="Q740"/>
  <c r="Q742"/>
  <c r="Q744"/>
  <c r="R744" s="1"/>
  <c r="Q746"/>
  <c r="Q748"/>
  <c r="Q750"/>
  <c r="R750" s="1"/>
  <c r="Q752"/>
  <c r="Q754"/>
  <c r="Q756"/>
  <c r="R756" s="1"/>
  <c r="Q758"/>
  <c r="R758" s="1"/>
  <c r="Q760"/>
  <c r="R760" s="1"/>
  <c r="Q762"/>
  <c r="Q764"/>
  <c r="Q766"/>
  <c r="Q768"/>
  <c r="R768" s="1"/>
  <c r="Q770"/>
  <c r="Q772"/>
  <c r="Q774"/>
  <c r="Q776"/>
  <c r="R776" s="1"/>
  <c r="Q778"/>
  <c r="Q780"/>
  <c r="Q782"/>
  <c r="R782" s="1"/>
  <c r="Q784"/>
  <c r="Q786"/>
  <c r="Q788"/>
  <c r="R788" s="1"/>
  <c r="Q790"/>
  <c r="R790" s="1"/>
  <c r="Q792"/>
  <c r="R792" s="1"/>
  <c r="Q794"/>
  <c r="Q796"/>
  <c r="Q798"/>
  <c r="Q800"/>
  <c r="R800" s="1"/>
  <c r="Q802"/>
  <c r="Q804"/>
  <c r="Q806"/>
  <c r="Q808"/>
  <c r="R808" s="1"/>
  <c r="Q810"/>
  <c r="Q812"/>
  <c r="Q814"/>
  <c r="R814" s="1"/>
  <c r="Q816"/>
  <c r="Q818"/>
  <c r="Q820"/>
  <c r="R820" s="1"/>
  <c r="Q822"/>
  <c r="R822" s="1"/>
  <c r="Q824"/>
  <c r="R824" s="1"/>
  <c r="Q826"/>
  <c r="Q828"/>
  <c r="Q830"/>
  <c r="Q832"/>
  <c r="R832" s="1"/>
  <c r="Q834"/>
  <c r="Q836"/>
  <c r="Q838"/>
  <c r="Q840"/>
  <c r="R840" s="1"/>
  <c r="Q842"/>
  <c r="Q844"/>
  <c r="Q846"/>
  <c r="R846" s="1"/>
  <c r="Q848"/>
  <c r="Q850"/>
  <c r="Q852"/>
  <c r="R852" s="1"/>
  <c r="Q854"/>
  <c r="R854" s="1"/>
  <c r="Q856"/>
  <c r="R856" s="1"/>
  <c r="Q858"/>
  <c r="Q860"/>
  <c r="Q862"/>
  <c r="Q864"/>
  <c r="R864" s="1"/>
  <c r="Q866"/>
  <c r="Q868"/>
  <c r="Q870"/>
  <c r="Q872"/>
  <c r="R872" s="1"/>
  <c r="Q874"/>
  <c r="Q876"/>
  <c r="Q878"/>
  <c r="R878" s="1"/>
  <c r="Q880"/>
  <c r="Q882"/>
  <c r="Q884"/>
  <c r="R884" s="1"/>
  <c r="Q886"/>
  <c r="R886" s="1"/>
  <c r="Q888"/>
  <c r="R888" s="1"/>
  <c r="Q890"/>
  <c r="Q892"/>
  <c r="Q894"/>
  <c r="Q896"/>
  <c r="R896" s="1"/>
  <c r="Q898"/>
  <c r="Q900"/>
  <c r="Q902"/>
  <c r="Q904"/>
  <c r="R904" s="1"/>
  <c r="Q906"/>
  <c r="Q908"/>
  <c r="Q910"/>
  <c r="R910" s="1"/>
  <c r="Q912"/>
  <c r="Q914"/>
  <c r="Q916"/>
  <c r="R916" s="1"/>
  <c r="Q918"/>
  <c r="R918" s="1"/>
  <c r="Q920"/>
  <c r="R920" s="1"/>
  <c r="Q922"/>
  <c r="Q924"/>
  <c r="Q926"/>
  <c r="Q928"/>
  <c r="R928" s="1"/>
  <c r="Q930"/>
  <c r="Q932"/>
  <c r="Q934"/>
  <c r="Q936"/>
  <c r="R936" s="1"/>
  <c r="Q938"/>
  <c r="Q940"/>
  <c r="Q942"/>
  <c r="R942" s="1"/>
  <c r="Q944"/>
  <c r="Q946"/>
  <c r="Q948"/>
  <c r="R948" s="1"/>
  <c r="Q950"/>
  <c r="R950" s="1"/>
  <c r="Q952"/>
  <c r="R952" s="1"/>
  <c r="Q954"/>
  <c r="Q956"/>
  <c r="Q958"/>
  <c r="Q960"/>
  <c r="R960" s="1"/>
  <c r="Q962"/>
  <c r="Q964"/>
  <c r="Q966"/>
  <c r="Q968"/>
  <c r="R968" s="1"/>
  <c r="Q970"/>
  <c r="Q972"/>
  <c r="Q974"/>
  <c r="R974" s="1"/>
  <c r="G2" i="5"/>
  <c r="N2" i="1"/>
  <c r="A2" i="5" s="1"/>
  <c r="A919" i="4"/>
  <c r="A915"/>
  <c r="A911"/>
  <c r="A907"/>
  <c r="A903"/>
  <c r="A899"/>
  <c r="A895"/>
  <c r="A891"/>
  <c r="A887"/>
  <c r="A883"/>
  <c r="A879"/>
  <c r="A875"/>
  <c r="A871"/>
  <c r="A867"/>
  <c r="A863"/>
  <c r="A859"/>
  <c r="A855"/>
  <c r="A851"/>
  <c r="A847"/>
  <c r="A843"/>
  <c r="A839"/>
  <c r="A835"/>
  <c r="A831"/>
  <c r="A827"/>
  <c r="A823"/>
  <c r="A819"/>
  <c r="A815"/>
  <c r="A811"/>
  <c r="A807"/>
  <c r="A803"/>
  <c r="A799"/>
  <c r="A795"/>
  <c r="A791"/>
  <c r="A787"/>
  <c r="A783"/>
  <c r="A779"/>
  <c r="A775"/>
  <c r="A771"/>
  <c r="A767"/>
  <c r="A763"/>
  <c r="A759"/>
  <c r="A755"/>
  <c r="A751"/>
  <c r="A747"/>
  <c r="A743"/>
  <c r="A739"/>
  <c r="A735"/>
  <c r="A731"/>
  <c r="A727"/>
  <c r="A723"/>
  <c r="A719"/>
  <c r="A715"/>
  <c r="A711"/>
  <c r="A707"/>
  <c r="A703"/>
  <c r="A699"/>
  <c r="A695"/>
  <c r="A691"/>
  <c r="A687"/>
  <c r="A683"/>
  <c r="A679"/>
  <c r="A675"/>
  <c r="A671"/>
  <c r="A667"/>
  <c r="A663"/>
  <c r="A659"/>
  <c r="A655"/>
  <c r="A651"/>
  <c r="A647"/>
  <c r="A643"/>
  <c r="A639"/>
  <c r="A635"/>
  <c r="A631"/>
  <c r="A627"/>
  <c r="A623"/>
  <c r="A619"/>
  <c r="A615"/>
  <c r="A611"/>
  <c r="A607"/>
  <c r="A603"/>
  <c r="A599"/>
  <c r="A595"/>
  <c r="A591"/>
  <c r="A587"/>
  <c r="A583"/>
  <c r="A579"/>
  <c r="A575"/>
  <c r="A571"/>
  <c r="A567"/>
  <c r="A563"/>
  <c r="A559"/>
  <c r="A555"/>
  <c r="A551"/>
  <c r="A547"/>
  <c r="A543"/>
  <c r="A539"/>
  <c r="A535"/>
  <c r="A531"/>
  <c r="A527"/>
  <c r="A523"/>
  <c r="A519"/>
  <c r="A515"/>
  <c r="A511"/>
  <c r="A507"/>
  <c r="A503"/>
  <c r="A499"/>
  <c r="A495"/>
  <c r="A491"/>
  <c r="A435"/>
  <c r="A431"/>
  <c r="A427"/>
  <c r="A423"/>
  <c r="A419"/>
  <c r="A415"/>
  <c r="A411"/>
  <c r="A407"/>
  <c r="A403"/>
  <c r="A399"/>
  <c r="A395"/>
  <c r="A391"/>
  <c r="A387"/>
  <c r="A383"/>
  <c r="A379"/>
  <c r="A375"/>
  <c r="A371"/>
  <c r="A367"/>
  <c r="A363"/>
  <c r="A359"/>
  <c r="A355"/>
  <c r="A351"/>
  <c r="A347"/>
  <c r="A343"/>
  <c r="A339"/>
  <c r="A335"/>
  <c r="A331"/>
  <c r="A327"/>
  <c r="A323"/>
  <c r="A319"/>
  <c r="A315"/>
  <c r="A311"/>
  <c r="A307"/>
  <c r="A303"/>
  <c r="A299"/>
  <c r="A295"/>
  <c r="A291"/>
  <c r="A287"/>
  <c r="A283"/>
  <c r="A279"/>
  <c r="A275"/>
  <c r="A271"/>
  <c r="A267"/>
  <c r="A263"/>
  <c r="A259"/>
  <c r="A255"/>
  <c r="A251"/>
  <c r="A247"/>
  <c r="A243"/>
  <c r="A239"/>
  <c r="A235"/>
  <c r="A231"/>
  <c r="A227"/>
  <c r="A223"/>
  <c r="A219"/>
  <c r="A215"/>
  <c r="A211"/>
  <c r="A207"/>
  <c r="A203"/>
  <c r="A199"/>
  <c r="A195"/>
  <c r="A191"/>
  <c r="A187"/>
  <c r="A183"/>
  <c r="A179"/>
  <c r="A175"/>
  <c r="A171"/>
  <c r="A167"/>
  <c r="A163"/>
  <c r="A159"/>
  <c r="A155"/>
  <c r="A151"/>
  <c r="A147"/>
  <c r="A143"/>
  <c r="A139"/>
  <c r="A135"/>
  <c r="A131"/>
  <c r="A127"/>
  <c r="A123"/>
  <c r="A119"/>
  <c r="A115"/>
  <c r="A111"/>
  <c r="A107"/>
  <c r="A103"/>
  <c r="A99"/>
  <c r="A95"/>
  <c r="A91"/>
  <c r="A87"/>
  <c r="A83"/>
  <c r="A79"/>
  <c r="A75"/>
  <c r="A71"/>
  <c r="A67"/>
  <c r="A63"/>
  <c r="A59"/>
  <c r="A55"/>
  <c r="A51"/>
  <c r="A47"/>
  <c r="A43"/>
  <c r="A39"/>
  <c r="A35"/>
  <c r="A31"/>
  <c r="A27"/>
  <c r="A23"/>
  <c r="A19"/>
  <c r="A15"/>
  <c r="A11"/>
  <c r="A7"/>
  <c r="A998"/>
  <c r="A997"/>
  <c r="B997" s="1"/>
  <c r="A994"/>
  <c r="A992"/>
  <c r="A990"/>
  <c r="A986"/>
  <c r="A982"/>
  <c r="A981"/>
  <c r="B981" s="1"/>
  <c r="A978"/>
  <c r="A976"/>
  <c r="A974"/>
  <c r="A970"/>
  <c r="A966"/>
  <c r="A965"/>
  <c r="B965" s="1"/>
  <c r="A962"/>
  <c r="A960"/>
  <c r="A958"/>
  <c r="A954"/>
  <c r="A950"/>
  <c r="A949"/>
  <c r="B949" s="1"/>
  <c r="A946"/>
  <c r="A944"/>
  <c r="A942"/>
  <c r="A938"/>
  <c r="A934"/>
  <c r="A933"/>
  <c r="B933" s="1"/>
  <c r="A930"/>
  <c r="A928"/>
  <c r="A926"/>
  <c r="A922"/>
  <c r="A918"/>
  <c r="A917"/>
  <c r="B917" s="1"/>
  <c r="A914"/>
  <c r="A912"/>
  <c r="A910"/>
  <c r="A906"/>
  <c r="A902"/>
  <c r="A901"/>
  <c r="B901" s="1"/>
  <c r="A898"/>
  <c r="A896"/>
  <c r="A894"/>
  <c r="A890"/>
  <c r="A886"/>
  <c r="A885"/>
  <c r="B885" s="1"/>
  <c r="A882"/>
  <c r="A880"/>
  <c r="A878"/>
  <c r="A874"/>
  <c r="A870"/>
  <c r="A869"/>
  <c r="B869" s="1"/>
  <c r="A866"/>
  <c r="A864"/>
  <c r="A862"/>
  <c r="A858"/>
  <c r="A854"/>
  <c r="A853"/>
  <c r="B853" s="1"/>
  <c r="A850"/>
  <c r="A848"/>
  <c r="A846"/>
  <c r="A842"/>
  <c r="A838"/>
  <c r="A837"/>
  <c r="B837" s="1"/>
  <c r="A834"/>
  <c r="A832"/>
  <c r="A830"/>
  <c r="A826"/>
  <c r="A822"/>
  <c r="A821"/>
  <c r="B821" s="1"/>
  <c r="A818"/>
  <c r="A816"/>
  <c r="A814"/>
  <c r="A810"/>
  <c r="A806"/>
  <c r="A805"/>
  <c r="B805" s="1"/>
  <c r="A802"/>
  <c r="A800"/>
  <c r="A798"/>
  <c r="A794"/>
  <c r="A790"/>
  <c r="A789"/>
  <c r="B789" s="1"/>
  <c r="A786"/>
  <c r="A784"/>
  <c r="A782"/>
  <c r="A778"/>
  <c r="A774"/>
  <c r="A773"/>
  <c r="B773" s="1"/>
  <c r="A770"/>
  <c r="A768"/>
  <c r="A766"/>
  <c r="A762"/>
  <c r="A758"/>
  <c r="A757"/>
  <c r="B757" s="1"/>
  <c r="A754"/>
  <c r="A752"/>
  <c r="A750"/>
  <c r="A746"/>
  <c r="A742"/>
  <c r="A741"/>
  <c r="B741" s="1"/>
  <c r="A738"/>
  <c r="A736"/>
  <c r="A734"/>
  <c r="A730"/>
  <c r="A726"/>
  <c r="A725"/>
  <c r="B725" s="1"/>
  <c r="A722"/>
  <c r="A720"/>
  <c r="A718"/>
  <c r="A714"/>
  <c r="A710"/>
  <c r="A709"/>
  <c r="A706"/>
  <c r="A704"/>
  <c r="A702"/>
  <c r="A698"/>
  <c r="A694"/>
  <c r="A693"/>
  <c r="A690"/>
  <c r="A688"/>
  <c r="A686"/>
  <c r="A682"/>
  <c r="A678"/>
  <c r="A677"/>
  <c r="A674"/>
  <c r="A672"/>
  <c r="A670"/>
  <c r="A666"/>
  <c r="A662"/>
  <c r="A661"/>
  <c r="A658"/>
  <c r="A656"/>
  <c r="A654"/>
  <c r="A650"/>
  <c r="A646"/>
  <c r="A645"/>
  <c r="A642"/>
  <c r="A640"/>
  <c r="A638"/>
  <c r="A634"/>
  <c r="A630"/>
  <c r="A629"/>
  <c r="A626"/>
  <c r="A624"/>
  <c r="A622"/>
  <c r="A618"/>
  <c r="A614"/>
  <c r="A613"/>
  <c r="A610"/>
  <c r="A608"/>
  <c r="A606"/>
  <c r="A602"/>
  <c r="A598"/>
  <c r="A597"/>
  <c r="A594"/>
  <c r="A592"/>
  <c r="A590"/>
  <c r="A586"/>
  <c r="A582"/>
  <c r="A581"/>
  <c r="A578"/>
  <c r="A576"/>
  <c r="A574"/>
  <c r="A570"/>
  <c r="A566"/>
  <c r="A565"/>
  <c r="A562"/>
  <c r="A560"/>
  <c r="A558"/>
  <c r="A554"/>
  <c r="A550"/>
  <c r="A549"/>
  <c r="A546"/>
  <c r="A544"/>
  <c r="A542"/>
  <c r="A538"/>
  <c r="A534"/>
  <c r="A533"/>
  <c r="A530"/>
  <c r="A528"/>
  <c r="A526"/>
  <c r="A522"/>
  <c r="A518"/>
  <c r="A517"/>
  <c r="A514"/>
  <c r="A512"/>
  <c r="A510"/>
  <c r="A506"/>
  <c r="A502"/>
  <c r="A501"/>
  <c r="A498"/>
  <c r="A496"/>
  <c r="A494"/>
  <c r="A490"/>
  <c r="A446"/>
  <c r="A442"/>
  <c r="A438"/>
  <c r="A434"/>
  <c r="A432"/>
  <c r="A430"/>
  <c r="A426"/>
  <c r="A422"/>
  <c r="A421"/>
  <c r="A418"/>
  <c r="A416"/>
  <c r="A414"/>
  <c r="A410"/>
  <c r="A406"/>
  <c r="A405"/>
  <c r="A402"/>
  <c r="A400"/>
  <c r="A398"/>
  <c r="A394"/>
  <c r="A390"/>
  <c r="A389"/>
  <c r="A386"/>
  <c r="A384"/>
  <c r="A382"/>
  <c r="A378"/>
  <c r="A374"/>
  <c r="A373"/>
  <c r="A370"/>
  <c r="A368"/>
  <c r="A366"/>
  <c r="A362"/>
  <c r="A358"/>
  <c r="A357"/>
  <c r="A354"/>
  <c r="A352"/>
  <c r="A350"/>
  <c r="A346"/>
  <c r="A342"/>
  <c r="A341"/>
  <c r="A338"/>
  <c r="A336"/>
  <c r="A334"/>
  <c r="A330"/>
  <c r="A326"/>
  <c r="A325"/>
  <c r="A322"/>
  <c r="A320"/>
  <c r="A318"/>
  <c r="A314"/>
  <c r="A310"/>
  <c r="A309"/>
  <c r="A306"/>
  <c r="A304"/>
  <c r="A302"/>
  <c r="A298"/>
  <c r="A294"/>
  <c r="A293"/>
  <c r="A290"/>
  <c r="A288"/>
  <c r="A286"/>
  <c r="A282"/>
  <c r="A278"/>
  <c r="A277"/>
  <c r="A274"/>
  <c r="A272"/>
  <c r="A270"/>
  <c r="A266"/>
  <c r="A262"/>
  <c r="A261"/>
  <c r="A258"/>
  <c r="A256"/>
  <c r="A254"/>
  <c r="A250"/>
  <c r="A246"/>
  <c r="A245"/>
  <c r="A242"/>
  <c r="A240"/>
  <c r="A238"/>
  <c r="A234"/>
  <c r="A230"/>
  <c r="A229"/>
  <c r="A226"/>
  <c r="A224"/>
  <c r="A222"/>
  <c r="A218"/>
  <c r="A214"/>
  <c r="A213"/>
  <c r="A210"/>
  <c r="A208"/>
  <c r="A206"/>
  <c r="A202"/>
  <c r="A198"/>
  <c r="A197"/>
  <c r="A194"/>
  <c r="A192"/>
  <c r="A190"/>
  <c r="A186"/>
  <c r="A182"/>
  <c r="A181"/>
  <c r="A178"/>
  <c r="A176"/>
  <c r="A174"/>
  <c r="A170"/>
  <c r="A166"/>
  <c r="A165"/>
  <c r="A162"/>
  <c r="A160"/>
  <c r="A158"/>
  <c r="A154"/>
  <c r="A150"/>
  <c r="A149"/>
  <c r="A146"/>
  <c r="A144"/>
  <c r="A142"/>
  <c r="A138"/>
  <c r="A134"/>
  <c r="A133"/>
  <c r="A130"/>
  <c r="A128"/>
  <c r="A126"/>
  <c r="A122"/>
  <c r="A118"/>
  <c r="A117"/>
  <c r="A114"/>
  <c r="A112"/>
  <c r="A110"/>
  <c r="A106"/>
  <c r="A102"/>
  <c r="A101"/>
  <c r="A98"/>
  <c r="A96"/>
  <c r="A94"/>
  <c r="A90"/>
  <c r="A86"/>
  <c r="A85"/>
  <c r="A82"/>
  <c r="A80"/>
  <c r="A78"/>
  <c r="A74"/>
  <c r="A70"/>
  <c r="A69"/>
  <c r="A66"/>
  <c r="A64"/>
  <c r="A62"/>
  <c r="A58"/>
  <c r="A54"/>
  <c r="A53"/>
  <c r="A50"/>
  <c r="A48"/>
  <c r="A46"/>
  <c r="A42"/>
  <c r="A38"/>
  <c r="A37"/>
  <c r="A34"/>
  <c r="A32"/>
  <c r="A30"/>
  <c r="A26"/>
  <c r="A22"/>
  <c r="A21"/>
  <c r="A18"/>
  <c r="A16"/>
  <c r="A14"/>
  <c r="A10"/>
  <c r="A6"/>
  <c r="A5"/>
  <c r="A1000"/>
  <c r="A996"/>
  <c r="A993"/>
  <c r="A989"/>
  <c r="B989" s="1"/>
  <c r="A988"/>
  <c r="A985"/>
  <c r="A984"/>
  <c r="A980"/>
  <c r="A977"/>
  <c r="A973"/>
  <c r="B973" s="1"/>
  <c r="A972"/>
  <c r="A969"/>
  <c r="A968"/>
  <c r="A964"/>
  <c r="A961"/>
  <c r="A957"/>
  <c r="B957" s="1"/>
  <c r="A956"/>
  <c r="A953"/>
  <c r="A952"/>
  <c r="A948"/>
  <c r="A945"/>
  <c r="A941"/>
  <c r="B941" s="1"/>
  <c r="A940"/>
  <c r="A937"/>
  <c r="A936"/>
  <c r="A932"/>
  <c r="A929"/>
  <c r="A925"/>
  <c r="B925" s="1"/>
  <c r="A924"/>
  <c r="A921"/>
  <c r="A920"/>
  <c r="A916"/>
  <c r="A913"/>
  <c r="A909"/>
  <c r="B909" s="1"/>
  <c r="A908"/>
  <c r="A905"/>
  <c r="A904"/>
  <c r="A900"/>
  <c r="A897"/>
  <c r="A893"/>
  <c r="B893" s="1"/>
  <c r="A892"/>
  <c r="A889"/>
  <c r="A888"/>
  <c r="A884"/>
  <c r="A881"/>
  <c r="A877"/>
  <c r="B877" s="1"/>
  <c r="A876"/>
  <c r="A873"/>
  <c r="A872"/>
  <c r="A868"/>
  <c r="A865"/>
  <c r="A861"/>
  <c r="B861" s="1"/>
  <c r="A860"/>
  <c r="A857"/>
  <c r="A856"/>
  <c r="A852"/>
  <c r="A849"/>
  <c r="A845"/>
  <c r="B845" s="1"/>
  <c r="A844"/>
  <c r="A841"/>
  <c r="A840"/>
  <c r="A836"/>
  <c r="A833"/>
  <c r="A829"/>
  <c r="B829" s="1"/>
  <c r="A828"/>
  <c r="A825"/>
  <c r="A824"/>
  <c r="A820"/>
  <c r="A817"/>
  <c r="A813"/>
  <c r="B813" s="1"/>
  <c r="A812"/>
  <c r="A809"/>
  <c r="A808"/>
  <c r="A804"/>
  <c r="A801"/>
  <c r="A797"/>
  <c r="B797" s="1"/>
  <c r="A796"/>
  <c r="A793"/>
  <c r="A792"/>
  <c r="A788"/>
  <c r="A785"/>
  <c r="A781"/>
  <c r="B781" s="1"/>
  <c r="A780"/>
  <c r="A777"/>
  <c r="A776"/>
  <c r="A772"/>
  <c r="A769"/>
  <c r="A765"/>
  <c r="B765" s="1"/>
  <c r="A764"/>
  <c r="A761"/>
  <c r="A760"/>
  <c r="A756"/>
  <c r="A753"/>
  <c r="A749"/>
  <c r="B749" s="1"/>
  <c r="A748"/>
  <c r="A745"/>
  <c r="A744"/>
  <c r="A740"/>
  <c r="A737"/>
  <c r="A733"/>
  <c r="B733" s="1"/>
  <c r="A732"/>
  <c r="A729"/>
  <c r="A728"/>
  <c r="A724"/>
  <c r="A721"/>
  <c r="A717"/>
  <c r="B717" s="1"/>
  <c r="A716"/>
  <c r="A713"/>
  <c r="A712"/>
  <c r="A708"/>
  <c r="A705"/>
  <c r="A701"/>
  <c r="A700"/>
  <c r="A697"/>
  <c r="A696"/>
  <c r="A692"/>
  <c r="A689"/>
  <c r="A685"/>
  <c r="A684"/>
  <c r="A681"/>
  <c r="A680"/>
  <c r="A676"/>
  <c r="A673"/>
  <c r="A669"/>
  <c r="A668"/>
  <c r="A665"/>
  <c r="A664"/>
  <c r="A660"/>
  <c r="A657"/>
  <c r="A653"/>
  <c r="A652"/>
  <c r="A649"/>
  <c r="A648"/>
  <c r="A644"/>
  <c r="A641"/>
  <c r="A637"/>
  <c r="A636"/>
  <c r="A633"/>
  <c r="A632"/>
  <c r="A628"/>
  <c r="A625"/>
  <c r="A621"/>
  <c r="A620"/>
  <c r="A617"/>
  <c r="A616"/>
  <c r="A612"/>
  <c r="A609"/>
  <c r="A605"/>
  <c r="A604"/>
  <c r="A601"/>
  <c r="A600"/>
  <c r="A596"/>
  <c r="A593"/>
  <c r="A589"/>
  <c r="A588"/>
  <c r="A585"/>
  <c r="A584"/>
  <c r="A580"/>
  <c r="A577"/>
  <c r="A573"/>
  <c r="A572"/>
  <c r="A569"/>
  <c r="A568"/>
  <c r="A564"/>
  <c r="A561"/>
  <c r="A557"/>
  <c r="A556"/>
  <c r="A553"/>
  <c r="A552"/>
  <c r="A548"/>
  <c r="A545"/>
  <c r="A541"/>
  <c r="A540"/>
  <c r="A537"/>
  <c r="A536"/>
  <c r="A532"/>
  <c r="A529"/>
  <c r="A525"/>
  <c r="A524"/>
  <c r="A521"/>
  <c r="A520"/>
  <c r="A516"/>
  <c r="A513"/>
  <c r="A509"/>
  <c r="A508"/>
  <c r="A505"/>
  <c r="A504"/>
  <c r="A500"/>
  <c r="A497"/>
  <c r="A493"/>
  <c r="A492"/>
  <c r="A489"/>
  <c r="A452"/>
  <c r="A450"/>
  <c r="A448"/>
  <c r="A444"/>
  <c r="A440"/>
  <c r="A436"/>
  <c r="A433"/>
  <c r="A429"/>
  <c r="A428"/>
  <c r="A425"/>
  <c r="A424"/>
  <c r="A420"/>
  <c r="A417"/>
  <c r="A413"/>
  <c r="A412"/>
  <c r="A409"/>
  <c r="A408"/>
  <c r="A404"/>
  <c r="A401"/>
  <c r="A397"/>
  <c r="A396"/>
  <c r="A393"/>
  <c r="A392"/>
  <c r="A388"/>
  <c r="A385"/>
  <c r="A381"/>
  <c r="A380"/>
  <c r="A377"/>
  <c r="A376"/>
  <c r="A372"/>
  <c r="A369"/>
  <c r="A365"/>
  <c r="A364"/>
  <c r="A361"/>
  <c r="A360"/>
  <c r="A356"/>
  <c r="A353"/>
  <c r="A349"/>
  <c r="A348"/>
  <c r="A345"/>
  <c r="A344"/>
  <c r="A340"/>
  <c r="A337"/>
  <c r="A333"/>
  <c r="A332"/>
  <c r="A329"/>
  <c r="A328"/>
  <c r="A324"/>
  <c r="A321"/>
  <c r="A317"/>
  <c r="A316"/>
  <c r="A313"/>
  <c r="A312"/>
  <c r="A308"/>
  <c r="A305"/>
  <c r="A301"/>
  <c r="A300"/>
  <c r="A297"/>
  <c r="A296"/>
  <c r="A292"/>
  <c r="A289"/>
  <c r="A285"/>
  <c r="A284"/>
  <c r="A281"/>
  <c r="A280"/>
  <c r="A276"/>
  <c r="A273"/>
  <c r="A269"/>
  <c r="A268"/>
  <c r="A265"/>
  <c r="A264"/>
  <c r="A260"/>
  <c r="A257"/>
  <c r="A253"/>
  <c r="A252"/>
  <c r="A249"/>
  <c r="A248"/>
  <c r="A244"/>
  <c r="A241"/>
  <c r="A237"/>
  <c r="A236"/>
  <c r="A233"/>
  <c r="A232"/>
  <c r="A228"/>
  <c r="A225"/>
  <c r="A221"/>
  <c r="A220"/>
  <c r="A217"/>
  <c r="A216"/>
  <c r="A212"/>
  <c r="A209"/>
  <c r="A205"/>
  <c r="A204"/>
  <c r="A201"/>
  <c r="A200"/>
  <c r="A196"/>
  <c r="A193"/>
  <c r="A189"/>
  <c r="A188"/>
  <c r="A185"/>
  <c r="A184"/>
  <c r="A180"/>
  <c r="A177"/>
  <c r="A173"/>
  <c r="A172"/>
  <c r="A169"/>
  <c r="A168"/>
  <c r="A164"/>
  <c r="A161"/>
  <c r="A157"/>
  <c r="A156"/>
  <c r="A153"/>
  <c r="A152"/>
  <c r="A148"/>
  <c r="A145"/>
  <c r="A141"/>
  <c r="A140"/>
  <c r="A137"/>
  <c r="A136"/>
  <c r="A132"/>
  <c r="A129"/>
  <c r="A125"/>
  <c r="A124"/>
  <c r="A121"/>
  <c r="A120"/>
  <c r="A116"/>
  <c r="A113"/>
  <c r="A109"/>
  <c r="A108"/>
  <c r="A105"/>
  <c r="A104"/>
  <c r="A100"/>
  <c r="A97"/>
  <c r="A93"/>
  <c r="A92"/>
  <c r="A89"/>
  <c r="A88"/>
  <c r="A84"/>
  <c r="A81"/>
  <c r="A77"/>
  <c r="A76"/>
  <c r="A73"/>
  <c r="A72"/>
  <c r="A68"/>
  <c r="A65"/>
  <c r="A61"/>
  <c r="A60"/>
  <c r="A57"/>
  <c r="A56"/>
  <c r="A52"/>
  <c r="A49"/>
  <c r="A45"/>
  <c r="A44"/>
  <c r="A41"/>
  <c r="A40"/>
  <c r="A36"/>
  <c r="A33"/>
  <c r="A29"/>
  <c r="A28"/>
  <c r="A25"/>
  <c r="A24"/>
  <c r="A20"/>
  <c r="A17"/>
  <c r="A13"/>
  <c r="A12"/>
  <c r="A9"/>
  <c r="A8"/>
  <c r="A4"/>
  <c r="A1000" i="2"/>
  <c r="C1000" s="1"/>
  <c r="D1000" s="1"/>
  <c r="E1000" s="1"/>
  <c r="F1000" s="1"/>
  <c r="A999"/>
  <c r="C999" s="1"/>
  <c r="D999" s="1"/>
  <c r="E999" s="1"/>
  <c r="F999" s="1"/>
  <c r="A998"/>
  <c r="C998" s="1"/>
  <c r="D998" s="1"/>
  <c r="E998" s="1"/>
  <c r="F998" s="1"/>
  <c r="A997"/>
  <c r="C997" s="1"/>
  <c r="D997" s="1"/>
  <c r="E997" s="1"/>
  <c r="F997" s="1"/>
  <c r="A996"/>
  <c r="C996" s="1"/>
  <c r="D996" s="1"/>
  <c r="E996" s="1"/>
  <c r="F996" s="1"/>
  <c r="A995"/>
  <c r="C995" s="1"/>
  <c r="D995" s="1"/>
  <c r="E995" s="1"/>
  <c r="F995" s="1"/>
  <c r="A994"/>
  <c r="C994" s="1"/>
  <c r="D994" s="1"/>
  <c r="E994" s="1"/>
  <c r="F994" s="1"/>
  <c r="A993"/>
  <c r="C993" s="1"/>
  <c r="D993" s="1"/>
  <c r="E993" s="1"/>
  <c r="F993" s="1"/>
  <c r="A992"/>
  <c r="C992" s="1"/>
  <c r="D992" s="1"/>
  <c r="E992" s="1"/>
  <c r="F992" s="1"/>
  <c r="A991"/>
  <c r="C991" s="1"/>
  <c r="D991" s="1"/>
  <c r="E991" s="1"/>
  <c r="F991" s="1"/>
  <c r="A990"/>
  <c r="C990" s="1"/>
  <c r="D990" s="1"/>
  <c r="E990" s="1"/>
  <c r="F990" s="1"/>
  <c r="A989"/>
  <c r="C989" s="1"/>
  <c r="D989" s="1"/>
  <c r="E989" s="1"/>
  <c r="F989" s="1"/>
  <c r="A988"/>
  <c r="C988" s="1"/>
  <c r="D988" s="1"/>
  <c r="E988" s="1"/>
  <c r="F988" s="1"/>
  <c r="A987"/>
  <c r="C987" s="1"/>
  <c r="D987" s="1"/>
  <c r="E987" s="1"/>
  <c r="F987" s="1"/>
  <c r="A986"/>
  <c r="C986" s="1"/>
  <c r="D986" s="1"/>
  <c r="E986" s="1"/>
  <c r="F986" s="1"/>
  <c r="A985"/>
  <c r="C985" s="1"/>
  <c r="D985" s="1"/>
  <c r="E985" s="1"/>
  <c r="F985" s="1"/>
  <c r="A984"/>
  <c r="C984" s="1"/>
  <c r="D984" s="1"/>
  <c r="E984" s="1"/>
  <c r="F984" s="1"/>
  <c r="A983"/>
  <c r="C983" s="1"/>
  <c r="D983" s="1"/>
  <c r="E983" s="1"/>
  <c r="F983" s="1"/>
  <c r="A982"/>
  <c r="C982" s="1"/>
  <c r="D982" s="1"/>
  <c r="E982" s="1"/>
  <c r="F982" s="1"/>
  <c r="A981"/>
  <c r="C981" s="1"/>
  <c r="D981" s="1"/>
  <c r="E981" s="1"/>
  <c r="F981" s="1"/>
  <c r="A980"/>
  <c r="C980" s="1"/>
  <c r="D980" s="1"/>
  <c r="E980" s="1"/>
  <c r="F980" s="1"/>
  <c r="A979"/>
  <c r="C979" s="1"/>
  <c r="D979" s="1"/>
  <c r="E979" s="1"/>
  <c r="F979" s="1"/>
  <c r="A978"/>
  <c r="C978" s="1"/>
  <c r="D978" s="1"/>
  <c r="E978" s="1"/>
  <c r="F978" s="1"/>
  <c r="A977"/>
  <c r="C977" s="1"/>
  <c r="D977" s="1"/>
  <c r="E977" s="1"/>
  <c r="F977" s="1"/>
  <c r="A976"/>
  <c r="C976" s="1"/>
  <c r="D976" s="1"/>
  <c r="E976" s="1"/>
  <c r="F976" s="1"/>
  <c r="A975"/>
  <c r="C975" s="1"/>
  <c r="D975" s="1"/>
  <c r="E975" s="1"/>
  <c r="F975" s="1"/>
  <c r="A974"/>
  <c r="C974" s="1"/>
  <c r="D974" s="1"/>
  <c r="E974" s="1"/>
  <c r="F974" s="1"/>
  <c r="A973"/>
  <c r="C973" s="1"/>
  <c r="D973" s="1"/>
  <c r="E973" s="1"/>
  <c r="F973" s="1"/>
  <c r="A972"/>
  <c r="C972" s="1"/>
  <c r="D972" s="1"/>
  <c r="E972" s="1"/>
  <c r="F972" s="1"/>
  <c r="A971"/>
  <c r="C971" s="1"/>
  <c r="D971" s="1"/>
  <c r="E971" s="1"/>
  <c r="F971" s="1"/>
  <c r="A970"/>
  <c r="C970" s="1"/>
  <c r="D970" s="1"/>
  <c r="E970" s="1"/>
  <c r="F970" s="1"/>
  <c r="A969"/>
  <c r="C969" s="1"/>
  <c r="D969" s="1"/>
  <c r="E969" s="1"/>
  <c r="F969" s="1"/>
  <c r="A968"/>
  <c r="C968" s="1"/>
  <c r="D968" s="1"/>
  <c r="E968" s="1"/>
  <c r="F968" s="1"/>
  <c r="A967"/>
  <c r="C967" s="1"/>
  <c r="D967" s="1"/>
  <c r="E967" s="1"/>
  <c r="F967" s="1"/>
  <c r="A966"/>
  <c r="C966" s="1"/>
  <c r="D966" s="1"/>
  <c r="E966" s="1"/>
  <c r="F966" s="1"/>
  <c r="A965"/>
  <c r="C965" s="1"/>
  <c r="D965" s="1"/>
  <c r="E965" s="1"/>
  <c r="F965" s="1"/>
  <c r="A964"/>
  <c r="C964" s="1"/>
  <c r="D964" s="1"/>
  <c r="E964" s="1"/>
  <c r="F964" s="1"/>
  <c r="A963"/>
  <c r="C963" s="1"/>
  <c r="D963" s="1"/>
  <c r="E963" s="1"/>
  <c r="F963" s="1"/>
  <c r="A962"/>
  <c r="C962" s="1"/>
  <c r="D962" s="1"/>
  <c r="E962" s="1"/>
  <c r="F962" s="1"/>
  <c r="A961"/>
  <c r="C961" s="1"/>
  <c r="D961" s="1"/>
  <c r="E961" s="1"/>
  <c r="F961" s="1"/>
  <c r="A960"/>
  <c r="C960" s="1"/>
  <c r="D960" s="1"/>
  <c r="E960" s="1"/>
  <c r="F960" s="1"/>
  <c r="A959"/>
  <c r="C959" s="1"/>
  <c r="D959" s="1"/>
  <c r="E959" s="1"/>
  <c r="F959" s="1"/>
  <c r="A958"/>
  <c r="C958" s="1"/>
  <c r="D958" s="1"/>
  <c r="E958" s="1"/>
  <c r="F958" s="1"/>
  <c r="A957"/>
  <c r="C957" s="1"/>
  <c r="D957" s="1"/>
  <c r="E957" s="1"/>
  <c r="F957" s="1"/>
  <c r="A956"/>
  <c r="C956" s="1"/>
  <c r="D956" s="1"/>
  <c r="E956" s="1"/>
  <c r="F956" s="1"/>
  <c r="A955"/>
  <c r="C955" s="1"/>
  <c r="D955" s="1"/>
  <c r="E955" s="1"/>
  <c r="F955" s="1"/>
  <c r="A954"/>
  <c r="C954" s="1"/>
  <c r="D954" s="1"/>
  <c r="E954" s="1"/>
  <c r="F954" s="1"/>
  <c r="A953"/>
  <c r="C953" s="1"/>
  <c r="D953" s="1"/>
  <c r="E953" s="1"/>
  <c r="F953" s="1"/>
  <c r="A952"/>
  <c r="C952" s="1"/>
  <c r="D952" s="1"/>
  <c r="E952" s="1"/>
  <c r="F952" s="1"/>
  <c r="A951"/>
  <c r="C951" s="1"/>
  <c r="D951" s="1"/>
  <c r="E951" s="1"/>
  <c r="F951" s="1"/>
  <c r="A950"/>
  <c r="C950" s="1"/>
  <c r="D950" s="1"/>
  <c r="E950" s="1"/>
  <c r="F950" s="1"/>
  <c r="A949"/>
  <c r="C949" s="1"/>
  <c r="D949" s="1"/>
  <c r="E949" s="1"/>
  <c r="F949" s="1"/>
  <c r="A948"/>
  <c r="C948" s="1"/>
  <c r="D948" s="1"/>
  <c r="E948" s="1"/>
  <c r="F948" s="1"/>
  <c r="A947"/>
  <c r="C947" s="1"/>
  <c r="D947" s="1"/>
  <c r="E947" s="1"/>
  <c r="F947" s="1"/>
  <c r="A946"/>
  <c r="C946" s="1"/>
  <c r="D946" s="1"/>
  <c r="E946" s="1"/>
  <c r="F946" s="1"/>
  <c r="A945"/>
  <c r="C945" s="1"/>
  <c r="D945" s="1"/>
  <c r="E945" s="1"/>
  <c r="F945" s="1"/>
  <c r="A944"/>
  <c r="C944" s="1"/>
  <c r="D944" s="1"/>
  <c r="E944" s="1"/>
  <c r="F944" s="1"/>
  <c r="A943"/>
  <c r="C943" s="1"/>
  <c r="D943" s="1"/>
  <c r="E943" s="1"/>
  <c r="F943" s="1"/>
  <c r="A942"/>
  <c r="C942" s="1"/>
  <c r="D942" s="1"/>
  <c r="E942" s="1"/>
  <c r="F942" s="1"/>
  <c r="A941"/>
  <c r="C941" s="1"/>
  <c r="D941" s="1"/>
  <c r="E941" s="1"/>
  <c r="F941" s="1"/>
  <c r="A940"/>
  <c r="C940" s="1"/>
  <c r="D940" s="1"/>
  <c r="E940" s="1"/>
  <c r="F940" s="1"/>
  <c r="A939"/>
  <c r="C939" s="1"/>
  <c r="D939" s="1"/>
  <c r="E939" s="1"/>
  <c r="F939" s="1"/>
  <c r="A938"/>
  <c r="C938" s="1"/>
  <c r="D938" s="1"/>
  <c r="E938" s="1"/>
  <c r="F938" s="1"/>
  <c r="A937"/>
  <c r="C937" s="1"/>
  <c r="D937" s="1"/>
  <c r="E937" s="1"/>
  <c r="F937" s="1"/>
  <c r="A936"/>
  <c r="C936" s="1"/>
  <c r="D936" s="1"/>
  <c r="E936" s="1"/>
  <c r="F936" s="1"/>
  <c r="A935"/>
  <c r="C935" s="1"/>
  <c r="D935" s="1"/>
  <c r="E935" s="1"/>
  <c r="F935" s="1"/>
  <c r="A934"/>
  <c r="C934" s="1"/>
  <c r="D934" s="1"/>
  <c r="E934" s="1"/>
  <c r="F934" s="1"/>
  <c r="A933"/>
  <c r="C933" s="1"/>
  <c r="D933" s="1"/>
  <c r="E933" s="1"/>
  <c r="F933" s="1"/>
  <c r="A932"/>
  <c r="C932" s="1"/>
  <c r="D932" s="1"/>
  <c r="E932" s="1"/>
  <c r="F932" s="1"/>
  <c r="A931"/>
  <c r="A930"/>
  <c r="B930" s="1"/>
  <c r="A929"/>
  <c r="B929" s="1"/>
  <c r="A928"/>
  <c r="B928" s="1"/>
  <c r="A927"/>
  <c r="A926"/>
  <c r="B926" s="1"/>
  <c r="A925"/>
  <c r="B925" s="1"/>
  <c r="A924"/>
  <c r="B924" s="1"/>
  <c r="A923"/>
  <c r="A922"/>
  <c r="B922" s="1"/>
  <c r="A921"/>
  <c r="B921" s="1"/>
  <c r="A920"/>
  <c r="B920" s="1"/>
  <c r="A919"/>
  <c r="A918"/>
  <c r="B918" s="1"/>
  <c r="A917"/>
  <c r="B917" s="1"/>
  <c r="A916"/>
  <c r="B916" s="1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C771" s="1"/>
  <c r="D771" s="1"/>
  <c r="E771" s="1"/>
  <c r="F771" s="1"/>
  <c r="A770"/>
  <c r="C770" s="1"/>
  <c r="D770" s="1"/>
  <c r="E770" s="1"/>
  <c r="F770" s="1"/>
  <c r="A769"/>
  <c r="C769" s="1"/>
  <c r="D769" s="1"/>
  <c r="E769" s="1"/>
  <c r="F769" s="1"/>
  <c r="A768"/>
  <c r="C768" s="1"/>
  <c r="D768" s="1"/>
  <c r="E768" s="1"/>
  <c r="F768" s="1"/>
  <c r="A767"/>
  <c r="C767" s="1"/>
  <c r="D767" s="1"/>
  <c r="E767" s="1"/>
  <c r="F767" s="1"/>
  <c r="A766"/>
  <c r="C766" s="1"/>
  <c r="D766" s="1"/>
  <c r="E766" s="1"/>
  <c r="F766" s="1"/>
  <c r="A765"/>
  <c r="C765" s="1"/>
  <c r="D765" s="1"/>
  <c r="E765" s="1"/>
  <c r="F765" s="1"/>
  <c r="A764"/>
  <c r="C764" s="1"/>
  <c r="D764" s="1"/>
  <c r="E764" s="1"/>
  <c r="F764" s="1"/>
  <c r="A763"/>
  <c r="C763" s="1"/>
  <c r="D763" s="1"/>
  <c r="E763" s="1"/>
  <c r="F763" s="1"/>
  <c r="A762"/>
  <c r="C762" s="1"/>
  <c r="D762" s="1"/>
  <c r="E762" s="1"/>
  <c r="F762" s="1"/>
  <c r="A761"/>
  <c r="C761" s="1"/>
  <c r="D761" s="1"/>
  <c r="E761" s="1"/>
  <c r="F761" s="1"/>
  <c r="A760"/>
  <c r="C760" s="1"/>
  <c r="D760" s="1"/>
  <c r="E760" s="1"/>
  <c r="F760" s="1"/>
  <c r="A759"/>
  <c r="C759" s="1"/>
  <c r="D759" s="1"/>
  <c r="E759" s="1"/>
  <c r="F759" s="1"/>
  <c r="A758"/>
  <c r="C758" s="1"/>
  <c r="D758" s="1"/>
  <c r="E758" s="1"/>
  <c r="F758" s="1"/>
  <c r="A757"/>
  <c r="C757" s="1"/>
  <c r="D757" s="1"/>
  <c r="E757" s="1"/>
  <c r="F757" s="1"/>
  <c r="A756"/>
  <c r="C756" s="1"/>
  <c r="D756" s="1"/>
  <c r="E756" s="1"/>
  <c r="F756" s="1"/>
  <c r="A755"/>
  <c r="C755" s="1"/>
  <c r="D755" s="1"/>
  <c r="E755" s="1"/>
  <c r="F755" s="1"/>
  <c r="A754"/>
  <c r="C754" s="1"/>
  <c r="D754" s="1"/>
  <c r="E754" s="1"/>
  <c r="F754" s="1"/>
  <c r="A753"/>
  <c r="C753" s="1"/>
  <c r="D753" s="1"/>
  <c r="E753" s="1"/>
  <c r="F753" s="1"/>
  <c r="A752"/>
  <c r="C752" s="1"/>
  <c r="D752" s="1"/>
  <c r="E752" s="1"/>
  <c r="F752" s="1"/>
  <c r="A751"/>
  <c r="C751" s="1"/>
  <c r="D751" s="1"/>
  <c r="E751" s="1"/>
  <c r="F751" s="1"/>
  <c r="A750"/>
  <c r="C750" s="1"/>
  <c r="D750" s="1"/>
  <c r="E750" s="1"/>
  <c r="F750" s="1"/>
  <c r="A749"/>
  <c r="C749" s="1"/>
  <c r="D749" s="1"/>
  <c r="E749" s="1"/>
  <c r="F749" s="1"/>
  <c r="A748"/>
  <c r="C748" s="1"/>
  <c r="D748" s="1"/>
  <c r="E748" s="1"/>
  <c r="F748" s="1"/>
  <c r="A747"/>
  <c r="C747" s="1"/>
  <c r="D747" s="1"/>
  <c r="E747" s="1"/>
  <c r="F747" s="1"/>
  <c r="A746"/>
  <c r="C746" s="1"/>
  <c r="D746" s="1"/>
  <c r="E746" s="1"/>
  <c r="F746" s="1"/>
  <c r="A745"/>
  <c r="C745" s="1"/>
  <c r="D745" s="1"/>
  <c r="E745" s="1"/>
  <c r="F745" s="1"/>
  <c r="A744"/>
  <c r="C744" s="1"/>
  <c r="D744" s="1"/>
  <c r="E744" s="1"/>
  <c r="F744" s="1"/>
  <c r="A743"/>
  <c r="C743" s="1"/>
  <c r="D743" s="1"/>
  <c r="E743" s="1"/>
  <c r="F743" s="1"/>
  <c r="A742"/>
  <c r="C742" s="1"/>
  <c r="D742" s="1"/>
  <c r="E742" s="1"/>
  <c r="F742" s="1"/>
  <c r="A741"/>
  <c r="C741" s="1"/>
  <c r="D741" s="1"/>
  <c r="E741" s="1"/>
  <c r="F741" s="1"/>
  <c r="A740"/>
  <c r="C740" s="1"/>
  <c r="D740" s="1"/>
  <c r="E740" s="1"/>
  <c r="F740" s="1"/>
  <c r="A739"/>
  <c r="C739" s="1"/>
  <c r="D739" s="1"/>
  <c r="E739" s="1"/>
  <c r="F739" s="1"/>
  <c r="A738"/>
  <c r="C738" s="1"/>
  <c r="D738" s="1"/>
  <c r="E738" s="1"/>
  <c r="F738" s="1"/>
  <c r="A737"/>
  <c r="C737" s="1"/>
  <c r="D737" s="1"/>
  <c r="E737" s="1"/>
  <c r="F737" s="1"/>
  <c r="A736"/>
  <c r="C736" s="1"/>
  <c r="D736" s="1"/>
  <c r="E736" s="1"/>
  <c r="F736" s="1"/>
  <c r="A735"/>
  <c r="C735" s="1"/>
  <c r="D735" s="1"/>
  <c r="E735" s="1"/>
  <c r="F735" s="1"/>
  <c r="A734"/>
  <c r="C734" s="1"/>
  <c r="D734" s="1"/>
  <c r="E734" s="1"/>
  <c r="F734" s="1"/>
  <c r="A733"/>
  <c r="C733" s="1"/>
  <c r="D733" s="1"/>
  <c r="E733" s="1"/>
  <c r="F733" s="1"/>
  <c r="A732"/>
  <c r="C732" s="1"/>
  <c r="D732" s="1"/>
  <c r="E732" s="1"/>
  <c r="F732" s="1"/>
  <c r="A731"/>
  <c r="C731" s="1"/>
  <c r="D731" s="1"/>
  <c r="E731" s="1"/>
  <c r="F731" s="1"/>
  <c r="A730"/>
  <c r="C730" s="1"/>
  <c r="D730" s="1"/>
  <c r="E730" s="1"/>
  <c r="F730" s="1"/>
  <c r="A729"/>
  <c r="C729" s="1"/>
  <c r="D729" s="1"/>
  <c r="E729" s="1"/>
  <c r="F729" s="1"/>
  <c r="A728"/>
  <c r="C728" s="1"/>
  <c r="D728" s="1"/>
  <c r="E728" s="1"/>
  <c r="F728" s="1"/>
  <c r="A727"/>
  <c r="C727" s="1"/>
  <c r="D727" s="1"/>
  <c r="E727" s="1"/>
  <c r="F727" s="1"/>
  <c r="A726"/>
  <c r="C726" s="1"/>
  <c r="D726" s="1"/>
  <c r="E726" s="1"/>
  <c r="F726" s="1"/>
  <c r="A725"/>
  <c r="C725" s="1"/>
  <c r="D725" s="1"/>
  <c r="E725" s="1"/>
  <c r="F725" s="1"/>
  <c r="A724"/>
  <c r="C724" s="1"/>
  <c r="D724" s="1"/>
  <c r="E724" s="1"/>
  <c r="F724" s="1"/>
  <c r="A723"/>
  <c r="C723" s="1"/>
  <c r="D723" s="1"/>
  <c r="E723" s="1"/>
  <c r="F723" s="1"/>
  <c r="A722"/>
  <c r="C722" s="1"/>
  <c r="D722" s="1"/>
  <c r="E722" s="1"/>
  <c r="F722" s="1"/>
  <c r="A721"/>
  <c r="C721" s="1"/>
  <c r="D721" s="1"/>
  <c r="E721" s="1"/>
  <c r="F721" s="1"/>
  <c r="A720"/>
  <c r="C720" s="1"/>
  <c r="D720" s="1"/>
  <c r="E720" s="1"/>
  <c r="F720" s="1"/>
  <c r="A719"/>
  <c r="C719" s="1"/>
  <c r="D719" s="1"/>
  <c r="E719" s="1"/>
  <c r="F719" s="1"/>
  <c r="A718"/>
  <c r="C718" s="1"/>
  <c r="D718" s="1"/>
  <c r="E718" s="1"/>
  <c r="F718" s="1"/>
  <c r="A717"/>
  <c r="C717" s="1"/>
  <c r="D717" s="1"/>
  <c r="E717" s="1"/>
  <c r="F717" s="1"/>
  <c r="A716"/>
  <c r="C716" s="1"/>
  <c r="D716" s="1"/>
  <c r="E716" s="1"/>
  <c r="F716" s="1"/>
  <c r="A715"/>
  <c r="C715" s="1"/>
  <c r="D715" s="1"/>
  <c r="E715" s="1"/>
  <c r="F715" s="1"/>
  <c r="A714"/>
  <c r="C714" s="1"/>
  <c r="D714" s="1"/>
  <c r="E714" s="1"/>
  <c r="F714" s="1"/>
  <c r="A713"/>
  <c r="C713" s="1"/>
  <c r="D713" s="1"/>
  <c r="E713" s="1"/>
  <c r="F713" s="1"/>
  <c r="A712"/>
  <c r="C712" s="1"/>
  <c r="D712" s="1"/>
  <c r="E712" s="1"/>
  <c r="F712" s="1"/>
  <c r="A711"/>
  <c r="C711" s="1"/>
  <c r="D711" s="1"/>
  <c r="E711" s="1"/>
  <c r="F711" s="1"/>
  <c r="A710"/>
  <c r="C710" s="1"/>
  <c r="D710" s="1"/>
  <c r="E710" s="1"/>
  <c r="F710" s="1"/>
  <c r="A709"/>
  <c r="C709" s="1"/>
  <c r="D709" s="1"/>
  <c r="E709" s="1"/>
  <c r="F709" s="1"/>
  <c r="A708"/>
  <c r="C708" s="1"/>
  <c r="D708" s="1"/>
  <c r="E708" s="1"/>
  <c r="F708" s="1"/>
  <c r="A707"/>
  <c r="C707" s="1"/>
  <c r="D707" s="1"/>
  <c r="E707" s="1"/>
  <c r="F707" s="1"/>
  <c r="A706"/>
  <c r="C706" s="1"/>
  <c r="D706" s="1"/>
  <c r="E706" s="1"/>
  <c r="F706" s="1"/>
  <c r="A705"/>
  <c r="C705" s="1"/>
  <c r="D705" s="1"/>
  <c r="E705" s="1"/>
  <c r="F705" s="1"/>
  <c r="A704"/>
  <c r="C704" s="1"/>
  <c r="D704" s="1"/>
  <c r="E704" s="1"/>
  <c r="F704" s="1"/>
  <c r="A703"/>
  <c r="C703" s="1"/>
  <c r="D703" s="1"/>
  <c r="E703" s="1"/>
  <c r="F703" s="1"/>
  <c r="A702"/>
  <c r="C702" s="1"/>
  <c r="D702" s="1"/>
  <c r="E702" s="1"/>
  <c r="F702" s="1"/>
  <c r="A701"/>
  <c r="C701" s="1"/>
  <c r="D701" s="1"/>
  <c r="E701" s="1"/>
  <c r="F701" s="1"/>
  <c r="A700"/>
  <c r="C700" s="1"/>
  <c r="D700" s="1"/>
  <c r="E700" s="1"/>
  <c r="F700" s="1"/>
  <c r="A699"/>
  <c r="C699" s="1"/>
  <c r="D699" s="1"/>
  <c r="E699" s="1"/>
  <c r="F699" s="1"/>
  <c r="A698"/>
  <c r="C698" s="1"/>
  <c r="D698" s="1"/>
  <c r="E698" s="1"/>
  <c r="F698" s="1"/>
  <c r="A697"/>
  <c r="C697" s="1"/>
  <c r="D697" s="1"/>
  <c r="E697" s="1"/>
  <c r="F697" s="1"/>
  <c r="A696"/>
  <c r="C696" s="1"/>
  <c r="D696" s="1"/>
  <c r="E696" s="1"/>
  <c r="F696" s="1"/>
  <c r="A695"/>
  <c r="C695" s="1"/>
  <c r="D695" s="1"/>
  <c r="E695" s="1"/>
  <c r="F695" s="1"/>
  <c r="A694"/>
  <c r="C694" s="1"/>
  <c r="D694" s="1"/>
  <c r="E694" s="1"/>
  <c r="F694" s="1"/>
  <c r="A693"/>
  <c r="C693" s="1"/>
  <c r="D693" s="1"/>
  <c r="E693" s="1"/>
  <c r="F693" s="1"/>
  <c r="A692"/>
  <c r="C692" s="1"/>
  <c r="D692" s="1"/>
  <c r="E692" s="1"/>
  <c r="F692" s="1"/>
  <c r="A691"/>
  <c r="C691" s="1"/>
  <c r="D691" s="1"/>
  <c r="E691" s="1"/>
  <c r="F691" s="1"/>
  <c r="A690"/>
  <c r="C690" s="1"/>
  <c r="D690" s="1"/>
  <c r="E690" s="1"/>
  <c r="F690" s="1"/>
  <c r="A689"/>
  <c r="C689" s="1"/>
  <c r="D689" s="1"/>
  <c r="E689" s="1"/>
  <c r="F689" s="1"/>
  <c r="A688"/>
  <c r="C688" s="1"/>
  <c r="D688" s="1"/>
  <c r="E688" s="1"/>
  <c r="F688" s="1"/>
  <c r="A687"/>
  <c r="C687" s="1"/>
  <c r="D687" s="1"/>
  <c r="E687" s="1"/>
  <c r="F687" s="1"/>
  <c r="A686"/>
  <c r="C686" s="1"/>
  <c r="D686" s="1"/>
  <c r="E686" s="1"/>
  <c r="F686" s="1"/>
  <c r="A685"/>
  <c r="C685" s="1"/>
  <c r="D685" s="1"/>
  <c r="E685" s="1"/>
  <c r="F685" s="1"/>
  <c r="A684"/>
  <c r="C684" s="1"/>
  <c r="D684" s="1"/>
  <c r="E684" s="1"/>
  <c r="F684" s="1"/>
  <c r="A683"/>
  <c r="C683" s="1"/>
  <c r="D683" s="1"/>
  <c r="E683" s="1"/>
  <c r="F683" s="1"/>
  <c r="A682"/>
  <c r="C682" s="1"/>
  <c r="D682" s="1"/>
  <c r="E682" s="1"/>
  <c r="F682" s="1"/>
  <c r="A681"/>
  <c r="C681" s="1"/>
  <c r="D681" s="1"/>
  <c r="E681" s="1"/>
  <c r="F681" s="1"/>
  <c r="A680"/>
  <c r="C680" s="1"/>
  <c r="D680" s="1"/>
  <c r="E680" s="1"/>
  <c r="F680" s="1"/>
  <c r="A679"/>
  <c r="C679" s="1"/>
  <c r="D679" s="1"/>
  <c r="E679" s="1"/>
  <c r="F679" s="1"/>
  <c r="A678"/>
  <c r="C678" s="1"/>
  <c r="D678" s="1"/>
  <c r="E678" s="1"/>
  <c r="F678" s="1"/>
  <c r="A677"/>
  <c r="C677" s="1"/>
  <c r="D677" s="1"/>
  <c r="E677" s="1"/>
  <c r="F677" s="1"/>
  <c r="A676"/>
  <c r="C676" s="1"/>
  <c r="D676" s="1"/>
  <c r="E676" s="1"/>
  <c r="F676" s="1"/>
  <c r="A675"/>
  <c r="C675" s="1"/>
  <c r="D675" s="1"/>
  <c r="E675" s="1"/>
  <c r="F675" s="1"/>
  <c r="A674"/>
  <c r="C674" s="1"/>
  <c r="D674" s="1"/>
  <c r="E674" s="1"/>
  <c r="F674" s="1"/>
  <c r="A673"/>
  <c r="C673" s="1"/>
  <c r="D673" s="1"/>
  <c r="E673" s="1"/>
  <c r="F673" s="1"/>
  <c r="A672"/>
  <c r="C672" s="1"/>
  <c r="D672" s="1"/>
  <c r="E672" s="1"/>
  <c r="F672" s="1"/>
  <c r="A671"/>
  <c r="C671" s="1"/>
  <c r="D671" s="1"/>
  <c r="E671" s="1"/>
  <c r="F671" s="1"/>
  <c r="A670"/>
  <c r="C670" s="1"/>
  <c r="D670" s="1"/>
  <c r="E670" s="1"/>
  <c r="F670" s="1"/>
  <c r="A669"/>
  <c r="C669" s="1"/>
  <c r="D669" s="1"/>
  <c r="E669" s="1"/>
  <c r="F669" s="1"/>
  <c r="A668"/>
  <c r="C668" s="1"/>
  <c r="D668" s="1"/>
  <c r="E668" s="1"/>
  <c r="F668" s="1"/>
  <c r="A667"/>
  <c r="C667" s="1"/>
  <c r="D667" s="1"/>
  <c r="E667" s="1"/>
  <c r="F667" s="1"/>
  <c r="A666"/>
  <c r="C666" s="1"/>
  <c r="D666" s="1"/>
  <c r="E666" s="1"/>
  <c r="F666" s="1"/>
  <c r="A665"/>
  <c r="C665" s="1"/>
  <c r="D665" s="1"/>
  <c r="E665" s="1"/>
  <c r="F665" s="1"/>
  <c r="A664"/>
  <c r="C664" s="1"/>
  <c r="D664" s="1"/>
  <c r="E664" s="1"/>
  <c r="F664" s="1"/>
  <c r="A663"/>
  <c r="C663" s="1"/>
  <c r="D663" s="1"/>
  <c r="E663" s="1"/>
  <c r="F663" s="1"/>
  <c r="A662"/>
  <c r="C662" s="1"/>
  <c r="D662" s="1"/>
  <c r="E662" s="1"/>
  <c r="F662" s="1"/>
  <c r="A661"/>
  <c r="C661" s="1"/>
  <c r="D661" s="1"/>
  <c r="E661" s="1"/>
  <c r="F661" s="1"/>
  <c r="A660"/>
  <c r="C660" s="1"/>
  <c r="D660" s="1"/>
  <c r="E660" s="1"/>
  <c r="F660" s="1"/>
  <c r="A659"/>
  <c r="C659" s="1"/>
  <c r="D659" s="1"/>
  <c r="E659" s="1"/>
  <c r="F659" s="1"/>
  <c r="A658"/>
  <c r="C658" s="1"/>
  <c r="D658" s="1"/>
  <c r="E658" s="1"/>
  <c r="F658" s="1"/>
  <c r="A657"/>
  <c r="C657" s="1"/>
  <c r="D657" s="1"/>
  <c r="E657" s="1"/>
  <c r="F657" s="1"/>
  <c r="A656"/>
  <c r="C656" s="1"/>
  <c r="D656" s="1"/>
  <c r="E656" s="1"/>
  <c r="F656" s="1"/>
  <c r="A655"/>
  <c r="C655" s="1"/>
  <c r="D655" s="1"/>
  <c r="E655" s="1"/>
  <c r="F655" s="1"/>
  <c r="A654"/>
  <c r="C654" s="1"/>
  <c r="D654" s="1"/>
  <c r="E654" s="1"/>
  <c r="F654" s="1"/>
  <c r="A653"/>
  <c r="C653" s="1"/>
  <c r="D653" s="1"/>
  <c r="E653" s="1"/>
  <c r="F653" s="1"/>
  <c r="A652"/>
  <c r="C652" s="1"/>
  <c r="D652" s="1"/>
  <c r="E652" s="1"/>
  <c r="F652" s="1"/>
  <c r="A651"/>
  <c r="C651" s="1"/>
  <c r="D651" s="1"/>
  <c r="E651" s="1"/>
  <c r="F651" s="1"/>
  <c r="A650"/>
  <c r="C650" s="1"/>
  <c r="D650" s="1"/>
  <c r="E650" s="1"/>
  <c r="F650" s="1"/>
  <c r="A649"/>
  <c r="C649" s="1"/>
  <c r="D649" s="1"/>
  <c r="E649" s="1"/>
  <c r="F649" s="1"/>
  <c r="A648"/>
  <c r="C648" s="1"/>
  <c r="D648" s="1"/>
  <c r="E648" s="1"/>
  <c r="F648" s="1"/>
  <c r="A647"/>
  <c r="C647" s="1"/>
  <c r="D647" s="1"/>
  <c r="E647" s="1"/>
  <c r="F647" s="1"/>
  <c r="A646"/>
  <c r="C646" s="1"/>
  <c r="D646" s="1"/>
  <c r="E646" s="1"/>
  <c r="F646" s="1"/>
  <c r="A645"/>
  <c r="C645" s="1"/>
  <c r="D645" s="1"/>
  <c r="E645" s="1"/>
  <c r="F645" s="1"/>
  <c r="A644"/>
  <c r="C644" s="1"/>
  <c r="D644" s="1"/>
  <c r="E644" s="1"/>
  <c r="F644" s="1"/>
  <c r="A643"/>
  <c r="C643" s="1"/>
  <c r="D643" s="1"/>
  <c r="E643" s="1"/>
  <c r="F643" s="1"/>
  <c r="A642"/>
  <c r="C642" s="1"/>
  <c r="D642" s="1"/>
  <c r="E642" s="1"/>
  <c r="F642" s="1"/>
  <c r="A641"/>
  <c r="C641" s="1"/>
  <c r="D641" s="1"/>
  <c r="E641" s="1"/>
  <c r="F641" s="1"/>
  <c r="A640"/>
  <c r="C640" s="1"/>
  <c r="D640" s="1"/>
  <c r="E640" s="1"/>
  <c r="F640" s="1"/>
  <c r="A639"/>
  <c r="C639" s="1"/>
  <c r="D639" s="1"/>
  <c r="E639" s="1"/>
  <c r="F639" s="1"/>
  <c r="A638"/>
  <c r="C638" s="1"/>
  <c r="D638" s="1"/>
  <c r="E638" s="1"/>
  <c r="F638" s="1"/>
  <c r="A637"/>
  <c r="C637" s="1"/>
  <c r="D637" s="1"/>
  <c r="E637" s="1"/>
  <c r="F637" s="1"/>
  <c r="A636"/>
  <c r="C636" s="1"/>
  <c r="D636" s="1"/>
  <c r="E636" s="1"/>
  <c r="F636" s="1"/>
  <c r="A635"/>
  <c r="C635" s="1"/>
  <c r="D635" s="1"/>
  <c r="E635" s="1"/>
  <c r="F635" s="1"/>
  <c r="A634"/>
  <c r="C634" s="1"/>
  <c r="D634" s="1"/>
  <c r="E634" s="1"/>
  <c r="F634" s="1"/>
  <c r="A633"/>
  <c r="C633" s="1"/>
  <c r="D633" s="1"/>
  <c r="E633" s="1"/>
  <c r="F633" s="1"/>
  <c r="A632"/>
  <c r="C632" s="1"/>
  <c r="D632" s="1"/>
  <c r="E632" s="1"/>
  <c r="F632" s="1"/>
  <c r="A631"/>
  <c r="C631" s="1"/>
  <c r="D631" s="1"/>
  <c r="E631" s="1"/>
  <c r="F631" s="1"/>
  <c r="A630"/>
  <c r="C630" s="1"/>
  <c r="D630" s="1"/>
  <c r="E630" s="1"/>
  <c r="F630" s="1"/>
  <c r="A629"/>
  <c r="C629" s="1"/>
  <c r="D629" s="1"/>
  <c r="E629" s="1"/>
  <c r="F629" s="1"/>
  <c r="A628"/>
  <c r="C628" s="1"/>
  <c r="D628" s="1"/>
  <c r="E628" s="1"/>
  <c r="F628" s="1"/>
  <c r="A627"/>
  <c r="C627" s="1"/>
  <c r="D627" s="1"/>
  <c r="E627" s="1"/>
  <c r="F627" s="1"/>
  <c r="A626"/>
  <c r="C626" s="1"/>
  <c r="D626" s="1"/>
  <c r="E626" s="1"/>
  <c r="F626" s="1"/>
  <c r="A625"/>
  <c r="C625" s="1"/>
  <c r="D625" s="1"/>
  <c r="E625" s="1"/>
  <c r="F625" s="1"/>
  <c r="A624"/>
  <c r="C624" s="1"/>
  <c r="D624" s="1"/>
  <c r="E624" s="1"/>
  <c r="F624" s="1"/>
  <c r="A623"/>
  <c r="C623" s="1"/>
  <c r="D623" s="1"/>
  <c r="E623" s="1"/>
  <c r="F623" s="1"/>
  <c r="A622"/>
  <c r="C622" s="1"/>
  <c r="D622" s="1"/>
  <c r="E622" s="1"/>
  <c r="F622" s="1"/>
  <c r="A621"/>
  <c r="C621" s="1"/>
  <c r="D621" s="1"/>
  <c r="E621" s="1"/>
  <c r="F621" s="1"/>
  <c r="A620"/>
  <c r="C620" s="1"/>
  <c r="D620" s="1"/>
  <c r="E620" s="1"/>
  <c r="F620" s="1"/>
  <c r="A619"/>
  <c r="C619" s="1"/>
  <c r="D619" s="1"/>
  <c r="E619" s="1"/>
  <c r="F619" s="1"/>
  <c r="A618"/>
  <c r="C618" s="1"/>
  <c r="D618" s="1"/>
  <c r="E618" s="1"/>
  <c r="F618" s="1"/>
  <c r="A617"/>
  <c r="C617" s="1"/>
  <c r="D617" s="1"/>
  <c r="E617" s="1"/>
  <c r="F617" s="1"/>
  <c r="A616"/>
  <c r="C616" s="1"/>
  <c r="D616" s="1"/>
  <c r="E616" s="1"/>
  <c r="F616" s="1"/>
  <c r="A615"/>
  <c r="C615" s="1"/>
  <c r="D615" s="1"/>
  <c r="E615" s="1"/>
  <c r="F615" s="1"/>
  <c r="A614"/>
  <c r="C614" s="1"/>
  <c r="D614" s="1"/>
  <c r="E614" s="1"/>
  <c r="F614" s="1"/>
  <c r="A613"/>
  <c r="C613" s="1"/>
  <c r="D613" s="1"/>
  <c r="E613" s="1"/>
  <c r="F613" s="1"/>
  <c r="A612"/>
  <c r="C612" s="1"/>
  <c r="D612" s="1"/>
  <c r="E612" s="1"/>
  <c r="F612" s="1"/>
  <c r="A611"/>
  <c r="C611" s="1"/>
  <c r="D611" s="1"/>
  <c r="E611" s="1"/>
  <c r="F611" s="1"/>
  <c r="A610"/>
  <c r="C610" s="1"/>
  <c r="D610" s="1"/>
  <c r="E610" s="1"/>
  <c r="F610" s="1"/>
  <c r="A609"/>
  <c r="C609" s="1"/>
  <c r="D609" s="1"/>
  <c r="E609" s="1"/>
  <c r="F609" s="1"/>
  <c r="A608"/>
  <c r="C608" s="1"/>
  <c r="D608" s="1"/>
  <c r="E608" s="1"/>
  <c r="F608" s="1"/>
  <c r="A607"/>
  <c r="C607" s="1"/>
  <c r="D607" s="1"/>
  <c r="E607" s="1"/>
  <c r="F607" s="1"/>
  <c r="A606"/>
  <c r="C606" s="1"/>
  <c r="D606" s="1"/>
  <c r="E606" s="1"/>
  <c r="F606" s="1"/>
  <c r="A605"/>
  <c r="C605" s="1"/>
  <c r="D605" s="1"/>
  <c r="E605" s="1"/>
  <c r="F605" s="1"/>
  <c r="A604"/>
  <c r="C604" s="1"/>
  <c r="D604" s="1"/>
  <c r="E604" s="1"/>
  <c r="F604" s="1"/>
  <c r="A603"/>
  <c r="C603" s="1"/>
  <c r="D603" s="1"/>
  <c r="E603" s="1"/>
  <c r="F603" s="1"/>
  <c r="A602"/>
  <c r="C602" s="1"/>
  <c r="D602" s="1"/>
  <c r="E602" s="1"/>
  <c r="F602" s="1"/>
  <c r="A601"/>
  <c r="C601" s="1"/>
  <c r="D601" s="1"/>
  <c r="E601" s="1"/>
  <c r="F601" s="1"/>
  <c r="A600"/>
  <c r="C600" s="1"/>
  <c r="D600" s="1"/>
  <c r="E600" s="1"/>
  <c r="F600" s="1"/>
  <c r="A599"/>
  <c r="C599" s="1"/>
  <c r="D599" s="1"/>
  <c r="E599" s="1"/>
  <c r="F599" s="1"/>
  <c r="A598"/>
  <c r="C598" s="1"/>
  <c r="D598" s="1"/>
  <c r="E598" s="1"/>
  <c r="F598" s="1"/>
  <c r="A597"/>
  <c r="C597" s="1"/>
  <c r="D597" s="1"/>
  <c r="E597" s="1"/>
  <c r="F597" s="1"/>
  <c r="A596"/>
  <c r="C596" s="1"/>
  <c r="D596" s="1"/>
  <c r="E596" s="1"/>
  <c r="F596" s="1"/>
  <c r="A595"/>
  <c r="C595" s="1"/>
  <c r="D595" s="1"/>
  <c r="E595" s="1"/>
  <c r="F595" s="1"/>
  <c r="A594"/>
  <c r="C594" s="1"/>
  <c r="D594" s="1"/>
  <c r="E594" s="1"/>
  <c r="F594" s="1"/>
  <c r="A593"/>
  <c r="C593" s="1"/>
  <c r="D593" s="1"/>
  <c r="E593" s="1"/>
  <c r="F593" s="1"/>
  <c r="A592"/>
  <c r="C592" s="1"/>
  <c r="D592" s="1"/>
  <c r="E592" s="1"/>
  <c r="F592" s="1"/>
  <c r="A591"/>
  <c r="C591" s="1"/>
  <c r="D591" s="1"/>
  <c r="E591" s="1"/>
  <c r="F591" s="1"/>
  <c r="A590"/>
  <c r="C590" s="1"/>
  <c r="D590" s="1"/>
  <c r="E590" s="1"/>
  <c r="F590" s="1"/>
  <c r="A589"/>
  <c r="C589" s="1"/>
  <c r="D589" s="1"/>
  <c r="E589" s="1"/>
  <c r="F589" s="1"/>
  <c r="A588"/>
  <c r="C588" s="1"/>
  <c r="D588" s="1"/>
  <c r="E588" s="1"/>
  <c r="F588" s="1"/>
  <c r="A587"/>
  <c r="C587" s="1"/>
  <c r="D587" s="1"/>
  <c r="E587" s="1"/>
  <c r="F587" s="1"/>
  <c r="A586"/>
  <c r="C586" s="1"/>
  <c r="D586" s="1"/>
  <c r="E586" s="1"/>
  <c r="F586" s="1"/>
  <c r="A585"/>
  <c r="C585" s="1"/>
  <c r="D585" s="1"/>
  <c r="E585" s="1"/>
  <c r="F585" s="1"/>
  <c r="A584"/>
  <c r="C584" s="1"/>
  <c r="D584" s="1"/>
  <c r="E584" s="1"/>
  <c r="F584" s="1"/>
  <c r="A583"/>
  <c r="C583" s="1"/>
  <c r="D583" s="1"/>
  <c r="E583" s="1"/>
  <c r="F583" s="1"/>
  <c r="A582"/>
  <c r="C582" s="1"/>
  <c r="D582" s="1"/>
  <c r="E582" s="1"/>
  <c r="F582" s="1"/>
  <c r="A581"/>
  <c r="C581" s="1"/>
  <c r="D581" s="1"/>
  <c r="E581" s="1"/>
  <c r="F581" s="1"/>
  <c r="A580"/>
  <c r="C580" s="1"/>
  <c r="D580" s="1"/>
  <c r="E580" s="1"/>
  <c r="F580" s="1"/>
  <c r="A579"/>
  <c r="C579" s="1"/>
  <c r="D579" s="1"/>
  <c r="E579" s="1"/>
  <c r="F579" s="1"/>
  <c r="A578"/>
  <c r="C578" s="1"/>
  <c r="D578" s="1"/>
  <c r="E578" s="1"/>
  <c r="F578" s="1"/>
  <c r="A577"/>
  <c r="A576"/>
  <c r="C576" s="1"/>
  <c r="D576" s="1"/>
  <c r="E576" s="1"/>
  <c r="F576" s="1"/>
  <c r="A575"/>
  <c r="C575" s="1"/>
  <c r="D575" s="1"/>
  <c r="E575" s="1"/>
  <c r="F575" s="1"/>
  <c r="A574"/>
  <c r="C574" s="1"/>
  <c r="D574" s="1"/>
  <c r="E574" s="1"/>
  <c r="F574" s="1"/>
  <c r="A573"/>
  <c r="C573" s="1"/>
  <c r="D573" s="1"/>
  <c r="E573" s="1"/>
  <c r="F573" s="1"/>
  <c r="A572"/>
  <c r="C572" s="1"/>
  <c r="D572" s="1"/>
  <c r="E572" s="1"/>
  <c r="F572" s="1"/>
  <c r="A571"/>
  <c r="C571" s="1"/>
  <c r="D571" s="1"/>
  <c r="E571" s="1"/>
  <c r="F571" s="1"/>
  <c r="A570"/>
  <c r="C570" s="1"/>
  <c r="D570" s="1"/>
  <c r="E570" s="1"/>
  <c r="F570" s="1"/>
  <c r="A569"/>
  <c r="C569" s="1"/>
  <c r="D569" s="1"/>
  <c r="E569" s="1"/>
  <c r="F569" s="1"/>
  <c r="A568"/>
  <c r="C568" s="1"/>
  <c r="D568" s="1"/>
  <c r="E568" s="1"/>
  <c r="F568" s="1"/>
  <c r="A567"/>
  <c r="C567" s="1"/>
  <c r="D567" s="1"/>
  <c r="E567" s="1"/>
  <c r="F567" s="1"/>
  <c r="A566"/>
  <c r="C566" s="1"/>
  <c r="D566" s="1"/>
  <c r="E566" s="1"/>
  <c r="F566" s="1"/>
  <c r="A565"/>
  <c r="C565" s="1"/>
  <c r="D565" s="1"/>
  <c r="E565" s="1"/>
  <c r="F565" s="1"/>
  <c r="A564"/>
  <c r="C564" s="1"/>
  <c r="D564" s="1"/>
  <c r="E564" s="1"/>
  <c r="F564" s="1"/>
  <c r="A563"/>
  <c r="C563" s="1"/>
  <c r="D563" s="1"/>
  <c r="E563" s="1"/>
  <c r="F563" s="1"/>
  <c r="A562"/>
  <c r="C562" s="1"/>
  <c r="D562" s="1"/>
  <c r="E562" s="1"/>
  <c r="F562" s="1"/>
  <c r="A561"/>
  <c r="C561" s="1"/>
  <c r="D561" s="1"/>
  <c r="E561" s="1"/>
  <c r="F561" s="1"/>
  <c r="A560"/>
  <c r="C560" s="1"/>
  <c r="D560" s="1"/>
  <c r="E560" s="1"/>
  <c r="F560" s="1"/>
  <c r="A559"/>
  <c r="C559" s="1"/>
  <c r="D559" s="1"/>
  <c r="E559" s="1"/>
  <c r="F559" s="1"/>
  <c r="A558"/>
  <c r="C558" s="1"/>
  <c r="D558" s="1"/>
  <c r="E558" s="1"/>
  <c r="F558" s="1"/>
  <c r="A557"/>
  <c r="C557" s="1"/>
  <c r="D557" s="1"/>
  <c r="E557" s="1"/>
  <c r="F557" s="1"/>
  <c r="A556"/>
  <c r="C556" s="1"/>
  <c r="D556" s="1"/>
  <c r="E556" s="1"/>
  <c r="F556" s="1"/>
  <c r="A555"/>
  <c r="C555" s="1"/>
  <c r="D555" s="1"/>
  <c r="E555" s="1"/>
  <c r="F555" s="1"/>
  <c r="A554"/>
  <c r="C554" s="1"/>
  <c r="D554" s="1"/>
  <c r="E554" s="1"/>
  <c r="F554" s="1"/>
  <c r="A553"/>
  <c r="C553" s="1"/>
  <c r="D553" s="1"/>
  <c r="E553" s="1"/>
  <c r="F553" s="1"/>
  <c r="A552"/>
  <c r="C552" s="1"/>
  <c r="D552" s="1"/>
  <c r="E552" s="1"/>
  <c r="F552" s="1"/>
  <c r="A551"/>
  <c r="C551" s="1"/>
  <c r="D551" s="1"/>
  <c r="E551" s="1"/>
  <c r="F551" s="1"/>
  <c r="A550"/>
  <c r="C550" s="1"/>
  <c r="D550" s="1"/>
  <c r="E550" s="1"/>
  <c r="F550" s="1"/>
  <c r="A549"/>
  <c r="C549" s="1"/>
  <c r="D549" s="1"/>
  <c r="E549" s="1"/>
  <c r="F549" s="1"/>
  <c r="A548"/>
  <c r="C548" s="1"/>
  <c r="D548" s="1"/>
  <c r="E548" s="1"/>
  <c r="F548" s="1"/>
  <c r="A547"/>
  <c r="C547" s="1"/>
  <c r="D547" s="1"/>
  <c r="E547" s="1"/>
  <c r="F547" s="1"/>
  <c r="A546"/>
  <c r="C546" s="1"/>
  <c r="D546" s="1"/>
  <c r="E546" s="1"/>
  <c r="F546" s="1"/>
  <c r="A545"/>
  <c r="C545" s="1"/>
  <c r="D545" s="1"/>
  <c r="E545" s="1"/>
  <c r="F545" s="1"/>
  <c r="A544"/>
  <c r="C544" s="1"/>
  <c r="D544" s="1"/>
  <c r="E544" s="1"/>
  <c r="F544" s="1"/>
  <c r="A543"/>
  <c r="C543" s="1"/>
  <c r="D543" s="1"/>
  <c r="E543" s="1"/>
  <c r="F543" s="1"/>
  <c r="A542"/>
  <c r="C542" s="1"/>
  <c r="D542" s="1"/>
  <c r="E542" s="1"/>
  <c r="F542" s="1"/>
  <c r="A541"/>
  <c r="C541" s="1"/>
  <c r="D541" s="1"/>
  <c r="E541" s="1"/>
  <c r="F541" s="1"/>
  <c r="A540"/>
  <c r="C540" s="1"/>
  <c r="D540" s="1"/>
  <c r="E540" s="1"/>
  <c r="F540" s="1"/>
  <c r="A539"/>
  <c r="C539" s="1"/>
  <c r="D539" s="1"/>
  <c r="E539" s="1"/>
  <c r="F539" s="1"/>
  <c r="A538"/>
  <c r="C538" s="1"/>
  <c r="D538" s="1"/>
  <c r="E538" s="1"/>
  <c r="F538" s="1"/>
  <c r="A537"/>
  <c r="C537" s="1"/>
  <c r="D537" s="1"/>
  <c r="E537" s="1"/>
  <c r="F537" s="1"/>
  <c r="A536"/>
  <c r="C536" s="1"/>
  <c r="D536" s="1"/>
  <c r="E536" s="1"/>
  <c r="F536" s="1"/>
  <c r="A535"/>
  <c r="C535" s="1"/>
  <c r="D535" s="1"/>
  <c r="E535" s="1"/>
  <c r="F535" s="1"/>
  <c r="A534"/>
  <c r="C534" s="1"/>
  <c r="D534" s="1"/>
  <c r="E534" s="1"/>
  <c r="F534" s="1"/>
  <c r="A533"/>
  <c r="C533" s="1"/>
  <c r="D533" s="1"/>
  <c r="E533" s="1"/>
  <c r="F533" s="1"/>
  <c r="A532"/>
  <c r="C532" s="1"/>
  <c r="D532" s="1"/>
  <c r="E532" s="1"/>
  <c r="F532" s="1"/>
  <c r="A531"/>
  <c r="C531" s="1"/>
  <c r="D531" s="1"/>
  <c r="E531" s="1"/>
  <c r="F531" s="1"/>
  <c r="A530"/>
  <c r="C530" s="1"/>
  <c r="D530" s="1"/>
  <c r="E530" s="1"/>
  <c r="F530" s="1"/>
  <c r="A529"/>
  <c r="C529" s="1"/>
  <c r="D529" s="1"/>
  <c r="E529" s="1"/>
  <c r="F529" s="1"/>
  <c r="A528"/>
  <c r="C528" s="1"/>
  <c r="D528" s="1"/>
  <c r="E528" s="1"/>
  <c r="F528" s="1"/>
  <c r="A527"/>
  <c r="C527" s="1"/>
  <c r="D527" s="1"/>
  <c r="E527" s="1"/>
  <c r="F527" s="1"/>
  <c r="A526"/>
  <c r="C526" s="1"/>
  <c r="D526" s="1"/>
  <c r="E526" s="1"/>
  <c r="F526" s="1"/>
  <c r="A525"/>
  <c r="C525" s="1"/>
  <c r="D525" s="1"/>
  <c r="E525" s="1"/>
  <c r="F525" s="1"/>
  <c r="A524"/>
  <c r="C524" s="1"/>
  <c r="D524" s="1"/>
  <c r="E524" s="1"/>
  <c r="F524" s="1"/>
  <c r="A523"/>
  <c r="C523" s="1"/>
  <c r="D523" s="1"/>
  <c r="E523" s="1"/>
  <c r="F523" s="1"/>
  <c r="A522"/>
  <c r="C522" s="1"/>
  <c r="D522" s="1"/>
  <c r="E522" s="1"/>
  <c r="F522" s="1"/>
  <c r="A521"/>
  <c r="C521" s="1"/>
  <c r="D521" s="1"/>
  <c r="E521" s="1"/>
  <c r="F521" s="1"/>
  <c r="A520"/>
  <c r="C520" s="1"/>
  <c r="D520" s="1"/>
  <c r="E520" s="1"/>
  <c r="F520" s="1"/>
  <c r="A519"/>
  <c r="C519" s="1"/>
  <c r="D519" s="1"/>
  <c r="E519" s="1"/>
  <c r="F519" s="1"/>
  <c r="A518"/>
  <c r="C518" s="1"/>
  <c r="D518" s="1"/>
  <c r="E518" s="1"/>
  <c r="F518" s="1"/>
  <c r="A517"/>
  <c r="C517" s="1"/>
  <c r="D517" s="1"/>
  <c r="E517" s="1"/>
  <c r="F517" s="1"/>
  <c r="A516"/>
  <c r="C516" s="1"/>
  <c r="D516" s="1"/>
  <c r="E516" s="1"/>
  <c r="F516" s="1"/>
  <c r="A515"/>
  <c r="C515" s="1"/>
  <c r="D515" s="1"/>
  <c r="E515" s="1"/>
  <c r="F515" s="1"/>
  <c r="A514"/>
  <c r="C514" s="1"/>
  <c r="D514" s="1"/>
  <c r="E514" s="1"/>
  <c r="F514" s="1"/>
  <c r="A513"/>
  <c r="C513" s="1"/>
  <c r="D513" s="1"/>
  <c r="E513" s="1"/>
  <c r="F513" s="1"/>
  <c r="A512"/>
  <c r="C512" s="1"/>
  <c r="D512" s="1"/>
  <c r="E512" s="1"/>
  <c r="F512" s="1"/>
  <c r="A511"/>
  <c r="C511" s="1"/>
  <c r="D511" s="1"/>
  <c r="E511" s="1"/>
  <c r="F511" s="1"/>
  <c r="A510"/>
  <c r="C510" s="1"/>
  <c r="D510" s="1"/>
  <c r="E510" s="1"/>
  <c r="F510" s="1"/>
  <c r="A509"/>
  <c r="B509" s="1"/>
  <c r="A508"/>
  <c r="B508" s="1"/>
  <c r="A507"/>
  <c r="A506"/>
  <c r="B506" s="1"/>
  <c r="A505"/>
  <c r="B505" s="1"/>
  <c r="A504"/>
  <c r="B504" s="1"/>
  <c r="A503"/>
  <c r="A502"/>
  <c r="B502" s="1"/>
  <c r="A501"/>
  <c r="B501" s="1"/>
  <c r="A500"/>
  <c r="B500" s="1"/>
  <c r="A499"/>
  <c r="A498"/>
  <c r="B498" s="1"/>
  <c r="A497"/>
  <c r="B497" s="1"/>
  <c r="A496"/>
  <c r="B496" s="1"/>
  <c r="A495"/>
  <c r="A494"/>
  <c r="B494" s="1"/>
  <c r="A493"/>
  <c r="B493" s="1"/>
  <c r="A492"/>
  <c r="B492" s="1"/>
  <c r="A491"/>
  <c r="A490"/>
  <c r="B490" s="1"/>
  <c r="A489"/>
  <c r="B489" s="1"/>
  <c r="A488"/>
  <c r="B488" s="1"/>
  <c r="A487"/>
  <c r="A486"/>
  <c r="B486" s="1"/>
  <c r="A485"/>
  <c r="B485" s="1"/>
  <c r="A484"/>
  <c r="B484" s="1"/>
  <c r="A483"/>
  <c r="A482"/>
  <c r="B482" s="1"/>
  <c r="A481"/>
  <c r="B481" s="1"/>
  <c r="A480"/>
  <c r="B480" s="1"/>
  <c r="A479"/>
  <c r="A478"/>
  <c r="B478" s="1"/>
  <c r="A477"/>
  <c r="B477" s="1"/>
  <c r="A476"/>
  <c r="B476" s="1"/>
  <c r="A475"/>
  <c r="A474"/>
  <c r="B474" s="1"/>
  <c r="A473"/>
  <c r="B473" s="1"/>
  <c r="A472"/>
  <c r="B472" s="1"/>
  <c r="A471"/>
  <c r="A470"/>
  <c r="B470" s="1"/>
  <c r="A469"/>
  <c r="B469" s="1"/>
  <c r="A468"/>
  <c r="B468" s="1"/>
  <c r="A467"/>
  <c r="A466"/>
  <c r="B466" s="1"/>
  <c r="A465"/>
  <c r="B465" s="1"/>
  <c r="A464"/>
  <c r="B464" s="1"/>
  <c r="A463"/>
  <c r="A462"/>
  <c r="B462" s="1"/>
  <c r="A461"/>
  <c r="B461" s="1"/>
  <c r="A460"/>
  <c r="B460" s="1"/>
  <c r="A459"/>
  <c r="A458"/>
  <c r="B458" s="1"/>
  <c r="A457"/>
  <c r="B457" s="1"/>
  <c r="A456"/>
  <c r="B456" s="1"/>
  <c r="A455"/>
  <c r="A454"/>
  <c r="B454" s="1"/>
  <c r="A453"/>
  <c r="B453" s="1"/>
  <c r="A452"/>
  <c r="B452" s="1"/>
  <c r="A451"/>
  <c r="A450"/>
  <c r="B450" s="1"/>
  <c r="A449"/>
  <c r="B449" s="1"/>
  <c r="A448"/>
  <c r="B448" s="1"/>
  <c r="A447"/>
  <c r="A446"/>
  <c r="B446" s="1"/>
  <c r="A445"/>
  <c r="B445" s="1"/>
  <c r="A444"/>
  <c r="B444" s="1"/>
  <c r="A443"/>
  <c r="A442"/>
  <c r="B442" s="1"/>
  <c r="A441"/>
  <c r="B441" s="1"/>
  <c r="A440"/>
  <c r="B440" s="1"/>
  <c r="A439"/>
  <c r="A438"/>
  <c r="B438" s="1"/>
  <c r="A437"/>
  <c r="B437" s="1"/>
  <c r="A436"/>
  <c r="B436" s="1"/>
  <c r="A435"/>
  <c r="A434"/>
  <c r="B434" s="1"/>
  <c r="A433"/>
  <c r="B433" s="1"/>
  <c r="A432"/>
  <c r="B432" s="1"/>
  <c r="A431"/>
  <c r="A430"/>
  <c r="B430" s="1"/>
  <c r="A429"/>
  <c r="B429" s="1"/>
  <c r="A428"/>
  <c r="B428" s="1"/>
  <c r="A427"/>
  <c r="A426"/>
  <c r="B426" s="1"/>
  <c r="A425"/>
  <c r="B425" s="1"/>
  <c r="A424"/>
  <c r="B424" s="1"/>
  <c r="A423"/>
  <c r="A422"/>
  <c r="B422" s="1"/>
  <c r="A421"/>
  <c r="B421" s="1"/>
  <c r="A420"/>
  <c r="B420" s="1"/>
  <c r="A419"/>
  <c r="A418"/>
  <c r="B418" s="1"/>
  <c r="A417"/>
  <c r="B417" s="1"/>
  <c r="A416"/>
  <c r="B416" s="1"/>
  <c r="A415"/>
  <c r="A414"/>
  <c r="B414" s="1"/>
  <c r="A413"/>
  <c r="B413" s="1"/>
  <c r="A412"/>
  <c r="B412" s="1"/>
  <c r="A411"/>
  <c r="A410"/>
  <c r="B410" s="1"/>
  <c r="A409"/>
  <c r="B409" s="1"/>
  <c r="A408"/>
  <c r="B408" s="1"/>
  <c r="A407"/>
  <c r="A406"/>
  <c r="B406" s="1"/>
  <c r="A405"/>
  <c r="B405" s="1"/>
  <c r="A404"/>
  <c r="B404" s="1"/>
  <c r="A403"/>
  <c r="A402"/>
  <c r="B402" s="1"/>
  <c r="A401"/>
  <c r="B401" s="1"/>
  <c r="A400"/>
  <c r="B400" s="1"/>
  <c r="A399"/>
  <c r="A398"/>
  <c r="B398" s="1"/>
  <c r="A397"/>
  <c r="B397" s="1"/>
  <c r="A396"/>
  <c r="B396" s="1"/>
  <c r="A395"/>
  <c r="A394"/>
  <c r="B394" s="1"/>
  <c r="A393"/>
  <c r="B393" s="1"/>
  <c r="A392"/>
  <c r="B392" s="1"/>
  <c r="A391"/>
  <c r="A390"/>
  <c r="B390" s="1"/>
  <c r="A389"/>
  <c r="B389" s="1"/>
  <c r="A388"/>
  <c r="B388" s="1"/>
  <c r="A387"/>
  <c r="A386"/>
  <c r="B386" s="1"/>
  <c r="A385"/>
  <c r="B385" s="1"/>
  <c r="A384"/>
  <c r="B384" s="1"/>
  <c r="A383"/>
  <c r="A382"/>
  <c r="B382" s="1"/>
  <c r="A381"/>
  <c r="B381" s="1"/>
  <c r="A380"/>
  <c r="B380" s="1"/>
  <c r="A379"/>
  <c r="A378"/>
  <c r="B378" s="1"/>
  <c r="A377"/>
  <c r="B377" s="1"/>
  <c r="A376"/>
  <c r="B376" s="1"/>
  <c r="A375"/>
  <c r="A374"/>
  <c r="B374" s="1"/>
  <c r="A373"/>
  <c r="B373" s="1"/>
  <c r="A372"/>
  <c r="B372" s="1"/>
  <c r="A371"/>
  <c r="A370"/>
  <c r="B370" s="1"/>
  <c r="A369"/>
  <c r="B369" s="1"/>
  <c r="A368"/>
  <c r="B368" s="1"/>
  <c r="A367"/>
  <c r="A366"/>
  <c r="B366" s="1"/>
  <c r="A365"/>
  <c r="B365" s="1"/>
  <c r="A364"/>
  <c r="B364" s="1"/>
  <c r="A363"/>
  <c r="A362"/>
  <c r="B362" s="1"/>
  <c r="A361"/>
  <c r="B361" s="1"/>
  <c r="A360"/>
  <c r="B360" s="1"/>
  <c r="A359"/>
  <c r="A358"/>
  <c r="B358" s="1"/>
  <c r="A357"/>
  <c r="B357" s="1"/>
  <c r="A356"/>
  <c r="B356" s="1"/>
  <c r="A355"/>
  <c r="A354"/>
  <c r="B354" s="1"/>
  <c r="A353"/>
  <c r="B353" s="1"/>
  <c r="A352"/>
  <c r="B352" s="1"/>
  <c r="A351"/>
  <c r="A350"/>
  <c r="B350" s="1"/>
  <c r="A349"/>
  <c r="B349" s="1"/>
  <c r="A348"/>
  <c r="B348" s="1"/>
  <c r="A347"/>
  <c r="A346"/>
  <c r="B346" s="1"/>
  <c r="A345"/>
  <c r="B345" s="1"/>
  <c r="A344"/>
  <c r="B344" s="1"/>
  <c r="A343"/>
  <c r="A342"/>
  <c r="B342" s="1"/>
  <c r="A341"/>
  <c r="B341" s="1"/>
  <c r="A340"/>
  <c r="B340" s="1"/>
  <c r="A339"/>
  <c r="A338"/>
  <c r="B338" s="1"/>
  <c r="A337"/>
  <c r="B337" s="1"/>
  <c r="A336"/>
  <c r="B336" s="1"/>
  <c r="A335"/>
  <c r="A334"/>
  <c r="B334" s="1"/>
  <c r="A333"/>
  <c r="B333" s="1"/>
  <c r="A332"/>
  <c r="B332" s="1"/>
  <c r="A331"/>
  <c r="A330"/>
  <c r="B330" s="1"/>
  <c r="A329"/>
  <c r="B329" s="1"/>
  <c r="A328"/>
  <c r="B328" s="1"/>
  <c r="A327"/>
  <c r="A326"/>
  <c r="B326" s="1"/>
  <c r="A325"/>
  <c r="B325" s="1"/>
  <c r="A324"/>
  <c r="B324" s="1"/>
  <c r="A323"/>
  <c r="A322"/>
  <c r="B322" s="1"/>
  <c r="A321"/>
  <c r="B321" s="1"/>
  <c r="A320"/>
  <c r="B320" s="1"/>
  <c r="A319"/>
  <c r="A318"/>
  <c r="B318" s="1"/>
  <c r="A317"/>
  <c r="B317" s="1"/>
  <c r="A316"/>
  <c r="B316" s="1"/>
  <c r="A315"/>
  <c r="A314"/>
  <c r="B314" s="1"/>
  <c r="A313"/>
  <c r="B313" s="1"/>
  <c r="A312"/>
  <c r="B312" s="1"/>
  <c r="A311"/>
  <c r="A310"/>
  <c r="B310" s="1"/>
  <c r="A309"/>
  <c r="B309" s="1"/>
  <c r="A308"/>
  <c r="B308" s="1"/>
  <c r="A307"/>
  <c r="A306"/>
  <c r="B306" s="1"/>
  <c r="A305"/>
  <c r="B305" s="1"/>
  <c r="A304"/>
  <c r="B304" s="1"/>
  <c r="A303"/>
  <c r="A302"/>
  <c r="B302" s="1"/>
  <c r="A301"/>
  <c r="C301" s="1"/>
  <c r="D301" s="1"/>
  <c r="E301" s="1"/>
  <c r="F301" s="1"/>
  <c r="A300"/>
  <c r="C300" s="1"/>
  <c r="D300" s="1"/>
  <c r="E300" s="1"/>
  <c r="F300" s="1"/>
  <c r="A299"/>
  <c r="C299" s="1"/>
  <c r="D299" s="1"/>
  <c r="E299" s="1"/>
  <c r="F299" s="1"/>
  <c r="A298"/>
  <c r="C298" s="1"/>
  <c r="D298" s="1"/>
  <c r="E298" s="1"/>
  <c r="F298" s="1"/>
  <c r="A297"/>
  <c r="C297" s="1"/>
  <c r="D297" s="1"/>
  <c r="E297" s="1"/>
  <c r="F297" s="1"/>
  <c r="A296"/>
  <c r="C296" s="1"/>
  <c r="D296" s="1"/>
  <c r="E296" s="1"/>
  <c r="F296" s="1"/>
  <c r="A295"/>
  <c r="C295" s="1"/>
  <c r="D295" s="1"/>
  <c r="E295" s="1"/>
  <c r="F295" s="1"/>
  <c r="A294"/>
  <c r="C294" s="1"/>
  <c r="D294" s="1"/>
  <c r="E294" s="1"/>
  <c r="F294" s="1"/>
  <c r="A293"/>
  <c r="C293" s="1"/>
  <c r="D293" s="1"/>
  <c r="E293" s="1"/>
  <c r="F293" s="1"/>
  <c r="A292"/>
  <c r="C292" s="1"/>
  <c r="D292" s="1"/>
  <c r="E292" s="1"/>
  <c r="F292" s="1"/>
  <c r="A291"/>
  <c r="C291" s="1"/>
  <c r="D291" s="1"/>
  <c r="E291" s="1"/>
  <c r="F291" s="1"/>
  <c r="A290"/>
  <c r="C290" s="1"/>
  <c r="D290" s="1"/>
  <c r="E290" s="1"/>
  <c r="F290" s="1"/>
  <c r="A289"/>
  <c r="C289" s="1"/>
  <c r="D289" s="1"/>
  <c r="E289" s="1"/>
  <c r="F289" s="1"/>
  <c r="A288"/>
  <c r="C288" s="1"/>
  <c r="D288" s="1"/>
  <c r="E288" s="1"/>
  <c r="F288" s="1"/>
  <c r="A287"/>
  <c r="C287" s="1"/>
  <c r="D287" s="1"/>
  <c r="E287" s="1"/>
  <c r="F287" s="1"/>
  <c r="A286"/>
  <c r="C286" s="1"/>
  <c r="D286" s="1"/>
  <c r="E286" s="1"/>
  <c r="F286" s="1"/>
  <c r="A285"/>
  <c r="C285" s="1"/>
  <c r="D285" s="1"/>
  <c r="E285" s="1"/>
  <c r="F285" s="1"/>
  <c r="A284"/>
  <c r="C284" s="1"/>
  <c r="D284" s="1"/>
  <c r="E284" s="1"/>
  <c r="F284" s="1"/>
  <c r="A283"/>
  <c r="C283" s="1"/>
  <c r="D283" s="1"/>
  <c r="E283" s="1"/>
  <c r="F283" s="1"/>
  <c r="A282"/>
  <c r="C282" s="1"/>
  <c r="D282" s="1"/>
  <c r="E282" s="1"/>
  <c r="F282" s="1"/>
  <c r="A281"/>
  <c r="C281" s="1"/>
  <c r="D281" s="1"/>
  <c r="E281" s="1"/>
  <c r="F281" s="1"/>
  <c r="A280"/>
  <c r="C280" s="1"/>
  <c r="D280" s="1"/>
  <c r="E280" s="1"/>
  <c r="F280" s="1"/>
  <c r="A279"/>
  <c r="C279" s="1"/>
  <c r="D279" s="1"/>
  <c r="E279" s="1"/>
  <c r="F279" s="1"/>
  <c r="A278"/>
  <c r="C278" s="1"/>
  <c r="D278" s="1"/>
  <c r="E278" s="1"/>
  <c r="F278" s="1"/>
  <c r="A277"/>
  <c r="C277" s="1"/>
  <c r="D277" s="1"/>
  <c r="E277" s="1"/>
  <c r="F277" s="1"/>
  <c r="A276"/>
  <c r="C276" s="1"/>
  <c r="D276" s="1"/>
  <c r="E276" s="1"/>
  <c r="F276" s="1"/>
  <c r="A275"/>
  <c r="C275" s="1"/>
  <c r="D275" s="1"/>
  <c r="E275" s="1"/>
  <c r="F275" s="1"/>
  <c r="A274"/>
  <c r="C274" s="1"/>
  <c r="D274" s="1"/>
  <c r="E274" s="1"/>
  <c r="F274" s="1"/>
  <c r="A273"/>
  <c r="C273" s="1"/>
  <c r="D273" s="1"/>
  <c r="E273" s="1"/>
  <c r="F273" s="1"/>
  <c r="A272"/>
  <c r="C272" s="1"/>
  <c r="D272" s="1"/>
  <c r="E272" s="1"/>
  <c r="F272" s="1"/>
  <c r="A271"/>
  <c r="C271" s="1"/>
  <c r="D271" s="1"/>
  <c r="E271" s="1"/>
  <c r="F271" s="1"/>
  <c r="A270"/>
  <c r="C270" s="1"/>
  <c r="D270" s="1"/>
  <c r="E270" s="1"/>
  <c r="F270" s="1"/>
  <c r="A269"/>
  <c r="C269" s="1"/>
  <c r="D269" s="1"/>
  <c r="E269" s="1"/>
  <c r="F269" s="1"/>
  <c r="A268"/>
  <c r="C268" s="1"/>
  <c r="D268" s="1"/>
  <c r="E268" s="1"/>
  <c r="F268" s="1"/>
  <c r="A267"/>
  <c r="C267" s="1"/>
  <c r="D267" s="1"/>
  <c r="E267" s="1"/>
  <c r="F267" s="1"/>
  <c r="A266"/>
  <c r="C266" s="1"/>
  <c r="D266" s="1"/>
  <c r="E266" s="1"/>
  <c r="F266" s="1"/>
  <c r="A265"/>
  <c r="C265" s="1"/>
  <c r="D265" s="1"/>
  <c r="E265" s="1"/>
  <c r="F265" s="1"/>
  <c r="A264"/>
  <c r="C264" s="1"/>
  <c r="D264" s="1"/>
  <c r="E264" s="1"/>
  <c r="F264" s="1"/>
  <c r="A263"/>
  <c r="C263" s="1"/>
  <c r="D263" s="1"/>
  <c r="E263" s="1"/>
  <c r="F263" s="1"/>
  <c r="A262"/>
  <c r="C262" s="1"/>
  <c r="D262" s="1"/>
  <c r="E262" s="1"/>
  <c r="F262" s="1"/>
  <c r="A261"/>
  <c r="C261" s="1"/>
  <c r="D261" s="1"/>
  <c r="E261" s="1"/>
  <c r="F261" s="1"/>
  <c r="A260"/>
  <c r="C260" s="1"/>
  <c r="D260" s="1"/>
  <c r="E260" s="1"/>
  <c r="F260" s="1"/>
  <c r="A259"/>
  <c r="C259" s="1"/>
  <c r="D259" s="1"/>
  <c r="E259" s="1"/>
  <c r="F259" s="1"/>
  <c r="A258"/>
  <c r="C258" s="1"/>
  <c r="D258" s="1"/>
  <c r="E258" s="1"/>
  <c r="F258" s="1"/>
  <c r="A257"/>
  <c r="C257" s="1"/>
  <c r="D257" s="1"/>
  <c r="E257" s="1"/>
  <c r="F257" s="1"/>
  <c r="A256"/>
  <c r="C256" s="1"/>
  <c r="D256" s="1"/>
  <c r="E256" s="1"/>
  <c r="F256" s="1"/>
  <c r="A255"/>
  <c r="C255" s="1"/>
  <c r="D255" s="1"/>
  <c r="E255" s="1"/>
  <c r="F255" s="1"/>
  <c r="A254"/>
  <c r="C254" s="1"/>
  <c r="D254" s="1"/>
  <c r="E254" s="1"/>
  <c r="F254" s="1"/>
  <c r="A253"/>
  <c r="C253" s="1"/>
  <c r="D253" s="1"/>
  <c r="E253" s="1"/>
  <c r="F253" s="1"/>
  <c r="A252"/>
  <c r="C252" s="1"/>
  <c r="D252" s="1"/>
  <c r="E252" s="1"/>
  <c r="F252" s="1"/>
  <c r="A251"/>
  <c r="C251" s="1"/>
  <c r="D251" s="1"/>
  <c r="E251" s="1"/>
  <c r="F251" s="1"/>
  <c r="A250"/>
  <c r="C250" s="1"/>
  <c r="D250" s="1"/>
  <c r="E250" s="1"/>
  <c r="F250" s="1"/>
  <c r="A249"/>
  <c r="C249" s="1"/>
  <c r="D249" s="1"/>
  <c r="E249" s="1"/>
  <c r="F249" s="1"/>
  <c r="A248"/>
  <c r="C248" s="1"/>
  <c r="D248" s="1"/>
  <c r="E248" s="1"/>
  <c r="F248" s="1"/>
  <c r="A247"/>
  <c r="C247" s="1"/>
  <c r="D247" s="1"/>
  <c r="E247" s="1"/>
  <c r="F247" s="1"/>
  <c r="A246"/>
  <c r="C246" s="1"/>
  <c r="D246" s="1"/>
  <c r="E246" s="1"/>
  <c r="F246" s="1"/>
  <c r="A245"/>
  <c r="C245" s="1"/>
  <c r="D245" s="1"/>
  <c r="E245" s="1"/>
  <c r="F245" s="1"/>
  <c r="A244"/>
  <c r="C244" s="1"/>
  <c r="D244" s="1"/>
  <c r="E244" s="1"/>
  <c r="F244" s="1"/>
  <c r="A243"/>
  <c r="C243" s="1"/>
  <c r="D243" s="1"/>
  <c r="E243" s="1"/>
  <c r="F243" s="1"/>
  <c r="A242"/>
  <c r="C242" s="1"/>
  <c r="D242" s="1"/>
  <c r="E242" s="1"/>
  <c r="F242" s="1"/>
  <c r="A241"/>
  <c r="C241" s="1"/>
  <c r="D241" s="1"/>
  <c r="E241" s="1"/>
  <c r="F241" s="1"/>
  <c r="A240"/>
  <c r="C240" s="1"/>
  <c r="D240" s="1"/>
  <c r="E240" s="1"/>
  <c r="F240" s="1"/>
  <c r="A239"/>
  <c r="C239" s="1"/>
  <c r="D239" s="1"/>
  <c r="E239" s="1"/>
  <c r="F239" s="1"/>
  <c r="A238"/>
  <c r="C238" s="1"/>
  <c r="D238" s="1"/>
  <c r="E238" s="1"/>
  <c r="F238" s="1"/>
  <c r="A237"/>
  <c r="C237" s="1"/>
  <c r="D237" s="1"/>
  <c r="E237" s="1"/>
  <c r="F237" s="1"/>
  <c r="A236"/>
  <c r="C236" s="1"/>
  <c r="D236" s="1"/>
  <c r="E236" s="1"/>
  <c r="F236" s="1"/>
  <c r="A235"/>
  <c r="C235" s="1"/>
  <c r="D235" s="1"/>
  <c r="E235" s="1"/>
  <c r="F235" s="1"/>
  <c r="A234"/>
  <c r="C234" s="1"/>
  <c r="D234" s="1"/>
  <c r="E234" s="1"/>
  <c r="F234" s="1"/>
  <c r="A233"/>
  <c r="C233" s="1"/>
  <c r="D233" s="1"/>
  <c r="E233" s="1"/>
  <c r="F233" s="1"/>
  <c r="A232"/>
  <c r="C232" s="1"/>
  <c r="D232" s="1"/>
  <c r="E232" s="1"/>
  <c r="F232" s="1"/>
  <c r="A231"/>
  <c r="C231" s="1"/>
  <c r="D231" s="1"/>
  <c r="E231" s="1"/>
  <c r="F231" s="1"/>
  <c r="A230"/>
  <c r="C230" s="1"/>
  <c r="D230" s="1"/>
  <c r="E230" s="1"/>
  <c r="F230" s="1"/>
  <c r="A229"/>
  <c r="C229" s="1"/>
  <c r="D229" s="1"/>
  <c r="E229" s="1"/>
  <c r="F229" s="1"/>
  <c r="A228"/>
  <c r="C228" s="1"/>
  <c r="D228" s="1"/>
  <c r="E228" s="1"/>
  <c r="F228" s="1"/>
  <c r="A227"/>
  <c r="C227" s="1"/>
  <c r="D227" s="1"/>
  <c r="E227" s="1"/>
  <c r="F227" s="1"/>
  <c r="A226"/>
  <c r="C226" s="1"/>
  <c r="D226" s="1"/>
  <c r="E226" s="1"/>
  <c r="F226" s="1"/>
  <c r="A225"/>
  <c r="C225" s="1"/>
  <c r="D225" s="1"/>
  <c r="E225" s="1"/>
  <c r="F225" s="1"/>
  <c r="A224"/>
  <c r="C224" s="1"/>
  <c r="D224" s="1"/>
  <c r="E224" s="1"/>
  <c r="F224" s="1"/>
  <c r="A223"/>
  <c r="C223" s="1"/>
  <c r="D223" s="1"/>
  <c r="E223" s="1"/>
  <c r="F223" s="1"/>
  <c r="A222"/>
  <c r="C222" s="1"/>
  <c r="D222" s="1"/>
  <c r="E222" s="1"/>
  <c r="F222" s="1"/>
  <c r="A221"/>
  <c r="C221" s="1"/>
  <c r="D221" s="1"/>
  <c r="E221" s="1"/>
  <c r="F221" s="1"/>
  <c r="A220"/>
  <c r="C220" s="1"/>
  <c r="D220" s="1"/>
  <c r="E220" s="1"/>
  <c r="F220" s="1"/>
  <c r="A219"/>
  <c r="C219" s="1"/>
  <c r="D219" s="1"/>
  <c r="E219" s="1"/>
  <c r="F219" s="1"/>
  <c r="A218"/>
  <c r="C218" s="1"/>
  <c r="D218" s="1"/>
  <c r="E218" s="1"/>
  <c r="F218" s="1"/>
  <c r="A217"/>
  <c r="C217" s="1"/>
  <c r="D217" s="1"/>
  <c r="E217" s="1"/>
  <c r="F217" s="1"/>
  <c r="A216"/>
  <c r="C216" s="1"/>
  <c r="D216" s="1"/>
  <c r="E216" s="1"/>
  <c r="F216" s="1"/>
  <c r="A215"/>
  <c r="C215" s="1"/>
  <c r="D215" s="1"/>
  <c r="E215" s="1"/>
  <c r="F215" s="1"/>
  <c r="A214"/>
  <c r="C214" s="1"/>
  <c r="D214" s="1"/>
  <c r="E214" s="1"/>
  <c r="F214" s="1"/>
  <c r="A213"/>
  <c r="C213" s="1"/>
  <c r="D213" s="1"/>
  <c r="E213" s="1"/>
  <c r="F213" s="1"/>
  <c r="A212"/>
  <c r="C212" s="1"/>
  <c r="D212" s="1"/>
  <c r="E212" s="1"/>
  <c r="F212" s="1"/>
  <c r="A211"/>
  <c r="C211" s="1"/>
  <c r="D211" s="1"/>
  <c r="E211" s="1"/>
  <c r="F211" s="1"/>
  <c r="A210"/>
  <c r="C210" s="1"/>
  <c r="D210" s="1"/>
  <c r="E210" s="1"/>
  <c r="F210" s="1"/>
  <c r="A209"/>
  <c r="C209" s="1"/>
  <c r="D209" s="1"/>
  <c r="E209" s="1"/>
  <c r="F209" s="1"/>
  <c r="A208"/>
  <c r="C208" s="1"/>
  <c r="D208" s="1"/>
  <c r="E208" s="1"/>
  <c r="F208" s="1"/>
  <c r="A207"/>
  <c r="C207" s="1"/>
  <c r="D207" s="1"/>
  <c r="E207" s="1"/>
  <c r="F207" s="1"/>
  <c r="A206"/>
  <c r="C206" s="1"/>
  <c r="D206" s="1"/>
  <c r="E206" s="1"/>
  <c r="F206" s="1"/>
  <c r="A205"/>
  <c r="C205" s="1"/>
  <c r="D205" s="1"/>
  <c r="E205" s="1"/>
  <c r="F205" s="1"/>
  <c r="A204"/>
  <c r="C204" s="1"/>
  <c r="D204" s="1"/>
  <c r="E204" s="1"/>
  <c r="F204" s="1"/>
  <c r="A203"/>
  <c r="C203" s="1"/>
  <c r="D203" s="1"/>
  <c r="E203" s="1"/>
  <c r="F203" s="1"/>
  <c r="A202"/>
  <c r="C202" s="1"/>
  <c r="D202" s="1"/>
  <c r="E202" s="1"/>
  <c r="F202" s="1"/>
  <c r="A201"/>
  <c r="C201" s="1"/>
  <c r="D201" s="1"/>
  <c r="E201" s="1"/>
  <c r="F201" s="1"/>
  <c r="A200"/>
  <c r="C200" s="1"/>
  <c r="D200" s="1"/>
  <c r="E200" s="1"/>
  <c r="F200" s="1"/>
  <c r="A199"/>
  <c r="C199" s="1"/>
  <c r="D199" s="1"/>
  <c r="E199" s="1"/>
  <c r="F199" s="1"/>
  <c r="A198"/>
  <c r="C198" s="1"/>
  <c r="D198" s="1"/>
  <c r="E198" s="1"/>
  <c r="F198" s="1"/>
  <c r="A197"/>
  <c r="C197" s="1"/>
  <c r="D197" s="1"/>
  <c r="E197" s="1"/>
  <c r="F197" s="1"/>
  <c r="A196"/>
  <c r="C196" s="1"/>
  <c r="D196" s="1"/>
  <c r="E196" s="1"/>
  <c r="F196" s="1"/>
  <c r="A195"/>
  <c r="C195" s="1"/>
  <c r="D195" s="1"/>
  <c r="E195" s="1"/>
  <c r="F195" s="1"/>
  <c r="A194"/>
  <c r="C194" s="1"/>
  <c r="D194" s="1"/>
  <c r="E194" s="1"/>
  <c r="F194" s="1"/>
  <c r="A193"/>
  <c r="C193" s="1"/>
  <c r="D193" s="1"/>
  <c r="E193" s="1"/>
  <c r="F193" s="1"/>
  <c r="A192"/>
  <c r="C192" s="1"/>
  <c r="D192" s="1"/>
  <c r="E192" s="1"/>
  <c r="F192" s="1"/>
  <c r="A191"/>
  <c r="C191" s="1"/>
  <c r="D191" s="1"/>
  <c r="E191" s="1"/>
  <c r="F191" s="1"/>
  <c r="A190"/>
  <c r="C190" s="1"/>
  <c r="D190" s="1"/>
  <c r="E190" s="1"/>
  <c r="F190" s="1"/>
  <c r="A189"/>
  <c r="C189" s="1"/>
  <c r="D189" s="1"/>
  <c r="E189" s="1"/>
  <c r="F189" s="1"/>
  <c r="A188"/>
  <c r="C188" s="1"/>
  <c r="D188" s="1"/>
  <c r="E188" s="1"/>
  <c r="F188" s="1"/>
  <c r="A187"/>
  <c r="C187" s="1"/>
  <c r="D187" s="1"/>
  <c r="E187" s="1"/>
  <c r="F187" s="1"/>
  <c r="A186"/>
  <c r="C186" s="1"/>
  <c r="D186" s="1"/>
  <c r="E186" s="1"/>
  <c r="F186" s="1"/>
  <c r="A185"/>
  <c r="C185" s="1"/>
  <c r="D185" s="1"/>
  <c r="E185" s="1"/>
  <c r="F185" s="1"/>
  <c r="A184"/>
  <c r="C184" s="1"/>
  <c r="D184" s="1"/>
  <c r="E184" s="1"/>
  <c r="F184" s="1"/>
  <c r="A183"/>
  <c r="C183" s="1"/>
  <c r="D183" s="1"/>
  <c r="E183" s="1"/>
  <c r="F183" s="1"/>
  <c r="A182"/>
  <c r="C182" s="1"/>
  <c r="D182" s="1"/>
  <c r="E182" s="1"/>
  <c r="F182" s="1"/>
  <c r="A181"/>
  <c r="C181" s="1"/>
  <c r="D181" s="1"/>
  <c r="E181" s="1"/>
  <c r="F181" s="1"/>
  <c r="A180"/>
  <c r="C180" s="1"/>
  <c r="D180" s="1"/>
  <c r="E180" s="1"/>
  <c r="F180" s="1"/>
  <c r="A179"/>
  <c r="C179" s="1"/>
  <c r="D179" s="1"/>
  <c r="E179" s="1"/>
  <c r="F179" s="1"/>
  <c r="A178"/>
  <c r="C178" s="1"/>
  <c r="D178" s="1"/>
  <c r="E178" s="1"/>
  <c r="F178" s="1"/>
  <c r="A177"/>
  <c r="C177" s="1"/>
  <c r="D177" s="1"/>
  <c r="E177" s="1"/>
  <c r="F177" s="1"/>
  <c r="A176"/>
  <c r="C176" s="1"/>
  <c r="D176" s="1"/>
  <c r="E176" s="1"/>
  <c r="F176" s="1"/>
  <c r="A175"/>
  <c r="C175" s="1"/>
  <c r="D175" s="1"/>
  <c r="E175" s="1"/>
  <c r="F175" s="1"/>
  <c r="A174"/>
  <c r="C174" s="1"/>
  <c r="D174" s="1"/>
  <c r="E174" s="1"/>
  <c r="F174" s="1"/>
  <c r="A173"/>
  <c r="C173" s="1"/>
  <c r="D173" s="1"/>
  <c r="E173" s="1"/>
  <c r="F173" s="1"/>
  <c r="A172"/>
  <c r="C172" s="1"/>
  <c r="D172" s="1"/>
  <c r="E172" s="1"/>
  <c r="F172" s="1"/>
  <c r="A171"/>
  <c r="C171" s="1"/>
  <c r="D171" s="1"/>
  <c r="E171" s="1"/>
  <c r="F171" s="1"/>
  <c r="A170"/>
  <c r="C170" s="1"/>
  <c r="D170" s="1"/>
  <c r="E170" s="1"/>
  <c r="F170" s="1"/>
  <c r="A169"/>
  <c r="C169" s="1"/>
  <c r="D169" s="1"/>
  <c r="E169" s="1"/>
  <c r="F169" s="1"/>
  <c r="A168"/>
  <c r="C168" s="1"/>
  <c r="D168" s="1"/>
  <c r="E168" s="1"/>
  <c r="F168" s="1"/>
  <c r="A167"/>
  <c r="C167" s="1"/>
  <c r="D167" s="1"/>
  <c r="E167" s="1"/>
  <c r="F167" s="1"/>
  <c r="A166"/>
  <c r="C166" s="1"/>
  <c r="D166" s="1"/>
  <c r="E166" s="1"/>
  <c r="F166" s="1"/>
  <c r="A165"/>
  <c r="C165" s="1"/>
  <c r="D165" s="1"/>
  <c r="E165" s="1"/>
  <c r="F165" s="1"/>
  <c r="A164"/>
  <c r="C164" s="1"/>
  <c r="D164" s="1"/>
  <c r="E164" s="1"/>
  <c r="F164" s="1"/>
  <c r="A163"/>
  <c r="C163" s="1"/>
  <c r="D163" s="1"/>
  <c r="E163" s="1"/>
  <c r="F163" s="1"/>
  <c r="A162"/>
  <c r="C162" s="1"/>
  <c r="D162" s="1"/>
  <c r="E162" s="1"/>
  <c r="F162" s="1"/>
  <c r="A161"/>
  <c r="C161" s="1"/>
  <c r="D161" s="1"/>
  <c r="E161" s="1"/>
  <c r="F161" s="1"/>
  <c r="A160"/>
  <c r="C160" s="1"/>
  <c r="D160" s="1"/>
  <c r="E160" s="1"/>
  <c r="F160" s="1"/>
  <c r="A159"/>
  <c r="C159" s="1"/>
  <c r="D159" s="1"/>
  <c r="E159" s="1"/>
  <c r="F159" s="1"/>
  <c r="A158"/>
  <c r="C158" s="1"/>
  <c r="D158" s="1"/>
  <c r="E158" s="1"/>
  <c r="F158" s="1"/>
  <c r="A157"/>
  <c r="C157" s="1"/>
  <c r="D157" s="1"/>
  <c r="E157" s="1"/>
  <c r="F157" s="1"/>
  <c r="A156"/>
  <c r="C156" s="1"/>
  <c r="D156" s="1"/>
  <c r="E156" s="1"/>
  <c r="F156" s="1"/>
  <c r="A155"/>
  <c r="C155" s="1"/>
  <c r="D155" s="1"/>
  <c r="E155" s="1"/>
  <c r="F155" s="1"/>
  <c r="A154"/>
  <c r="C154" s="1"/>
  <c r="D154" s="1"/>
  <c r="E154" s="1"/>
  <c r="F154" s="1"/>
  <c r="A153"/>
  <c r="C153" s="1"/>
  <c r="D153" s="1"/>
  <c r="E153" s="1"/>
  <c r="F153" s="1"/>
  <c r="A152"/>
  <c r="C152" s="1"/>
  <c r="D152" s="1"/>
  <c r="E152" s="1"/>
  <c r="F152" s="1"/>
  <c r="A151"/>
  <c r="C151" s="1"/>
  <c r="D151" s="1"/>
  <c r="E151" s="1"/>
  <c r="F151" s="1"/>
  <c r="A150"/>
  <c r="C150" s="1"/>
  <c r="D150" s="1"/>
  <c r="E150" s="1"/>
  <c r="F150" s="1"/>
  <c r="A149"/>
  <c r="C149" s="1"/>
  <c r="D149" s="1"/>
  <c r="E149" s="1"/>
  <c r="F149" s="1"/>
  <c r="A148"/>
  <c r="C148" s="1"/>
  <c r="D148" s="1"/>
  <c r="E148" s="1"/>
  <c r="F148" s="1"/>
  <c r="A147"/>
  <c r="C147" s="1"/>
  <c r="D147" s="1"/>
  <c r="E147" s="1"/>
  <c r="F147" s="1"/>
  <c r="A146"/>
  <c r="C146" s="1"/>
  <c r="D146" s="1"/>
  <c r="E146" s="1"/>
  <c r="F146" s="1"/>
  <c r="A145"/>
  <c r="C145" s="1"/>
  <c r="D145" s="1"/>
  <c r="E145" s="1"/>
  <c r="F145" s="1"/>
  <c r="A144"/>
  <c r="C144" s="1"/>
  <c r="D144" s="1"/>
  <c r="E144" s="1"/>
  <c r="F144" s="1"/>
  <c r="A143"/>
  <c r="C143" s="1"/>
  <c r="D143" s="1"/>
  <c r="E143" s="1"/>
  <c r="F143" s="1"/>
  <c r="A142"/>
  <c r="C142" s="1"/>
  <c r="D142" s="1"/>
  <c r="E142" s="1"/>
  <c r="F142" s="1"/>
  <c r="A141"/>
  <c r="C141" s="1"/>
  <c r="D141" s="1"/>
  <c r="E141" s="1"/>
  <c r="F141" s="1"/>
  <c r="A140"/>
  <c r="C140" s="1"/>
  <c r="D140" s="1"/>
  <c r="E140" s="1"/>
  <c r="F140" s="1"/>
  <c r="A139"/>
  <c r="C139" s="1"/>
  <c r="D139" s="1"/>
  <c r="E139" s="1"/>
  <c r="F139" s="1"/>
  <c r="A138"/>
  <c r="C138" s="1"/>
  <c r="D138" s="1"/>
  <c r="E138" s="1"/>
  <c r="F138" s="1"/>
  <c r="A137"/>
  <c r="C137" s="1"/>
  <c r="D137" s="1"/>
  <c r="E137" s="1"/>
  <c r="F137" s="1"/>
  <c r="A136"/>
  <c r="C136" s="1"/>
  <c r="D136" s="1"/>
  <c r="E136" s="1"/>
  <c r="F136" s="1"/>
  <c r="A135"/>
  <c r="C135" s="1"/>
  <c r="D135" s="1"/>
  <c r="E135" s="1"/>
  <c r="F135" s="1"/>
  <c r="A134"/>
  <c r="C134" s="1"/>
  <c r="D134" s="1"/>
  <c r="E134" s="1"/>
  <c r="F134" s="1"/>
  <c r="A133"/>
  <c r="C133" s="1"/>
  <c r="D133" s="1"/>
  <c r="E133" s="1"/>
  <c r="F133" s="1"/>
  <c r="A132"/>
  <c r="C132" s="1"/>
  <c r="D132" s="1"/>
  <c r="E132" s="1"/>
  <c r="F132" s="1"/>
  <c r="A131"/>
  <c r="C131" s="1"/>
  <c r="D131" s="1"/>
  <c r="E131" s="1"/>
  <c r="F131" s="1"/>
  <c r="A130"/>
  <c r="C130" s="1"/>
  <c r="D130" s="1"/>
  <c r="E130" s="1"/>
  <c r="F130" s="1"/>
  <c r="A129"/>
  <c r="C129" s="1"/>
  <c r="D129" s="1"/>
  <c r="E129" s="1"/>
  <c r="F129" s="1"/>
  <c r="A128"/>
  <c r="C128" s="1"/>
  <c r="D128" s="1"/>
  <c r="E128" s="1"/>
  <c r="F128" s="1"/>
  <c r="A127"/>
  <c r="C127" s="1"/>
  <c r="D127" s="1"/>
  <c r="E127" s="1"/>
  <c r="F127" s="1"/>
  <c r="A126"/>
  <c r="C126" s="1"/>
  <c r="D126" s="1"/>
  <c r="E126" s="1"/>
  <c r="F126" s="1"/>
  <c r="A125"/>
  <c r="C125" s="1"/>
  <c r="D125" s="1"/>
  <c r="E125" s="1"/>
  <c r="F125" s="1"/>
  <c r="A124"/>
  <c r="C124" s="1"/>
  <c r="D124" s="1"/>
  <c r="E124" s="1"/>
  <c r="F124" s="1"/>
  <c r="A123"/>
  <c r="C123" s="1"/>
  <c r="D123" s="1"/>
  <c r="E123" s="1"/>
  <c r="F123" s="1"/>
  <c r="A122"/>
  <c r="C122" s="1"/>
  <c r="D122" s="1"/>
  <c r="E122" s="1"/>
  <c r="F122" s="1"/>
  <c r="A121"/>
  <c r="C121" s="1"/>
  <c r="D121" s="1"/>
  <c r="E121" s="1"/>
  <c r="F121" s="1"/>
  <c r="A120"/>
  <c r="C120" s="1"/>
  <c r="D120" s="1"/>
  <c r="E120" s="1"/>
  <c r="F120" s="1"/>
  <c r="A119"/>
  <c r="C119" s="1"/>
  <c r="D119" s="1"/>
  <c r="E119" s="1"/>
  <c r="F119" s="1"/>
  <c r="A118"/>
  <c r="C118" s="1"/>
  <c r="D118" s="1"/>
  <c r="E118" s="1"/>
  <c r="F118" s="1"/>
  <c r="A117"/>
  <c r="C117" s="1"/>
  <c r="D117" s="1"/>
  <c r="E117" s="1"/>
  <c r="F117" s="1"/>
  <c r="A116"/>
  <c r="C116" s="1"/>
  <c r="D116" s="1"/>
  <c r="E116" s="1"/>
  <c r="F116" s="1"/>
  <c r="A115"/>
  <c r="C115" s="1"/>
  <c r="D115" s="1"/>
  <c r="E115" s="1"/>
  <c r="F115" s="1"/>
  <c r="A114"/>
  <c r="C114" s="1"/>
  <c r="D114" s="1"/>
  <c r="E114" s="1"/>
  <c r="F114" s="1"/>
  <c r="A113"/>
  <c r="C113" s="1"/>
  <c r="D113" s="1"/>
  <c r="E113" s="1"/>
  <c r="F113" s="1"/>
  <c r="A112"/>
  <c r="C112" s="1"/>
  <c r="D112" s="1"/>
  <c r="E112" s="1"/>
  <c r="F112" s="1"/>
  <c r="A111"/>
  <c r="C111" s="1"/>
  <c r="D111" s="1"/>
  <c r="E111" s="1"/>
  <c r="F111" s="1"/>
  <c r="A110"/>
  <c r="C110" s="1"/>
  <c r="D110" s="1"/>
  <c r="E110" s="1"/>
  <c r="F110" s="1"/>
  <c r="A109"/>
  <c r="C109" s="1"/>
  <c r="D109" s="1"/>
  <c r="E109" s="1"/>
  <c r="F109" s="1"/>
  <c r="A108"/>
  <c r="C108" s="1"/>
  <c r="D108" s="1"/>
  <c r="E108" s="1"/>
  <c r="F108" s="1"/>
  <c r="A107"/>
  <c r="C107" s="1"/>
  <c r="D107" s="1"/>
  <c r="E107" s="1"/>
  <c r="F107" s="1"/>
  <c r="A106"/>
  <c r="C106" s="1"/>
  <c r="D106" s="1"/>
  <c r="E106" s="1"/>
  <c r="F106" s="1"/>
  <c r="A105"/>
  <c r="C105" s="1"/>
  <c r="D105" s="1"/>
  <c r="E105" s="1"/>
  <c r="F105" s="1"/>
  <c r="A104"/>
  <c r="C104" s="1"/>
  <c r="D104" s="1"/>
  <c r="E104" s="1"/>
  <c r="F104" s="1"/>
  <c r="A103"/>
  <c r="C103" s="1"/>
  <c r="D103" s="1"/>
  <c r="E103" s="1"/>
  <c r="F103" s="1"/>
  <c r="A102"/>
  <c r="C102" s="1"/>
  <c r="D102" s="1"/>
  <c r="E102" s="1"/>
  <c r="F102" s="1"/>
  <c r="A101"/>
  <c r="C101" s="1"/>
  <c r="D101" s="1"/>
  <c r="E101" s="1"/>
  <c r="F101" s="1"/>
  <c r="A100"/>
  <c r="C100" s="1"/>
  <c r="D100" s="1"/>
  <c r="E100" s="1"/>
  <c r="F100" s="1"/>
  <c r="A99"/>
  <c r="C99" s="1"/>
  <c r="D99" s="1"/>
  <c r="E99" s="1"/>
  <c r="F99" s="1"/>
  <c r="A98"/>
  <c r="A97"/>
  <c r="B97" s="1"/>
  <c r="A96"/>
  <c r="A95"/>
  <c r="B95" s="1"/>
  <c r="A94"/>
  <c r="B94" s="1"/>
  <c r="A93"/>
  <c r="B93" s="1"/>
  <c r="A92"/>
  <c r="A91"/>
  <c r="B91" s="1"/>
  <c r="A90"/>
  <c r="B90" s="1"/>
  <c r="A89"/>
  <c r="B89" s="1"/>
  <c r="A88"/>
  <c r="A87"/>
  <c r="B87" s="1"/>
  <c r="A86"/>
  <c r="B86" s="1"/>
  <c r="A85"/>
  <c r="B85" s="1"/>
  <c r="A84"/>
  <c r="A83"/>
  <c r="B83" s="1"/>
  <c r="A82"/>
  <c r="B82" s="1"/>
  <c r="A81"/>
  <c r="B81" s="1"/>
  <c r="A80"/>
  <c r="A79"/>
  <c r="B79" s="1"/>
  <c r="A78"/>
  <c r="B78" s="1"/>
  <c r="A77"/>
  <c r="B77" s="1"/>
  <c r="A76"/>
  <c r="A75"/>
  <c r="B75" s="1"/>
  <c r="A74"/>
  <c r="B74" s="1"/>
  <c r="A73"/>
  <c r="B73" s="1"/>
  <c r="A72"/>
  <c r="A71"/>
  <c r="B71" s="1"/>
  <c r="A70"/>
  <c r="B70" s="1"/>
  <c r="A69"/>
  <c r="B69" s="1"/>
  <c r="A68"/>
  <c r="A67"/>
  <c r="B67" s="1"/>
  <c r="A66"/>
  <c r="B66" s="1"/>
  <c r="A65"/>
  <c r="B65" s="1"/>
  <c r="A64"/>
  <c r="A63"/>
  <c r="B63" s="1"/>
  <c r="A62"/>
  <c r="B62" s="1"/>
  <c r="A61"/>
  <c r="B61" s="1"/>
  <c r="A60"/>
  <c r="A59"/>
  <c r="B59" s="1"/>
  <c r="A58"/>
  <c r="B58" s="1"/>
  <c r="A57"/>
  <c r="B57" s="1"/>
  <c r="A56"/>
  <c r="A55"/>
  <c r="B55" s="1"/>
  <c r="A54"/>
  <c r="B54" s="1"/>
  <c r="A53"/>
  <c r="B53" s="1"/>
  <c r="A52"/>
  <c r="A51"/>
  <c r="B51" s="1"/>
  <c r="A50"/>
  <c r="B50" s="1"/>
  <c r="A49"/>
  <c r="B49" s="1"/>
  <c r="A48"/>
  <c r="A47"/>
  <c r="B47" s="1"/>
  <c r="A46"/>
  <c r="B46" s="1"/>
  <c r="A45"/>
  <c r="B45" s="1"/>
  <c r="A44"/>
  <c r="A43"/>
  <c r="B43" s="1"/>
  <c r="A42"/>
  <c r="B42" s="1"/>
  <c r="A41"/>
  <c r="B41" s="1"/>
  <c r="A40"/>
  <c r="A39"/>
  <c r="B39" s="1"/>
  <c r="A38"/>
  <c r="B38" s="1"/>
  <c r="A37"/>
  <c r="B37" s="1"/>
  <c r="A36"/>
  <c r="A35"/>
  <c r="B35" s="1"/>
  <c r="A34"/>
  <c r="B34" s="1"/>
  <c r="A33"/>
  <c r="B33" s="1"/>
  <c r="A32"/>
  <c r="A31"/>
  <c r="B31" s="1"/>
  <c r="A30"/>
  <c r="B30" s="1"/>
  <c r="A29"/>
  <c r="B29" s="1"/>
  <c r="A28"/>
  <c r="A27"/>
  <c r="B27" s="1"/>
  <c r="A26"/>
  <c r="B26" s="1"/>
  <c r="A25"/>
  <c r="B25" s="1"/>
  <c r="A24"/>
  <c r="A23"/>
  <c r="B23" s="1"/>
  <c r="A22"/>
  <c r="B22" s="1"/>
  <c r="A21"/>
  <c r="B21" s="1"/>
  <c r="A20"/>
  <c r="A19"/>
  <c r="B19" s="1"/>
  <c r="A18"/>
  <c r="B18" s="1"/>
  <c r="A17"/>
  <c r="B17" s="1"/>
  <c r="A16"/>
  <c r="A15"/>
  <c r="B15" s="1"/>
  <c r="A14"/>
  <c r="B14" s="1"/>
  <c r="A13"/>
  <c r="A12"/>
  <c r="B12" s="1"/>
  <c r="A11"/>
  <c r="A10"/>
  <c r="C10" s="1"/>
  <c r="D10" s="1"/>
  <c r="E10" s="1"/>
  <c r="F10" s="1"/>
  <c r="A9"/>
  <c r="C9" s="1"/>
  <c r="D9" s="1"/>
  <c r="E9" s="1"/>
  <c r="F9" s="1"/>
  <c r="A8"/>
  <c r="B8" s="1"/>
  <c r="A7"/>
  <c r="C7" s="1"/>
  <c r="D7" s="1"/>
  <c r="E7" s="1"/>
  <c r="F7" s="1"/>
  <c r="A6"/>
  <c r="C6" s="1"/>
  <c r="D6" s="1"/>
  <c r="E6" s="1"/>
  <c r="F6" s="1"/>
  <c r="A5"/>
  <c r="C5" s="1"/>
  <c r="D5" s="1"/>
  <c r="E5" s="1"/>
  <c r="F5" s="1"/>
  <c r="A4"/>
  <c r="B4" s="1"/>
  <c r="A3"/>
  <c r="A2"/>
  <c r="B2" s="1"/>
  <c r="T29" i="1" l="1"/>
  <c r="T29" i="5"/>
  <c r="T37" i="1"/>
  <c r="T37" i="5"/>
  <c r="T36" i="1"/>
  <c r="T36" i="5"/>
  <c r="T43" i="1"/>
  <c r="T43" i="5"/>
  <c r="T26" i="1"/>
  <c r="T26" i="5"/>
  <c r="T34" i="1"/>
  <c r="T34" i="5"/>
  <c r="T42" i="1"/>
  <c r="T42" i="5"/>
  <c r="T23" i="1"/>
  <c r="T23" i="5"/>
  <c r="T31" i="1"/>
  <c r="T31" i="5"/>
  <c r="T39" i="1"/>
  <c r="T39" i="5"/>
  <c r="T33" i="1"/>
  <c r="T33" i="5"/>
  <c r="T32" i="1"/>
  <c r="T32" i="5"/>
  <c r="T24" i="1"/>
  <c r="T24" i="5"/>
  <c r="T27" i="1"/>
  <c r="T27" i="5"/>
  <c r="T35" i="1"/>
  <c r="T35" i="5"/>
  <c r="R2"/>
  <c r="U2"/>
  <c r="I42" i="1"/>
  <c r="I30"/>
  <c r="I35"/>
  <c r="I36"/>
  <c r="Y36"/>
  <c r="H36"/>
  <c r="I37"/>
  <c r="H37"/>
  <c r="Y37"/>
  <c r="Y42"/>
  <c r="H42"/>
  <c r="I28"/>
  <c r="Y28"/>
  <c r="H28"/>
  <c r="I24"/>
  <c r="H24"/>
  <c r="Y24"/>
  <c r="I27"/>
  <c r="H27"/>
  <c r="Y27"/>
  <c r="H26"/>
  <c r="Y26"/>
  <c r="I26"/>
  <c r="I32"/>
  <c r="Y32"/>
  <c r="H32"/>
  <c r="Y31"/>
  <c r="H31"/>
  <c r="I31"/>
  <c r="Y33"/>
  <c r="H35"/>
  <c r="Y35"/>
  <c r="H33"/>
  <c r="Y29"/>
  <c r="Y30"/>
  <c r="I34"/>
  <c r="H34"/>
  <c r="Y34"/>
  <c r="H29"/>
  <c r="Y23"/>
  <c r="H23"/>
  <c r="H30"/>
  <c r="I22"/>
  <c r="Y22"/>
  <c r="H22"/>
  <c r="O641"/>
  <c r="O938"/>
  <c r="O916"/>
  <c r="O910"/>
  <c r="O846"/>
  <c r="O782"/>
  <c r="O718"/>
  <c r="O714"/>
  <c r="O700"/>
  <c r="O461"/>
  <c r="O317"/>
  <c r="O281"/>
  <c r="O257"/>
  <c r="O225"/>
  <c r="O143"/>
  <c r="O137"/>
  <c r="O107"/>
  <c r="O85"/>
  <c r="O61"/>
  <c r="O312"/>
  <c r="O248"/>
  <c r="O186"/>
  <c r="O176"/>
  <c r="O906"/>
  <c r="O842"/>
  <c r="O778"/>
  <c r="O640"/>
  <c r="O337"/>
  <c r="O277"/>
  <c r="O265"/>
  <c r="O245"/>
  <c r="O233"/>
  <c r="O221"/>
  <c r="O175"/>
  <c r="O157"/>
  <c r="O121"/>
  <c r="O338"/>
  <c r="O332"/>
  <c r="O194"/>
  <c r="O142"/>
  <c r="O122"/>
  <c r="O116"/>
  <c r="O53"/>
  <c r="O25"/>
  <c r="O689"/>
  <c r="O601"/>
  <c r="O974"/>
  <c r="O878"/>
  <c r="O814"/>
  <c r="O750"/>
  <c r="O716"/>
  <c r="O333"/>
  <c r="O273"/>
  <c r="O241"/>
  <c r="O217"/>
  <c r="O195"/>
  <c r="O181"/>
  <c r="O165"/>
  <c r="O81"/>
  <c r="O362"/>
  <c r="O314"/>
  <c r="O286"/>
  <c r="O202"/>
  <c r="O184"/>
  <c r="O150"/>
  <c r="O55"/>
  <c r="O49"/>
  <c r="O713"/>
  <c r="O661"/>
  <c r="O625"/>
  <c r="O970"/>
  <c r="O948"/>
  <c r="O942"/>
  <c r="O874"/>
  <c r="O810"/>
  <c r="O746"/>
  <c r="O321"/>
  <c r="O293"/>
  <c r="O177"/>
  <c r="O173"/>
  <c r="O155"/>
  <c r="O129"/>
  <c r="O123"/>
  <c r="O119"/>
  <c r="O93"/>
  <c r="O322"/>
  <c r="O258"/>
  <c r="O252"/>
  <c r="O216"/>
  <c r="O210"/>
  <c r="O180"/>
  <c r="O140"/>
  <c r="O101"/>
  <c r="O17"/>
  <c r="I18"/>
  <c r="AH970"/>
  <c r="S970"/>
  <c r="AH962"/>
  <c r="S962"/>
  <c r="AH954"/>
  <c r="S954"/>
  <c r="AH946"/>
  <c r="S946"/>
  <c r="AH938"/>
  <c r="S938"/>
  <c r="AH930"/>
  <c r="S930"/>
  <c r="AH922"/>
  <c r="S922"/>
  <c r="AH914"/>
  <c r="S914"/>
  <c r="AH906"/>
  <c r="S906"/>
  <c r="AH898"/>
  <c r="S898"/>
  <c r="AH890"/>
  <c r="S890"/>
  <c r="AH882"/>
  <c r="S882"/>
  <c r="AH874"/>
  <c r="S874"/>
  <c r="AH866"/>
  <c r="S866"/>
  <c r="AH858"/>
  <c r="S858"/>
  <c r="AH850"/>
  <c r="S850"/>
  <c r="AH842"/>
  <c r="S842"/>
  <c r="AH834"/>
  <c r="S834"/>
  <c r="AH826"/>
  <c r="S826"/>
  <c r="AH818"/>
  <c r="S818"/>
  <c r="AH810"/>
  <c r="S810"/>
  <c r="AH802"/>
  <c r="S802"/>
  <c r="AH794"/>
  <c r="S794"/>
  <c r="AH786"/>
  <c r="S786"/>
  <c r="AH778"/>
  <c r="S778"/>
  <c r="AH770"/>
  <c r="S770"/>
  <c r="AH762"/>
  <c r="S762"/>
  <c r="AH754"/>
  <c r="S754"/>
  <c r="AH746"/>
  <c r="S746"/>
  <c r="AH738"/>
  <c r="S738"/>
  <c r="AH730"/>
  <c r="S730"/>
  <c r="AH722"/>
  <c r="S722"/>
  <c r="AH714"/>
  <c r="S714"/>
  <c r="AH708"/>
  <c r="S708"/>
  <c r="AH700"/>
  <c r="S700"/>
  <c r="AH692"/>
  <c r="S692"/>
  <c r="AH686"/>
  <c r="S686"/>
  <c r="AH678"/>
  <c r="S678"/>
  <c r="AH670"/>
  <c r="S670"/>
  <c r="AH662"/>
  <c r="S662"/>
  <c r="AH656"/>
  <c r="S656"/>
  <c r="AH648"/>
  <c r="S648"/>
  <c r="AH634"/>
  <c r="S634"/>
  <c r="AH626"/>
  <c r="S626"/>
  <c r="AH620"/>
  <c r="S620"/>
  <c r="AH612"/>
  <c r="S612"/>
  <c r="AH604"/>
  <c r="S604"/>
  <c r="AH598"/>
  <c r="S598"/>
  <c r="AH590"/>
  <c r="S590"/>
  <c r="AH582"/>
  <c r="S582"/>
  <c r="AH574"/>
  <c r="S574"/>
  <c r="AH566"/>
  <c r="S566"/>
  <c r="AH558"/>
  <c r="S558"/>
  <c r="AH550"/>
  <c r="S550"/>
  <c r="AH542"/>
  <c r="S542"/>
  <c r="AH534"/>
  <c r="S534"/>
  <c r="AH526"/>
  <c r="S526"/>
  <c r="AH518"/>
  <c r="S518"/>
  <c r="AH971"/>
  <c r="S971"/>
  <c r="AH965"/>
  <c r="S965"/>
  <c r="AH957"/>
  <c r="S957"/>
  <c r="AH949"/>
  <c r="S949"/>
  <c r="AH943"/>
  <c r="S943"/>
  <c r="AH931"/>
  <c r="S931"/>
  <c r="AH923"/>
  <c r="S923"/>
  <c r="AH905"/>
  <c r="S905"/>
  <c r="AH897"/>
  <c r="S897"/>
  <c r="AH889"/>
  <c r="S889"/>
  <c r="AH881"/>
  <c r="S881"/>
  <c r="AH875"/>
  <c r="S875"/>
  <c r="AH869"/>
  <c r="S869"/>
  <c r="AH861"/>
  <c r="S861"/>
  <c r="AH853"/>
  <c r="S853"/>
  <c r="AH841"/>
  <c r="S841"/>
  <c r="AH833"/>
  <c r="S833"/>
  <c r="AH825"/>
  <c r="S825"/>
  <c r="AH817"/>
  <c r="S817"/>
  <c r="AH811"/>
  <c r="S811"/>
  <c r="AH805"/>
  <c r="S805"/>
  <c r="AH797"/>
  <c r="S797"/>
  <c r="AH789"/>
  <c r="S789"/>
  <c r="AH777"/>
  <c r="S777"/>
  <c r="AH769"/>
  <c r="S769"/>
  <c r="AH761"/>
  <c r="S761"/>
  <c r="AH753"/>
  <c r="S753"/>
  <c r="AH747"/>
  <c r="S747"/>
  <c r="AH741"/>
  <c r="S741"/>
  <c r="AH733"/>
  <c r="S733"/>
  <c r="AH725"/>
  <c r="S725"/>
  <c r="AH707"/>
  <c r="S707"/>
  <c r="AH693"/>
  <c r="S693"/>
  <c r="AH685"/>
  <c r="S685"/>
  <c r="AH677"/>
  <c r="S677"/>
  <c r="AH669"/>
  <c r="S669"/>
  <c r="AH661"/>
  <c r="S661"/>
  <c r="AH653"/>
  <c r="S653"/>
  <c r="AH645"/>
  <c r="S645"/>
  <c r="AH639"/>
  <c r="S639"/>
  <c r="AH631"/>
  <c r="S631"/>
  <c r="AH623"/>
  <c r="S623"/>
  <c r="AH615"/>
  <c r="S615"/>
  <c r="AH607"/>
  <c r="S607"/>
  <c r="AH599"/>
  <c r="S599"/>
  <c r="AH591"/>
  <c r="S591"/>
  <c r="AH583"/>
  <c r="S583"/>
  <c r="AH575"/>
  <c r="S575"/>
  <c r="AH567"/>
  <c r="S567"/>
  <c r="AH559"/>
  <c r="S559"/>
  <c r="AH551"/>
  <c r="S551"/>
  <c r="AH543"/>
  <c r="S543"/>
  <c r="AH535"/>
  <c r="S535"/>
  <c r="AH527"/>
  <c r="S527"/>
  <c r="AH519"/>
  <c r="S519"/>
  <c r="AH516"/>
  <c r="S516"/>
  <c r="AH508"/>
  <c r="S508"/>
  <c r="AH500"/>
  <c r="S500"/>
  <c r="AH492"/>
  <c r="S492"/>
  <c r="AH484"/>
  <c r="S484"/>
  <c r="AH476"/>
  <c r="S476"/>
  <c r="AH468"/>
  <c r="S468"/>
  <c r="AH454"/>
  <c r="S454"/>
  <c r="AH446"/>
  <c r="S446"/>
  <c r="AH438"/>
  <c r="S438"/>
  <c r="AH430"/>
  <c r="S430"/>
  <c r="AH422"/>
  <c r="S422"/>
  <c r="AH414"/>
  <c r="S414"/>
  <c r="AH406"/>
  <c r="S406"/>
  <c r="AH398"/>
  <c r="S398"/>
  <c r="AH390"/>
  <c r="S390"/>
  <c r="AH382"/>
  <c r="S382"/>
  <c r="AH374"/>
  <c r="S374"/>
  <c r="AH366"/>
  <c r="S366"/>
  <c r="AH358"/>
  <c r="S358"/>
  <c r="AH350"/>
  <c r="S350"/>
  <c r="AH342"/>
  <c r="S342"/>
  <c r="AH336"/>
  <c r="S336"/>
  <c r="AH330"/>
  <c r="S330"/>
  <c r="AH322"/>
  <c r="S322"/>
  <c r="AH310"/>
  <c r="S310"/>
  <c r="AH302"/>
  <c r="S302"/>
  <c r="AH294"/>
  <c r="S294"/>
  <c r="AH288"/>
  <c r="S288"/>
  <c r="AH276"/>
  <c r="S276"/>
  <c r="AH270"/>
  <c r="S270"/>
  <c r="AH264"/>
  <c r="S264"/>
  <c r="AH250"/>
  <c r="S250"/>
  <c r="AH244"/>
  <c r="S244"/>
  <c r="AH238"/>
  <c r="S238"/>
  <c r="AH232"/>
  <c r="S232"/>
  <c r="AH220"/>
  <c r="S220"/>
  <c r="AH214"/>
  <c r="S214"/>
  <c r="AH206"/>
  <c r="S206"/>
  <c r="AH198"/>
  <c r="S198"/>
  <c r="AH192"/>
  <c r="S192"/>
  <c r="AH184"/>
  <c r="S184"/>
  <c r="AH178"/>
  <c r="S178"/>
  <c r="AH174"/>
  <c r="S174"/>
  <c r="AH168"/>
  <c r="S168"/>
  <c r="AH162"/>
  <c r="S162"/>
  <c r="AH156"/>
  <c r="S156"/>
  <c r="AH150"/>
  <c r="S150"/>
  <c r="AH130"/>
  <c r="S130"/>
  <c r="AH124"/>
  <c r="S124"/>
  <c r="AH120"/>
  <c r="S120"/>
  <c r="AH114"/>
  <c r="S114"/>
  <c r="AH94"/>
  <c r="S94"/>
  <c r="AH76"/>
  <c r="S76"/>
  <c r="AH99"/>
  <c r="S99"/>
  <c r="AH85"/>
  <c r="S85"/>
  <c r="AH69"/>
  <c r="S69"/>
  <c r="AH55"/>
  <c r="S55"/>
  <c r="AH509"/>
  <c r="S509"/>
  <c r="AH501"/>
  <c r="S501"/>
  <c r="AH493"/>
  <c r="S493"/>
  <c r="AH485"/>
  <c r="S485"/>
  <c r="AH477"/>
  <c r="S477"/>
  <c r="AH469"/>
  <c r="S469"/>
  <c r="AH461"/>
  <c r="S461"/>
  <c r="AH453"/>
  <c r="S453"/>
  <c r="AH445"/>
  <c r="S445"/>
  <c r="AH437"/>
  <c r="S437"/>
  <c r="AH429"/>
  <c r="S429"/>
  <c r="AH421"/>
  <c r="S421"/>
  <c r="AH413"/>
  <c r="S413"/>
  <c r="AH405"/>
  <c r="S405"/>
  <c r="AH397"/>
  <c r="S397"/>
  <c r="AH389"/>
  <c r="S389"/>
  <c r="AH381"/>
  <c r="S381"/>
  <c r="AH373"/>
  <c r="S373"/>
  <c r="AH365"/>
  <c r="S365"/>
  <c r="AH359"/>
  <c r="S359"/>
  <c r="AH351"/>
  <c r="S351"/>
  <c r="AH343"/>
  <c r="S343"/>
  <c r="AH337"/>
  <c r="S337"/>
  <c r="AH331"/>
  <c r="S331"/>
  <c r="AH323"/>
  <c r="S323"/>
  <c r="AH317"/>
  <c r="S317"/>
  <c r="AH305"/>
  <c r="S305"/>
  <c r="AH297"/>
  <c r="S297"/>
  <c r="AH289"/>
  <c r="S289"/>
  <c r="AH283"/>
  <c r="S283"/>
  <c r="AH275"/>
  <c r="S275"/>
  <c r="AH267"/>
  <c r="S267"/>
  <c r="AH259"/>
  <c r="S259"/>
  <c r="AH253"/>
  <c r="S253"/>
  <c r="AH241"/>
  <c r="S241"/>
  <c r="AH233"/>
  <c r="S233"/>
  <c r="AH225"/>
  <c r="S225"/>
  <c r="AH217"/>
  <c r="S217"/>
  <c r="AH211"/>
  <c r="S211"/>
  <c r="AH205"/>
  <c r="S205"/>
  <c r="AH199"/>
  <c r="S199"/>
  <c r="AH193"/>
  <c r="S193"/>
  <c r="AH181"/>
  <c r="S181"/>
  <c r="AH169"/>
  <c r="S169"/>
  <c r="AH161"/>
  <c r="S161"/>
  <c r="AH153"/>
  <c r="S153"/>
  <c r="AH147"/>
  <c r="S147"/>
  <c r="AH141"/>
  <c r="S141"/>
  <c r="AH135"/>
  <c r="S135"/>
  <c r="AH127"/>
  <c r="S127"/>
  <c r="AH121"/>
  <c r="S121"/>
  <c r="AH115"/>
  <c r="S115"/>
  <c r="AH107"/>
  <c r="S107"/>
  <c r="AH93"/>
  <c r="S93"/>
  <c r="AH75"/>
  <c r="S75"/>
  <c r="AH59"/>
  <c r="S59"/>
  <c r="AH104"/>
  <c r="S104"/>
  <c r="AH92"/>
  <c r="S92"/>
  <c r="AH74"/>
  <c r="S74"/>
  <c r="AH60"/>
  <c r="S60"/>
  <c r="AH52"/>
  <c r="S52"/>
  <c r="AH46"/>
  <c r="S46"/>
  <c r="AH38"/>
  <c r="S38"/>
  <c r="AH30"/>
  <c r="S30"/>
  <c r="AH24"/>
  <c r="S24"/>
  <c r="AH41"/>
  <c r="S41"/>
  <c r="AH33"/>
  <c r="S33"/>
  <c r="AH25"/>
  <c r="S25"/>
  <c r="R104"/>
  <c r="R168"/>
  <c r="R232"/>
  <c r="R264"/>
  <c r="R648"/>
  <c r="R99"/>
  <c r="R259"/>
  <c r="R323"/>
  <c r="R707"/>
  <c r="R931"/>
  <c r="R52"/>
  <c r="R244"/>
  <c r="R276"/>
  <c r="R468"/>
  <c r="R500"/>
  <c r="R692"/>
  <c r="R527"/>
  <c r="R559"/>
  <c r="R591"/>
  <c r="R623"/>
  <c r="R38"/>
  <c r="R250"/>
  <c r="R634"/>
  <c r="R730"/>
  <c r="R762"/>
  <c r="R794"/>
  <c r="R826"/>
  <c r="R858"/>
  <c r="R890"/>
  <c r="R922"/>
  <c r="R954"/>
  <c r="R85"/>
  <c r="R181"/>
  <c r="R373"/>
  <c r="R405"/>
  <c r="R437"/>
  <c r="R469"/>
  <c r="R501"/>
  <c r="R661"/>
  <c r="R693"/>
  <c r="R725"/>
  <c r="R789"/>
  <c r="R853"/>
  <c r="R150"/>
  <c r="R214"/>
  <c r="R310"/>
  <c r="R342"/>
  <c r="R374"/>
  <c r="R406"/>
  <c r="R438"/>
  <c r="R534"/>
  <c r="R566"/>
  <c r="R598"/>
  <c r="R662"/>
  <c r="R943"/>
  <c r="R241"/>
  <c r="R305"/>
  <c r="R337"/>
  <c r="R753"/>
  <c r="R817"/>
  <c r="R881"/>
  <c r="AH972"/>
  <c r="S972"/>
  <c r="AH964"/>
  <c r="S964"/>
  <c r="AH956"/>
  <c r="S956"/>
  <c r="AH948"/>
  <c r="S948"/>
  <c r="AH940"/>
  <c r="S940"/>
  <c r="AH932"/>
  <c r="S932"/>
  <c r="AH924"/>
  <c r="S924"/>
  <c r="AH916"/>
  <c r="S916"/>
  <c r="AH908"/>
  <c r="S908"/>
  <c r="AH900"/>
  <c r="S900"/>
  <c r="AH892"/>
  <c r="S892"/>
  <c r="AH884"/>
  <c r="S884"/>
  <c r="AH876"/>
  <c r="S876"/>
  <c r="AH868"/>
  <c r="S868"/>
  <c r="AH860"/>
  <c r="S860"/>
  <c r="AH852"/>
  <c r="S852"/>
  <c r="AH844"/>
  <c r="S844"/>
  <c r="AH836"/>
  <c r="S836"/>
  <c r="AH828"/>
  <c r="S828"/>
  <c r="AH820"/>
  <c r="S820"/>
  <c r="AH812"/>
  <c r="S812"/>
  <c r="AH804"/>
  <c r="S804"/>
  <c r="AH796"/>
  <c r="S796"/>
  <c r="AH788"/>
  <c r="S788"/>
  <c r="AH780"/>
  <c r="S780"/>
  <c r="AH772"/>
  <c r="S772"/>
  <c r="AH764"/>
  <c r="S764"/>
  <c r="AH756"/>
  <c r="S756"/>
  <c r="AH748"/>
  <c r="S748"/>
  <c r="AH740"/>
  <c r="S740"/>
  <c r="AH732"/>
  <c r="S732"/>
  <c r="AH724"/>
  <c r="S724"/>
  <c r="AH716"/>
  <c r="S716"/>
  <c r="AH710"/>
  <c r="S710"/>
  <c r="AH702"/>
  <c r="S702"/>
  <c r="AH694"/>
  <c r="S694"/>
  <c r="AH688"/>
  <c r="S688"/>
  <c r="AH680"/>
  <c r="S680"/>
  <c r="AH672"/>
  <c r="S672"/>
  <c r="AH664"/>
  <c r="S664"/>
  <c r="AH658"/>
  <c r="S658"/>
  <c r="AH650"/>
  <c r="S650"/>
  <c r="AH642"/>
  <c r="S642"/>
  <c r="AH636"/>
  <c r="S636"/>
  <c r="AH628"/>
  <c r="S628"/>
  <c r="AH622"/>
  <c r="S622"/>
  <c r="AH614"/>
  <c r="S614"/>
  <c r="AH606"/>
  <c r="S606"/>
  <c r="AH600"/>
  <c r="S600"/>
  <c r="AH592"/>
  <c r="S592"/>
  <c r="AH584"/>
  <c r="S584"/>
  <c r="AH576"/>
  <c r="S576"/>
  <c r="AH568"/>
  <c r="S568"/>
  <c r="AH560"/>
  <c r="S560"/>
  <c r="AH552"/>
  <c r="S552"/>
  <c r="AH544"/>
  <c r="S544"/>
  <c r="AH536"/>
  <c r="S536"/>
  <c r="AH528"/>
  <c r="S528"/>
  <c r="AH520"/>
  <c r="S520"/>
  <c r="AH973"/>
  <c r="S973"/>
  <c r="AH967"/>
  <c r="S967"/>
  <c r="AH959"/>
  <c r="S959"/>
  <c r="AH951"/>
  <c r="S951"/>
  <c r="AH945"/>
  <c r="S945"/>
  <c r="AH939"/>
  <c r="S939"/>
  <c r="AH933"/>
  <c r="S933"/>
  <c r="AH925"/>
  <c r="S925"/>
  <c r="AH917"/>
  <c r="S917"/>
  <c r="AH911"/>
  <c r="S911"/>
  <c r="AH899"/>
  <c r="S899"/>
  <c r="AH891"/>
  <c r="S891"/>
  <c r="AH883"/>
  <c r="S883"/>
  <c r="AH877"/>
  <c r="S877"/>
  <c r="AH871"/>
  <c r="S871"/>
  <c r="AH863"/>
  <c r="S863"/>
  <c r="AH855"/>
  <c r="S855"/>
  <c r="AH847"/>
  <c r="S847"/>
  <c r="AH835"/>
  <c r="S835"/>
  <c r="AH827"/>
  <c r="S827"/>
  <c r="AH819"/>
  <c r="S819"/>
  <c r="AH813"/>
  <c r="S813"/>
  <c r="AH807"/>
  <c r="S807"/>
  <c r="AH799"/>
  <c r="S799"/>
  <c r="AH791"/>
  <c r="S791"/>
  <c r="AH783"/>
  <c r="S783"/>
  <c r="AH771"/>
  <c r="S771"/>
  <c r="AH763"/>
  <c r="S763"/>
  <c r="AH755"/>
  <c r="S755"/>
  <c r="AH749"/>
  <c r="S749"/>
  <c r="AH743"/>
  <c r="S743"/>
  <c r="AH735"/>
  <c r="S735"/>
  <c r="AH727"/>
  <c r="S727"/>
  <c r="AH719"/>
  <c r="S719"/>
  <c r="AH715"/>
  <c r="S715"/>
  <c r="AH709"/>
  <c r="S709"/>
  <c r="AH701"/>
  <c r="S701"/>
  <c r="AH695"/>
  <c r="S695"/>
  <c r="AH687"/>
  <c r="S687"/>
  <c r="AH679"/>
  <c r="S679"/>
  <c r="AH671"/>
  <c r="S671"/>
  <c r="AH663"/>
  <c r="S663"/>
  <c r="AH655"/>
  <c r="S655"/>
  <c r="AH647"/>
  <c r="S647"/>
  <c r="AH633"/>
  <c r="S633"/>
  <c r="AH625"/>
  <c r="S625"/>
  <c r="AH617"/>
  <c r="S617"/>
  <c r="AH609"/>
  <c r="S609"/>
  <c r="AH601"/>
  <c r="S601"/>
  <c r="AH593"/>
  <c r="S593"/>
  <c r="AH585"/>
  <c r="S585"/>
  <c r="AH577"/>
  <c r="S577"/>
  <c r="AH569"/>
  <c r="S569"/>
  <c r="AH561"/>
  <c r="S561"/>
  <c r="AH553"/>
  <c r="S553"/>
  <c r="AH545"/>
  <c r="S545"/>
  <c r="AH537"/>
  <c r="S537"/>
  <c r="AH529"/>
  <c r="S529"/>
  <c r="AH521"/>
  <c r="S521"/>
  <c r="AH513"/>
  <c r="S513"/>
  <c r="AH510"/>
  <c r="S510"/>
  <c r="AH502"/>
  <c r="S502"/>
  <c r="AH494"/>
  <c r="S494"/>
  <c r="AH486"/>
  <c r="S486"/>
  <c r="AH478"/>
  <c r="S478"/>
  <c r="AH470"/>
  <c r="S470"/>
  <c r="AH462"/>
  <c r="S462"/>
  <c r="AH456"/>
  <c r="S456"/>
  <c r="AH448"/>
  <c r="S448"/>
  <c r="AH440"/>
  <c r="S440"/>
  <c r="AH432"/>
  <c r="S432"/>
  <c r="AH424"/>
  <c r="S424"/>
  <c r="AH416"/>
  <c r="S416"/>
  <c r="AH408"/>
  <c r="S408"/>
  <c r="AH400"/>
  <c r="S400"/>
  <c r="AH392"/>
  <c r="S392"/>
  <c r="AH384"/>
  <c r="S384"/>
  <c r="AH376"/>
  <c r="S376"/>
  <c r="AH368"/>
  <c r="S368"/>
  <c r="AH360"/>
  <c r="S360"/>
  <c r="AH352"/>
  <c r="S352"/>
  <c r="AH344"/>
  <c r="S344"/>
  <c r="AH332"/>
  <c r="S332"/>
  <c r="AH324"/>
  <c r="S324"/>
  <c r="AH318"/>
  <c r="S318"/>
  <c r="AH312"/>
  <c r="S312"/>
  <c r="AH304"/>
  <c r="S304"/>
  <c r="AH296"/>
  <c r="S296"/>
  <c r="AH290"/>
  <c r="S290"/>
  <c r="AH282"/>
  <c r="S282"/>
  <c r="AH272"/>
  <c r="S272"/>
  <c r="AH258"/>
  <c r="S258"/>
  <c r="AH252"/>
  <c r="S252"/>
  <c r="AH240"/>
  <c r="S240"/>
  <c r="AH226"/>
  <c r="S226"/>
  <c r="AH216"/>
  <c r="S216"/>
  <c r="AH208"/>
  <c r="S208"/>
  <c r="AH200"/>
  <c r="S200"/>
  <c r="AH194"/>
  <c r="S194"/>
  <c r="AH186"/>
  <c r="S186"/>
  <c r="AH180"/>
  <c r="S180"/>
  <c r="AH170"/>
  <c r="S170"/>
  <c r="AH164"/>
  <c r="S164"/>
  <c r="AH152"/>
  <c r="S152"/>
  <c r="AH144"/>
  <c r="S144"/>
  <c r="AH138"/>
  <c r="S138"/>
  <c r="AH132"/>
  <c r="S132"/>
  <c r="AH126"/>
  <c r="S126"/>
  <c r="AH116"/>
  <c r="S116"/>
  <c r="AH108"/>
  <c r="S108"/>
  <c r="AH98"/>
  <c r="S98"/>
  <c r="AH86"/>
  <c r="S86"/>
  <c r="AH80"/>
  <c r="S80"/>
  <c r="AH62"/>
  <c r="S62"/>
  <c r="AH103"/>
  <c r="S103"/>
  <c r="AH87"/>
  <c r="S87"/>
  <c r="AH73"/>
  <c r="S73"/>
  <c r="AH57"/>
  <c r="S57"/>
  <c r="AH511"/>
  <c r="S511"/>
  <c r="AH503"/>
  <c r="S503"/>
  <c r="AH495"/>
  <c r="S495"/>
  <c r="AH487"/>
  <c r="S487"/>
  <c r="AH479"/>
  <c r="S479"/>
  <c r="AH471"/>
  <c r="S471"/>
  <c r="AH463"/>
  <c r="S463"/>
  <c r="AH455"/>
  <c r="S455"/>
  <c r="AH447"/>
  <c r="S447"/>
  <c r="AH439"/>
  <c r="S439"/>
  <c r="AH431"/>
  <c r="S431"/>
  <c r="AH423"/>
  <c r="S423"/>
  <c r="AH415"/>
  <c r="S415"/>
  <c r="AH407"/>
  <c r="S407"/>
  <c r="AH399"/>
  <c r="S399"/>
  <c r="AH391"/>
  <c r="S391"/>
  <c r="AH383"/>
  <c r="S383"/>
  <c r="AH375"/>
  <c r="S375"/>
  <c r="AH367"/>
  <c r="S367"/>
  <c r="AH361"/>
  <c r="S361"/>
  <c r="AH353"/>
  <c r="S353"/>
  <c r="AH345"/>
  <c r="S345"/>
  <c r="AH325"/>
  <c r="S325"/>
  <c r="AH319"/>
  <c r="S319"/>
  <c r="AH313"/>
  <c r="S313"/>
  <c r="AH307"/>
  <c r="S307"/>
  <c r="AH299"/>
  <c r="S299"/>
  <c r="AH291"/>
  <c r="S291"/>
  <c r="AH285"/>
  <c r="S285"/>
  <c r="AH277"/>
  <c r="S277"/>
  <c r="AH269"/>
  <c r="S269"/>
  <c r="AH261"/>
  <c r="S261"/>
  <c r="AH255"/>
  <c r="S255"/>
  <c r="AH249"/>
  <c r="S249"/>
  <c r="AH243"/>
  <c r="S243"/>
  <c r="AH235"/>
  <c r="S235"/>
  <c r="AH227"/>
  <c r="S227"/>
  <c r="AH219"/>
  <c r="S219"/>
  <c r="AH213"/>
  <c r="S213"/>
  <c r="AH207"/>
  <c r="S207"/>
  <c r="AH201"/>
  <c r="S201"/>
  <c r="AH187"/>
  <c r="S187"/>
  <c r="AH183"/>
  <c r="S183"/>
  <c r="AH177"/>
  <c r="S177"/>
  <c r="AH171"/>
  <c r="S171"/>
  <c r="AH163"/>
  <c r="S163"/>
  <c r="AH155"/>
  <c r="S155"/>
  <c r="AH149"/>
  <c r="S149"/>
  <c r="AH137"/>
  <c r="S137"/>
  <c r="AH129"/>
  <c r="S129"/>
  <c r="AH109"/>
  <c r="S109"/>
  <c r="AH97"/>
  <c r="S97"/>
  <c r="AH79"/>
  <c r="S79"/>
  <c r="AH63"/>
  <c r="S63"/>
  <c r="AH45"/>
  <c r="S45"/>
  <c r="AH96"/>
  <c r="S96"/>
  <c r="AH78"/>
  <c r="S78"/>
  <c r="AH64"/>
  <c r="S64"/>
  <c r="AH48"/>
  <c r="S48"/>
  <c r="AH40"/>
  <c r="S40"/>
  <c r="AH32"/>
  <c r="S32"/>
  <c r="AH43"/>
  <c r="S43"/>
  <c r="AH35"/>
  <c r="S35"/>
  <c r="AH27"/>
  <c r="S27"/>
  <c r="R32"/>
  <c r="R64"/>
  <c r="R96"/>
  <c r="R192"/>
  <c r="R288"/>
  <c r="R352"/>
  <c r="R384"/>
  <c r="R416"/>
  <c r="R448"/>
  <c r="R544"/>
  <c r="R576"/>
  <c r="R672"/>
  <c r="R27"/>
  <c r="R59"/>
  <c r="R155"/>
  <c r="R187"/>
  <c r="R219"/>
  <c r="R283"/>
  <c r="R763"/>
  <c r="R827"/>
  <c r="R891"/>
  <c r="R923"/>
  <c r="R114"/>
  <c r="R967"/>
  <c r="R76"/>
  <c r="R108"/>
  <c r="R332"/>
  <c r="R492"/>
  <c r="R620"/>
  <c r="R716"/>
  <c r="R748"/>
  <c r="R780"/>
  <c r="R812"/>
  <c r="R844"/>
  <c r="R876"/>
  <c r="R908"/>
  <c r="R940"/>
  <c r="R972"/>
  <c r="R103"/>
  <c r="R135"/>
  <c r="R199"/>
  <c r="R359"/>
  <c r="R391"/>
  <c r="R423"/>
  <c r="R455"/>
  <c r="R487"/>
  <c r="R519"/>
  <c r="R551"/>
  <c r="R583"/>
  <c r="R615"/>
  <c r="R647"/>
  <c r="R679"/>
  <c r="R743"/>
  <c r="R807"/>
  <c r="R871"/>
  <c r="R30"/>
  <c r="R62"/>
  <c r="R94"/>
  <c r="R126"/>
  <c r="R965"/>
  <c r="R178"/>
  <c r="R626"/>
  <c r="R658"/>
  <c r="R722"/>
  <c r="R754"/>
  <c r="R786"/>
  <c r="R818"/>
  <c r="R850"/>
  <c r="R882"/>
  <c r="R914"/>
  <c r="R946"/>
  <c r="R959"/>
  <c r="R45"/>
  <c r="R109"/>
  <c r="R141"/>
  <c r="R205"/>
  <c r="R269"/>
  <c r="R365"/>
  <c r="R397"/>
  <c r="R429"/>
  <c r="R461"/>
  <c r="R493"/>
  <c r="R653"/>
  <c r="R685"/>
  <c r="R749"/>
  <c r="R813"/>
  <c r="R877"/>
  <c r="R174"/>
  <c r="R206"/>
  <c r="R238"/>
  <c r="R270"/>
  <c r="R302"/>
  <c r="R366"/>
  <c r="R398"/>
  <c r="R430"/>
  <c r="R462"/>
  <c r="R494"/>
  <c r="R526"/>
  <c r="R558"/>
  <c r="R590"/>
  <c r="R622"/>
  <c r="R686"/>
  <c r="R41"/>
  <c r="R73"/>
  <c r="R137"/>
  <c r="R169"/>
  <c r="R201"/>
  <c r="R233"/>
  <c r="R297"/>
  <c r="R361"/>
  <c r="R521"/>
  <c r="R553"/>
  <c r="R585"/>
  <c r="R617"/>
  <c r="R777"/>
  <c r="R841"/>
  <c r="R905"/>
  <c r="AH974"/>
  <c r="S974"/>
  <c r="AH966"/>
  <c r="S966"/>
  <c r="AH958"/>
  <c r="S958"/>
  <c r="AH950"/>
  <c r="S950"/>
  <c r="AH942"/>
  <c r="S942"/>
  <c r="AH934"/>
  <c r="S934"/>
  <c r="AH926"/>
  <c r="S926"/>
  <c r="AH918"/>
  <c r="S918"/>
  <c r="AH910"/>
  <c r="S910"/>
  <c r="AH902"/>
  <c r="S902"/>
  <c r="AH894"/>
  <c r="S894"/>
  <c r="AH886"/>
  <c r="S886"/>
  <c r="AH878"/>
  <c r="S878"/>
  <c r="AH870"/>
  <c r="S870"/>
  <c r="AH862"/>
  <c r="S862"/>
  <c r="AH854"/>
  <c r="S854"/>
  <c r="AH846"/>
  <c r="S846"/>
  <c r="AH838"/>
  <c r="S838"/>
  <c r="AH830"/>
  <c r="S830"/>
  <c r="AH822"/>
  <c r="S822"/>
  <c r="AH814"/>
  <c r="S814"/>
  <c r="AH806"/>
  <c r="S806"/>
  <c r="AH798"/>
  <c r="S798"/>
  <c r="AH790"/>
  <c r="S790"/>
  <c r="AH782"/>
  <c r="S782"/>
  <c r="AH774"/>
  <c r="S774"/>
  <c r="AH766"/>
  <c r="S766"/>
  <c r="AH758"/>
  <c r="S758"/>
  <c r="AH750"/>
  <c r="S750"/>
  <c r="AH742"/>
  <c r="S742"/>
  <c r="AH734"/>
  <c r="S734"/>
  <c r="AH726"/>
  <c r="S726"/>
  <c r="AH718"/>
  <c r="S718"/>
  <c r="AH712"/>
  <c r="S712"/>
  <c r="AH704"/>
  <c r="S704"/>
  <c r="AH696"/>
  <c r="S696"/>
  <c r="AH682"/>
  <c r="S682"/>
  <c r="AH674"/>
  <c r="S674"/>
  <c r="AH666"/>
  <c r="S666"/>
  <c r="AH660"/>
  <c r="S660"/>
  <c r="AH652"/>
  <c r="S652"/>
  <c r="AH644"/>
  <c r="S644"/>
  <c r="AH638"/>
  <c r="S638"/>
  <c r="AH630"/>
  <c r="S630"/>
  <c r="AH624"/>
  <c r="S624"/>
  <c r="AH616"/>
  <c r="S616"/>
  <c r="AH608"/>
  <c r="S608"/>
  <c r="AH594"/>
  <c r="S594"/>
  <c r="AH586"/>
  <c r="S586"/>
  <c r="AH578"/>
  <c r="S578"/>
  <c r="AH570"/>
  <c r="S570"/>
  <c r="AH562"/>
  <c r="S562"/>
  <c r="AH554"/>
  <c r="S554"/>
  <c r="AH546"/>
  <c r="S546"/>
  <c r="AH538"/>
  <c r="S538"/>
  <c r="AH530"/>
  <c r="S530"/>
  <c r="AH522"/>
  <c r="S522"/>
  <c r="AH969"/>
  <c r="S969"/>
  <c r="AH961"/>
  <c r="S961"/>
  <c r="AH953"/>
  <c r="S953"/>
  <c r="AH947"/>
  <c r="S947"/>
  <c r="AH941"/>
  <c r="S941"/>
  <c r="AH935"/>
  <c r="S935"/>
  <c r="AH927"/>
  <c r="S927"/>
  <c r="AH919"/>
  <c r="S919"/>
  <c r="AH913"/>
  <c r="S913"/>
  <c r="AH907"/>
  <c r="S907"/>
  <c r="AH901"/>
  <c r="S901"/>
  <c r="AH893"/>
  <c r="S893"/>
  <c r="AH885"/>
  <c r="S885"/>
  <c r="AH873"/>
  <c r="S873"/>
  <c r="AH865"/>
  <c r="S865"/>
  <c r="AH857"/>
  <c r="S857"/>
  <c r="AH849"/>
  <c r="S849"/>
  <c r="AH843"/>
  <c r="S843"/>
  <c r="AH837"/>
  <c r="S837"/>
  <c r="AH829"/>
  <c r="S829"/>
  <c r="AH821"/>
  <c r="S821"/>
  <c r="AH809"/>
  <c r="S809"/>
  <c r="AH801"/>
  <c r="S801"/>
  <c r="AH793"/>
  <c r="S793"/>
  <c r="AH785"/>
  <c r="S785"/>
  <c r="AH779"/>
  <c r="S779"/>
  <c r="AH773"/>
  <c r="S773"/>
  <c r="AH765"/>
  <c r="S765"/>
  <c r="AH757"/>
  <c r="S757"/>
  <c r="AH745"/>
  <c r="S745"/>
  <c r="AH737"/>
  <c r="S737"/>
  <c r="AH729"/>
  <c r="S729"/>
  <c r="AH721"/>
  <c r="S721"/>
  <c r="AH711"/>
  <c r="S711"/>
  <c r="AH703"/>
  <c r="S703"/>
  <c r="AH697"/>
  <c r="S697"/>
  <c r="AH689"/>
  <c r="S689"/>
  <c r="AH681"/>
  <c r="S681"/>
  <c r="AH673"/>
  <c r="S673"/>
  <c r="AH665"/>
  <c r="S665"/>
  <c r="AH657"/>
  <c r="S657"/>
  <c r="AH649"/>
  <c r="S649"/>
  <c r="AH641"/>
  <c r="S641"/>
  <c r="AH635"/>
  <c r="S635"/>
  <c r="AH627"/>
  <c r="S627"/>
  <c r="AH619"/>
  <c r="S619"/>
  <c r="AH611"/>
  <c r="S611"/>
  <c r="AH603"/>
  <c r="S603"/>
  <c r="AH595"/>
  <c r="S595"/>
  <c r="AH587"/>
  <c r="S587"/>
  <c r="AH579"/>
  <c r="S579"/>
  <c r="AH571"/>
  <c r="S571"/>
  <c r="AH563"/>
  <c r="S563"/>
  <c r="AH555"/>
  <c r="S555"/>
  <c r="AH547"/>
  <c r="S547"/>
  <c r="AH539"/>
  <c r="S539"/>
  <c r="AH531"/>
  <c r="S531"/>
  <c r="AH523"/>
  <c r="S523"/>
  <c r="AH515"/>
  <c r="S515"/>
  <c r="AH512"/>
  <c r="S512"/>
  <c r="AH504"/>
  <c r="S504"/>
  <c r="AH496"/>
  <c r="S496"/>
  <c r="AH488"/>
  <c r="S488"/>
  <c r="AH480"/>
  <c r="S480"/>
  <c r="AH472"/>
  <c r="S472"/>
  <c r="AH464"/>
  <c r="S464"/>
  <c r="AH458"/>
  <c r="S458"/>
  <c r="AH450"/>
  <c r="S450"/>
  <c r="AH442"/>
  <c r="S442"/>
  <c r="AH434"/>
  <c r="S434"/>
  <c r="AH426"/>
  <c r="S426"/>
  <c r="AH418"/>
  <c r="S418"/>
  <c r="AH410"/>
  <c r="S410"/>
  <c r="AH402"/>
  <c r="S402"/>
  <c r="AH394"/>
  <c r="S394"/>
  <c r="AH386"/>
  <c r="S386"/>
  <c r="AH378"/>
  <c r="S378"/>
  <c r="AH370"/>
  <c r="S370"/>
  <c r="AH362"/>
  <c r="S362"/>
  <c r="AH354"/>
  <c r="S354"/>
  <c r="AH346"/>
  <c r="S346"/>
  <c r="AH338"/>
  <c r="S338"/>
  <c r="AH326"/>
  <c r="S326"/>
  <c r="AH320"/>
  <c r="S320"/>
  <c r="AH314"/>
  <c r="S314"/>
  <c r="AH306"/>
  <c r="S306"/>
  <c r="AH298"/>
  <c r="S298"/>
  <c r="AH292"/>
  <c r="S292"/>
  <c r="AH284"/>
  <c r="S284"/>
  <c r="AH278"/>
  <c r="S278"/>
  <c r="AH266"/>
  <c r="S266"/>
  <c r="AH260"/>
  <c r="S260"/>
  <c r="AH254"/>
  <c r="S254"/>
  <c r="AH246"/>
  <c r="S246"/>
  <c r="AH234"/>
  <c r="S234"/>
  <c r="AH228"/>
  <c r="S228"/>
  <c r="AH222"/>
  <c r="S222"/>
  <c r="AH210"/>
  <c r="S210"/>
  <c r="AH202"/>
  <c r="S202"/>
  <c r="AH188"/>
  <c r="S188"/>
  <c r="AH176"/>
  <c r="S176"/>
  <c r="AH172"/>
  <c r="S172"/>
  <c r="AH158"/>
  <c r="S158"/>
  <c r="AH154"/>
  <c r="S154"/>
  <c r="AH146"/>
  <c r="S146"/>
  <c r="AH140"/>
  <c r="S140"/>
  <c r="AH134"/>
  <c r="S134"/>
  <c r="AH128"/>
  <c r="S128"/>
  <c r="AH122"/>
  <c r="S122"/>
  <c r="AH118"/>
  <c r="S118"/>
  <c r="AH110"/>
  <c r="S110"/>
  <c r="AH102"/>
  <c r="S102"/>
  <c r="AH90"/>
  <c r="S90"/>
  <c r="AH66"/>
  <c r="S66"/>
  <c r="AH54"/>
  <c r="S54"/>
  <c r="AH91"/>
  <c r="S91"/>
  <c r="AH77"/>
  <c r="S77"/>
  <c r="AH61"/>
  <c r="S61"/>
  <c r="AH47"/>
  <c r="S47"/>
  <c r="AH505"/>
  <c r="S505"/>
  <c r="AH497"/>
  <c r="S497"/>
  <c r="AH489"/>
  <c r="S489"/>
  <c r="AH481"/>
  <c r="S481"/>
  <c r="AH473"/>
  <c r="S473"/>
  <c r="AH465"/>
  <c r="S465"/>
  <c r="AH457"/>
  <c r="S457"/>
  <c r="AH449"/>
  <c r="S449"/>
  <c r="AH441"/>
  <c r="S441"/>
  <c r="AH433"/>
  <c r="S433"/>
  <c r="AH425"/>
  <c r="S425"/>
  <c r="AH417"/>
  <c r="S417"/>
  <c r="AH409"/>
  <c r="S409"/>
  <c r="AH401"/>
  <c r="S401"/>
  <c r="AH393"/>
  <c r="S393"/>
  <c r="AH385"/>
  <c r="S385"/>
  <c r="AH377"/>
  <c r="S377"/>
  <c r="AH369"/>
  <c r="S369"/>
  <c r="AH355"/>
  <c r="S355"/>
  <c r="AH347"/>
  <c r="S347"/>
  <c r="AH339"/>
  <c r="S339"/>
  <c r="AH333"/>
  <c r="S333"/>
  <c r="AH327"/>
  <c r="S327"/>
  <c r="AH321"/>
  <c r="S321"/>
  <c r="AH309"/>
  <c r="S309"/>
  <c r="AH301"/>
  <c r="S301"/>
  <c r="AH293"/>
  <c r="S293"/>
  <c r="AH279"/>
  <c r="S279"/>
  <c r="AH271"/>
  <c r="S271"/>
  <c r="AH263"/>
  <c r="S263"/>
  <c r="AH257"/>
  <c r="S257"/>
  <c r="AH251"/>
  <c r="S251"/>
  <c r="AH245"/>
  <c r="S245"/>
  <c r="AH237"/>
  <c r="S237"/>
  <c r="AH229"/>
  <c r="S229"/>
  <c r="AH221"/>
  <c r="S221"/>
  <c r="AH215"/>
  <c r="S215"/>
  <c r="AH209"/>
  <c r="S209"/>
  <c r="AH195"/>
  <c r="S195"/>
  <c r="AH189"/>
  <c r="S189"/>
  <c r="AH179"/>
  <c r="S179"/>
  <c r="AH173"/>
  <c r="S173"/>
  <c r="AH165"/>
  <c r="S165"/>
  <c r="AH157"/>
  <c r="S157"/>
  <c r="AH143"/>
  <c r="S143"/>
  <c r="AH139"/>
  <c r="S139"/>
  <c r="AH131"/>
  <c r="S131"/>
  <c r="AH123"/>
  <c r="S123"/>
  <c r="AH117"/>
  <c r="S117"/>
  <c r="AH111"/>
  <c r="S111"/>
  <c r="AH101"/>
  <c r="S101"/>
  <c r="AH83"/>
  <c r="S83"/>
  <c r="AH67"/>
  <c r="S67"/>
  <c r="AH49"/>
  <c r="S49"/>
  <c r="AH100"/>
  <c r="S100"/>
  <c r="AH84"/>
  <c r="S84"/>
  <c r="AH68"/>
  <c r="S68"/>
  <c r="AH42"/>
  <c r="S42"/>
  <c r="AH34"/>
  <c r="S34"/>
  <c r="AH26"/>
  <c r="S26"/>
  <c r="AH20"/>
  <c r="S20"/>
  <c r="AH37"/>
  <c r="S37"/>
  <c r="AH29"/>
  <c r="S29"/>
  <c r="AH21"/>
  <c r="S21"/>
  <c r="R24"/>
  <c r="R120"/>
  <c r="R152"/>
  <c r="R184"/>
  <c r="R216"/>
  <c r="R312"/>
  <c r="R344"/>
  <c r="R376"/>
  <c r="R408"/>
  <c r="R440"/>
  <c r="R472"/>
  <c r="R504"/>
  <c r="R536"/>
  <c r="R568"/>
  <c r="R600"/>
  <c r="R664"/>
  <c r="R696"/>
  <c r="R83"/>
  <c r="R115"/>
  <c r="R147"/>
  <c r="R179"/>
  <c r="R211"/>
  <c r="R243"/>
  <c r="R275"/>
  <c r="R307"/>
  <c r="R339"/>
  <c r="R531"/>
  <c r="R563"/>
  <c r="R595"/>
  <c r="R627"/>
  <c r="R755"/>
  <c r="R819"/>
  <c r="R883"/>
  <c r="R973"/>
  <c r="R42"/>
  <c r="R74"/>
  <c r="R68"/>
  <c r="R100"/>
  <c r="R132"/>
  <c r="R164"/>
  <c r="R228"/>
  <c r="R260"/>
  <c r="R292"/>
  <c r="R324"/>
  <c r="R484"/>
  <c r="R516"/>
  <c r="R612"/>
  <c r="R644"/>
  <c r="R708"/>
  <c r="R740"/>
  <c r="R772"/>
  <c r="R804"/>
  <c r="R836"/>
  <c r="R868"/>
  <c r="R900"/>
  <c r="R932"/>
  <c r="R964"/>
  <c r="R63"/>
  <c r="R127"/>
  <c r="R255"/>
  <c r="R319"/>
  <c r="R351"/>
  <c r="R383"/>
  <c r="R415"/>
  <c r="R447"/>
  <c r="R479"/>
  <c r="R511"/>
  <c r="R543"/>
  <c r="R575"/>
  <c r="R607"/>
  <c r="R639"/>
  <c r="R671"/>
  <c r="R703"/>
  <c r="R735"/>
  <c r="R799"/>
  <c r="R863"/>
  <c r="R927"/>
  <c r="R54"/>
  <c r="R86"/>
  <c r="R118"/>
  <c r="R138"/>
  <c r="R170"/>
  <c r="R202"/>
  <c r="R234"/>
  <c r="R266"/>
  <c r="R298"/>
  <c r="R330"/>
  <c r="R362"/>
  <c r="R394"/>
  <c r="R426"/>
  <c r="R458"/>
  <c r="R522"/>
  <c r="R554"/>
  <c r="R586"/>
  <c r="R650"/>
  <c r="R682"/>
  <c r="R714"/>
  <c r="R746"/>
  <c r="R778"/>
  <c r="R810"/>
  <c r="R842"/>
  <c r="R874"/>
  <c r="R906"/>
  <c r="R938"/>
  <c r="R970"/>
  <c r="R37"/>
  <c r="R69"/>
  <c r="R101"/>
  <c r="R165"/>
  <c r="R229"/>
  <c r="R261"/>
  <c r="R293"/>
  <c r="R325"/>
  <c r="R389"/>
  <c r="R421"/>
  <c r="R453"/>
  <c r="R485"/>
  <c r="R645"/>
  <c r="R677"/>
  <c r="R709"/>
  <c r="R741"/>
  <c r="R773"/>
  <c r="R805"/>
  <c r="R837"/>
  <c r="R869"/>
  <c r="R901"/>
  <c r="R933"/>
  <c r="R945"/>
  <c r="R134"/>
  <c r="R198"/>
  <c r="R294"/>
  <c r="R326"/>
  <c r="R358"/>
  <c r="R390"/>
  <c r="R422"/>
  <c r="R454"/>
  <c r="R486"/>
  <c r="R518"/>
  <c r="R550"/>
  <c r="R582"/>
  <c r="R614"/>
  <c r="R678"/>
  <c r="R710"/>
  <c r="R742"/>
  <c r="R774"/>
  <c r="R806"/>
  <c r="R838"/>
  <c r="R870"/>
  <c r="R902"/>
  <c r="R934"/>
  <c r="R966"/>
  <c r="R33"/>
  <c r="R97"/>
  <c r="R129"/>
  <c r="R161"/>
  <c r="R193"/>
  <c r="R225"/>
  <c r="R257"/>
  <c r="R289"/>
  <c r="R321"/>
  <c r="R353"/>
  <c r="R385"/>
  <c r="R417"/>
  <c r="R449"/>
  <c r="R481"/>
  <c r="R513"/>
  <c r="R545"/>
  <c r="R577"/>
  <c r="R609"/>
  <c r="R641"/>
  <c r="R673"/>
  <c r="R737"/>
  <c r="R769"/>
  <c r="R801"/>
  <c r="R833"/>
  <c r="R865"/>
  <c r="R897"/>
  <c r="AH968"/>
  <c r="S968"/>
  <c r="AH960"/>
  <c r="S960"/>
  <c r="AH952"/>
  <c r="S952"/>
  <c r="AH944"/>
  <c r="S944"/>
  <c r="AH936"/>
  <c r="S936"/>
  <c r="AH928"/>
  <c r="S928"/>
  <c r="AH920"/>
  <c r="S920"/>
  <c r="AH912"/>
  <c r="S912"/>
  <c r="AH904"/>
  <c r="S904"/>
  <c r="AH896"/>
  <c r="S896"/>
  <c r="AH888"/>
  <c r="S888"/>
  <c r="AH880"/>
  <c r="S880"/>
  <c r="AH872"/>
  <c r="S872"/>
  <c r="AH864"/>
  <c r="S864"/>
  <c r="AH856"/>
  <c r="S856"/>
  <c r="AH848"/>
  <c r="S848"/>
  <c r="AH840"/>
  <c r="S840"/>
  <c r="AH832"/>
  <c r="S832"/>
  <c r="AH824"/>
  <c r="S824"/>
  <c r="AH816"/>
  <c r="S816"/>
  <c r="AH808"/>
  <c r="S808"/>
  <c r="AH800"/>
  <c r="S800"/>
  <c r="AH792"/>
  <c r="S792"/>
  <c r="AH784"/>
  <c r="S784"/>
  <c r="AH776"/>
  <c r="S776"/>
  <c r="AH768"/>
  <c r="S768"/>
  <c r="AH760"/>
  <c r="S760"/>
  <c r="AH752"/>
  <c r="S752"/>
  <c r="AH744"/>
  <c r="S744"/>
  <c r="AH736"/>
  <c r="S736"/>
  <c r="AH728"/>
  <c r="S728"/>
  <c r="AH720"/>
  <c r="S720"/>
  <c r="AH706"/>
  <c r="S706"/>
  <c r="AH698"/>
  <c r="S698"/>
  <c r="AH690"/>
  <c r="S690"/>
  <c r="AH684"/>
  <c r="S684"/>
  <c r="AH676"/>
  <c r="S676"/>
  <c r="AH668"/>
  <c r="S668"/>
  <c r="AH654"/>
  <c r="S654"/>
  <c r="AH646"/>
  <c r="S646"/>
  <c r="AH640"/>
  <c r="S640"/>
  <c r="AH632"/>
  <c r="S632"/>
  <c r="AH618"/>
  <c r="S618"/>
  <c r="AH610"/>
  <c r="S610"/>
  <c r="AH602"/>
  <c r="S602"/>
  <c r="AH596"/>
  <c r="S596"/>
  <c r="AH588"/>
  <c r="S588"/>
  <c r="AH580"/>
  <c r="S580"/>
  <c r="AH572"/>
  <c r="S572"/>
  <c r="AH564"/>
  <c r="S564"/>
  <c r="AH556"/>
  <c r="S556"/>
  <c r="AH548"/>
  <c r="S548"/>
  <c r="AH540"/>
  <c r="S540"/>
  <c r="AH532"/>
  <c r="S532"/>
  <c r="AH524"/>
  <c r="S524"/>
  <c r="AH975"/>
  <c r="S975"/>
  <c r="AH963"/>
  <c r="S963"/>
  <c r="AH955"/>
  <c r="S955"/>
  <c r="AH937"/>
  <c r="S937"/>
  <c r="AH929"/>
  <c r="S929"/>
  <c r="AH921"/>
  <c r="S921"/>
  <c r="AH915"/>
  <c r="S915"/>
  <c r="AH909"/>
  <c r="S909"/>
  <c r="AH903"/>
  <c r="S903"/>
  <c r="AH895"/>
  <c r="S895"/>
  <c r="AH887"/>
  <c r="S887"/>
  <c r="AH879"/>
  <c r="S879"/>
  <c r="AH867"/>
  <c r="S867"/>
  <c r="AH859"/>
  <c r="S859"/>
  <c r="AH851"/>
  <c r="S851"/>
  <c r="AH845"/>
  <c r="S845"/>
  <c r="AH839"/>
  <c r="S839"/>
  <c r="AH831"/>
  <c r="S831"/>
  <c r="AH823"/>
  <c r="S823"/>
  <c r="AH815"/>
  <c r="S815"/>
  <c r="AH803"/>
  <c r="S803"/>
  <c r="AH795"/>
  <c r="S795"/>
  <c r="AH787"/>
  <c r="S787"/>
  <c r="AH781"/>
  <c r="S781"/>
  <c r="AH775"/>
  <c r="S775"/>
  <c r="AH767"/>
  <c r="S767"/>
  <c r="AH759"/>
  <c r="S759"/>
  <c r="AH751"/>
  <c r="S751"/>
  <c r="AH739"/>
  <c r="S739"/>
  <c r="AH731"/>
  <c r="S731"/>
  <c r="AH723"/>
  <c r="S723"/>
  <c r="AH717"/>
  <c r="S717"/>
  <c r="AH713"/>
  <c r="S713"/>
  <c r="AH705"/>
  <c r="S705"/>
  <c r="AH699"/>
  <c r="S699"/>
  <c r="AH691"/>
  <c r="S691"/>
  <c r="AH683"/>
  <c r="S683"/>
  <c r="AH675"/>
  <c r="S675"/>
  <c r="AH667"/>
  <c r="S667"/>
  <c r="AH659"/>
  <c r="S659"/>
  <c r="AH651"/>
  <c r="S651"/>
  <c r="AH643"/>
  <c r="S643"/>
  <c r="AH637"/>
  <c r="S637"/>
  <c r="AH629"/>
  <c r="S629"/>
  <c r="AH621"/>
  <c r="S621"/>
  <c r="AH613"/>
  <c r="S613"/>
  <c r="AH605"/>
  <c r="S605"/>
  <c r="AH597"/>
  <c r="S597"/>
  <c r="AH589"/>
  <c r="S589"/>
  <c r="AH581"/>
  <c r="S581"/>
  <c r="AH573"/>
  <c r="S573"/>
  <c r="AH565"/>
  <c r="S565"/>
  <c r="AH557"/>
  <c r="S557"/>
  <c r="AH549"/>
  <c r="S549"/>
  <c r="AH541"/>
  <c r="S541"/>
  <c r="AH533"/>
  <c r="S533"/>
  <c r="AH525"/>
  <c r="S525"/>
  <c r="AH517"/>
  <c r="S517"/>
  <c r="AH514"/>
  <c r="S514"/>
  <c r="AH506"/>
  <c r="S506"/>
  <c r="AH498"/>
  <c r="S498"/>
  <c r="AH490"/>
  <c r="S490"/>
  <c r="AH482"/>
  <c r="S482"/>
  <c r="AH474"/>
  <c r="S474"/>
  <c r="AH466"/>
  <c r="S466"/>
  <c r="AH460"/>
  <c r="S460"/>
  <c r="AH452"/>
  <c r="S452"/>
  <c r="AH444"/>
  <c r="S444"/>
  <c r="AH436"/>
  <c r="S436"/>
  <c r="AH428"/>
  <c r="S428"/>
  <c r="AH420"/>
  <c r="S420"/>
  <c r="AH412"/>
  <c r="S412"/>
  <c r="AH404"/>
  <c r="S404"/>
  <c r="AH396"/>
  <c r="S396"/>
  <c r="AH388"/>
  <c r="S388"/>
  <c r="AH380"/>
  <c r="S380"/>
  <c r="AH372"/>
  <c r="S372"/>
  <c r="AH364"/>
  <c r="S364"/>
  <c r="AH356"/>
  <c r="S356"/>
  <c r="AH348"/>
  <c r="S348"/>
  <c r="AH340"/>
  <c r="S340"/>
  <c r="AH334"/>
  <c r="S334"/>
  <c r="AH328"/>
  <c r="S328"/>
  <c r="AH316"/>
  <c r="S316"/>
  <c r="AH308"/>
  <c r="S308"/>
  <c r="AH300"/>
  <c r="S300"/>
  <c r="AH286"/>
  <c r="S286"/>
  <c r="AH280"/>
  <c r="S280"/>
  <c r="AH274"/>
  <c r="S274"/>
  <c r="AH268"/>
  <c r="S268"/>
  <c r="AH262"/>
  <c r="S262"/>
  <c r="AH256"/>
  <c r="S256"/>
  <c r="AH248"/>
  <c r="S248"/>
  <c r="AH242"/>
  <c r="S242"/>
  <c r="AH236"/>
  <c r="S236"/>
  <c r="AH230"/>
  <c r="S230"/>
  <c r="AH224"/>
  <c r="S224"/>
  <c r="AH218"/>
  <c r="S218"/>
  <c r="AH212"/>
  <c r="S212"/>
  <c r="AH204"/>
  <c r="S204"/>
  <c r="AH196"/>
  <c r="S196"/>
  <c r="AH190"/>
  <c r="S190"/>
  <c r="AH182"/>
  <c r="S182"/>
  <c r="AH166"/>
  <c r="S166"/>
  <c r="AH160"/>
  <c r="S160"/>
  <c r="AH148"/>
  <c r="S148"/>
  <c r="AH142"/>
  <c r="S142"/>
  <c r="AH136"/>
  <c r="S136"/>
  <c r="AH112"/>
  <c r="S112"/>
  <c r="AH106"/>
  <c r="S106"/>
  <c r="AH82"/>
  <c r="S82"/>
  <c r="AH70"/>
  <c r="S70"/>
  <c r="AH58"/>
  <c r="S58"/>
  <c r="AH95"/>
  <c r="S95"/>
  <c r="AH81"/>
  <c r="S81"/>
  <c r="AH65"/>
  <c r="S65"/>
  <c r="AH51"/>
  <c r="S51"/>
  <c r="AH507"/>
  <c r="S507"/>
  <c r="AH499"/>
  <c r="S499"/>
  <c r="AH491"/>
  <c r="S491"/>
  <c r="AH483"/>
  <c r="S483"/>
  <c r="AH475"/>
  <c r="S475"/>
  <c r="AH467"/>
  <c r="S467"/>
  <c r="AH459"/>
  <c r="S459"/>
  <c r="AH451"/>
  <c r="S451"/>
  <c r="AH443"/>
  <c r="S443"/>
  <c r="AH435"/>
  <c r="S435"/>
  <c r="AH427"/>
  <c r="S427"/>
  <c r="AH419"/>
  <c r="S419"/>
  <c r="AH411"/>
  <c r="S411"/>
  <c r="AH403"/>
  <c r="S403"/>
  <c r="AH395"/>
  <c r="S395"/>
  <c r="AH387"/>
  <c r="S387"/>
  <c r="AH379"/>
  <c r="S379"/>
  <c r="AH371"/>
  <c r="S371"/>
  <c r="AH363"/>
  <c r="S363"/>
  <c r="AH357"/>
  <c r="S357"/>
  <c r="AH349"/>
  <c r="S349"/>
  <c r="AH341"/>
  <c r="S341"/>
  <c r="AH335"/>
  <c r="S335"/>
  <c r="AH329"/>
  <c r="S329"/>
  <c r="AH315"/>
  <c r="S315"/>
  <c r="AH311"/>
  <c r="S311"/>
  <c r="AH303"/>
  <c r="S303"/>
  <c r="AH295"/>
  <c r="S295"/>
  <c r="AH287"/>
  <c r="S287"/>
  <c r="AH281"/>
  <c r="S281"/>
  <c r="AH273"/>
  <c r="S273"/>
  <c r="AH265"/>
  <c r="S265"/>
  <c r="AH247"/>
  <c r="S247"/>
  <c r="AH239"/>
  <c r="S239"/>
  <c r="AH231"/>
  <c r="S231"/>
  <c r="AH223"/>
  <c r="S223"/>
  <c r="AH203"/>
  <c r="S203"/>
  <c r="AH197"/>
  <c r="S197"/>
  <c r="AH191"/>
  <c r="S191"/>
  <c r="AH185"/>
  <c r="S185"/>
  <c r="AH175"/>
  <c r="S175"/>
  <c r="AH167"/>
  <c r="S167"/>
  <c r="AH159"/>
  <c r="S159"/>
  <c r="AH151"/>
  <c r="S151"/>
  <c r="AH145"/>
  <c r="S145"/>
  <c r="AH133"/>
  <c r="S133"/>
  <c r="AH125"/>
  <c r="S125"/>
  <c r="AH119"/>
  <c r="S119"/>
  <c r="AH113"/>
  <c r="S113"/>
  <c r="AH105"/>
  <c r="S105"/>
  <c r="AH89"/>
  <c r="S89"/>
  <c r="AH71"/>
  <c r="S71"/>
  <c r="AH53"/>
  <c r="S53"/>
  <c r="AH88"/>
  <c r="S88"/>
  <c r="AH72"/>
  <c r="S72"/>
  <c r="AH56"/>
  <c r="S56"/>
  <c r="AH50"/>
  <c r="S50"/>
  <c r="AH44"/>
  <c r="S44"/>
  <c r="AH36"/>
  <c r="S36"/>
  <c r="AH28"/>
  <c r="S28"/>
  <c r="AH22"/>
  <c r="S22"/>
  <c r="AH39"/>
  <c r="S39"/>
  <c r="AH31"/>
  <c r="S31"/>
  <c r="AH23"/>
  <c r="S23"/>
  <c r="R48"/>
  <c r="R80"/>
  <c r="R112"/>
  <c r="R144"/>
  <c r="R176"/>
  <c r="R208"/>
  <c r="R240"/>
  <c r="R272"/>
  <c r="R304"/>
  <c r="R336"/>
  <c r="R368"/>
  <c r="R400"/>
  <c r="R432"/>
  <c r="R464"/>
  <c r="R496"/>
  <c r="R528"/>
  <c r="R560"/>
  <c r="R592"/>
  <c r="R624"/>
  <c r="R656"/>
  <c r="R688"/>
  <c r="R720"/>
  <c r="R752"/>
  <c r="R784"/>
  <c r="R816"/>
  <c r="R848"/>
  <c r="R880"/>
  <c r="R912"/>
  <c r="R944"/>
  <c r="R971"/>
  <c r="R43"/>
  <c r="R75"/>
  <c r="R107"/>
  <c r="R139"/>
  <c r="R171"/>
  <c r="R203"/>
  <c r="R235"/>
  <c r="R267"/>
  <c r="R299"/>
  <c r="R331"/>
  <c r="R363"/>
  <c r="R395"/>
  <c r="R427"/>
  <c r="R459"/>
  <c r="R491"/>
  <c r="R523"/>
  <c r="R555"/>
  <c r="R587"/>
  <c r="R619"/>
  <c r="R651"/>
  <c r="R683"/>
  <c r="R715"/>
  <c r="R747"/>
  <c r="R779"/>
  <c r="R811"/>
  <c r="R843"/>
  <c r="R875"/>
  <c r="R907"/>
  <c r="R939"/>
  <c r="R34"/>
  <c r="R66"/>
  <c r="R98"/>
  <c r="R130"/>
  <c r="R949"/>
  <c r="R28"/>
  <c r="R60"/>
  <c r="R92"/>
  <c r="R124"/>
  <c r="R156"/>
  <c r="R188"/>
  <c r="R220"/>
  <c r="R252"/>
  <c r="R284"/>
  <c r="R316"/>
  <c r="R348"/>
  <c r="R380"/>
  <c r="R412"/>
  <c r="R444"/>
  <c r="R476"/>
  <c r="R508"/>
  <c r="R540"/>
  <c r="R572"/>
  <c r="R604"/>
  <c r="R636"/>
  <c r="R668"/>
  <c r="R700"/>
  <c r="R732"/>
  <c r="R764"/>
  <c r="R796"/>
  <c r="R828"/>
  <c r="R860"/>
  <c r="R892"/>
  <c r="R924"/>
  <c r="R956"/>
  <c r="R23"/>
  <c r="R55"/>
  <c r="R87"/>
  <c r="R119"/>
  <c r="R151"/>
  <c r="R183"/>
  <c r="R215"/>
  <c r="R247"/>
  <c r="R279"/>
  <c r="R311"/>
  <c r="R343"/>
  <c r="R375"/>
  <c r="R407"/>
  <c r="R439"/>
  <c r="R471"/>
  <c r="R503"/>
  <c r="R535"/>
  <c r="R567"/>
  <c r="R599"/>
  <c r="R631"/>
  <c r="R663"/>
  <c r="R695"/>
  <c r="R727"/>
  <c r="R759"/>
  <c r="R791"/>
  <c r="R823"/>
  <c r="R855"/>
  <c r="R887"/>
  <c r="R919"/>
  <c r="R957"/>
  <c r="R46"/>
  <c r="R78"/>
  <c r="R110"/>
  <c r="R963"/>
  <c r="R951"/>
  <c r="R162"/>
  <c r="R194"/>
  <c r="R226"/>
  <c r="R258"/>
  <c r="R290"/>
  <c r="R322"/>
  <c r="R354"/>
  <c r="R386"/>
  <c r="R418"/>
  <c r="R450"/>
  <c r="R482"/>
  <c r="R514"/>
  <c r="R546"/>
  <c r="R578"/>
  <c r="R610"/>
  <c r="R642"/>
  <c r="R674"/>
  <c r="R706"/>
  <c r="R738"/>
  <c r="R770"/>
  <c r="R802"/>
  <c r="R834"/>
  <c r="R866"/>
  <c r="R898"/>
  <c r="R930"/>
  <c r="R962"/>
  <c r="R29"/>
  <c r="R61"/>
  <c r="R93"/>
  <c r="R125"/>
  <c r="R157"/>
  <c r="R189"/>
  <c r="R221"/>
  <c r="R253"/>
  <c r="R285"/>
  <c r="R317"/>
  <c r="R349"/>
  <c r="R381"/>
  <c r="R413"/>
  <c r="R445"/>
  <c r="R477"/>
  <c r="R509"/>
  <c r="R541"/>
  <c r="R573"/>
  <c r="R605"/>
  <c r="R637"/>
  <c r="R669"/>
  <c r="R701"/>
  <c r="R733"/>
  <c r="R765"/>
  <c r="R797"/>
  <c r="R829"/>
  <c r="R861"/>
  <c r="R893"/>
  <c r="R925"/>
  <c r="R158"/>
  <c r="R190"/>
  <c r="R222"/>
  <c r="R254"/>
  <c r="R286"/>
  <c r="R318"/>
  <c r="R350"/>
  <c r="R382"/>
  <c r="R414"/>
  <c r="R446"/>
  <c r="R478"/>
  <c r="R510"/>
  <c r="R542"/>
  <c r="R574"/>
  <c r="R606"/>
  <c r="R638"/>
  <c r="R670"/>
  <c r="R702"/>
  <c r="R734"/>
  <c r="R766"/>
  <c r="R798"/>
  <c r="R830"/>
  <c r="R862"/>
  <c r="R894"/>
  <c r="R926"/>
  <c r="R958"/>
  <c r="R25"/>
  <c r="R57"/>
  <c r="R89"/>
  <c r="R121"/>
  <c r="R153"/>
  <c r="R185"/>
  <c r="R217"/>
  <c r="R249"/>
  <c r="R281"/>
  <c r="R313"/>
  <c r="R345"/>
  <c r="R377"/>
  <c r="R409"/>
  <c r="R441"/>
  <c r="R473"/>
  <c r="R505"/>
  <c r="R537"/>
  <c r="R569"/>
  <c r="R601"/>
  <c r="R633"/>
  <c r="R665"/>
  <c r="R697"/>
  <c r="R729"/>
  <c r="R761"/>
  <c r="R793"/>
  <c r="R825"/>
  <c r="R857"/>
  <c r="R889"/>
  <c r="R921"/>
  <c r="R2"/>
  <c r="AH2"/>
  <c r="S2"/>
  <c r="AH14"/>
  <c r="S14"/>
  <c r="AH10"/>
  <c r="S10"/>
  <c r="AH4"/>
  <c r="S4"/>
  <c r="AH17"/>
  <c r="S17"/>
  <c r="AH13"/>
  <c r="S13"/>
  <c r="AH9"/>
  <c r="S9"/>
  <c r="AH5"/>
  <c r="S5"/>
  <c r="AH18"/>
  <c r="S18"/>
  <c r="AH16"/>
  <c r="S16"/>
  <c r="AH12"/>
  <c r="S12"/>
  <c r="AH8"/>
  <c r="S8"/>
  <c r="AH19"/>
  <c r="S19"/>
  <c r="AH15"/>
  <c r="S15"/>
  <c r="AH11"/>
  <c r="S11"/>
  <c r="AH7"/>
  <c r="S7"/>
  <c r="AH6"/>
  <c r="S6"/>
  <c r="AJ2" i="5"/>
  <c r="O2" i="1"/>
  <c r="Y43"/>
  <c r="H43"/>
  <c r="I43"/>
  <c r="I44"/>
  <c r="H44"/>
  <c r="Y44"/>
  <c r="H20"/>
  <c r="Y20"/>
  <c r="I20"/>
  <c r="I40"/>
  <c r="H40"/>
  <c r="Y40"/>
  <c r="I45"/>
  <c r="H45"/>
  <c r="Y45"/>
  <c r="I38"/>
  <c r="Y38"/>
  <c r="I21"/>
  <c r="Y21"/>
  <c r="H21"/>
  <c r="Y18"/>
  <c r="I19"/>
  <c r="H19"/>
  <c r="Y19"/>
  <c r="H38"/>
  <c r="I41"/>
  <c r="Y41"/>
  <c r="H41"/>
  <c r="I39"/>
  <c r="Y39"/>
  <c r="H39"/>
  <c r="H18"/>
  <c r="Y5"/>
  <c r="I3"/>
  <c r="Y3"/>
  <c r="E661" i="3"/>
  <c r="X661" i="1" s="1"/>
  <c r="D661" i="3"/>
  <c r="W661" i="1" s="1"/>
  <c r="B661" i="3" s="1"/>
  <c r="E910"/>
  <c r="X910" i="1" s="1"/>
  <c r="D910" i="3"/>
  <c r="W910" i="1" s="1"/>
  <c r="B910" i="3" s="1"/>
  <c r="E846"/>
  <c r="X846" i="1" s="1"/>
  <c r="D846" i="3"/>
  <c r="W846" i="1" s="1"/>
  <c r="B846" i="3" s="1"/>
  <c r="E782"/>
  <c r="X782" i="1" s="1"/>
  <c r="D782" i="3"/>
  <c r="W782" i="1" s="1"/>
  <c r="B782" i="3" s="1"/>
  <c r="E718"/>
  <c r="X718" i="1" s="1"/>
  <c r="D718" i="3"/>
  <c r="W718" i="1" s="1"/>
  <c r="B718" i="3" s="1"/>
  <c r="E337"/>
  <c r="X337" i="1" s="1"/>
  <c r="D337" i="3"/>
  <c r="W337" i="1" s="1"/>
  <c r="B337" i="3" s="1"/>
  <c r="E293"/>
  <c r="X293" i="1" s="1"/>
  <c r="D293" i="3"/>
  <c r="W293" i="1" s="1"/>
  <c r="B293" i="3" s="1"/>
  <c r="E265"/>
  <c r="X265" i="1" s="1"/>
  <c r="D265" i="3"/>
  <c r="W265" i="1" s="1"/>
  <c r="B265" i="3" s="1"/>
  <c r="E233"/>
  <c r="X233" i="1" s="1"/>
  <c r="D233" i="3"/>
  <c r="W233" i="1" s="1"/>
  <c r="B233" i="3" s="1"/>
  <c r="E173"/>
  <c r="X173" i="1" s="1"/>
  <c r="D173" i="3"/>
  <c r="W173" i="1" s="1"/>
  <c r="B173" i="3" s="1"/>
  <c r="E121"/>
  <c r="X121" i="1" s="1"/>
  <c r="D121" i="3"/>
  <c r="W121" i="1" s="1"/>
  <c r="B121" i="3" s="1"/>
  <c r="E107"/>
  <c r="X107" i="1" s="1"/>
  <c r="D107" i="3"/>
  <c r="W107" i="1" s="1"/>
  <c r="B107" i="3" s="1"/>
  <c r="E61"/>
  <c r="X61" i="1" s="1"/>
  <c r="D61" i="3"/>
  <c r="W61" i="1" s="1"/>
  <c r="B61" i="3" s="1"/>
  <c r="E338"/>
  <c r="X338" i="1" s="1"/>
  <c r="D338" i="3"/>
  <c r="W338" i="1" s="1"/>
  <c r="B338" i="3" s="1"/>
  <c r="E194"/>
  <c r="X194" i="1" s="1"/>
  <c r="D194" i="3"/>
  <c r="W194" i="1" s="1"/>
  <c r="B194" i="3" s="1"/>
  <c r="E184"/>
  <c r="X184" i="1" s="1"/>
  <c r="D184" i="3"/>
  <c r="W184" i="1" s="1"/>
  <c r="B184" i="3" s="1"/>
  <c r="E122"/>
  <c r="X122" i="1" s="1"/>
  <c r="D122" i="3"/>
  <c r="W122" i="1" s="1"/>
  <c r="B122" i="3" s="1"/>
  <c r="E53"/>
  <c r="X53" i="1" s="1"/>
  <c r="D53" i="3"/>
  <c r="W53" i="1" s="1"/>
  <c r="B53" i="3" s="1"/>
  <c r="E689"/>
  <c r="X689" i="1" s="1"/>
  <c r="D689" i="3"/>
  <c r="W689" i="1" s="1"/>
  <c r="B689" i="3" s="1"/>
  <c r="E601"/>
  <c r="X601" i="1" s="1"/>
  <c r="D601" i="3"/>
  <c r="W601" i="1" s="1"/>
  <c r="B601" i="3" s="1"/>
  <c r="E970"/>
  <c r="X970" i="1" s="1"/>
  <c r="D970" i="3"/>
  <c r="W970" i="1" s="1"/>
  <c r="B970" i="3" s="1"/>
  <c r="E874"/>
  <c r="X874" i="1" s="1"/>
  <c r="D874" i="3"/>
  <c r="W874" i="1" s="1"/>
  <c r="B874" i="3" s="1"/>
  <c r="E810"/>
  <c r="X810" i="1" s="1"/>
  <c r="D810" i="3"/>
  <c r="W810" i="1" s="1"/>
  <c r="B810" i="3" s="1"/>
  <c r="E746"/>
  <c r="X746" i="1" s="1"/>
  <c r="D746" i="3"/>
  <c r="W746" i="1" s="1"/>
  <c r="B746" i="3" s="1"/>
  <c r="E716"/>
  <c r="X716" i="1" s="1"/>
  <c r="D716" i="3"/>
  <c r="W716" i="1" s="1"/>
  <c r="B716" i="3" s="1"/>
  <c r="E461"/>
  <c r="X461" i="1" s="1"/>
  <c r="D461" i="3"/>
  <c r="W461" i="1" s="1"/>
  <c r="B461" i="3" s="1"/>
  <c r="E317"/>
  <c r="X317" i="1" s="1"/>
  <c r="D317" i="3"/>
  <c r="W317" i="1" s="1"/>
  <c r="B317" i="3" s="1"/>
  <c r="E273"/>
  <c r="X273" i="1" s="1"/>
  <c r="D273" i="3"/>
  <c r="W273" i="1" s="1"/>
  <c r="B273" i="3" s="1"/>
  <c r="E241"/>
  <c r="X241" i="1" s="1"/>
  <c r="D241" i="3"/>
  <c r="W241" i="1" s="1"/>
  <c r="B241" i="3" s="1"/>
  <c r="E217"/>
  <c r="X217" i="1" s="1"/>
  <c r="D217" i="3"/>
  <c r="W217" i="1" s="1"/>
  <c r="B217" i="3" s="1"/>
  <c r="E119"/>
  <c r="X119" i="1" s="1"/>
  <c r="D119" i="3"/>
  <c r="W119" i="1" s="1"/>
  <c r="B119" i="3" s="1"/>
  <c r="E362"/>
  <c r="X362" i="1" s="1"/>
  <c r="D362" i="3"/>
  <c r="W362" i="1" s="1"/>
  <c r="B362" i="3" s="1"/>
  <c r="E332"/>
  <c r="X332" i="1" s="1"/>
  <c r="D332" i="3"/>
  <c r="W332" i="1" s="1"/>
  <c r="B332" i="3" s="1"/>
  <c r="E314"/>
  <c r="X314" i="1" s="1"/>
  <c r="D314" i="3"/>
  <c r="W314" i="1" s="1"/>
  <c r="B314" i="3" s="1"/>
  <c r="E216"/>
  <c r="X216" i="1" s="1"/>
  <c r="D216" i="3"/>
  <c r="W216" i="1" s="1"/>
  <c r="B216" i="3" s="1"/>
  <c r="E202"/>
  <c r="X202" i="1" s="1"/>
  <c r="D202" i="3"/>
  <c r="W202" i="1" s="1"/>
  <c r="B202" i="3" s="1"/>
  <c r="E116"/>
  <c r="X116" i="1" s="1"/>
  <c r="D116" i="3"/>
  <c r="W116" i="1" s="1"/>
  <c r="B116" i="3" s="1"/>
  <c r="E55"/>
  <c r="X55" i="1" s="1"/>
  <c r="D55" i="3"/>
  <c r="W55" i="1" s="1"/>
  <c r="B55" i="3" s="1"/>
  <c r="E17"/>
  <c r="X17" i="1" s="1"/>
  <c r="D17" i="3"/>
  <c r="W17" i="1" s="1"/>
  <c r="B17" i="3" s="1"/>
  <c r="E713"/>
  <c r="X713" i="1" s="1"/>
  <c r="D713" i="3"/>
  <c r="W713" i="1" s="1"/>
  <c r="B713" i="3" s="1"/>
  <c r="E625"/>
  <c r="X625" i="1" s="1"/>
  <c r="D625" i="3"/>
  <c r="W625" i="1" s="1"/>
  <c r="B625" i="3" s="1"/>
  <c r="E974"/>
  <c r="X974" i="1" s="1"/>
  <c r="D974" i="3"/>
  <c r="W974" i="1" s="1"/>
  <c r="B974" i="3" s="1"/>
  <c r="E948"/>
  <c r="X948" i="1" s="1"/>
  <c r="D948" i="3"/>
  <c r="W948" i="1" s="1"/>
  <c r="B948" i="3" s="1"/>
  <c r="E938"/>
  <c r="X938" i="1" s="1"/>
  <c r="D938" i="3"/>
  <c r="W938" i="1" s="1"/>
  <c r="B938" i="3" s="1"/>
  <c r="E878"/>
  <c r="X878" i="1" s="1"/>
  <c r="D878" i="3"/>
  <c r="W878" i="1" s="1"/>
  <c r="B878" i="3" s="1"/>
  <c r="E814"/>
  <c r="X814" i="1" s="1"/>
  <c r="D814" i="3"/>
  <c r="W814" i="1" s="1"/>
  <c r="B814" i="3" s="1"/>
  <c r="E750"/>
  <c r="X750" i="1" s="1"/>
  <c r="D750" i="3"/>
  <c r="W750" i="1" s="1"/>
  <c r="B750" i="3" s="1"/>
  <c r="E714"/>
  <c r="X714" i="1" s="1"/>
  <c r="D714" i="3"/>
  <c r="W714" i="1" s="1"/>
  <c r="B714" i="3" s="1"/>
  <c r="E640"/>
  <c r="X640" i="1" s="1"/>
  <c r="D640" i="3"/>
  <c r="W640" i="1" s="1"/>
  <c r="B640" i="3" s="1"/>
  <c r="E321"/>
  <c r="X321" i="1" s="1"/>
  <c r="D321" i="3"/>
  <c r="W321" i="1" s="1"/>
  <c r="B321" i="3" s="1"/>
  <c r="E277"/>
  <c r="X277" i="1" s="1"/>
  <c r="D277" i="3"/>
  <c r="W277" i="1" s="1"/>
  <c r="B277" i="3" s="1"/>
  <c r="E245"/>
  <c r="X245" i="1" s="1"/>
  <c r="D245" i="3"/>
  <c r="W245" i="1" s="1"/>
  <c r="B245" i="3" s="1"/>
  <c r="E221"/>
  <c r="X221" i="1" s="1"/>
  <c r="D221" i="3"/>
  <c r="W221" i="1" s="1"/>
  <c r="B221" i="3" s="1"/>
  <c r="E195"/>
  <c r="X195" i="1" s="1"/>
  <c r="D195" i="3"/>
  <c r="W195" i="1" s="1"/>
  <c r="B195" i="3" s="1"/>
  <c r="E177"/>
  <c r="X177" i="1" s="1"/>
  <c r="D177" i="3"/>
  <c r="W177" i="1" s="1"/>
  <c r="B177" i="3" s="1"/>
  <c r="E157"/>
  <c r="X157" i="1" s="1"/>
  <c r="D157" i="3"/>
  <c r="W157" i="1" s="1"/>
  <c r="B157" i="3" s="1"/>
  <c r="E143"/>
  <c r="X143" i="1" s="1"/>
  <c r="D143" i="3"/>
  <c r="W143" i="1" s="1"/>
  <c r="B143" i="3" s="1"/>
  <c r="E129"/>
  <c r="X129" i="1" s="1"/>
  <c r="D129" i="3"/>
  <c r="W129" i="1" s="1"/>
  <c r="B129" i="3" s="1"/>
  <c r="E85"/>
  <c r="X85" i="1" s="1"/>
  <c r="D85" i="3"/>
  <c r="W85" i="1" s="1"/>
  <c r="B85" i="3" s="1"/>
  <c r="E322"/>
  <c r="X322" i="1" s="1"/>
  <c r="D322" i="3"/>
  <c r="W322" i="1" s="1"/>
  <c r="B322" i="3" s="1"/>
  <c r="E312"/>
  <c r="X312" i="1" s="1"/>
  <c r="D312" i="3"/>
  <c r="W312" i="1" s="1"/>
  <c r="B312" i="3" s="1"/>
  <c r="E258"/>
  <c r="X258" i="1" s="1"/>
  <c r="D258" i="3"/>
  <c r="W258" i="1" s="1"/>
  <c r="B258" i="3" s="1"/>
  <c r="E248"/>
  <c r="X248" i="1" s="1"/>
  <c r="D248" i="3"/>
  <c r="W248" i="1" s="1"/>
  <c r="B248" i="3" s="1"/>
  <c r="E210"/>
  <c r="X210" i="1" s="1"/>
  <c r="D210" i="3"/>
  <c r="W210" i="1" s="1"/>
  <c r="B210" i="3" s="1"/>
  <c r="E176"/>
  <c r="X176" i="1" s="1"/>
  <c r="D176" i="3"/>
  <c r="W176" i="1" s="1"/>
  <c r="B176" i="3" s="1"/>
  <c r="E142"/>
  <c r="X142" i="1" s="1"/>
  <c r="D142" i="3"/>
  <c r="W142" i="1" s="1"/>
  <c r="B142" i="3" s="1"/>
  <c r="E101"/>
  <c r="X101" i="1" s="1"/>
  <c r="D101" i="3"/>
  <c r="W101" i="1" s="1"/>
  <c r="B101" i="3" s="1"/>
  <c r="E25"/>
  <c r="X25" i="1" s="1"/>
  <c r="D25" i="3"/>
  <c r="W25" i="1" s="1"/>
  <c r="B25" i="3" s="1"/>
  <c r="E641"/>
  <c r="X641" i="1" s="1"/>
  <c r="D641" i="3"/>
  <c r="W641" i="1" s="1"/>
  <c r="B641" i="3" s="1"/>
  <c r="E942"/>
  <c r="X942" i="1" s="1"/>
  <c r="D942" i="3"/>
  <c r="W942" i="1" s="1"/>
  <c r="B942" i="3" s="1"/>
  <c r="E916"/>
  <c r="X916" i="1" s="1"/>
  <c r="D916" i="3"/>
  <c r="W916" i="1" s="1"/>
  <c r="B916" i="3" s="1"/>
  <c r="E906"/>
  <c r="X906" i="1" s="1"/>
  <c r="D906" i="3"/>
  <c r="W906" i="1" s="1"/>
  <c r="B906" i="3" s="1"/>
  <c r="E842"/>
  <c r="X842" i="1" s="1"/>
  <c r="D842" i="3"/>
  <c r="W842" i="1" s="1"/>
  <c r="B842" i="3" s="1"/>
  <c r="E778"/>
  <c r="X778" i="1" s="1"/>
  <c r="D778" i="3"/>
  <c r="W778" i="1" s="1"/>
  <c r="B778" i="3" s="1"/>
  <c r="E700"/>
  <c r="X700" i="1" s="1"/>
  <c r="D700" i="3"/>
  <c r="W700" i="1" s="1"/>
  <c r="B700" i="3" s="1"/>
  <c r="E333"/>
  <c r="X333" i="1" s="1"/>
  <c r="D333" i="3"/>
  <c r="W333" i="1" s="1"/>
  <c r="B333" i="3" s="1"/>
  <c r="E281"/>
  <c r="X281" i="1" s="1"/>
  <c r="D281" i="3"/>
  <c r="W281" i="1" s="1"/>
  <c r="B281" i="3" s="1"/>
  <c r="E257"/>
  <c r="X257" i="1" s="1"/>
  <c r="D257" i="3"/>
  <c r="W257" i="1" s="1"/>
  <c r="B257" i="3" s="1"/>
  <c r="E225"/>
  <c r="X225" i="1" s="1"/>
  <c r="D225" i="3"/>
  <c r="W225" i="1" s="1"/>
  <c r="B225" i="3" s="1"/>
  <c r="E181"/>
  <c r="X181" i="1" s="1"/>
  <c r="D181" i="3"/>
  <c r="W181" i="1" s="1"/>
  <c r="B181" i="3" s="1"/>
  <c r="E175"/>
  <c r="X175" i="1" s="1"/>
  <c r="D175" i="3"/>
  <c r="W175" i="1" s="1"/>
  <c r="B175" i="3" s="1"/>
  <c r="E165"/>
  <c r="X165" i="1" s="1"/>
  <c r="D165" i="3"/>
  <c r="W165" i="1" s="1"/>
  <c r="B165" i="3" s="1"/>
  <c r="E155"/>
  <c r="X155" i="1" s="1"/>
  <c r="D155" i="3"/>
  <c r="W155" i="1" s="1"/>
  <c r="B155" i="3" s="1"/>
  <c r="E137"/>
  <c r="X137" i="1" s="1"/>
  <c r="D137" i="3"/>
  <c r="W137" i="1" s="1"/>
  <c r="B137" i="3" s="1"/>
  <c r="E123"/>
  <c r="X123" i="1" s="1"/>
  <c r="D123" i="3"/>
  <c r="W123" i="1" s="1"/>
  <c r="B123" i="3" s="1"/>
  <c r="E93"/>
  <c r="X93" i="1" s="1"/>
  <c r="D93" i="3"/>
  <c r="W93" i="1" s="1"/>
  <c r="B93" i="3" s="1"/>
  <c r="E81"/>
  <c r="X81" i="1" s="1"/>
  <c r="D81" i="3"/>
  <c r="W81" i="1" s="1"/>
  <c r="B81" i="3" s="1"/>
  <c r="E286"/>
  <c r="X286" i="1" s="1"/>
  <c r="D286" i="3"/>
  <c r="W286" i="1" s="1"/>
  <c r="B286" i="3" s="1"/>
  <c r="E252"/>
  <c r="X252" i="1" s="1"/>
  <c r="D252" i="3"/>
  <c r="W252" i="1" s="1"/>
  <c r="B252" i="3" s="1"/>
  <c r="E186"/>
  <c r="X186" i="1" s="1"/>
  <c r="D186" i="3"/>
  <c r="W186" i="1" s="1"/>
  <c r="B186" i="3" s="1"/>
  <c r="E180"/>
  <c r="X180" i="1" s="1"/>
  <c r="D180" i="3"/>
  <c r="W180" i="1" s="1"/>
  <c r="B180" i="3" s="1"/>
  <c r="E150"/>
  <c r="X150" i="1" s="1"/>
  <c r="D150" i="3"/>
  <c r="W150" i="1" s="1"/>
  <c r="B150" i="3" s="1"/>
  <c r="E140"/>
  <c r="X140" i="1" s="1"/>
  <c r="D140" i="3"/>
  <c r="W140" i="1" s="1"/>
  <c r="B140" i="3" s="1"/>
  <c r="E49"/>
  <c r="X49" i="1" s="1"/>
  <c r="D49" i="3"/>
  <c r="W49" i="1" s="1"/>
  <c r="B49" i="3" s="1"/>
  <c r="I16" i="1"/>
  <c r="H16"/>
  <c r="Y16"/>
  <c r="I8"/>
  <c r="H8"/>
  <c r="Y8"/>
  <c r="I12"/>
  <c r="Y12"/>
  <c r="H12"/>
  <c r="Y4"/>
  <c r="H4"/>
  <c r="I4"/>
  <c r="I15"/>
  <c r="H15"/>
  <c r="Y15"/>
  <c r="I6"/>
  <c r="Y6"/>
  <c r="H6"/>
  <c r="I7"/>
  <c r="Y7"/>
  <c r="H7"/>
  <c r="I14"/>
  <c r="Y14"/>
  <c r="H14"/>
  <c r="I10"/>
  <c r="H10"/>
  <c r="Y10"/>
  <c r="I11"/>
  <c r="H11"/>
  <c r="Y11"/>
  <c r="I9"/>
  <c r="H9"/>
  <c r="Y9"/>
  <c r="AJ601" i="5"/>
  <c r="AK601"/>
  <c r="AJ970"/>
  <c r="AK970"/>
  <c r="AJ461"/>
  <c r="AK461"/>
  <c r="AJ119"/>
  <c r="AK119"/>
  <c r="AK332"/>
  <c r="AJ332"/>
  <c r="AJ314"/>
  <c r="AK314"/>
  <c r="AK116"/>
  <c r="AJ116"/>
  <c r="AJ55"/>
  <c r="AK55"/>
  <c r="AJ713"/>
  <c r="AK713"/>
  <c r="AJ625"/>
  <c r="AK625"/>
  <c r="AJ974"/>
  <c r="AK974"/>
  <c r="AJ948"/>
  <c r="AK948"/>
  <c r="AJ938"/>
  <c r="AK938"/>
  <c r="AJ878"/>
  <c r="AK878"/>
  <c r="AJ814"/>
  <c r="AK814"/>
  <c r="AJ750"/>
  <c r="AK750"/>
  <c r="AK714"/>
  <c r="AJ714"/>
  <c r="AJ640"/>
  <c r="AK640"/>
  <c r="AJ321"/>
  <c r="AK321"/>
  <c r="AJ277"/>
  <c r="AK277"/>
  <c r="AJ245"/>
  <c r="AK245"/>
  <c r="AJ221"/>
  <c r="AK221"/>
  <c r="AJ195"/>
  <c r="AK195"/>
  <c r="AJ177"/>
  <c r="AK177"/>
  <c r="AJ157"/>
  <c r="AK157"/>
  <c r="AJ143"/>
  <c r="AK143"/>
  <c r="AJ129"/>
  <c r="AK129"/>
  <c r="AJ85"/>
  <c r="AK85"/>
  <c r="AJ322"/>
  <c r="AK322"/>
  <c r="AK312"/>
  <c r="AJ312"/>
  <c r="AJ258"/>
  <c r="AK258"/>
  <c r="AK248"/>
  <c r="AJ248"/>
  <c r="AJ210"/>
  <c r="AK210"/>
  <c r="AK176"/>
  <c r="AJ176"/>
  <c r="AJ142"/>
  <c r="AK142"/>
  <c r="AJ101"/>
  <c r="AK101"/>
  <c r="AJ25"/>
  <c r="AK25"/>
  <c r="G25" i="1" s="1"/>
  <c r="AJ689" i="5"/>
  <c r="AK689"/>
  <c r="AJ874"/>
  <c r="AK874"/>
  <c r="AJ241"/>
  <c r="AK241"/>
  <c r="AJ362"/>
  <c r="AK362"/>
  <c r="AK216"/>
  <c r="AJ216"/>
  <c r="AJ202"/>
  <c r="AK202"/>
  <c r="AJ17"/>
  <c r="AK17"/>
  <c r="G17" i="1" s="1"/>
  <c r="AJ641" i="5"/>
  <c r="AK641"/>
  <c r="AJ942"/>
  <c r="AK942"/>
  <c r="AJ916"/>
  <c r="AK916"/>
  <c r="AJ906"/>
  <c r="AK906"/>
  <c r="AJ842"/>
  <c r="AK842"/>
  <c r="AJ778"/>
  <c r="AK778"/>
  <c r="AK700"/>
  <c r="AJ700"/>
  <c r="AJ333"/>
  <c r="AK333"/>
  <c r="AJ281"/>
  <c r="AK281"/>
  <c r="AJ257"/>
  <c r="AK257"/>
  <c r="AJ225"/>
  <c r="AK225"/>
  <c r="AJ181"/>
  <c r="AK181"/>
  <c r="AJ175"/>
  <c r="AK175"/>
  <c r="AJ165"/>
  <c r="AK165"/>
  <c r="AJ155"/>
  <c r="AK155"/>
  <c r="AJ137"/>
  <c r="AK137"/>
  <c r="AJ123"/>
  <c r="AK123"/>
  <c r="AJ93"/>
  <c r="AK93"/>
  <c r="AJ81"/>
  <c r="AK81"/>
  <c r="AJ286"/>
  <c r="AK286"/>
  <c r="AK252"/>
  <c r="AJ252"/>
  <c r="AJ186"/>
  <c r="AK186"/>
  <c r="AK180"/>
  <c r="AJ180"/>
  <c r="AJ150"/>
  <c r="AK150"/>
  <c r="AK140"/>
  <c r="AJ140"/>
  <c r="AJ49"/>
  <c r="AK49"/>
  <c r="AJ810"/>
  <c r="AK810"/>
  <c r="AJ746"/>
  <c r="AK746"/>
  <c r="AK716"/>
  <c r="AJ716"/>
  <c r="AJ317"/>
  <c r="AK317"/>
  <c r="AJ273"/>
  <c r="AK273"/>
  <c r="AJ217"/>
  <c r="AK217"/>
  <c r="AJ661"/>
  <c r="AK661"/>
  <c r="AJ910"/>
  <c r="AK910"/>
  <c r="AJ846"/>
  <c r="AK846"/>
  <c r="AJ782"/>
  <c r="AK782"/>
  <c r="AK718"/>
  <c r="AJ718"/>
  <c r="AJ337"/>
  <c r="AK337"/>
  <c r="AJ293"/>
  <c r="AK293"/>
  <c r="AJ265"/>
  <c r="AK265"/>
  <c r="AJ233"/>
  <c r="AK233"/>
  <c r="AJ173"/>
  <c r="AK173"/>
  <c r="AJ121"/>
  <c r="AK121"/>
  <c r="AJ107"/>
  <c r="AK107"/>
  <c r="AJ61"/>
  <c r="AK61"/>
  <c r="AJ338"/>
  <c r="AK338"/>
  <c r="AJ194"/>
  <c r="AK194"/>
  <c r="AK184"/>
  <c r="AJ184"/>
  <c r="AJ122"/>
  <c r="AK122"/>
  <c r="AJ53"/>
  <c r="AK53"/>
  <c r="N13" i="1"/>
  <c r="A13" i="5" s="1"/>
  <c r="T13" i="1" s="1"/>
  <c r="C611" i="3"/>
  <c r="C979"/>
  <c r="C691"/>
  <c r="C627"/>
  <c r="C654"/>
  <c r="C506"/>
  <c r="C966"/>
  <c r="C958"/>
  <c r="C950"/>
  <c r="C934"/>
  <c r="C926"/>
  <c r="C918"/>
  <c r="C902"/>
  <c r="C894"/>
  <c r="C886"/>
  <c r="C459"/>
  <c r="C387"/>
  <c r="C199"/>
  <c r="C147"/>
  <c r="C174"/>
  <c r="C978"/>
  <c r="C650"/>
  <c r="C642"/>
  <c r="C634"/>
  <c r="C626"/>
  <c r="C618"/>
  <c r="C610"/>
  <c r="C602"/>
  <c r="C594"/>
  <c r="C586"/>
  <c r="C578"/>
  <c r="C570"/>
  <c r="C562"/>
  <c r="C554"/>
  <c r="C546"/>
  <c r="C538"/>
  <c r="C530"/>
  <c r="C502"/>
  <c r="C494"/>
  <c r="C655"/>
  <c r="C35"/>
  <c r="C74"/>
  <c r="C735"/>
  <c r="C90"/>
  <c r="C994"/>
  <c r="C114"/>
  <c r="C66"/>
  <c r="C486"/>
  <c r="C438"/>
  <c r="C366"/>
  <c r="C282"/>
  <c r="C138"/>
  <c r="C478"/>
  <c r="C450"/>
  <c r="C418"/>
  <c r="C374"/>
  <c r="C342"/>
  <c r="C306"/>
  <c r="C270"/>
  <c r="C246"/>
  <c r="C214"/>
  <c r="C187"/>
  <c r="C154"/>
  <c r="C98"/>
  <c r="C482"/>
  <c r="C442"/>
  <c r="C394"/>
  <c r="C350"/>
  <c r="C178"/>
  <c r="C130"/>
  <c r="C699"/>
  <c r="C635"/>
  <c r="C539"/>
  <c r="C986"/>
  <c r="C829"/>
  <c r="C805"/>
  <c r="C734"/>
  <c r="C726"/>
  <c r="C706"/>
  <c r="C698"/>
  <c r="C690"/>
  <c r="C682"/>
  <c r="C658"/>
  <c r="C870"/>
  <c r="C862"/>
  <c r="C854"/>
  <c r="C838"/>
  <c r="C830"/>
  <c r="C822"/>
  <c r="C806"/>
  <c r="C798"/>
  <c r="C790"/>
  <c r="C774"/>
  <c r="C766"/>
  <c r="C758"/>
  <c r="C742"/>
  <c r="C722"/>
  <c r="C670"/>
  <c r="C662"/>
  <c r="C518"/>
  <c r="C475"/>
  <c r="C403"/>
  <c r="C247"/>
  <c r="C151"/>
  <c r="C759"/>
  <c r="C551"/>
  <c r="C126"/>
  <c r="C612"/>
  <c r="C703"/>
  <c r="C995"/>
  <c r="C446"/>
  <c r="C390"/>
  <c r="C298"/>
  <c r="C218"/>
  <c r="C91"/>
  <c r="C680"/>
  <c r="C454"/>
  <c r="C426"/>
  <c r="C406"/>
  <c r="C378"/>
  <c r="C346"/>
  <c r="C318"/>
  <c r="C250"/>
  <c r="C222"/>
  <c r="C166"/>
  <c r="C38"/>
  <c r="C402"/>
  <c r="C358"/>
  <c r="C274"/>
  <c r="C190"/>
  <c r="C146"/>
  <c r="C931"/>
  <c r="C990"/>
  <c r="C962"/>
  <c r="C954"/>
  <c r="C946"/>
  <c r="C930"/>
  <c r="C922"/>
  <c r="C914"/>
  <c r="C898"/>
  <c r="C882"/>
  <c r="C419"/>
  <c r="C279"/>
  <c r="C179"/>
  <c r="C94"/>
  <c r="C127"/>
  <c r="C34"/>
  <c r="C646"/>
  <c r="C638"/>
  <c r="C630"/>
  <c r="C622"/>
  <c r="C614"/>
  <c r="C598"/>
  <c r="C590"/>
  <c r="C582"/>
  <c r="C574"/>
  <c r="C566"/>
  <c r="C558"/>
  <c r="C550"/>
  <c r="C534"/>
  <c r="C526"/>
  <c r="C498"/>
  <c r="C490"/>
  <c r="C831"/>
  <c r="C871"/>
  <c r="C767"/>
  <c r="C575"/>
  <c r="C106"/>
  <c r="C82"/>
  <c r="C462"/>
  <c r="C398"/>
  <c r="C310"/>
  <c r="C234"/>
  <c r="C162"/>
  <c r="C496"/>
  <c r="C458"/>
  <c r="C430"/>
  <c r="C410"/>
  <c r="C382"/>
  <c r="C354"/>
  <c r="C326"/>
  <c r="C290"/>
  <c r="C262"/>
  <c r="C230"/>
  <c r="C198"/>
  <c r="C134"/>
  <c r="C62"/>
  <c r="C466"/>
  <c r="C370"/>
  <c r="C226"/>
  <c r="C955"/>
  <c r="C683"/>
  <c r="C619"/>
  <c r="C491"/>
  <c r="C982"/>
  <c r="C649"/>
  <c r="C821"/>
  <c r="C730"/>
  <c r="C710"/>
  <c r="C702"/>
  <c r="C694"/>
  <c r="C686"/>
  <c r="C678"/>
  <c r="C510"/>
  <c r="C858"/>
  <c r="C850"/>
  <c r="C834"/>
  <c r="C826"/>
  <c r="C818"/>
  <c r="C802"/>
  <c r="C794"/>
  <c r="C786"/>
  <c r="C770"/>
  <c r="C762"/>
  <c r="C754"/>
  <c r="C738"/>
  <c r="C674"/>
  <c r="C666"/>
  <c r="C522"/>
  <c r="C514"/>
  <c r="C435"/>
  <c r="C371"/>
  <c r="C191"/>
  <c r="C110"/>
  <c r="C158"/>
  <c r="C50"/>
  <c r="C929"/>
  <c r="C967"/>
  <c r="C919"/>
  <c r="C567"/>
  <c r="C583"/>
  <c r="C559"/>
  <c r="C663"/>
  <c r="C711"/>
  <c r="C519"/>
  <c r="C86"/>
  <c r="C54"/>
  <c r="C470"/>
  <c r="C422"/>
  <c r="C334"/>
  <c r="C254"/>
  <c r="C182"/>
  <c r="C998"/>
  <c r="C434"/>
  <c r="C414"/>
  <c r="C386"/>
  <c r="C330"/>
  <c r="C302"/>
  <c r="C266"/>
  <c r="C242"/>
  <c r="C206"/>
  <c r="C78"/>
  <c r="C474"/>
  <c r="C294"/>
  <c r="C238"/>
  <c r="C170"/>
  <c r="C118"/>
  <c r="AK2" i="5"/>
  <c r="G2" i="1" s="1"/>
  <c r="Y2" s="1"/>
  <c r="A923" i="4"/>
  <c r="B923" s="1"/>
  <c r="A927"/>
  <c r="B927" s="1"/>
  <c r="A931"/>
  <c r="B931" s="1"/>
  <c r="A935"/>
  <c r="B935" s="1"/>
  <c r="A939"/>
  <c r="B939" s="1"/>
  <c r="A943"/>
  <c r="B943" s="1"/>
  <c r="A947"/>
  <c r="B947" s="1"/>
  <c r="A951"/>
  <c r="B951" s="1"/>
  <c r="A955"/>
  <c r="B955" s="1"/>
  <c r="A959"/>
  <c r="B959" s="1"/>
  <c r="A963"/>
  <c r="B963" s="1"/>
  <c r="A967"/>
  <c r="B967" s="1"/>
  <c r="A971"/>
  <c r="B971" s="1"/>
  <c r="A975"/>
  <c r="B975" s="1"/>
  <c r="A979"/>
  <c r="B979" s="1"/>
  <c r="A983"/>
  <c r="A987"/>
  <c r="B987" s="1"/>
  <c r="A991"/>
  <c r="B991" s="1"/>
  <c r="A995"/>
  <c r="B995" s="1"/>
  <c r="A999"/>
  <c r="B999" s="1"/>
  <c r="A3"/>
  <c r="B3" s="1"/>
  <c r="A454"/>
  <c r="B454" s="1"/>
  <c r="A456"/>
  <c r="B456" s="1"/>
  <c r="A458"/>
  <c r="B458" s="1"/>
  <c r="A460"/>
  <c r="B460" s="1"/>
  <c r="A462"/>
  <c r="B462" s="1"/>
  <c r="A464"/>
  <c r="B464" s="1"/>
  <c r="A466"/>
  <c r="B466" s="1"/>
  <c r="A468"/>
  <c r="B468" s="1"/>
  <c r="A470"/>
  <c r="B470" s="1"/>
  <c r="A472"/>
  <c r="B472" s="1"/>
  <c r="A474"/>
  <c r="B474" s="1"/>
  <c r="A476"/>
  <c r="B476" s="1"/>
  <c r="A478"/>
  <c r="B478" s="1"/>
  <c r="A480"/>
  <c r="B480" s="1"/>
  <c r="A482"/>
  <c r="B482" s="1"/>
  <c r="A484"/>
  <c r="B484" s="1"/>
  <c r="A486"/>
  <c r="B486" s="1"/>
  <c r="A488"/>
  <c r="B488" s="1"/>
  <c r="A437"/>
  <c r="B437" s="1"/>
  <c r="A439"/>
  <c r="B439" s="1"/>
  <c r="A441"/>
  <c r="B441" s="1"/>
  <c r="A443"/>
  <c r="B443" s="1"/>
  <c r="A445"/>
  <c r="B445" s="1"/>
  <c r="A447"/>
  <c r="B447" s="1"/>
  <c r="A449"/>
  <c r="B449" s="1"/>
  <c r="A451"/>
  <c r="B451" s="1"/>
  <c r="A453"/>
  <c r="B453" s="1"/>
  <c r="A455"/>
  <c r="B455" s="1"/>
  <c r="A457"/>
  <c r="B457" s="1"/>
  <c r="A459"/>
  <c r="B459" s="1"/>
  <c r="A461"/>
  <c r="B461" s="1"/>
  <c r="A463"/>
  <c r="B463" s="1"/>
  <c r="A465"/>
  <c r="B465" s="1"/>
  <c r="A467"/>
  <c r="B467" s="1"/>
  <c r="A469"/>
  <c r="B469" s="1"/>
  <c r="A471"/>
  <c r="B471" s="1"/>
  <c r="A473"/>
  <c r="B473" s="1"/>
  <c r="A475"/>
  <c r="B475" s="1"/>
  <c r="A477"/>
  <c r="B477" s="1"/>
  <c r="A479"/>
  <c r="B479" s="1"/>
  <c r="A481"/>
  <c r="B481" s="1"/>
  <c r="A483"/>
  <c r="B483" s="1"/>
  <c r="A485"/>
  <c r="B485" s="1"/>
  <c r="A487"/>
  <c r="B487" s="1"/>
  <c r="B5"/>
  <c r="B7"/>
  <c r="B9"/>
  <c r="B11"/>
  <c r="B13"/>
  <c r="B15"/>
  <c r="B17"/>
  <c r="B19"/>
  <c r="B21"/>
  <c r="B23"/>
  <c r="B25"/>
  <c r="B27"/>
  <c r="B29"/>
  <c r="B31"/>
  <c r="B33"/>
  <c r="B35"/>
  <c r="B37"/>
  <c r="B39"/>
  <c r="B41"/>
  <c r="B43"/>
  <c r="B45"/>
  <c r="B47"/>
  <c r="B49"/>
  <c r="B51"/>
  <c r="B53"/>
  <c r="B55"/>
  <c r="B57"/>
  <c r="B59"/>
  <c r="B61"/>
  <c r="B63"/>
  <c r="B65"/>
  <c r="B67"/>
  <c r="B69"/>
  <c r="B71"/>
  <c r="B73"/>
  <c r="B75"/>
  <c r="B77"/>
  <c r="B79"/>
  <c r="B81"/>
  <c r="B83"/>
  <c r="B85"/>
  <c r="B87"/>
  <c r="B89"/>
  <c r="B91"/>
  <c r="B93"/>
  <c r="B95"/>
  <c r="B97"/>
  <c r="B99"/>
  <c r="B101"/>
  <c r="B103"/>
  <c r="B105"/>
  <c r="B107"/>
  <c r="B109"/>
  <c r="B111"/>
  <c r="B113"/>
  <c r="B115"/>
  <c r="B117"/>
  <c r="B119"/>
  <c r="B121"/>
  <c r="B123"/>
  <c r="B125"/>
  <c r="B127"/>
  <c r="B129"/>
  <c r="B131"/>
  <c r="B133"/>
  <c r="B135"/>
  <c r="B137"/>
  <c r="B139"/>
  <c r="B141"/>
  <c r="B143"/>
  <c r="B145"/>
  <c r="B147"/>
  <c r="B149"/>
  <c r="B151"/>
  <c r="B153"/>
  <c r="B155"/>
  <c r="B157"/>
  <c r="B159"/>
  <c r="B161"/>
  <c r="B163"/>
  <c r="B165"/>
  <c r="B167"/>
  <c r="B169"/>
  <c r="B171"/>
  <c r="B173"/>
  <c r="B175"/>
  <c r="B177"/>
  <c r="B179"/>
  <c r="B181"/>
  <c r="B183"/>
  <c r="B185"/>
  <c r="B187"/>
  <c r="B189"/>
  <c r="B191"/>
  <c r="B193"/>
  <c r="B195"/>
  <c r="B197"/>
  <c r="B199"/>
  <c r="B201"/>
  <c r="B203"/>
  <c r="B205"/>
  <c r="B207"/>
  <c r="B209"/>
  <c r="B211"/>
  <c r="B213"/>
  <c r="B215"/>
  <c r="B217"/>
  <c r="B219"/>
  <c r="B221"/>
  <c r="B223"/>
  <c r="B225"/>
  <c r="B227"/>
  <c r="B229"/>
  <c r="B231"/>
  <c r="B233"/>
  <c r="B235"/>
  <c r="B237"/>
  <c r="B239"/>
  <c r="B241"/>
  <c r="B243"/>
  <c r="B245"/>
  <c r="B247"/>
  <c r="B249"/>
  <c r="B251"/>
  <c r="B253"/>
  <c r="B255"/>
  <c r="B257"/>
  <c r="B259"/>
  <c r="B261"/>
  <c r="B263"/>
  <c r="B265"/>
  <c r="B267"/>
  <c r="B269"/>
  <c r="B271"/>
  <c r="B273"/>
  <c r="B275"/>
  <c r="B277"/>
  <c r="B279"/>
  <c r="B281"/>
  <c r="B283"/>
  <c r="B285"/>
  <c r="B287"/>
  <c r="B289"/>
  <c r="B291"/>
  <c r="B293"/>
  <c r="B295"/>
  <c r="B297"/>
  <c r="B299"/>
  <c r="B301"/>
  <c r="B303"/>
  <c r="B305"/>
  <c r="B307"/>
  <c r="B309"/>
  <c r="B311"/>
  <c r="B313"/>
  <c r="B315"/>
  <c r="B317"/>
  <c r="B319"/>
  <c r="B321"/>
  <c r="B323"/>
  <c r="B325"/>
  <c r="B327"/>
  <c r="B329"/>
  <c r="B331"/>
  <c r="B333"/>
  <c r="B335"/>
  <c r="B337"/>
  <c r="B339"/>
  <c r="B341"/>
  <c r="B343"/>
  <c r="B345"/>
  <c r="B347"/>
  <c r="B349"/>
  <c r="B351"/>
  <c r="B353"/>
  <c r="B355"/>
  <c r="B357"/>
  <c r="B359"/>
  <c r="B361"/>
  <c r="B363"/>
  <c r="B365"/>
  <c r="B367"/>
  <c r="B369"/>
  <c r="B371"/>
  <c r="B373"/>
  <c r="B375"/>
  <c r="B377"/>
  <c r="B379"/>
  <c r="B381"/>
  <c r="B383"/>
  <c r="B385"/>
  <c r="B387"/>
  <c r="B389"/>
  <c r="B391"/>
  <c r="B393"/>
  <c r="B395"/>
  <c r="B397"/>
  <c r="B399"/>
  <c r="B401"/>
  <c r="B403"/>
  <c r="B405"/>
  <c r="B407"/>
  <c r="B409"/>
  <c r="B411"/>
  <c r="B413"/>
  <c r="B415"/>
  <c r="B417"/>
  <c r="B419"/>
  <c r="B421"/>
  <c r="B423"/>
  <c r="B425"/>
  <c r="B427"/>
  <c r="B429"/>
  <c r="B431"/>
  <c r="B433"/>
  <c r="B435"/>
  <c r="B489"/>
  <c r="B491"/>
  <c r="B493"/>
  <c r="B495"/>
  <c r="B497"/>
  <c r="B499"/>
  <c r="B501"/>
  <c r="B503"/>
  <c r="B505"/>
  <c r="B507"/>
  <c r="B509"/>
  <c r="B511"/>
  <c r="B513"/>
  <c r="B515"/>
  <c r="B517"/>
  <c r="B519"/>
  <c r="B521"/>
  <c r="B523"/>
  <c r="B525"/>
  <c r="B527"/>
  <c r="B529"/>
  <c r="B531"/>
  <c r="B533"/>
  <c r="B535"/>
  <c r="B537"/>
  <c r="B539"/>
  <c r="B541"/>
  <c r="B543"/>
  <c r="B545"/>
  <c r="B547"/>
  <c r="B549"/>
  <c r="B551"/>
  <c r="B553"/>
  <c r="B555"/>
  <c r="B557"/>
  <c r="B559"/>
  <c r="B561"/>
  <c r="B563"/>
  <c r="B565"/>
  <c r="B567"/>
  <c r="B569"/>
  <c r="B571"/>
  <c r="B573"/>
  <c r="B575"/>
  <c r="B577"/>
  <c r="B579"/>
  <c r="B581"/>
  <c r="B583"/>
  <c r="B585"/>
  <c r="B587"/>
  <c r="B589"/>
  <c r="B591"/>
  <c r="B593"/>
  <c r="B595"/>
  <c r="B597"/>
  <c r="B599"/>
  <c r="B601"/>
  <c r="B603"/>
  <c r="B605"/>
  <c r="B607"/>
  <c r="B609"/>
  <c r="B611"/>
  <c r="B613"/>
  <c r="B615"/>
  <c r="B617"/>
  <c r="B619"/>
  <c r="B621"/>
  <c r="B623"/>
  <c r="B625"/>
  <c r="B627"/>
  <c r="B629"/>
  <c r="B631"/>
  <c r="B633"/>
  <c r="B635"/>
  <c r="B637"/>
  <c r="B639"/>
  <c r="B641"/>
  <c r="B643"/>
  <c r="B645"/>
  <c r="B647"/>
  <c r="B649"/>
  <c r="B651"/>
  <c r="B653"/>
  <c r="B655"/>
  <c r="B657"/>
  <c r="B659"/>
  <c r="B661"/>
  <c r="B663"/>
  <c r="B665"/>
  <c r="B667"/>
  <c r="B669"/>
  <c r="B671"/>
  <c r="B673"/>
  <c r="B675"/>
  <c r="B677"/>
  <c r="B679"/>
  <c r="B681"/>
  <c r="B683"/>
  <c r="B685"/>
  <c r="B687"/>
  <c r="B689"/>
  <c r="B691"/>
  <c r="B693"/>
  <c r="B695"/>
  <c r="B697"/>
  <c r="B699"/>
  <c r="B701"/>
  <c r="B703"/>
  <c r="B705"/>
  <c r="B707"/>
  <c r="B709"/>
  <c r="B711"/>
  <c r="B713"/>
  <c r="B715"/>
  <c r="B4"/>
  <c r="B6"/>
  <c r="B8"/>
  <c r="B10"/>
  <c r="B12"/>
  <c r="B14"/>
  <c r="B16"/>
  <c r="B18"/>
  <c r="B20"/>
  <c r="B22"/>
  <c r="B24"/>
  <c r="B26"/>
  <c r="B28"/>
  <c r="B30"/>
  <c r="B32"/>
  <c r="B34"/>
  <c r="B36"/>
  <c r="B38"/>
  <c r="B40"/>
  <c r="B42"/>
  <c r="B44"/>
  <c r="B46"/>
  <c r="B48"/>
  <c r="B50"/>
  <c r="B52"/>
  <c r="B54"/>
  <c r="B56"/>
  <c r="B58"/>
  <c r="B60"/>
  <c r="B62"/>
  <c r="B64"/>
  <c r="B66"/>
  <c r="B68"/>
  <c r="B70"/>
  <c r="B72"/>
  <c r="B74"/>
  <c r="B76"/>
  <c r="B78"/>
  <c r="B80"/>
  <c r="B82"/>
  <c r="B84"/>
  <c r="B86"/>
  <c r="B88"/>
  <c r="B90"/>
  <c r="B92"/>
  <c r="B94"/>
  <c r="B96"/>
  <c r="B98"/>
  <c r="B100"/>
  <c r="B102"/>
  <c r="B104"/>
  <c r="B106"/>
  <c r="B108"/>
  <c r="B110"/>
  <c r="B112"/>
  <c r="B114"/>
  <c r="B116"/>
  <c r="B118"/>
  <c r="B120"/>
  <c r="B122"/>
  <c r="B124"/>
  <c r="B126"/>
  <c r="B128"/>
  <c r="B130"/>
  <c r="B132"/>
  <c r="B134"/>
  <c r="B136"/>
  <c r="B138"/>
  <c r="B140"/>
  <c r="B142"/>
  <c r="B144"/>
  <c r="B146"/>
  <c r="B148"/>
  <c r="B150"/>
  <c r="B152"/>
  <c r="B154"/>
  <c r="B156"/>
  <c r="B158"/>
  <c r="B160"/>
  <c r="B162"/>
  <c r="B164"/>
  <c r="B166"/>
  <c r="B168"/>
  <c r="B170"/>
  <c r="B172"/>
  <c r="B174"/>
  <c r="B176"/>
  <c r="B178"/>
  <c r="B180"/>
  <c r="B182"/>
  <c r="B184"/>
  <c r="B186"/>
  <c r="B188"/>
  <c r="B190"/>
  <c r="B192"/>
  <c r="B194"/>
  <c r="B196"/>
  <c r="B198"/>
  <c r="B200"/>
  <c r="B202"/>
  <c r="B204"/>
  <c r="B206"/>
  <c r="B208"/>
  <c r="B210"/>
  <c r="B212"/>
  <c r="B214"/>
  <c r="B216"/>
  <c r="B218"/>
  <c r="B220"/>
  <c r="B222"/>
  <c r="B224"/>
  <c r="B226"/>
  <c r="B228"/>
  <c r="B230"/>
  <c r="B232"/>
  <c r="B234"/>
  <c r="B236"/>
  <c r="B238"/>
  <c r="B240"/>
  <c r="B242"/>
  <c r="B244"/>
  <c r="B246"/>
  <c r="B248"/>
  <c r="B250"/>
  <c r="B252"/>
  <c r="B254"/>
  <c r="B256"/>
  <c r="B258"/>
  <c r="B260"/>
  <c r="B262"/>
  <c r="B264"/>
  <c r="B266"/>
  <c r="B268"/>
  <c r="B270"/>
  <c r="B272"/>
  <c r="B274"/>
  <c r="B276"/>
  <c r="B278"/>
  <c r="B280"/>
  <c r="B282"/>
  <c r="B284"/>
  <c r="B286"/>
  <c r="B288"/>
  <c r="B290"/>
  <c r="B292"/>
  <c r="B294"/>
  <c r="B296"/>
  <c r="B298"/>
  <c r="B300"/>
  <c r="B302"/>
  <c r="B304"/>
  <c r="B306"/>
  <c r="B308"/>
  <c r="B310"/>
  <c r="B312"/>
  <c r="B314"/>
  <c r="B316"/>
  <c r="B318"/>
  <c r="B320"/>
  <c r="B322"/>
  <c r="B324"/>
  <c r="B326"/>
  <c r="B328"/>
  <c r="B330"/>
  <c r="B332"/>
  <c r="B334"/>
  <c r="B336"/>
  <c r="B338"/>
  <c r="B340"/>
  <c r="B342"/>
  <c r="B344"/>
  <c r="B346"/>
  <c r="B348"/>
  <c r="B350"/>
  <c r="B352"/>
  <c r="B354"/>
  <c r="B356"/>
  <c r="B358"/>
  <c r="B360"/>
  <c r="B362"/>
  <c r="B364"/>
  <c r="B366"/>
  <c r="B368"/>
  <c r="B370"/>
  <c r="B372"/>
  <c r="B374"/>
  <c r="B376"/>
  <c r="B378"/>
  <c r="B380"/>
  <c r="B382"/>
  <c r="B384"/>
  <c r="B386"/>
  <c r="B388"/>
  <c r="B390"/>
  <c r="B392"/>
  <c r="B394"/>
  <c r="B396"/>
  <c r="B398"/>
  <c r="B400"/>
  <c r="B402"/>
  <c r="B404"/>
  <c r="B406"/>
  <c r="B408"/>
  <c r="B410"/>
  <c r="B412"/>
  <c r="B414"/>
  <c r="B416"/>
  <c r="B418"/>
  <c r="B420"/>
  <c r="B422"/>
  <c r="B424"/>
  <c r="B426"/>
  <c r="B428"/>
  <c r="B430"/>
  <c r="B432"/>
  <c r="B434"/>
  <c r="B436"/>
  <c r="B438"/>
  <c r="B440"/>
  <c r="B442"/>
  <c r="B444"/>
  <c r="B446"/>
  <c r="B448"/>
  <c r="B450"/>
  <c r="B452"/>
  <c r="B719"/>
  <c r="B723"/>
  <c r="B727"/>
  <c r="B731"/>
  <c r="B735"/>
  <c r="B739"/>
  <c r="B743"/>
  <c r="B747"/>
  <c r="B751"/>
  <c r="B755"/>
  <c r="B759"/>
  <c r="B763"/>
  <c r="B767"/>
  <c r="B771"/>
  <c r="B775"/>
  <c r="B779"/>
  <c r="B783"/>
  <c r="B787"/>
  <c r="B791"/>
  <c r="B795"/>
  <c r="B799"/>
  <c r="B803"/>
  <c r="B807"/>
  <c r="B811"/>
  <c r="B815"/>
  <c r="B819"/>
  <c r="B823"/>
  <c r="B827"/>
  <c r="B831"/>
  <c r="B835"/>
  <c r="B839"/>
  <c r="B843"/>
  <c r="B847"/>
  <c r="B851"/>
  <c r="B855"/>
  <c r="B859"/>
  <c r="B863"/>
  <c r="B867"/>
  <c r="B871"/>
  <c r="B875"/>
  <c r="B879"/>
  <c r="B883"/>
  <c r="B887"/>
  <c r="B891"/>
  <c r="B895"/>
  <c r="B899"/>
  <c r="B903"/>
  <c r="B907"/>
  <c r="B911"/>
  <c r="B915"/>
  <c r="B919"/>
  <c r="B983"/>
  <c r="B721"/>
  <c r="B729"/>
  <c r="B737"/>
  <c r="B745"/>
  <c r="B753"/>
  <c r="B761"/>
  <c r="B769"/>
  <c r="B777"/>
  <c r="B785"/>
  <c r="B793"/>
  <c r="B801"/>
  <c r="B809"/>
  <c r="B817"/>
  <c r="B825"/>
  <c r="B833"/>
  <c r="B841"/>
  <c r="B849"/>
  <c r="B857"/>
  <c r="B865"/>
  <c r="B873"/>
  <c r="B881"/>
  <c r="B889"/>
  <c r="B897"/>
  <c r="B905"/>
  <c r="B913"/>
  <c r="B921"/>
  <c r="B929"/>
  <c r="B937"/>
  <c r="B945"/>
  <c r="B953"/>
  <c r="B961"/>
  <c r="B969"/>
  <c r="B977"/>
  <c r="B985"/>
  <c r="B993"/>
  <c r="B490"/>
  <c r="B492"/>
  <c r="B494"/>
  <c r="B496"/>
  <c r="B498"/>
  <c r="B500"/>
  <c r="B502"/>
  <c r="B504"/>
  <c r="B506"/>
  <c r="B508"/>
  <c r="B510"/>
  <c r="B512"/>
  <c r="B514"/>
  <c r="B516"/>
  <c r="B518"/>
  <c r="B520"/>
  <c r="B522"/>
  <c r="B524"/>
  <c r="B526"/>
  <c r="B528"/>
  <c r="B530"/>
  <c r="B532"/>
  <c r="B534"/>
  <c r="B536"/>
  <c r="B538"/>
  <c r="B540"/>
  <c r="B542"/>
  <c r="B544"/>
  <c r="B546"/>
  <c r="B548"/>
  <c r="B550"/>
  <c r="B552"/>
  <c r="B554"/>
  <c r="B556"/>
  <c r="B558"/>
  <c r="B560"/>
  <c r="B562"/>
  <c r="B564"/>
  <c r="B566"/>
  <c r="B568"/>
  <c r="B570"/>
  <c r="B572"/>
  <c r="B574"/>
  <c r="B576"/>
  <c r="B578"/>
  <c r="B580"/>
  <c r="B582"/>
  <c r="B584"/>
  <c r="B586"/>
  <c r="B588"/>
  <c r="B590"/>
  <c r="B592"/>
  <c r="B594"/>
  <c r="B596"/>
  <c r="B598"/>
  <c r="B600"/>
  <c r="B602"/>
  <c r="B604"/>
  <c r="B606"/>
  <c r="B608"/>
  <c r="B610"/>
  <c r="B612"/>
  <c r="B614"/>
  <c r="B616"/>
  <c r="B618"/>
  <c r="B620"/>
  <c r="B622"/>
  <c r="B624"/>
  <c r="B626"/>
  <c r="B628"/>
  <c r="B630"/>
  <c r="B632"/>
  <c r="B634"/>
  <c r="B636"/>
  <c r="B638"/>
  <c r="B640"/>
  <c r="B642"/>
  <c r="B644"/>
  <c r="B646"/>
  <c r="B648"/>
  <c r="B650"/>
  <c r="B652"/>
  <c r="B654"/>
  <c r="B656"/>
  <c r="B658"/>
  <c r="B660"/>
  <c r="B662"/>
  <c r="B664"/>
  <c r="B666"/>
  <c r="B668"/>
  <c r="B670"/>
  <c r="B672"/>
  <c r="B674"/>
  <c r="B676"/>
  <c r="B678"/>
  <c r="B680"/>
  <c r="B682"/>
  <c r="B684"/>
  <c r="B686"/>
  <c r="B688"/>
  <c r="B690"/>
  <c r="B692"/>
  <c r="B694"/>
  <c r="B696"/>
  <c r="B698"/>
  <c r="B700"/>
  <c r="B702"/>
  <c r="B704"/>
  <c r="B706"/>
  <c r="B708"/>
  <c r="B710"/>
  <c r="B712"/>
  <c r="B714"/>
  <c r="B716"/>
  <c r="B718"/>
  <c r="B720"/>
  <c r="B722"/>
  <c r="B724"/>
  <c r="B726"/>
  <c r="B728"/>
  <c r="B730"/>
  <c r="B732"/>
  <c r="B734"/>
  <c r="B736"/>
  <c r="B738"/>
  <c r="B740"/>
  <c r="B742"/>
  <c r="B744"/>
  <c r="B746"/>
  <c r="B748"/>
  <c r="B750"/>
  <c r="B752"/>
  <c r="B754"/>
  <c r="B756"/>
  <c r="B758"/>
  <c r="B760"/>
  <c r="B762"/>
  <c r="B764"/>
  <c r="B766"/>
  <c r="B768"/>
  <c r="B770"/>
  <c r="B772"/>
  <c r="B774"/>
  <c r="B776"/>
  <c r="B778"/>
  <c r="B780"/>
  <c r="B782"/>
  <c r="B784"/>
  <c r="B786"/>
  <c r="B788"/>
  <c r="B790"/>
  <c r="B792"/>
  <c r="B794"/>
  <c r="B796"/>
  <c r="B798"/>
  <c r="B800"/>
  <c r="B802"/>
  <c r="B804"/>
  <c r="B806"/>
  <c r="B808"/>
  <c r="B810"/>
  <c r="B812"/>
  <c r="B814"/>
  <c r="B816"/>
  <c r="B818"/>
  <c r="B820"/>
  <c r="B822"/>
  <c r="B824"/>
  <c r="B826"/>
  <c r="B828"/>
  <c r="B830"/>
  <c r="B832"/>
  <c r="B834"/>
  <c r="B836"/>
  <c r="B838"/>
  <c r="B840"/>
  <c r="B842"/>
  <c r="B844"/>
  <c r="B846"/>
  <c r="B848"/>
  <c r="B850"/>
  <c r="B852"/>
  <c r="B854"/>
  <c r="B856"/>
  <c r="B858"/>
  <c r="B860"/>
  <c r="B862"/>
  <c r="B864"/>
  <c r="B866"/>
  <c r="B868"/>
  <c r="B870"/>
  <c r="B872"/>
  <c r="B874"/>
  <c r="B876"/>
  <c r="B878"/>
  <c r="B880"/>
  <c r="B882"/>
  <c r="B884"/>
  <c r="B886"/>
  <c r="B888"/>
  <c r="B890"/>
  <c r="B892"/>
  <c r="B894"/>
  <c r="B896"/>
  <c r="B898"/>
  <c r="B900"/>
  <c r="B902"/>
  <c r="B904"/>
  <c r="B906"/>
  <c r="B908"/>
  <c r="B910"/>
  <c r="B912"/>
  <c r="B914"/>
  <c r="B916"/>
  <c r="B918"/>
  <c r="B920"/>
  <c r="B922"/>
  <c r="B924"/>
  <c r="B926"/>
  <c r="B928"/>
  <c r="B930"/>
  <c r="B932"/>
  <c r="B934"/>
  <c r="B936"/>
  <c r="B938"/>
  <c r="B940"/>
  <c r="B942"/>
  <c r="B944"/>
  <c r="B946"/>
  <c r="B948"/>
  <c r="B950"/>
  <c r="B952"/>
  <c r="B954"/>
  <c r="B956"/>
  <c r="B958"/>
  <c r="B960"/>
  <c r="B962"/>
  <c r="B964"/>
  <c r="B966"/>
  <c r="B968"/>
  <c r="B970"/>
  <c r="B972"/>
  <c r="B974"/>
  <c r="B976"/>
  <c r="B978"/>
  <c r="B980"/>
  <c r="B982"/>
  <c r="B984"/>
  <c r="B986"/>
  <c r="B988"/>
  <c r="B990"/>
  <c r="B992"/>
  <c r="B994"/>
  <c r="B996"/>
  <c r="B998"/>
  <c r="B1000"/>
  <c r="C321" i="2"/>
  <c r="D321" s="1"/>
  <c r="E321" s="1"/>
  <c r="F321" s="1"/>
  <c r="C449"/>
  <c r="D449" s="1"/>
  <c r="E449" s="1"/>
  <c r="F449" s="1"/>
  <c r="C385"/>
  <c r="D385" s="1"/>
  <c r="E385" s="1"/>
  <c r="F385" s="1"/>
  <c r="C353"/>
  <c r="D353" s="1"/>
  <c r="E353" s="1"/>
  <c r="F353" s="1"/>
  <c r="C417"/>
  <c r="D417" s="1"/>
  <c r="E417" s="1"/>
  <c r="F417" s="1"/>
  <c r="C481"/>
  <c r="D481" s="1"/>
  <c r="E481" s="1"/>
  <c r="F481" s="1"/>
  <c r="C305"/>
  <c r="D305" s="1"/>
  <c r="E305" s="1"/>
  <c r="F305" s="1"/>
  <c r="C337"/>
  <c r="D337" s="1"/>
  <c r="E337" s="1"/>
  <c r="F337" s="1"/>
  <c r="C369"/>
  <c r="D369" s="1"/>
  <c r="E369" s="1"/>
  <c r="F369" s="1"/>
  <c r="C401"/>
  <c r="D401" s="1"/>
  <c r="E401" s="1"/>
  <c r="F401" s="1"/>
  <c r="C433"/>
  <c r="D433" s="1"/>
  <c r="E433" s="1"/>
  <c r="F433" s="1"/>
  <c r="C465"/>
  <c r="D465" s="1"/>
  <c r="E465" s="1"/>
  <c r="F465" s="1"/>
  <c r="C497"/>
  <c r="D497" s="1"/>
  <c r="E497" s="1"/>
  <c r="F497" s="1"/>
  <c r="C22"/>
  <c r="D22" s="1"/>
  <c r="E22" s="1"/>
  <c r="F22" s="1"/>
  <c r="C38"/>
  <c r="D38" s="1"/>
  <c r="E38" s="1"/>
  <c r="F38" s="1"/>
  <c r="C54"/>
  <c r="D54" s="1"/>
  <c r="E54" s="1"/>
  <c r="F54" s="1"/>
  <c r="C70"/>
  <c r="D70" s="1"/>
  <c r="E70" s="1"/>
  <c r="F70" s="1"/>
  <c r="C86"/>
  <c r="D86" s="1"/>
  <c r="E86" s="1"/>
  <c r="F86" s="1"/>
  <c r="C313"/>
  <c r="D313" s="1"/>
  <c r="E313" s="1"/>
  <c r="F313" s="1"/>
  <c r="C329"/>
  <c r="D329" s="1"/>
  <c r="E329" s="1"/>
  <c r="F329" s="1"/>
  <c r="C345"/>
  <c r="D345" s="1"/>
  <c r="E345" s="1"/>
  <c r="F345" s="1"/>
  <c r="C361"/>
  <c r="D361" s="1"/>
  <c r="E361" s="1"/>
  <c r="F361" s="1"/>
  <c r="C377"/>
  <c r="D377" s="1"/>
  <c r="E377" s="1"/>
  <c r="F377" s="1"/>
  <c r="C393"/>
  <c r="D393" s="1"/>
  <c r="E393" s="1"/>
  <c r="F393" s="1"/>
  <c r="C409"/>
  <c r="D409" s="1"/>
  <c r="E409" s="1"/>
  <c r="F409" s="1"/>
  <c r="C425"/>
  <c r="D425" s="1"/>
  <c r="E425" s="1"/>
  <c r="F425" s="1"/>
  <c r="C441"/>
  <c r="D441" s="1"/>
  <c r="E441" s="1"/>
  <c r="F441" s="1"/>
  <c r="C457"/>
  <c r="D457" s="1"/>
  <c r="E457" s="1"/>
  <c r="F457" s="1"/>
  <c r="C473"/>
  <c r="D473" s="1"/>
  <c r="E473" s="1"/>
  <c r="F473" s="1"/>
  <c r="C489"/>
  <c r="D489" s="1"/>
  <c r="E489" s="1"/>
  <c r="F489" s="1"/>
  <c r="C505"/>
  <c r="D505" s="1"/>
  <c r="E505" s="1"/>
  <c r="F505" s="1"/>
  <c r="C925"/>
  <c r="D925" s="1"/>
  <c r="E925" s="1"/>
  <c r="F925" s="1"/>
  <c r="C14"/>
  <c r="D14" s="1"/>
  <c r="E14" s="1"/>
  <c r="F14" s="1"/>
  <c r="C30"/>
  <c r="D30" s="1"/>
  <c r="E30" s="1"/>
  <c r="F30" s="1"/>
  <c r="C46"/>
  <c r="D46" s="1"/>
  <c r="E46" s="1"/>
  <c r="F46" s="1"/>
  <c r="C62"/>
  <c r="D62" s="1"/>
  <c r="E62" s="1"/>
  <c r="F62" s="1"/>
  <c r="C78"/>
  <c r="D78" s="1"/>
  <c r="E78" s="1"/>
  <c r="F78" s="1"/>
  <c r="C94"/>
  <c r="D94" s="1"/>
  <c r="E94" s="1"/>
  <c r="F94" s="1"/>
  <c r="C917"/>
  <c r="D917" s="1"/>
  <c r="E917" s="1"/>
  <c r="F917" s="1"/>
  <c r="C18"/>
  <c r="D18" s="1"/>
  <c r="E18" s="1"/>
  <c r="F18" s="1"/>
  <c r="C26"/>
  <c r="D26" s="1"/>
  <c r="E26" s="1"/>
  <c r="F26" s="1"/>
  <c r="C34"/>
  <c r="D34" s="1"/>
  <c r="E34" s="1"/>
  <c r="F34" s="1"/>
  <c r="C42"/>
  <c r="D42" s="1"/>
  <c r="E42" s="1"/>
  <c r="F42" s="1"/>
  <c r="C50"/>
  <c r="D50" s="1"/>
  <c r="E50" s="1"/>
  <c r="F50" s="1"/>
  <c r="C58"/>
  <c r="D58" s="1"/>
  <c r="E58" s="1"/>
  <c r="F58" s="1"/>
  <c r="C66"/>
  <c r="D66" s="1"/>
  <c r="E66" s="1"/>
  <c r="F66" s="1"/>
  <c r="C74"/>
  <c r="D74" s="1"/>
  <c r="E74" s="1"/>
  <c r="F74" s="1"/>
  <c r="C82"/>
  <c r="D82" s="1"/>
  <c r="E82" s="1"/>
  <c r="F82" s="1"/>
  <c r="C90"/>
  <c r="D90" s="1"/>
  <c r="E90" s="1"/>
  <c r="F90" s="1"/>
  <c r="C309"/>
  <c r="D309" s="1"/>
  <c r="E309" s="1"/>
  <c r="F309" s="1"/>
  <c r="C317"/>
  <c r="D317" s="1"/>
  <c r="E317" s="1"/>
  <c r="F317" s="1"/>
  <c r="C325"/>
  <c r="D325" s="1"/>
  <c r="E325" s="1"/>
  <c r="F325" s="1"/>
  <c r="C333"/>
  <c r="D333" s="1"/>
  <c r="E333" s="1"/>
  <c r="F333" s="1"/>
  <c r="C341"/>
  <c r="D341" s="1"/>
  <c r="E341" s="1"/>
  <c r="F341" s="1"/>
  <c r="C349"/>
  <c r="D349" s="1"/>
  <c r="E349" s="1"/>
  <c r="F349" s="1"/>
  <c r="C357"/>
  <c r="D357" s="1"/>
  <c r="E357" s="1"/>
  <c r="F357" s="1"/>
  <c r="C365"/>
  <c r="D365" s="1"/>
  <c r="E365" s="1"/>
  <c r="F365" s="1"/>
  <c r="C373"/>
  <c r="D373" s="1"/>
  <c r="E373" s="1"/>
  <c r="F373" s="1"/>
  <c r="C381"/>
  <c r="D381" s="1"/>
  <c r="E381" s="1"/>
  <c r="F381" s="1"/>
  <c r="C389"/>
  <c r="D389" s="1"/>
  <c r="E389" s="1"/>
  <c r="F389" s="1"/>
  <c r="C397"/>
  <c r="D397" s="1"/>
  <c r="E397" s="1"/>
  <c r="F397" s="1"/>
  <c r="C405"/>
  <c r="D405" s="1"/>
  <c r="E405" s="1"/>
  <c r="F405" s="1"/>
  <c r="C413"/>
  <c r="D413" s="1"/>
  <c r="E413" s="1"/>
  <c r="F413" s="1"/>
  <c r="C421"/>
  <c r="D421" s="1"/>
  <c r="E421" s="1"/>
  <c r="F421" s="1"/>
  <c r="C429"/>
  <c r="D429" s="1"/>
  <c r="E429" s="1"/>
  <c r="F429" s="1"/>
  <c r="C437"/>
  <c r="D437" s="1"/>
  <c r="E437" s="1"/>
  <c r="F437" s="1"/>
  <c r="C445"/>
  <c r="D445" s="1"/>
  <c r="E445" s="1"/>
  <c r="F445" s="1"/>
  <c r="C453"/>
  <c r="D453" s="1"/>
  <c r="E453" s="1"/>
  <c r="F453" s="1"/>
  <c r="C461"/>
  <c r="D461" s="1"/>
  <c r="E461" s="1"/>
  <c r="F461" s="1"/>
  <c r="C469"/>
  <c r="D469" s="1"/>
  <c r="E469" s="1"/>
  <c r="F469" s="1"/>
  <c r="C477"/>
  <c r="D477" s="1"/>
  <c r="E477" s="1"/>
  <c r="F477" s="1"/>
  <c r="C485"/>
  <c r="D485" s="1"/>
  <c r="E485" s="1"/>
  <c r="F485" s="1"/>
  <c r="C493"/>
  <c r="D493" s="1"/>
  <c r="E493" s="1"/>
  <c r="F493" s="1"/>
  <c r="C501"/>
  <c r="D501" s="1"/>
  <c r="E501" s="1"/>
  <c r="F501" s="1"/>
  <c r="C509"/>
  <c r="D509" s="1"/>
  <c r="E509" s="1"/>
  <c r="F509" s="1"/>
  <c r="C921"/>
  <c r="D921" s="1"/>
  <c r="E921" s="1"/>
  <c r="F921" s="1"/>
  <c r="C929"/>
  <c r="D929" s="1"/>
  <c r="E929" s="1"/>
  <c r="F929" s="1"/>
  <c r="B16"/>
  <c r="C16"/>
  <c r="D16" s="1"/>
  <c r="E16" s="1"/>
  <c r="F16" s="1"/>
  <c r="B24"/>
  <c r="C24"/>
  <c r="D24" s="1"/>
  <c r="E24" s="1"/>
  <c r="F24" s="1"/>
  <c r="B32"/>
  <c r="C32"/>
  <c r="D32" s="1"/>
  <c r="E32" s="1"/>
  <c r="F32" s="1"/>
  <c r="B40"/>
  <c r="C40"/>
  <c r="D40" s="1"/>
  <c r="E40" s="1"/>
  <c r="F40" s="1"/>
  <c r="B48"/>
  <c r="C48"/>
  <c r="D48" s="1"/>
  <c r="E48" s="1"/>
  <c r="F48" s="1"/>
  <c r="B56"/>
  <c r="C56"/>
  <c r="D56" s="1"/>
  <c r="E56" s="1"/>
  <c r="F56" s="1"/>
  <c r="B64"/>
  <c r="C64"/>
  <c r="D64" s="1"/>
  <c r="E64" s="1"/>
  <c r="F64" s="1"/>
  <c r="B72"/>
  <c r="C72"/>
  <c r="D72" s="1"/>
  <c r="E72" s="1"/>
  <c r="F72" s="1"/>
  <c r="B80"/>
  <c r="C80"/>
  <c r="D80" s="1"/>
  <c r="E80" s="1"/>
  <c r="F80" s="1"/>
  <c r="B88"/>
  <c r="C88"/>
  <c r="D88" s="1"/>
  <c r="E88" s="1"/>
  <c r="F88" s="1"/>
  <c r="B96"/>
  <c r="C96"/>
  <c r="D96" s="1"/>
  <c r="E96" s="1"/>
  <c r="F96" s="1"/>
  <c r="B307"/>
  <c r="C307"/>
  <c r="D307" s="1"/>
  <c r="E307" s="1"/>
  <c r="F307" s="1"/>
  <c r="B315"/>
  <c r="C315"/>
  <c r="D315" s="1"/>
  <c r="E315" s="1"/>
  <c r="F315" s="1"/>
  <c r="B323"/>
  <c r="C323"/>
  <c r="D323" s="1"/>
  <c r="E323" s="1"/>
  <c r="F323" s="1"/>
  <c r="B331"/>
  <c r="C331"/>
  <c r="D331" s="1"/>
  <c r="E331" s="1"/>
  <c r="F331" s="1"/>
  <c r="B339"/>
  <c r="C339"/>
  <c r="D339" s="1"/>
  <c r="E339" s="1"/>
  <c r="F339" s="1"/>
  <c r="B347"/>
  <c r="C347"/>
  <c r="D347" s="1"/>
  <c r="E347" s="1"/>
  <c r="F347" s="1"/>
  <c r="B355"/>
  <c r="C355"/>
  <c r="D355" s="1"/>
  <c r="E355" s="1"/>
  <c r="F355" s="1"/>
  <c r="B363"/>
  <c r="C363"/>
  <c r="D363" s="1"/>
  <c r="E363" s="1"/>
  <c r="F363" s="1"/>
  <c r="B371"/>
  <c r="C371"/>
  <c r="D371" s="1"/>
  <c r="E371" s="1"/>
  <c r="F371" s="1"/>
  <c r="B379"/>
  <c r="C379"/>
  <c r="D379" s="1"/>
  <c r="E379" s="1"/>
  <c r="F379" s="1"/>
  <c r="B387"/>
  <c r="C387"/>
  <c r="D387" s="1"/>
  <c r="E387" s="1"/>
  <c r="F387" s="1"/>
  <c r="B395"/>
  <c r="C395"/>
  <c r="D395" s="1"/>
  <c r="E395" s="1"/>
  <c r="F395" s="1"/>
  <c r="B403"/>
  <c r="C403"/>
  <c r="D403" s="1"/>
  <c r="E403" s="1"/>
  <c r="F403" s="1"/>
  <c r="B411"/>
  <c r="C411"/>
  <c r="D411" s="1"/>
  <c r="E411" s="1"/>
  <c r="F411" s="1"/>
  <c r="B419"/>
  <c r="C419"/>
  <c r="D419" s="1"/>
  <c r="E419" s="1"/>
  <c r="F419" s="1"/>
  <c r="B427"/>
  <c r="C427"/>
  <c r="D427" s="1"/>
  <c r="E427" s="1"/>
  <c r="F427" s="1"/>
  <c r="B435"/>
  <c r="C435"/>
  <c r="D435" s="1"/>
  <c r="E435" s="1"/>
  <c r="F435" s="1"/>
  <c r="B443"/>
  <c r="C443"/>
  <c r="D443" s="1"/>
  <c r="E443" s="1"/>
  <c r="F443" s="1"/>
  <c r="B451"/>
  <c r="C451"/>
  <c r="D451" s="1"/>
  <c r="E451" s="1"/>
  <c r="F451" s="1"/>
  <c r="B459"/>
  <c r="C459"/>
  <c r="D459" s="1"/>
  <c r="E459" s="1"/>
  <c r="F459" s="1"/>
  <c r="B467"/>
  <c r="C467"/>
  <c r="D467" s="1"/>
  <c r="E467" s="1"/>
  <c r="F467" s="1"/>
  <c r="B475"/>
  <c r="C475"/>
  <c r="D475" s="1"/>
  <c r="E475" s="1"/>
  <c r="F475" s="1"/>
  <c r="B483"/>
  <c r="C483"/>
  <c r="D483" s="1"/>
  <c r="E483" s="1"/>
  <c r="F483" s="1"/>
  <c r="B491"/>
  <c r="C491"/>
  <c r="D491" s="1"/>
  <c r="E491" s="1"/>
  <c r="F491" s="1"/>
  <c r="B499"/>
  <c r="C499"/>
  <c r="D499" s="1"/>
  <c r="E499" s="1"/>
  <c r="F499" s="1"/>
  <c r="B507"/>
  <c r="C507"/>
  <c r="D507" s="1"/>
  <c r="E507" s="1"/>
  <c r="F507" s="1"/>
  <c r="B20"/>
  <c r="C20"/>
  <c r="D20" s="1"/>
  <c r="E20" s="1"/>
  <c r="F20" s="1"/>
  <c r="B28"/>
  <c r="C28"/>
  <c r="D28" s="1"/>
  <c r="E28" s="1"/>
  <c r="F28" s="1"/>
  <c r="B36"/>
  <c r="C36"/>
  <c r="D36" s="1"/>
  <c r="E36" s="1"/>
  <c r="F36" s="1"/>
  <c r="B44"/>
  <c r="C44"/>
  <c r="D44" s="1"/>
  <c r="E44" s="1"/>
  <c r="F44" s="1"/>
  <c r="B52"/>
  <c r="C52"/>
  <c r="D52" s="1"/>
  <c r="E52" s="1"/>
  <c r="F52" s="1"/>
  <c r="B60"/>
  <c r="C60"/>
  <c r="D60" s="1"/>
  <c r="E60" s="1"/>
  <c r="F60" s="1"/>
  <c r="B68"/>
  <c r="C68"/>
  <c r="D68" s="1"/>
  <c r="E68" s="1"/>
  <c r="F68" s="1"/>
  <c r="B76"/>
  <c r="C76"/>
  <c r="D76" s="1"/>
  <c r="E76" s="1"/>
  <c r="F76" s="1"/>
  <c r="B84"/>
  <c r="C84"/>
  <c r="D84" s="1"/>
  <c r="E84" s="1"/>
  <c r="F84" s="1"/>
  <c r="B92"/>
  <c r="C92"/>
  <c r="D92" s="1"/>
  <c r="E92" s="1"/>
  <c r="F92" s="1"/>
  <c r="B303"/>
  <c r="C303"/>
  <c r="D303" s="1"/>
  <c r="E303" s="1"/>
  <c r="F303" s="1"/>
  <c r="B311"/>
  <c r="C311"/>
  <c r="D311" s="1"/>
  <c r="E311" s="1"/>
  <c r="F311" s="1"/>
  <c r="B319"/>
  <c r="C319"/>
  <c r="D319" s="1"/>
  <c r="E319" s="1"/>
  <c r="F319" s="1"/>
  <c r="B327"/>
  <c r="C327"/>
  <c r="D327" s="1"/>
  <c r="E327" s="1"/>
  <c r="F327" s="1"/>
  <c r="B335"/>
  <c r="C335"/>
  <c r="D335" s="1"/>
  <c r="E335" s="1"/>
  <c r="F335" s="1"/>
  <c r="B343"/>
  <c r="C343"/>
  <c r="D343" s="1"/>
  <c r="E343" s="1"/>
  <c r="F343" s="1"/>
  <c r="B351"/>
  <c r="C351"/>
  <c r="D351" s="1"/>
  <c r="E351" s="1"/>
  <c r="F351" s="1"/>
  <c r="B359"/>
  <c r="C359"/>
  <c r="D359" s="1"/>
  <c r="E359" s="1"/>
  <c r="F359" s="1"/>
  <c r="B367"/>
  <c r="C367"/>
  <c r="D367" s="1"/>
  <c r="E367" s="1"/>
  <c r="F367" s="1"/>
  <c r="B375"/>
  <c r="C375"/>
  <c r="D375" s="1"/>
  <c r="E375" s="1"/>
  <c r="F375" s="1"/>
  <c r="B383"/>
  <c r="C383"/>
  <c r="D383" s="1"/>
  <c r="E383" s="1"/>
  <c r="F383" s="1"/>
  <c r="B391"/>
  <c r="C391"/>
  <c r="D391" s="1"/>
  <c r="E391" s="1"/>
  <c r="F391" s="1"/>
  <c r="B399"/>
  <c r="C399"/>
  <c r="D399" s="1"/>
  <c r="E399" s="1"/>
  <c r="F399" s="1"/>
  <c r="B407"/>
  <c r="C407"/>
  <c r="D407" s="1"/>
  <c r="E407" s="1"/>
  <c r="F407" s="1"/>
  <c r="B415"/>
  <c r="C415"/>
  <c r="D415" s="1"/>
  <c r="E415" s="1"/>
  <c r="F415" s="1"/>
  <c r="B423"/>
  <c r="C423"/>
  <c r="D423" s="1"/>
  <c r="E423" s="1"/>
  <c r="F423" s="1"/>
  <c r="B431"/>
  <c r="C431"/>
  <c r="D431" s="1"/>
  <c r="E431" s="1"/>
  <c r="F431" s="1"/>
  <c r="B439"/>
  <c r="C439"/>
  <c r="D439" s="1"/>
  <c r="E439" s="1"/>
  <c r="F439" s="1"/>
  <c r="B447"/>
  <c r="C447"/>
  <c r="D447" s="1"/>
  <c r="E447" s="1"/>
  <c r="F447" s="1"/>
  <c r="B455"/>
  <c r="C455"/>
  <c r="D455" s="1"/>
  <c r="E455" s="1"/>
  <c r="F455" s="1"/>
  <c r="B463"/>
  <c r="C463"/>
  <c r="D463" s="1"/>
  <c r="E463" s="1"/>
  <c r="F463" s="1"/>
  <c r="B471"/>
  <c r="C471"/>
  <c r="D471" s="1"/>
  <c r="E471" s="1"/>
  <c r="F471" s="1"/>
  <c r="B479"/>
  <c r="C479"/>
  <c r="D479" s="1"/>
  <c r="E479" s="1"/>
  <c r="F479" s="1"/>
  <c r="B487"/>
  <c r="C487"/>
  <c r="D487" s="1"/>
  <c r="E487" s="1"/>
  <c r="F487" s="1"/>
  <c r="B495"/>
  <c r="C495"/>
  <c r="D495" s="1"/>
  <c r="E495" s="1"/>
  <c r="F495" s="1"/>
  <c r="B503"/>
  <c r="C503"/>
  <c r="D503" s="1"/>
  <c r="E503" s="1"/>
  <c r="F503" s="1"/>
  <c r="C577"/>
  <c r="D577" s="1"/>
  <c r="E577" s="1"/>
  <c r="F577" s="1"/>
  <c r="B577"/>
  <c r="C772"/>
  <c r="D772" s="1"/>
  <c r="E772" s="1"/>
  <c r="F772" s="1"/>
  <c r="B772"/>
  <c r="C774"/>
  <c r="D774" s="1"/>
  <c r="E774" s="1"/>
  <c r="F774" s="1"/>
  <c r="B774"/>
  <c r="C776"/>
  <c r="D776" s="1"/>
  <c r="E776" s="1"/>
  <c r="F776" s="1"/>
  <c r="B776"/>
  <c r="C778"/>
  <c r="D778" s="1"/>
  <c r="E778" s="1"/>
  <c r="F778" s="1"/>
  <c r="B778"/>
  <c r="C780"/>
  <c r="D780" s="1"/>
  <c r="E780" s="1"/>
  <c r="F780" s="1"/>
  <c r="B780"/>
  <c r="C782"/>
  <c r="D782" s="1"/>
  <c r="E782" s="1"/>
  <c r="F782" s="1"/>
  <c r="B782"/>
  <c r="C784"/>
  <c r="D784" s="1"/>
  <c r="E784" s="1"/>
  <c r="F784" s="1"/>
  <c r="B784"/>
  <c r="C786"/>
  <c r="D786" s="1"/>
  <c r="E786" s="1"/>
  <c r="F786" s="1"/>
  <c r="B786"/>
  <c r="C788"/>
  <c r="D788" s="1"/>
  <c r="E788" s="1"/>
  <c r="F788" s="1"/>
  <c r="B788"/>
  <c r="C790"/>
  <c r="D790" s="1"/>
  <c r="E790" s="1"/>
  <c r="F790" s="1"/>
  <c r="B790"/>
  <c r="C792"/>
  <c r="D792" s="1"/>
  <c r="E792" s="1"/>
  <c r="F792" s="1"/>
  <c r="B792"/>
  <c r="C794"/>
  <c r="D794" s="1"/>
  <c r="E794" s="1"/>
  <c r="F794" s="1"/>
  <c r="B794"/>
  <c r="C796"/>
  <c r="D796" s="1"/>
  <c r="E796" s="1"/>
  <c r="F796" s="1"/>
  <c r="B796"/>
  <c r="C798"/>
  <c r="D798" s="1"/>
  <c r="E798" s="1"/>
  <c r="F798" s="1"/>
  <c r="B798"/>
  <c r="C800"/>
  <c r="D800" s="1"/>
  <c r="E800" s="1"/>
  <c r="F800" s="1"/>
  <c r="B800"/>
  <c r="C802"/>
  <c r="D802" s="1"/>
  <c r="E802" s="1"/>
  <c r="F802" s="1"/>
  <c r="B802"/>
  <c r="C804"/>
  <c r="D804" s="1"/>
  <c r="E804" s="1"/>
  <c r="F804" s="1"/>
  <c r="B804"/>
  <c r="C806"/>
  <c r="D806" s="1"/>
  <c r="E806" s="1"/>
  <c r="F806" s="1"/>
  <c r="B806"/>
  <c r="C808"/>
  <c r="D808" s="1"/>
  <c r="E808" s="1"/>
  <c r="F808" s="1"/>
  <c r="B808"/>
  <c r="C810"/>
  <c r="D810" s="1"/>
  <c r="E810" s="1"/>
  <c r="F810" s="1"/>
  <c r="B810"/>
  <c r="C812"/>
  <c r="D812" s="1"/>
  <c r="E812" s="1"/>
  <c r="F812" s="1"/>
  <c r="B812"/>
  <c r="C814"/>
  <c r="D814" s="1"/>
  <c r="E814" s="1"/>
  <c r="F814" s="1"/>
  <c r="B814"/>
  <c r="C816"/>
  <c r="D816" s="1"/>
  <c r="E816" s="1"/>
  <c r="F816" s="1"/>
  <c r="B816"/>
  <c r="C818"/>
  <c r="D818" s="1"/>
  <c r="E818" s="1"/>
  <c r="F818" s="1"/>
  <c r="B818"/>
  <c r="C820"/>
  <c r="D820" s="1"/>
  <c r="E820" s="1"/>
  <c r="F820" s="1"/>
  <c r="B820"/>
  <c r="C822"/>
  <c r="D822" s="1"/>
  <c r="E822" s="1"/>
  <c r="F822" s="1"/>
  <c r="B822"/>
  <c r="C824"/>
  <c r="D824" s="1"/>
  <c r="E824" s="1"/>
  <c r="F824" s="1"/>
  <c r="B824"/>
  <c r="C826"/>
  <c r="D826" s="1"/>
  <c r="E826" s="1"/>
  <c r="F826" s="1"/>
  <c r="B826"/>
  <c r="C828"/>
  <c r="D828" s="1"/>
  <c r="E828" s="1"/>
  <c r="F828" s="1"/>
  <c r="B828"/>
  <c r="C830"/>
  <c r="D830" s="1"/>
  <c r="E830" s="1"/>
  <c r="F830" s="1"/>
  <c r="B830"/>
  <c r="C832"/>
  <c r="D832" s="1"/>
  <c r="E832" s="1"/>
  <c r="F832" s="1"/>
  <c r="B832"/>
  <c r="C834"/>
  <c r="D834" s="1"/>
  <c r="E834" s="1"/>
  <c r="F834" s="1"/>
  <c r="B834"/>
  <c r="C836"/>
  <c r="D836" s="1"/>
  <c r="E836" s="1"/>
  <c r="F836" s="1"/>
  <c r="B836"/>
  <c r="C838"/>
  <c r="D838" s="1"/>
  <c r="E838" s="1"/>
  <c r="F838" s="1"/>
  <c r="B838"/>
  <c r="C840"/>
  <c r="D840" s="1"/>
  <c r="E840" s="1"/>
  <c r="F840" s="1"/>
  <c r="B840"/>
  <c r="C842"/>
  <c r="D842" s="1"/>
  <c r="E842" s="1"/>
  <c r="F842" s="1"/>
  <c r="B842"/>
  <c r="C844"/>
  <c r="D844" s="1"/>
  <c r="E844" s="1"/>
  <c r="F844" s="1"/>
  <c r="B844"/>
  <c r="C846"/>
  <c r="D846" s="1"/>
  <c r="E846" s="1"/>
  <c r="F846" s="1"/>
  <c r="B846"/>
  <c r="C848"/>
  <c r="D848" s="1"/>
  <c r="E848" s="1"/>
  <c r="F848" s="1"/>
  <c r="B848"/>
  <c r="C850"/>
  <c r="D850" s="1"/>
  <c r="E850" s="1"/>
  <c r="F850" s="1"/>
  <c r="B850"/>
  <c r="C852"/>
  <c r="D852" s="1"/>
  <c r="E852" s="1"/>
  <c r="F852" s="1"/>
  <c r="B852"/>
  <c r="C854"/>
  <c r="D854" s="1"/>
  <c r="E854" s="1"/>
  <c r="F854" s="1"/>
  <c r="B854"/>
  <c r="C856"/>
  <c r="D856" s="1"/>
  <c r="E856" s="1"/>
  <c r="F856" s="1"/>
  <c r="B856"/>
  <c r="C858"/>
  <c r="D858" s="1"/>
  <c r="E858" s="1"/>
  <c r="F858" s="1"/>
  <c r="B858"/>
  <c r="C860"/>
  <c r="D860" s="1"/>
  <c r="E860" s="1"/>
  <c r="F860" s="1"/>
  <c r="B860"/>
  <c r="C862"/>
  <c r="D862" s="1"/>
  <c r="E862" s="1"/>
  <c r="F862" s="1"/>
  <c r="B862"/>
  <c r="C864"/>
  <c r="D864" s="1"/>
  <c r="E864" s="1"/>
  <c r="F864" s="1"/>
  <c r="B864"/>
  <c r="C866"/>
  <c r="D866" s="1"/>
  <c r="E866" s="1"/>
  <c r="F866" s="1"/>
  <c r="B866"/>
  <c r="C868"/>
  <c r="D868" s="1"/>
  <c r="E868" s="1"/>
  <c r="F868" s="1"/>
  <c r="B868"/>
  <c r="C870"/>
  <c r="D870" s="1"/>
  <c r="E870" s="1"/>
  <c r="F870" s="1"/>
  <c r="B870"/>
  <c r="C872"/>
  <c r="D872" s="1"/>
  <c r="E872" s="1"/>
  <c r="F872" s="1"/>
  <c r="B872"/>
  <c r="C874"/>
  <c r="D874" s="1"/>
  <c r="E874" s="1"/>
  <c r="F874" s="1"/>
  <c r="B874"/>
  <c r="C876"/>
  <c r="D876" s="1"/>
  <c r="E876" s="1"/>
  <c r="F876" s="1"/>
  <c r="B876"/>
  <c r="C878"/>
  <c r="D878" s="1"/>
  <c r="E878" s="1"/>
  <c r="F878" s="1"/>
  <c r="B878"/>
  <c r="C880"/>
  <c r="D880" s="1"/>
  <c r="E880" s="1"/>
  <c r="F880" s="1"/>
  <c r="B880"/>
  <c r="C882"/>
  <c r="D882" s="1"/>
  <c r="E882" s="1"/>
  <c r="F882" s="1"/>
  <c r="B882"/>
  <c r="C884"/>
  <c r="D884" s="1"/>
  <c r="E884" s="1"/>
  <c r="F884" s="1"/>
  <c r="B884"/>
  <c r="C886"/>
  <c r="D886" s="1"/>
  <c r="E886" s="1"/>
  <c r="F886" s="1"/>
  <c r="B886"/>
  <c r="C888"/>
  <c r="D888" s="1"/>
  <c r="E888" s="1"/>
  <c r="F888" s="1"/>
  <c r="B888"/>
  <c r="C890"/>
  <c r="D890" s="1"/>
  <c r="E890" s="1"/>
  <c r="F890" s="1"/>
  <c r="B890"/>
  <c r="C892"/>
  <c r="D892" s="1"/>
  <c r="E892" s="1"/>
  <c r="F892" s="1"/>
  <c r="B892"/>
  <c r="C894"/>
  <c r="D894" s="1"/>
  <c r="E894" s="1"/>
  <c r="F894" s="1"/>
  <c r="B894"/>
  <c r="C896"/>
  <c r="D896" s="1"/>
  <c r="E896" s="1"/>
  <c r="F896" s="1"/>
  <c r="B896"/>
  <c r="C898"/>
  <c r="D898" s="1"/>
  <c r="E898" s="1"/>
  <c r="F898" s="1"/>
  <c r="B898"/>
  <c r="C900"/>
  <c r="D900" s="1"/>
  <c r="E900" s="1"/>
  <c r="F900" s="1"/>
  <c r="B900"/>
  <c r="C902"/>
  <c r="D902" s="1"/>
  <c r="E902" s="1"/>
  <c r="F902" s="1"/>
  <c r="B902"/>
  <c r="C904"/>
  <c r="D904" s="1"/>
  <c r="E904" s="1"/>
  <c r="F904" s="1"/>
  <c r="B904"/>
  <c r="C906"/>
  <c r="D906" s="1"/>
  <c r="E906" s="1"/>
  <c r="F906" s="1"/>
  <c r="B906"/>
  <c r="C908"/>
  <c r="D908" s="1"/>
  <c r="E908" s="1"/>
  <c r="F908" s="1"/>
  <c r="B908"/>
  <c r="C910"/>
  <c r="D910" s="1"/>
  <c r="E910" s="1"/>
  <c r="F910" s="1"/>
  <c r="B910"/>
  <c r="C912"/>
  <c r="D912" s="1"/>
  <c r="E912" s="1"/>
  <c r="F912" s="1"/>
  <c r="B912"/>
  <c r="C914"/>
  <c r="D914" s="1"/>
  <c r="E914" s="1"/>
  <c r="F914" s="1"/>
  <c r="B914"/>
  <c r="B919"/>
  <c r="C919"/>
  <c r="D919" s="1"/>
  <c r="E919" s="1"/>
  <c r="F919" s="1"/>
  <c r="B927"/>
  <c r="C927"/>
  <c r="D927" s="1"/>
  <c r="E927" s="1"/>
  <c r="F927" s="1"/>
  <c r="C773"/>
  <c r="D773" s="1"/>
  <c r="E773" s="1"/>
  <c r="F773" s="1"/>
  <c r="B773"/>
  <c r="C775"/>
  <c r="D775" s="1"/>
  <c r="E775" s="1"/>
  <c r="F775" s="1"/>
  <c r="B775"/>
  <c r="C777"/>
  <c r="D777" s="1"/>
  <c r="E777" s="1"/>
  <c r="F777" s="1"/>
  <c r="B777"/>
  <c r="C779"/>
  <c r="D779" s="1"/>
  <c r="E779" s="1"/>
  <c r="F779" s="1"/>
  <c r="B779"/>
  <c r="C781"/>
  <c r="D781" s="1"/>
  <c r="E781" s="1"/>
  <c r="F781" s="1"/>
  <c r="B781"/>
  <c r="C783"/>
  <c r="D783" s="1"/>
  <c r="E783" s="1"/>
  <c r="F783" s="1"/>
  <c r="B783"/>
  <c r="C785"/>
  <c r="D785" s="1"/>
  <c r="E785" s="1"/>
  <c r="F785" s="1"/>
  <c r="B785"/>
  <c r="C787"/>
  <c r="D787" s="1"/>
  <c r="E787" s="1"/>
  <c r="F787" s="1"/>
  <c r="B787"/>
  <c r="C789"/>
  <c r="D789" s="1"/>
  <c r="E789" s="1"/>
  <c r="F789" s="1"/>
  <c r="B789"/>
  <c r="C791"/>
  <c r="D791" s="1"/>
  <c r="E791" s="1"/>
  <c r="F791" s="1"/>
  <c r="B791"/>
  <c r="C793"/>
  <c r="D793" s="1"/>
  <c r="E793" s="1"/>
  <c r="F793" s="1"/>
  <c r="B793"/>
  <c r="C795"/>
  <c r="D795" s="1"/>
  <c r="E795" s="1"/>
  <c r="F795" s="1"/>
  <c r="B795"/>
  <c r="C797"/>
  <c r="D797" s="1"/>
  <c r="E797" s="1"/>
  <c r="F797" s="1"/>
  <c r="B797"/>
  <c r="C799"/>
  <c r="D799" s="1"/>
  <c r="E799" s="1"/>
  <c r="F799" s="1"/>
  <c r="B799"/>
  <c r="C801"/>
  <c r="D801" s="1"/>
  <c r="E801" s="1"/>
  <c r="F801" s="1"/>
  <c r="B801"/>
  <c r="C803"/>
  <c r="D803" s="1"/>
  <c r="E803" s="1"/>
  <c r="F803" s="1"/>
  <c r="B803"/>
  <c r="C805"/>
  <c r="D805" s="1"/>
  <c r="E805" s="1"/>
  <c r="F805" s="1"/>
  <c r="B805"/>
  <c r="C807"/>
  <c r="D807" s="1"/>
  <c r="E807" s="1"/>
  <c r="F807" s="1"/>
  <c r="B807"/>
  <c r="C809"/>
  <c r="D809" s="1"/>
  <c r="E809" s="1"/>
  <c r="F809" s="1"/>
  <c r="B809"/>
  <c r="C811"/>
  <c r="D811" s="1"/>
  <c r="E811" s="1"/>
  <c r="F811" s="1"/>
  <c r="B811"/>
  <c r="C813"/>
  <c r="D813" s="1"/>
  <c r="E813" s="1"/>
  <c r="F813" s="1"/>
  <c r="B813"/>
  <c r="C815"/>
  <c r="D815" s="1"/>
  <c r="E815" s="1"/>
  <c r="F815" s="1"/>
  <c r="B815"/>
  <c r="C817"/>
  <c r="D817" s="1"/>
  <c r="E817" s="1"/>
  <c r="F817" s="1"/>
  <c r="B817"/>
  <c r="C819"/>
  <c r="D819" s="1"/>
  <c r="E819" s="1"/>
  <c r="F819" s="1"/>
  <c r="B819"/>
  <c r="C821"/>
  <c r="D821" s="1"/>
  <c r="E821" s="1"/>
  <c r="F821" s="1"/>
  <c r="B821"/>
  <c r="C823"/>
  <c r="D823" s="1"/>
  <c r="E823" s="1"/>
  <c r="F823" s="1"/>
  <c r="B823"/>
  <c r="C825"/>
  <c r="D825" s="1"/>
  <c r="E825" s="1"/>
  <c r="F825" s="1"/>
  <c r="B825"/>
  <c r="C827"/>
  <c r="D827" s="1"/>
  <c r="E827" s="1"/>
  <c r="F827" s="1"/>
  <c r="B827"/>
  <c r="C829"/>
  <c r="D829" s="1"/>
  <c r="E829" s="1"/>
  <c r="F829" s="1"/>
  <c r="B829"/>
  <c r="C831"/>
  <c r="D831" s="1"/>
  <c r="E831" s="1"/>
  <c r="F831" s="1"/>
  <c r="B831"/>
  <c r="C833"/>
  <c r="D833" s="1"/>
  <c r="E833" s="1"/>
  <c r="F833" s="1"/>
  <c r="B833"/>
  <c r="C835"/>
  <c r="D835" s="1"/>
  <c r="E835" s="1"/>
  <c r="F835" s="1"/>
  <c r="B835"/>
  <c r="C837"/>
  <c r="D837" s="1"/>
  <c r="E837" s="1"/>
  <c r="F837" s="1"/>
  <c r="B837"/>
  <c r="C839"/>
  <c r="D839" s="1"/>
  <c r="E839" s="1"/>
  <c r="F839" s="1"/>
  <c r="B839"/>
  <c r="C841"/>
  <c r="D841" s="1"/>
  <c r="E841" s="1"/>
  <c r="F841" s="1"/>
  <c r="B841"/>
  <c r="C843"/>
  <c r="D843" s="1"/>
  <c r="E843" s="1"/>
  <c r="F843" s="1"/>
  <c r="B843"/>
  <c r="C845"/>
  <c r="D845" s="1"/>
  <c r="E845" s="1"/>
  <c r="F845" s="1"/>
  <c r="B845"/>
  <c r="C847"/>
  <c r="D847" s="1"/>
  <c r="E847" s="1"/>
  <c r="F847" s="1"/>
  <c r="B847"/>
  <c r="C849"/>
  <c r="D849" s="1"/>
  <c r="E849" s="1"/>
  <c r="F849" s="1"/>
  <c r="B849"/>
  <c r="C851"/>
  <c r="D851" s="1"/>
  <c r="E851" s="1"/>
  <c r="F851" s="1"/>
  <c r="B851"/>
  <c r="C853"/>
  <c r="D853" s="1"/>
  <c r="E853" s="1"/>
  <c r="F853" s="1"/>
  <c r="B853"/>
  <c r="C855"/>
  <c r="D855" s="1"/>
  <c r="E855" s="1"/>
  <c r="F855" s="1"/>
  <c r="B855"/>
  <c r="C857"/>
  <c r="D857" s="1"/>
  <c r="E857" s="1"/>
  <c r="F857" s="1"/>
  <c r="B857"/>
  <c r="C859"/>
  <c r="D859" s="1"/>
  <c r="E859" s="1"/>
  <c r="F859" s="1"/>
  <c r="B859"/>
  <c r="C861"/>
  <c r="D861" s="1"/>
  <c r="E861" s="1"/>
  <c r="F861" s="1"/>
  <c r="B861"/>
  <c r="C863"/>
  <c r="D863" s="1"/>
  <c r="E863" s="1"/>
  <c r="F863" s="1"/>
  <c r="B863"/>
  <c r="C865"/>
  <c r="D865" s="1"/>
  <c r="E865" s="1"/>
  <c r="F865" s="1"/>
  <c r="B865"/>
  <c r="C867"/>
  <c r="D867" s="1"/>
  <c r="E867" s="1"/>
  <c r="F867" s="1"/>
  <c r="B867"/>
  <c r="C869"/>
  <c r="D869" s="1"/>
  <c r="E869" s="1"/>
  <c r="F869" s="1"/>
  <c r="B869"/>
  <c r="C871"/>
  <c r="D871" s="1"/>
  <c r="E871" s="1"/>
  <c r="F871" s="1"/>
  <c r="B871"/>
  <c r="C873"/>
  <c r="D873" s="1"/>
  <c r="E873" s="1"/>
  <c r="F873" s="1"/>
  <c r="B873"/>
  <c r="C875"/>
  <c r="D875" s="1"/>
  <c r="E875" s="1"/>
  <c r="F875" s="1"/>
  <c r="B875"/>
  <c r="C877"/>
  <c r="D877" s="1"/>
  <c r="E877" s="1"/>
  <c r="F877" s="1"/>
  <c r="B877"/>
  <c r="C879"/>
  <c r="D879" s="1"/>
  <c r="E879" s="1"/>
  <c r="F879" s="1"/>
  <c r="B879"/>
  <c r="C881"/>
  <c r="D881" s="1"/>
  <c r="E881" s="1"/>
  <c r="F881" s="1"/>
  <c r="B881"/>
  <c r="C883"/>
  <c r="D883" s="1"/>
  <c r="E883" s="1"/>
  <c r="F883" s="1"/>
  <c r="B883"/>
  <c r="C885"/>
  <c r="D885" s="1"/>
  <c r="E885" s="1"/>
  <c r="F885" s="1"/>
  <c r="B885"/>
  <c r="C887"/>
  <c r="D887" s="1"/>
  <c r="E887" s="1"/>
  <c r="F887" s="1"/>
  <c r="B887"/>
  <c r="C889"/>
  <c r="D889" s="1"/>
  <c r="E889" s="1"/>
  <c r="F889" s="1"/>
  <c r="B889"/>
  <c r="C891"/>
  <c r="D891" s="1"/>
  <c r="E891" s="1"/>
  <c r="F891" s="1"/>
  <c r="B891"/>
  <c r="C893"/>
  <c r="D893" s="1"/>
  <c r="E893" s="1"/>
  <c r="F893" s="1"/>
  <c r="B893"/>
  <c r="C895"/>
  <c r="D895" s="1"/>
  <c r="E895" s="1"/>
  <c r="F895" s="1"/>
  <c r="B895"/>
  <c r="C897"/>
  <c r="D897" s="1"/>
  <c r="E897" s="1"/>
  <c r="F897" s="1"/>
  <c r="B897"/>
  <c r="C899"/>
  <c r="D899" s="1"/>
  <c r="E899" s="1"/>
  <c r="F899" s="1"/>
  <c r="B899"/>
  <c r="C901"/>
  <c r="D901" s="1"/>
  <c r="E901" s="1"/>
  <c r="F901" s="1"/>
  <c r="B901"/>
  <c r="C903"/>
  <c r="D903" s="1"/>
  <c r="E903" s="1"/>
  <c r="F903" s="1"/>
  <c r="B903"/>
  <c r="C905"/>
  <c r="D905" s="1"/>
  <c r="E905" s="1"/>
  <c r="F905" s="1"/>
  <c r="B905"/>
  <c r="C907"/>
  <c r="D907" s="1"/>
  <c r="E907" s="1"/>
  <c r="F907" s="1"/>
  <c r="B907"/>
  <c r="C909"/>
  <c r="D909" s="1"/>
  <c r="E909" s="1"/>
  <c r="F909" s="1"/>
  <c r="B909"/>
  <c r="C911"/>
  <c r="D911" s="1"/>
  <c r="E911" s="1"/>
  <c r="F911" s="1"/>
  <c r="B911"/>
  <c r="C913"/>
  <c r="D913" s="1"/>
  <c r="E913" s="1"/>
  <c r="F913" s="1"/>
  <c r="B913"/>
  <c r="C915"/>
  <c r="D915" s="1"/>
  <c r="E915" s="1"/>
  <c r="F915" s="1"/>
  <c r="B915"/>
  <c r="B923"/>
  <c r="C923"/>
  <c r="D923" s="1"/>
  <c r="E923" s="1"/>
  <c r="F923" s="1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C98"/>
  <c r="D98" s="1"/>
  <c r="E98" s="1"/>
  <c r="F98" s="1"/>
  <c r="B98"/>
  <c r="C15"/>
  <c r="D15" s="1"/>
  <c r="E15" s="1"/>
  <c r="F15" s="1"/>
  <c r="C17"/>
  <c r="D17" s="1"/>
  <c r="E17" s="1"/>
  <c r="F17" s="1"/>
  <c r="C19"/>
  <c r="D19" s="1"/>
  <c r="E19" s="1"/>
  <c r="F19" s="1"/>
  <c r="C21"/>
  <c r="D21" s="1"/>
  <c r="E21" s="1"/>
  <c r="F21" s="1"/>
  <c r="C23"/>
  <c r="D23" s="1"/>
  <c r="E23" s="1"/>
  <c r="F23" s="1"/>
  <c r="C25"/>
  <c r="D25" s="1"/>
  <c r="E25" s="1"/>
  <c r="F25" s="1"/>
  <c r="C27"/>
  <c r="D27" s="1"/>
  <c r="E27" s="1"/>
  <c r="F27" s="1"/>
  <c r="C29"/>
  <c r="D29" s="1"/>
  <c r="E29" s="1"/>
  <c r="F29" s="1"/>
  <c r="C31"/>
  <c r="D31" s="1"/>
  <c r="E31" s="1"/>
  <c r="F31" s="1"/>
  <c r="C33"/>
  <c r="D33" s="1"/>
  <c r="E33" s="1"/>
  <c r="F33" s="1"/>
  <c r="C35"/>
  <c r="D35" s="1"/>
  <c r="E35" s="1"/>
  <c r="F35" s="1"/>
  <c r="C37"/>
  <c r="D37" s="1"/>
  <c r="E37" s="1"/>
  <c r="F37" s="1"/>
  <c r="C39"/>
  <c r="D39" s="1"/>
  <c r="E39" s="1"/>
  <c r="F39" s="1"/>
  <c r="C41"/>
  <c r="D41" s="1"/>
  <c r="E41" s="1"/>
  <c r="F41" s="1"/>
  <c r="C43"/>
  <c r="D43" s="1"/>
  <c r="E43" s="1"/>
  <c r="F43" s="1"/>
  <c r="C45"/>
  <c r="D45" s="1"/>
  <c r="E45" s="1"/>
  <c r="F45" s="1"/>
  <c r="C47"/>
  <c r="D47" s="1"/>
  <c r="E47" s="1"/>
  <c r="F47" s="1"/>
  <c r="C49"/>
  <c r="D49" s="1"/>
  <c r="E49" s="1"/>
  <c r="F49" s="1"/>
  <c r="C51"/>
  <c r="D51" s="1"/>
  <c r="E51" s="1"/>
  <c r="F51" s="1"/>
  <c r="C53"/>
  <c r="D53" s="1"/>
  <c r="E53" s="1"/>
  <c r="F53" s="1"/>
  <c r="C55"/>
  <c r="D55" s="1"/>
  <c r="E55" s="1"/>
  <c r="F55" s="1"/>
  <c r="C57"/>
  <c r="D57" s="1"/>
  <c r="E57" s="1"/>
  <c r="F57" s="1"/>
  <c r="C59"/>
  <c r="D59" s="1"/>
  <c r="E59" s="1"/>
  <c r="F59" s="1"/>
  <c r="C61"/>
  <c r="D61" s="1"/>
  <c r="E61" s="1"/>
  <c r="F61" s="1"/>
  <c r="C63"/>
  <c r="D63" s="1"/>
  <c r="E63" s="1"/>
  <c r="F63" s="1"/>
  <c r="C65"/>
  <c r="D65" s="1"/>
  <c r="E65" s="1"/>
  <c r="F65" s="1"/>
  <c r="C67"/>
  <c r="D67" s="1"/>
  <c r="E67" s="1"/>
  <c r="F67" s="1"/>
  <c r="C69"/>
  <c r="D69" s="1"/>
  <c r="E69" s="1"/>
  <c r="F69" s="1"/>
  <c r="C71"/>
  <c r="D71" s="1"/>
  <c r="E71" s="1"/>
  <c r="F71" s="1"/>
  <c r="C73"/>
  <c r="D73" s="1"/>
  <c r="E73" s="1"/>
  <c r="F73" s="1"/>
  <c r="C75"/>
  <c r="D75" s="1"/>
  <c r="E75" s="1"/>
  <c r="F75" s="1"/>
  <c r="C77"/>
  <c r="D77" s="1"/>
  <c r="E77" s="1"/>
  <c r="F77" s="1"/>
  <c r="C79"/>
  <c r="D79" s="1"/>
  <c r="E79" s="1"/>
  <c r="F79" s="1"/>
  <c r="C81"/>
  <c r="D81" s="1"/>
  <c r="E81" s="1"/>
  <c r="F81" s="1"/>
  <c r="C83"/>
  <c r="D83" s="1"/>
  <c r="E83" s="1"/>
  <c r="F83" s="1"/>
  <c r="C85"/>
  <c r="D85" s="1"/>
  <c r="E85" s="1"/>
  <c r="F85" s="1"/>
  <c r="C87"/>
  <c r="D87" s="1"/>
  <c r="E87" s="1"/>
  <c r="F87" s="1"/>
  <c r="C89"/>
  <c r="D89" s="1"/>
  <c r="E89" s="1"/>
  <c r="F89" s="1"/>
  <c r="C91"/>
  <c r="D91" s="1"/>
  <c r="E91" s="1"/>
  <c r="F91" s="1"/>
  <c r="C93"/>
  <c r="D93" s="1"/>
  <c r="E93" s="1"/>
  <c r="F93" s="1"/>
  <c r="C95"/>
  <c r="D95" s="1"/>
  <c r="E95" s="1"/>
  <c r="F95" s="1"/>
  <c r="C97"/>
  <c r="D97" s="1"/>
  <c r="E97" s="1"/>
  <c r="F97" s="1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C302"/>
  <c r="D302" s="1"/>
  <c r="E302" s="1"/>
  <c r="F302" s="1"/>
  <c r="C304"/>
  <c r="D304" s="1"/>
  <c r="E304" s="1"/>
  <c r="F304" s="1"/>
  <c r="C306"/>
  <c r="D306" s="1"/>
  <c r="E306" s="1"/>
  <c r="F306" s="1"/>
  <c r="C308"/>
  <c r="D308" s="1"/>
  <c r="E308" s="1"/>
  <c r="F308" s="1"/>
  <c r="C310"/>
  <c r="D310" s="1"/>
  <c r="E310" s="1"/>
  <c r="F310" s="1"/>
  <c r="C312"/>
  <c r="D312" s="1"/>
  <c r="E312" s="1"/>
  <c r="F312" s="1"/>
  <c r="C314"/>
  <c r="D314" s="1"/>
  <c r="E314" s="1"/>
  <c r="F314" s="1"/>
  <c r="C316"/>
  <c r="D316" s="1"/>
  <c r="E316" s="1"/>
  <c r="F316" s="1"/>
  <c r="C318"/>
  <c r="D318" s="1"/>
  <c r="E318" s="1"/>
  <c r="F318" s="1"/>
  <c r="C320"/>
  <c r="D320" s="1"/>
  <c r="E320" s="1"/>
  <c r="F320" s="1"/>
  <c r="C322"/>
  <c r="D322" s="1"/>
  <c r="E322" s="1"/>
  <c r="F322" s="1"/>
  <c r="C324"/>
  <c r="D324" s="1"/>
  <c r="E324" s="1"/>
  <c r="F324" s="1"/>
  <c r="C326"/>
  <c r="D326" s="1"/>
  <c r="E326" s="1"/>
  <c r="F326" s="1"/>
  <c r="C328"/>
  <c r="D328" s="1"/>
  <c r="E328" s="1"/>
  <c r="F328" s="1"/>
  <c r="C330"/>
  <c r="D330" s="1"/>
  <c r="E330" s="1"/>
  <c r="F330" s="1"/>
  <c r="C332"/>
  <c r="D332" s="1"/>
  <c r="E332" s="1"/>
  <c r="F332" s="1"/>
  <c r="C334"/>
  <c r="D334" s="1"/>
  <c r="E334" s="1"/>
  <c r="F334" s="1"/>
  <c r="C336"/>
  <c r="D336" s="1"/>
  <c r="E336" s="1"/>
  <c r="F336" s="1"/>
  <c r="C338"/>
  <c r="D338" s="1"/>
  <c r="E338" s="1"/>
  <c r="F338" s="1"/>
  <c r="C340"/>
  <c r="D340" s="1"/>
  <c r="E340" s="1"/>
  <c r="F340" s="1"/>
  <c r="C342"/>
  <c r="D342" s="1"/>
  <c r="E342" s="1"/>
  <c r="F342" s="1"/>
  <c r="C344"/>
  <c r="D344" s="1"/>
  <c r="E344" s="1"/>
  <c r="F344" s="1"/>
  <c r="C346"/>
  <c r="D346" s="1"/>
  <c r="E346" s="1"/>
  <c r="F346" s="1"/>
  <c r="C348"/>
  <c r="D348" s="1"/>
  <c r="E348" s="1"/>
  <c r="F348" s="1"/>
  <c r="C350"/>
  <c r="D350" s="1"/>
  <c r="E350" s="1"/>
  <c r="F350" s="1"/>
  <c r="C352"/>
  <c r="D352" s="1"/>
  <c r="E352" s="1"/>
  <c r="F352" s="1"/>
  <c r="C354"/>
  <c r="D354" s="1"/>
  <c r="E354" s="1"/>
  <c r="F354" s="1"/>
  <c r="C356"/>
  <c r="D356" s="1"/>
  <c r="E356" s="1"/>
  <c r="F356" s="1"/>
  <c r="C358"/>
  <c r="D358" s="1"/>
  <c r="E358" s="1"/>
  <c r="F358" s="1"/>
  <c r="C360"/>
  <c r="D360" s="1"/>
  <c r="E360" s="1"/>
  <c r="F360" s="1"/>
  <c r="C362"/>
  <c r="D362" s="1"/>
  <c r="E362" s="1"/>
  <c r="F362" s="1"/>
  <c r="C364"/>
  <c r="D364" s="1"/>
  <c r="E364" s="1"/>
  <c r="F364" s="1"/>
  <c r="C366"/>
  <c r="D366" s="1"/>
  <c r="E366" s="1"/>
  <c r="F366" s="1"/>
  <c r="C368"/>
  <c r="D368" s="1"/>
  <c r="E368" s="1"/>
  <c r="F368" s="1"/>
  <c r="C370"/>
  <c r="D370" s="1"/>
  <c r="E370" s="1"/>
  <c r="F370" s="1"/>
  <c r="C372"/>
  <c r="D372" s="1"/>
  <c r="E372" s="1"/>
  <c r="F372" s="1"/>
  <c r="C374"/>
  <c r="D374" s="1"/>
  <c r="E374" s="1"/>
  <c r="F374" s="1"/>
  <c r="C376"/>
  <c r="D376" s="1"/>
  <c r="E376" s="1"/>
  <c r="F376" s="1"/>
  <c r="C378"/>
  <c r="D378" s="1"/>
  <c r="E378" s="1"/>
  <c r="F378" s="1"/>
  <c r="C380"/>
  <c r="D380" s="1"/>
  <c r="E380" s="1"/>
  <c r="F380" s="1"/>
  <c r="C382"/>
  <c r="D382" s="1"/>
  <c r="E382" s="1"/>
  <c r="F382" s="1"/>
  <c r="C384"/>
  <c r="D384" s="1"/>
  <c r="E384" s="1"/>
  <c r="F384" s="1"/>
  <c r="C386"/>
  <c r="D386" s="1"/>
  <c r="E386" s="1"/>
  <c r="F386" s="1"/>
  <c r="C388"/>
  <c r="D388" s="1"/>
  <c r="E388" s="1"/>
  <c r="F388" s="1"/>
  <c r="C390"/>
  <c r="D390" s="1"/>
  <c r="E390" s="1"/>
  <c r="F390" s="1"/>
  <c r="C392"/>
  <c r="D392" s="1"/>
  <c r="E392" s="1"/>
  <c r="F392" s="1"/>
  <c r="C394"/>
  <c r="D394" s="1"/>
  <c r="E394" s="1"/>
  <c r="F394" s="1"/>
  <c r="C396"/>
  <c r="D396" s="1"/>
  <c r="E396" s="1"/>
  <c r="F396" s="1"/>
  <c r="C398"/>
  <c r="D398" s="1"/>
  <c r="E398" s="1"/>
  <c r="F398" s="1"/>
  <c r="C400"/>
  <c r="D400" s="1"/>
  <c r="E400" s="1"/>
  <c r="F400" s="1"/>
  <c r="C402"/>
  <c r="D402" s="1"/>
  <c r="E402" s="1"/>
  <c r="F402" s="1"/>
  <c r="C404"/>
  <c r="D404" s="1"/>
  <c r="E404" s="1"/>
  <c r="F404" s="1"/>
  <c r="C406"/>
  <c r="D406" s="1"/>
  <c r="E406" s="1"/>
  <c r="F406" s="1"/>
  <c r="C408"/>
  <c r="D408" s="1"/>
  <c r="E408" s="1"/>
  <c r="F408" s="1"/>
  <c r="C410"/>
  <c r="D410" s="1"/>
  <c r="E410" s="1"/>
  <c r="F410" s="1"/>
  <c r="C412"/>
  <c r="D412" s="1"/>
  <c r="E412" s="1"/>
  <c r="F412" s="1"/>
  <c r="C414"/>
  <c r="D414" s="1"/>
  <c r="E414" s="1"/>
  <c r="F414" s="1"/>
  <c r="C416"/>
  <c r="D416" s="1"/>
  <c r="E416" s="1"/>
  <c r="F416" s="1"/>
  <c r="C418"/>
  <c r="D418" s="1"/>
  <c r="E418" s="1"/>
  <c r="F418" s="1"/>
  <c r="C420"/>
  <c r="D420" s="1"/>
  <c r="E420" s="1"/>
  <c r="F420" s="1"/>
  <c r="C422"/>
  <c r="D422" s="1"/>
  <c r="E422" s="1"/>
  <c r="F422" s="1"/>
  <c r="C424"/>
  <c r="D424" s="1"/>
  <c r="E424" s="1"/>
  <c r="F424" s="1"/>
  <c r="C426"/>
  <c r="D426" s="1"/>
  <c r="E426" s="1"/>
  <c r="F426" s="1"/>
  <c r="C428"/>
  <c r="D428" s="1"/>
  <c r="E428" s="1"/>
  <c r="F428" s="1"/>
  <c r="C430"/>
  <c r="D430" s="1"/>
  <c r="E430" s="1"/>
  <c r="F430" s="1"/>
  <c r="C432"/>
  <c r="D432" s="1"/>
  <c r="E432" s="1"/>
  <c r="F432" s="1"/>
  <c r="C434"/>
  <c r="D434" s="1"/>
  <c r="E434" s="1"/>
  <c r="F434" s="1"/>
  <c r="C436"/>
  <c r="D436" s="1"/>
  <c r="E436" s="1"/>
  <c r="F436" s="1"/>
  <c r="C438"/>
  <c r="D438" s="1"/>
  <c r="E438" s="1"/>
  <c r="F438" s="1"/>
  <c r="C440"/>
  <c r="D440" s="1"/>
  <c r="E440" s="1"/>
  <c r="F440" s="1"/>
  <c r="C442"/>
  <c r="D442" s="1"/>
  <c r="E442" s="1"/>
  <c r="F442" s="1"/>
  <c r="C444"/>
  <c r="D444" s="1"/>
  <c r="E444" s="1"/>
  <c r="F444" s="1"/>
  <c r="C446"/>
  <c r="D446" s="1"/>
  <c r="E446" s="1"/>
  <c r="F446" s="1"/>
  <c r="C448"/>
  <c r="D448" s="1"/>
  <c r="E448" s="1"/>
  <c r="F448" s="1"/>
  <c r="C450"/>
  <c r="D450" s="1"/>
  <c r="E450" s="1"/>
  <c r="F450" s="1"/>
  <c r="C452"/>
  <c r="D452" s="1"/>
  <c r="E452" s="1"/>
  <c r="F452" s="1"/>
  <c r="C454"/>
  <c r="D454" s="1"/>
  <c r="E454" s="1"/>
  <c r="F454" s="1"/>
  <c r="C456"/>
  <c r="D456" s="1"/>
  <c r="E456" s="1"/>
  <c r="F456" s="1"/>
  <c r="C458"/>
  <c r="D458" s="1"/>
  <c r="E458" s="1"/>
  <c r="F458" s="1"/>
  <c r="C460"/>
  <c r="D460" s="1"/>
  <c r="E460" s="1"/>
  <c r="F460" s="1"/>
  <c r="C462"/>
  <c r="D462" s="1"/>
  <c r="E462" s="1"/>
  <c r="F462" s="1"/>
  <c r="C464"/>
  <c r="D464" s="1"/>
  <c r="E464" s="1"/>
  <c r="F464" s="1"/>
  <c r="C466"/>
  <c r="D466" s="1"/>
  <c r="E466" s="1"/>
  <c r="F466" s="1"/>
  <c r="C468"/>
  <c r="D468" s="1"/>
  <c r="E468" s="1"/>
  <c r="F468" s="1"/>
  <c r="C470"/>
  <c r="D470" s="1"/>
  <c r="E470" s="1"/>
  <c r="F470" s="1"/>
  <c r="C472"/>
  <c r="D472" s="1"/>
  <c r="E472" s="1"/>
  <c r="F472" s="1"/>
  <c r="C474"/>
  <c r="D474" s="1"/>
  <c r="E474" s="1"/>
  <c r="F474" s="1"/>
  <c r="C476"/>
  <c r="D476" s="1"/>
  <c r="E476" s="1"/>
  <c r="F476" s="1"/>
  <c r="C478"/>
  <c r="D478" s="1"/>
  <c r="E478" s="1"/>
  <c r="F478" s="1"/>
  <c r="C480"/>
  <c r="D480" s="1"/>
  <c r="E480" s="1"/>
  <c r="F480" s="1"/>
  <c r="C482"/>
  <c r="D482" s="1"/>
  <c r="E482" s="1"/>
  <c r="F482" s="1"/>
  <c r="C484"/>
  <c r="D484" s="1"/>
  <c r="E484" s="1"/>
  <c r="F484" s="1"/>
  <c r="C486"/>
  <c r="D486" s="1"/>
  <c r="E486" s="1"/>
  <c r="F486" s="1"/>
  <c r="C488"/>
  <c r="D488" s="1"/>
  <c r="E488" s="1"/>
  <c r="F488" s="1"/>
  <c r="C490"/>
  <c r="D490" s="1"/>
  <c r="E490" s="1"/>
  <c r="F490" s="1"/>
  <c r="C492"/>
  <c r="D492" s="1"/>
  <c r="E492" s="1"/>
  <c r="F492" s="1"/>
  <c r="C494"/>
  <c r="D494" s="1"/>
  <c r="E494" s="1"/>
  <c r="F494" s="1"/>
  <c r="C496"/>
  <c r="D496" s="1"/>
  <c r="E496" s="1"/>
  <c r="F496" s="1"/>
  <c r="C498"/>
  <c r="D498" s="1"/>
  <c r="E498" s="1"/>
  <c r="F498" s="1"/>
  <c r="C500"/>
  <c r="D500" s="1"/>
  <c r="E500" s="1"/>
  <c r="F500" s="1"/>
  <c r="C502"/>
  <c r="D502" s="1"/>
  <c r="E502" s="1"/>
  <c r="F502" s="1"/>
  <c r="C504"/>
  <c r="D504" s="1"/>
  <c r="E504" s="1"/>
  <c r="F504" s="1"/>
  <c r="C506"/>
  <c r="D506" s="1"/>
  <c r="E506" s="1"/>
  <c r="F506" s="1"/>
  <c r="C508"/>
  <c r="D508" s="1"/>
  <c r="E508" s="1"/>
  <c r="F508" s="1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C931"/>
  <c r="D931" s="1"/>
  <c r="E931" s="1"/>
  <c r="F931" s="1"/>
  <c r="B931"/>
  <c r="C916"/>
  <c r="D916" s="1"/>
  <c r="E916" s="1"/>
  <c r="F916" s="1"/>
  <c r="C918"/>
  <c r="D918" s="1"/>
  <c r="E918" s="1"/>
  <c r="F918" s="1"/>
  <c r="C920"/>
  <c r="D920" s="1"/>
  <c r="E920" s="1"/>
  <c r="F920" s="1"/>
  <c r="C922"/>
  <c r="D922" s="1"/>
  <c r="E922" s="1"/>
  <c r="F922" s="1"/>
  <c r="C924"/>
  <c r="D924" s="1"/>
  <c r="E924" s="1"/>
  <c r="F924" s="1"/>
  <c r="C926"/>
  <c r="D926" s="1"/>
  <c r="E926" s="1"/>
  <c r="F926" s="1"/>
  <c r="C928"/>
  <c r="D928" s="1"/>
  <c r="E928" s="1"/>
  <c r="F928" s="1"/>
  <c r="C930"/>
  <c r="D930" s="1"/>
  <c r="E930" s="1"/>
  <c r="F930" s="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C12"/>
  <c r="D12" s="1"/>
  <c r="E12" s="1"/>
  <c r="F12" s="1"/>
  <c r="C13"/>
  <c r="D13" s="1"/>
  <c r="E13" s="1"/>
  <c r="F13" s="1"/>
  <c r="B13"/>
  <c r="C11"/>
  <c r="D11" s="1"/>
  <c r="E11" s="1"/>
  <c r="F11" s="1"/>
  <c r="B11"/>
  <c r="C8"/>
  <c r="D8" s="1"/>
  <c r="E8" s="1"/>
  <c r="F8" s="1"/>
  <c r="B5"/>
  <c r="B7"/>
  <c r="B9"/>
  <c r="C4"/>
  <c r="D4" s="1"/>
  <c r="E4" s="1"/>
  <c r="F4" s="1"/>
  <c r="B6"/>
  <c r="B10"/>
  <c r="C2"/>
  <c r="D2" s="1"/>
  <c r="E2" s="1"/>
  <c r="F2" s="1"/>
  <c r="C3"/>
  <c r="D3" s="1"/>
  <c r="E3" s="1"/>
  <c r="F3" s="1"/>
  <c r="B3"/>
  <c r="T2" i="5" l="1"/>
  <c r="V2" s="1"/>
  <c r="L2" i="1" s="1"/>
  <c r="T2" s="1"/>
  <c r="I25"/>
  <c r="Y25"/>
  <c r="H25"/>
  <c r="O13"/>
  <c r="I17"/>
  <c r="Y17"/>
  <c r="H17"/>
  <c r="E13" i="3"/>
  <c r="X13" i="1" s="1"/>
  <c r="D13" i="3"/>
  <c r="W13" i="1" s="1"/>
  <c r="B13" i="3" s="1"/>
  <c r="C13" s="1"/>
  <c r="C6"/>
  <c r="C11"/>
  <c r="C14"/>
  <c r="C7"/>
  <c r="C9"/>
  <c r="C278"/>
  <c r="C102"/>
  <c r="C542"/>
  <c r="C606"/>
  <c r="C890"/>
  <c r="C10"/>
  <c r="C12"/>
  <c r="C8"/>
  <c r="C866"/>
  <c r="AJ13" i="5"/>
  <c r="AK13"/>
  <c r="G13" i="1" s="1"/>
  <c r="C5" i="3"/>
  <c r="C4"/>
  <c r="C3"/>
  <c r="I2" i="1"/>
  <c r="C22" i="3"/>
  <c r="C70"/>
  <c r="C941"/>
  <c r="C953"/>
  <c r="C76"/>
  <c r="C224"/>
  <c r="C124"/>
  <c r="C828"/>
  <c r="C220"/>
  <c r="C360"/>
  <c r="C444"/>
  <c r="C380"/>
  <c r="C304"/>
  <c r="C548"/>
  <c r="C73"/>
  <c r="C352"/>
  <c r="C97"/>
  <c r="C164"/>
  <c r="C336"/>
  <c r="C977"/>
  <c r="C476"/>
  <c r="C783"/>
  <c r="C28"/>
  <c r="C729"/>
  <c r="C200"/>
  <c r="C44"/>
  <c r="C68"/>
  <c r="C701"/>
  <c r="C723"/>
  <c r="C280"/>
  <c r="C283"/>
  <c r="C347"/>
  <c r="C959"/>
  <c r="C424"/>
  <c r="C651"/>
  <c r="C987"/>
  <c r="C889"/>
  <c r="C383"/>
  <c r="C555"/>
  <c r="C676"/>
  <c r="C951"/>
  <c r="C343"/>
  <c r="C479"/>
  <c r="C755"/>
  <c r="C939"/>
  <c r="C284"/>
  <c r="C291"/>
  <c r="C455"/>
  <c r="C983"/>
  <c r="C167"/>
  <c r="C275"/>
  <c r="C379"/>
  <c r="C747"/>
  <c r="C384"/>
  <c r="C395"/>
  <c r="C935"/>
  <c r="C59"/>
  <c r="C303"/>
  <c r="C991"/>
  <c r="C639"/>
  <c r="C367"/>
  <c r="C659"/>
  <c r="C452"/>
  <c r="C751"/>
  <c r="C431"/>
  <c r="C787"/>
  <c r="C396"/>
  <c r="C653"/>
  <c r="C881"/>
  <c r="C503"/>
  <c r="C945"/>
  <c r="C523"/>
  <c r="C140"/>
  <c r="C713"/>
  <c r="C252"/>
  <c r="C142"/>
  <c r="C332"/>
  <c r="C778"/>
  <c r="C906"/>
  <c r="C689"/>
  <c r="C661"/>
  <c r="C194"/>
  <c r="C810"/>
  <c r="C970"/>
  <c r="C39"/>
  <c r="C89"/>
  <c r="C213"/>
  <c r="C361"/>
  <c r="C445"/>
  <c r="C753"/>
  <c r="C809"/>
  <c r="C857"/>
  <c r="C913"/>
  <c r="C193"/>
  <c r="C301"/>
  <c r="C377"/>
  <c r="C665"/>
  <c r="C833"/>
  <c r="C576"/>
  <c r="C756"/>
  <c r="C884"/>
  <c r="C36"/>
  <c r="C448"/>
  <c r="C484"/>
  <c r="C520"/>
  <c r="C604"/>
  <c r="C656"/>
  <c r="C692"/>
  <c r="C25"/>
  <c r="C61"/>
  <c r="C107"/>
  <c r="C157"/>
  <c r="C177"/>
  <c r="C221"/>
  <c r="C245"/>
  <c r="C277"/>
  <c r="C333"/>
  <c r="C87"/>
  <c r="C211"/>
  <c r="C77"/>
  <c r="C765"/>
  <c r="C202"/>
  <c r="C229"/>
  <c r="C385"/>
  <c r="C493"/>
  <c r="C613"/>
  <c r="C761"/>
  <c r="C813"/>
  <c r="C861"/>
  <c r="C133"/>
  <c r="C201"/>
  <c r="C305"/>
  <c r="C401"/>
  <c r="C501"/>
  <c r="C585"/>
  <c r="C865"/>
  <c r="C588"/>
  <c r="C772"/>
  <c r="C900"/>
  <c r="C72"/>
  <c r="C112"/>
  <c r="C600"/>
  <c r="C648"/>
  <c r="C688"/>
  <c r="C736"/>
  <c r="C776"/>
  <c r="C816"/>
  <c r="C904"/>
  <c r="C952"/>
  <c r="C381"/>
  <c r="C481"/>
  <c r="C573"/>
  <c r="C957"/>
  <c r="C748"/>
  <c r="C792"/>
  <c r="C832"/>
  <c r="C876"/>
  <c r="C920"/>
  <c r="C397"/>
  <c r="C489"/>
  <c r="C589"/>
  <c r="C969"/>
  <c r="C41"/>
  <c r="C591"/>
  <c r="C823"/>
  <c r="C781"/>
  <c r="C681"/>
  <c r="C811"/>
  <c r="C119"/>
  <c r="C176"/>
  <c r="C915"/>
  <c r="C835"/>
  <c r="C335"/>
  <c r="C81"/>
  <c r="C721"/>
  <c r="C511"/>
  <c r="C29"/>
  <c r="C909"/>
  <c r="C557"/>
  <c r="C412"/>
  <c r="C148"/>
  <c r="C364"/>
  <c r="C320"/>
  <c r="C572"/>
  <c r="C316"/>
  <c r="C125"/>
  <c r="C244"/>
  <c r="C292"/>
  <c r="C144"/>
  <c r="C188"/>
  <c r="C256"/>
  <c r="C172"/>
  <c r="C108"/>
  <c r="C20"/>
  <c r="C328"/>
  <c r="C136"/>
  <c r="C388"/>
  <c r="C128"/>
  <c r="C368"/>
  <c r="C240"/>
  <c r="C717"/>
  <c r="C156"/>
  <c r="C31"/>
  <c r="C440"/>
  <c r="C677"/>
  <c r="C132"/>
  <c r="C212"/>
  <c r="C331"/>
  <c r="C795"/>
  <c r="C407"/>
  <c r="C603"/>
  <c r="C891"/>
  <c r="C171"/>
  <c r="C737"/>
  <c r="C324"/>
  <c r="C687"/>
  <c r="C192"/>
  <c r="C323"/>
  <c r="C463"/>
  <c r="C785"/>
  <c r="C643"/>
  <c r="C899"/>
  <c r="C348"/>
  <c r="C271"/>
  <c r="C415"/>
  <c r="C887"/>
  <c r="C855"/>
  <c r="C937"/>
  <c r="C255"/>
  <c r="C359"/>
  <c r="C488"/>
  <c r="C571"/>
  <c r="C556"/>
  <c r="C235"/>
  <c r="C667"/>
  <c r="C775"/>
  <c r="C251"/>
  <c r="C115"/>
  <c r="C319"/>
  <c r="C563"/>
  <c r="C911"/>
  <c r="C799"/>
  <c r="C391"/>
  <c r="C715"/>
  <c r="C168"/>
  <c r="C933"/>
  <c r="C569"/>
  <c r="C817"/>
  <c r="C647"/>
  <c r="C307"/>
  <c r="C745"/>
  <c r="C859"/>
  <c r="C210"/>
  <c r="C718"/>
  <c r="C846"/>
  <c r="C625"/>
  <c r="C338"/>
  <c r="C974"/>
  <c r="C700"/>
  <c r="C916"/>
  <c r="C601"/>
  <c r="C258"/>
  <c r="C641"/>
  <c r="C16"/>
  <c r="C103"/>
  <c r="C483"/>
  <c r="C27"/>
  <c r="C633"/>
  <c r="C45"/>
  <c r="C197"/>
  <c r="C325"/>
  <c r="C425"/>
  <c r="C901"/>
  <c r="C169"/>
  <c r="C289"/>
  <c r="C369"/>
  <c r="C453"/>
  <c r="C553"/>
  <c r="C997"/>
  <c r="C568"/>
  <c r="C696"/>
  <c r="C852"/>
  <c r="C104"/>
  <c r="C512"/>
  <c r="C544"/>
  <c r="C596"/>
  <c r="C644"/>
  <c r="C684"/>
  <c r="C732"/>
  <c r="C55"/>
  <c r="C362"/>
  <c r="C93"/>
  <c r="C123"/>
  <c r="C175"/>
  <c r="C217"/>
  <c r="C241"/>
  <c r="C273"/>
  <c r="C321"/>
  <c r="C43"/>
  <c r="C79"/>
  <c r="C131"/>
  <c r="C203"/>
  <c r="C741"/>
  <c r="C150"/>
  <c r="C205"/>
  <c r="C341"/>
  <c r="C441"/>
  <c r="C581"/>
  <c r="C749"/>
  <c r="C797"/>
  <c r="C853"/>
  <c r="C117"/>
  <c r="C185"/>
  <c r="C297"/>
  <c r="C373"/>
  <c r="C469"/>
  <c r="C565"/>
  <c r="C657"/>
  <c r="C801"/>
  <c r="C704"/>
  <c r="C868"/>
  <c r="C24"/>
  <c r="C64"/>
  <c r="C508"/>
  <c r="C540"/>
  <c r="C592"/>
  <c r="C628"/>
  <c r="C728"/>
  <c r="C764"/>
  <c r="C808"/>
  <c r="C848"/>
  <c r="C892"/>
  <c r="C932"/>
  <c r="C976"/>
  <c r="C345"/>
  <c r="C465"/>
  <c r="C541"/>
  <c r="C669"/>
  <c r="C989"/>
  <c r="C740"/>
  <c r="C780"/>
  <c r="C824"/>
  <c r="C864"/>
  <c r="C908"/>
  <c r="C956"/>
  <c r="C996"/>
  <c r="C365"/>
  <c r="C473"/>
  <c r="C685"/>
  <c r="C46"/>
  <c r="C17"/>
  <c r="C623"/>
  <c r="C327"/>
  <c r="C537"/>
  <c r="C867"/>
  <c r="C267"/>
  <c r="C507"/>
  <c r="C675"/>
  <c r="C186"/>
  <c r="C827"/>
  <c r="C248"/>
  <c r="C129"/>
  <c r="C243"/>
  <c r="C67"/>
  <c r="C311"/>
  <c r="C184"/>
  <c r="C923"/>
  <c r="C57"/>
  <c r="C973"/>
  <c r="C260"/>
  <c r="C65"/>
  <c r="C428"/>
  <c r="C981"/>
  <c r="C964"/>
  <c r="C32"/>
  <c r="C400"/>
  <c r="C480"/>
  <c r="C460"/>
  <c r="C533"/>
  <c r="C456"/>
  <c r="C404"/>
  <c r="C340"/>
  <c r="C236"/>
  <c r="C464"/>
  <c r="C860"/>
  <c r="C392"/>
  <c r="C60"/>
  <c r="C719"/>
  <c r="C577"/>
  <c r="C943"/>
  <c r="C917"/>
  <c r="C863"/>
  <c r="C315"/>
  <c r="C427"/>
  <c r="C771"/>
  <c r="C51"/>
  <c r="C432"/>
  <c r="C263"/>
  <c r="C739"/>
  <c r="C839"/>
  <c r="C513"/>
  <c r="C300"/>
  <c r="C615"/>
  <c r="C259"/>
  <c r="C443"/>
  <c r="C757"/>
  <c r="C579"/>
  <c r="C851"/>
  <c r="C543"/>
  <c r="C21"/>
  <c r="C375"/>
  <c r="C807"/>
  <c r="C599"/>
  <c r="C33"/>
  <c r="C239"/>
  <c r="C339"/>
  <c r="C439"/>
  <c r="C875"/>
  <c r="C219"/>
  <c r="C499"/>
  <c r="C495"/>
  <c r="C183"/>
  <c r="C451"/>
  <c r="C607"/>
  <c r="C847"/>
  <c r="C287"/>
  <c r="C963"/>
  <c r="C351"/>
  <c r="C515"/>
  <c r="C268"/>
  <c r="C905"/>
  <c r="C517"/>
  <c r="C769"/>
  <c r="C793"/>
  <c r="C645"/>
  <c r="C83"/>
  <c r="C903"/>
  <c r="C135"/>
  <c r="C763"/>
  <c r="C180"/>
  <c r="C714"/>
  <c r="C878"/>
  <c r="C216"/>
  <c r="C842"/>
  <c r="C116"/>
  <c r="C938"/>
  <c r="C122"/>
  <c r="C746"/>
  <c r="C874"/>
  <c r="C95"/>
  <c r="C159"/>
  <c r="C477"/>
  <c r="C893"/>
  <c r="C145"/>
  <c r="C269"/>
  <c r="C417"/>
  <c r="C725"/>
  <c r="C837"/>
  <c r="C949"/>
  <c r="C153"/>
  <c r="C253"/>
  <c r="C353"/>
  <c r="C433"/>
  <c r="C617"/>
  <c r="C961"/>
  <c r="C636"/>
  <c r="C820"/>
  <c r="C980"/>
  <c r="C56"/>
  <c r="C96"/>
  <c r="C504"/>
  <c r="C536"/>
  <c r="C584"/>
  <c r="C624"/>
  <c r="C672"/>
  <c r="C724"/>
  <c r="C53"/>
  <c r="C143"/>
  <c r="C173"/>
  <c r="C195"/>
  <c r="C233"/>
  <c r="C265"/>
  <c r="C317"/>
  <c r="C461"/>
  <c r="C71"/>
  <c r="C111"/>
  <c r="C673"/>
  <c r="C885"/>
  <c r="C314"/>
  <c r="C189"/>
  <c r="C313"/>
  <c r="C421"/>
  <c r="C561"/>
  <c r="C789"/>
  <c r="C841"/>
  <c r="C161"/>
  <c r="C285"/>
  <c r="C357"/>
  <c r="C437"/>
  <c r="C545"/>
  <c r="C629"/>
  <c r="C552"/>
  <c r="C652"/>
  <c r="C836"/>
  <c r="C988"/>
  <c r="C52"/>
  <c r="C88"/>
  <c r="C500"/>
  <c r="C532"/>
  <c r="C580"/>
  <c r="C620"/>
  <c r="C668"/>
  <c r="C720"/>
  <c r="C752"/>
  <c r="C796"/>
  <c r="C840"/>
  <c r="C880"/>
  <c r="C924"/>
  <c r="C968"/>
  <c r="C449"/>
  <c r="C637"/>
  <c r="C925"/>
  <c r="C768"/>
  <c r="C812"/>
  <c r="C856"/>
  <c r="C896"/>
  <c r="C936"/>
  <c r="C984"/>
  <c r="C329"/>
  <c r="C457"/>
  <c r="C525"/>
  <c r="C985"/>
  <c r="C30"/>
  <c r="C293"/>
  <c r="C743"/>
  <c r="C791"/>
  <c r="C231"/>
  <c r="C731"/>
  <c r="C49"/>
  <c r="C92"/>
  <c r="C227"/>
  <c r="C121"/>
  <c r="C99"/>
  <c r="C312"/>
  <c r="C595"/>
  <c r="C773"/>
  <c r="C975"/>
  <c r="C85"/>
  <c r="C155"/>
  <c r="C631"/>
  <c r="C907"/>
  <c r="C26"/>
  <c r="C527"/>
  <c r="C42"/>
  <c r="C58"/>
  <c r="C497"/>
  <c r="C468"/>
  <c r="C992"/>
  <c r="C516"/>
  <c r="C485"/>
  <c r="C709"/>
  <c r="C276"/>
  <c r="C376"/>
  <c r="C356"/>
  <c r="C436"/>
  <c r="C408"/>
  <c r="C272"/>
  <c r="C228"/>
  <c r="C993"/>
  <c r="C100"/>
  <c r="C308"/>
  <c r="C472"/>
  <c r="C344"/>
  <c r="C879"/>
  <c r="C84"/>
  <c r="C883"/>
  <c r="C160"/>
  <c r="C535"/>
  <c r="C299"/>
  <c r="C363"/>
  <c r="C927"/>
  <c r="C296"/>
  <c r="C139"/>
  <c r="C707"/>
  <c r="C965"/>
  <c r="C447"/>
  <c r="C487"/>
  <c r="C587"/>
  <c r="C815"/>
  <c r="C232"/>
  <c r="C196"/>
  <c r="C207"/>
  <c r="C423"/>
  <c r="C547"/>
  <c r="C819"/>
  <c r="C971"/>
  <c r="C727"/>
  <c r="C355"/>
  <c r="C803"/>
  <c r="C671"/>
  <c r="C288"/>
  <c r="C152"/>
  <c r="C223"/>
  <c r="C295"/>
  <c r="C399"/>
  <c r="C549"/>
  <c r="C779"/>
  <c r="C163"/>
  <c r="C593"/>
  <c r="C679"/>
  <c r="C411"/>
  <c r="C895"/>
  <c r="C215"/>
  <c r="C471"/>
  <c r="C843"/>
  <c r="C204"/>
  <c r="C75"/>
  <c r="C521"/>
  <c r="C844"/>
  <c r="C208"/>
  <c r="C695"/>
  <c r="C531"/>
  <c r="C849"/>
  <c r="C322"/>
  <c r="C782"/>
  <c r="C910"/>
  <c r="C640"/>
  <c r="C814"/>
  <c r="C948"/>
  <c r="C942"/>
  <c r="C750"/>
  <c r="C716"/>
  <c r="C15"/>
  <c r="C18"/>
  <c r="C47"/>
  <c r="C869"/>
  <c r="C105"/>
  <c r="C237"/>
  <c r="C389"/>
  <c r="C509"/>
  <c r="C705"/>
  <c r="C873"/>
  <c r="C921"/>
  <c r="C141"/>
  <c r="C209"/>
  <c r="C309"/>
  <c r="C405"/>
  <c r="C505"/>
  <c r="C597"/>
  <c r="C897"/>
  <c r="C616"/>
  <c r="C788"/>
  <c r="C940"/>
  <c r="C48"/>
  <c r="C420"/>
  <c r="C492"/>
  <c r="C528"/>
  <c r="C564"/>
  <c r="C664"/>
  <c r="C712"/>
  <c r="C137"/>
  <c r="C165"/>
  <c r="C181"/>
  <c r="C225"/>
  <c r="C257"/>
  <c r="C281"/>
  <c r="C337"/>
  <c r="C63"/>
  <c r="C999"/>
  <c r="C286"/>
  <c r="C109"/>
  <c r="C261"/>
  <c r="C393"/>
  <c r="C529"/>
  <c r="C777"/>
  <c r="C825"/>
  <c r="C877"/>
  <c r="C149"/>
  <c r="C249"/>
  <c r="C349"/>
  <c r="C409"/>
  <c r="C609"/>
  <c r="C693"/>
  <c r="C120"/>
  <c r="C632"/>
  <c r="C804"/>
  <c r="C944"/>
  <c r="C40"/>
  <c r="C80"/>
  <c r="C372"/>
  <c r="C416"/>
  <c r="C524"/>
  <c r="C560"/>
  <c r="C608"/>
  <c r="C660"/>
  <c r="C708"/>
  <c r="C744"/>
  <c r="C784"/>
  <c r="C872"/>
  <c r="C912"/>
  <c r="C960"/>
  <c r="C1000"/>
  <c r="C413"/>
  <c r="C605"/>
  <c r="C733"/>
  <c r="C23"/>
  <c r="C760"/>
  <c r="C800"/>
  <c r="C888"/>
  <c r="C928"/>
  <c r="C972"/>
  <c r="C37"/>
  <c r="C429"/>
  <c r="C621"/>
  <c r="C69"/>
  <c r="C113"/>
  <c r="C697"/>
  <c r="C264"/>
  <c r="C19"/>
  <c r="C947"/>
  <c r="C845"/>
  <c r="C101"/>
  <c r="C467"/>
  <c r="H2" i="1"/>
  <c r="D2" i="3"/>
  <c r="W2" i="1" s="1"/>
  <c r="E2" i="3"/>
  <c r="X2" i="1" s="1"/>
  <c r="I13" l="1"/>
  <c r="Y13"/>
  <c r="H13"/>
  <c r="A2" i="4"/>
  <c r="B2" s="1"/>
  <c r="B2" i="3"/>
  <c r="C2" s="1"/>
</calcChain>
</file>

<file path=xl/sharedStrings.xml><?xml version="1.0" encoding="utf-8"?>
<sst xmlns="http://schemas.openxmlformats.org/spreadsheetml/2006/main" count="13105" uniqueCount="123">
  <si>
    <t>Name</t>
  </si>
  <si>
    <t>Perm</t>
  </si>
  <si>
    <t>Perm1</t>
  </si>
  <si>
    <t>Perm2</t>
  </si>
  <si>
    <t>Rule</t>
  </si>
  <si>
    <t>Administrators</t>
  </si>
  <si>
    <t>DomainAdmin</t>
  </si>
  <si>
    <t>ServerAdmin</t>
  </si>
  <si>
    <t>aGGcityDOPS</t>
  </si>
  <si>
    <t>aGGDataAdmins</t>
  </si>
  <si>
    <t>AccountAdmin</t>
  </si>
  <si>
    <t>fullControl</t>
  </si>
  <si>
    <t>Modify</t>
  </si>
  <si>
    <t>ReadAndExecute</t>
  </si>
  <si>
    <t>Allow</t>
  </si>
  <si>
    <t>City\Domain Admins</t>
  </si>
  <si>
    <t>City\Server Admins</t>
  </si>
  <si>
    <t>A\aGG City DOPS</t>
  </si>
  <si>
    <t>A\aGG Data Admins</t>
  </si>
  <si>
    <t>City\Account Admins</t>
  </si>
  <si>
    <t>Manager Last name</t>
  </si>
  <si>
    <t>Manager Last name Abreviated with Initial</t>
  </si>
  <si>
    <t>Manager Last Name No spaces</t>
  </si>
  <si>
    <t>Manager usernames</t>
  </si>
  <si>
    <t>Manager Full Name</t>
  </si>
  <si>
    <t>Manager First Name Abreviated</t>
  </si>
  <si>
    <t>Disabled Path</t>
  </si>
  <si>
    <t>HomeFolder</t>
  </si>
  <si>
    <t>HomeShare</t>
  </si>
  <si>
    <t>Server Name</t>
  </si>
  <si>
    <t>DisabledFolder</t>
  </si>
  <si>
    <t>\\cmfp538\e$\USR\</t>
  </si>
  <si>
    <t>HomeFolderFullPath</t>
  </si>
  <si>
    <t>Admins</t>
  </si>
  <si>
    <t>Sharename</t>
  </si>
  <si>
    <t>Active</t>
  </si>
  <si>
    <t>Marval</t>
  </si>
  <si>
    <t>Username</t>
  </si>
  <si>
    <t>CallCreator</t>
  </si>
  <si>
    <t>CallcreatorUsername</t>
  </si>
  <si>
    <t>Clone</t>
  </si>
  <si>
    <t>CloneHomeDirectory</t>
  </si>
  <si>
    <t>SuggestedhomeDirectory</t>
  </si>
  <si>
    <t>Password</t>
  </si>
  <si>
    <t>SuggestedSharename</t>
  </si>
  <si>
    <t>UserHomeDirectory</t>
  </si>
  <si>
    <t>Notes</t>
  </si>
  <si>
    <t>UsernameEMP</t>
  </si>
  <si>
    <t>UsernameNCE</t>
  </si>
  <si>
    <t>PasswordEMP</t>
  </si>
  <si>
    <t>NCEEmailAddress</t>
  </si>
  <si>
    <t>PrimaryEmail</t>
  </si>
  <si>
    <t>SecondaryEmail</t>
  </si>
  <si>
    <t>Email</t>
  </si>
  <si>
    <t>Quota</t>
  </si>
  <si>
    <t>Quota1</t>
  </si>
  <si>
    <t>Warnings</t>
  </si>
  <si>
    <t>Defaults</t>
  </si>
  <si>
    <t>FullName</t>
  </si>
  <si>
    <t>PasswordNCE</t>
  </si>
  <si>
    <t>Clone NCE</t>
  </si>
  <si>
    <t>Clone EMP</t>
  </si>
  <si>
    <t>CloneNCEStatus</t>
  </si>
  <si>
    <t>Cloned Account</t>
  </si>
  <si>
    <t>Branch EMP</t>
  </si>
  <si>
    <t>UsernameSecondayEmail</t>
  </si>
  <si>
    <t>UsenamePrimaryEmail</t>
  </si>
  <si>
    <t>EmailDatabase</t>
  </si>
  <si>
    <t>RNG</t>
  </si>
  <si>
    <t>Server#</t>
  </si>
  <si>
    <t>Server names</t>
  </si>
  <si>
    <t>DC1MDB01</t>
  </si>
  <si>
    <t>DC4MDB01</t>
  </si>
  <si>
    <t>DC1MDB02</t>
  </si>
  <si>
    <t>DC1MDB03</t>
  </si>
  <si>
    <t>DC1MDB04</t>
  </si>
  <si>
    <t>DC1MDB05</t>
  </si>
  <si>
    <t>DC1MDB06</t>
  </si>
  <si>
    <t>DC1MDB07</t>
  </si>
  <si>
    <t>DC1MDB08</t>
  </si>
  <si>
    <t>DC1MDB09</t>
  </si>
  <si>
    <t>DC4MDB02</t>
  </si>
  <si>
    <t>DC4MDB03</t>
  </si>
  <si>
    <t>DC4MDB04</t>
  </si>
  <si>
    <t>DC4MDB05</t>
  </si>
  <si>
    <t>DC4MDB06</t>
  </si>
  <si>
    <t>DC4MDB07</t>
  </si>
  <si>
    <t>DC4MDB08</t>
  </si>
  <si>
    <t>DC4MDB09</t>
  </si>
  <si>
    <t>DC4MDB10</t>
  </si>
  <si>
    <t>DC1MDB10</t>
  </si>
  <si>
    <t>Attribute1</t>
  </si>
  <si>
    <t>Attribute8</t>
  </si>
  <si>
    <t>Attribute10</t>
  </si>
  <si>
    <t>Secondary Email Domain</t>
  </si>
  <si>
    <t>Email Name</t>
  </si>
  <si>
    <t>No</t>
  </si>
  <si>
    <t>Pooled</t>
  </si>
  <si>
    <t>NetAPPSharePath</t>
  </si>
  <si>
    <t>ShareName</t>
  </si>
  <si>
    <t>NetAppShareName</t>
  </si>
  <si>
    <t>No Clone Home Directory Status</t>
  </si>
  <si>
    <t>S Drive Path</t>
  </si>
  <si>
    <t>Home Directory Error Check</t>
  </si>
  <si>
    <t>Sdrive</t>
  </si>
  <si>
    <t>UserHomeShare</t>
  </si>
  <si>
    <t>EXCGroup</t>
  </si>
  <si>
    <t>Firstname</t>
  </si>
  <si>
    <t>Lastname</t>
  </si>
  <si>
    <t>Initial</t>
  </si>
  <si>
    <t>First Name</t>
  </si>
  <si>
    <t>Last</t>
  </si>
  <si>
    <t>First Name N/I</t>
  </si>
  <si>
    <t>Last Name N/I</t>
  </si>
  <si>
    <t>DatabaseUsername</t>
  </si>
  <si>
    <t>Rfax</t>
  </si>
  <si>
    <t>X400</t>
  </si>
  <si>
    <t>Numberinaccount</t>
  </si>
  <si>
    <t>L/N Space removed</t>
  </si>
  <si>
    <t>Accents Removed</t>
  </si>
  <si>
    <t>AKA removed</t>
  </si>
  <si>
    <t>Real Last name</t>
  </si>
  <si>
    <t>Dot Removed</t>
  </si>
</sst>
</file>

<file path=xl/styles.xml><?xml version="1.0" encoding="utf-8"?>
<styleSheet xmlns="http://schemas.openxmlformats.org/spreadsheetml/2006/main">
  <numFmts count="1">
    <numFmt numFmtId="164" formatCode="0;[Red]0"/>
  </numFmts>
  <fonts count="24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3E3E3E"/>
      <name val="Tahoma"/>
      <family val="2"/>
    </font>
    <font>
      <sz val="10"/>
      <color rgb="FF574123"/>
      <name val="Tahoma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3E3E3E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Protection="1"/>
    <xf numFmtId="49" fontId="0" fillId="0" borderId="0" xfId="0" applyNumberFormat="1" applyProtection="1"/>
    <xf numFmtId="0" fontId="18" fillId="0" borderId="0" xfId="0" applyFont="1" applyProtection="1"/>
    <xf numFmtId="0" fontId="19" fillId="0" borderId="0" xfId="0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20" fillId="0" borderId="0" xfId="0" applyFont="1" applyAlignment="1"/>
    <xf numFmtId="164" fontId="21" fillId="0" borderId="0" xfId="0" applyNumberFormat="1" applyFont="1"/>
    <xf numFmtId="164" fontId="22" fillId="0" borderId="0" xfId="0" applyNumberFormat="1" applyFont="1"/>
    <xf numFmtId="0" fontId="0" fillId="0" borderId="0" xfId="0" applyFont="1" applyAlignment="1"/>
    <xf numFmtId="0" fontId="23" fillId="0" borderId="0" xfId="0" applyFont="1" applyAlignme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cmfp538\e$\USR" TargetMode="External"/><Relationship Id="rId671" Type="http://schemas.openxmlformats.org/officeDocument/2006/relationships/hyperlink" Target="file:///\\cmfp538\e$\USR" TargetMode="External"/><Relationship Id="rId769" Type="http://schemas.openxmlformats.org/officeDocument/2006/relationships/hyperlink" Target="file:///\\cmfp538\e$\USR" TargetMode="External"/><Relationship Id="rId976" Type="http://schemas.openxmlformats.org/officeDocument/2006/relationships/hyperlink" Target="file:///\\cmfp538\e$\USR" TargetMode="External"/><Relationship Id="rId21" Type="http://schemas.openxmlformats.org/officeDocument/2006/relationships/hyperlink" Target="file:///\\cmfp538\e$\USR" TargetMode="External"/><Relationship Id="rId324" Type="http://schemas.openxmlformats.org/officeDocument/2006/relationships/hyperlink" Target="file:///\\cmfp538\e$\USR" TargetMode="External"/><Relationship Id="rId531" Type="http://schemas.openxmlformats.org/officeDocument/2006/relationships/hyperlink" Target="file:///\\cmfp538\e$\USR" TargetMode="External"/><Relationship Id="rId629" Type="http://schemas.openxmlformats.org/officeDocument/2006/relationships/hyperlink" Target="file:///\\cmfp538\e$\USR" TargetMode="External"/><Relationship Id="rId170" Type="http://schemas.openxmlformats.org/officeDocument/2006/relationships/hyperlink" Target="file:///\\cmfp538\e$\USR" TargetMode="External"/><Relationship Id="rId836" Type="http://schemas.openxmlformats.org/officeDocument/2006/relationships/hyperlink" Target="file:///\\cmfp538\e$\USR" TargetMode="External"/><Relationship Id="rId268" Type="http://schemas.openxmlformats.org/officeDocument/2006/relationships/hyperlink" Target="file:///\\cmfp538\e$\USR" TargetMode="External"/><Relationship Id="rId475" Type="http://schemas.openxmlformats.org/officeDocument/2006/relationships/hyperlink" Target="file:///\\cmfp538\e$\USR" TargetMode="External"/><Relationship Id="rId682" Type="http://schemas.openxmlformats.org/officeDocument/2006/relationships/hyperlink" Target="file:///\\cmfp538\e$\USR" TargetMode="External"/><Relationship Id="rId903" Type="http://schemas.openxmlformats.org/officeDocument/2006/relationships/hyperlink" Target="file:///\\cmfp538\e$\USR" TargetMode="External"/><Relationship Id="rId32" Type="http://schemas.openxmlformats.org/officeDocument/2006/relationships/hyperlink" Target="file:///\\cmfp538\e$\USR" TargetMode="External"/><Relationship Id="rId128" Type="http://schemas.openxmlformats.org/officeDocument/2006/relationships/hyperlink" Target="file:///\\cmfp538\e$\USR" TargetMode="External"/><Relationship Id="rId335" Type="http://schemas.openxmlformats.org/officeDocument/2006/relationships/hyperlink" Target="file:///\\cmfp538\e$\USR" TargetMode="External"/><Relationship Id="rId542" Type="http://schemas.openxmlformats.org/officeDocument/2006/relationships/hyperlink" Target="file:///\\cmfp538\e$\USR" TargetMode="External"/><Relationship Id="rId987" Type="http://schemas.openxmlformats.org/officeDocument/2006/relationships/hyperlink" Target="file:///\\cmfp538\e$\USR" TargetMode="External"/><Relationship Id="rId181" Type="http://schemas.openxmlformats.org/officeDocument/2006/relationships/hyperlink" Target="file:///\\cmfp538\e$\USR" TargetMode="External"/><Relationship Id="rId402" Type="http://schemas.openxmlformats.org/officeDocument/2006/relationships/hyperlink" Target="file:///\\cmfp538\e$\USR" TargetMode="External"/><Relationship Id="rId847" Type="http://schemas.openxmlformats.org/officeDocument/2006/relationships/hyperlink" Target="file:///\\cmfp538\e$\USR" TargetMode="External"/><Relationship Id="rId279" Type="http://schemas.openxmlformats.org/officeDocument/2006/relationships/hyperlink" Target="file:///\\cmfp538\e$\USR" TargetMode="External"/><Relationship Id="rId486" Type="http://schemas.openxmlformats.org/officeDocument/2006/relationships/hyperlink" Target="file:///\\cmfp538\e$\USR" TargetMode="External"/><Relationship Id="rId693" Type="http://schemas.openxmlformats.org/officeDocument/2006/relationships/hyperlink" Target="file:///\\cmfp538\e$\USR" TargetMode="External"/><Relationship Id="rId707" Type="http://schemas.openxmlformats.org/officeDocument/2006/relationships/hyperlink" Target="file:///\\cmfp538\e$\USR" TargetMode="External"/><Relationship Id="rId914" Type="http://schemas.openxmlformats.org/officeDocument/2006/relationships/hyperlink" Target="file:///\\cmfp538\e$\USR" TargetMode="External"/><Relationship Id="rId43" Type="http://schemas.openxmlformats.org/officeDocument/2006/relationships/hyperlink" Target="file:///\\cmfp538\e$\USR" TargetMode="External"/><Relationship Id="rId139" Type="http://schemas.openxmlformats.org/officeDocument/2006/relationships/hyperlink" Target="file:///\\cmfp538\e$\USR" TargetMode="External"/><Relationship Id="rId346" Type="http://schemas.openxmlformats.org/officeDocument/2006/relationships/hyperlink" Target="file:///\\cmfp538\e$\USR" TargetMode="External"/><Relationship Id="rId553" Type="http://schemas.openxmlformats.org/officeDocument/2006/relationships/hyperlink" Target="file:///\\cmfp538\e$\USR" TargetMode="External"/><Relationship Id="rId760" Type="http://schemas.openxmlformats.org/officeDocument/2006/relationships/hyperlink" Target="file:///\\cmfp538\e$\USR" TargetMode="External"/><Relationship Id="rId998" Type="http://schemas.openxmlformats.org/officeDocument/2006/relationships/hyperlink" Target="file:///\\cmfp538\e$\USR" TargetMode="External"/><Relationship Id="rId192" Type="http://schemas.openxmlformats.org/officeDocument/2006/relationships/hyperlink" Target="file:///\\cmfp538\e$\USR" TargetMode="External"/><Relationship Id="rId206" Type="http://schemas.openxmlformats.org/officeDocument/2006/relationships/hyperlink" Target="file:///\\cmfp538\e$\USR" TargetMode="External"/><Relationship Id="rId413" Type="http://schemas.openxmlformats.org/officeDocument/2006/relationships/hyperlink" Target="file:///\\cmfp538\e$\USR" TargetMode="External"/><Relationship Id="rId858" Type="http://schemas.openxmlformats.org/officeDocument/2006/relationships/hyperlink" Target="file:///\\cmfp538\e$\USR" TargetMode="External"/><Relationship Id="rId497" Type="http://schemas.openxmlformats.org/officeDocument/2006/relationships/hyperlink" Target="file:///\\cmfp538\e$\USR" TargetMode="External"/><Relationship Id="rId620" Type="http://schemas.openxmlformats.org/officeDocument/2006/relationships/hyperlink" Target="file:///\\cmfp538\e$\USR" TargetMode="External"/><Relationship Id="rId718" Type="http://schemas.openxmlformats.org/officeDocument/2006/relationships/hyperlink" Target="file:///\\cmfp538\e$\USR" TargetMode="External"/><Relationship Id="rId925" Type="http://schemas.openxmlformats.org/officeDocument/2006/relationships/hyperlink" Target="file:///\\cmfp538\e$\USR" TargetMode="External"/><Relationship Id="rId357" Type="http://schemas.openxmlformats.org/officeDocument/2006/relationships/hyperlink" Target="file:///\\cmfp538\e$\USR" TargetMode="External"/><Relationship Id="rId54" Type="http://schemas.openxmlformats.org/officeDocument/2006/relationships/hyperlink" Target="file:///\\cmfp538\e$\USR" TargetMode="External"/><Relationship Id="rId217" Type="http://schemas.openxmlformats.org/officeDocument/2006/relationships/hyperlink" Target="file:///\\cmfp538\e$\USR" TargetMode="External"/><Relationship Id="rId564" Type="http://schemas.openxmlformats.org/officeDocument/2006/relationships/hyperlink" Target="file:///\\cmfp538\e$\USR" TargetMode="External"/><Relationship Id="rId771" Type="http://schemas.openxmlformats.org/officeDocument/2006/relationships/hyperlink" Target="file:///\\cmfp538\e$\USR" TargetMode="External"/><Relationship Id="rId869" Type="http://schemas.openxmlformats.org/officeDocument/2006/relationships/hyperlink" Target="file:///\\cmfp538\e$\USR" TargetMode="External"/><Relationship Id="rId424" Type="http://schemas.openxmlformats.org/officeDocument/2006/relationships/hyperlink" Target="file:///\\cmfp538\e$\USR" TargetMode="External"/><Relationship Id="rId631" Type="http://schemas.openxmlformats.org/officeDocument/2006/relationships/hyperlink" Target="file:///\\cmfp538\e$\USR" TargetMode="External"/><Relationship Id="rId729" Type="http://schemas.openxmlformats.org/officeDocument/2006/relationships/hyperlink" Target="file:///\\cmfp538\e$\USR" TargetMode="External"/><Relationship Id="rId270" Type="http://schemas.openxmlformats.org/officeDocument/2006/relationships/hyperlink" Target="file:///\\cmfp538\e$\USR" TargetMode="External"/><Relationship Id="rId936" Type="http://schemas.openxmlformats.org/officeDocument/2006/relationships/hyperlink" Target="file:///\\cmfp538\e$\USR" TargetMode="External"/><Relationship Id="rId65" Type="http://schemas.openxmlformats.org/officeDocument/2006/relationships/hyperlink" Target="file:///\\cmfp538\e$\USR" TargetMode="External"/><Relationship Id="rId130" Type="http://schemas.openxmlformats.org/officeDocument/2006/relationships/hyperlink" Target="file:///\\cmfp538\e$\USR" TargetMode="External"/><Relationship Id="rId368" Type="http://schemas.openxmlformats.org/officeDocument/2006/relationships/hyperlink" Target="file:///\\cmfp538\e$\USR" TargetMode="External"/><Relationship Id="rId575" Type="http://schemas.openxmlformats.org/officeDocument/2006/relationships/hyperlink" Target="file:///\\cmfp538\e$\USR" TargetMode="External"/><Relationship Id="rId782" Type="http://schemas.openxmlformats.org/officeDocument/2006/relationships/hyperlink" Target="file:///\\cmfp538\e$\USR" TargetMode="External"/><Relationship Id="rId228" Type="http://schemas.openxmlformats.org/officeDocument/2006/relationships/hyperlink" Target="file:///\\cmfp538\e$\USR" TargetMode="External"/><Relationship Id="rId435" Type="http://schemas.openxmlformats.org/officeDocument/2006/relationships/hyperlink" Target="file:///\\cmfp538\e$\USR" TargetMode="External"/><Relationship Id="rId642" Type="http://schemas.openxmlformats.org/officeDocument/2006/relationships/hyperlink" Target="file:///\\cmfp538\e$\USR" TargetMode="External"/><Relationship Id="rId281" Type="http://schemas.openxmlformats.org/officeDocument/2006/relationships/hyperlink" Target="file:///\\cmfp538\e$\USR" TargetMode="External"/><Relationship Id="rId502" Type="http://schemas.openxmlformats.org/officeDocument/2006/relationships/hyperlink" Target="file:///\\cmfp538\e$\USR" TargetMode="External"/><Relationship Id="rId947" Type="http://schemas.openxmlformats.org/officeDocument/2006/relationships/hyperlink" Target="file:///\\cmfp538\e$\USR" TargetMode="External"/><Relationship Id="rId76" Type="http://schemas.openxmlformats.org/officeDocument/2006/relationships/hyperlink" Target="file:///\\cmfp538\e$\USR" TargetMode="External"/><Relationship Id="rId141" Type="http://schemas.openxmlformats.org/officeDocument/2006/relationships/hyperlink" Target="file:///\\cmfp538\e$\USR" TargetMode="External"/><Relationship Id="rId379" Type="http://schemas.openxmlformats.org/officeDocument/2006/relationships/hyperlink" Target="file:///\\cmfp538\e$\USR" TargetMode="External"/><Relationship Id="rId586" Type="http://schemas.openxmlformats.org/officeDocument/2006/relationships/hyperlink" Target="file:///\\cmfp538\e$\USR" TargetMode="External"/><Relationship Id="rId793" Type="http://schemas.openxmlformats.org/officeDocument/2006/relationships/hyperlink" Target="file:///\\cmfp538\e$\USR" TargetMode="External"/><Relationship Id="rId807" Type="http://schemas.openxmlformats.org/officeDocument/2006/relationships/hyperlink" Target="file:///\\cmfp538\e$\USR" TargetMode="External"/><Relationship Id="rId7" Type="http://schemas.openxmlformats.org/officeDocument/2006/relationships/hyperlink" Target="file:///\\cmfp538\e$\USR" TargetMode="External"/><Relationship Id="rId239" Type="http://schemas.openxmlformats.org/officeDocument/2006/relationships/hyperlink" Target="file:///\\cmfp538\e$\USR" TargetMode="External"/><Relationship Id="rId446" Type="http://schemas.openxmlformats.org/officeDocument/2006/relationships/hyperlink" Target="file:///\\cmfp538\e$\USR" TargetMode="External"/><Relationship Id="rId653" Type="http://schemas.openxmlformats.org/officeDocument/2006/relationships/hyperlink" Target="file:///\\cmfp538\e$\USR" TargetMode="External"/><Relationship Id="rId292" Type="http://schemas.openxmlformats.org/officeDocument/2006/relationships/hyperlink" Target="file:///\\cmfp538\e$\USR" TargetMode="External"/><Relationship Id="rId306" Type="http://schemas.openxmlformats.org/officeDocument/2006/relationships/hyperlink" Target="file:///\\cmfp538\e$\USR" TargetMode="External"/><Relationship Id="rId860" Type="http://schemas.openxmlformats.org/officeDocument/2006/relationships/hyperlink" Target="file:///\\cmfp538\e$\USR" TargetMode="External"/><Relationship Id="rId958" Type="http://schemas.openxmlformats.org/officeDocument/2006/relationships/hyperlink" Target="file:///\\cmfp538\e$\USR" TargetMode="External"/><Relationship Id="rId87" Type="http://schemas.openxmlformats.org/officeDocument/2006/relationships/hyperlink" Target="file:///\\cmfp538\e$\USR" TargetMode="External"/><Relationship Id="rId513" Type="http://schemas.openxmlformats.org/officeDocument/2006/relationships/hyperlink" Target="file:///\\cmfp538\e$\USR" TargetMode="External"/><Relationship Id="rId597" Type="http://schemas.openxmlformats.org/officeDocument/2006/relationships/hyperlink" Target="file:///\\cmfp538\e$\USR" TargetMode="External"/><Relationship Id="rId720" Type="http://schemas.openxmlformats.org/officeDocument/2006/relationships/hyperlink" Target="file:///\\cmfp538\e$\USR" TargetMode="External"/><Relationship Id="rId818" Type="http://schemas.openxmlformats.org/officeDocument/2006/relationships/hyperlink" Target="file:///\\cmfp538\e$\USR" TargetMode="External"/><Relationship Id="rId152" Type="http://schemas.openxmlformats.org/officeDocument/2006/relationships/hyperlink" Target="file:///\\cmfp538\e$\USR" TargetMode="External"/><Relationship Id="rId457" Type="http://schemas.openxmlformats.org/officeDocument/2006/relationships/hyperlink" Target="file:///\\cmfp538\e$\USR" TargetMode="External"/><Relationship Id="rId664" Type="http://schemas.openxmlformats.org/officeDocument/2006/relationships/hyperlink" Target="file:///\\cmfp538\e$\USR" TargetMode="External"/><Relationship Id="rId871" Type="http://schemas.openxmlformats.org/officeDocument/2006/relationships/hyperlink" Target="file:///\\cmfp538\e$\USR" TargetMode="External"/><Relationship Id="rId969" Type="http://schemas.openxmlformats.org/officeDocument/2006/relationships/hyperlink" Target="file:///\\cmfp538\e$\USR" TargetMode="External"/><Relationship Id="rId14" Type="http://schemas.openxmlformats.org/officeDocument/2006/relationships/hyperlink" Target="file:///\\cmfp538\e$\USR" TargetMode="External"/><Relationship Id="rId317" Type="http://schemas.openxmlformats.org/officeDocument/2006/relationships/hyperlink" Target="file:///\\cmfp538\e$\USR" TargetMode="External"/><Relationship Id="rId524" Type="http://schemas.openxmlformats.org/officeDocument/2006/relationships/hyperlink" Target="file:///\\cmfp538\e$\USR" TargetMode="External"/><Relationship Id="rId731" Type="http://schemas.openxmlformats.org/officeDocument/2006/relationships/hyperlink" Target="file:///\\cmfp538\e$\USR" TargetMode="External"/><Relationship Id="rId98" Type="http://schemas.openxmlformats.org/officeDocument/2006/relationships/hyperlink" Target="file:///\\cmfp538\e$\USR" TargetMode="External"/><Relationship Id="rId163" Type="http://schemas.openxmlformats.org/officeDocument/2006/relationships/hyperlink" Target="file:///\\cmfp538\e$\USR" TargetMode="External"/><Relationship Id="rId370" Type="http://schemas.openxmlformats.org/officeDocument/2006/relationships/hyperlink" Target="file:///\\cmfp538\e$\USR" TargetMode="External"/><Relationship Id="rId829" Type="http://schemas.openxmlformats.org/officeDocument/2006/relationships/hyperlink" Target="file:///\\cmfp538\e$\USR" TargetMode="External"/><Relationship Id="rId230" Type="http://schemas.openxmlformats.org/officeDocument/2006/relationships/hyperlink" Target="file:///\\cmfp538\e$\USR" TargetMode="External"/><Relationship Id="rId468" Type="http://schemas.openxmlformats.org/officeDocument/2006/relationships/hyperlink" Target="file:///\\cmfp538\e$\USR" TargetMode="External"/><Relationship Id="rId675" Type="http://schemas.openxmlformats.org/officeDocument/2006/relationships/hyperlink" Target="file:///\\cmfp538\e$\USR" TargetMode="External"/><Relationship Id="rId882" Type="http://schemas.openxmlformats.org/officeDocument/2006/relationships/hyperlink" Target="file:///\\cmfp538\e$\USR" TargetMode="External"/><Relationship Id="rId25" Type="http://schemas.openxmlformats.org/officeDocument/2006/relationships/hyperlink" Target="file:///\\cmfp538\e$\USR" TargetMode="External"/><Relationship Id="rId328" Type="http://schemas.openxmlformats.org/officeDocument/2006/relationships/hyperlink" Target="file:///\\cmfp538\e$\USR" TargetMode="External"/><Relationship Id="rId535" Type="http://schemas.openxmlformats.org/officeDocument/2006/relationships/hyperlink" Target="file:///\\cmfp538\e$\USR" TargetMode="External"/><Relationship Id="rId742" Type="http://schemas.openxmlformats.org/officeDocument/2006/relationships/hyperlink" Target="file:///\\cmfp538\e$\USR" TargetMode="External"/><Relationship Id="rId174" Type="http://schemas.openxmlformats.org/officeDocument/2006/relationships/hyperlink" Target="file:///\\cmfp538\e$\USR" TargetMode="External"/><Relationship Id="rId381" Type="http://schemas.openxmlformats.org/officeDocument/2006/relationships/hyperlink" Target="file:///\\cmfp538\e$\USR" TargetMode="External"/><Relationship Id="rId602" Type="http://schemas.openxmlformats.org/officeDocument/2006/relationships/hyperlink" Target="file:///\\cmfp538\e$\USR" TargetMode="External"/><Relationship Id="rId241" Type="http://schemas.openxmlformats.org/officeDocument/2006/relationships/hyperlink" Target="file:///\\cmfp538\e$\USR" TargetMode="External"/><Relationship Id="rId479" Type="http://schemas.openxmlformats.org/officeDocument/2006/relationships/hyperlink" Target="file:///\\cmfp538\e$\USR" TargetMode="External"/><Relationship Id="rId686" Type="http://schemas.openxmlformats.org/officeDocument/2006/relationships/hyperlink" Target="file:///\\cmfp538\e$\USR" TargetMode="External"/><Relationship Id="rId893" Type="http://schemas.openxmlformats.org/officeDocument/2006/relationships/hyperlink" Target="file:///\\cmfp538\e$\USR" TargetMode="External"/><Relationship Id="rId907" Type="http://schemas.openxmlformats.org/officeDocument/2006/relationships/hyperlink" Target="file:///\\cmfp538\e$\USR" TargetMode="External"/><Relationship Id="rId36" Type="http://schemas.openxmlformats.org/officeDocument/2006/relationships/hyperlink" Target="file:///\\cmfp538\e$\USR" TargetMode="External"/><Relationship Id="rId339" Type="http://schemas.openxmlformats.org/officeDocument/2006/relationships/hyperlink" Target="file:///\\cmfp538\e$\USR" TargetMode="External"/><Relationship Id="rId546" Type="http://schemas.openxmlformats.org/officeDocument/2006/relationships/hyperlink" Target="file:///\\cmfp538\e$\USR" TargetMode="External"/><Relationship Id="rId753" Type="http://schemas.openxmlformats.org/officeDocument/2006/relationships/hyperlink" Target="file:///\\cmfp538\e$\USR" TargetMode="External"/><Relationship Id="rId101" Type="http://schemas.openxmlformats.org/officeDocument/2006/relationships/hyperlink" Target="file:///\\cmfp538\e$\USR" TargetMode="External"/><Relationship Id="rId185" Type="http://schemas.openxmlformats.org/officeDocument/2006/relationships/hyperlink" Target="file:///\\cmfp538\e$\USR" TargetMode="External"/><Relationship Id="rId406" Type="http://schemas.openxmlformats.org/officeDocument/2006/relationships/hyperlink" Target="file:///\\cmfp538\e$\USR" TargetMode="External"/><Relationship Id="rId960" Type="http://schemas.openxmlformats.org/officeDocument/2006/relationships/hyperlink" Target="file:///\\cmfp538\e$\USR" TargetMode="External"/><Relationship Id="rId392" Type="http://schemas.openxmlformats.org/officeDocument/2006/relationships/hyperlink" Target="file:///\\cmfp538\e$\USR" TargetMode="External"/><Relationship Id="rId613" Type="http://schemas.openxmlformats.org/officeDocument/2006/relationships/hyperlink" Target="file:///\\cmfp538\e$\USR" TargetMode="External"/><Relationship Id="rId697" Type="http://schemas.openxmlformats.org/officeDocument/2006/relationships/hyperlink" Target="file:///\\cmfp538\e$\USR" TargetMode="External"/><Relationship Id="rId820" Type="http://schemas.openxmlformats.org/officeDocument/2006/relationships/hyperlink" Target="file:///\\cmfp538\e$\USR" TargetMode="External"/><Relationship Id="rId918" Type="http://schemas.openxmlformats.org/officeDocument/2006/relationships/hyperlink" Target="file:///\\cmfp538\e$\USR" TargetMode="External"/><Relationship Id="rId252" Type="http://schemas.openxmlformats.org/officeDocument/2006/relationships/hyperlink" Target="file:///\\cmfp538\e$\USR" TargetMode="External"/><Relationship Id="rId47" Type="http://schemas.openxmlformats.org/officeDocument/2006/relationships/hyperlink" Target="file:///\\cmfp538\e$\USR" TargetMode="External"/><Relationship Id="rId112" Type="http://schemas.openxmlformats.org/officeDocument/2006/relationships/hyperlink" Target="file:///\\cmfp538\e$\USR" TargetMode="External"/><Relationship Id="rId557" Type="http://schemas.openxmlformats.org/officeDocument/2006/relationships/hyperlink" Target="file:///\\cmfp538\e$\USR" TargetMode="External"/><Relationship Id="rId764" Type="http://schemas.openxmlformats.org/officeDocument/2006/relationships/hyperlink" Target="file:///\\cmfp538\e$\USR" TargetMode="External"/><Relationship Id="rId971" Type="http://schemas.openxmlformats.org/officeDocument/2006/relationships/hyperlink" Target="file:///\\cmfp538\e$\USR" TargetMode="External"/><Relationship Id="rId196" Type="http://schemas.openxmlformats.org/officeDocument/2006/relationships/hyperlink" Target="file:///\\cmfp538\e$\USR" TargetMode="External"/><Relationship Id="rId417" Type="http://schemas.openxmlformats.org/officeDocument/2006/relationships/hyperlink" Target="file:///\\cmfp538\e$\USR" TargetMode="External"/><Relationship Id="rId624" Type="http://schemas.openxmlformats.org/officeDocument/2006/relationships/hyperlink" Target="file:///\\cmfp538\e$\USR" TargetMode="External"/><Relationship Id="rId831" Type="http://schemas.openxmlformats.org/officeDocument/2006/relationships/hyperlink" Target="file:///\\cmfp538\e$\USR" TargetMode="External"/><Relationship Id="rId263" Type="http://schemas.openxmlformats.org/officeDocument/2006/relationships/hyperlink" Target="file:///\\cmfp538\e$\USR" TargetMode="External"/><Relationship Id="rId470" Type="http://schemas.openxmlformats.org/officeDocument/2006/relationships/hyperlink" Target="file:///\\cmfp538\e$\USR" TargetMode="External"/><Relationship Id="rId929" Type="http://schemas.openxmlformats.org/officeDocument/2006/relationships/hyperlink" Target="file:///\\cmfp538\e$\USR" TargetMode="External"/><Relationship Id="rId58" Type="http://schemas.openxmlformats.org/officeDocument/2006/relationships/hyperlink" Target="file:///\\cmfp538\e$\USR" TargetMode="External"/><Relationship Id="rId123" Type="http://schemas.openxmlformats.org/officeDocument/2006/relationships/hyperlink" Target="file:///\\cmfp538\e$\USR" TargetMode="External"/><Relationship Id="rId330" Type="http://schemas.openxmlformats.org/officeDocument/2006/relationships/hyperlink" Target="file:///\\cmfp538\e$\USR" TargetMode="External"/><Relationship Id="rId568" Type="http://schemas.openxmlformats.org/officeDocument/2006/relationships/hyperlink" Target="file:///\\cmfp538\e$\USR" TargetMode="External"/><Relationship Id="rId775" Type="http://schemas.openxmlformats.org/officeDocument/2006/relationships/hyperlink" Target="file:///\\cmfp538\e$\USR" TargetMode="External"/><Relationship Id="rId982" Type="http://schemas.openxmlformats.org/officeDocument/2006/relationships/hyperlink" Target="file:///\\cmfp538\e$\USR" TargetMode="External"/><Relationship Id="rId428" Type="http://schemas.openxmlformats.org/officeDocument/2006/relationships/hyperlink" Target="file:///\\cmfp538\e$\USR" TargetMode="External"/><Relationship Id="rId635" Type="http://schemas.openxmlformats.org/officeDocument/2006/relationships/hyperlink" Target="file:///\\cmfp538\e$\USR" TargetMode="External"/><Relationship Id="rId842" Type="http://schemas.openxmlformats.org/officeDocument/2006/relationships/hyperlink" Target="file:///\\cmfp538\e$\USR" TargetMode="External"/><Relationship Id="rId274" Type="http://schemas.openxmlformats.org/officeDocument/2006/relationships/hyperlink" Target="file:///\\cmfp538\e$\USR" TargetMode="External"/><Relationship Id="rId481" Type="http://schemas.openxmlformats.org/officeDocument/2006/relationships/hyperlink" Target="file:///\\cmfp538\e$\USR" TargetMode="External"/><Relationship Id="rId702" Type="http://schemas.openxmlformats.org/officeDocument/2006/relationships/hyperlink" Target="file:///\\cmfp538\e$\USR" TargetMode="External"/><Relationship Id="rId27" Type="http://schemas.openxmlformats.org/officeDocument/2006/relationships/hyperlink" Target="file:///\\cmfp538\e$\USR" TargetMode="External"/><Relationship Id="rId69" Type="http://schemas.openxmlformats.org/officeDocument/2006/relationships/hyperlink" Target="file:///\\cmfp538\e$\USR" TargetMode="External"/><Relationship Id="rId134" Type="http://schemas.openxmlformats.org/officeDocument/2006/relationships/hyperlink" Target="file:///\\cmfp538\e$\USR" TargetMode="External"/><Relationship Id="rId537" Type="http://schemas.openxmlformats.org/officeDocument/2006/relationships/hyperlink" Target="file:///\\cmfp538\e$\USR" TargetMode="External"/><Relationship Id="rId579" Type="http://schemas.openxmlformats.org/officeDocument/2006/relationships/hyperlink" Target="file:///\\cmfp538\e$\USR" TargetMode="External"/><Relationship Id="rId744" Type="http://schemas.openxmlformats.org/officeDocument/2006/relationships/hyperlink" Target="file:///\\cmfp538\e$\USR" TargetMode="External"/><Relationship Id="rId786" Type="http://schemas.openxmlformats.org/officeDocument/2006/relationships/hyperlink" Target="file:///\\cmfp538\e$\USR" TargetMode="External"/><Relationship Id="rId951" Type="http://schemas.openxmlformats.org/officeDocument/2006/relationships/hyperlink" Target="file:///\\cmfp538\e$\USR" TargetMode="External"/><Relationship Id="rId993" Type="http://schemas.openxmlformats.org/officeDocument/2006/relationships/hyperlink" Target="file:///\\cmfp538\e$\USR" TargetMode="External"/><Relationship Id="rId80" Type="http://schemas.openxmlformats.org/officeDocument/2006/relationships/hyperlink" Target="file:///\\cmfp538\e$\USR" TargetMode="External"/><Relationship Id="rId176" Type="http://schemas.openxmlformats.org/officeDocument/2006/relationships/hyperlink" Target="file:///\\cmfp538\e$\USR" TargetMode="External"/><Relationship Id="rId341" Type="http://schemas.openxmlformats.org/officeDocument/2006/relationships/hyperlink" Target="file:///\\cmfp538\e$\USR" TargetMode="External"/><Relationship Id="rId383" Type="http://schemas.openxmlformats.org/officeDocument/2006/relationships/hyperlink" Target="file:///\\cmfp538\e$\USR" TargetMode="External"/><Relationship Id="rId439" Type="http://schemas.openxmlformats.org/officeDocument/2006/relationships/hyperlink" Target="file:///\\cmfp538\e$\USR" TargetMode="External"/><Relationship Id="rId590" Type="http://schemas.openxmlformats.org/officeDocument/2006/relationships/hyperlink" Target="file:///\\cmfp538\e$\USR" TargetMode="External"/><Relationship Id="rId604" Type="http://schemas.openxmlformats.org/officeDocument/2006/relationships/hyperlink" Target="file:///\\cmfp538\e$\USR" TargetMode="External"/><Relationship Id="rId646" Type="http://schemas.openxmlformats.org/officeDocument/2006/relationships/hyperlink" Target="file:///\\cmfp538\e$\USR" TargetMode="External"/><Relationship Id="rId811" Type="http://schemas.openxmlformats.org/officeDocument/2006/relationships/hyperlink" Target="file:///\\cmfp538\e$\USR" TargetMode="External"/><Relationship Id="rId201" Type="http://schemas.openxmlformats.org/officeDocument/2006/relationships/hyperlink" Target="file:///\\cmfp538\e$\USR" TargetMode="External"/><Relationship Id="rId243" Type="http://schemas.openxmlformats.org/officeDocument/2006/relationships/hyperlink" Target="file:///\\cmfp538\e$\USR" TargetMode="External"/><Relationship Id="rId285" Type="http://schemas.openxmlformats.org/officeDocument/2006/relationships/hyperlink" Target="file:///\\cmfp538\e$\USR" TargetMode="External"/><Relationship Id="rId450" Type="http://schemas.openxmlformats.org/officeDocument/2006/relationships/hyperlink" Target="file:///\\cmfp538\e$\USR" TargetMode="External"/><Relationship Id="rId506" Type="http://schemas.openxmlformats.org/officeDocument/2006/relationships/hyperlink" Target="file:///\\cmfp538\e$\USR" TargetMode="External"/><Relationship Id="rId688" Type="http://schemas.openxmlformats.org/officeDocument/2006/relationships/hyperlink" Target="file:///\\cmfp538\e$\USR" TargetMode="External"/><Relationship Id="rId853" Type="http://schemas.openxmlformats.org/officeDocument/2006/relationships/hyperlink" Target="file:///\\cmfp538\e$\USR" TargetMode="External"/><Relationship Id="rId895" Type="http://schemas.openxmlformats.org/officeDocument/2006/relationships/hyperlink" Target="file:///\\cmfp538\e$\USR" TargetMode="External"/><Relationship Id="rId909" Type="http://schemas.openxmlformats.org/officeDocument/2006/relationships/hyperlink" Target="file:///\\cmfp538\e$\USR" TargetMode="External"/><Relationship Id="rId38" Type="http://schemas.openxmlformats.org/officeDocument/2006/relationships/hyperlink" Target="file:///\\cmfp538\e$\USR" TargetMode="External"/><Relationship Id="rId103" Type="http://schemas.openxmlformats.org/officeDocument/2006/relationships/hyperlink" Target="file:///\\cmfp538\e$\USR" TargetMode="External"/><Relationship Id="rId310" Type="http://schemas.openxmlformats.org/officeDocument/2006/relationships/hyperlink" Target="file:///\\cmfp538\e$\USR" TargetMode="External"/><Relationship Id="rId492" Type="http://schemas.openxmlformats.org/officeDocument/2006/relationships/hyperlink" Target="file:///\\cmfp538\e$\USR" TargetMode="External"/><Relationship Id="rId548" Type="http://schemas.openxmlformats.org/officeDocument/2006/relationships/hyperlink" Target="file:///\\cmfp538\e$\USR" TargetMode="External"/><Relationship Id="rId713" Type="http://schemas.openxmlformats.org/officeDocument/2006/relationships/hyperlink" Target="file:///\\cmfp538\e$\USR" TargetMode="External"/><Relationship Id="rId755" Type="http://schemas.openxmlformats.org/officeDocument/2006/relationships/hyperlink" Target="file:///\\cmfp538\e$\USR" TargetMode="External"/><Relationship Id="rId797" Type="http://schemas.openxmlformats.org/officeDocument/2006/relationships/hyperlink" Target="file:///\\cmfp538\e$\USR" TargetMode="External"/><Relationship Id="rId920" Type="http://schemas.openxmlformats.org/officeDocument/2006/relationships/hyperlink" Target="file:///\\cmfp538\e$\USR" TargetMode="External"/><Relationship Id="rId962" Type="http://schemas.openxmlformats.org/officeDocument/2006/relationships/hyperlink" Target="file:///\\cmfp538\e$\USR" TargetMode="External"/><Relationship Id="rId91" Type="http://schemas.openxmlformats.org/officeDocument/2006/relationships/hyperlink" Target="file:///\\cmfp538\e$\USR" TargetMode="External"/><Relationship Id="rId145" Type="http://schemas.openxmlformats.org/officeDocument/2006/relationships/hyperlink" Target="file:///\\cmfp538\e$\USR" TargetMode="External"/><Relationship Id="rId187" Type="http://schemas.openxmlformats.org/officeDocument/2006/relationships/hyperlink" Target="file:///\\cmfp538\e$\USR" TargetMode="External"/><Relationship Id="rId352" Type="http://schemas.openxmlformats.org/officeDocument/2006/relationships/hyperlink" Target="file:///\\cmfp538\e$\USR" TargetMode="External"/><Relationship Id="rId394" Type="http://schemas.openxmlformats.org/officeDocument/2006/relationships/hyperlink" Target="file:///\\cmfp538\e$\USR" TargetMode="External"/><Relationship Id="rId408" Type="http://schemas.openxmlformats.org/officeDocument/2006/relationships/hyperlink" Target="file:///\\cmfp538\e$\USR" TargetMode="External"/><Relationship Id="rId615" Type="http://schemas.openxmlformats.org/officeDocument/2006/relationships/hyperlink" Target="file:///\\cmfp538\e$\USR" TargetMode="External"/><Relationship Id="rId822" Type="http://schemas.openxmlformats.org/officeDocument/2006/relationships/hyperlink" Target="file:///\\cmfp538\e$\USR" TargetMode="External"/><Relationship Id="rId212" Type="http://schemas.openxmlformats.org/officeDocument/2006/relationships/hyperlink" Target="file:///\\cmfp538\e$\USR" TargetMode="External"/><Relationship Id="rId254" Type="http://schemas.openxmlformats.org/officeDocument/2006/relationships/hyperlink" Target="file:///\\cmfp538\e$\USR" TargetMode="External"/><Relationship Id="rId657" Type="http://schemas.openxmlformats.org/officeDocument/2006/relationships/hyperlink" Target="file:///\\cmfp538\e$\USR" TargetMode="External"/><Relationship Id="rId699" Type="http://schemas.openxmlformats.org/officeDocument/2006/relationships/hyperlink" Target="file:///\\cmfp538\e$\USR" TargetMode="External"/><Relationship Id="rId864" Type="http://schemas.openxmlformats.org/officeDocument/2006/relationships/hyperlink" Target="file:///\\cmfp538\e$\USR" TargetMode="External"/><Relationship Id="rId49" Type="http://schemas.openxmlformats.org/officeDocument/2006/relationships/hyperlink" Target="file:///\\cmfp538\e$\USR" TargetMode="External"/><Relationship Id="rId114" Type="http://schemas.openxmlformats.org/officeDocument/2006/relationships/hyperlink" Target="file:///\\cmfp538\e$\USR" TargetMode="External"/><Relationship Id="rId296" Type="http://schemas.openxmlformats.org/officeDocument/2006/relationships/hyperlink" Target="file:///\\cmfp538\e$\USR" TargetMode="External"/><Relationship Id="rId461" Type="http://schemas.openxmlformats.org/officeDocument/2006/relationships/hyperlink" Target="file:///\\cmfp538\e$\USR" TargetMode="External"/><Relationship Id="rId517" Type="http://schemas.openxmlformats.org/officeDocument/2006/relationships/hyperlink" Target="file:///\\cmfp538\e$\USR" TargetMode="External"/><Relationship Id="rId559" Type="http://schemas.openxmlformats.org/officeDocument/2006/relationships/hyperlink" Target="file:///\\cmfp538\e$\USR" TargetMode="External"/><Relationship Id="rId724" Type="http://schemas.openxmlformats.org/officeDocument/2006/relationships/hyperlink" Target="file:///\\cmfp538\e$\USR" TargetMode="External"/><Relationship Id="rId766" Type="http://schemas.openxmlformats.org/officeDocument/2006/relationships/hyperlink" Target="file:///\\cmfp538\e$\USR" TargetMode="External"/><Relationship Id="rId931" Type="http://schemas.openxmlformats.org/officeDocument/2006/relationships/hyperlink" Target="file:///\\cmfp538\e$\USR" TargetMode="External"/><Relationship Id="rId60" Type="http://schemas.openxmlformats.org/officeDocument/2006/relationships/hyperlink" Target="file:///\\cmfp538\e$\USR" TargetMode="External"/><Relationship Id="rId156" Type="http://schemas.openxmlformats.org/officeDocument/2006/relationships/hyperlink" Target="file:///\\cmfp538\e$\USR" TargetMode="External"/><Relationship Id="rId198" Type="http://schemas.openxmlformats.org/officeDocument/2006/relationships/hyperlink" Target="file:///\\cmfp538\e$\USR" TargetMode="External"/><Relationship Id="rId321" Type="http://schemas.openxmlformats.org/officeDocument/2006/relationships/hyperlink" Target="file:///\\cmfp538\e$\USR" TargetMode="External"/><Relationship Id="rId363" Type="http://schemas.openxmlformats.org/officeDocument/2006/relationships/hyperlink" Target="file:///\\cmfp538\e$\USR" TargetMode="External"/><Relationship Id="rId419" Type="http://schemas.openxmlformats.org/officeDocument/2006/relationships/hyperlink" Target="file:///\\cmfp538\e$\USR" TargetMode="External"/><Relationship Id="rId570" Type="http://schemas.openxmlformats.org/officeDocument/2006/relationships/hyperlink" Target="file:///\\cmfp538\e$\USR" TargetMode="External"/><Relationship Id="rId626" Type="http://schemas.openxmlformats.org/officeDocument/2006/relationships/hyperlink" Target="file:///\\cmfp538\e$\USR" TargetMode="External"/><Relationship Id="rId973" Type="http://schemas.openxmlformats.org/officeDocument/2006/relationships/hyperlink" Target="file:///\\cmfp538\e$\USR" TargetMode="External"/><Relationship Id="rId223" Type="http://schemas.openxmlformats.org/officeDocument/2006/relationships/hyperlink" Target="file:///\\cmfp538\e$\USR" TargetMode="External"/><Relationship Id="rId430" Type="http://schemas.openxmlformats.org/officeDocument/2006/relationships/hyperlink" Target="file:///\\cmfp538\e$\USR" TargetMode="External"/><Relationship Id="rId668" Type="http://schemas.openxmlformats.org/officeDocument/2006/relationships/hyperlink" Target="file:///\\cmfp538\e$\USR" TargetMode="External"/><Relationship Id="rId833" Type="http://schemas.openxmlformats.org/officeDocument/2006/relationships/hyperlink" Target="file:///\\cmfp538\e$\USR" TargetMode="External"/><Relationship Id="rId875" Type="http://schemas.openxmlformats.org/officeDocument/2006/relationships/hyperlink" Target="file:///\\cmfp538\e$\USR" TargetMode="External"/><Relationship Id="rId18" Type="http://schemas.openxmlformats.org/officeDocument/2006/relationships/hyperlink" Target="file:///\\cmfp538\e$\USR" TargetMode="External"/><Relationship Id="rId265" Type="http://schemas.openxmlformats.org/officeDocument/2006/relationships/hyperlink" Target="file:///\\cmfp538\e$\USR" TargetMode="External"/><Relationship Id="rId472" Type="http://schemas.openxmlformats.org/officeDocument/2006/relationships/hyperlink" Target="file:///\\cmfp538\e$\USR" TargetMode="External"/><Relationship Id="rId528" Type="http://schemas.openxmlformats.org/officeDocument/2006/relationships/hyperlink" Target="file:///\\cmfp538\e$\USR" TargetMode="External"/><Relationship Id="rId735" Type="http://schemas.openxmlformats.org/officeDocument/2006/relationships/hyperlink" Target="file:///\\cmfp538\e$\USR" TargetMode="External"/><Relationship Id="rId900" Type="http://schemas.openxmlformats.org/officeDocument/2006/relationships/hyperlink" Target="file:///\\cmfp538\e$\USR" TargetMode="External"/><Relationship Id="rId942" Type="http://schemas.openxmlformats.org/officeDocument/2006/relationships/hyperlink" Target="file:///\\cmfp538\e$\USR" TargetMode="External"/><Relationship Id="rId125" Type="http://schemas.openxmlformats.org/officeDocument/2006/relationships/hyperlink" Target="file:///\\cmfp538\e$\USR" TargetMode="External"/><Relationship Id="rId167" Type="http://schemas.openxmlformats.org/officeDocument/2006/relationships/hyperlink" Target="file:///\\cmfp538\e$\USR" TargetMode="External"/><Relationship Id="rId332" Type="http://schemas.openxmlformats.org/officeDocument/2006/relationships/hyperlink" Target="file:///\\cmfp538\e$\USR" TargetMode="External"/><Relationship Id="rId374" Type="http://schemas.openxmlformats.org/officeDocument/2006/relationships/hyperlink" Target="file:///\\cmfp538\e$\USR" TargetMode="External"/><Relationship Id="rId581" Type="http://schemas.openxmlformats.org/officeDocument/2006/relationships/hyperlink" Target="file:///\\cmfp538\e$\USR" TargetMode="External"/><Relationship Id="rId777" Type="http://schemas.openxmlformats.org/officeDocument/2006/relationships/hyperlink" Target="file:///\\cmfp538\e$\USR" TargetMode="External"/><Relationship Id="rId984" Type="http://schemas.openxmlformats.org/officeDocument/2006/relationships/hyperlink" Target="file:///\\cmfp538\e$\USR" TargetMode="External"/><Relationship Id="rId71" Type="http://schemas.openxmlformats.org/officeDocument/2006/relationships/hyperlink" Target="file:///\\cmfp538\e$\USR" TargetMode="External"/><Relationship Id="rId234" Type="http://schemas.openxmlformats.org/officeDocument/2006/relationships/hyperlink" Target="file:///\\cmfp538\e$\USR" TargetMode="External"/><Relationship Id="rId637" Type="http://schemas.openxmlformats.org/officeDocument/2006/relationships/hyperlink" Target="file:///\\cmfp538\e$\USR" TargetMode="External"/><Relationship Id="rId679" Type="http://schemas.openxmlformats.org/officeDocument/2006/relationships/hyperlink" Target="file:///\\cmfp538\e$\USR" TargetMode="External"/><Relationship Id="rId802" Type="http://schemas.openxmlformats.org/officeDocument/2006/relationships/hyperlink" Target="file:///\\cmfp538\e$\USR" TargetMode="External"/><Relationship Id="rId844" Type="http://schemas.openxmlformats.org/officeDocument/2006/relationships/hyperlink" Target="file:///\\cmfp538\e$\USR" TargetMode="External"/><Relationship Id="rId886" Type="http://schemas.openxmlformats.org/officeDocument/2006/relationships/hyperlink" Target="file:///\\cmfp538\e$\USR" TargetMode="External"/><Relationship Id="rId2" Type="http://schemas.openxmlformats.org/officeDocument/2006/relationships/hyperlink" Target="file:///\\cmfp538\e$\USR" TargetMode="External"/><Relationship Id="rId29" Type="http://schemas.openxmlformats.org/officeDocument/2006/relationships/hyperlink" Target="file:///\\cmfp538\e$\USR" TargetMode="External"/><Relationship Id="rId276" Type="http://schemas.openxmlformats.org/officeDocument/2006/relationships/hyperlink" Target="file:///\\cmfp538\e$\USR" TargetMode="External"/><Relationship Id="rId441" Type="http://schemas.openxmlformats.org/officeDocument/2006/relationships/hyperlink" Target="file:///\\cmfp538\e$\USR" TargetMode="External"/><Relationship Id="rId483" Type="http://schemas.openxmlformats.org/officeDocument/2006/relationships/hyperlink" Target="file:///\\cmfp538\e$\USR" TargetMode="External"/><Relationship Id="rId539" Type="http://schemas.openxmlformats.org/officeDocument/2006/relationships/hyperlink" Target="file:///\\cmfp538\e$\USR" TargetMode="External"/><Relationship Id="rId690" Type="http://schemas.openxmlformats.org/officeDocument/2006/relationships/hyperlink" Target="file:///\\cmfp538\e$\USR" TargetMode="External"/><Relationship Id="rId704" Type="http://schemas.openxmlformats.org/officeDocument/2006/relationships/hyperlink" Target="file:///\\cmfp538\e$\USR" TargetMode="External"/><Relationship Id="rId746" Type="http://schemas.openxmlformats.org/officeDocument/2006/relationships/hyperlink" Target="file:///\\cmfp538\e$\USR" TargetMode="External"/><Relationship Id="rId911" Type="http://schemas.openxmlformats.org/officeDocument/2006/relationships/hyperlink" Target="file:///\\cmfp538\e$\USR" TargetMode="External"/><Relationship Id="rId40" Type="http://schemas.openxmlformats.org/officeDocument/2006/relationships/hyperlink" Target="file:///\\cmfp538\e$\USR" TargetMode="External"/><Relationship Id="rId136" Type="http://schemas.openxmlformats.org/officeDocument/2006/relationships/hyperlink" Target="file:///\\cmfp538\e$\USR" TargetMode="External"/><Relationship Id="rId178" Type="http://schemas.openxmlformats.org/officeDocument/2006/relationships/hyperlink" Target="file:///\\cmfp538\e$\USR" TargetMode="External"/><Relationship Id="rId301" Type="http://schemas.openxmlformats.org/officeDocument/2006/relationships/hyperlink" Target="file:///\\cmfp538\e$\USR" TargetMode="External"/><Relationship Id="rId343" Type="http://schemas.openxmlformats.org/officeDocument/2006/relationships/hyperlink" Target="file:///\\cmfp538\e$\USR" TargetMode="External"/><Relationship Id="rId550" Type="http://schemas.openxmlformats.org/officeDocument/2006/relationships/hyperlink" Target="file:///\\cmfp538\e$\USR" TargetMode="External"/><Relationship Id="rId788" Type="http://schemas.openxmlformats.org/officeDocument/2006/relationships/hyperlink" Target="file:///\\cmfp538\e$\USR" TargetMode="External"/><Relationship Id="rId953" Type="http://schemas.openxmlformats.org/officeDocument/2006/relationships/hyperlink" Target="file:///\\cmfp538\e$\USR" TargetMode="External"/><Relationship Id="rId995" Type="http://schemas.openxmlformats.org/officeDocument/2006/relationships/hyperlink" Target="file:///\\cmfp538\e$\USR" TargetMode="External"/><Relationship Id="rId82" Type="http://schemas.openxmlformats.org/officeDocument/2006/relationships/hyperlink" Target="file:///\\cmfp538\e$\USR" TargetMode="External"/><Relationship Id="rId203" Type="http://schemas.openxmlformats.org/officeDocument/2006/relationships/hyperlink" Target="file:///\\cmfp538\e$\USR" TargetMode="External"/><Relationship Id="rId385" Type="http://schemas.openxmlformats.org/officeDocument/2006/relationships/hyperlink" Target="file:///\\cmfp538\e$\USR" TargetMode="External"/><Relationship Id="rId592" Type="http://schemas.openxmlformats.org/officeDocument/2006/relationships/hyperlink" Target="file:///\\cmfp538\e$\USR" TargetMode="External"/><Relationship Id="rId606" Type="http://schemas.openxmlformats.org/officeDocument/2006/relationships/hyperlink" Target="file:///\\cmfp538\e$\USR" TargetMode="External"/><Relationship Id="rId648" Type="http://schemas.openxmlformats.org/officeDocument/2006/relationships/hyperlink" Target="file:///\\cmfp538\e$\USR" TargetMode="External"/><Relationship Id="rId813" Type="http://schemas.openxmlformats.org/officeDocument/2006/relationships/hyperlink" Target="file:///\\cmfp538\e$\USR" TargetMode="External"/><Relationship Id="rId855" Type="http://schemas.openxmlformats.org/officeDocument/2006/relationships/hyperlink" Target="file:///\\cmfp538\e$\USR" TargetMode="External"/><Relationship Id="rId245" Type="http://schemas.openxmlformats.org/officeDocument/2006/relationships/hyperlink" Target="file:///\\cmfp538\e$\USR" TargetMode="External"/><Relationship Id="rId287" Type="http://schemas.openxmlformats.org/officeDocument/2006/relationships/hyperlink" Target="file:///\\cmfp538\e$\USR" TargetMode="External"/><Relationship Id="rId410" Type="http://schemas.openxmlformats.org/officeDocument/2006/relationships/hyperlink" Target="file:///\\cmfp538\e$\USR" TargetMode="External"/><Relationship Id="rId452" Type="http://schemas.openxmlformats.org/officeDocument/2006/relationships/hyperlink" Target="file:///\\cmfp538\e$\USR" TargetMode="External"/><Relationship Id="rId494" Type="http://schemas.openxmlformats.org/officeDocument/2006/relationships/hyperlink" Target="file:///\\cmfp538\e$\USR" TargetMode="External"/><Relationship Id="rId508" Type="http://schemas.openxmlformats.org/officeDocument/2006/relationships/hyperlink" Target="file:///\\cmfp538\e$\USR" TargetMode="External"/><Relationship Id="rId715" Type="http://schemas.openxmlformats.org/officeDocument/2006/relationships/hyperlink" Target="file:///\\cmfp538\e$\USR" TargetMode="External"/><Relationship Id="rId897" Type="http://schemas.openxmlformats.org/officeDocument/2006/relationships/hyperlink" Target="file:///\\cmfp538\e$\USR" TargetMode="External"/><Relationship Id="rId922" Type="http://schemas.openxmlformats.org/officeDocument/2006/relationships/hyperlink" Target="file:///\\cmfp538\e$\USR" TargetMode="External"/><Relationship Id="rId105" Type="http://schemas.openxmlformats.org/officeDocument/2006/relationships/hyperlink" Target="file:///\\cmfp538\e$\USR" TargetMode="External"/><Relationship Id="rId147" Type="http://schemas.openxmlformats.org/officeDocument/2006/relationships/hyperlink" Target="file:///\\cmfp538\e$\USR" TargetMode="External"/><Relationship Id="rId312" Type="http://schemas.openxmlformats.org/officeDocument/2006/relationships/hyperlink" Target="file:///\\cmfp538\e$\USR" TargetMode="External"/><Relationship Id="rId354" Type="http://schemas.openxmlformats.org/officeDocument/2006/relationships/hyperlink" Target="file:///\\cmfp538\e$\USR" TargetMode="External"/><Relationship Id="rId757" Type="http://schemas.openxmlformats.org/officeDocument/2006/relationships/hyperlink" Target="file:///\\cmfp538\e$\USR" TargetMode="External"/><Relationship Id="rId799" Type="http://schemas.openxmlformats.org/officeDocument/2006/relationships/hyperlink" Target="file:///\\cmfp538\e$\USR" TargetMode="External"/><Relationship Id="rId964" Type="http://schemas.openxmlformats.org/officeDocument/2006/relationships/hyperlink" Target="file:///\\cmfp538\e$\USR" TargetMode="External"/><Relationship Id="rId51" Type="http://schemas.openxmlformats.org/officeDocument/2006/relationships/hyperlink" Target="file:///\\cmfp538\e$\USR" TargetMode="External"/><Relationship Id="rId93" Type="http://schemas.openxmlformats.org/officeDocument/2006/relationships/hyperlink" Target="file:///\\cmfp538\e$\USR" TargetMode="External"/><Relationship Id="rId189" Type="http://schemas.openxmlformats.org/officeDocument/2006/relationships/hyperlink" Target="file:///\\cmfp538\e$\USR" TargetMode="External"/><Relationship Id="rId396" Type="http://schemas.openxmlformats.org/officeDocument/2006/relationships/hyperlink" Target="file:///\\cmfp538\e$\USR" TargetMode="External"/><Relationship Id="rId561" Type="http://schemas.openxmlformats.org/officeDocument/2006/relationships/hyperlink" Target="file:///\\cmfp538\e$\USR" TargetMode="External"/><Relationship Id="rId617" Type="http://schemas.openxmlformats.org/officeDocument/2006/relationships/hyperlink" Target="file:///\\cmfp538\e$\USR" TargetMode="External"/><Relationship Id="rId659" Type="http://schemas.openxmlformats.org/officeDocument/2006/relationships/hyperlink" Target="file:///\\cmfp538\e$\USR" TargetMode="External"/><Relationship Id="rId824" Type="http://schemas.openxmlformats.org/officeDocument/2006/relationships/hyperlink" Target="file:///\\cmfp538\e$\USR" TargetMode="External"/><Relationship Id="rId866" Type="http://schemas.openxmlformats.org/officeDocument/2006/relationships/hyperlink" Target="file:///\\cmfp538\e$\USR" TargetMode="External"/><Relationship Id="rId214" Type="http://schemas.openxmlformats.org/officeDocument/2006/relationships/hyperlink" Target="file:///\\cmfp538\e$\USR" TargetMode="External"/><Relationship Id="rId256" Type="http://schemas.openxmlformats.org/officeDocument/2006/relationships/hyperlink" Target="file:///\\cmfp538\e$\USR" TargetMode="External"/><Relationship Id="rId298" Type="http://schemas.openxmlformats.org/officeDocument/2006/relationships/hyperlink" Target="file:///\\cmfp538\e$\USR" TargetMode="External"/><Relationship Id="rId421" Type="http://schemas.openxmlformats.org/officeDocument/2006/relationships/hyperlink" Target="file:///\\cmfp538\e$\USR" TargetMode="External"/><Relationship Id="rId463" Type="http://schemas.openxmlformats.org/officeDocument/2006/relationships/hyperlink" Target="file:///\\cmfp538\e$\USR" TargetMode="External"/><Relationship Id="rId519" Type="http://schemas.openxmlformats.org/officeDocument/2006/relationships/hyperlink" Target="file:///\\cmfp538\e$\USR" TargetMode="External"/><Relationship Id="rId670" Type="http://schemas.openxmlformats.org/officeDocument/2006/relationships/hyperlink" Target="file:///\\cmfp538\e$\USR" TargetMode="External"/><Relationship Id="rId116" Type="http://schemas.openxmlformats.org/officeDocument/2006/relationships/hyperlink" Target="file:///\\cmfp538\e$\USR" TargetMode="External"/><Relationship Id="rId158" Type="http://schemas.openxmlformats.org/officeDocument/2006/relationships/hyperlink" Target="file:///\\cmfp538\e$\USR" TargetMode="External"/><Relationship Id="rId323" Type="http://schemas.openxmlformats.org/officeDocument/2006/relationships/hyperlink" Target="file:///\\cmfp538\e$\USR" TargetMode="External"/><Relationship Id="rId530" Type="http://schemas.openxmlformats.org/officeDocument/2006/relationships/hyperlink" Target="file:///\\cmfp538\e$\USR" TargetMode="External"/><Relationship Id="rId726" Type="http://schemas.openxmlformats.org/officeDocument/2006/relationships/hyperlink" Target="file:///\\cmfp538\e$\USR" TargetMode="External"/><Relationship Id="rId768" Type="http://schemas.openxmlformats.org/officeDocument/2006/relationships/hyperlink" Target="file:///\\cmfp538\e$\USR" TargetMode="External"/><Relationship Id="rId933" Type="http://schemas.openxmlformats.org/officeDocument/2006/relationships/hyperlink" Target="file:///\\cmfp538\e$\USR" TargetMode="External"/><Relationship Id="rId975" Type="http://schemas.openxmlformats.org/officeDocument/2006/relationships/hyperlink" Target="file:///\\cmfp538\e$\USR" TargetMode="External"/><Relationship Id="rId20" Type="http://schemas.openxmlformats.org/officeDocument/2006/relationships/hyperlink" Target="file:///\\cmfp538\e$\USR" TargetMode="External"/><Relationship Id="rId62" Type="http://schemas.openxmlformats.org/officeDocument/2006/relationships/hyperlink" Target="file:///\\cmfp538\e$\USR" TargetMode="External"/><Relationship Id="rId365" Type="http://schemas.openxmlformats.org/officeDocument/2006/relationships/hyperlink" Target="file:///\\cmfp538\e$\USR" TargetMode="External"/><Relationship Id="rId572" Type="http://schemas.openxmlformats.org/officeDocument/2006/relationships/hyperlink" Target="file:///\\cmfp538\e$\USR" TargetMode="External"/><Relationship Id="rId628" Type="http://schemas.openxmlformats.org/officeDocument/2006/relationships/hyperlink" Target="file:///\\cmfp538\e$\USR" TargetMode="External"/><Relationship Id="rId835" Type="http://schemas.openxmlformats.org/officeDocument/2006/relationships/hyperlink" Target="file:///\\cmfp538\e$\USR" TargetMode="External"/><Relationship Id="rId225" Type="http://schemas.openxmlformats.org/officeDocument/2006/relationships/hyperlink" Target="file:///\\cmfp538\e$\USR" TargetMode="External"/><Relationship Id="rId267" Type="http://schemas.openxmlformats.org/officeDocument/2006/relationships/hyperlink" Target="file:///\\cmfp538\e$\USR" TargetMode="External"/><Relationship Id="rId432" Type="http://schemas.openxmlformats.org/officeDocument/2006/relationships/hyperlink" Target="file:///\\cmfp538\e$\USR" TargetMode="External"/><Relationship Id="rId474" Type="http://schemas.openxmlformats.org/officeDocument/2006/relationships/hyperlink" Target="file:///\\cmfp538\e$\USR" TargetMode="External"/><Relationship Id="rId877" Type="http://schemas.openxmlformats.org/officeDocument/2006/relationships/hyperlink" Target="file:///\\cmfp538\e$\USR" TargetMode="External"/><Relationship Id="rId127" Type="http://schemas.openxmlformats.org/officeDocument/2006/relationships/hyperlink" Target="file:///\\cmfp538\e$\USR" TargetMode="External"/><Relationship Id="rId681" Type="http://schemas.openxmlformats.org/officeDocument/2006/relationships/hyperlink" Target="file:///\\cmfp538\e$\USR" TargetMode="External"/><Relationship Id="rId737" Type="http://schemas.openxmlformats.org/officeDocument/2006/relationships/hyperlink" Target="file:///\\cmfp538\e$\USR" TargetMode="External"/><Relationship Id="rId779" Type="http://schemas.openxmlformats.org/officeDocument/2006/relationships/hyperlink" Target="file:///\\cmfp538\e$\USR" TargetMode="External"/><Relationship Id="rId902" Type="http://schemas.openxmlformats.org/officeDocument/2006/relationships/hyperlink" Target="file:///\\cmfp538\e$\USR" TargetMode="External"/><Relationship Id="rId944" Type="http://schemas.openxmlformats.org/officeDocument/2006/relationships/hyperlink" Target="file:///\\cmfp538\e$\USR" TargetMode="External"/><Relationship Id="rId986" Type="http://schemas.openxmlformats.org/officeDocument/2006/relationships/hyperlink" Target="file:///\\cmfp538\e$\USR" TargetMode="External"/><Relationship Id="rId31" Type="http://schemas.openxmlformats.org/officeDocument/2006/relationships/hyperlink" Target="file:///\\cmfp538\e$\USR" TargetMode="External"/><Relationship Id="rId73" Type="http://schemas.openxmlformats.org/officeDocument/2006/relationships/hyperlink" Target="file:///\\cmfp538\e$\USR" TargetMode="External"/><Relationship Id="rId169" Type="http://schemas.openxmlformats.org/officeDocument/2006/relationships/hyperlink" Target="file:///\\cmfp538\e$\USR" TargetMode="External"/><Relationship Id="rId334" Type="http://schemas.openxmlformats.org/officeDocument/2006/relationships/hyperlink" Target="file:///\\cmfp538\e$\USR" TargetMode="External"/><Relationship Id="rId376" Type="http://schemas.openxmlformats.org/officeDocument/2006/relationships/hyperlink" Target="file:///\\cmfp538\e$\USR" TargetMode="External"/><Relationship Id="rId541" Type="http://schemas.openxmlformats.org/officeDocument/2006/relationships/hyperlink" Target="file:///\\cmfp538\e$\USR" TargetMode="External"/><Relationship Id="rId583" Type="http://schemas.openxmlformats.org/officeDocument/2006/relationships/hyperlink" Target="file:///\\cmfp538\e$\USR" TargetMode="External"/><Relationship Id="rId639" Type="http://schemas.openxmlformats.org/officeDocument/2006/relationships/hyperlink" Target="file:///\\cmfp538\e$\USR" TargetMode="External"/><Relationship Id="rId790" Type="http://schemas.openxmlformats.org/officeDocument/2006/relationships/hyperlink" Target="file:///\\cmfp538\e$\USR" TargetMode="External"/><Relationship Id="rId804" Type="http://schemas.openxmlformats.org/officeDocument/2006/relationships/hyperlink" Target="file:///\\cmfp538\e$\USR" TargetMode="External"/><Relationship Id="rId4" Type="http://schemas.openxmlformats.org/officeDocument/2006/relationships/hyperlink" Target="file:///\\cmfp538\e$\USR" TargetMode="External"/><Relationship Id="rId180" Type="http://schemas.openxmlformats.org/officeDocument/2006/relationships/hyperlink" Target="file:///\\cmfp538\e$\USR" TargetMode="External"/><Relationship Id="rId236" Type="http://schemas.openxmlformats.org/officeDocument/2006/relationships/hyperlink" Target="file:///\\cmfp538\e$\USR" TargetMode="External"/><Relationship Id="rId278" Type="http://schemas.openxmlformats.org/officeDocument/2006/relationships/hyperlink" Target="file:///\\cmfp538\e$\USR" TargetMode="External"/><Relationship Id="rId401" Type="http://schemas.openxmlformats.org/officeDocument/2006/relationships/hyperlink" Target="file:///\\cmfp538\e$\USR" TargetMode="External"/><Relationship Id="rId443" Type="http://schemas.openxmlformats.org/officeDocument/2006/relationships/hyperlink" Target="file:///\\cmfp538\e$\USR" TargetMode="External"/><Relationship Id="rId650" Type="http://schemas.openxmlformats.org/officeDocument/2006/relationships/hyperlink" Target="file:///\\cmfp538\e$\USR" TargetMode="External"/><Relationship Id="rId846" Type="http://schemas.openxmlformats.org/officeDocument/2006/relationships/hyperlink" Target="file:///\\cmfp538\e$\USR" TargetMode="External"/><Relationship Id="rId888" Type="http://schemas.openxmlformats.org/officeDocument/2006/relationships/hyperlink" Target="file:///\\cmfp538\e$\USR" TargetMode="External"/><Relationship Id="rId303" Type="http://schemas.openxmlformats.org/officeDocument/2006/relationships/hyperlink" Target="file:///\\cmfp538\e$\USR" TargetMode="External"/><Relationship Id="rId485" Type="http://schemas.openxmlformats.org/officeDocument/2006/relationships/hyperlink" Target="file:///\\cmfp538\e$\USR" TargetMode="External"/><Relationship Id="rId692" Type="http://schemas.openxmlformats.org/officeDocument/2006/relationships/hyperlink" Target="file:///\\cmfp538\e$\USR" TargetMode="External"/><Relationship Id="rId706" Type="http://schemas.openxmlformats.org/officeDocument/2006/relationships/hyperlink" Target="file:///\\cmfp538\e$\USR" TargetMode="External"/><Relationship Id="rId748" Type="http://schemas.openxmlformats.org/officeDocument/2006/relationships/hyperlink" Target="file:///\\cmfp538\e$\USR" TargetMode="External"/><Relationship Id="rId913" Type="http://schemas.openxmlformats.org/officeDocument/2006/relationships/hyperlink" Target="file:///\\cmfp538\e$\USR" TargetMode="External"/><Relationship Id="rId955" Type="http://schemas.openxmlformats.org/officeDocument/2006/relationships/hyperlink" Target="file:///\\cmfp538\e$\USR" TargetMode="External"/><Relationship Id="rId42" Type="http://schemas.openxmlformats.org/officeDocument/2006/relationships/hyperlink" Target="file:///\\cmfp538\e$\USR" TargetMode="External"/><Relationship Id="rId84" Type="http://schemas.openxmlformats.org/officeDocument/2006/relationships/hyperlink" Target="file:///\\cmfp538\e$\USR" TargetMode="External"/><Relationship Id="rId138" Type="http://schemas.openxmlformats.org/officeDocument/2006/relationships/hyperlink" Target="file:///\\cmfp538\e$\USR" TargetMode="External"/><Relationship Id="rId345" Type="http://schemas.openxmlformats.org/officeDocument/2006/relationships/hyperlink" Target="file:///\\cmfp538\e$\USR" TargetMode="External"/><Relationship Id="rId387" Type="http://schemas.openxmlformats.org/officeDocument/2006/relationships/hyperlink" Target="file:///\\cmfp538\e$\USR" TargetMode="External"/><Relationship Id="rId510" Type="http://schemas.openxmlformats.org/officeDocument/2006/relationships/hyperlink" Target="file:///\\cmfp538\e$\USR" TargetMode="External"/><Relationship Id="rId552" Type="http://schemas.openxmlformats.org/officeDocument/2006/relationships/hyperlink" Target="file:///\\cmfp538\e$\USR" TargetMode="External"/><Relationship Id="rId594" Type="http://schemas.openxmlformats.org/officeDocument/2006/relationships/hyperlink" Target="file:///\\cmfp538\e$\USR" TargetMode="External"/><Relationship Id="rId608" Type="http://schemas.openxmlformats.org/officeDocument/2006/relationships/hyperlink" Target="file:///\\cmfp538\e$\USR" TargetMode="External"/><Relationship Id="rId815" Type="http://schemas.openxmlformats.org/officeDocument/2006/relationships/hyperlink" Target="file:///\\cmfp538\e$\USR" TargetMode="External"/><Relationship Id="rId997" Type="http://schemas.openxmlformats.org/officeDocument/2006/relationships/hyperlink" Target="file:///\\cmfp538\e$\USR" TargetMode="External"/><Relationship Id="rId191" Type="http://schemas.openxmlformats.org/officeDocument/2006/relationships/hyperlink" Target="file:///\\cmfp538\e$\USR" TargetMode="External"/><Relationship Id="rId205" Type="http://schemas.openxmlformats.org/officeDocument/2006/relationships/hyperlink" Target="file:///\\cmfp538\e$\USR" TargetMode="External"/><Relationship Id="rId247" Type="http://schemas.openxmlformats.org/officeDocument/2006/relationships/hyperlink" Target="file:///\\cmfp538\e$\USR" TargetMode="External"/><Relationship Id="rId412" Type="http://schemas.openxmlformats.org/officeDocument/2006/relationships/hyperlink" Target="file:///\\cmfp538\e$\USR" TargetMode="External"/><Relationship Id="rId857" Type="http://schemas.openxmlformats.org/officeDocument/2006/relationships/hyperlink" Target="file:///\\cmfp538\e$\USR" TargetMode="External"/><Relationship Id="rId899" Type="http://schemas.openxmlformats.org/officeDocument/2006/relationships/hyperlink" Target="file:///\\cmfp538\e$\USR" TargetMode="External"/><Relationship Id="rId1000" Type="http://schemas.openxmlformats.org/officeDocument/2006/relationships/printerSettings" Target="../printerSettings/printerSettings3.bin"/><Relationship Id="rId107" Type="http://schemas.openxmlformats.org/officeDocument/2006/relationships/hyperlink" Target="file:///\\cmfp538\e$\USR" TargetMode="External"/><Relationship Id="rId289" Type="http://schemas.openxmlformats.org/officeDocument/2006/relationships/hyperlink" Target="file:///\\cmfp538\e$\USR" TargetMode="External"/><Relationship Id="rId454" Type="http://schemas.openxmlformats.org/officeDocument/2006/relationships/hyperlink" Target="file:///\\cmfp538\e$\USR" TargetMode="External"/><Relationship Id="rId496" Type="http://schemas.openxmlformats.org/officeDocument/2006/relationships/hyperlink" Target="file:///\\cmfp538\e$\USR" TargetMode="External"/><Relationship Id="rId661" Type="http://schemas.openxmlformats.org/officeDocument/2006/relationships/hyperlink" Target="file:///\\cmfp538\e$\USR" TargetMode="External"/><Relationship Id="rId717" Type="http://schemas.openxmlformats.org/officeDocument/2006/relationships/hyperlink" Target="file:///\\cmfp538\e$\USR" TargetMode="External"/><Relationship Id="rId759" Type="http://schemas.openxmlformats.org/officeDocument/2006/relationships/hyperlink" Target="file:///\\cmfp538\e$\USR" TargetMode="External"/><Relationship Id="rId924" Type="http://schemas.openxmlformats.org/officeDocument/2006/relationships/hyperlink" Target="file:///\\cmfp538\e$\USR" TargetMode="External"/><Relationship Id="rId966" Type="http://schemas.openxmlformats.org/officeDocument/2006/relationships/hyperlink" Target="file:///\\cmfp538\e$\USR" TargetMode="External"/><Relationship Id="rId11" Type="http://schemas.openxmlformats.org/officeDocument/2006/relationships/hyperlink" Target="file:///\\cmfp538\e$\USR" TargetMode="External"/><Relationship Id="rId53" Type="http://schemas.openxmlformats.org/officeDocument/2006/relationships/hyperlink" Target="file:///\\cmfp538\e$\USR" TargetMode="External"/><Relationship Id="rId149" Type="http://schemas.openxmlformats.org/officeDocument/2006/relationships/hyperlink" Target="file:///\\cmfp538\e$\USR" TargetMode="External"/><Relationship Id="rId314" Type="http://schemas.openxmlformats.org/officeDocument/2006/relationships/hyperlink" Target="file:///\\cmfp538\e$\USR" TargetMode="External"/><Relationship Id="rId356" Type="http://schemas.openxmlformats.org/officeDocument/2006/relationships/hyperlink" Target="file:///\\cmfp538\e$\USR" TargetMode="External"/><Relationship Id="rId398" Type="http://schemas.openxmlformats.org/officeDocument/2006/relationships/hyperlink" Target="file:///\\cmfp538\e$\USR" TargetMode="External"/><Relationship Id="rId521" Type="http://schemas.openxmlformats.org/officeDocument/2006/relationships/hyperlink" Target="file:///\\cmfp538\e$\USR" TargetMode="External"/><Relationship Id="rId563" Type="http://schemas.openxmlformats.org/officeDocument/2006/relationships/hyperlink" Target="file:///\\cmfp538\e$\USR" TargetMode="External"/><Relationship Id="rId619" Type="http://schemas.openxmlformats.org/officeDocument/2006/relationships/hyperlink" Target="file:///\\cmfp538\e$\USR" TargetMode="External"/><Relationship Id="rId770" Type="http://schemas.openxmlformats.org/officeDocument/2006/relationships/hyperlink" Target="file:///\\cmfp538\e$\USR" TargetMode="External"/><Relationship Id="rId95" Type="http://schemas.openxmlformats.org/officeDocument/2006/relationships/hyperlink" Target="file:///\\cmfp538\e$\USR" TargetMode="External"/><Relationship Id="rId160" Type="http://schemas.openxmlformats.org/officeDocument/2006/relationships/hyperlink" Target="file:///\\cmfp538\e$\USR" TargetMode="External"/><Relationship Id="rId216" Type="http://schemas.openxmlformats.org/officeDocument/2006/relationships/hyperlink" Target="file:///\\cmfp538\e$\USR" TargetMode="External"/><Relationship Id="rId423" Type="http://schemas.openxmlformats.org/officeDocument/2006/relationships/hyperlink" Target="file:///\\cmfp538\e$\USR" TargetMode="External"/><Relationship Id="rId826" Type="http://schemas.openxmlformats.org/officeDocument/2006/relationships/hyperlink" Target="file:///\\cmfp538\e$\USR" TargetMode="External"/><Relationship Id="rId868" Type="http://schemas.openxmlformats.org/officeDocument/2006/relationships/hyperlink" Target="file:///\\cmfp538\e$\USR" TargetMode="External"/><Relationship Id="rId258" Type="http://schemas.openxmlformats.org/officeDocument/2006/relationships/hyperlink" Target="file:///\\cmfp538\e$\USR" TargetMode="External"/><Relationship Id="rId465" Type="http://schemas.openxmlformats.org/officeDocument/2006/relationships/hyperlink" Target="file:///\\cmfp538\e$\USR" TargetMode="External"/><Relationship Id="rId630" Type="http://schemas.openxmlformats.org/officeDocument/2006/relationships/hyperlink" Target="file:///\\cmfp538\e$\USR" TargetMode="External"/><Relationship Id="rId672" Type="http://schemas.openxmlformats.org/officeDocument/2006/relationships/hyperlink" Target="file:///\\cmfp538\e$\USR" TargetMode="External"/><Relationship Id="rId728" Type="http://schemas.openxmlformats.org/officeDocument/2006/relationships/hyperlink" Target="file:///\\cmfp538\e$\USR" TargetMode="External"/><Relationship Id="rId935" Type="http://schemas.openxmlformats.org/officeDocument/2006/relationships/hyperlink" Target="file:///\\cmfp538\e$\USR" TargetMode="External"/><Relationship Id="rId22" Type="http://schemas.openxmlformats.org/officeDocument/2006/relationships/hyperlink" Target="file:///\\cmfp538\e$\USR" TargetMode="External"/><Relationship Id="rId64" Type="http://schemas.openxmlformats.org/officeDocument/2006/relationships/hyperlink" Target="file:///\\cmfp538\e$\USR" TargetMode="External"/><Relationship Id="rId118" Type="http://schemas.openxmlformats.org/officeDocument/2006/relationships/hyperlink" Target="file:///\\cmfp538\e$\USR" TargetMode="External"/><Relationship Id="rId325" Type="http://schemas.openxmlformats.org/officeDocument/2006/relationships/hyperlink" Target="file:///\\cmfp538\e$\USR" TargetMode="External"/><Relationship Id="rId367" Type="http://schemas.openxmlformats.org/officeDocument/2006/relationships/hyperlink" Target="file:///\\cmfp538\e$\USR" TargetMode="External"/><Relationship Id="rId532" Type="http://schemas.openxmlformats.org/officeDocument/2006/relationships/hyperlink" Target="file:///\\cmfp538\e$\USR" TargetMode="External"/><Relationship Id="rId574" Type="http://schemas.openxmlformats.org/officeDocument/2006/relationships/hyperlink" Target="file:///\\cmfp538\e$\USR" TargetMode="External"/><Relationship Id="rId977" Type="http://schemas.openxmlformats.org/officeDocument/2006/relationships/hyperlink" Target="file:///\\cmfp538\e$\USR" TargetMode="External"/><Relationship Id="rId171" Type="http://schemas.openxmlformats.org/officeDocument/2006/relationships/hyperlink" Target="file:///\\cmfp538\e$\USR" TargetMode="External"/><Relationship Id="rId227" Type="http://schemas.openxmlformats.org/officeDocument/2006/relationships/hyperlink" Target="file:///\\cmfp538\e$\USR" TargetMode="External"/><Relationship Id="rId781" Type="http://schemas.openxmlformats.org/officeDocument/2006/relationships/hyperlink" Target="file:///\\cmfp538\e$\USR" TargetMode="External"/><Relationship Id="rId837" Type="http://schemas.openxmlformats.org/officeDocument/2006/relationships/hyperlink" Target="file:///\\cmfp538\e$\USR" TargetMode="External"/><Relationship Id="rId879" Type="http://schemas.openxmlformats.org/officeDocument/2006/relationships/hyperlink" Target="file:///\\cmfp538\e$\USR" TargetMode="External"/><Relationship Id="rId269" Type="http://schemas.openxmlformats.org/officeDocument/2006/relationships/hyperlink" Target="file:///\\cmfp538\e$\USR" TargetMode="External"/><Relationship Id="rId434" Type="http://schemas.openxmlformats.org/officeDocument/2006/relationships/hyperlink" Target="file:///\\cmfp538\e$\USR" TargetMode="External"/><Relationship Id="rId476" Type="http://schemas.openxmlformats.org/officeDocument/2006/relationships/hyperlink" Target="file:///\\cmfp538\e$\USR" TargetMode="External"/><Relationship Id="rId641" Type="http://schemas.openxmlformats.org/officeDocument/2006/relationships/hyperlink" Target="file:///\\cmfp538\e$\USR" TargetMode="External"/><Relationship Id="rId683" Type="http://schemas.openxmlformats.org/officeDocument/2006/relationships/hyperlink" Target="file:///\\cmfp538\e$\USR" TargetMode="External"/><Relationship Id="rId739" Type="http://schemas.openxmlformats.org/officeDocument/2006/relationships/hyperlink" Target="file:///\\cmfp538\e$\USR" TargetMode="External"/><Relationship Id="rId890" Type="http://schemas.openxmlformats.org/officeDocument/2006/relationships/hyperlink" Target="file:///\\cmfp538\e$\USR" TargetMode="External"/><Relationship Id="rId904" Type="http://schemas.openxmlformats.org/officeDocument/2006/relationships/hyperlink" Target="file:///\\cmfp538\e$\USR" TargetMode="External"/><Relationship Id="rId33" Type="http://schemas.openxmlformats.org/officeDocument/2006/relationships/hyperlink" Target="file:///\\cmfp538\e$\USR" TargetMode="External"/><Relationship Id="rId129" Type="http://schemas.openxmlformats.org/officeDocument/2006/relationships/hyperlink" Target="file:///\\cmfp538\e$\USR" TargetMode="External"/><Relationship Id="rId280" Type="http://schemas.openxmlformats.org/officeDocument/2006/relationships/hyperlink" Target="file:///\\cmfp538\e$\USR" TargetMode="External"/><Relationship Id="rId336" Type="http://schemas.openxmlformats.org/officeDocument/2006/relationships/hyperlink" Target="file:///\\cmfp538\e$\USR" TargetMode="External"/><Relationship Id="rId501" Type="http://schemas.openxmlformats.org/officeDocument/2006/relationships/hyperlink" Target="file:///\\cmfp538\e$\USR" TargetMode="External"/><Relationship Id="rId543" Type="http://schemas.openxmlformats.org/officeDocument/2006/relationships/hyperlink" Target="file:///\\cmfp538\e$\USR" TargetMode="External"/><Relationship Id="rId946" Type="http://schemas.openxmlformats.org/officeDocument/2006/relationships/hyperlink" Target="file:///\\cmfp538\e$\USR" TargetMode="External"/><Relationship Id="rId988" Type="http://schemas.openxmlformats.org/officeDocument/2006/relationships/hyperlink" Target="file:///\\cmfp538\e$\USR" TargetMode="External"/><Relationship Id="rId75" Type="http://schemas.openxmlformats.org/officeDocument/2006/relationships/hyperlink" Target="file:///\\cmfp538\e$\USR" TargetMode="External"/><Relationship Id="rId140" Type="http://schemas.openxmlformats.org/officeDocument/2006/relationships/hyperlink" Target="file:///\\cmfp538\e$\USR" TargetMode="External"/><Relationship Id="rId182" Type="http://schemas.openxmlformats.org/officeDocument/2006/relationships/hyperlink" Target="file:///\\cmfp538\e$\USR" TargetMode="External"/><Relationship Id="rId378" Type="http://schemas.openxmlformats.org/officeDocument/2006/relationships/hyperlink" Target="file:///\\cmfp538\e$\USR" TargetMode="External"/><Relationship Id="rId403" Type="http://schemas.openxmlformats.org/officeDocument/2006/relationships/hyperlink" Target="file:///\\cmfp538\e$\USR" TargetMode="External"/><Relationship Id="rId585" Type="http://schemas.openxmlformats.org/officeDocument/2006/relationships/hyperlink" Target="file:///\\cmfp538\e$\USR" TargetMode="External"/><Relationship Id="rId750" Type="http://schemas.openxmlformats.org/officeDocument/2006/relationships/hyperlink" Target="file:///\\cmfp538\e$\USR" TargetMode="External"/><Relationship Id="rId792" Type="http://schemas.openxmlformats.org/officeDocument/2006/relationships/hyperlink" Target="file:///\\cmfp538\e$\USR" TargetMode="External"/><Relationship Id="rId806" Type="http://schemas.openxmlformats.org/officeDocument/2006/relationships/hyperlink" Target="file:///\\cmfp538\e$\USR" TargetMode="External"/><Relationship Id="rId848" Type="http://schemas.openxmlformats.org/officeDocument/2006/relationships/hyperlink" Target="file:///\\cmfp538\e$\USR" TargetMode="External"/><Relationship Id="rId6" Type="http://schemas.openxmlformats.org/officeDocument/2006/relationships/hyperlink" Target="file:///\\cmfp538\e$\USR" TargetMode="External"/><Relationship Id="rId238" Type="http://schemas.openxmlformats.org/officeDocument/2006/relationships/hyperlink" Target="file:///\\cmfp538\e$\USR" TargetMode="External"/><Relationship Id="rId445" Type="http://schemas.openxmlformats.org/officeDocument/2006/relationships/hyperlink" Target="file:///\\cmfp538\e$\USR" TargetMode="External"/><Relationship Id="rId487" Type="http://schemas.openxmlformats.org/officeDocument/2006/relationships/hyperlink" Target="file:///\\cmfp538\e$\USR" TargetMode="External"/><Relationship Id="rId610" Type="http://schemas.openxmlformats.org/officeDocument/2006/relationships/hyperlink" Target="file:///\\cmfp538\e$\USR" TargetMode="External"/><Relationship Id="rId652" Type="http://schemas.openxmlformats.org/officeDocument/2006/relationships/hyperlink" Target="file:///\\cmfp538\e$\USR" TargetMode="External"/><Relationship Id="rId694" Type="http://schemas.openxmlformats.org/officeDocument/2006/relationships/hyperlink" Target="file:///\\cmfp538\e$\USR" TargetMode="External"/><Relationship Id="rId708" Type="http://schemas.openxmlformats.org/officeDocument/2006/relationships/hyperlink" Target="file:///\\cmfp538\e$\USR" TargetMode="External"/><Relationship Id="rId915" Type="http://schemas.openxmlformats.org/officeDocument/2006/relationships/hyperlink" Target="file:///\\cmfp538\e$\USR" TargetMode="External"/><Relationship Id="rId291" Type="http://schemas.openxmlformats.org/officeDocument/2006/relationships/hyperlink" Target="file:///\\cmfp538\e$\USR" TargetMode="External"/><Relationship Id="rId305" Type="http://schemas.openxmlformats.org/officeDocument/2006/relationships/hyperlink" Target="file:///\\cmfp538\e$\USR" TargetMode="External"/><Relationship Id="rId347" Type="http://schemas.openxmlformats.org/officeDocument/2006/relationships/hyperlink" Target="file:///\\cmfp538\e$\USR" TargetMode="External"/><Relationship Id="rId512" Type="http://schemas.openxmlformats.org/officeDocument/2006/relationships/hyperlink" Target="file:///\\cmfp538\e$\USR" TargetMode="External"/><Relationship Id="rId957" Type="http://schemas.openxmlformats.org/officeDocument/2006/relationships/hyperlink" Target="file:///\\cmfp538\e$\USR" TargetMode="External"/><Relationship Id="rId999" Type="http://schemas.openxmlformats.org/officeDocument/2006/relationships/hyperlink" Target="file:///\\cmfp538\e$\USR" TargetMode="External"/><Relationship Id="rId44" Type="http://schemas.openxmlformats.org/officeDocument/2006/relationships/hyperlink" Target="file:///\\cmfp538\e$\USR" TargetMode="External"/><Relationship Id="rId86" Type="http://schemas.openxmlformats.org/officeDocument/2006/relationships/hyperlink" Target="file:///\\cmfp538\e$\USR" TargetMode="External"/><Relationship Id="rId151" Type="http://schemas.openxmlformats.org/officeDocument/2006/relationships/hyperlink" Target="file:///\\cmfp538\e$\USR" TargetMode="External"/><Relationship Id="rId389" Type="http://schemas.openxmlformats.org/officeDocument/2006/relationships/hyperlink" Target="file:///\\cmfp538\e$\USR" TargetMode="External"/><Relationship Id="rId554" Type="http://schemas.openxmlformats.org/officeDocument/2006/relationships/hyperlink" Target="file:///\\cmfp538\e$\USR" TargetMode="External"/><Relationship Id="rId596" Type="http://schemas.openxmlformats.org/officeDocument/2006/relationships/hyperlink" Target="file:///\\cmfp538\e$\USR" TargetMode="External"/><Relationship Id="rId761" Type="http://schemas.openxmlformats.org/officeDocument/2006/relationships/hyperlink" Target="file:///\\cmfp538\e$\USR" TargetMode="External"/><Relationship Id="rId817" Type="http://schemas.openxmlformats.org/officeDocument/2006/relationships/hyperlink" Target="file:///\\cmfp538\e$\USR" TargetMode="External"/><Relationship Id="rId859" Type="http://schemas.openxmlformats.org/officeDocument/2006/relationships/hyperlink" Target="file:///\\cmfp538\e$\USR" TargetMode="External"/><Relationship Id="rId193" Type="http://schemas.openxmlformats.org/officeDocument/2006/relationships/hyperlink" Target="file:///\\cmfp538\e$\USR" TargetMode="External"/><Relationship Id="rId207" Type="http://schemas.openxmlformats.org/officeDocument/2006/relationships/hyperlink" Target="file:///\\cmfp538\e$\USR" TargetMode="External"/><Relationship Id="rId249" Type="http://schemas.openxmlformats.org/officeDocument/2006/relationships/hyperlink" Target="file:///\\cmfp538\e$\USR" TargetMode="External"/><Relationship Id="rId414" Type="http://schemas.openxmlformats.org/officeDocument/2006/relationships/hyperlink" Target="file:///\\cmfp538\e$\USR" TargetMode="External"/><Relationship Id="rId456" Type="http://schemas.openxmlformats.org/officeDocument/2006/relationships/hyperlink" Target="file:///\\cmfp538\e$\USR" TargetMode="External"/><Relationship Id="rId498" Type="http://schemas.openxmlformats.org/officeDocument/2006/relationships/hyperlink" Target="file:///\\cmfp538\e$\USR" TargetMode="External"/><Relationship Id="rId621" Type="http://schemas.openxmlformats.org/officeDocument/2006/relationships/hyperlink" Target="file:///\\cmfp538\e$\USR" TargetMode="External"/><Relationship Id="rId663" Type="http://schemas.openxmlformats.org/officeDocument/2006/relationships/hyperlink" Target="file:///\\cmfp538\e$\USR" TargetMode="External"/><Relationship Id="rId870" Type="http://schemas.openxmlformats.org/officeDocument/2006/relationships/hyperlink" Target="file:///\\cmfp538\e$\USR" TargetMode="External"/><Relationship Id="rId13" Type="http://schemas.openxmlformats.org/officeDocument/2006/relationships/hyperlink" Target="file:///\\cmfp538\e$\USR" TargetMode="External"/><Relationship Id="rId109" Type="http://schemas.openxmlformats.org/officeDocument/2006/relationships/hyperlink" Target="file:///\\cmfp538\e$\USR" TargetMode="External"/><Relationship Id="rId260" Type="http://schemas.openxmlformats.org/officeDocument/2006/relationships/hyperlink" Target="file:///\\cmfp538\e$\USR" TargetMode="External"/><Relationship Id="rId316" Type="http://schemas.openxmlformats.org/officeDocument/2006/relationships/hyperlink" Target="file:///\\cmfp538\e$\USR" TargetMode="External"/><Relationship Id="rId523" Type="http://schemas.openxmlformats.org/officeDocument/2006/relationships/hyperlink" Target="file:///\\cmfp538\e$\USR" TargetMode="External"/><Relationship Id="rId719" Type="http://schemas.openxmlformats.org/officeDocument/2006/relationships/hyperlink" Target="file:///\\cmfp538\e$\USR" TargetMode="External"/><Relationship Id="rId926" Type="http://schemas.openxmlformats.org/officeDocument/2006/relationships/hyperlink" Target="file:///\\cmfp538\e$\USR" TargetMode="External"/><Relationship Id="rId968" Type="http://schemas.openxmlformats.org/officeDocument/2006/relationships/hyperlink" Target="file:///\\cmfp538\e$\USR" TargetMode="External"/><Relationship Id="rId55" Type="http://schemas.openxmlformats.org/officeDocument/2006/relationships/hyperlink" Target="file:///\\cmfp538\e$\USR" TargetMode="External"/><Relationship Id="rId97" Type="http://schemas.openxmlformats.org/officeDocument/2006/relationships/hyperlink" Target="file:///\\cmfp538\e$\USR" TargetMode="External"/><Relationship Id="rId120" Type="http://schemas.openxmlformats.org/officeDocument/2006/relationships/hyperlink" Target="file:///\\cmfp538\e$\USR" TargetMode="External"/><Relationship Id="rId358" Type="http://schemas.openxmlformats.org/officeDocument/2006/relationships/hyperlink" Target="file:///\\cmfp538\e$\USR" TargetMode="External"/><Relationship Id="rId565" Type="http://schemas.openxmlformats.org/officeDocument/2006/relationships/hyperlink" Target="file:///\\cmfp538\e$\USR" TargetMode="External"/><Relationship Id="rId730" Type="http://schemas.openxmlformats.org/officeDocument/2006/relationships/hyperlink" Target="file:///\\cmfp538\e$\USR" TargetMode="External"/><Relationship Id="rId772" Type="http://schemas.openxmlformats.org/officeDocument/2006/relationships/hyperlink" Target="file:///\\cmfp538\e$\USR" TargetMode="External"/><Relationship Id="rId828" Type="http://schemas.openxmlformats.org/officeDocument/2006/relationships/hyperlink" Target="file:///\\cmfp538\e$\USR" TargetMode="External"/><Relationship Id="rId162" Type="http://schemas.openxmlformats.org/officeDocument/2006/relationships/hyperlink" Target="file:///\\cmfp538\e$\USR" TargetMode="External"/><Relationship Id="rId218" Type="http://schemas.openxmlformats.org/officeDocument/2006/relationships/hyperlink" Target="file:///\\cmfp538\e$\USR" TargetMode="External"/><Relationship Id="rId425" Type="http://schemas.openxmlformats.org/officeDocument/2006/relationships/hyperlink" Target="file:///\\cmfp538\e$\USR" TargetMode="External"/><Relationship Id="rId467" Type="http://schemas.openxmlformats.org/officeDocument/2006/relationships/hyperlink" Target="file:///\\cmfp538\e$\USR" TargetMode="External"/><Relationship Id="rId632" Type="http://schemas.openxmlformats.org/officeDocument/2006/relationships/hyperlink" Target="file:///\\cmfp538\e$\USR" TargetMode="External"/><Relationship Id="rId271" Type="http://schemas.openxmlformats.org/officeDocument/2006/relationships/hyperlink" Target="file:///\\cmfp538\e$\USR" TargetMode="External"/><Relationship Id="rId674" Type="http://schemas.openxmlformats.org/officeDocument/2006/relationships/hyperlink" Target="file:///\\cmfp538\e$\USR" TargetMode="External"/><Relationship Id="rId881" Type="http://schemas.openxmlformats.org/officeDocument/2006/relationships/hyperlink" Target="file:///\\cmfp538\e$\USR" TargetMode="External"/><Relationship Id="rId937" Type="http://schemas.openxmlformats.org/officeDocument/2006/relationships/hyperlink" Target="file:///\\cmfp538\e$\USR" TargetMode="External"/><Relationship Id="rId979" Type="http://schemas.openxmlformats.org/officeDocument/2006/relationships/hyperlink" Target="file:///\\cmfp538\e$\USR" TargetMode="External"/><Relationship Id="rId24" Type="http://schemas.openxmlformats.org/officeDocument/2006/relationships/hyperlink" Target="file:///\\cmfp538\e$\USR" TargetMode="External"/><Relationship Id="rId66" Type="http://schemas.openxmlformats.org/officeDocument/2006/relationships/hyperlink" Target="file:///\\cmfp538\e$\USR" TargetMode="External"/><Relationship Id="rId131" Type="http://schemas.openxmlformats.org/officeDocument/2006/relationships/hyperlink" Target="file:///\\cmfp538\e$\USR" TargetMode="External"/><Relationship Id="rId327" Type="http://schemas.openxmlformats.org/officeDocument/2006/relationships/hyperlink" Target="file:///\\cmfp538\e$\USR" TargetMode="External"/><Relationship Id="rId369" Type="http://schemas.openxmlformats.org/officeDocument/2006/relationships/hyperlink" Target="file:///\\cmfp538\e$\USR" TargetMode="External"/><Relationship Id="rId534" Type="http://schemas.openxmlformats.org/officeDocument/2006/relationships/hyperlink" Target="file:///\\cmfp538\e$\USR" TargetMode="External"/><Relationship Id="rId576" Type="http://schemas.openxmlformats.org/officeDocument/2006/relationships/hyperlink" Target="file:///\\cmfp538\e$\USR" TargetMode="External"/><Relationship Id="rId741" Type="http://schemas.openxmlformats.org/officeDocument/2006/relationships/hyperlink" Target="file:///\\cmfp538\e$\USR" TargetMode="External"/><Relationship Id="rId783" Type="http://schemas.openxmlformats.org/officeDocument/2006/relationships/hyperlink" Target="file:///\\cmfp538\e$\USR" TargetMode="External"/><Relationship Id="rId839" Type="http://schemas.openxmlformats.org/officeDocument/2006/relationships/hyperlink" Target="file:///\\cmfp538\e$\USR" TargetMode="External"/><Relationship Id="rId990" Type="http://schemas.openxmlformats.org/officeDocument/2006/relationships/hyperlink" Target="file:///\\cmfp538\e$\USR" TargetMode="External"/><Relationship Id="rId173" Type="http://schemas.openxmlformats.org/officeDocument/2006/relationships/hyperlink" Target="file:///\\cmfp538\e$\USR" TargetMode="External"/><Relationship Id="rId229" Type="http://schemas.openxmlformats.org/officeDocument/2006/relationships/hyperlink" Target="file:///\\cmfp538\e$\USR" TargetMode="External"/><Relationship Id="rId380" Type="http://schemas.openxmlformats.org/officeDocument/2006/relationships/hyperlink" Target="file:///\\cmfp538\e$\USR" TargetMode="External"/><Relationship Id="rId436" Type="http://schemas.openxmlformats.org/officeDocument/2006/relationships/hyperlink" Target="file:///\\cmfp538\e$\USR" TargetMode="External"/><Relationship Id="rId601" Type="http://schemas.openxmlformats.org/officeDocument/2006/relationships/hyperlink" Target="file:///\\cmfp538\e$\USR" TargetMode="External"/><Relationship Id="rId643" Type="http://schemas.openxmlformats.org/officeDocument/2006/relationships/hyperlink" Target="file:///\\cmfp538\e$\USR" TargetMode="External"/><Relationship Id="rId240" Type="http://schemas.openxmlformats.org/officeDocument/2006/relationships/hyperlink" Target="file:///\\cmfp538\e$\USR" TargetMode="External"/><Relationship Id="rId478" Type="http://schemas.openxmlformats.org/officeDocument/2006/relationships/hyperlink" Target="file:///\\cmfp538\e$\USR" TargetMode="External"/><Relationship Id="rId685" Type="http://schemas.openxmlformats.org/officeDocument/2006/relationships/hyperlink" Target="file:///\\cmfp538\e$\USR" TargetMode="External"/><Relationship Id="rId850" Type="http://schemas.openxmlformats.org/officeDocument/2006/relationships/hyperlink" Target="file:///\\cmfp538\e$\USR" TargetMode="External"/><Relationship Id="rId892" Type="http://schemas.openxmlformats.org/officeDocument/2006/relationships/hyperlink" Target="file:///\\cmfp538\e$\USR" TargetMode="External"/><Relationship Id="rId906" Type="http://schemas.openxmlformats.org/officeDocument/2006/relationships/hyperlink" Target="file:///\\cmfp538\e$\USR" TargetMode="External"/><Relationship Id="rId948" Type="http://schemas.openxmlformats.org/officeDocument/2006/relationships/hyperlink" Target="file:///\\cmfp538\e$\USR" TargetMode="External"/><Relationship Id="rId35" Type="http://schemas.openxmlformats.org/officeDocument/2006/relationships/hyperlink" Target="file:///\\cmfp538\e$\USR" TargetMode="External"/><Relationship Id="rId77" Type="http://schemas.openxmlformats.org/officeDocument/2006/relationships/hyperlink" Target="file:///\\cmfp538\e$\USR" TargetMode="External"/><Relationship Id="rId100" Type="http://schemas.openxmlformats.org/officeDocument/2006/relationships/hyperlink" Target="file:///\\cmfp538\e$\USR" TargetMode="External"/><Relationship Id="rId282" Type="http://schemas.openxmlformats.org/officeDocument/2006/relationships/hyperlink" Target="file:///\\cmfp538\e$\USR" TargetMode="External"/><Relationship Id="rId338" Type="http://schemas.openxmlformats.org/officeDocument/2006/relationships/hyperlink" Target="file:///\\cmfp538\e$\USR" TargetMode="External"/><Relationship Id="rId503" Type="http://schemas.openxmlformats.org/officeDocument/2006/relationships/hyperlink" Target="file:///\\cmfp538\e$\USR" TargetMode="External"/><Relationship Id="rId545" Type="http://schemas.openxmlformats.org/officeDocument/2006/relationships/hyperlink" Target="file:///\\cmfp538\e$\USR" TargetMode="External"/><Relationship Id="rId587" Type="http://schemas.openxmlformats.org/officeDocument/2006/relationships/hyperlink" Target="file:///\\cmfp538\e$\USR" TargetMode="External"/><Relationship Id="rId710" Type="http://schemas.openxmlformats.org/officeDocument/2006/relationships/hyperlink" Target="file:///\\cmfp538\e$\USR" TargetMode="External"/><Relationship Id="rId752" Type="http://schemas.openxmlformats.org/officeDocument/2006/relationships/hyperlink" Target="file:///\\cmfp538\e$\USR" TargetMode="External"/><Relationship Id="rId808" Type="http://schemas.openxmlformats.org/officeDocument/2006/relationships/hyperlink" Target="file:///\\cmfp538\e$\USR" TargetMode="External"/><Relationship Id="rId8" Type="http://schemas.openxmlformats.org/officeDocument/2006/relationships/hyperlink" Target="file:///\\cmfp538\e$\USR" TargetMode="External"/><Relationship Id="rId142" Type="http://schemas.openxmlformats.org/officeDocument/2006/relationships/hyperlink" Target="file:///\\cmfp538\e$\USR" TargetMode="External"/><Relationship Id="rId184" Type="http://schemas.openxmlformats.org/officeDocument/2006/relationships/hyperlink" Target="file:///\\cmfp538\e$\USR" TargetMode="External"/><Relationship Id="rId391" Type="http://schemas.openxmlformats.org/officeDocument/2006/relationships/hyperlink" Target="file:///\\cmfp538\e$\USR" TargetMode="External"/><Relationship Id="rId405" Type="http://schemas.openxmlformats.org/officeDocument/2006/relationships/hyperlink" Target="file:///\\cmfp538\e$\USR" TargetMode="External"/><Relationship Id="rId447" Type="http://schemas.openxmlformats.org/officeDocument/2006/relationships/hyperlink" Target="file:///\\cmfp538\e$\USR" TargetMode="External"/><Relationship Id="rId612" Type="http://schemas.openxmlformats.org/officeDocument/2006/relationships/hyperlink" Target="file:///\\cmfp538\e$\USR" TargetMode="External"/><Relationship Id="rId794" Type="http://schemas.openxmlformats.org/officeDocument/2006/relationships/hyperlink" Target="file:///\\cmfp538\e$\USR" TargetMode="External"/><Relationship Id="rId251" Type="http://schemas.openxmlformats.org/officeDocument/2006/relationships/hyperlink" Target="file:///\\cmfp538\e$\USR" TargetMode="External"/><Relationship Id="rId489" Type="http://schemas.openxmlformats.org/officeDocument/2006/relationships/hyperlink" Target="file:///\\cmfp538\e$\USR" TargetMode="External"/><Relationship Id="rId654" Type="http://schemas.openxmlformats.org/officeDocument/2006/relationships/hyperlink" Target="file:///\\cmfp538\e$\USR" TargetMode="External"/><Relationship Id="rId696" Type="http://schemas.openxmlformats.org/officeDocument/2006/relationships/hyperlink" Target="file:///\\cmfp538\e$\USR" TargetMode="External"/><Relationship Id="rId861" Type="http://schemas.openxmlformats.org/officeDocument/2006/relationships/hyperlink" Target="file:///\\cmfp538\e$\USR" TargetMode="External"/><Relationship Id="rId917" Type="http://schemas.openxmlformats.org/officeDocument/2006/relationships/hyperlink" Target="file:///\\cmfp538\e$\USR" TargetMode="External"/><Relationship Id="rId959" Type="http://schemas.openxmlformats.org/officeDocument/2006/relationships/hyperlink" Target="file:///\\cmfp538\e$\USR" TargetMode="External"/><Relationship Id="rId46" Type="http://schemas.openxmlformats.org/officeDocument/2006/relationships/hyperlink" Target="file:///\\cmfp538\e$\USR" TargetMode="External"/><Relationship Id="rId293" Type="http://schemas.openxmlformats.org/officeDocument/2006/relationships/hyperlink" Target="file:///\\cmfp538\e$\USR" TargetMode="External"/><Relationship Id="rId307" Type="http://schemas.openxmlformats.org/officeDocument/2006/relationships/hyperlink" Target="file:///\\cmfp538\e$\USR" TargetMode="External"/><Relationship Id="rId349" Type="http://schemas.openxmlformats.org/officeDocument/2006/relationships/hyperlink" Target="file:///\\cmfp538\e$\USR" TargetMode="External"/><Relationship Id="rId514" Type="http://schemas.openxmlformats.org/officeDocument/2006/relationships/hyperlink" Target="file:///\\cmfp538\e$\USR" TargetMode="External"/><Relationship Id="rId556" Type="http://schemas.openxmlformats.org/officeDocument/2006/relationships/hyperlink" Target="file:///\\cmfp538\e$\USR" TargetMode="External"/><Relationship Id="rId721" Type="http://schemas.openxmlformats.org/officeDocument/2006/relationships/hyperlink" Target="file:///\\cmfp538\e$\USR" TargetMode="External"/><Relationship Id="rId763" Type="http://schemas.openxmlformats.org/officeDocument/2006/relationships/hyperlink" Target="file:///\\cmfp538\e$\USR" TargetMode="External"/><Relationship Id="rId88" Type="http://schemas.openxmlformats.org/officeDocument/2006/relationships/hyperlink" Target="file:///\\cmfp538\e$\USR" TargetMode="External"/><Relationship Id="rId111" Type="http://schemas.openxmlformats.org/officeDocument/2006/relationships/hyperlink" Target="file:///\\cmfp538\e$\USR" TargetMode="External"/><Relationship Id="rId153" Type="http://schemas.openxmlformats.org/officeDocument/2006/relationships/hyperlink" Target="file:///\\cmfp538\e$\USR" TargetMode="External"/><Relationship Id="rId195" Type="http://schemas.openxmlformats.org/officeDocument/2006/relationships/hyperlink" Target="file:///\\cmfp538\e$\USR" TargetMode="External"/><Relationship Id="rId209" Type="http://schemas.openxmlformats.org/officeDocument/2006/relationships/hyperlink" Target="file:///\\cmfp538\e$\USR" TargetMode="External"/><Relationship Id="rId360" Type="http://schemas.openxmlformats.org/officeDocument/2006/relationships/hyperlink" Target="file:///\\cmfp538\e$\USR" TargetMode="External"/><Relationship Id="rId416" Type="http://schemas.openxmlformats.org/officeDocument/2006/relationships/hyperlink" Target="file:///\\cmfp538\e$\USR" TargetMode="External"/><Relationship Id="rId598" Type="http://schemas.openxmlformats.org/officeDocument/2006/relationships/hyperlink" Target="file:///\\cmfp538\e$\USR" TargetMode="External"/><Relationship Id="rId819" Type="http://schemas.openxmlformats.org/officeDocument/2006/relationships/hyperlink" Target="file:///\\cmfp538\e$\USR" TargetMode="External"/><Relationship Id="rId970" Type="http://schemas.openxmlformats.org/officeDocument/2006/relationships/hyperlink" Target="file:///\\cmfp538\e$\USR" TargetMode="External"/><Relationship Id="rId220" Type="http://schemas.openxmlformats.org/officeDocument/2006/relationships/hyperlink" Target="file:///\\cmfp538\e$\USR" TargetMode="External"/><Relationship Id="rId458" Type="http://schemas.openxmlformats.org/officeDocument/2006/relationships/hyperlink" Target="file:///\\cmfp538\e$\USR" TargetMode="External"/><Relationship Id="rId623" Type="http://schemas.openxmlformats.org/officeDocument/2006/relationships/hyperlink" Target="file:///\\cmfp538\e$\USR" TargetMode="External"/><Relationship Id="rId665" Type="http://schemas.openxmlformats.org/officeDocument/2006/relationships/hyperlink" Target="file:///\\cmfp538\e$\USR" TargetMode="External"/><Relationship Id="rId830" Type="http://schemas.openxmlformats.org/officeDocument/2006/relationships/hyperlink" Target="file:///\\cmfp538\e$\USR" TargetMode="External"/><Relationship Id="rId872" Type="http://schemas.openxmlformats.org/officeDocument/2006/relationships/hyperlink" Target="file:///\\cmfp538\e$\USR" TargetMode="External"/><Relationship Id="rId928" Type="http://schemas.openxmlformats.org/officeDocument/2006/relationships/hyperlink" Target="file:///\\cmfp538\e$\USR" TargetMode="External"/><Relationship Id="rId15" Type="http://schemas.openxmlformats.org/officeDocument/2006/relationships/hyperlink" Target="file:///\\cmfp538\e$\USR" TargetMode="External"/><Relationship Id="rId57" Type="http://schemas.openxmlformats.org/officeDocument/2006/relationships/hyperlink" Target="file:///\\cmfp538\e$\USR" TargetMode="External"/><Relationship Id="rId262" Type="http://schemas.openxmlformats.org/officeDocument/2006/relationships/hyperlink" Target="file:///\\cmfp538\e$\USR" TargetMode="External"/><Relationship Id="rId318" Type="http://schemas.openxmlformats.org/officeDocument/2006/relationships/hyperlink" Target="file:///\\cmfp538\e$\USR" TargetMode="External"/><Relationship Id="rId525" Type="http://schemas.openxmlformats.org/officeDocument/2006/relationships/hyperlink" Target="file:///\\cmfp538\e$\USR" TargetMode="External"/><Relationship Id="rId567" Type="http://schemas.openxmlformats.org/officeDocument/2006/relationships/hyperlink" Target="file:///\\cmfp538\e$\USR" TargetMode="External"/><Relationship Id="rId732" Type="http://schemas.openxmlformats.org/officeDocument/2006/relationships/hyperlink" Target="file:///\\cmfp538\e$\USR" TargetMode="External"/><Relationship Id="rId99" Type="http://schemas.openxmlformats.org/officeDocument/2006/relationships/hyperlink" Target="file:///\\cmfp538\e$\USR" TargetMode="External"/><Relationship Id="rId122" Type="http://schemas.openxmlformats.org/officeDocument/2006/relationships/hyperlink" Target="file:///\\cmfp538\e$\USR" TargetMode="External"/><Relationship Id="rId164" Type="http://schemas.openxmlformats.org/officeDocument/2006/relationships/hyperlink" Target="file:///\\cmfp538\e$\USR" TargetMode="External"/><Relationship Id="rId371" Type="http://schemas.openxmlformats.org/officeDocument/2006/relationships/hyperlink" Target="file:///\\cmfp538\e$\USR" TargetMode="External"/><Relationship Id="rId774" Type="http://schemas.openxmlformats.org/officeDocument/2006/relationships/hyperlink" Target="file:///\\cmfp538\e$\USR" TargetMode="External"/><Relationship Id="rId981" Type="http://schemas.openxmlformats.org/officeDocument/2006/relationships/hyperlink" Target="file:///\\cmfp538\e$\USR" TargetMode="External"/><Relationship Id="rId427" Type="http://schemas.openxmlformats.org/officeDocument/2006/relationships/hyperlink" Target="file:///\\cmfp538\e$\USR" TargetMode="External"/><Relationship Id="rId469" Type="http://schemas.openxmlformats.org/officeDocument/2006/relationships/hyperlink" Target="file:///\\cmfp538\e$\USR" TargetMode="External"/><Relationship Id="rId634" Type="http://schemas.openxmlformats.org/officeDocument/2006/relationships/hyperlink" Target="file:///\\cmfp538\e$\USR" TargetMode="External"/><Relationship Id="rId676" Type="http://schemas.openxmlformats.org/officeDocument/2006/relationships/hyperlink" Target="file:///\\cmfp538\e$\USR" TargetMode="External"/><Relationship Id="rId841" Type="http://schemas.openxmlformats.org/officeDocument/2006/relationships/hyperlink" Target="file:///\\cmfp538\e$\USR" TargetMode="External"/><Relationship Id="rId883" Type="http://schemas.openxmlformats.org/officeDocument/2006/relationships/hyperlink" Target="file:///\\cmfp538\e$\USR" TargetMode="External"/><Relationship Id="rId26" Type="http://schemas.openxmlformats.org/officeDocument/2006/relationships/hyperlink" Target="file:///\\cmfp538\e$\USR" TargetMode="External"/><Relationship Id="rId231" Type="http://schemas.openxmlformats.org/officeDocument/2006/relationships/hyperlink" Target="file:///\\cmfp538\e$\USR" TargetMode="External"/><Relationship Id="rId273" Type="http://schemas.openxmlformats.org/officeDocument/2006/relationships/hyperlink" Target="file:///\\cmfp538\e$\USR" TargetMode="External"/><Relationship Id="rId329" Type="http://schemas.openxmlformats.org/officeDocument/2006/relationships/hyperlink" Target="file:///\\cmfp538\e$\USR" TargetMode="External"/><Relationship Id="rId480" Type="http://schemas.openxmlformats.org/officeDocument/2006/relationships/hyperlink" Target="file:///\\cmfp538\e$\USR" TargetMode="External"/><Relationship Id="rId536" Type="http://schemas.openxmlformats.org/officeDocument/2006/relationships/hyperlink" Target="file:///\\cmfp538\e$\USR" TargetMode="External"/><Relationship Id="rId701" Type="http://schemas.openxmlformats.org/officeDocument/2006/relationships/hyperlink" Target="file:///\\cmfp538\e$\USR" TargetMode="External"/><Relationship Id="rId939" Type="http://schemas.openxmlformats.org/officeDocument/2006/relationships/hyperlink" Target="file:///\\cmfp538\e$\USR" TargetMode="External"/><Relationship Id="rId68" Type="http://schemas.openxmlformats.org/officeDocument/2006/relationships/hyperlink" Target="file:///\\cmfp538\e$\USR" TargetMode="External"/><Relationship Id="rId133" Type="http://schemas.openxmlformats.org/officeDocument/2006/relationships/hyperlink" Target="file:///\\cmfp538\e$\USR" TargetMode="External"/><Relationship Id="rId175" Type="http://schemas.openxmlformats.org/officeDocument/2006/relationships/hyperlink" Target="file:///\\cmfp538\e$\USR" TargetMode="External"/><Relationship Id="rId340" Type="http://schemas.openxmlformats.org/officeDocument/2006/relationships/hyperlink" Target="file:///\\cmfp538\e$\USR" TargetMode="External"/><Relationship Id="rId578" Type="http://schemas.openxmlformats.org/officeDocument/2006/relationships/hyperlink" Target="file:///\\cmfp538\e$\USR" TargetMode="External"/><Relationship Id="rId743" Type="http://schemas.openxmlformats.org/officeDocument/2006/relationships/hyperlink" Target="file:///\\cmfp538\e$\USR" TargetMode="External"/><Relationship Id="rId785" Type="http://schemas.openxmlformats.org/officeDocument/2006/relationships/hyperlink" Target="file:///\\cmfp538\e$\USR" TargetMode="External"/><Relationship Id="rId950" Type="http://schemas.openxmlformats.org/officeDocument/2006/relationships/hyperlink" Target="file:///\\cmfp538\e$\USR" TargetMode="External"/><Relationship Id="rId992" Type="http://schemas.openxmlformats.org/officeDocument/2006/relationships/hyperlink" Target="file:///\\cmfp538\e$\USR" TargetMode="External"/><Relationship Id="rId200" Type="http://schemas.openxmlformats.org/officeDocument/2006/relationships/hyperlink" Target="file:///\\cmfp538\e$\USR" TargetMode="External"/><Relationship Id="rId382" Type="http://schemas.openxmlformats.org/officeDocument/2006/relationships/hyperlink" Target="file:///\\cmfp538\e$\USR" TargetMode="External"/><Relationship Id="rId438" Type="http://schemas.openxmlformats.org/officeDocument/2006/relationships/hyperlink" Target="file:///\\cmfp538\e$\USR" TargetMode="External"/><Relationship Id="rId603" Type="http://schemas.openxmlformats.org/officeDocument/2006/relationships/hyperlink" Target="file:///\\cmfp538\e$\USR" TargetMode="External"/><Relationship Id="rId645" Type="http://schemas.openxmlformats.org/officeDocument/2006/relationships/hyperlink" Target="file:///\\cmfp538\e$\USR" TargetMode="External"/><Relationship Id="rId687" Type="http://schemas.openxmlformats.org/officeDocument/2006/relationships/hyperlink" Target="file:///\\cmfp538\e$\USR" TargetMode="External"/><Relationship Id="rId810" Type="http://schemas.openxmlformats.org/officeDocument/2006/relationships/hyperlink" Target="file:///\\cmfp538\e$\USR" TargetMode="External"/><Relationship Id="rId852" Type="http://schemas.openxmlformats.org/officeDocument/2006/relationships/hyperlink" Target="file:///\\cmfp538\e$\USR" TargetMode="External"/><Relationship Id="rId908" Type="http://schemas.openxmlformats.org/officeDocument/2006/relationships/hyperlink" Target="file:///\\cmfp538\e$\USR" TargetMode="External"/><Relationship Id="rId242" Type="http://schemas.openxmlformats.org/officeDocument/2006/relationships/hyperlink" Target="file:///\\cmfp538\e$\USR" TargetMode="External"/><Relationship Id="rId284" Type="http://schemas.openxmlformats.org/officeDocument/2006/relationships/hyperlink" Target="file:///\\cmfp538\e$\USR" TargetMode="External"/><Relationship Id="rId491" Type="http://schemas.openxmlformats.org/officeDocument/2006/relationships/hyperlink" Target="file:///\\cmfp538\e$\USR" TargetMode="External"/><Relationship Id="rId505" Type="http://schemas.openxmlformats.org/officeDocument/2006/relationships/hyperlink" Target="file:///\\cmfp538\e$\USR" TargetMode="External"/><Relationship Id="rId712" Type="http://schemas.openxmlformats.org/officeDocument/2006/relationships/hyperlink" Target="file:///\\cmfp538\e$\USR" TargetMode="External"/><Relationship Id="rId894" Type="http://schemas.openxmlformats.org/officeDocument/2006/relationships/hyperlink" Target="file:///\\cmfp538\e$\USR" TargetMode="External"/><Relationship Id="rId37" Type="http://schemas.openxmlformats.org/officeDocument/2006/relationships/hyperlink" Target="file:///\\cmfp538\e$\USR" TargetMode="External"/><Relationship Id="rId79" Type="http://schemas.openxmlformats.org/officeDocument/2006/relationships/hyperlink" Target="file:///\\cmfp538\e$\USR" TargetMode="External"/><Relationship Id="rId102" Type="http://schemas.openxmlformats.org/officeDocument/2006/relationships/hyperlink" Target="file:///\\cmfp538\e$\USR" TargetMode="External"/><Relationship Id="rId144" Type="http://schemas.openxmlformats.org/officeDocument/2006/relationships/hyperlink" Target="file:///\\cmfp538\e$\USR" TargetMode="External"/><Relationship Id="rId547" Type="http://schemas.openxmlformats.org/officeDocument/2006/relationships/hyperlink" Target="file:///\\cmfp538\e$\USR" TargetMode="External"/><Relationship Id="rId589" Type="http://schemas.openxmlformats.org/officeDocument/2006/relationships/hyperlink" Target="file:///\\cmfp538\e$\USR" TargetMode="External"/><Relationship Id="rId754" Type="http://schemas.openxmlformats.org/officeDocument/2006/relationships/hyperlink" Target="file:///\\cmfp538\e$\USR" TargetMode="External"/><Relationship Id="rId796" Type="http://schemas.openxmlformats.org/officeDocument/2006/relationships/hyperlink" Target="file:///\\cmfp538\e$\USR" TargetMode="External"/><Relationship Id="rId961" Type="http://schemas.openxmlformats.org/officeDocument/2006/relationships/hyperlink" Target="file:///\\cmfp538\e$\USR" TargetMode="External"/><Relationship Id="rId90" Type="http://schemas.openxmlformats.org/officeDocument/2006/relationships/hyperlink" Target="file:///\\cmfp538\e$\USR" TargetMode="External"/><Relationship Id="rId186" Type="http://schemas.openxmlformats.org/officeDocument/2006/relationships/hyperlink" Target="file:///\\cmfp538\e$\USR" TargetMode="External"/><Relationship Id="rId351" Type="http://schemas.openxmlformats.org/officeDocument/2006/relationships/hyperlink" Target="file:///\\cmfp538\e$\USR" TargetMode="External"/><Relationship Id="rId393" Type="http://schemas.openxmlformats.org/officeDocument/2006/relationships/hyperlink" Target="file:///\\cmfp538\e$\USR" TargetMode="External"/><Relationship Id="rId407" Type="http://schemas.openxmlformats.org/officeDocument/2006/relationships/hyperlink" Target="file:///\\cmfp538\e$\USR" TargetMode="External"/><Relationship Id="rId449" Type="http://schemas.openxmlformats.org/officeDocument/2006/relationships/hyperlink" Target="file:///\\cmfp538\e$\USR" TargetMode="External"/><Relationship Id="rId614" Type="http://schemas.openxmlformats.org/officeDocument/2006/relationships/hyperlink" Target="file:///\\cmfp538\e$\USR" TargetMode="External"/><Relationship Id="rId656" Type="http://schemas.openxmlformats.org/officeDocument/2006/relationships/hyperlink" Target="file:///\\cmfp538\e$\USR" TargetMode="External"/><Relationship Id="rId821" Type="http://schemas.openxmlformats.org/officeDocument/2006/relationships/hyperlink" Target="file:///\\cmfp538\e$\USR" TargetMode="External"/><Relationship Id="rId863" Type="http://schemas.openxmlformats.org/officeDocument/2006/relationships/hyperlink" Target="file:///\\cmfp538\e$\USR" TargetMode="External"/><Relationship Id="rId211" Type="http://schemas.openxmlformats.org/officeDocument/2006/relationships/hyperlink" Target="file:///\\cmfp538\e$\USR" TargetMode="External"/><Relationship Id="rId253" Type="http://schemas.openxmlformats.org/officeDocument/2006/relationships/hyperlink" Target="file:///\\cmfp538\e$\USR" TargetMode="External"/><Relationship Id="rId295" Type="http://schemas.openxmlformats.org/officeDocument/2006/relationships/hyperlink" Target="file:///\\cmfp538\e$\USR" TargetMode="External"/><Relationship Id="rId309" Type="http://schemas.openxmlformats.org/officeDocument/2006/relationships/hyperlink" Target="file:///\\cmfp538\e$\USR" TargetMode="External"/><Relationship Id="rId460" Type="http://schemas.openxmlformats.org/officeDocument/2006/relationships/hyperlink" Target="file:///\\cmfp538\e$\USR" TargetMode="External"/><Relationship Id="rId516" Type="http://schemas.openxmlformats.org/officeDocument/2006/relationships/hyperlink" Target="file:///\\cmfp538\e$\USR" TargetMode="External"/><Relationship Id="rId698" Type="http://schemas.openxmlformats.org/officeDocument/2006/relationships/hyperlink" Target="file:///\\cmfp538\e$\USR" TargetMode="External"/><Relationship Id="rId919" Type="http://schemas.openxmlformats.org/officeDocument/2006/relationships/hyperlink" Target="file:///\\cmfp538\e$\USR" TargetMode="External"/><Relationship Id="rId48" Type="http://schemas.openxmlformats.org/officeDocument/2006/relationships/hyperlink" Target="file:///\\cmfp538\e$\USR" TargetMode="External"/><Relationship Id="rId113" Type="http://schemas.openxmlformats.org/officeDocument/2006/relationships/hyperlink" Target="file:///\\cmfp538\e$\USR" TargetMode="External"/><Relationship Id="rId320" Type="http://schemas.openxmlformats.org/officeDocument/2006/relationships/hyperlink" Target="file:///\\cmfp538\e$\USR" TargetMode="External"/><Relationship Id="rId558" Type="http://schemas.openxmlformats.org/officeDocument/2006/relationships/hyperlink" Target="file:///\\cmfp538\e$\USR" TargetMode="External"/><Relationship Id="rId723" Type="http://schemas.openxmlformats.org/officeDocument/2006/relationships/hyperlink" Target="file:///\\cmfp538\e$\USR" TargetMode="External"/><Relationship Id="rId765" Type="http://schemas.openxmlformats.org/officeDocument/2006/relationships/hyperlink" Target="file:///\\cmfp538\e$\USR" TargetMode="External"/><Relationship Id="rId930" Type="http://schemas.openxmlformats.org/officeDocument/2006/relationships/hyperlink" Target="file:///\\cmfp538\e$\USR" TargetMode="External"/><Relationship Id="rId972" Type="http://schemas.openxmlformats.org/officeDocument/2006/relationships/hyperlink" Target="file:///\\cmfp538\e$\USR" TargetMode="External"/><Relationship Id="rId155" Type="http://schemas.openxmlformats.org/officeDocument/2006/relationships/hyperlink" Target="file:///\\cmfp538\e$\USR" TargetMode="External"/><Relationship Id="rId197" Type="http://schemas.openxmlformats.org/officeDocument/2006/relationships/hyperlink" Target="file:///\\cmfp538\e$\USR" TargetMode="External"/><Relationship Id="rId362" Type="http://schemas.openxmlformats.org/officeDocument/2006/relationships/hyperlink" Target="file:///\\cmfp538\e$\USR" TargetMode="External"/><Relationship Id="rId418" Type="http://schemas.openxmlformats.org/officeDocument/2006/relationships/hyperlink" Target="file:///\\cmfp538\e$\USR" TargetMode="External"/><Relationship Id="rId625" Type="http://schemas.openxmlformats.org/officeDocument/2006/relationships/hyperlink" Target="file:///\\cmfp538\e$\USR" TargetMode="External"/><Relationship Id="rId832" Type="http://schemas.openxmlformats.org/officeDocument/2006/relationships/hyperlink" Target="file:///\\cmfp538\e$\USR" TargetMode="External"/><Relationship Id="rId222" Type="http://schemas.openxmlformats.org/officeDocument/2006/relationships/hyperlink" Target="file:///\\cmfp538\e$\USR" TargetMode="External"/><Relationship Id="rId264" Type="http://schemas.openxmlformats.org/officeDocument/2006/relationships/hyperlink" Target="file:///\\cmfp538\e$\USR" TargetMode="External"/><Relationship Id="rId471" Type="http://schemas.openxmlformats.org/officeDocument/2006/relationships/hyperlink" Target="file:///\\cmfp538\e$\USR" TargetMode="External"/><Relationship Id="rId667" Type="http://schemas.openxmlformats.org/officeDocument/2006/relationships/hyperlink" Target="file:///\\cmfp538\e$\USR" TargetMode="External"/><Relationship Id="rId874" Type="http://schemas.openxmlformats.org/officeDocument/2006/relationships/hyperlink" Target="file:///\\cmfp538\e$\USR" TargetMode="External"/><Relationship Id="rId17" Type="http://schemas.openxmlformats.org/officeDocument/2006/relationships/hyperlink" Target="file:///\\cmfp538\e$\USR" TargetMode="External"/><Relationship Id="rId59" Type="http://schemas.openxmlformats.org/officeDocument/2006/relationships/hyperlink" Target="file:///\\cmfp538\e$\USR" TargetMode="External"/><Relationship Id="rId124" Type="http://schemas.openxmlformats.org/officeDocument/2006/relationships/hyperlink" Target="file:///\\cmfp538\e$\USR" TargetMode="External"/><Relationship Id="rId527" Type="http://schemas.openxmlformats.org/officeDocument/2006/relationships/hyperlink" Target="file:///\\cmfp538\e$\USR" TargetMode="External"/><Relationship Id="rId569" Type="http://schemas.openxmlformats.org/officeDocument/2006/relationships/hyperlink" Target="file:///\\cmfp538\e$\USR" TargetMode="External"/><Relationship Id="rId734" Type="http://schemas.openxmlformats.org/officeDocument/2006/relationships/hyperlink" Target="file:///\\cmfp538\e$\USR" TargetMode="External"/><Relationship Id="rId776" Type="http://schemas.openxmlformats.org/officeDocument/2006/relationships/hyperlink" Target="file:///\\cmfp538\e$\USR" TargetMode="External"/><Relationship Id="rId941" Type="http://schemas.openxmlformats.org/officeDocument/2006/relationships/hyperlink" Target="file:///\\cmfp538\e$\USR" TargetMode="External"/><Relationship Id="rId983" Type="http://schemas.openxmlformats.org/officeDocument/2006/relationships/hyperlink" Target="file:///\\cmfp538\e$\USR" TargetMode="External"/><Relationship Id="rId70" Type="http://schemas.openxmlformats.org/officeDocument/2006/relationships/hyperlink" Target="file:///\\cmfp538\e$\USR" TargetMode="External"/><Relationship Id="rId166" Type="http://schemas.openxmlformats.org/officeDocument/2006/relationships/hyperlink" Target="file:///\\cmfp538\e$\USR" TargetMode="External"/><Relationship Id="rId331" Type="http://schemas.openxmlformats.org/officeDocument/2006/relationships/hyperlink" Target="file:///\\cmfp538\e$\USR" TargetMode="External"/><Relationship Id="rId373" Type="http://schemas.openxmlformats.org/officeDocument/2006/relationships/hyperlink" Target="file:///\\cmfp538\e$\USR" TargetMode="External"/><Relationship Id="rId429" Type="http://schemas.openxmlformats.org/officeDocument/2006/relationships/hyperlink" Target="file:///\\cmfp538\e$\USR" TargetMode="External"/><Relationship Id="rId580" Type="http://schemas.openxmlformats.org/officeDocument/2006/relationships/hyperlink" Target="file:///\\cmfp538\e$\USR" TargetMode="External"/><Relationship Id="rId636" Type="http://schemas.openxmlformats.org/officeDocument/2006/relationships/hyperlink" Target="file:///\\cmfp538\e$\USR" TargetMode="External"/><Relationship Id="rId801" Type="http://schemas.openxmlformats.org/officeDocument/2006/relationships/hyperlink" Target="file:///\\cmfp538\e$\USR" TargetMode="External"/><Relationship Id="rId1" Type="http://schemas.openxmlformats.org/officeDocument/2006/relationships/hyperlink" Target="file:///\\cmfp538\e$\USR" TargetMode="External"/><Relationship Id="rId233" Type="http://schemas.openxmlformats.org/officeDocument/2006/relationships/hyperlink" Target="file:///\\cmfp538\e$\USR" TargetMode="External"/><Relationship Id="rId440" Type="http://schemas.openxmlformats.org/officeDocument/2006/relationships/hyperlink" Target="file:///\\cmfp538\e$\USR" TargetMode="External"/><Relationship Id="rId678" Type="http://schemas.openxmlformats.org/officeDocument/2006/relationships/hyperlink" Target="file:///\\cmfp538\e$\USR" TargetMode="External"/><Relationship Id="rId843" Type="http://schemas.openxmlformats.org/officeDocument/2006/relationships/hyperlink" Target="file:///\\cmfp538\e$\USR" TargetMode="External"/><Relationship Id="rId885" Type="http://schemas.openxmlformats.org/officeDocument/2006/relationships/hyperlink" Target="file:///\\cmfp538\e$\USR" TargetMode="External"/><Relationship Id="rId28" Type="http://schemas.openxmlformats.org/officeDocument/2006/relationships/hyperlink" Target="file:///\\cmfp538\e$\USR" TargetMode="External"/><Relationship Id="rId275" Type="http://schemas.openxmlformats.org/officeDocument/2006/relationships/hyperlink" Target="file:///\\cmfp538\e$\USR" TargetMode="External"/><Relationship Id="rId300" Type="http://schemas.openxmlformats.org/officeDocument/2006/relationships/hyperlink" Target="file:///\\cmfp538\e$\USR" TargetMode="External"/><Relationship Id="rId482" Type="http://schemas.openxmlformats.org/officeDocument/2006/relationships/hyperlink" Target="file:///\\cmfp538\e$\USR" TargetMode="External"/><Relationship Id="rId538" Type="http://schemas.openxmlformats.org/officeDocument/2006/relationships/hyperlink" Target="file:///\\cmfp538\e$\USR" TargetMode="External"/><Relationship Id="rId703" Type="http://schemas.openxmlformats.org/officeDocument/2006/relationships/hyperlink" Target="file:///\\cmfp538\e$\USR" TargetMode="External"/><Relationship Id="rId745" Type="http://schemas.openxmlformats.org/officeDocument/2006/relationships/hyperlink" Target="file:///\\cmfp538\e$\USR" TargetMode="External"/><Relationship Id="rId910" Type="http://schemas.openxmlformats.org/officeDocument/2006/relationships/hyperlink" Target="file:///\\cmfp538\e$\USR" TargetMode="External"/><Relationship Id="rId952" Type="http://schemas.openxmlformats.org/officeDocument/2006/relationships/hyperlink" Target="file:///\\cmfp538\e$\USR" TargetMode="External"/><Relationship Id="rId81" Type="http://schemas.openxmlformats.org/officeDocument/2006/relationships/hyperlink" Target="file:///\\cmfp538\e$\USR" TargetMode="External"/><Relationship Id="rId135" Type="http://schemas.openxmlformats.org/officeDocument/2006/relationships/hyperlink" Target="file:///\\cmfp538\e$\USR" TargetMode="External"/><Relationship Id="rId177" Type="http://schemas.openxmlformats.org/officeDocument/2006/relationships/hyperlink" Target="file:///\\cmfp538\e$\USR" TargetMode="External"/><Relationship Id="rId342" Type="http://schemas.openxmlformats.org/officeDocument/2006/relationships/hyperlink" Target="file:///\\cmfp538\e$\USR" TargetMode="External"/><Relationship Id="rId384" Type="http://schemas.openxmlformats.org/officeDocument/2006/relationships/hyperlink" Target="file:///\\cmfp538\e$\USR" TargetMode="External"/><Relationship Id="rId591" Type="http://schemas.openxmlformats.org/officeDocument/2006/relationships/hyperlink" Target="file:///\\cmfp538\e$\USR" TargetMode="External"/><Relationship Id="rId605" Type="http://schemas.openxmlformats.org/officeDocument/2006/relationships/hyperlink" Target="file:///\\cmfp538\e$\USR" TargetMode="External"/><Relationship Id="rId787" Type="http://schemas.openxmlformats.org/officeDocument/2006/relationships/hyperlink" Target="file:///\\cmfp538\e$\USR" TargetMode="External"/><Relationship Id="rId812" Type="http://schemas.openxmlformats.org/officeDocument/2006/relationships/hyperlink" Target="file:///\\cmfp538\e$\USR" TargetMode="External"/><Relationship Id="rId994" Type="http://schemas.openxmlformats.org/officeDocument/2006/relationships/hyperlink" Target="file:///\\cmfp538\e$\USR" TargetMode="External"/><Relationship Id="rId202" Type="http://schemas.openxmlformats.org/officeDocument/2006/relationships/hyperlink" Target="file:///\\cmfp538\e$\USR" TargetMode="External"/><Relationship Id="rId244" Type="http://schemas.openxmlformats.org/officeDocument/2006/relationships/hyperlink" Target="file:///\\cmfp538\e$\USR" TargetMode="External"/><Relationship Id="rId647" Type="http://schemas.openxmlformats.org/officeDocument/2006/relationships/hyperlink" Target="file:///\\cmfp538\e$\USR" TargetMode="External"/><Relationship Id="rId689" Type="http://schemas.openxmlformats.org/officeDocument/2006/relationships/hyperlink" Target="file:///\\cmfp538\e$\USR" TargetMode="External"/><Relationship Id="rId854" Type="http://schemas.openxmlformats.org/officeDocument/2006/relationships/hyperlink" Target="file:///\\cmfp538\e$\USR" TargetMode="External"/><Relationship Id="rId896" Type="http://schemas.openxmlformats.org/officeDocument/2006/relationships/hyperlink" Target="file:///\\cmfp538\e$\USR" TargetMode="External"/><Relationship Id="rId39" Type="http://schemas.openxmlformats.org/officeDocument/2006/relationships/hyperlink" Target="file:///\\cmfp538\e$\USR" TargetMode="External"/><Relationship Id="rId286" Type="http://schemas.openxmlformats.org/officeDocument/2006/relationships/hyperlink" Target="file:///\\cmfp538\e$\USR" TargetMode="External"/><Relationship Id="rId451" Type="http://schemas.openxmlformats.org/officeDocument/2006/relationships/hyperlink" Target="file:///\\cmfp538\e$\USR" TargetMode="External"/><Relationship Id="rId493" Type="http://schemas.openxmlformats.org/officeDocument/2006/relationships/hyperlink" Target="file:///\\cmfp538\e$\USR" TargetMode="External"/><Relationship Id="rId507" Type="http://schemas.openxmlformats.org/officeDocument/2006/relationships/hyperlink" Target="file:///\\cmfp538\e$\USR" TargetMode="External"/><Relationship Id="rId549" Type="http://schemas.openxmlformats.org/officeDocument/2006/relationships/hyperlink" Target="file:///\\cmfp538\e$\USR" TargetMode="External"/><Relationship Id="rId714" Type="http://schemas.openxmlformats.org/officeDocument/2006/relationships/hyperlink" Target="file:///\\cmfp538\e$\USR" TargetMode="External"/><Relationship Id="rId756" Type="http://schemas.openxmlformats.org/officeDocument/2006/relationships/hyperlink" Target="file:///\\cmfp538\e$\USR" TargetMode="External"/><Relationship Id="rId921" Type="http://schemas.openxmlformats.org/officeDocument/2006/relationships/hyperlink" Target="file:///\\cmfp538\e$\USR" TargetMode="External"/><Relationship Id="rId50" Type="http://schemas.openxmlformats.org/officeDocument/2006/relationships/hyperlink" Target="file:///\\cmfp538\e$\USR" TargetMode="External"/><Relationship Id="rId104" Type="http://schemas.openxmlformats.org/officeDocument/2006/relationships/hyperlink" Target="file:///\\cmfp538\e$\USR" TargetMode="External"/><Relationship Id="rId146" Type="http://schemas.openxmlformats.org/officeDocument/2006/relationships/hyperlink" Target="file:///\\cmfp538\e$\USR" TargetMode="External"/><Relationship Id="rId188" Type="http://schemas.openxmlformats.org/officeDocument/2006/relationships/hyperlink" Target="file:///\\cmfp538\e$\USR" TargetMode="External"/><Relationship Id="rId311" Type="http://schemas.openxmlformats.org/officeDocument/2006/relationships/hyperlink" Target="file:///\\cmfp538\e$\USR" TargetMode="External"/><Relationship Id="rId353" Type="http://schemas.openxmlformats.org/officeDocument/2006/relationships/hyperlink" Target="file:///\\cmfp538\e$\USR" TargetMode="External"/><Relationship Id="rId395" Type="http://schemas.openxmlformats.org/officeDocument/2006/relationships/hyperlink" Target="file:///\\cmfp538\e$\USR" TargetMode="External"/><Relationship Id="rId409" Type="http://schemas.openxmlformats.org/officeDocument/2006/relationships/hyperlink" Target="file:///\\cmfp538\e$\USR" TargetMode="External"/><Relationship Id="rId560" Type="http://schemas.openxmlformats.org/officeDocument/2006/relationships/hyperlink" Target="file:///\\cmfp538\e$\USR" TargetMode="External"/><Relationship Id="rId798" Type="http://schemas.openxmlformats.org/officeDocument/2006/relationships/hyperlink" Target="file:///\\cmfp538\e$\USR" TargetMode="External"/><Relationship Id="rId963" Type="http://schemas.openxmlformats.org/officeDocument/2006/relationships/hyperlink" Target="file:///\\cmfp538\e$\USR" TargetMode="External"/><Relationship Id="rId92" Type="http://schemas.openxmlformats.org/officeDocument/2006/relationships/hyperlink" Target="file:///\\cmfp538\e$\USR" TargetMode="External"/><Relationship Id="rId213" Type="http://schemas.openxmlformats.org/officeDocument/2006/relationships/hyperlink" Target="file:///\\cmfp538\e$\USR" TargetMode="External"/><Relationship Id="rId420" Type="http://schemas.openxmlformats.org/officeDocument/2006/relationships/hyperlink" Target="file:///\\cmfp538\e$\USR" TargetMode="External"/><Relationship Id="rId616" Type="http://schemas.openxmlformats.org/officeDocument/2006/relationships/hyperlink" Target="file:///\\cmfp538\e$\USR" TargetMode="External"/><Relationship Id="rId658" Type="http://schemas.openxmlformats.org/officeDocument/2006/relationships/hyperlink" Target="file:///\\cmfp538\e$\USR" TargetMode="External"/><Relationship Id="rId823" Type="http://schemas.openxmlformats.org/officeDocument/2006/relationships/hyperlink" Target="file:///\\cmfp538\e$\USR" TargetMode="External"/><Relationship Id="rId865" Type="http://schemas.openxmlformats.org/officeDocument/2006/relationships/hyperlink" Target="file:///\\cmfp538\e$\USR" TargetMode="External"/><Relationship Id="rId255" Type="http://schemas.openxmlformats.org/officeDocument/2006/relationships/hyperlink" Target="file:///\\cmfp538\e$\USR" TargetMode="External"/><Relationship Id="rId297" Type="http://schemas.openxmlformats.org/officeDocument/2006/relationships/hyperlink" Target="file:///\\cmfp538\e$\USR" TargetMode="External"/><Relationship Id="rId462" Type="http://schemas.openxmlformats.org/officeDocument/2006/relationships/hyperlink" Target="file:///\\cmfp538\e$\USR" TargetMode="External"/><Relationship Id="rId518" Type="http://schemas.openxmlformats.org/officeDocument/2006/relationships/hyperlink" Target="file:///\\cmfp538\e$\USR" TargetMode="External"/><Relationship Id="rId725" Type="http://schemas.openxmlformats.org/officeDocument/2006/relationships/hyperlink" Target="file:///\\cmfp538\e$\USR" TargetMode="External"/><Relationship Id="rId932" Type="http://schemas.openxmlformats.org/officeDocument/2006/relationships/hyperlink" Target="file:///\\cmfp538\e$\USR" TargetMode="External"/><Relationship Id="rId115" Type="http://schemas.openxmlformats.org/officeDocument/2006/relationships/hyperlink" Target="file:///\\cmfp538\e$\USR" TargetMode="External"/><Relationship Id="rId157" Type="http://schemas.openxmlformats.org/officeDocument/2006/relationships/hyperlink" Target="file:///\\cmfp538\e$\USR" TargetMode="External"/><Relationship Id="rId322" Type="http://schemas.openxmlformats.org/officeDocument/2006/relationships/hyperlink" Target="file:///\\cmfp538\e$\USR" TargetMode="External"/><Relationship Id="rId364" Type="http://schemas.openxmlformats.org/officeDocument/2006/relationships/hyperlink" Target="file:///\\cmfp538\e$\USR" TargetMode="External"/><Relationship Id="rId767" Type="http://schemas.openxmlformats.org/officeDocument/2006/relationships/hyperlink" Target="file:///\\cmfp538\e$\USR" TargetMode="External"/><Relationship Id="rId974" Type="http://schemas.openxmlformats.org/officeDocument/2006/relationships/hyperlink" Target="file:///\\cmfp538\e$\USR" TargetMode="External"/><Relationship Id="rId61" Type="http://schemas.openxmlformats.org/officeDocument/2006/relationships/hyperlink" Target="file:///\\cmfp538\e$\USR" TargetMode="External"/><Relationship Id="rId199" Type="http://schemas.openxmlformats.org/officeDocument/2006/relationships/hyperlink" Target="file:///\\cmfp538\e$\USR" TargetMode="External"/><Relationship Id="rId571" Type="http://schemas.openxmlformats.org/officeDocument/2006/relationships/hyperlink" Target="file:///\\cmfp538\e$\USR" TargetMode="External"/><Relationship Id="rId627" Type="http://schemas.openxmlformats.org/officeDocument/2006/relationships/hyperlink" Target="file:///\\cmfp538\e$\USR" TargetMode="External"/><Relationship Id="rId669" Type="http://schemas.openxmlformats.org/officeDocument/2006/relationships/hyperlink" Target="file:///\\cmfp538\e$\USR" TargetMode="External"/><Relationship Id="rId834" Type="http://schemas.openxmlformats.org/officeDocument/2006/relationships/hyperlink" Target="file:///\\cmfp538\e$\USR" TargetMode="External"/><Relationship Id="rId876" Type="http://schemas.openxmlformats.org/officeDocument/2006/relationships/hyperlink" Target="file:///\\cmfp538\e$\USR" TargetMode="External"/><Relationship Id="rId19" Type="http://schemas.openxmlformats.org/officeDocument/2006/relationships/hyperlink" Target="file:///\\cmfp538\e$\USR" TargetMode="External"/><Relationship Id="rId224" Type="http://schemas.openxmlformats.org/officeDocument/2006/relationships/hyperlink" Target="file:///\\cmfp538\e$\USR" TargetMode="External"/><Relationship Id="rId266" Type="http://schemas.openxmlformats.org/officeDocument/2006/relationships/hyperlink" Target="file:///\\cmfp538\e$\USR" TargetMode="External"/><Relationship Id="rId431" Type="http://schemas.openxmlformats.org/officeDocument/2006/relationships/hyperlink" Target="file:///\\cmfp538\e$\USR" TargetMode="External"/><Relationship Id="rId473" Type="http://schemas.openxmlformats.org/officeDocument/2006/relationships/hyperlink" Target="file:///\\cmfp538\e$\USR" TargetMode="External"/><Relationship Id="rId529" Type="http://schemas.openxmlformats.org/officeDocument/2006/relationships/hyperlink" Target="file:///\\cmfp538\e$\USR" TargetMode="External"/><Relationship Id="rId680" Type="http://schemas.openxmlformats.org/officeDocument/2006/relationships/hyperlink" Target="file:///\\cmfp538\e$\USR" TargetMode="External"/><Relationship Id="rId736" Type="http://schemas.openxmlformats.org/officeDocument/2006/relationships/hyperlink" Target="file:///\\cmfp538\e$\USR" TargetMode="External"/><Relationship Id="rId901" Type="http://schemas.openxmlformats.org/officeDocument/2006/relationships/hyperlink" Target="file:///\\cmfp538\e$\USR" TargetMode="External"/><Relationship Id="rId30" Type="http://schemas.openxmlformats.org/officeDocument/2006/relationships/hyperlink" Target="file:///\\cmfp538\e$\USR" TargetMode="External"/><Relationship Id="rId126" Type="http://schemas.openxmlformats.org/officeDocument/2006/relationships/hyperlink" Target="file:///\\cmfp538\e$\USR" TargetMode="External"/><Relationship Id="rId168" Type="http://schemas.openxmlformats.org/officeDocument/2006/relationships/hyperlink" Target="file:///\\cmfp538\e$\USR" TargetMode="External"/><Relationship Id="rId333" Type="http://schemas.openxmlformats.org/officeDocument/2006/relationships/hyperlink" Target="file:///\\cmfp538\e$\USR" TargetMode="External"/><Relationship Id="rId540" Type="http://schemas.openxmlformats.org/officeDocument/2006/relationships/hyperlink" Target="file:///\\cmfp538\e$\USR" TargetMode="External"/><Relationship Id="rId778" Type="http://schemas.openxmlformats.org/officeDocument/2006/relationships/hyperlink" Target="file:///\\cmfp538\e$\USR" TargetMode="External"/><Relationship Id="rId943" Type="http://schemas.openxmlformats.org/officeDocument/2006/relationships/hyperlink" Target="file:///\\cmfp538\e$\USR" TargetMode="External"/><Relationship Id="rId985" Type="http://schemas.openxmlformats.org/officeDocument/2006/relationships/hyperlink" Target="file:///\\cmfp538\e$\USR" TargetMode="External"/><Relationship Id="rId72" Type="http://schemas.openxmlformats.org/officeDocument/2006/relationships/hyperlink" Target="file:///\\cmfp538\e$\USR" TargetMode="External"/><Relationship Id="rId375" Type="http://schemas.openxmlformats.org/officeDocument/2006/relationships/hyperlink" Target="file:///\\cmfp538\e$\USR" TargetMode="External"/><Relationship Id="rId582" Type="http://schemas.openxmlformats.org/officeDocument/2006/relationships/hyperlink" Target="file:///\\cmfp538\e$\USR" TargetMode="External"/><Relationship Id="rId638" Type="http://schemas.openxmlformats.org/officeDocument/2006/relationships/hyperlink" Target="file:///\\cmfp538\e$\USR" TargetMode="External"/><Relationship Id="rId803" Type="http://schemas.openxmlformats.org/officeDocument/2006/relationships/hyperlink" Target="file:///\\cmfp538\e$\USR" TargetMode="External"/><Relationship Id="rId845" Type="http://schemas.openxmlformats.org/officeDocument/2006/relationships/hyperlink" Target="file:///\\cmfp538\e$\USR" TargetMode="External"/><Relationship Id="rId3" Type="http://schemas.openxmlformats.org/officeDocument/2006/relationships/hyperlink" Target="file:///\\cmfp538\e$\USR" TargetMode="External"/><Relationship Id="rId235" Type="http://schemas.openxmlformats.org/officeDocument/2006/relationships/hyperlink" Target="file:///\\cmfp538\e$\USR" TargetMode="External"/><Relationship Id="rId277" Type="http://schemas.openxmlformats.org/officeDocument/2006/relationships/hyperlink" Target="file:///\\cmfp538\e$\USR" TargetMode="External"/><Relationship Id="rId400" Type="http://schemas.openxmlformats.org/officeDocument/2006/relationships/hyperlink" Target="file:///\\cmfp538\e$\USR" TargetMode="External"/><Relationship Id="rId442" Type="http://schemas.openxmlformats.org/officeDocument/2006/relationships/hyperlink" Target="file:///\\cmfp538\e$\USR" TargetMode="External"/><Relationship Id="rId484" Type="http://schemas.openxmlformats.org/officeDocument/2006/relationships/hyperlink" Target="file:///\\cmfp538\e$\USR" TargetMode="External"/><Relationship Id="rId705" Type="http://schemas.openxmlformats.org/officeDocument/2006/relationships/hyperlink" Target="file:///\\cmfp538\e$\USR" TargetMode="External"/><Relationship Id="rId887" Type="http://schemas.openxmlformats.org/officeDocument/2006/relationships/hyperlink" Target="file:///\\cmfp538\e$\USR" TargetMode="External"/><Relationship Id="rId137" Type="http://schemas.openxmlformats.org/officeDocument/2006/relationships/hyperlink" Target="file:///\\cmfp538\e$\USR" TargetMode="External"/><Relationship Id="rId302" Type="http://schemas.openxmlformats.org/officeDocument/2006/relationships/hyperlink" Target="file:///\\cmfp538\e$\USR" TargetMode="External"/><Relationship Id="rId344" Type="http://schemas.openxmlformats.org/officeDocument/2006/relationships/hyperlink" Target="file:///\\cmfp538\e$\USR" TargetMode="External"/><Relationship Id="rId691" Type="http://schemas.openxmlformats.org/officeDocument/2006/relationships/hyperlink" Target="file:///\\cmfp538\e$\USR" TargetMode="External"/><Relationship Id="rId747" Type="http://schemas.openxmlformats.org/officeDocument/2006/relationships/hyperlink" Target="file:///\\cmfp538\e$\USR" TargetMode="External"/><Relationship Id="rId789" Type="http://schemas.openxmlformats.org/officeDocument/2006/relationships/hyperlink" Target="file:///\\cmfp538\e$\USR" TargetMode="External"/><Relationship Id="rId912" Type="http://schemas.openxmlformats.org/officeDocument/2006/relationships/hyperlink" Target="file:///\\cmfp538\e$\USR" TargetMode="External"/><Relationship Id="rId954" Type="http://schemas.openxmlformats.org/officeDocument/2006/relationships/hyperlink" Target="file:///\\cmfp538\e$\USR" TargetMode="External"/><Relationship Id="rId996" Type="http://schemas.openxmlformats.org/officeDocument/2006/relationships/hyperlink" Target="file:///\\cmfp538\e$\USR" TargetMode="External"/><Relationship Id="rId41" Type="http://schemas.openxmlformats.org/officeDocument/2006/relationships/hyperlink" Target="file:///\\cmfp538\e$\USR" TargetMode="External"/><Relationship Id="rId83" Type="http://schemas.openxmlformats.org/officeDocument/2006/relationships/hyperlink" Target="file:///\\cmfp538\e$\USR" TargetMode="External"/><Relationship Id="rId179" Type="http://schemas.openxmlformats.org/officeDocument/2006/relationships/hyperlink" Target="file:///\\cmfp538\e$\USR" TargetMode="External"/><Relationship Id="rId386" Type="http://schemas.openxmlformats.org/officeDocument/2006/relationships/hyperlink" Target="file:///\\cmfp538\e$\USR" TargetMode="External"/><Relationship Id="rId551" Type="http://schemas.openxmlformats.org/officeDocument/2006/relationships/hyperlink" Target="file:///\\cmfp538\e$\USR" TargetMode="External"/><Relationship Id="rId593" Type="http://schemas.openxmlformats.org/officeDocument/2006/relationships/hyperlink" Target="file:///\\cmfp538\e$\USR" TargetMode="External"/><Relationship Id="rId607" Type="http://schemas.openxmlformats.org/officeDocument/2006/relationships/hyperlink" Target="file:///\\cmfp538\e$\USR" TargetMode="External"/><Relationship Id="rId649" Type="http://schemas.openxmlformats.org/officeDocument/2006/relationships/hyperlink" Target="file:///\\cmfp538\e$\USR" TargetMode="External"/><Relationship Id="rId814" Type="http://schemas.openxmlformats.org/officeDocument/2006/relationships/hyperlink" Target="file:///\\cmfp538\e$\USR" TargetMode="External"/><Relationship Id="rId856" Type="http://schemas.openxmlformats.org/officeDocument/2006/relationships/hyperlink" Target="file:///\\cmfp538\e$\USR" TargetMode="External"/><Relationship Id="rId190" Type="http://schemas.openxmlformats.org/officeDocument/2006/relationships/hyperlink" Target="file:///\\cmfp538\e$\USR" TargetMode="External"/><Relationship Id="rId204" Type="http://schemas.openxmlformats.org/officeDocument/2006/relationships/hyperlink" Target="file:///\\cmfp538\e$\USR" TargetMode="External"/><Relationship Id="rId246" Type="http://schemas.openxmlformats.org/officeDocument/2006/relationships/hyperlink" Target="file:///\\cmfp538\e$\USR" TargetMode="External"/><Relationship Id="rId288" Type="http://schemas.openxmlformats.org/officeDocument/2006/relationships/hyperlink" Target="file:///\\cmfp538\e$\USR" TargetMode="External"/><Relationship Id="rId411" Type="http://schemas.openxmlformats.org/officeDocument/2006/relationships/hyperlink" Target="file:///\\cmfp538\e$\USR" TargetMode="External"/><Relationship Id="rId453" Type="http://schemas.openxmlformats.org/officeDocument/2006/relationships/hyperlink" Target="file:///\\cmfp538\e$\USR" TargetMode="External"/><Relationship Id="rId509" Type="http://schemas.openxmlformats.org/officeDocument/2006/relationships/hyperlink" Target="file:///\\cmfp538\e$\USR" TargetMode="External"/><Relationship Id="rId660" Type="http://schemas.openxmlformats.org/officeDocument/2006/relationships/hyperlink" Target="file:///\\cmfp538\e$\USR" TargetMode="External"/><Relationship Id="rId898" Type="http://schemas.openxmlformats.org/officeDocument/2006/relationships/hyperlink" Target="file:///\\cmfp538\e$\USR" TargetMode="External"/><Relationship Id="rId106" Type="http://schemas.openxmlformats.org/officeDocument/2006/relationships/hyperlink" Target="file:///\\cmfp538\e$\USR" TargetMode="External"/><Relationship Id="rId313" Type="http://schemas.openxmlformats.org/officeDocument/2006/relationships/hyperlink" Target="file:///\\cmfp538\e$\USR" TargetMode="External"/><Relationship Id="rId495" Type="http://schemas.openxmlformats.org/officeDocument/2006/relationships/hyperlink" Target="file:///\\cmfp538\e$\USR" TargetMode="External"/><Relationship Id="rId716" Type="http://schemas.openxmlformats.org/officeDocument/2006/relationships/hyperlink" Target="file:///\\cmfp538\e$\USR" TargetMode="External"/><Relationship Id="rId758" Type="http://schemas.openxmlformats.org/officeDocument/2006/relationships/hyperlink" Target="file:///\\cmfp538\e$\USR" TargetMode="External"/><Relationship Id="rId923" Type="http://schemas.openxmlformats.org/officeDocument/2006/relationships/hyperlink" Target="file:///\\cmfp538\e$\USR" TargetMode="External"/><Relationship Id="rId965" Type="http://schemas.openxmlformats.org/officeDocument/2006/relationships/hyperlink" Target="file:///\\cmfp538\e$\USR" TargetMode="External"/><Relationship Id="rId10" Type="http://schemas.openxmlformats.org/officeDocument/2006/relationships/hyperlink" Target="file:///\\cmfp538\e$\USR" TargetMode="External"/><Relationship Id="rId52" Type="http://schemas.openxmlformats.org/officeDocument/2006/relationships/hyperlink" Target="file:///\\cmfp538\e$\USR" TargetMode="External"/><Relationship Id="rId94" Type="http://schemas.openxmlformats.org/officeDocument/2006/relationships/hyperlink" Target="file:///\\cmfp538\e$\USR" TargetMode="External"/><Relationship Id="rId148" Type="http://schemas.openxmlformats.org/officeDocument/2006/relationships/hyperlink" Target="file:///\\cmfp538\e$\USR" TargetMode="External"/><Relationship Id="rId355" Type="http://schemas.openxmlformats.org/officeDocument/2006/relationships/hyperlink" Target="file:///\\cmfp538\e$\USR" TargetMode="External"/><Relationship Id="rId397" Type="http://schemas.openxmlformats.org/officeDocument/2006/relationships/hyperlink" Target="file:///\\cmfp538\e$\USR" TargetMode="External"/><Relationship Id="rId520" Type="http://schemas.openxmlformats.org/officeDocument/2006/relationships/hyperlink" Target="file:///\\cmfp538\e$\USR" TargetMode="External"/><Relationship Id="rId562" Type="http://schemas.openxmlformats.org/officeDocument/2006/relationships/hyperlink" Target="file:///\\cmfp538\e$\USR" TargetMode="External"/><Relationship Id="rId618" Type="http://schemas.openxmlformats.org/officeDocument/2006/relationships/hyperlink" Target="file:///\\cmfp538\e$\USR" TargetMode="External"/><Relationship Id="rId825" Type="http://schemas.openxmlformats.org/officeDocument/2006/relationships/hyperlink" Target="file:///\\cmfp538\e$\USR" TargetMode="External"/><Relationship Id="rId215" Type="http://schemas.openxmlformats.org/officeDocument/2006/relationships/hyperlink" Target="file:///\\cmfp538\e$\USR" TargetMode="External"/><Relationship Id="rId257" Type="http://schemas.openxmlformats.org/officeDocument/2006/relationships/hyperlink" Target="file:///\\cmfp538\e$\USR" TargetMode="External"/><Relationship Id="rId422" Type="http://schemas.openxmlformats.org/officeDocument/2006/relationships/hyperlink" Target="file:///\\cmfp538\e$\USR" TargetMode="External"/><Relationship Id="rId464" Type="http://schemas.openxmlformats.org/officeDocument/2006/relationships/hyperlink" Target="file:///\\cmfp538\e$\USR" TargetMode="External"/><Relationship Id="rId867" Type="http://schemas.openxmlformats.org/officeDocument/2006/relationships/hyperlink" Target="file:///\\cmfp538\e$\USR" TargetMode="External"/><Relationship Id="rId299" Type="http://schemas.openxmlformats.org/officeDocument/2006/relationships/hyperlink" Target="file:///\\cmfp538\e$\USR" TargetMode="External"/><Relationship Id="rId727" Type="http://schemas.openxmlformats.org/officeDocument/2006/relationships/hyperlink" Target="file:///\\cmfp538\e$\USR" TargetMode="External"/><Relationship Id="rId934" Type="http://schemas.openxmlformats.org/officeDocument/2006/relationships/hyperlink" Target="file:///\\cmfp538\e$\USR" TargetMode="External"/><Relationship Id="rId63" Type="http://schemas.openxmlformats.org/officeDocument/2006/relationships/hyperlink" Target="file:///\\cmfp538\e$\USR" TargetMode="External"/><Relationship Id="rId159" Type="http://schemas.openxmlformats.org/officeDocument/2006/relationships/hyperlink" Target="file:///\\cmfp538\e$\USR" TargetMode="External"/><Relationship Id="rId366" Type="http://schemas.openxmlformats.org/officeDocument/2006/relationships/hyperlink" Target="file:///\\cmfp538\e$\USR" TargetMode="External"/><Relationship Id="rId573" Type="http://schemas.openxmlformats.org/officeDocument/2006/relationships/hyperlink" Target="file:///\\cmfp538\e$\USR" TargetMode="External"/><Relationship Id="rId780" Type="http://schemas.openxmlformats.org/officeDocument/2006/relationships/hyperlink" Target="file:///\\cmfp538\e$\USR" TargetMode="External"/><Relationship Id="rId226" Type="http://schemas.openxmlformats.org/officeDocument/2006/relationships/hyperlink" Target="file:///\\cmfp538\e$\USR" TargetMode="External"/><Relationship Id="rId433" Type="http://schemas.openxmlformats.org/officeDocument/2006/relationships/hyperlink" Target="file:///\\cmfp538\e$\USR" TargetMode="External"/><Relationship Id="rId878" Type="http://schemas.openxmlformats.org/officeDocument/2006/relationships/hyperlink" Target="file:///\\cmfp538\e$\USR" TargetMode="External"/><Relationship Id="rId640" Type="http://schemas.openxmlformats.org/officeDocument/2006/relationships/hyperlink" Target="file:///\\cmfp538\e$\USR" TargetMode="External"/><Relationship Id="rId738" Type="http://schemas.openxmlformats.org/officeDocument/2006/relationships/hyperlink" Target="file:///\\cmfp538\e$\USR" TargetMode="External"/><Relationship Id="rId945" Type="http://schemas.openxmlformats.org/officeDocument/2006/relationships/hyperlink" Target="file:///\\cmfp538\e$\USR" TargetMode="External"/><Relationship Id="rId74" Type="http://schemas.openxmlformats.org/officeDocument/2006/relationships/hyperlink" Target="file:///\\cmfp538\e$\USR" TargetMode="External"/><Relationship Id="rId377" Type="http://schemas.openxmlformats.org/officeDocument/2006/relationships/hyperlink" Target="file:///\\cmfp538\e$\USR" TargetMode="External"/><Relationship Id="rId500" Type="http://schemas.openxmlformats.org/officeDocument/2006/relationships/hyperlink" Target="file:///\\cmfp538\e$\USR" TargetMode="External"/><Relationship Id="rId584" Type="http://schemas.openxmlformats.org/officeDocument/2006/relationships/hyperlink" Target="file:///\\cmfp538\e$\USR" TargetMode="External"/><Relationship Id="rId805" Type="http://schemas.openxmlformats.org/officeDocument/2006/relationships/hyperlink" Target="file:///\\cmfp538\e$\USR" TargetMode="External"/><Relationship Id="rId5" Type="http://schemas.openxmlformats.org/officeDocument/2006/relationships/hyperlink" Target="file:///\\cmfp538\e$\USR" TargetMode="External"/><Relationship Id="rId237" Type="http://schemas.openxmlformats.org/officeDocument/2006/relationships/hyperlink" Target="file:///\\cmfp538\e$\USR" TargetMode="External"/><Relationship Id="rId791" Type="http://schemas.openxmlformats.org/officeDocument/2006/relationships/hyperlink" Target="file:///\\cmfp538\e$\USR" TargetMode="External"/><Relationship Id="rId889" Type="http://schemas.openxmlformats.org/officeDocument/2006/relationships/hyperlink" Target="file:///\\cmfp538\e$\USR" TargetMode="External"/><Relationship Id="rId444" Type="http://schemas.openxmlformats.org/officeDocument/2006/relationships/hyperlink" Target="file:///\\cmfp538\e$\USR" TargetMode="External"/><Relationship Id="rId651" Type="http://schemas.openxmlformats.org/officeDocument/2006/relationships/hyperlink" Target="file:///\\cmfp538\e$\USR" TargetMode="External"/><Relationship Id="rId749" Type="http://schemas.openxmlformats.org/officeDocument/2006/relationships/hyperlink" Target="file:///\\cmfp538\e$\USR" TargetMode="External"/><Relationship Id="rId290" Type="http://schemas.openxmlformats.org/officeDocument/2006/relationships/hyperlink" Target="file:///\\cmfp538\e$\USR" TargetMode="External"/><Relationship Id="rId304" Type="http://schemas.openxmlformats.org/officeDocument/2006/relationships/hyperlink" Target="file:///\\cmfp538\e$\USR" TargetMode="External"/><Relationship Id="rId388" Type="http://schemas.openxmlformats.org/officeDocument/2006/relationships/hyperlink" Target="file:///\\cmfp538\e$\USR" TargetMode="External"/><Relationship Id="rId511" Type="http://schemas.openxmlformats.org/officeDocument/2006/relationships/hyperlink" Target="file:///\\cmfp538\e$\USR" TargetMode="External"/><Relationship Id="rId609" Type="http://schemas.openxmlformats.org/officeDocument/2006/relationships/hyperlink" Target="file:///\\cmfp538\e$\USR" TargetMode="External"/><Relationship Id="rId956" Type="http://schemas.openxmlformats.org/officeDocument/2006/relationships/hyperlink" Target="file:///\\cmfp538\e$\USR" TargetMode="External"/><Relationship Id="rId85" Type="http://schemas.openxmlformats.org/officeDocument/2006/relationships/hyperlink" Target="file:///\\cmfp538\e$\USR" TargetMode="External"/><Relationship Id="rId150" Type="http://schemas.openxmlformats.org/officeDocument/2006/relationships/hyperlink" Target="file:///\\cmfp538\e$\USR" TargetMode="External"/><Relationship Id="rId595" Type="http://schemas.openxmlformats.org/officeDocument/2006/relationships/hyperlink" Target="file:///\\cmfp538\e$\USR" TargetMode="External"/><Relationship Id="rId816" Type="http://schemas.openxmlformats.org/officeDocument/2006/relationships/hyperlink" Target="file:///\\cmfp538\e$\USR" TargetMode="External"/><Relationship Id="rId248" Type="http://schemas.openxmlformats.org/officeDocument/2006/relationships/hyperlink" Target="file:///\\cmfp538\e$\USR" TargetMode="External"/><Relationship Id="rId455" Type="http://schemas.openxmlformats.org/officeDocument/2006/relationships/hyperlink" Target="file:///\\cmfp538\e$\USR" TargetMode="External"/><Relationship Id="rId662" Type="http://schemas.openxmlformats.org/officeDocument/2006/relationships/hyperlink" Target="file:///\\cmfp538\e$\USR" TargetMode="External"/><Relationship Id="rId12" Type="http://schemas.openxmlformats.org/officeDocument/2006/relationships/hyperlink" Target="file:///\\cmfp538\e$\USR" TargetMode="External"/><Relationship Id="rId108" Type="http://schemas.openxmlformats.org/officeDocument/2006/relationships/hyperlink" Target="file:///\\cmfp538\e$\USR" TargetMode="External"/><Relationship Id="rId315" Type="http://schemas.openxmlformats.org/officeDocument/2006/relationships/hyperlink" Target="file:///\\cmfp538\e$\USR" TargetMode="External"/><Relationship Id="rId522" Type="http://schemas.openxmlformats.org/officeDocument/2006/relationships/hyperlink" Target="file:///\\cmfp538\e$\USR" TargetMode="External"/><Relationship Id="rId967" Type="http://schemas.openxmlformats.org/officeDocument/2006/relationships/hyperlink" Target="file:///\\cmfp538\e$\USR" TargetMode="External"/><Relationship Id="rId96" Type="http://schemas.openxmlformats.org/officeDocument/2006/relationships/hyperlink" Target="file:///\\cmfp538\e$\USR" TargetMode="External"/><Relationship Id="rId161" Type="http://schemas.openxmlformats.org/officeDocument/2006/relationships/hyperlink" Target="file:///\\cmfp538\e$\USR" TargetMode="External"/><Relationship Id="rId399" Type="http://schemas.openxmlformats.org/officeDocument/2006/relationships/hyperlink" Target="file:///\\cmfp538\e$\USR" TargetMode="External"/><Relationship Id="rId827" Type="http://schemas.openxmlformats.org/officeDocument/2006/relationships/hyperlink" Target="file:///\\cmfp538\e$\USR" TargetMode="External"/><Relationship Id="rId259" Type="http://schemas.openxmlformats.org/officeDocument/2006/relationships/hyperlink" Target="file:///\\cmfp538\e$\USR" TargetMode="External"/><Relationship Id="rId466" Type="http://schemas.openxmlformats.org/officeDocument/2006/relationships/hyperlink" Target="file:///\\cmfp538\e$\USR" TargetMode="External"/><Relationship Id="rId673" Type="http://schemas.openxmlformats.org/officeDocument/2006/relationships/hyperlink" Target="file:///\\cmfp538\e$\USR" TargetMode="External"/><Relationship Id="rId880" Type="http://schemas.openxmlformats.org/officeDocument/2006/relationships/hyperlink" Target="file:///\\cmfp538\e$\USR" TargetMode="External"/><Relationship Id="rId23" Type="http://schemas.openxmlformats.org/officeDocument/2006/relationships/hyperlink" Target="file:///\\cmfp538\e$\USR" TargetMode="External"/><Relationship Id="rId119" Type="http://schemas.openxmlformats.org/officeDocument/2006/relationships/hyperlink" Target="file:///\\cmfp538\e$\USR" TargetMode="External"/><Relationship Id="rId326" Type="http://schemas.openxmlformats.org/officeDocument/2006/relationships/hyperlink" Target="file:///\\cmfp538\e$\USR" TargetMode="External"/><Relationship Id="rId533" Type="http://schemas.openxmlformats.org/officeDocument/2006/relationships/hyperlink" Target="file:///\\cmfp538\e$\USR" TargetMode="External"/><Relationship Id="rId978" Type="http://schemas.openxmlformats.org/officeDocument/2006/relationships/hyperlink" Target="file:///\\cmfp538\e$\USR" TargetMode="External"/><Relationship Id="rId740" Type="http://schemas.openxmlformats.org/officeDocument/2006/relationships/hyperlink" Target="file:///\\cmfp538\e$\USR" TargetMode="External"/><Relationship Id="rId838" Type="http://schemas.openxmlformats.org/officeDocument/2006/relationships/hyperlink" Target="file:///\\cmfp538\e$\USR" TargetMode="External"/><Relationship Id="rId172" Type="http://schemas.openxmlformats.org/officeDocument/2006/relationships/hyperlink" Target="file:///\\cmfp538\e$\USR" TargetMode="External"/><Relationship Id="rId477" Type="http://schemas.openxmlformats.org/officeDocument/2006/relationships/hyperlink" Target="file:///\\cmfp538\e$\USR" TargetMode="External"/><Relationship Id="rId600" Type="http://schemas.openxmlformats.org/officeDocument/2006/relationships/hyperlink" Target="file:///\\cmfp538\e$\USR" TargetMode="External"/><Relationship Id="rId684" Type="http://schemas.openxmlformats.org/officeDocument/2006/relationships/hyperlink" Target="file:///\\cmfp538\e$\USR" TargetMode="External"/><Relationship Id="rId337" Type="http://schemas.openxmlformats.org/officeDocument/2006/relationships/hyperlink" Target="file:///\\cmfp538\e$\USR" TargetMode="External"/><Relationship Id="rId891" Type="http://schemas.openxmlformats.org/officeDocument/2006/relationships/hyperlink" Target="file:///\\cmfp538\e$\USR" TargetMode="External"/><Relationship Id="rId905" Type="http://schemas.openxmlformats.org/officeDocument/2006/relationships/hyperlink" Target="file:///\\cmfp538\e$\USR" TargetMode="External"/><Relationship Id="rId989" Type="http://schemas.openxmlformats.org/officeDocument/2006/relationships/hyperlink" Target="file:///\\cmfp538\e$\USR" TargetMode="External"/><Relationship Id="rId34" Type="http://schemas.openxmlformats.org/officeDocument/2006/relationships/hyperlink" Target="file:///\\cmfp538\e$\USR" TargetMode="External"/><Relationship Id="rId544" Type="http://schemas.openxmlformats.org/officeDocument/2006/relationships/hyperlink" Target="file:///\\cmfp538\e$\USR" TargetMode="External"/><Relationship Id="rId751" Type="http://schemas.openxmlformats.org/officeDocument/2006/relationships/hyperlink" Target="file:///\\cmfp538\e$\USR" TargetMode="External"/><Relationship Id="rId849" Type="http://schemas.openxmlformats.org/officeDocument/2006/relationships/hyperlink" Target="file:///\\cmfp538\e$\USR" TargetMode="External"/><Relationship Id="rId183" Type="http://schemas.openxmlformats.org/officeDocument/2006/relationships/hyperlink" Target="file:///\\cmfp538\e$\USR" TargetMode="External"/><Relationship Id="rId390" Type="http://schemas.openxmlformats.org/officeDocument/2006/relationships/hyperlink" Target="file:///\\cmfp538\e$\USR" TargetMode="External"/><Relationship Id="rId404" Type="http://schemas.openxmlformats.org/officeDocument/2006/relationships/hyperlink" Target="file:///\\cmfp538\e$\USR" TargetMode="External"/><Relationship Id="rId611" Type="http://schemas.openxmlformats.org/officeDocument/2006/relationships/hyperlink" Target="file:///\\cmfp538\e$\USR" TargetMode="External"/><Relationship Id="rId250" Type="http://schemas.openxmlformats.org/officeDocument/2006/relationships/hyperlink" Target="file:///\\cmfp538\e$\USR" TargetMode="External"/><Relationship Id="rId488" Type="http://schemas.openxmlformats.org/officeDocument/2006/relationships/hyperlink" Target="file:///\\cmfp538\e$\USR" TargetMode="External"/><Relationship Id="rId695" Type="http://schemas.openxmlformats.org/officeDocument/2006/relationships/hyperlink" Target="file:///\\cmfp538\e$\USR" TargetMode="External"/><Relationship Id="rId709" Type="http://schemas.openxmlformats.org/officeDocument/2006/relationships/hyperlink" Target="file:///\\cmfp538\e$\USR" TargetMode="External"/><Relationship Id="rId916" Type="http://schemas.openxmlformats.org/officeDocument/2006/relationships/hyperlink" Target="file:///\\cmfp538\e$\USR" TargetMode="External"/><Relationship Id="rId45" Type="http://schemas.openxmlformats.org/officeDocument/2006/relationships/hyperlink" Target="file:///\\cmfp538\e$\USR" TargetMode="External"/><Relationship Id="rId110" Type="http://schemas.openxmlformats.org/officeDocument/2006/relationships/hyperlink" Target="file:///\\cmfp538\e$\USR" TargetMode="External"/><Relationship Id="rId348" Type="http://schemas.openxmlformats.org/officeDocument/2006/relationships/hyperlink" Target="file:///\\cmfp538\e$\USR" TargetMode="External"/><Relationship Id="rId555" Type="http://schemas.openxmlformats.org/officeDocument/2006/relationships/hyperlink" Target="file:///\\cmfp538\e$\USR" TargetMode="External"/><Relationship Id="rId762" Type="http://schemas.openxmlformats.org/officeDocument/2006/relationships/hyperlink" Target="file:///\\cmfp538\e$\USR" TargetMode="External"/><Relationship Id="rId194" Type="http://schemas.openxmlformats.org/officeDocument/2006/relationships/hyperlink" Target="file:///\\cmfp538\e$\USR" TargetMode="External"/><Relationship Id="rId208" Type="http://schemas.openxmlformats.org/officeDocument/2006/relationships/hyperlink" Target="file:///\\cmfp538\e$\USR" TargetMode="External"/><Relationship Id="rId415" Type="http://schemas.openxmlformats.org/officeDocument/2006/relationships/hyperlink" Target="file:///\\cmfp538\e$\USR" TargetMode="External"/><Relationship Id="rId622" Type="http://schemas.openxmlformats.org/officeDocument/2006/relationships/hyperlink" Target="file:///\\cmfp538\e$\USR" TargetMode="External"/><Relationship Id="rId261" Type="http://schemas.openxmlformats.org/officeDocument/2006/relationships/hyperlink" Target="file:///\\cmfp538\e$\USR" TargetMode="External"/><Relationship Id="rId499" Type="http://schemas.openxmlformats.org/officeDocument/2006/relationships/hyperlink" Target="file:///\\cmfp538\e$\USR" TargetMode="External"/><Relationship Id="rId927" Type="http://schemas.openxmlformats.org/officeDocument/2006/relationships/hyperlink" Target="file:///\\cmfp538\e$\USR" TargetMode="External"/><Relationship Id="rId56" Type="http://schemas.openxmlformats.org/officeDocument/2006/relationships/hyperlink" Target="file:///\\cmfp538\e$\USR" TargetMode="External"/><Relationship Id="rId359" Type="http://schemas.openxmlformats.org/officeDocument/2006/relationships/hyperlink" Target="file:///\\cmfp538\e$\USR" TargetMode="External"/><Relationship Id="rId566" Type="http://schemas.openxmlformats.org/officeDocument/2006/relationships/hyperlink" Target="file:///\\cmfp538\e$\USR" TargetMode="External"/><Relationship Id="rId773" Type="http://schemas.openxmlformats.org/officeDocument/2006/relationships/hyperlink" Target="file:///\\cmfp538\e$\USR" TargetMode="External"/><Relationship Id="rId121" Type="http://schemas.openxmlformats.org/officeDocument/2006/relationships/hyperlink" Target="file:///\\cmfp538\e$\USR" TargetMode="External"/><Relationship Id="rId219" Type="http://schemas.openxmlformats.org/officeDocument/2006/relationships/hyperlink" Target="file:///\\cmfp538\e$\USR" TargetMode="External"/><Relationship Id="rId426" Type="http://schemas.openxmlformats.org/officeDocument/2006/relationships/hyperlink" Target="file:///\\cmfp538\e$\USR" TargetMode="External"/><Relationship Id="rId633" Type="http://schemas.openxmlformats.org/officeDocument/2006/relationships/hyperlink" Target="file:///\\cmfp538\e$\USR" TargetMode="External"/><Relationship Id="rId980" Type="http://schemas.openxmlformats.org/officeDocument/2006/relationships/hyperlink" Target="file:///\\cmfp538\e$\USR" TargetMode="External"/><Relationship Id="rId840" Type="http://schemas.openxmlformats.org/officeDocument/2006/relationships/hyperlink" Target="file:///\\cmfp538\e$\USR" TargetMode="External"/><Relationship Id="rId938" Type="http://schemas.openxmlformats.org/officeDocument/2006/relationships/hyperlink" Target="file:///\\cmfp538\e$\USR" TargetMode="External"/><Relationship Id="rId67" Type="http://schemas.openxmlformats.org/officeDocument/2006/relationships/hyperlink" Target="file:///\\cmfp538\e$\USR" TargetMode="External"/><Relationship Id="rId272" Type="http://schemas.openxmlformats.org/officeDocument/2006/relationships/hyperlink" Target="file:///\\cmfp538\e$\USR" TargetMode="External"/><Relationship Id="rId577" Type="http://schemas.openxmlformats.org/officeDocument/2006/relationships/hyperlink" Target="file:///\\cmfp538\e$\USR" TargetMode="External"/><Relationship Id="rId700" Type="http://schemas.openxmlformats.org/officeDocument/2006/relationships/hyperlink" Target="file:///\\cmfp538\e$\USR" TargetMode="External"/><Relationship Id="rId132" Type="http://schemas.openxmlformats.org/officeDocument/2006/relationships/hyperlink" Target="file:///\\cmfp538\e$\USR" TargetMode="External"/><Relationship Id="rId784" Type="http://schemas.openxmlformats.org/officeDocument/2006/relationships/hyperlink" Target="file:///\\cmfp538\e$\USR" TargetMode="External"/><Relationship Id="rId991" Type="http://schemas.openxmlformats.org/officeDocument/2006/relationships/hyperlink" Target="file:///\\cmfp538\e$\USR" TargetMode="External"/><Relationship Id="rId437" Type="http://schemas.openxmlformats.org/officeDocument/2006/relationships/hyperlink" Target="file:///\\cmfp538\e$\USR" TargetMode="External"/><Relationship Id="rId644" Type="http://schemas.openxmlformats.org/officeDocument/2006/relationships/hyperlink" Target="file:///\\cmfp538\e$\USR" TargetMode="External"/><Relationship Id="rId851" Type="http://schemas.openxmlformats.org/officeDocument/2006/relationships/hyperlink" Target="file:///\\cmfp538\e$\USR" TargetMode="External"/><Relationship Id="rId283" Type="http://schemas.openxmlformats.org/officeDocument/2006/relationships/hyperlink" Target="file:///\\cmfp538\e$\USR" TargetMode="External"/><Relationship Id="rId490" Type="http://schemas.openxmlformats.org/officeDocument/2006/relationships/hyperlink" Target="file:///\\cmfp538\e$\USR" TargetMode="External"/><Relationship Id="rId504" Type="http://schemas.openxmlformats.org/officeDocument/2006/relationships/hyperlink" Target="file:///\\cmfp538\e$\USR" TargetMode="External"/><Relationship Id="rId711" Type="http://schemas.openxmlformats.org/officeDocument/2006/relationships/hyperlink" Target="file:///\\cmfp538\e$\USR" TargetMode="External"/><Relationship Id="rId949" Type="http://schemas.openxmlformats.org/officeDocument/2006/relationships/hyperlink" Target="file:///\\cmfp538\e$\USR" TargetMode="External"/><Relationship Id="rId78" Type="http://schemas.openxmlformats.org/officeDocument/2006/relationships/hyperlink" Target="file:///\\cmfp538\e$\USR" TargetMode="External"/><Relationship Id="rId143" Type="http://schemas.openxmlformats.org/officeDocument/2006/relationships/hyperlink" Target="file:///\\cmfp538\e$\USR" TargetMode="External"/><Relationship Id="rId350" Type="http://schemas.openxmlformats.org/officeDocument/2006/relationships/hyperlink" Target="file:///\\cmfp538\e$\USR" TargetMode="External"/><Relationship Id="rId588" Type="http://schemas.openxmlformats.org/officeDocument/2006/relationships/hyperlink" Target="file:///\\cmfp538\e$\USR" TargetMode="External"/><Relationship Id="rId795" Type="http://schemas.openxmlformats.org/officeDocument/2006/relationships/hyperlink" Target="file:///\\cmfp538\e$\USR" TargetMode="External"/><Relationship Id="rId809" Type="http://schemas.openxmlformats.org/officeDocument/2006/relationships/hyperlink" Target="file:///\\cmfp538\e$\USR" TargetMode="External"/><Relationship Id="rId9" Type="http://schemas.openxmlformats.org/officeDocument/2006/relationships/hyperlink" Target="file:///\\cmfp538\e$\USR" TargetMode="External"/><Relationship Id="rId210" Type="http://schemas.openxmlformats.org/officeDocument/2006/relationships/hyperlink" Target="file:///\\cmfp538\e$\USR" TargetMode="External"/><Relationship Id="rId448" Type="http://schemas.openxmlformats.org/officeDocument/2006/relationships/hyperlink" Target="file:///\\cmfp538\e$\USR" TargetMode="External"/><Relationship Id="rId655" Type="http://schemas.openxmlformats.org/officeDocument/2006/relationships/hyperlink" Target="file:///\\cmfp538\e$\USR" TargetMode="External"/><Relationship Id="rId862" Type="http://schemas.openxmlformats.org/officeDocument/2006/relationships/hyperlink" Target="file:///\\cmfp538\e$\USR" TargetMode="External"/><Relationship Id="rId294" Type="http://schemas.openxmlformats.org/officeDocument/2006/relationships/hyperlink" Target="file:///\\cmfp538\e$\USR" TargetMode="External"/><Relationship Id="rId308" Type="http://schemas.openxmlformats.org/officeDocument/2006/relationships/hyperlink" Target="file:///\\cmfp538\e$\USR" TargetMode="External"/><Relationship Id="rId515" Type="http://schemas.openxmlformats.org/officeDocument/2006/relationships/hyperlink" Target="file:///\\cmfp538\e$\USR" TargetMode="External"/><Relationship Id="rId722" Type="http://schemas.openxmlformats.org/officeDocument/2006/relationships/hyperlink" Target="file:///\\cmfp538\e$\USR" TargetMode="External"/><Relationship Id="rId89" Type="http://schemas.openxmlformats.org/officeDocument/2006/relationships/hyperlink" Target="file:///\\cmfp538\e$\USR" TargetMode="External"/><Relationship Id="rId154" Type="http://schemas.openxmlformats.org/officeDocument/2006/relationships/hyperlink" Target="file:///\\cmfp538\e$\USR" TargetMode="External"/><Relationship Id="rId361" Type="http://schemas.openxmlformats.org/officeDocument/2006/relationships/hyperlink" Target="file:///\\cmfp538\e$\USR" TargetMode="External"/><Relationship Id="rId599" Type="http://schemas.openxmlformats.org/officeDocument/2006/relationships/hyperlink" Target="file:///\\cmfp538\e$\USR" TargetMode="External"/><Relationship Id="rId459" Type="http://schemas.openxmlformats.org/officeDocument/2006/relationships/hyperlink" Target="file:///\\cmfp538\e$\USR" TargetMode="External"/><Relationship Id="rId666" Type="http://schemas.openxmlformats.org/officeDocument/2006/relationships/hyperlink" Target="file:///\\cmfp538\e$\USR" TargetMode="External"/><Relationship Id="rId873" Type="http://schemas.openxmlformats.org/officeDocument/2006/relationships/hyperlink" Target="file:///\\cmfp538\e$\USR" TargetMode="External"/><Relationship Id="rId16" Type="http://schemas.openxmlformats.org/officeDocument/2006/relationships/hyperlink" Target="file:///\\cmfp538\e$\USR" TargetMode="External"/><Relationship Id="rId221" Type="http://schemas.openxmlformats.org/officeDocument/2006/relationships/hyperlink" Target="file:///\\cmfp538\e$\USR" TargetMode="External"/><Relationship Id="rId319" Type="http://schemas.openxmlformats.org/officeDocument/2006/relationships/hyperlink" Target="file:///\\cmfp538\e$\USR" TargetMode="External"/><Relationship Id="rId526" Type="http://schemas.openxmlformats.org/officeDocument/2006/relationships/hyperlink" Target="file:///\\cmfp538\e$\USR" TargetMode="External"/><Relationship Id="rId733" Type="http://schemas.openxmlformats.org/officeDocument/2006/relationships/hyperlink" Target="file:///\\cmfp538\e$\USR" TargetMode="External"/><Relationship Id="rId940" Type="http://schemas.openxmlformats.org/officeDocument/2006/relationships/hyperlink" Target="file:///\\cmfp538\e$\USR" TargetMode="External"/><Relationship Id="rId165" Type="http://schemas.openxmlformats.org/officeDocument/2006/relationships/hyperlink" Target="file:///\\cmfp538\e$\USR" TargetMode="External"/><Relationship Id="rId372" Type="http://schemas.openxmlformats.org/officeDocument/2006/relationships/hyperlink" Target="file:///\\cmfp538\e$\USR" TargetMode="External"/><Relationship Id="rId677" Type="http://schemas.openxmlformats.org/officeDocument/2006/relationships/hyperlink" Target="file:///\\cmfp538\e$\USR" TargetMode="External"/><Relationship Id="rId800" Type="http://schemas.openxmlformats.org/officeDocument/2006/relationships/hyperlink" Target="file:///\\cmfp538\e$\USR" TargetMode="External"/><Relationship Id="rId232" Type="http://schemas.openxmlformats.org/officeDocument/2006/relationships/hyperlink" Target="file:///\\cmfp538\e$\USR" TargetMode="External"/><Relationship Id="rId884" Type="http://schemas.openxmlformats.org/officeDocument/2006/relationships/hyperlink" Target="file:///\\cmfp538\e$\US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000"/>
  <sheetViews>
    <sheetView tabSelected="1" workbookViewId="0">
      <selection activeCell="A2" sqref="A2"/>
    </sheetView>
  </sheetViews>
  <sheetFormatPr defaultColWidth="69.28515625" defaultRowHeight="13.5" customHeight="1"/>
  <cols>
    <col min="1" max="1" width="7" bestFit="1" customWidth="1"/>
    <col min="2" max="2" width="27.7109375" bestFit="1" customWidth="1"/>
    <col min="3" max="3" width="18.5703125" bestFit="1" customWidth="1"/>
    <col min="4" max="4" width="86.140625" style="5" customWidth="1"/>
    <col min="5" max="5" width="18.28515625" bestFit="1" customWidth="1"/>
    <col min="6" max="6" width="14.42578125" style="9" bestFit="1" customWidth="1"/>
    <col min="7" max="7" width="22.140625" customWidth="1"/>
    <col min="8" max="8" width="10.7109375" bestFit="1" customWidth="1"/>
    <col min="9" max="9" width="17" bestFit="1" customWidth="1"/>
    <col min="10" max="10" width="18.5703125" bestFit="1" customWidth="1"/>
    <col min="11" max="13" width="18.5703125" customWidth="1"/>
    <col min="14" max="14" width="10.85546875" bestFit="1" customWidth="1"/>
    <col min="15" max="15" width="10.85546875" customWidth="1"/>
    <col min="16" max="16" width="8.5703125" bestFit="1" customWidth="1"/>
    <col min="17" max="17" width="27.85546875" bestFit="1" customWidth="1"/>
    <col min="18" max="18" width="33.7109375" style="6" customWidth="1"/>
    <col min="19" max="19" width="53" style="6" customWidth="1"/>
    <col min="20" max="20" width="77" style="6" customWidth="1"/>
    <col min="21" max="21" width="13.7109375" bestFit="1" customWidth="1"/>
    <col min="22" max="22" width="11.140625" bestFit="1" customWidth="1"/>
    <col min="23" max="23" width="27.140625" style="5" bestFit="1" customWidth="1"/>
    <col min="24" max="24" width="20.85546875" style="5" bestFit="1" customWidth="1"/>
    <col min="25" max="26" width="20.85546875" style="5" customWidth="1"/>
    <col min="27" max="27" width="8.5703125" style="5" bestFit="1" customWidth="1"/>
    <col min="28" max="28" width="7" style="5" bestFit="1" customWidth="1"/>
    <col min="29" max="29" width="8.85546875" style="5" bestFit="1" customWidth="1"/>
    <col min="30" max="30" width="8.5703125" style="5" bestFit="1" customWidth="1"/>
    <col min="31" max="31" width="9" style="5" bestFit="1" customWidth="1"/>
    <col min="32" max="32" width="9" bestFit="1" customWidth="1"/>
    <col min="33" max="33" width="10" bestFit="1" customWidth="1"/>
    <col min="34" max="34" width="49.42578125" customWidth="1"/>
    <col min="35" max="35" width="9.140625" bestFit="1" customWidth="1"/>
    <col min="36" max="36" width="6.42578125" bestFit="1" customWidth="1"/>
    <col min="37" max="37" width="15.5703125" bestFit="1" customWidth="1"/>
    <col min="38" max="38" width="5.42578125" bestFit="1" customWidth="1"/>
    <col min="39" max="39" width="13.140625" bestFit="1" customWidth="1"/>
    <col min="40" max="40" width="18.28515625" bestFit="1" customWidth="1"/>
    <col min="41" max="41" width="17" bestFit="1" customWidth="1"/>
    <col min="42" max="42" width="16.5703125" bestFit="1" customWidth="1"/>
    <col min="43" max="43" width="18.28515625" bestFit="1" customWidth="1"/>
    <col min="44" max="44" width="18.85546875" bestFit="1" customWidth="1"/>
  </cols>
  <sheetData>
    <row r="1" spans="1:44" ht="13.5" customHeight="1">
      <c r="A1" t="s">
        <v>36</v>
      </c>
      <c r="B1" t="s">
        <v>38</v>
      </c>
      <c r="C1" t="s">
        <v>39</v>
      </c>
      <c r="D1" s="5" t="s">
        <v>46</v>
      </c>
      <c r="E1" t="s">
        <v>41</v>
      </c>
      <c r="F1" s="9" t="s">
        <v>40</v>
      </c>
      <c r="G1" t="s">
        <v>105</v>
      </c>
      <c r="H1" t="s">
        <v>99</v>
      </c>
      <c r="I1" t="s">
        <v>100</v>
      </c>
      <c r="J1" t="s">
        <v>0</v>
      </c>
      <c r="K1" t="s">
        <v>107</v>
      </c>
      <c r="L1" t="s">
        <v>108</v>
      </c>
      <c r="M1" t="s">
        <v>109</v>
      </c>
      <c r="N1" t="s">
        <v>114</v>
      </c>
      <c r="O1" t="s">
        <v>37</v>
      </c>
      <c r="P1" t="s">
        <v>97</v>
      </c>
      <c r="Q1" t="s">
        <v>51</v>
      </c>
      <c r="R1" s="6" t="s">
        <v>52</v>
      </c>
      <c r="S1" s="6" t="s">
        <v>115</v>
      </c>
      <c r="T1" s="6" t="s">
        <v>116</v>
      </c>
      <c r="U1" t="s">
        <v>67</v>
      </c>
      <c r="V1" t="s">
        <v>43</v>
      </c>
      <c r="W1" s="5" t="s">
        <v>42</v>
      </c>
      <c r="X1" s="5" t="s">
        <v>44</v>
      </c>
      <c r="Y1" s="5" t="s">
        <v>45</v>
      </c>
      <c r="Z1" s="5" t="s">
        <v>104</v>
      </c>
      <c r="AA1" s="5" t="s">
        <v>54</v>
      </c>
      <c r="AB1" s="5" t="s">
        <v>55</v>
      </c>
      <c r="AC1" s="5" t="s">
        <v>56</v>
      </c>
      <c r="AD1" s="5" t="s">
        <v>57</v>
      </c>
      <c r="AE1" s="5" t="s">
        <v>91</v>
      </c>
      <c r="AF1" t="s">
        <v>92</v>
      </c>
      <c r="AG1" t="s">
        <v>93</v>
      </c>
      <c r="AH1" s="5" t="s">
        <v>106</v>
      </c>
      <c r="AI1" t="s">
        <v>1</v>
      </c>
      <c r="AJ1" t="s">
        <v>2</v>
      </c>
      <c r="AK1" t="s">
        <v>3</v>
      </c>
      <c r="AL1" t="s">
        <v>4</v>
      </c>
      <c r="AM1" t="s">
        <v>33</v>
      </c>
      <c r="AN1" t="s">
        <v>6</v>
      </c>
      <c r="AO1" t="s">
        <v>7</v>
      </c>
      <c r="AP1" t="s">
        <v>8</v>
      </c>
      <c r="AQ1" t="s">
        <v>9</v>
      </c>
      <c r="AR1" t="s">
        <v>10</v>
      </c>
    </row>
    <row r="2" spans="1:44" ht="13.5" customHeight="1">
      <c r="A2" s="7"/>
      <c r="B2" s="7"/>
      <c r="C2" s="7"/>
      <c r="D2" s="8"/>
      <c r="F2" s="9" t="str">
        <f>(Sheet1!AE2)</f>
        <v/>
      </c>
      <c r="G2" t="str">
        <f>IF(OR(Sheet1!AH2="Yes",Sheet1!AF2="Yes"),"\\CMFP538\"&amp;Sheet1!AK2,"")</f>
        <v/>
      </c>
      <c r="H2" t="str">
        <f>IF(G2="","",Sheet1!AK2)</f>
        <v/>
      </c>
      <c r="I2" t="str">
        <f>IF(G2="","",Sheet1!AJ2)</f>
        <v/>
      </c>
      <c r="J2" t="e">
        <f>PROPER(Sheet1!Z2)</f>
        <v>#VALUE!</v>
      </c>
      <c r="K2" t="e">
        <f>PROPER(TRIM(IF(ISERROR(Sheet1!N2),Sheet1!Q2,Sheet1!N2)))</f>
        <v>#VALUE!</v>
      </c>
      <c r="L2" t="e">
        <f>PROPER(Sheet1!V2)</f>
        <v>#VALUE!</v>
      </c>
      <c r="M2" t="str">
        <f>TRIM(IF(ISERROR(Sheet1!P2),"",Sheet1!P2))</f>
        <v/>
      </c>
      <c r="N2" s="6" t="e">
        <f>(Sheet1!AA2)</f>
        <v>#VALUE!</v>
      </c>
      <c r="O2" s="6" t="e">
        <f>LOWER(N2)</f>
        <v>#VALUE!</v>
      </c>
      <c r="P2" s="6" t="e">
        <f>IF(Sheet1!X2="No","No",IF(Sheet1!X2="","No","Yes"))</f>
        <v>#VALUE!</v>
      </c>
      <c r="Q2" t="e">
        <f>(Sheet1!AB2)</f>
        <v>#VALUE!</v>
      </c>
      <c r="R2" s="6" t="e">
        <f>IF(Sheet1!F2=FALSE,Q2,Sheet1!G2&amp;Sheet1!F2)</f>
        <v>#VALUE!</v>
      </c>
      <c r="S2" s="6" t="e">
        <f>"RFAX:"&amp;Q2</f>
        <v>#VALUE!</v>
      </c>
      <c r="T2" s="6" t="e">
        <f>IF(Sheet1!A2=0,"C=US;A= ;P=Regional Municip;O=Lisgar;S="&amp;K2&amp;";"&amp;"G="&amp;L2&amp;";"&amp;"I="&amp;M2&amp;";","C=US;A= ;P=Regional Municip;O=Lisgar;S="&amp;K2&amp;";"&amp;"G="&amp;L2&amp;Sheet1!A2&amp;";"&amp;"I="&amp;M2&amp;";")</f>
        <v>#N/A</v>
      </c>
      <c r="U2" t="str">
        <f ca="1">(Sheet1!AM2)</f>
        <v>DC1MDB03</v>
      </c>
      <c r="V2" t="e">
        <f>(Sheet1!AC2)</f>
        <v>#VALUE!</v>
      </c>
      <c r="W2" t="e">
        <f>Sheet3!D2</f>
        <v>#VALUE!</v>
      </c>
      <c r="X2" t="e">
        <f>Sheet3!E2</f>
        <v>#VALUE!</v>
      </c>
      <c r="Y2" t="str">
        <f t="shared" ref="Y2:Y65" si="0">IF(G2="","","\\CMFP538\e$\USR\"&amp;N2)</f>
        <v/>
      </c>
      <c r="Z2" t="str">
        <f>IF(ISERROR(Sheet1!AI2),"",Sheet1!AI2)</f>
        <v/>
      </c>
      <c r="AA2" t="e">
        <f>IF(Sheet1!W2="Councillors",5120,IF(Sheet1!W2="Information Technology Services Dept.",1024,IF(Sheet1!W2="City Clerk and Solicitor Dept",1953,"No")))</f>
        <v>#VALUE!</v>
      </c>
      <c r="AB2" s="5" t="s">
        <v>96</v>
      </c>
      <c r="AC2" t="e">
        <f>IF(Sheet1!W2="Councillors",4608,IF(Sheet1!W2="Information Technology Services Dept.",921,IF(Sheet1!W2="City Clerk and Solicitor Dept",1855,"No")))</f>
        <v>#VALUE!</v>
      </c>
      <c r="AD2" t="e">
        <f>IF(AC2&gt;="0","Yes","No")</f>
        <v>#VALUE!</v>
      </c>
      <c r="AE2" t="str">
        <f ca="1">IF(Sheet1!AM2="DC1MDB01","DC1",IF(Sheet1!AM2="DC1MDB02","DC1",IF(Sheet1!AM2="DC1MDB03","DC1",IF(Sheet1!AM2="DC1MDB04","DC1",IF(Sheet1!AM2="DC1MDB05","DC1",IF(Sheet1!AM2="DC1MDB06","DC1",IF(Sheet1!AM2="DC1MDB07","DC1",IF(Sheet1!AM2="DC1MDB08","DC1",IF(Sheet1!AM2="DC1MDB09","DC1",IF(Sheet1!AM2="DC1MDB10","DC1",IF(Sheet1!AM2="DC4MDB01","DC4",IF(Sheet1!AM2="DC4MDB02","DC4",IF(Sheet1!AM2="DC4MDB03","DC4",IF(Sheet1!AM2="DC4MDB04","DC4",IF(Sheet1!AM2="DC4MDB05","DC4",IF(Sheet1!AM2="DC4MDB06","DC4",IF(Sheet1!AM2="DC4MDB07","DC4",IF(Sheet1!AM2="DC4MDB08","DC4",IF(Sheet1!AM2="DC4MDB09","DC4",IF(Sheet1!AM2="DC4MDB10","DC4","$False"))))))))))))))))))))</f>
        <v>DC1</v>
      </c>
      <c r="AF2" t="s">
        <v>35</v>
      </c>
      <c r="AG2" t="e">
        <f>IF(AA2=5120,"5GB",IF(AA2=1024,"1GB",IF(AA2=1953,"2GB","512MB")))</f>
        <v>#VALUE!</v>
      </c>
      <c r="AH2" t="e">
        <f>IF(Q2="","","\&gt;C2C ArchiveOne Email Auto delete "&amp;AE2)</f>
        <v>#VALUE!</v>
      </c>
      <c r="AI2" t="s">
        <v>11</v>
      </c>
      <c r="AJ2" t="s">
        <v>12</v>
      </c>
      <c r="AK2" t="s">
        <v>13</v>
      </c>
      <c r="AL2" t="s">
        <v>14</v>
      </c>
      <c r="AM2" t="s">
        <v>5</v>
      </c>
      <c r="AN2" t="s">
        <v>15</v>
      </c>
      <c r="AO2" t="s">
        <v>16</v>
      </c>
      <c r="AP2" t="s">
        <v>17</v>
      </c>
      <c r="AQ2" t="s">
        <v>18</v>
      </c>
      <c r="AR2" t="s">
        <v>19</v>
      </c>
    </row>
    <row r="3" spans="1:44" ht="13.5" customHeight="1">
      <c r="A3" s="7"/>
      <c r="B3" s="7"/>
      <c r="C3" s="7"/>
      <c r="D3" s="8"/>
      <c r="F3" s="9" t="str">
        <f>(Sheet1!AE3)</f>
        <v/>
      </c>
      <c r="G3" t="str">
        <f>IF(OR(Sheet1!AH3="Yes",Sheet1!AF3="Yes"),"\\CMFP538\"&amp;Sheet1!AK3,"")</f>
        <v/>
      </c>
      <c r="H3" t="str">
        <f>IF(G3="","",Sheet1!AK3)</f>
        <v/>
      </c>
      <c r="I3" t="str">
        <f>IF(G3="","",Sheet1!AJ3)</f>
        <v/>
      </c>
      <c r="J3" t="e">
        <f>PROPER(Sheet1!Z3)</f>
        <v>#VALUE!</v>
      </c>
      <c r="K3" t="e">
        <f>PROPER(TRIM(IF(ISERROR(Sheet1!N3),Sheet1!Q3,Sheet1!N3)))</f>
        <v>#VALUE!</v>
      </c>
      <c r="L3" t="e">
        <f>PROPER(Sheet1!V3)</f>
        <v>#VALUE!</v>
      </c>
      <c r="M3" t="str">
        <f>TRIM(IF(ISERROR(Sheet1!P3),"",Sheet1!P3))</f>
        <v/>
      </c>
      <c r="N3" s="6" t="e">
        <f>(Sheet1!AA3)</f>
        <v>#VALUE!</v>
      </c>
      <c r="O3" s="6" t="e">
        <f t="shared" ref="O3:O66" si="1">LOWER(N3)</f>
        <v>#VALUE!</v>
      </c>
      <c r="P3" s="6" t="e">
        <f>IF(Sheet1!X3="No","No",IF(Sheet1!X3="","No","Yes"))</f>
        <v>#VALUE!</v>
      </c>
      <c r="Q3" t="e">
        <f>(Sheet1!AB3)</f>
        <v>#VALUE!</v>
      </c>
      <c r="R3" s="6" t="e">
        <f>IF(Sheet1!F3=FALSE,Q3,Sheet1!G3&amp;Sheet1!F3)</f>
        <v>#VALUE!</v>
      </c>
      <c r="S3" s="6" t="e">
        <f t="shared" ref="S3:S66" si="2">"RFAX:"&amp;Q3</f>
        <v>#VALUE!</v>
      </c>
      <c r="T3" s="6" t="e">
        <f>IF(Sheet1!A3=0,"C=US;A= ;P=Regional Municip;O=Lisgar;S="&amp;K3&amp;";"&amp;"G="&amp;L3&amp;";"&amp;"I="&amp;M3&amp;";","C=US;A= ;P=Regional Municip;O=Lisgar;S="&amp;K3&amp;";"&amp;"G="&amp;L3&amp;Sheet1!A3&amp;";"&amp;"I="&amp;M3&amp;";")</f>
        <v>#N/A</v>
      </c>
      <c r="U3" t="str">
        <f ca="1">(Sheet1!AM3)</f>
        <v>DC1MDB09</v>
      </c>
      <c r="V3" t="e">
        <f>(Sheet1!AC3)</f>
        <v>#VALUE!</v>
      </c>
      <c r="W3" t="e">
        <f>Sheet3!D3</f>
        <v>#VALUE!</v>
      </c>
      <c r="X3" t="e">
        <f>Sheet3!E3</f>
        <v>#VALUE!</v>
      </c>
      <c r="Y3" t="str">
        <f t="shared" si="0"/>
        <v/>
      </c>
      <c r="Z3" t="str">
        <f>IF(ISERROR(Sheet1!AI3),"",Sheet1!AI3)</f>
        <v/>
      </c>
      <c r="AA3" t="e">
        <f>IF(Sheet1!W3="Councillors",5120,IF(Sheet1!W3="Information Technology Services Dept.",1024,IF(Sheet1!W3="City Clerk and Solicitor Dept",1953,"No")))</f>
        <v>#VALUE!</v>
      </c>
      <c r="AB3" s="5" t="s">
        <v>96</v>
      </c>
      <c r="AC3" t="e">
        <f>IF(Sheet1!W3="Councillors",4608,IF(Sheet1!W3="Information Technology Services Dept.",921,IF(Sheet1!W3="City Clerk and Solicitor Dept",1855,"No")))</f>
        <v>#VALUE!</v>
      </c>
      <c r="AD3" t="e">
        <f t="shared" ref="AD3:AD66" si="3">IF(AC3&gt;="0","Yes","No")</f>
        <v>#VALUE!</v>
      </c>
      <c r="AE3" t="str">
        <f ca="1">IF(Sheet1!AM3="DC1MDB01","DC1",IF(Sheet1!AM3="DC1MDB02","DC1",IF(Sheet1!AM3="DC1MDB03","DC1",IF(Sheet1!AM3="DC1MDB04","DC1",IF(Sheet1!AM3="DC1MDB05","DC1",IF(Sheet1!AM3="DC1MDB06","DC1",IF(Sheet1!AM3="DC1MDB07","DC1",IF(Sheet1!AM3="DC1MDB08","DC1",IF(Sheet1!AM3="DC1MDB09","DC1",IF(Sheet1!AM3="DC1MDB10","DC1",IF(Sheet1!AM3="DC4MDB01","DC4",IF(Sheet1!AM3="DC4MDB02","DC4",IF(Sheet1!AM3="DC4MDB03","DC4",IF(Sheet1!AM3="DC4MDB04","DC4",IF(Sheet1!AM3="DC4MDB05","DC4",IF(Sheet1!AM3="DC4MDB06","DC4",IF(Sheet1!AM3="DC4MDB07","DC4",IF(Sheet1!AM3="DC4MDB08","DC4",IF(Sheet1!AM3="DC4MDB09","DC4",IF(Sheet1!AM3="DC4MDB10","DC4","$False"))))))))))))))))))))</f>
        <v>DC1</v>
      </c>
      <c r="AF3" t="s">
        <v>35</v>
      </c>
      <c r="AG3" t="e">
        <f t="shared" ref="AG3:AG66" si="4">IF(AA3=5120,"5GB",IF(AA3=1024,"1GB",IF(AA3=1953,"2GB","512MB")))</f>
        <v>#VALUE!</v>
      </c>
      <c r="AH3" t="e">
        <f t="shared" ref="AH3:AH66" si="5">IF(Q3="","","\&gt;C2C ArchiveOne Email Auto delete "&amp;AE3)</f>
        <v>#VALUE!</v>
      </c>
      <c r="AI3" t="s">
        <v>11</v>
      </c>
      <c r="AJ3" t="s">
        <v>12</v>
      </c>
      <c r="AK3" t="s">
        <v>13</v>
      </c>
      <c r="AL3" t="s">
        <v>14</v>
      </c>
      <c r="AM3" t="s">
        <v>5</v>
      </c>
      <c r="AN3" t="s">
        <v>15</v>
      </c>
      <c r="AO3" t="s">
        <v>16</v>
      </c>
      <c r="AP3" t="s">
        <v>17</v>
      </c>
      <c r="AQ3" t="s">
        <v>18</v>
      </c>
      <c r="AR3" t="s">
        <v>19</v>
      </c>
    </row>
    <row r="4" spans="1:44" ht="13.5" customHeight="1">
      <c r="A4" s="7"/>
      <c r="B4" s="7"/>
      <c r="C4" s="7"/>
      <c r="D4" s="8"/>
      <c r="F4" s="9" t="str">
        <f>(Sheet1!AE4)</f>
        <v/>
      </c>
      <c r="G4" t="str">
        <f>IF(OR(Sheet1!AH4="Yes",Sheet1!AF4="Yes"),"\\CMFP538\"&amp;Sheet1!AK4,"")</f>
        <v/>
      </c>
      <c r="H4" t="str">
        <f>IF(G4="","",Sheet1!AK4)</f>
        <v/>
      </c>
      <c r="I4" t="str">
        <f>IF(G4="","",Sheet1!AJ4)</f>
        <v/>
      </c>
      <c r="J4" t="e">
        <f>PROPER(Sheet1!Z4)</f>
        <v>#VALUE!</v>
      </c>
      <c r="K4" t="e">
        <f>PROPER(TRIM(IF(ISERROR(Sheet1!N4),Sheet1!Q4,Sheet1!N4)))</f>
        <v>#VALUE!</v>
      </c>
      <c r="L4" t="e">
        <f>PROPER(Sheet1!V4)</f>
        <v>#VALUE!</v>
      </c>
      <c r="M4" t="str">
        <f>TRIM(IF(ISERROR(Sheet1!P4),"",Sheet1!P4))</f>
        <v/>
      </c>
      <c r="N4" s="6" t="e">
        <f>(Sheet1!AA4)</f>
        <v>#VALUE!</v>
      </c>
      <c r="O4" s="6" t="e">
        <f t="shared" si="1"/>
        <v>#VALUE!</v>
      </c>
      <c r="P4" s="6" t="e">
        <f>IF(Sheet1!X4="No","No",IF(Sheet1!X4="","No","Yes"))</f>
        <v>#VALUE!</v>
      </c>
      <c r="Q4" t="e">
        <f>(Sheet1!AB4)</f>
        <v>#VALUE!</v>
      </c>
      <c r="R4" s="6" t="e">
        <f>IF(Sheet1!F4=FALSE,Q4,Sheet1!G4&amp;Sheet1!F4)</f>
        <v>#VALUE!</v>
      </c>
      <c r="S4" s="6" t="e">
        <f t="shared" si="2"/>
        <v>#VALUE!</v>
      </c>
      <c r="T4" s="6" t="e">
        <f>IF(Sheet1!A4=0,"C=US;A= ;P=Regional Municip;O=Lisgar;S="&amp;K4&amp;";"&amp;"G="&amp;L4&amp;";"&amp;"I="&amp;M4&amp;";","C=US;A= ;P=Regional Municip;O=Lisgar;S="&amp;K4&amp;";"&amp;"G="&amp;L4&amp;Sheet1!A4&amp;";"&amp;"I="&amp;M4&amp;";")</f>
        <v>#N/A</v>
      </c>
      <c r="U4" t="str">
        <f ca="1">(Sheet1!AM4)</f>
        <v>DC4MDB01</v>
      </c>
      <c r="V4" t="e">
        <f>(Sheet1!AC4)</f>
        <v>#VALUE!</v>
      </c>
      <c r="W4" t="e">
        <f>Sheet3!D4</f>
        <v>#VALUE!</v>
      </c>
      <c r="X4" t="e">
        <f>Sheet3!E4</f>
        <v>#VALUE!</v>
      </c>
      <c r="Y4" t="str">
        <f t="shared" si="0"/>
        <v/>
      </c>
      <c r="Z4" t="str">
        <f>IF(ISERROR(Sheet1!AI4),"",Sheet1!AI4)</f>
        <v/>
      </c>
      <c r="AA4" t="e">
        <f>IF(Sheet1!W4="Councillors",5120,IF(Sheet1!W4="Information Technology Services Dept.",1024,IF(Sheet1!W4="City Clerk and Solicitor Dept",1953,"No")))</f>
        <v>#VALUE!</v>
      </c>
      <c r="AB4" s="5" t="s">
        <v>96</v>
      </c>
      <c r="AC4" t="e">
        <f>IF(Sheet1!W4="Councillors",4608,IF(Sheet1!W4="Information Technology Services Dept.",921,IF(Sheet1!W4="City Clerk and Solicitor Dept",1855,"No")))</f>
        <v>#VALUE!</v>
      </c>
      <c r="AD4" t="e">
        <f t="shared" si="3"/>
        <v>#VALUE!</v>
      </c>
      <c r="AE4" t="str">
        <f ca="1">IF(Sheet1!AM4="DC1MDB01","DC1",IF(Sheet1!AM4="DC1MDB02","DC1",IF(Sheet1!AM4="DC1MDB03","DC1",IF(Sheet1!AM4="DC1MDB04","DC1",IF(Sheet1!AM4="DC1MDB05","DC1",IF(Sheet1!AM4="DC1MDB06","DC1",IF(Sheet1!AM4="DC1MDB07","DC1",IF(Sheet1!AM4="DC1MDB08","DC1",IF(Sheet1!AM4="DC1MDB09","DC1",IF(Sheet1!AM4="DC1MDB10","DC1",IF(Sheet1!AM4="DC4MDB01","DC4",IF(Sheet1!AM4="DC4MDB02","DC4",IF(Sheet1!AM4="DC4MDB03","DC4",IF(Sheet1!AM4="DC4MDB04","DC4",IF(Sheet1!AM4="DC4MDB05","DC4",IF(Sheet1!AM4="DC4MDB06","DC4",IF(Sheet1!AM4="DC4MDB07","DC4",IF(Sheet1!AM4="DC4MDB08","DC4",IF(Sheet1!AM4="DC4MDB09","DC4",IF(Sheet1!AM4="DC4MDB10","DC4","$False"))))))))))))))))))))</f>
        <v>DC4</v>
      </c>
      <c r="AF4" t="s">
        <v>35</v>
      </c>
      <c r="AG4" t="e">
        <f t="shared" si="4"/>
        <v>#VALUE!</v>
      </c>
      <c r="AH4" t="e">
        <f t="shared" si="5"/>
        <v>#VALUE!</v>
      </c>
      <c r="AI4" t="s">
        <v>11</v>
      </c>
      <c r="AJ4" t="s">
        <v>12</v>
      </c>
      <c r="AK4" t="s">
        <v>13</v>
      </c>
      <c r="AL4" t="s">
        <v>14</v>
      </c>
      <c r="AM4" t="s">
        <v>5</v>
      </c>
      <c r="AN4" t="s">
        <v>15</v>
      </c>
      <c r="AO4" t="s">
        <v>16</v>
      </c>
      <c r="AP4" t="s">
        <v>17</v>
      </c>
      <c r="AQ4" t="s">
        <v>18</v>
      </c>
      <c r="AR4" t="s">
        <v>19</v>
      </c>
    </row>
    <row r="5" spans="1:44" ht="13.5" customHeight="1">
      <c r="A5" s="7"/>
      <c r="B5" s="7"/>
      <c r="C5" s="7"/>
      <c r="D5" s="8"/>
      <c r="F5" s="9" t="str">
        <f>(Sheet1!AE5)</f>
        <v/>
      </c>
      <c r="G5" t="str">
        <f>IF(OR(Sheet1!AH5="Yes",Sheet1!AF5="Yes"),"\\CMFP538\"&amp;Sheet1!AK5,"")</f>
        <v/>
      </c>
      <c r="H5" t="str">
        <f>IF(G5="","",Sheet1!AK5)</f>
        <v/>
      </c>
      <c r="I5" t="str">
        <f>IF(G5="","",Sheet1!AJ5)</f>
        <v/>
      </c>
      <c r="J5" t="e">
        <f>PROPER(Sheet1!Z5)</f>
        <v>#VALUE!</v>
      </c>
      <c r="K5" t="e">
        <f>PROPER(TRIM(IF(ISERROR(Sheet1!N5),Sheet1!Q5,Sheet1!N5)))</f>
        <v>#VALUE!</v>
      </c>
      <c r="L5" t="e">
        <f>PROPER(Sheet1!V5)</f>
        <v>#VALUE!</v>
      </c>
      <c r="M5" t="str">
        <f>TRIM(IF(ISERROR(Sheet1!P5),"",Sheet1!P5))</f>
        <v/>
      </c>
      <c r="N5" s="6" t="e">
        <f>(Sheet1!AA5)</f>
        <v>#VALUE!</v>
      </c>
      <c r="O5" s="6" t="e">
        <f t="shared" si="1"/>
        <v>#VALUE!</v>
      </c>
      <c r="P5" s="6" t="e">
        <f>IF(Sheet1!X5="No","No",IF(Sheet1!X5="","No","Yes"))</f>
        <v>#VALUE!</v>
      </c>
      <c r="Q5" t="e">
        <f>(Sheet1!AB5)</f>
        <v>#VALUE!</v>
      </c>
      <c r="R5" s="6" t="e">
        <f>IF(Sheet1!F5=FALSE,Q5,Sheet1!G5&amp;Sheet1!F5)</f>
        <v>#VALUE!</v>
      </c>
      <c r="S5" s="6" t="e">
        <f t="shared" si="2"/>
        <v>#VALUE!</v>
      </c>
      <c r="T5" s="6" t="e">
        <f>IF(Sheet1!A5=0,"C=US;A= ;P=Regional Municip;O=Lisgar;S="&amp;K5&amp;";"&amp;"G="&amp;L5&amp;";"&amp;"I="&amp;M5&amp;";","C=US;A= ;P=Regional Municip;O=Lisgar;S="&amp;K5&amp;";"&amp;"G="&amp;L5&amp;Sheet1!A5&amp;";"&amp;"I="&amp;M5&amp;";")</f>
        <v>#N/A</v>
      </c>
      <c r="U5" t="str">
        <f ca="1">(Sheet1!AM5)</f>
        <v>DC1MDB05</v>
      </c>
      <c r="V5" t="e">
        <f>(Sheet1!AC5)</f>
        <v>#VALUE!</v>
      </c>
      <c r="W5" t="e">
        <f>Sheet3!D5</f>
        <v>#VALUE!</v>
      </c>
      <c r="X5" t="e">
        <f>Sheet3!E5</f>
        <v>#VALUE!</v>
      </c>
      <c r="Y5" t="str">
        <f t="shared" si="0"/>
        <v/>
      </c>
      <c r="Z5" t="str">
        <f>IF(ISERROR(Sheet1!AI5),"",Sheet1!AI5)</f>
        <v/>
      </c>
      <c r="AA5" t="e">
        <f>IF(Sheet1!W5="Councillors",5120,IF(Sheet1!W5="Information Technology Services Dept.",1024,IF(Sheet1!W5="City Clerk and Solicitor Dept",1953,"No")))</f>
        <v>#VALUE!</v>
      </c>
      <c r="AB5" s="5" t="s">
        <v>96</v>
      </c>
      <c r="AC5" t="e">
        <f>IF(Sheet1!W5="Councillors",4608,IF(Sheet1!W5="Information Technology Services Dept.",921,IF(Sheet1!W5="City Clerk and Solicitor Dept",1855,"No")))</f>
        <v>#VALUE!</v>
      </c>
      <c r="AD5" t="e">
        <f t="shared" si="3"/>
        <v>#VALUE!</v>
      </c>
      <c r="AE5" t="str">
        <f ca="1">IF(Sheet1!AM5="DC1MDB01","DC1",IF(Sheet1!AM5="DC1MDB02","DC1",IF(Sheet1!AM5="DC1MDB03","DC1",IF(Sheet1!AM5="DC1MDB04","DC1",IF(Sheet1!AM5="DC1MDB05","DC1",IF(Sheet1!AM5="DC1MDB06","DC1",IF(Sheet1!AM5="DC1MDB07","DC1",IF(Sheet1!AM5="DC1MDB08","DC1",IF(Sheet1!AM5="DC1MDB09","DC1",IF(Sheet1!AM5="DC1MDB10","DC1",IF(Sheet1!AM5="DC4MDB01","DC4",IF(Sheet1!AM5="DC4MDB02","DC4",IF(Sheet1!AM5="DC4MDB03","DC4",IF(Sheet1!AM5="DC4MDB04","DC4",IF(Sheet1!AM5="DC4MDB05","DC4",IF(Sheet1!AM5="DC4MDB06","DC4",IF(Sheet1!AM5="DC4MDB07","DC4",IF(Sheet1!AM5="DC4MDB08","DC4",IF(Sheet1!AM5="DC4MDB09","DC4",IF(Sheet1!AM5="DC4MDB10","DC4","$False"))))))))))))))))))))</f>
        <v>DC1</v>
      </c>
      <c r="AF5" t="s">
        <v>35</v>
      </c>
      <c r="AG5" t="e">
        <f t="shared" si="4"/>
        <v>#VALUE!</v>
      </c>
      <c r="AH5" t="e">
        <f t="shared" si="5"/>
        <v>#VALUE!</v>
      </c>
      <c r="AI5" t="s">
        <v>11</v>
      </c>
      <c r="AJ5" t="s">
        <v>12</v>
      </c>
      <c r="AK5" t="s">
        <v>13</v>
      </c>
      <c r="AL5" t="s">
        <v>14</v>
      </c>
      <c r="AM5" t="s">
        <v>5</v>
      </c>
      <c r="AN5" t="s">
        <v>15</v>
      </c>
      <c r="AO5" t="s">
        <v>16</v>
      </c>
      <c r="AP5" t="s">
        <v>17</v>
      </c>
      <c r="AQ5" t="s">
        <v>18</v>
      </c>
      <c r="AR5" t="s">
        <v>19</v>
      </c>
    </row>
    <row r="6" spans="1:44" ht="13.5" customHeight="1">
      <c r="A6" s="7"/>
      <c r="B6" s="7"/>
      <c r="C6" s="7"/>
      <c r="D6" s="8"/>
      <c r="F6" s="9" t="str">
        <f>(Sheet1!AE6)</f>
        <v/>
      </c>
      <c r="G6" t="str">
        <f>IF(OR(Sheet1!AH6="Yes",Sheet1!AF6="Yes"),"\\CMFP538\"&amp;Sheet1!AK6,"")</f>
        <v/>
      </c>
      <c r="H6" t="str">
        <f>IF(G6="","",Sheet1!AK6)</f>
        <v/>
      </c>
      <c r="I6" t="str">
        <f>IF(G6="","",Sheet1!AJ6)</f>
        <v/>
      </c>
      <c r="J6" t="e">
        <f>PROPER(Sheet1!Z6)</f>
        <v>#VALUE!</v>
      </c>
      <c r="K6" t="e">
        <f>PROPER(TRIM(IF(ISERROR(Sheet1!N6),Sheet1!Q6,Sheet1!N6)))</f>
        <v>#VALUE!</v>
      </c>
      <c r="L6" t="e">
        <f>PROPER(Sheet1!V6)</f>
        <v>#VALUE!</v>
      </c>
      <c r="M6" t="str">
        <f>TRIM(IF(ISERROR(Sheet1!P6),"",Sheet1!P6))</f>
        <v/>
      </c>
      <c r="N6" s="6" t="e">
        <f>(Sheet1!AA6)</f>
        <v>#VALUE!</v>
      </c>
      <c r="O6" s="6" t="e">
        <f t="shared" si="1"/>
        <v>#VALUE!</v>
      </c>
      <c r="P6" s="6" t="e">
        <f>IF(Sheet1!X6="No","No",IF(Sheet1!X6="","No","Yes"))</f>
        <v>#VALUE!</v>
      </c>
      <c r="Q6" t="e">
        <f>(Sheet1!AB6)</f>
        <v>#VALUE!</v>
      </c>
      <c r="R6" s="6" t="e">
        <f>IF(Sheet1!F6=FALSE,Q6,Sheet1!G6&amp;Sheet1!F6)</f>
        <v>#VALUE!</v>
      </c>
      <c r="S6" s="6" t="e">
        <f t="shared" si="2"/>
        <v>#VALUE!</v>
      </c>
      <c r="T6" s="6" t="e">
        <f>IF(Sheet1!A6=0,"C=US;A= ;P=Regional Municip;O=Lisgar;S="&amp;K6&amp;";"&amp;"G="&amp;L6&amp;";"&amp;"I="&amp;M6&amp;";","C=US;A= ;P=Regional Municip;O=Lisgar;S="&amp;K6&amp;";"&amp;"G="&amp;L6&amp;Sheet1!A6&amp;";"&amp;"I="&amp;M6&amp;";")</f>
        <v>#N/A</v>
      </c>
      <c r="U6" t="str">
        <f ca="1">(Sheet1!AM6)</f>
        <v>DC1MDB05</v>
      </c>
      <c r="V6" t="e">
        <f>(Sheet1!AC6)</f>
        <v>#VALUE!</v>
      </c>
      <c r="W6" t="e">
        <f>Sheet3!D6</f>
        <v>#VALUE!</v>
      </c>
      <c r="X6" t="e">
        <f>Sheet3!E6</f>
        <v>#VALUE!</v>
      </c>
      <c r="Y6" t="str">
        <f t="shared" si="0"/>
        <v/>
      </c>
      <c r="Z6" t="str">
        <f>IF(ISERROR(Sheet1!AI6),"",Sheet1!AI6)</f>
        <v/>
      </c>
      <c r="AA6" t="e">
        <f>IF(Sheet1!W6="Councillors",5120,IF(Sheet1!W6="Information Technology Services Dept.",1024,IF(Sheet1!W6="City Clerk and Solicitor Dept",1953,"No")))</f>
        <v>#VALUE!</v>
      </c>
      <c r="AB6" s="5" t="s">
        <v>96</v>
      </c>
      <c r="AC6" t="e">
        <f>IF(Sheet1!W6="Councillors",4608,IF(Sheet1!W6="Information Technology Services Dept.",921,IF(Sheet1!W6="City Clerk and Solicitor Dept",1855,"No")))</f>
        <v>#VALUE!</v>
      </c>
      <c r="AD6" t="e">
        <f t="shared" si="3"/>
        <v>#VALUE!</v>
      </c>
      <c r="AE6" t="str">
        <f ca="1">IF(Sheet1!AM6="DC1MDB01","DC1",IF(Sheet1!AM6="DC1MDB02","DC1",IF(Sheet1!AM6="DC1MDB03","DC1",IF(Sheet1!AM6="DC1MDB04","DC1",IF(Sheet1!AM6="DC1MDB05","DC1",IF(Sheet1!AM6="DC1MDB06","DC1",IF(Sheet1!AM6="DC1MDB07","DC1",IF(Sheet1!AM6="DC1MDB08","DC1",IF(Sheet1!AM6="DC1MDB09","DC1",IF(Sheet1!AM6="DC1MDB10","DC1",IF(Sheet1!AM6="DC4MDB01","DC4",IF(Sheet1!AM6="DC4MDB02","DC4",IF(Sheet1!AM6="DC4MDB03","DC4",IF(Sheet1!AM6="DC4MDB04","DC4",IF(Sheet1!AM6="DC4MDB05","DC4",IF(Sheet1!AM6="DC4MDB06","DC4",IF(Sheet1!AM6="DC4MDB07","DC4",IF(Sheet1!AM6="DC4MDB08","DC4",IF(Sheet1!AM6="DC4MDB09","DC4",IF(Sheet1!AM6="DC4MDB10","DC4","$False"))))))))))))))))))))</f>
        <v>DC1</v>
      </c>
      <c r="AF6" t="s">
        <v>35</v>
      </c>
      <c r="AG6" t="e">
        <f t="shared" si="4"/>
        <v>#VALUE!</v>
      </c>
      <c r="AH6" t="e">
        <f t="shared" si="5"/>
        <v>#VALUE!</v>
      </c>
      <c r="AI6" t="s">
        <v>11</v>
      </c>
      <c r="AJ6" t="s">
        <v>12</v>
      </c>
      <c r="AK6" t="s">
        <v>13</v>
      </c>
      <c r="AL6" t="s">
        <v>14</v>
      </c>
      <c r="AM6" t="s">
        <v>5</v>
      </c>
      <c r="AN6" t="s">
        <v>15</v>
      </c>
      <c r="AO6" t="s">
        <v>16</v>
      </c>
      <c r="AP6" t="s">
        <v>17</v>
      </c>
      <c r="AQ6" t="s">
        <v>18</v>
      </c>
      <c r="AR6" t="s">
        <v>19</v>
      </c>
    </row>
    <row r="7" spans="1:44" ht="13.5" customHeight="1">
      <c r="A7" s="7"/>
      <c r="B7" s="7"/>
      <c r="C7" s="7"/>
      <c r="D7" s="8"/>
      <c r="F7" s="9" t="str">
        <f>(Sheet1!AE7)</f>
        <v/>
      </c>
      <c r="G7" t="str">
        <f>IF(OR(Sheet1!AH7="Yes",Sheet1!AF7="Yes"),"\\CMFP538\"&amp;Sheet1!AK7,"")</f>
        <v/>
      </c>
      <c r="H7" t="str">
        <f>IF(G7="","",Sheet1!AK7)</f>
        <v/>
      </c>
      <c r="I7" t="str">
        <f>IF(G7="","",Sheet1!AJ7)</f>
        <v/>
      </c>
      <c r="J7" t="e">
        <f>PROPER(Sheet1!Z7)</f>
        <v>#VALUE!</v>
      </c>
      <c r="K7" t="e">
        <f>PROPER(TRIM(IF(ISERROR(Sheet1!N7),Sheet1!Q7,Sheet1!N7)))</f>
        <v>#VALUE!</v>
      </c>
      <c r="L7" t="e">
        <f>PROPER(Sheet1!V7)</f>
        <v>#VALUE!</v>
      </c>
      <c r="M7" t="str">
        <f>TRIM(IF(ISERROR(Sheet1!P7),"",Sheet1!P7))</f>
        <v/>
      </c>
      <c r="N7" s="6" t="e">
        <f>(Sheet1!AA7)</f>
        <v>#VALUE!</v>
      </c>
      <c r="O7" s="6" t="e">
        <f t="shared" si="1"/>
        <v>#VALUE!</v>
      </c>
      <c r="P7" s="6" t="e">
        <f>IF(Sheet1!X7="No","No",IF(Sheet1!X7="","No","Yes"))</f>
        <v>#VALUE!</v>
      </c>
      <c r="Q7" t="e">
        <f>(Sheet1!AB7)</f>
        <v>#VALUE!</v>
      </c>
      <c r="R7" s="6" t="e">
        <f>IF(Sheet1!F7=FALSE,Q7,Sheet1!G7&amp;Sheet1!F7)</f>
        <v>#VALUE!</v>
      </c>
      <c r="S7" s="6" t="e">
        <f t="shared" si="2"/>
        <v>#VALUE!</v>
      </c>
      <c r="T7" s="6" t="e">
        <f>IF(Sheet1!A7=0,"C=US;A= ;P=Regional Municip;O=Lisgar;S="&amp;K7&amp;";"&amp;"G="&amp;L7&amp;";"&amp;"I="&amp;M7&amp;";","C=US;A= ;P=Regional Municip;O=Lisgar;S="&amp;K7&amp;";"&amp;"G="&amp;L7&amp;Sheet1!A7&amp;";"&amp;"I="&amp;M7&amp;";")</f>
        <v>#N/A</v>
      </c>
      <c r="U7" t="str">
        <f ca="1">(Sheet1!AM7)</f>
        <v>DC1MDB02</v>
      </c>
      <c r="V7" t="e">
        <f>(Sheet1!AC7)</f>
        <v>#VALUE!</v>
      </c>
      <c r="W7" t="e">
        <f>Sheet3!D7</f>
        <v>#VALUE!</v>
      </c>
      <c r="X7" t="e">
        <f>Sheet3!E7</f>
        <v>#VALUE!</v>
      </c>
      <c r="Y7" t="str">
        <f t="shared" si="0"/>
        <v/>
      </c>
      <c r="Z7" t="str">
        <f>IF(ISERROR(Sheet1!AI7),"",Sheet1!AI7)</f>
        <v/>
      </c>
      <c r="AA7" t="e">
        <f>IF(Sheet1!W7="Councillors",5120,IF(Sheet1!W7="Information Technology Services Dept.",1024,IF(Sheet1!W7="City Clerk and Solicitor Dept",1953,"No")))</f>
        <v>#VALUE!</v>
      </c>
      <c r="AB7" s="5" t="s">
        <v>96</v>
      </c>
      <c r="AC7" t="e">
        <f>IF(Sheet1!W7="Councillors",4608,IF(Sheet1!W7="Information Technology Services Dept.",921,IF(Sheet1!W7="City Clerk and Solicitor Dept",1855,"No")))</f>
        <v>#VALUE!</v>
      </c>
      <c r="AD7" t="e">
        <f t="shared" si="3"/>
        <v>#VALUE!</v>
      </c>
      <c r="AE7" t="str">
        <f ca="1">IF(Sheet1!AM7="DC1MDB01","DC1",IF(Sheet1!AM7="DC1MDB02","DC1",IF(Sheet1!AM7="DC1MDB03","DC1",IF(Sheet1!AM7="DC1MDB04","DC1",IF(Sheet1!AM7="DC1MDB05","DC1",IF(Sheet1!AM7="DC1MDB06","DC1",IF(Sheet1!AM7="DC1MDB07","DC1",IF(Sheet1!AM7="DC1MDB08","DC1",IF(Sheet1!AM7="DC1MDB09","DC1",IF(Sheet1!AM7="DC1MDB10","DC1",IF(Sheet1!AM7="DC4MDB01","DC4",IF(Sheet1!AM7="DC4MDB02","DC4",IF(Sheet1!AM7="DC4MDB03","DC4",IF(Sheet1!AM7="DC4MDB04","DC4",IF(Sheet1!AM7="DC4MDB05","DC4",IF(Sheet1!AM7="DC4MDB06","DC4",IF(Sheet1!AM7="DC4MDB07","DC4",IF(Sheet1!AM7="DC4MDB08","DC4",IF(Sheet1!AM7="DC4MDB09","DC4",IF(Sheet1!AM7="DC4MDB10","DC4","$False"))))))))))))))))))))</f>
        <v>DC1</v>
      </c>
      <c r="AF7" t="s">
        <v>35</v>
      </c>
      <c r="AG7" t="e">
        <f t="shared" si="4"/>
        <v>#VALUE!</v>
      </c>
      <c r="AH7" t="e">
        <f t="shared" si="5"/>
        <v>#VALUE!</v>
      </c>
      <c r="AI7" t="s">
        <v>11</v>
      </c>
      <c r="AJ7" t="s">
        <v>12</v>
      </c>
      <c r="AK7" t="s">
        <v>13</v>
      </c>
      <c r="AL7" t="s">
        <v>14</v>
      </c>
      <c r="AM7" t="s">
        <v>5</v>
      </c>
      <c r="AN7" t="s">
        <v>15</v>
      </c>
      <c r="AO7" t="s">
        <v>16</v>
      </c>
      <c r="AP7" t="s">
        <v>17</v>
      </c>
      <c r="AQ7" t="s">
        <v>18</v>
      </c>
      <c r="AR7" t="s">
        <v>19</v>
      </c>
    </row>
    <row r="8" spans="1:44" ht="13.5" customHeight="1">
      <c r="A8" s="7"/>
      <c r="B8" s="7"/>
      <c r="C8" s="7"/>
      <c r="D8" s="8"/>
      <c r="F8" s="9" t="str">
        <f>(Sheet1!AE8)</f>
        <v/>
      </c>
      <c r="G8" t="str">
        <f>IF(OR(Sheet1!AH8="Yes",Sheet1!AF8="Yes"),"\\CMFP538\"&amp;Sheet1!AK8,"")</f>
        <v/>
      </c>
      <c r="H8" t="str">
        <f>IF(G8="","",Sheet1!AK8)</f>
        <v/>
      </c>
      <c r="I8" t="str">
        <f>IF(G8="","",Sheet1!AJ8)</f>
        <v/>
      </c>
      <c r="J8" t="e">
        <f>PROPER(Sheet1!Z8)</f>
        <v>#VALUE!</v>
      </c>
      <c r="K8" t="e">
        <f>PROPER(TRIM(IF(ISERROR(Sheet1!N8),Sheet1!Q8,Sheet1!N8)))</f>
        <v>#VALUE!</v>
      </c>
      <c r="L8" t="e">
        <f>PROPER(Sheet1!V8)</f>
        <v>#VALUE!</v>
      </c>
      <c r="M8" t="str">
        <f>TRIM(IF(ISERROR(Sheet1!P8),"",Sheet1!P8))</f>
        <v/>
      </c>
      <c r="N8" s="6" t="e">
        <f>(Sheet1!AA8)</f>
        <v>#VALUE!</v>
      </c>
      <c r="O8" s="6" t="e">
        <f t="shared" si="1"/>
        <v>#VALUE!</v>
      </c>
      <c r="P8" s="6" t="e">
        <f>IF(Sheet1!X8="No","No",IF(Sheet1!X8="","No","Yes"))</f>
        <v>#VALUE!</v>
      </c>
      <c r="Q8" t="e">
        <f>(Sheet1!AB8)</f>
        <v>#VALUE!</v>
      </c>
      <c r="R8" s="6" t="e">
        <f>IF(Sheet1!F8=FALSE,Q8,Sheet1!G8&amp;Sheet1!F8)</f>
        <v>#VALUE!</v>
      </c>
      <c r="S8" s="6" t="e">
        <f t="shared" si="2"/>
        <v>#VALUE!</v>
      </c>
      <c r="T8" s="6" t="e">
        <f>IF(Sheet1!A8=0,"C=US;A= ;P=Regional Municip;O=Lisgar;S="&amp;K8&amp;";"&amp;"G="&amp;L8&amp;";"&amp;"I="&amp;M8&amp;";","C=US;A= ;P=Regional Municip;O=Lisgar;S="&amp;K8&amp;";"&amp;"G="&amp;L8&amp;Sheet1!A8&amp;";"&amp;"I="&amp;M8&amp;";")</f>
        <v>#N/A</v>
      </c>
      <c r="U8" t="str">
        <f ca="1">(Sheet1!AM8)</f>
        <v>DC4MDB01</v>
      </c>
      <c r="V8" t="e">
        <f>(Sheet1!AC8)</f>
        <v>#VALUE!</v>
      </c>
      <c r="W8" t="e">
        <f>Sheet3!D8</f>
        <v>#VALUE!</v>
      </c>
      <c r="X8" t="e">
        <f>Sheet3!E8</f>
        <v>#VALUE!</v>
      </c>
      <c r="Y8" t="str">
        <f t="shared" si="0"/>
        <v/>
      </c>
      <c r="Z8" t="str">
        <f>IF(ISERROR(Sheet1!AI8),"",Sheet1!AI8)</f>
        <v/>
      </c>
      <c r="AA8" t="e">
        <f>IF(Sheet1!W8="Councillors",5120,IF(Sheet1!W8="Information Technology Services Dept.",1024,IF(Sheet1!W8="City Clerk and Solicitor Dept",1953,"No")))</f>
        <v>#VALUE!</v>
      </c>
      <c r="AB8" s="5" t="s">
        <v>96</v>
      </c>
      <c r="AC8" t="e">
        <f>IF(Sheet1!W8="Councillors",4608,IF(Sheet1!W8="Information Technology Services Dept.",921,IF(Sheet1!W8="City Clerk and Solicitor Dept",1855,"No")))</f>
        <v>#VALUE!</v>
      </c>
      <c r="AD8" t="e">
        <f t="shared" si="3"/>
        <v>#VALUE!</v>
      </c>
      <c r="AE8" t="str">
        <f ca="1">IF(Sheet1!AM8="DC1MDB01","DC1",IF(Sheet1!AM8="DC1MDB02","DC1",IF(Sheet1!AM8="DC1MDB03","DC1",IF(Sheet1!AM8="DC1MDB04","DC1",IF(Sheet1!AM8="DC1MDB05","DC1",IF(Sheet1!AM8="DC1MDB06","DC1",IF(Sheet1!AM8="DC1MDB07","DC1",IF(Sheet1!AM8="DC1MDB08","DC1",IF(Sheet1!AM8="DC1MDB09","DC1",IF(Sheet1!AM8="DC1MDB10","DC1",IF(Sheet1!AM8="DC4MDB01","DC4",IF(Sheet1!AM8="DC4MDB02","DC4",IF(Sheet1!AM8="DC4MDB03","DC4",IF(Sheet1!AM8="DC4MDB04","DC4",IF(Sheet1!AM8="DC4MDB05","DC4",IF(Sheet1!AM8="DC4MDB06","DC4",IF(Sheet1!AM8="DC4MDB07","DC4",IF(Sheet1!AM8="DC4MDB08","DC4",IF(Sheet1!AM8="DC4MDB09","DC4",IF(Sheet1!AM8="DC4MDB10","DC4","$False"))))))))))))))))))))</f>
        <v>DC4</v>
      </c>
      <c r="AF8" t="s">
        <v>35</v>
      </c>
      <c r="AG8" t="e">
        <f t="shared" si="4"/>
        <v>#VALUE!</v>
      </c>
      <c r="AH8" t="e">
        <f t="shared" si="5"/>
        <v>#VALUE!</v>
      </c>
      <c r="AI8" t="s">
        <v>11</v>
      </c>
      <c r="AJ8" t="s">
        <v>12</v>
      </c>
      <c r="AK8" t="s">
        <v>13</v>
      </c>
      <c r="AL8" t="s">
        <v>14</v>
      </c>
      <c r="AM8" t="s">
        <v>5</v>
      </c>
      <c r="AN8" t="s">
        <v>15</v>
      </c>
      <c r="AO8" t="s">
        <v>16</v>
      </c>
      <c r="AP8" t="s">
        <v>17</v>
      </c>
      <c r="AQ8" t="s">
        <v>18</v>
      </c>
      <c r="AR8" t="s">
        <v>19</v>
      </c>
    </row>
    <row r="9" spans="1:44" ht="13.5" customHeight="1">
      <c r="A9" s="7"/>
      <c r="B9" s="7"/>
      <c r="C9" s="7"/>
      <c r="D9" s="8"/>
      <c r="F9" s="9" t="str">
        <f>(Sheet1!AE9)</f>
        <v/>
      </c>
      <c r="G9" t="str">
        <f>IF(OR(Sheet1!AH9="Yes",Sheet1!AF9="Yes"),"\\CMFP538\"&amp;Sheet1!AK9,"")</f>
        <v/>
      </c>
      <c r="H9" t="str">
        <f>IF(G9="","",Sheet1!AK9)</f>
        <v/>
      </c>
      <c r="I9" t="str">
        <f>IF(G9="","",Sheet1!AJ9)</f>
        <v/>
      </c>
      <c r="J9" t="e">
        <f>PROPER(Sheet1!Z9)</f>
        <v>#VALUE!</v>
      </c>
      <c r="K9" t="e">
        <f>PROPER(TRIM(IF(ISERROR(Sheet1!N9),Sheet1!Q9,Sheet1!N9)))</f>
        <v>#VALUE!</v>
      </c>
      <c r="L9" t="e">
        <f>PROPER(Sheet1!V9)</f>
        <v>#VALUE!</v>
      </c>
      <c r="M9" t="str">
        <f>TRIM(IF(ISERROR(Sheet1!P9),"",Sheet1!P9))</f>
        <v/>
      </c>
      <c r="N9" s="6" t="e">
        <f>(Sheet1!AA9)</f>
        <v>#VALUE!</v>
      </c>
      <c r="O9" s="6" t="e">
        <f t="shared" si="1"/>
        <v>#VALUE!</v>
      </c>
      <c r="P9" s="6" t="e">
        <f>IF(Sheet1!X9="No","No",IF(Sheet1!X9="","No","Yes"))</f>
        <v>#VALUE!</v>
      </c>
      <c r="Q9" t="e">
        <f>(Sheet1!AB9)</f>
        <v>#VALUE!</v>
      </c>
      <c r="R9" s="6" t="e">
        <f>IF(Sheet1!F9=FALSE,Q9,Sheet1!G9&amp;Sheet1!F9)</f>
        <v>#VALUE!</v>
      </c>
      <c r="S9" s="6" t="e">
        <f t="shared" si="2"/>
        <v>#VALUE!</v>
      </c>
      <c r="T9" s="6" t="e">
        <f>IF(Sheet1!A9=0,"C=US;A= ;P=Regional Municip;O=Lisgar;S="&amp;K9&amp;";"&amp;"G="&amp;L9&amp;";"&amp;"I="&amp;M9&amp;";","C=US;A= ;P=Regional Municip;O=Lisgar;S="&amp;K9&amp;";"&amp;"G="&amp;L9&amp;Sheet1!A9&amp;";"&amp;"I="&amp;M9&amp;";")</f>
        <v>#N/A</v>
      </c>
      <c r="U9" t="str">
        <f ca="1">(Sheet1!AM9)</f>
        <v>DC4MDB01</v>
      </c>
      <c r="V9" t="e">
        <f>(Sheet1!AC9)</f>
        <v>#VALUE!</v>
      </c>
      <c r="W9" t="e">
        <f>Sheet3!D9</f>
        <v>#VALUE!</v>
      </c>
      <c r="X9" t="e">
        <f>Sheet3!E9</f>
        <v>#VALUE!</v>
      </c>
      <c r="Y9" t="str">
        <f t="shared" si="0"/>
        <v/>
      </c>
      <c r="Z9" t="str">
        <f>IF(ISERROR(Sheet1!AI9),"",Sheet1!AI9)</f>
        <v/>
      </c>
      <c r="AA9" t="e">
        <f>IF(Sheet1!W9="Councillors",5120,IF(Sheet1!W9="Information Technology Services Dept.",1024,IF(Sheet1!W9="City Clerk and Solicitor Dept",1953,"No")))</f>
        <v>#VALUE!</v>
      </c>
      <c r="AB9" s="5" t="s">
        <v>96</v>
      </c>
      <c r="AC9" t="e">
        <f>IF(Sheet1!W9="Councillors",4608,IF(Sheet1!W9="Information Technology Services Dept.",921,IF(Sheet1!W9="City Clerk and Solicitor Dept",1855,"No")))</f>
        <v>#VALUE!</v>
      </c>
      <c r="AD9" t="e">
        <f t="shared" si="3"/>
        <v>#VALUE!</v>
      </c>
      <c r="AE9" t="str">
        <f ca="1">IF(Sheet1!AM9="DC1MDB01","DC1",IF(Sheet1!AM9="DC1MDB02","DC1",IF(Sheet1!AM9="DC1MDB03","DC1",IF(Sheet1!AM9="DC1MDB04","DC1",IF(Sheet1!AM9="DC1MDB05","DC1",IF(Sheet1!AM9="DC1MDB06","DC1",IF(Sheet1!AM9="DC1MDB07","DC1",IF(Sheet1!AM9="DC1MDB08","DC1",IF(Sheet1!AM9="DC1MDB09","DC1",IF(Sheet1!AM9="DC1MDB10","DC1",IF(Sheet1!AM9="DC4MDB01","DC4",IF(Sheet1!AM9="DC4MDB02","DC4",IF(Sheet1!AM9="DC4MDB03","DC4",IF(Sheet1!AM9="DC4MDB04","DC4",IF(Sheet1!AM9="DC4MDB05","DC4",IF(Sheet1!AM9="DC4MDB06","DC4",IF(Sheet1!AM9="DC4MDB07","DC4",IF(Sheet1!AM9="DC4MDB08","DC4",IF(Sheet1!AM9="DC4MDB09","DC4",IF(Sheet1!AM9="DC4MDB10","DC4","$False"))))))))))))))))))))</f>
        <v>DC4</v>
      </c>
      <c r="AF9" t="s">
        <v>35</v>
      </c>
      <c r="AG9" t="e">
        <f t="shared" si="4"/>
        <v>#VALUE!</v>
      </c>
      <c r="AH9" t="e">
        <f t="shared" si="5"/>
        <v>#VALUE!</v>
      </c>
      <c r="AI9" t="s">
        <v>11</v>
      </c>
      <c r="AJ9" t="s">
        <v>12</v>
      </c>
      <c r="AK9" t="s">
        <v>13</v>
      </c>
      <c r="AL9" t="s">
        <v>14</v>
      </c>
      <c r="AM9" t="s">
        <v>5</v>
      </c>
      <c r="AN9" t="s">
        <v>15</v>
      </c>
      <c r="AO9" t="s">
        <v>16</v>
      </c>
      <c r="AP9" t="s">
        <v>17</v>
      </c>
      <c r="AQ9" t="s">
        <v>18</v>
      </c>
      <c r="AR9" t="s">
        <v>19</v>
      </c>
    </row>
    <row r="10" spans="1:44" ht="13.5" customHeight="1">
      <c r="A10" s="7"/>
      <c r="B10" s="7"/>
      <c r="C10" s="7"/>
      <c r="D10" s="8"/>
      <c r="F10" s="9" t="str">
        <f>(Sheet1!AE10)</f>
        <v/>
      </c>
      <c r="G10" t="str">
        <f>IF(OR(Sheet1!AH10="Yes",Sheet1!AF10="Yes"),"\\CMFP538\"&amp;Sheet1!AK10,"")</f>
        <v/>
      </c>
      <c r="H10" t="str">
        <f>IF(G10="","",Sheet1!AK10)</f>
        <v/>
      </c>
      <c r="I10" t="str">
        <f>IF(G10="","",Sheet1!AJ10)</f>
        <v/>
      </c>
      <c r="J10" t="e">
        <f>PROPER(Sheet1!Z10)</f>
        <v>#VALUE!</v>
      </c>
      <c r="K10" t="e">
        <f>PROPER(TRIM(IF(ISERROR(Sheet1!N10),Sheet1!Q10,Sheet1!N10)))</f>
        <v>#VALUE!</v>
      </c>
      <c r="L10" t="e">
        <f>PROPER(Sheet1!V10)</f>
        <v>#VALUE!</v>
      </c>
      <c r="M10" t="str">
        <f>TRIM(IF(ISERROR(Sheet1!P10),"",Sheet1!P10))</f>
        <v/>
      </c>
      <c r="N10" s="6" t="e">
        <f>(Sheet1!AA10)</f>
        <v>#VALUE!</v>
      </c>
      <c r="O10" s="6" t="e">
        <f t="shared" si="1"/>
        <v>#VALUE!</v>
      </c>
      <c r="P10" s="6" t="e">
        <f>IF(Sheet1!X10="No","No",IF(Sheet1!X10="","No","Yes"))</f>
        <v>#VALUE!</v>
      </c>
      <c r="Q10" t="e">
        <f>(Sheet1!AB10)</f>
        <v>#VALUE!</v>
      </c>
      <c r="R10" s="6" t="e">
        <f>IF(Sheet1!F10=FALSE,Q10,Sheet1!G10&amp;Sheet1!F10)</f>
        <v>#VALUE!</v>
      </c>
      <c r="S10" s="6" t="e">
        <f t="shared" si="2"/>
        <v>#VALUE!</v>
      </c>
      <c r="T10" s="6" t="e">
        <f>IF(Sheet1!A10=0,"C=US;A= ;P=Regional Municip;O=Lisgar;S="&amp;K10&amp;";"&amp;"G="&amp;L10&amp;";"&amp;"I="&amp;M10&amp;";","C=US;A= ;P=Regional Municip;O=Lisgar;S="&amp;K10&amp;";"&amp;"G="&amp;L10&amp;Sheet1!A10&amp;";"&amp;"I="&amp;M10&amp;";")</f>
        <v>#N/A</v>
      </c>
      <c r="U10" t="str">
        <f ca="1">(Sheet1!AM10)</f>
        <v>DC4MDB04</v>
      </c>
      <c r="V10" t="e">
        <f>(Sheet1!AC10)</f>
        <v>#VALUE!</v>
      </c>
      <c r="W10" t="e">
        <f>Sheet3!D10</f>
        <v>#VALUE!</v>
      </c>
      <c r="X10" t="e">
        <f>Sheet3!E10</f>
        <v>#VALUE!</v>
      </c>
      <c r="Y10" t="str">
        <f t="shared" si="0"/>
        <v/>
      </c>
      <c r="Z10" t="str">
        <f>IF(ISERROR(Sheet1!AI10),"",Sheet1!AI10)</f>
        <v/>
      </c>
      <c r="AA10" t="e">
        <f>IF(Sheet1!W10="Councillors",5120,IF(Sheet1!W10="Information Technology Services Dept.",1024,IF(Sheet1!W10="City Clerk and Solicitor Dept",1953,"No")))</f>
        <v>#VALUE!</v>
      </c>
      <c r="AB10" s="5" t="s">
        <v>96</v>
      </c>
      <c r="AC10" t="e">
        <f>IF(Sheet1!W10="Councillors",4608,IF(Sheet1!W10="Information Technology Services Dept.",921,IF(Sheet1!W10="City Clerk and Solicitor Dept",1855,"No")))</f>
        <v>#VALUE!</v>
      </c>
      <c r="AD10" t="e">
        <f t="shared" si="3"/>
        <v>#VALUE!</v>
      </c>
      <c r="AE10" t="str">
        <f ca="1">IF(Sheet1!AM10="DC1MDB01","DC1",IF(Sheet1!AM10="DC1MDB02","DC1",IF(Sheet1!AM10="DC1MDB03","DC1",IF(Sheet1!AM10="DC1MDB04","DC1",IF(Sheet1!AM10="DC1MDB05","DC1",IF(Sheet1!AM10="DC1MDB06","DC1",IF(Sheet1!AM10="DC1MDB07","DC1",IF(Sheet1!AM10="DC1MDB08","DC1",IF(Sheet1!AM10="DC1MDB09","DC1",IF(Sheet1!AM10="DC1MDB10","DC1",IF(Sheet1!AM10="DC4MDB01","DC4",IF(Sheet1!AM10="DC4MDB02","DC4",IF(Sheet1!AM10="DC4MDB03","DC4",IF(Sheet1!AM10="DC4MDB04","DC4",IF(Sheet1!AM10="DC4MDB05","DC4",IF(Sheet1!AM10="DC4MDB06","DC4",IF(Sheet1!AM10="DC4MDB07","DC4",IF(Sheet1!AM10="DC4MDB08","DC4",IF(Sheet1!AM10="DC4MDB09","DC4",IF(Sheet1!AM10="DC4MDB10","DC4","$False"))))))))))))))))))))</f>
        <v>DC4</v>
      </c>
      <c r="AF10" t="s">
        <v>35</v>
      </c>
      <c r="AG10" t="e">
        <f t="shared" si="4"/>
        <v>#VALUE!</v>
      </c>
      <c r="AH10" t="e">
        <f t="shared" si="5"/>
        <v>#VALUE!</v>
      </c>
      <c r="AI10" t="s">
        <v>11</v>
      </c>
      <c r="AJ10" t="s">
        <v>12</v>
      </c>
      <c r="AK10" t="s">
        <v>13</v>
      </c>
      <c r="AL10" t="s">
        <v>14</v>
      </c>
      <c r="AM10" t="s">
        <v>5</v>
      </c>
      <c r="AN10" t="s">
        <v>15</v>
      </c>
      <c r="AO10" t="s">
        <v>16</v>
      </c>
      <c r="AP10" t="s">
        <v>17</v>
      </c>
      <c r="AQ10" t="s">
        <v>18</v>
      </c>
      <c r="AR10" t="s">
        <v>19</v>
      </c>
    </row>
    <row r="11" spans="1:44" ht="13.5" customHeight="1">
      <c r="A11" s="7"/>
      <c r="B11" s="7"/>
      <c r="C11" s="7"/>
      <c r="D11" s="8"/>
      <c r="F11" s="9" t="str">
        <f>(Sheet1!AE11)</f>
        <v/>
      </c>
      <c r="G11" t="str">
        <f>IF(OR(Sheet1!AH11="Yes",Sheet1!AF11="Yes"),"\\CMFP538\"&amp;Sheet1!AK11,"")</f>
        <v/>
      </c>
      <c r="H11" t="str">
        <f>IF(G11="","",Sheet1!AK11)</f>
        <v/>
      </c>
      <c r="I11" t="str">
        <f>IF(G11="","",Sheet1!AJ11)</f>
        <v/>
      </c>
      <c r="J11" t="e">
        <f>PROPER(Sheet1!Z11)</f>
        <v>#VALUE!</v>
      </c>
      <c r="K11" t="e">
        <f>PROPER(TRIM(IF(ISERROR(Sheet1!N11),Sheet1!Q11,Sheet1!N11)))</f>
        <v>#VALUE!</v>
      </c>
      <c r="L11" t="e">
        <f>PROPER(Sheet1!V11)</f>
        <v>#VALUE!</v>
      </c>
      <c r="M11" t="str">
        <f>TRIM(IF(ISERROR(Sheet1!P11),"",Sheet1!P11))</f>
        <v/>
      </c>
      <c r="N11" s="6" t="e">
        <f>(Sheet1!AA11)</f>
        <v>#VALUE!</v>
      </c>
      <c r="O11" s="6" t="e">
        <f t="shared" si="1"/>
        <v>#VALUE!</v>
      </c>
      <c r="P11" s="6" t="e">
        <f>IF(Sheet1!X11="No","No",IF(Sheet1!X11="","No","Yes"))</f>
        <v>#VALUE!</v>
      </c>
      <c r="Q11" t="e">
        <f>(Sheet1!AB11)</f>
        <v>#VALUE!</v>
      </c>
      <c r="R11" s="6" t="e">
        <f>IF(Sheet1!F11=FALSE,Q11,Sheet1!G11&amp;Sheet1!F11)</f>
        <v>#VALUE!</v>
      </c>
      <c r="S11" s="6" t="e">
        <f t="shared" si="2"/>
        <v>#VALUE!</v>
      </c>
      <c r="T11" s="6" t="e">
        <f>IF(Sheet1!A11=0,"C=US;A= ;P=Regional Municip;O=Lisgar;S="&amp;K11&amp;";"&amp;"G="&amp;L11&amp;";"&amp;"I="&amp;M11&amp;";","C=US;A= ;P=Regional Municip;O=Lisgar;S="&amp;K11&amp;";"&amp;"G="&amp;L11&amp;Sheet1!A11&amp;";"&amp;"I="&amp;M11&amp;";")</f>
        <v>#N/A</v>
      </c>
      <c r="U11" t="str">
        <f ca="1">(Sheet1!AM11)</f>
        <v>DC1MDB10</v>
      </c>
      <c r="V11" t="e">
        <f>(Sheet1!AC11)</f>
        <v>#VALUE!</v>
      </c>
      <c r="W11" t="e">
        <f>Sheet3!D11</f>
        <v>#VALUE!</v>
      </c>
      <c r="X11" t="e">
        <f>Sheet3!E11</f>
        <v>#VALUE!</v>
      </c>
      <c r="Y11" t="str">
        <f t="shared" si="0"/>
        <v/>
      </c>
      <c r="Z11" t="str">
        <f>IF(ISERROR(Sheet1!AI11),"",Sheet1!AI11)</f>
        <v/>
      </c>
      <c r="AA11" t="e">
        <f>IF(Sheet1!W11="Councillors",5120,IF(Sheet1!W11="Information Technology Services Dept.",1024,IF(Sheet1!W11="City Clerk and Solicitor Dept",1953,"No")))</f>
        <v>#VALUE!</v>
      </c>
      <c r="AB11" s="5" t="s">
        <v>96</v>
      </c>
      <c r="AC11" t="e">
        <f>IF(Sheet1!W11="Councillors",4608,IF(Sheet1!W11="Information Technology Services Dept.",921,IF(Sheet1!W11="City Clerk and Solicitor Dept",1855,"No")))</f>
        <v>#VALUE!</v>
      </c>
      <c r="AD11" t="e">
        <f t="shared" si="3"/>
        <v>#VALUE!</v>
      </c>
      <c r="AE11" t="str">
        <f ca="1">IF(Sheet1!AM11="DC1MDB01","DC1",IF(Sheet1!AM11="DC1MDB02","DC1",IF(Sheet1!AM11="DC1MDB03","DC1",IF(Sheet1!AM11="DC1MDB04","DC1",IF(Sheet1!AM11="DC1MDB05","DC1",IF(Sheet1!AM11="DC1MDB06","DC1",IF(Sheet1!AM11="DC1MDB07","DC1",IF(Sheet1!AM11="DC1MDB08","DC1",IF(Sheet1!AM11="DC1MDB09","DC1",IF(Sheet1!AM11="DC1MDB10","DC1",IF(Sheet1!AM11="DC4MDB01","DC4",IF(Sheet1!AM11="DC4MDB02","DC4",IF(Sheet1!AM11="DC4MDB03","DC4",IF(Sheet1!AM11="DC4MDB04","DC4",IF(Sheet1!AM11="DC4MDB05","DC4",IF(Sheet1!AM11="DC4MDB06","DC4",IF(Sheet1!AM11="DC4MDB07","DC4",IF(Sheet1!AM11="DC4MDB08","DC4",IF(Sheet1!AM11="DC4MDB09","DC4",IF(Sheet1!AM11="DC4MDB10","DC4","$False"))))))))))))))))))))</f>
        <v>DC1</v>
      </c>
      <c r="AF11" t="s">
        <v>35</v>
      </c>
      <c r="AG11" t="e">
        <f t="shared" si="4"/>
        <v>#VALUE!</v>
      </c>
      <c r="AH11" t="e">
        <f t="shared" si="5"/>
        <v>#VALUE!</v>
      </c>
      <c r="AI11" t="s">
        <v>11</v>
      </c>
      <c r="AJ11" t="s">
        <v>12</v>
      </c>
      <c r="AK11" t="s">
        <v>13</v>
      </c>
      <c r="AL11" t="s">
        <v>14</v>
      </c>
      <c r="AM11" t="s">
        <v>5</v>
      </c>
      <c r="AN11" t="s">
        <v>15</v>
      </c>
      <c r="AO11" t="s">
        <v>16</v>
      </c>
      <c r="AP11" t="s">
        <v>17</v>
      </c>
      <c r="AQ11" t="s">
        <v>18</v>
      </c>
      <c r="AR11" t="s">
        <v>19</v>
      </c>
    </row>
    <row r="12" spans="1:44" ht="13.5" customHeight="1">
      <c r="A12" s="7"/>
      <c r="B12" s="7"/>
      <c r="C12" s="7"/>
      <c r="D12" s="8"/>
      <c r="F12" s="9" t="str">
        <f>(Sheet1!AE12)</f>
        <v/>
      </c>
      <c r="G12" t="str">
        <f>IF(OR(Sheet1!AH12="Yes",Sheet1!AF12="Yes"),"\\CMFP538\"&amp;Sheet1!AK12,"")</f>
        <v/>
      </c>
      <c r="H12" t="str">
        <f>IF(G12="","",Sheet1!AK12)</f>
        <v/>
      </c>
      <c r="I12" t="str">
        <f>IF(G12="","",Sheet1!AJ12)</f>
        <v/>
      </c>
      <c r="J12" t="e">
        <f>PROPER(Sheet1!Z12)</f>
        <v>#VALUE!</v>
      </c>
      <c r="K12" t="e">
        <f>PROPER(TRIM(IF(ISERROR(Sheet1!N12),Sheet1!Q12,Sheet1!N12)))</f>
        <v>#VALUE!</v>
      </c>
      <c r="L12" t="e">
        <f>PROPER(Sheet1!V12)</f>
        <v>#VALUE!</v>
      </c>
      <c r="M12" t="str">
        <f>TRIM(IF(ISERROR(Sheet1!P12),"",Sheet1!P12))</f>
        <v/>
      </c>
      <c r="N12" s="6" t="e">
        <f>(Sheet1!AA12)</f>
        <v>#VALUE!</v>
      </c>
      <c r="O12" s="6" t="e">
        <f t="shared" si="1"/>
        <v>#VALUE!</v>
      </c>
      <c r="P12" s="6" t="e">
        <f>IF(Sheet1!X12="No","No",IF(Sheet1!X12="","No","Yes"))</f>
        <v>#VALUE!</v>
      </c>
      <c r="Q12" t="e">
        <f>(Sheet1!AB12)</f>
        <v>#VALUE!</v>
      </c>
      <c r="R12" s="6" t="e">
        <f>IF(Sheet1!F12=FALSE,Q12,Sheet1!G12&amp;Sheet1!F12)</f>
        <v>#VALUE!</v>
      </c>
      <c r="S12" s="6" t="e">
        <f t="shared" si="2"/>
        <v>#VALUE!</v>
      </c>
      <c r="T12" s="6" t="e">
        <f>IF(Sheet1!A12=0,"C=US;A= ;P=Regional Municip;O=Lisgar;S="&amp;K12&amp;";"&amp;"G="&amp;L12&amp;";"&amp;"I="&amp;M12&amp;";","C=US;A= ;P=Regional Municip;O=Lisgar;S="&amp;K12&amp;";"&amp;"G="&amp;L12&amp;Sheet1!A12&amp;";"&amp;"I="&amp;M12&amp;";")</f>
        <v>#N/A</v>
      </c>
      <c r="U12" t="str">
        <f ca="1">(Sheet1!AM12)</f>
        <v>DC1MDB02</v>
      </c>
      <c r="V12" t="e">
        <f>(Sheet1!AC12)</f>
        <v>#VALUE!</v>
      </c>
      <c r="W12" t="e">
        <f>Sheet3!D12</f>
        <v>#VALUE!</v>
      </c>
      <c r="X12" t="e">
        <f>Sheet3!E12</f>
        <v>#VALUE!</v>
      </c>
      <c r="Y12" t="str">
        <f t="shared" si="0"/>
        <v/>
      </c>
      <c r="Z12" t="str">
        <f>IF(ISERROR(Sheet1!AI12),"",Sheet1!AI12)</f>
        <v/>
      </c>
      <c r="AA12" t="e">
        <f>IF(Sheet1!W12="Councillors",5120,IF(Sheet1!W12="Information Technology Services Dept.",1024,IF(Sheet1!W12="City Clerk and Solicitor Dept",1953,"No")))</f>
        <v>#VALUE!</v>
      </c>
      <c r="AB12" s="5" t="s">
        <v>96</v>
      </c>
      <c r="AC12" t="e">
        <f>IF(Sheet1!W12="Councillors",4608,IF(Sheet1!W12="Information Technology Services Dept.",921,IF(Sheet1!W12="City Clerk and Solicitor Dept",1855,"No")))</f>
        <v>#VALUE!</v>
      </c>
      <c r="AD12" t="e">
        <f t="shared" si="3"/>
        <v>#VALUE!</v>
      </c>
      <c r="AE12" t="str">
        <f ca="1">IF(Sheet1!AM12="DC1MDB01","DC1",IF(Sheet1!AM12="DC1MDB02","DC1",IF(Sheet1!AM12="DC1MDB03","DC1",IF(Sheet1!AM12="DC1MDB04","DC1",IF(Sheet1!AM12="DC1MDB05","DC1",IF(Sheet1!AM12="DC1MDB06","DC1",IF(Sheet1!AM12="DC1MDB07","DC1",IF(Sheet1!AM12="DC1MDB08","DC1",IF(Sheet1!AM12="DC1MDB09","DC1",IF(Sheet1!AM12="DC1MDB10","DC1",IF(Sheet1!AM12="DC4MDB01","DC4",IF(Sheet1!AM12="DC4MDB02","DC4",IF(Sheet1!AM12="DC4MDB03","DC4",IF(Sheet1!AM12="DC4MDB04","DC4",IF(Sheet1!AM12="DC4MDB05","DC4",IF(Sheet1!AM12="DC4MDB06","DC4",IF(Sheet1!AM12="DC4MDB07","DC4",IF(Sheet1!AM12="DC4MDB08","DC4",IF(Sheet1!AM12="DC4MDB09","DC4",IF(Sheet1!AM12="DC4MDB10","DC4","$False"))))))))))))))))))))</f>
        <v>DC1</v>
      </c>
      <c r="AF12" t="s">
        <v>35</v>
      </c>
      <c r="AG12" t="e">
        <f t="shared" si="4"/>
        <v>#VALUE!</v>
      </c>
      <c r="AH12" t="e">
        <f t="shared" si="5"/>
        <v>#VALUE!</v>
      </c>
      <c r="AI12" t="s">
        <v>11</v>
      </c>
      <c r="AJ12" t="s">
        <v>12</v>
      </c>
      <c r="AK12" t="s">
        <v>13</v>
      </c>
      <c r="AL12" t="s">
        <v>14</v>
      </c>
      <c r="AM12" t="s">
        <v>5</v>
      </c>
      <c r="AN12" t="s">
        <v>15</v>
      </c>
      <c r="AO12" t="s">
        <v>16</v>
      </c>
      <c r="AP12" t="s">
        <v>17</v>
      </c>
      <c r="AQ12" t="s">
        <v>18</v>
      </c>
      <c r="AR12" t="s">
        <v>19</v>
      </c>
    </row>
    <row r="13" spans="1:44" ht="13.5" customHeight="1">
      <c r="A13" s="7"/>
      <c r="B13" s="7"/>
      <c r="C13" s="7"/>
      <c r="D13" s="8"/>
      <c r="F13" s="9" t="str">
        <f>(Sheet1!AE13)</f>
        <v/>
      </c>
      <c r="G13" t="str">
        <f>IF(OR(Sheet1!AH13="Yes",Sheet1!AF13="Yes"),"\\CMFP538\"&amp;Sheet1!AK13,"")</f>
        <v/>
      </c>
      <c r="H13" t="str">
        <f>IF(G13="","",Sheet1!AK13)</f>
        <v/>
      </c>
      <c r="I13" t="str">
        <f>IF(G13="","",Sheet1!AJ13)</f>
        <v/>
      </c>
      <c r="J13" t="e">
        <f>PROPER(Sheet1!Z13)</f>
        <v>#VALUE!</v>
      </c>
      <c r="K13" t="e">
        <f>PROPER(TRIM(IF(ISERROR(Sheet1!N13),Sheet1!Q13,Sheet1!N13)))</f>
        <v>#VALUE!</v>
      </c>
      <c r="L13" t="e">
        <f>PROPER(Sheet1!V13)</f>
        <v>#VALUE!</v>
      </c>
      <c r="M13" t="str">
        <f>TRIM(IF(ISERROR(Sheet1!P13),"",Sheet1!P13))</f>
        <v/>
      </c>
      <c r="N13" s="6" t="e">
        <f>(Sheet1!AA13)</f>
        <v>#VALUE!</v>
      </c>
      <c r="O13" s="6" t="e">
        <f t="shared" si="1"/>
        <v>#VALUE!</v>
      </c>
      <c r="P13" s="6" t="e">
        <f>IF(Sheet1!X13="No","No",IF(Sheet1!X13="","No","Yes"))</f>
        <v>#VALUE!</v>
      </c>
      <c r="Q13" t="e">
        <f>(Sheet1!AB13)</f>
        <v>#VALUE!</v>
      </c>
      <c r="R13" s="6" t="e">
        <f>IF(Sheet1!F13=FALSE,Q13,Sheet1!G13&amp;Sheet1!F13)</f>
        <v>#VALUE!</v>
      </c>
      <c r="S13" s="6" t="e">
        <f t="shared" si="2"/>
        <v>#VALUE!</v>
      </c>
      <c r="T13" s="6" t="e">
        <f>IF(Sheet1!A13=0,"C=US;A= ;P=Regional Municip;O=Lisgar;S="&amp;K13&amp;";"&amp;"G="&amp;L13&amp;";"&amp;"I="&amp;M13&amp;";","C=US;A= ;P=Regional Municip;O=Lisgar;S="&amp;K13&amp;";"&amp;"G="&amp;L13&amp;Sheet1!A13&amp;";"&amp;"I="&amp;M13&amp;";")</f>
        <v>#N/A</v>
      </c>
      <c r="U13" t="str">
        <f ca="1">(Sheet1!AM13)</f>
        <v>DC4MDB09</v>
      </c>
      <c r="V13" t="e">
        <f>(Sheet1!AC13)</f>
        <v>#VALUE!</v>
      </c>
      <c r="W13" t="e">
        <f>Sheet3!D13</f>
        <v>#VALUE!</v>
      </c>
      <c r="X13" t="e">
        <f>Sheet3!E13</f>
        <v>#VALUE!</v>
      </c>
      <c r="Y13" t="str">
        <f t="shared" si="0"/>
        <v/>
      </c>
      <c r="Z13" t="str">
        <f>IF(ISERROR(Sheet1!AI13),"",Sheet1!AI13)</f>
        <v/>
      </c>
      <c r="AA13" t="e">
        <f>IF(Sheet1!W13="Councillors",5120,IF(Sheet1!W13="Information Technology Services Dept.",1024,IF(Sheet1!W13="City Clerk and Solicitor Dept",1953,"No")))</f>
        <v>#VALUE!</v>
      </c>
      <c r="AB13" s="5" t="s">
        <v>96</v>
      </c>
      <c r="AC13" t="e">
        <f>IF(Sheet1!W13="Councillors",4608,IF(Sheet1!W13="Information Technology Services Dept.",921,IF(Sheet1!W13="City Clerk and Solicitor Dept",1855,"No")))</f>
        <v>#VALUE!</v>
      </c>
      <c r="AD13" t="e">
        <f t="shared" si="3"/>
        <v>#VALUE!</v>
      </c>
      <c r="AE13" t="str">
        <f ca="1">IF(Sheet1!AM13="DC1MDB01","DC1",IF(Sheet1!AM13="DC1MDB02","DC1",IF(Sheet1!AM13="DC1MDB03","DC1",IF(Sheet1!AM13="DC1MDB04","DC1",IF(Sheet1!AM13="DC1MDB05","DC1",IF(Sheet1!AM13="DC1MDB06","DC1",IF(Sheet1!AM13="DC1MDB07","DC1",IF(Sheet1!AM13="DC1MDB08","DC1",IF(Sheet1!AM13="DC1MDB09","DC1",IF(Sheet1!AM13="DC1MDB10","DC1",IF(Sheet1!AM13="DC4MDB01","DC4",IF(Sheet1!AM13="DC4MDB02","DC4",IF(Sheet1!AM13="DC4MDB03","DC4",IF(Sheet1!AM13="DC4MDB04","DC4",IF(Sheet1!AM13="DC4MDB05","DC4",IF(Sheet1!AM13="DC4MDB06","DC4",IF(Sheet1!AM13="DC4MDB07","DC4",IF(Sheet1!AM13="DC4MDB08","DC4",IF(Sheet1!AM13="DC4MDB09","DC4",IF(Sheet1!AM13="DC4MDB10","DC4","$False"))))))))))))))))))))</f>
        <v>DC4</v>
      </c>
      <c r="AF13" t="s">
        <v>35</v>
      </c>
      <c r="AG13" t="e">
        <f t="shared" si="4"/>
        <v>#VALUE!</v>
      </c>
      <c r="AH13" t="e">
        <f t="shared" si="5"/>
        <v>#VALUE!</v>
      </c>
      <c r="AI13" t="s">
        <v>11</v>
      </c>
      <c r="AJ13" t="s">
        <v>12</v>
      </c>
      <c r="AK13" t="s">
        <v>13</v>
      </c>
      <c r="AL13" t="s">
        <v>14</v>
      </c>
      <c r="AM13" t="s">
        <v>5</v>
      </c>
      <c r="AN13" t="s">
        <v>15</v>
      </c>
      <c r="AO13" t="s">
        <v>16</v>
      </c>
      <c r="AP13" t="s">
        <v>17</v>
      </c>
      <c r="AQ13" t="s">
        <v>18</v>
      </c>
      <c r="AR13" t="s">
        <v>19</v>
      </c>
    </row>
    <row r="14" spans="1:44" ht="13.5" customHeight="1">
      <c r="A14" s="7"/>
      <c r="B14" s="7"/>
      <c r="C14" s="7"/>
      <c r="D14" s="8"/>
      <c r="F14" s="9" t="str">
        <f>(Sheet1!AE14)</f>
        <v/>
      </c>
      <c r="G14" t="str">
        <f>IF(OR(Sheet1!AH14="Yes",Sheet1!AF14="Yes"),"\\CMFP538\"&amp;Sheet1!AK14,"")</f>
        <v/>
      </c>
      <c r="H14" t="str">
        <f>IF(G14="","",Sheet1!AK14)</f>
        <v/>
      </c>
      <c r="I14" t="str">
        <f>IF(G14="","",Sheet1!AJ14)</f>
        <v/>
      </c>
      <c r="J14" t="e">
        <f>PROPER(Sheet1!Z14)</f>
        <v>#VALUE!</v>
      </c>
      <c r="K14" t="e">
        <f>PROPER(TRIM(IF(ISERROR(Sheet1!N14),Sheet1!Q14,Sheet1!N14)))</f>
        <v>#VALUE!</v>
      </c>
      <c r="L14" t="e">
        <f>PROPER(Sheet1!V14)</f>
        <v>#VALUE!</v>
      </c>
      <c r="M14" t="str">
        <f>TRIM(IF(ISERROR(Sheet1!P14),"",Sheet1!P14))</f>
        <v/>
      </c>
      <c r="N14" s="6" t="e">
        <f>(Sheet1!AA14)</f>
        <v>#VALUE!</v>
      </c>
      <c r="O14" s="6" t="e">
        <f t="shared" si="1"/>
        <v>#VALUE!</v>
      </c>
      <c r="P14" s="6" t="e">
        <f>IF(Sheet1!X14="No","No",IF(Sheet1!X14="","No","Yes"))</f>
        <v>#VALUE!</v>
      </c>
      <c r="Q14" t="e">
        <f>(Sheet1!AB14)</f>
        <v>#VALUE!</v>
      </c>
      <c r="R14" s="6" t="e">
        <f>IF(Sheet1!F14=FALSE,Q14,Sheet1!G14&amp;Sheet1!F14)</f>
        <v>#VALUE!</v>
      </c>
      <c r="S14" s="6" t="e">
        <f t="shared" si="2"/>
        <v>#VALUE!</v>
      </c>
      <c r="T14" s="6" t="e">
        <f>IF(Sheet1!A14=0,"C=US;A= ;P=Regional Municip;O=Lisgar;S="&amp;K14&amp;";"&amp;"G="&amp;L14&amp;";"&amp;"I="&amp;M14&amp;";","C=US;A= ;P=Regional Municip;O=Lisgar;S="&amp;K14&amp;";"&amp;"G="&amp;L14&amp;Sheet1!A14&amp;";"&amp;"I="&amp;M14&amp;";")</f>
        <v>#N/A</v>
      </c>
      <c r="U14" t="str">
        <f ca="1">(Sheet1!AM14)</f>
        <v>DC4MDB01</v>
      </c>
      <c r="V14" t="e">
        <f>(Sheet1!AC14)</f>
        <v>#VALUE!</v>
      </c>
      <c r="W14" t="e">
        <f>Sheet3!D14</f>
        <v>#VALUE!</v>
      </c>
      <c r="X14" t="e">
        <f>Sheet3!E14</f>
        <v>#VALUE!</v>
      </c>
      <c r="Y14" t="str">
        <f t="shared" si="0"/>
        <v/>
      </c>
      <c r="Z14" t="str">
        <f>IF(ISERROR(Sheet1!AI14),"",Sheet1!AI14)</f>
        <v/>
      </c>
      <c r="AA14" t="e">
        <f>IF(Sheet1!W14="Councillors",5120,IF(Sheet1!W14="Information Technology Services Dept.",1024,IF(Sheet1!W14="City Clerk and Solicitor Dept",1953,"No")))</f>
        <v>#VALUE!</v>
      </c>
      <c r="AB14" s="5" t="s">
        <v>96</v>
      </c>
      <c r="AC14" t="e">
        <f>IF(Sheet1!W14="Councillors",4608,IF(Sheet1!W14="Information Technology Services Dept.",921,IF(Sheet1!W14="City Clerk and Solicitor Dept",1855,"No")))</f>
        <v>#VALUE!</v>
      </c>
      <c r="AD14" t="e">
        <f t="shared" si="3"/>
        <v>#VALUE!</v>
      </c>
      <c r="AE14" t="str">
        <f ca="1">IF(Sheet1!AM14="DC1MDB01","DC1",IF(Sheet1!AM14="DC1MDB02","DC1",IF(Sheet1!AM14="DC1MDB03","DC1",IF(Sheet1!AM14="DC1MDB04","DC1",IF(Sheet1!AM14="DC1MDB05","DC1",IF(Sheet1!AM14="DC1MDB06","DC1",IF(Sheet1!AM14="DC1MDB07","DC1",IF(Sheet1!AM14="DC1MDB08","DC1",IF(Sheet1!AM14="DC1MDB09","DC1",IF(Sheet1!AM14="DC1MDB10","DC1",IF(Sheet1!AM14="DC4MDB01","DC4",IF(Sheet1!AM14="DC4MDB02","DC4",IF(Sheet1!AM14="DC4MDB03","DC4",IF(Sheet1!AM14="DC4MDB04","DC4",IF(Sheet1!AM14="DC4MDB05","DC4",IF(Sheet1!AM14="DC4MDB06","DC4",IF(Sheet1!AM14="DC4MDB07","DC4",IF(Sheet1!AM14="DC4MDB08","DC4",IF(Sheet1!AM14="DC4MDB09","DC4",IF(Sheet1!AM14="DC4MDB10","DC4","$False"))))))))))))))))))))</f>
        <v>DC4</v>
      </c>
      <c r="AF14" t="s">
        <v>35</v>
      </c>
      <c r="AG14" t="e">
        <f t="shared" si="4"/>
        <v>#VALUE!</v>
      </c>
      <c r="AH14" t="e">
        <f t="shared" si="5"/>
        <v>#VALUE!</v>
      </c>
      <c r="AI14" t="s">
        <v>11</v>
      </c>
      <c r="AJ14" t="s">
        <v>12</v>
      </c>
      <c r="AK14" t="s">
        <v>13</v>
      </c>
      <c r="AL14" t="s">
        <v>14</v>
      </c>
      <c r="AM14" t="s">
        <v>5</v>
      </c>
      <c r="AN14" t="s">
        <v>15</v>
      </c>
      <c r="AO14" t="s">
        <v>16</v>
      </c>
      <c r="AP14" t="s">
        <v>17</v>
      </c>
      <c r="AQ14" t="s">
        <v>18</v>
      </c>
      <c r="AR14" t="s">
        <v>19</v>
      </c>
    </row>
    <row r="15" spans="1:44" ht="13.5" customHeight="1">
      <c r="A15" s="7"/>
      <c r="B15" s="7"/>
      <c r="C15" s="7"/>
      <c r="D15" s="8"/>
      <c r="F15" s="9" t="str">
        <f>(Sheet1!AE15)</f>
        <v/>
      </c>
      <c r="G15" t="str">
        <f>IF(OR(Sheet1!AH15="Yes",Sheet1!AF15="Yes"),"\\CMFP538\"&amp;Sheet1!AK15,"")</f>
        <v/>
      </c>
      <c r="H15" t="str">
        <f>IF(G15="","",Sheet1!AK15)</f>
        <v/>
      </c>
      <c r="I15" t="str">
        <f>IF(G15="","",Sheet1!AJ15)</f>
        <v/>
      </c>
      <c r="J15" t="e">
        <f>PROPER(Sheet1!Z15)</f>
        <v>#VALUE!</v>
      </c>
      <c r="K15" t="e">
        <f>PROPER(TRIM(IF(ISERROR(Sheet1!N15),Sheet1!Q15,Sheet1!N15)))</f>
        <v>#VALUE!</v>
      </c>
      <c r="L15" t="e">
        <f>PROPER(Sheet1!V15)</f>
        <v>#VALUE!</v>
      </c>
      <c r="M15" t="str">
        <f>TRIM(IF(ISERROR(Sheet1!P15),"",Sheet1!P15))</f>
        <v/>
      </c>
      <c r="N15" s="6" t="e">
        <f>(Sheet1!AA15)</f>
        <v>#VALUE!</v>
      </c>
      <c r="O15" s="6" t="e">
        <f t="shared" si="1"/>
        <v>#VALUE!</v>
      </c>
      <c r="P15" s="6" t="e">
        <f>IF(Sheet1!X15="No","No",IF(Sheet1!X15="","No","Yes"))</f>
        <v>#VALUE!</v>
      </c>
      <c r="Q15" t="e">
        <f>(Sheet1!AB15)</f>
        <v>#VALUE!</v>
      </c>
      <c r="R15" s="6" t="e">
        <f>IF(Sheet1!F15=FALSE,Q15,Sheet1!G15&amp;Sheet1!F15)</f>
        <v>#VALUE!</v>
      </c>
      <c r="S15" s="6" t="e">
        <f t="shared" si="2"/>
        <v>#VALUE!</v>
      </c>
      <c r="T15" s="6" t="e">
        <f>IF(Sheet1!A15=0,"C=US;A= ;P=Regional Municip;O=Lisgar;S="&amp;K15&amp;";"&amp;"G="&amp;L15&amp;";"&amp;"I="&amp;M15&amp;";","C=US;A= ;P=Regional Municip;O=Lisgar;S="&amp;K15&amp;";"&amp;"G="&amp;L15&amp;Sheet1!A15&amp;";"&amp;"I="&amp;M15&amp;";")</f>
        <v>#N/A</v>
      </c>
      <c r="U15" t="str">
        <f ca="1">(Sheet1!AM15)</f>
        <v>DC4MDB09</v>
      </c>
      <c r="V15" t="e">
        <f>(Sheet1!AC15)</f>
        <v>#VALUE!</v>
      </c>
      <c r="W15" t="e">
        <f>Sheet3!D15</f>
        <v>#VALUE!</v>
      </c>
      <c r="X15" t="e">
        <f>Sheet3!E15</f>
        <v>#VALUE!</v>
      </c>
      <c r="Y15" t="str">
        <f t="shared" si="0"/>
        <v/>
      </c>
      <c r="Z15" t="str">
        <f>IF(ISERROR(Sheet1!AI15),"",Sheet1!AI15)</f>
        <v/>
      </c>
      <c r="AA15" t="e">
        <f>IF(Sheet1!W15="Councillors",5120,IF(Sheet1!W15="Information Technology Services Dept.",1024,IF(Sheet1!W15="City Clerk and Solicitor Dept",1953,"No")))</f>
        <v>#VALUE!</v>
      </c>
      <c r="AB15" s="5" t="s">
        <v>96</v>
      </c>
      <c r="AC15" t="e">
        <f>IF(Sheet1!W15="Councillors",4608,IF(Sheet1!W15="Information Technology Services Dept.",921,IF(Sheet1!W15="City Clerk and Solicitor Dept",1855,"No")))</f>
        <v>#VALUE!</v>
      </c>
      <c r="AD15" t="e">
        <f t="shared" si="3"/>
        <v>#VALUE!</v>
      </c>
      <c r="AE15" t="str">
        <f ca="1">IF(Sheet1!AM15="DC1MDB01","DC1",IF(Sheet1!AM15="DC1MDB02","DC1",IF(Sheet1!AM15="DC1MDB03","DC1",IF(Sheet1!AM15="DC1MDB04","DC1",IF(Sheet1!AM15="DC1MDB05","DC1",IF(Sheet1!AM15="DC1MDB06","DC1",IF(Sheet1!AM15="DC1MDB07","DC1",IF(Sheet1!AM15="DC1MDB08","DC1",IF(Sheet1!AM15="DC1MDB09","DC1",IF(Sheet1!AM15="DC1MDB10","DC1",IF(Sheet1!AM15="DC4MDB01","DC4",IF(Sheet1!AM15="DC4MDB02","DC4",IF(Sheet1!AM15="DC4MDB03","DC4",IF(Sheet1!AM15="DC4MDB04","DC4",IF(Sheet1!AM15="DC4MDB05","DC4",IF(Sheet1!AM15="DC4MDB06","DC4",IF(Sheet1!AM15="DC4MDB07","DC4",IF(Sheet1!AM15="DC4MDB08","DC4",IF(Sheet1!AM15="DC4MDB09","DC4",IF(Sheet1!AM15="DC4MDB10","DC4","$False"))))))))))))))))))))</f>
        <v>DC4</v>
      </c>
      <c r="AF15" t="s">
        <v>35</v>
      </c>
      <c r="AG15" t="e">
        <f t="shared" si="4"/>
        <v>#VALUE!</v>
      </c>
      <c r="AH15" t="e">
        <f t="shared" si="5"/>
        <v>#VALUE!</v>
      </c>
      <c r="AI15" t="s">
        <v>11</v>
      </c>
      <c r="AJ15" t="s">
        <v>12</v>
      </c>
      <c r="AK15" t="s">
        <v>13</v>
      </c>
      <c r="AL15" t="s">
        <v>14</v>
      </c>
      <c r="AM15" t="s">
        <v>5</v>
      </c>
      <c r="AN15" t="s">
        <v>15</v>
      </c>
      <c r="AO15" t="s">
        <v>16</v>
      </c>
      <c r="AP15" t="s">
        <v>17</v>
      </c>
      <c r="AQ15" t="s">
        <v>18</v>
      </c>
      <c r="AR15" t="s">
        <v>19</v>
      </c>
    </row>
    <row r="16" spans="1:44" ht="13.5" customHeight="1">
      <c r="A16" s="7"/>
      <c r="B16" s="7"/>
      <c r="C16" s="7"/>
      <c r="D16" s="8"/>
      <c r="F16" s="9" t="str">
        <f>(Sheet1!AE16)</f>
        <v/>
      </c>
      <c r="G16" t="str">
        <f>IF(OR(Sheet1!AH16="Yes",Sheet1!AF16="Yes"),"\\CMFP538\"&amp;Sheet1!AK16,"")</f>
        <v/>
      </c>
      <c r="H16" t="str">
        <f>IF(G16="","",Sheet1!AK16)</f>
        <v/>
      </c>
      <c r="I16" t="str">
        <f>IF(G16="","",Sheet1!AJ16)</f>
        <v/>
      </c>
      <c r="J16" t="e">
        <f>PROPER(Sheet1!Z16)</f>
        <v>#VALUE!</v>
      </c>
      <c r="K16" t="e">
        <f>PROPER(TRIM(IF(ISERROR(Sheet1!N16),Sheet1!Q16,Sheet1!N16)))</f>
        <v>#VALUE!</v>
      </c>
      <c r="L16" t="e">
        <f>PROPER(Sheet1!V16)</f>
        <v>#VALUE!</v>
      </c>
      <c r="M16" t="str">
        <f>TRIM(IF(ISERROR(Sheet1!P16),"",Sheet1!P16))</f>
        <v/>
      </c>
      <c r="N16" s="6" t="e">
        <f>(Sheet1!AA16)</f>
        <v>#VALUE!</v>
      </c>
      <c r="O16" s="6" t="e">
        <f t="shared" si="1"/>
        <v>#VALUE!</v>
      </c>
      <c r="P16" s="6" t="e">
        <f>IF(Sheet1!X16="No","No",IF(Sheet1!X16="","No","Yes"))</f>
        <v>#VALUE!</v>
      </c>
      <c r="Q16" t="e">
        <f>(Sheet1!AB16)</f>
        <v>#VALUE!</v>
      </c>
      <c r="R16" s="6" t="e">
        <f>IF(Sheet1!F16=FALSE,Q16,Sheet1!G16&amp;Sheet1!F16)</f>
        <v>#VALUE!</v>
      </c>
      <c r="S16" s="6" t="e">
        <f t="shared" si="2"/>
        <v>#VALUE!</v>
      </c>
      <c r="T16" s="6" t="e">
        <f>IF(Sheet1!A16=0,"C=US;A= ;P=Regional Municip;O=Lisgar;S="&amp;K16&amp;";"&amp;"G="&amp;L16&amp;";"&amp;"I="&amp;M16&amp;";","C=US;A= ;P=Regional Municip;O=Lisgar;S="&amp;K16&amp;";"&amp;"G="&amp;L16&amp;Sheet1!A16&amp;";"&amp;"I="&amp;M16&amp;";")</f>
        <v>#N/A</v>
      </c>
      <c r="U16" t="str">
        <f ca="1">(Sheet1!AM16)</f>
        <v>DC1MDB01</v>
      </c>
      <c r="V16" t="e">
        <f>(Sheet1!AC16)</f>
        <v>#VALUE!</v>
      </c>
      <c r="W16" t="e">
        <f>Sheet3!D16</f>
        <v>#VALUE!</v>
      </c>
      <c r="X16" t="e">
        <f>Sheet3!E16</f>
        <v>#VALUE!</v>
      </c>
      <c r="Y16" t="str">
        <f t="shared" si="0"/>
        <v/>
      </c>
      <c r="Z16" t="str">
        <f>IF(ISERROR(Sheet1!AI16),"",Sheet1!AI16)</f>
        <v/>
      </c>
      <c r="AA16" t="e">
        <f>IF(Sheet1!W16="Councillors",5120,IF(Sheet1!W16="Information Technology Services Dept.",1024,IF(Sheet1!W16="City Clerk and Solicitor Dept",1953,"No")))</f>
        <v>#VALUE!</v>
      </c>
      <c r="AB16" s="5" t="s">
        <v>96</v>
      </c>
      <c r="AC16" t="e">
        <f>IF(Sheet1!W16="Councillors",4608,IF(Sheet1!W16="Information Technology Services Dept.",921,IF(Sheet1!W16="City Clerk and Solicitor Dept",1855,"No")))</f>
        <v>#VALUE!</v>
      </c>
      <c r="AD16" t="e">
        <f t="shared" si="3"/>
        <v>#VALUE!</v>
      </c>
      <c r="AE16" t="str">
        <f ca="1">IF(Sheet1!AM16="DC1MDB01","DC1",IF(Sheet1!AM16="DC1MDB02","DC1",IF(Sheet1!AM16="DC1MDB03","DC1",IF(Sheet1!AM16="DC1MDB04","DC1",IF(Sheet1!AM16="DC1MDB05","DC1",IF(Sheet1!AM16="DC1MDB06","DC1",IF(Sheet1!AM16="DC1MDB07","DC1",IF(Sheet1!AM16="DC1MDB08","DC1",IF(Sheet1!AM16="DC1MDB09","DC1",IF(Sheet1!AM16="DC1MDB10","DC1",IF(Sheet1!AM16="DC4MDB01","DC4",IF(Sheet1!AM16="DC4MDB02","DC4",IF(Sheet1!AM16="DC4MDB03","DC4",IF(Sheet1!AM16="DC4MDB04","DC4",IF(Sheet1!AM16="DC4MDB05","DC4",IF(Sheet1!AM16="DC4MDB06","DC4",IF(Sheet1!AM16="DC4MDB07","DC4",IF(Sheet1!AM16="DC4MDB08","DC4",IF(Sheet1!AM16="DC4MDB09","DC4",IF(Sheet1!AM16="DC4MDB10","DC4","$False"))))))))))))))))))))</f>
        <v>DC1</v>
      </c>
      <c r="AF16" t="s">
        <v>35</v>
      </c>
      <c r="AG16" t="e">
        <f t="shared" si="4"/>
        <v>#VALUE!</v>
      </c>
      <c r="AH16" t="e">
        <f t="shared" si="5"/>
        <v>#VALUE!</v>
      </c>
      <c r="AI16" t="s">
        <v>11</v>
      </c>
      <c r="AJ16" t="s">
        <v>12</v>
      </c>
      <c r="AK16" t="s">
        <v>13</v>
      </c>
      <c r="AL16" t="s">
        <v>14</v>
      </c>
      <c r="AM16" t="s">
        <v>5</v>
      </c>
      <c r="AN16" t="s">
        <v>15</v>
      </c>
      <c r="AO16" t="s">
        <v>16</v>
      </c>
      <c r="AP16" t="s">
        <v>17</v>
      </c>
      <c r="AQ16" t="s">
        <v>18</v>
      </c>
      <c r="AR16" t="s">
        <v>19</v>
      </c>
    </row>
    <row r="17" spans="1:44" ht="13.5" customHeight="1">
      <c r="A17" s="7"/>
      <c r="B17" s="7"/>
      <c r="C17" s="7"/>
      <c r="D17" s="8"/>
      <c r="F17" s="9" t="str">
        <f>(Sheet1!AE17)</f>
        <v/>
      </c>
      <c r="G17" t="str">
        <f>IF(OR(Sheet1!AH17="Yes",Sheet1!AF17="Yes"),"\\CMFP538\"&amp;Sheet1!AK17,"")</f>
        <v/>
      </c>
      <c r="H17" t="str">
        <f>IF(G17="","",Sheet1!AK17)</f>
        <v/>
      </c>
      <c r="I17" t="str">
        <f>IF(G17="","",Sheet1!AJ17)</f>
        <v/>
      </c>
      <c r="J17" t="e">
        <f>PROPER(Sheet1!Z17)</f>
        <v>#VALUE!</v>
      </c>
      <c r="K17" t="e">
        <f>PROPER(TRIM(IF(ISERROR(Sheet1!N17),Sheet1!Q17,Sheet1!N17)))</f>
        <v>#VALUE!</v>
      </c>
      <c r="L17" t="e">
        <f>PROPER(Sheet1!V17)</f>
        <v>#VALUE!</v>
      </c>
      <c r="M17" t="str">
        <f>TRIM(IF(ISERROR(Sheet1!P17),"",Sheet1!P17))</f>
        <v/>
      </c>
      <c r="N17" s="6" t="e">
        <f>(Sheet1!AA17)</f>
        <v>#VALUE!</v>
      </c>
      <c r="O17" s="6" t="e">
        <f t="shared" si="1"/>
        <v>#VALUE!</v>
      </c>
      <c r="P17" s="6" t="e">
        <f>IF(Sheet1!X17="No","No",IF(Sheet1!X17="","No","Yes"))</f>
        <v>#VALUE!</v>
      </c>
      <c r="Q17" t="e">
        <f>(Sheet1!AB17)</f>
        <v>#VALUE!</v>
      </c>
      <c r="R17" s="6" t="e">
        <f>IF(Sheet1!F17=FALSE,Q17,Sheet1!G17&amp;Sheet1!F17)</f>
        <v>#VALUE!</v>
      </c>
      <c r="S17" s="6" t="e">
        <f t="shared" si="2"/>
        <v>#VALUE!</v>
      </c>
      <c r="T17" s="6" t="e">
        <f>IF(Sheet1!A17=0,"C=US;A= ;P=Regional Municip;O=Lisgar;S="&amp;K17&amp;";"&amp;"G="&amp;L17&amp;";"&amp;"I="&amp;M17&amp;";","C=US;A= ;P=Regional Municip;O=Lisgar;S="&amp;K17&amp;";"&amp;"G="&amp;L17&amp;Sheet1!A17&amp;";"&amp;"I="&amp;M17&amp;";")</f>
        <v>#N/A</v>
      </c>
      <c r="U17" t="str">
        <f ca="1">(Sheet1!AM17)</f>
        <v>DC4MDB10</v>
      </c>
      <c r="V17" t="e">
        <f>(Sheet1!AC17)</f>
        <v>#VALUE!</v>
      </c>
      <c r="W17" t="e">
        <f>Sheet3!D17</f>
        <v>#VALUE!</v>
      </c>
      <c r="X17" t="e">
        <f>Sheet3!E17</f>
        <v>#VALUE!</v>
      </c>
      <c r="Y17" t="str">
        <f t="shared" si="0"/>
        <v/>
      </c>
      <c r="Z17" t="str">
        <f>IF(ISERROR(Sheet1!AI17),"",Sheet1!AI17)</f>
        <v/>
      </c>
      <c r="AA17" t="e">
        <f>IF(Sheet1!W17="Councillors",5120,IF(Sheet1!W17="Information Technology Services Dept.",1024,IF(Sheet1!W17="City Clerk and Solicitor Dept",1953,"No")))</f>
        <v>#VALUE!</v>
      </c>
      <c r="AB17" s="5" t="s">
        <v>96</v>
      </c>
      <c r="AC17" t="e">
        <f>IF(Sheet1!W17="Councillors",4608,IF(Sheet1!W17="Information Technology Services Dept.",921,IF(Sheet1!W17="City Clerk and Solicitor Dept",1855,"No")))</f>
        <v>#VALUE!</v>
      </c>
      <c r="AD17" t="e">
        <f t="shared" si="3"/>
        <v>#VALUE!</v>
      </c>
      <c r="AE17" t="str">
        <f ca="1">IF(Sheet1!AM17="DC1MDB01","DC1",IF(Sheet1!AM17="DC1MDB02","DC1",IF(Sheet1!AM17="DC1MDB03","DC1",IF(Sheet1!AM17="DC1MDB04","DC1",IF(Sheet1!AM17="DC1MDB05","DC1",IF(Sheet1!AM17="DC1MDB06","DC1",IF(Sheet1!AM17="DC1MDB07","DC1",IF(Sheet1!AM17="DC1MDB08","DC1",IF(Sheet1!AM17="DC1MDB09","DC1",IF(Sheet1!AM17="DC1MDB10","DC1",IF(Sheet1!AM17="DC4MDB01","DC4",IF(Sheet1!AM17="DC4MDB02","DC4",IF(Sheet1!AM17="DC4MDB03","DC4",IF(Sheet1!AM17="DC4MDB04","DC4",IF(Sheet1!AM17="DC4MDB05","DC4",IF(Sheet1!AM17="DC4MDB06","DC4",IF(Sheet1!AM17="DC4MDB07","DC4",IF(Sheet1!AM17="DC4MDB08","DC4",IF(Sheet1!AM17="DC4MDB09","DC4",IF(Sheet1!AM17="DC4MDB10","DC4","$False"))))))))))))))))))))</f>
        <v>DC4</v>
      </c>
      <c r="AF17" t="s">
        <v>35</v>
      </c>
      <c r="AG17" t="e">
        <f t="shared" si="4"/>
        <v>#VALUE!</v>
      </c>
      <c r="AH17" t="e">
        <f t="shared" si="5"/>
        <v>#VALUE!</v>
      </c>
      <c r="AI17" t="s">
        <v>11</v>
      </c>
      <c r="AJ17" t="s">
        <v>12</v>
      </c>
      <c r="AK17" t="s">
        <v>13</v>
      </c>
      <c r="AL17" t="s">
        <v>14</v>
      </c>
      <c r="AM17" t="s">
        <v>5</v>
      </c>
      <c r="AN17" t="s">
        <v>15</v>
      </c>
      <c r="AO17" t="s">
        <v>16</v>
      </c>
      <c r="AP17" t="s">
        <v>17</v>
      </c>
      <c r="AQ17" t="s">
        <v>18</v>
      </c>
      <c r="AR17" t="s">
        <v>19</v>
      </c>
    </row>
    <row r="18" spans="1:44" ht="13.5" customHeight="1">
      <c r="A18" s="7"/>
      <c r="B18" s="7"/>
      <c r="C18" s="7"/>
      <c r="D18" s="8"/>
      <c r="F18" s="9" t="str">
        <f>(Sheet1!AE18)</f>
        <v/>
      </c>
      <c r="G18" t="str">
        <f>IF(OR(Sheet1!AH18="Yes",Sheet1!AF18="Yes"),"\\CMFP538\"&amp;Sheet1!AK18,"")</f>
        <v/>
      </c>
      <c r="H18" t="str">
        <f>IF(G18="","",Sheet1!AK18)</f>
        <v/>
      </c>
      <c r="I18" t="str">
        <f>IF(G18="","",Sheet1!AJ18)</f>
        <v/>
      </c>
      <c r="J18" t="e">
        <f>PROPER(Sheet1!Z18)</f>
        <v>#VALUE!</v>
      </c>
      <c r="K18" t="e">
        <f>PROPER(TRIM(IF(ISERROR(Sheet1!N18),Sheet1!Q18,Sheet1!N18)))</f>
        <v>#VALUE!</v>
      </c>
      <c r="L18" t="e">
        <f>PROPER(Sheet1!V18)</f>
        <v>#VALUE!</v>
      </c>
      <c r="M18" t="str">
        <f>TRIM(IF(ISERROR(Sheet1!P18),"",Sheet1!P18))</f>
        <v/>
      </c>
      <c r="N18" s="6" t="e">
        <f>(Sheet1!AA18)</f>
        <v>#VALUE!</v>
      </c>
      <c r="O18" s="6" t="e">
        <f t="shared" si="1"/>
        <v>#VALUE!</v>
      </c>
      <c r="P18" s="6" t="e">
        <f>IF(Sheet1!X18="No","No",IF(Sheet1!X18="","No","Yes"))</f>
        <v>#VALUE!</v>
      </c>
      <c r="Q18" t="e">
        <f>(Sheet1!AB18)</f>
        <v>#VALUE!</v>
      </c>
      <c r="R18" s="6" t="e">
        <f>IF(Sheet1!F18=FALSE,Q18,Sheet1!G18&amp;Sheet1!F18)</f>
        <v>#VALUE!</v>
      </c>
      <c r="S18" s="6" t="e">
        <f t="shared" si="2"/>
        <v>#VALUE!</v>
      </c>
      <c r="T18" s="6" t="e">
        <f>IF(Sheet1!A18=0,"C=US;A= ;P=Regional Municip;O=Lisgar;S="&amp;K18&amp;";"&amp;"G="&amp;L18&amp;";"&amp;"I="&amp;M18&amp;";","C=US;A= ;P=Regional Municip;O=Lisgar;S="&amp;K18&amp;";"&amp;"G="&amp;L18&amp;Sheet1!A18&amp;";"&amp;"I="&amp;M18&amp;";")</f>
        <v>#N/A</v>
      </c>
      <c r="U18" t="str">
        <f ca="1">(Sheet1!AM18)</f>
        <v>DC1MDB07</v>
      </c>
      <c r="V18" t="e">
        <f>(Sheet1!AC18)</f>
        <v>#VALUE!</v>
      </c>
      <c r="W18" t="e">
        <f>Sheet3!D18</f>
        <v>#VALUE!</v>
      </c>
      <c r="X18" t="e">
        <f>Sheet3!E18</f>
        <v>#VALUE!</v>
      </c>
      <c r="Y18" t="str">
        <f t="shared" si="0"/>
        <v/>
      </c>
      <c r="Z18" t="str">
        <f>IF(ISERROR(Sheet1!AI18),"",Sheet1!AI18)</f>
        <v/>
      </c>
      <c r="AA18" t="e">
        <f>IF(Sheet1!W18="Councillors",5120,IF(Sheet1!W18="Information Technology Services Dept.",1024,IF(Sheet1!W18="City Clerk and Solicitor Dept",1953,"No")))</f>
        <v>#VALUE!</v>
      </c>
      <c r="AB18" s="5" t="s">
        <v>96</v>
      </c>
      <c r="AC18" t="e">
        <f>IF(Sheet1!W18="Councillors",4608,IF(Sheet1!W18="Information Technology Services Dept.",921,IF(Sheet1!W18="City Clerk and Solicitor Dept",1855,"No")))</f>
        <v>#VALUE!</v>
      </c>
      <c r="AD18" t="e">
        <f t="shared" si="3"/>
        <v>#VALUE!</v>
      </c>
      <c r="AE18" t="str">
        <f ca="1">IF(Sheet1!AM18="DC1MDB01","DC1",IF(Sheet1!AM18="DC1MDB02","DC1",IF(Sheet1!AM18="DC1MDB03","DC1",IF(Sheet1!AM18="DC1MDB04","DC1",IF(Sheet1!AM18="DC1MDB05","DC1",IF(Sheet1!AM18="DC1MDB06","DC1",IF(Sheet1!AM18="DC1MDB07","DC1",IF(Sheet1!AM18="DC1MDB08","DC1",IF(Sheet1!AM18="DC1MDB09","DC1",IF(Sheet1!AM18="DC1MDB10","DC1",IF(Sheet1!AM18="DC4MDB01","DC4",IF(Sheet1!AM18="DC4MDB02","DC4",IF(Sheet1!AM18="DC4MDB03","DC4",IF(Sheet1!AM18="DC4MDB04","DC4",IF(Sheet1!AM18="DC4MDB05","DC4",IF(Sheet1!AM18="DC4MDB06","DC4",IF(Sheet1!AM18="DC4MDB07","DC4",IF(Sheet1!AM18="DC4MDB08","DC4",IF(Sheet1!AM18="DC4MDB09","DC4",IF(Sheet1!AM18="DC4MDB10","DC4","$False"))))))))))))))))))))</f>
        <v>DC1</v>
      </c>
      <c r="AF18" t="s">
        <v>35</v>
      </c>
      <c r="AG18" t="e">
        <f t="shared" si="4"/>
        <v>#VALUE!</v>
      </c>
      <c r="AH18" t="e">
        <f t="shared" si="5"/>
        <v>#VALUE!</v>
      </c>
      <c r="AI18" t="s">
        <v>11</v>
      </c>
      <c r="AJ18" t="s">
        <v>12</v>
      </c>
      <c r="AK18" t="s">
        <v>13</v>
      </c>
      <c r="AL18" t="s">
        <v>14</v>
      </c>
      <c r="AM18" t="s">
        <v>5</v>
      </c>
      <c r="AN18" t="s">
        <v>15</v>
      </c>
      <c r="AO18" t="s">
        <v>16</v>
      </c>
      <c r="AP18" t="s">
        <v>17</v>
      </c>
      <c r="AQ18" t="s">
        <v>18</v>
      </c>
      <c r="AR18" t="s">
        <v>19</v>
      </c>
    </row>
    <row r="19" spans="1:44" ht="13.5" customHeight="1">
      <c r="A19" s="7"/>
      <c r="B19" s="7"/>
      <c r="C19" s="7"/>
      <c r="D19" s="8"/>
      <c r="F19" s="9" t="str">
        <f>(Sheet1!AE19)</f>
        <v/>
      </c>
      <c r="G19" t="str">
        <f>IF(OR(Sheet1!AH19="Yes",Sheet1!AF19="Yes"),"\\CMFP538\"&amp;Sheet1!AK19,"")</f>
        <v/>
      </c>
      <c r="H19" t="str">
        <f>IF(G19="","",Sheet1!AK19)</f>
        <v/>
      </c>
      <c r="I19" t="str">
        <f>IF(G19="","",Sheet1!AJ19)</f>
        <v/>
      </c>
      <c r="J19" t="e">
        <f>PROPER(Sheet1!Z19)</f>
        <v>#VALUE!</v>
      </c>
      <c r="K19" t="e">
        <f>PROPER(TRIM(IF(ISERROR(Sheet1!N19),Sheet1!Q19,Sheet1!N19)))</f>
        <v>#VALUE!</v>
      </c>
      <c r="L19" t="e">
        <f>PROPER(Sheet1!V19)</f>
        <v>#VALUE!</v>
      </c>
      <c r="M19" t="str">
        <f>TRIM(IF(ISERROR(Sheet1!P19),"",Sheet1!P19))</f>
        <v/>
      </c>
      <c r="N19" s="6" t="e">
        <f>(Sheet1!AA19)</f>
        <v>#VALUE!</v>
      </c>
      <c r="O19" s="6" t="e">
        <f t="shared" si="1"/>
        <v>#VALUE!</v>
      </c>
      <c r="P19" s="6" t="e">
        <f>IF(Sheet1!X19="No","No",IF(Sheet1!X19="","No","Yes"))</f>
        <v>#VALUE!</v>
      </c>
      <c r="Q19" t="e">
        <f>(Sheet1!AB19)</f>
        <v>#VALUE!</v>
      </c>
      <c r="R19" s="6" t="e">
        <f>IF(Sheet1!F19=FALSE,Q19,Sheet1!G19&amp;Sheet1!F19)</f>
        <v>#VALUE!</v>
      </c>
      <c r="S19" s="6" t="e">
        <f t="shared" si="2"/>
        <v>#VALUE!</v>
      </c>
      <c r="T19" s="6" t="e">
        <f>IF(Sheet1!A19=0,"C=US;A= ;P=Regional Municip;O=Lisgar;S="&amp;K19&amp;";"&amp;"G="&amp;L19&amp;";"&amp;"I="&amp;M19&amp;";","C=US;A= ;P=Regional Municip;O=Lisgar;S="&amp;K19&amp;";"&amp;"G="&amp;L19&amp;Sheet1!A19&amp;";"&amp;"I="&amp;M19&amp;";")</f>
        <v>#N/A</v>
      </c>
      <c r="U19" t="str">
        <f ca="1">(Sheet1!AM19)</f>
        <v>DC4MDB10</v>
      </c>
      <c r="V19" t="e">
        <f>(Sheet1!AC19)</f>
        <v>#VALUE!</v>
      </c>
      <c r="W19" t="e">
        <f>Sheet3!D19</f>
        <v>#VALUE!</v>
      </c>
      <c r="X19" t="e">
        <f>Sheet3!E19</f>
        <v>#VALUE!</v>
      </c>
      <c r="Y19" t="str">
        <f t="shared" si="0"/>
        <v/>
      </c>
      <c r="Z19" t="str">
        <f>IF(ISERROR(Sheet1!AI19),"",Sheet1!AI19)</f>
        <v/>
      </c>
      <c r="AA19" t="e">
        <f>IF(Sheet1!W19="Councillors",5120,IF(Sheet1!W19="Information Technology Services Dept.",1024,IF(Sheet1!W19="City Clerk and Solicitor Dept",1953,"No")))</f>
        <v>#VALUE!</v>
      </c>
      <c r="AB19" s="5" t="s">
        <v>96</v>
      </c>
      <c r="AC19" t="e">
        <f>IF(Sheet1!W19="Councillors",4608,IF(Sheet1!W19="Information Technology Services Dept.",921,IF(Sheet1!W19="City Clerk and Solicitor Dept",1855,"No")))</f>
        <v>#VALUE!</v>
      </c>
      <c r="AD19" t="e">
        <f t="shared" si="3"/>
        <v>#VALUE!</v>
      </c>
      <c r="AE19" t="str">
        <f ca="1">IF(Sheet1!AM19="DC1MDB01","DC1",IF(Sheet1!AM19="DC1MDB02","DC1",IF(Sheet1!AM19="DC1MDB03","DC1",IF(Sheet1!AM19="DC1MDB04","DC1",IF(Sheet1!AM19="DC1MDB05","DC1",IF(Sheet1!AM19="DC1MDB06","DC1",IF(Sheet1!AM19="DC1MDB07","DC1",IF(Sheet1!AM19="DC1MDB08","DC1",IF(Sheet1!AM19="DC1MDB09","DC1",IF(Sheet1!AM19="DC1MDB10","DC1",IF(Sheet1!AM19="DC4MDB01","DC4",IF(Sheet1!AM19="DC4MDB02","DC4",IF(Sheet1!AM19="DC4MDB03","DC4",IF(Sheet1!AM19="DC4MDB04","DC4",IF(Sheet1!AM19="DC4MDB05","DC4",IF(Sheet1!AM19="DC4MDB06","DC4",IF(Sheet1!AM19="DC4MDB07","DC4",IF(Sheet1!AM19="DC4MDB08","DC4",IF(Sheet1!AM19="DC4MDB09","DC4",IF(Sheet1!AM19="DC4MDB10","DC4","$False"))))))))))))))))))))</f>
        <v>DC4</v>
      </c>
      <c r="AF19" t="s">
        <v>35</v>
      </c>
      <c r="AG19" t="e">
        <f t="shared" si="4"/>
        <v>#VALUE!</v>
      </c>
      <c r="AH19" t="e">
        <f t="shared" si="5"/>
        <v>#VALUE!</v>
      </c>
      <c r="AI19" t="s">
        <v>11</v>
      </c>
      <c r="AJ19" t="s">
        <v>12</v>
      </c>
      <c r="AK19" t="s">
        <v>13</v>
      </c>
      <c r="AL19" t="s">
        <v>14</v>
      </c>
      <c r="AM19" t="s">
        <v>5</v>
      </c>
      <c r="AN19" t="s">
        <v>15</v>
      </c>
      <c r="AO19" t="s">
        <v>16</v>
      </c>
      <c r="AP19" t="s">
        <v>17</v>
      </c>
      <c r="AQ19" t="s">
        <v>18</v>
      </c>
      <c r="AR19" t="s">
        <v>19</v>
      </c>
    </row>
    <row r="20" spans="1:44" ht="13.5" customHeight="1">
      <c r="A20" s="7"/>
      <c r="B20" s="7"/>
      <c r="C20" s="7"/>
      <c r="D20" s="8"/>
      <c r="F20" s="9" t="str">
        <f>(Sheet1!AE20)</f>
        <v/>
      </c>
      <c r="G20" t="str">
        <f>IF(OR(Sheet1!AH20="Yes",Sheet1!AF20="Yes"),"\\CMFP538\"&amp;Sheet1!AK20,"")</f>
        <v/>
      </c>
      <c r="H20" t="str">
        <f>IF(G20="","",Sheet1!AK20)</f>
        <v/>
      </c>
      <c r="I20" t="str">
        <f>IF(G20="","",Sheet1!AJ20)</f>
        <v/>
      </c>
      <c r="J20" t="e">
        <f>PROPER(Sheet1!Z20)</f>
        <v>#VALUE!</v>
      </c>
      <c r="K20" t="e">
        <f>PROPER(TRIM(IF(ISERROR(Sheet1!N20),Sheet1!Q20,Sheet1!N20)))</f>
        <v>#VALUE!</v>
      </c>
      <c r="L20" t="e">
        <f>PROPER(Sheet1!V20)</f>
        <v>#VALUE!</v>
      </c>
      <c r="M20" t="str">
        <f>TRIM(IF(ISERROR(Sheet1!P20),"",Sheet1!P20))</f>
        <v/>
      </c>
      <c r="N20" s="6" t="e">
        <f>(Sheet1!AA20)</f>
        <v>#VALUE!</v>
      </c>
      <c r="O20" s="6" t="e">
        <f t="shared" si="1"/>
        <v>#VALUE!</v>
      </c>
      <c r="P20" s="6" t="e">
        <f>IF(Sheet1!X20="No","No",IF(Sheet1!X20="","No","Yes"))</f>
        <v>#VALUE!</v>
      </c>
      <c r="Q20" t="e">
        <f>(Sheet1!AB20)</f>
        <v>#VALUE!</v>
      </c>
      <c r="R20" s="6" t="e">
        <f>IF(Sheet1!F20=FALSE,Q20,Sheet1!G20&amp;Sheet1!F20)</f>
        <v>#VALUE!</v>
      </c>
      <c r="S20" s="6" t="e">
        <f t="shared" si="2"/>
        <v>#VALUE!</v>
      </c>
      <c r="T20" s="6" t="e">
        <f>IF(Sheet1!A20=0,"C=US;A= ;P=Regional Municip;O=Lisgar;S="&amp;K20&amp;";"&amp;"G="&amp;L20&amp;";"&amp;"I="&amp;M20&amp;";","C=US;A= ;P=Regional Municip;O=Lisgar;S="&amp;K20&amp;";"&amp;"G="&amp;L20&amp;Sheet1!A20&amp;";"&amp;"I="&amp;M20&amp;";")</f>
        <v>#N/A</v>
      </c>
      <c r="U20" t="str">
        <f ca="1">(Sheet1!AM20)</f>
        <v>DC4MDB09</v>
      </c>
      <c r="V20" t="e">
        <f>(Sheet1!AC20)</f>
        <v>#VALUE!</v>
      </c>
      <c r="W20" t="e">
        <f>Sheet3!D20</f>
        <v>#VALUE!</v>
      </c>
      <c r="X20" t="e">
        <f>Sheet3!E20</f>
        <v>#VALUE!</v>
      </c>
      <c r="Y20" t="str">
        <f t="shared" si="0"/>
        <v/>
      </c>
      <c r="Z20" t="str">
        <f>IF(ISERROR(Sheet1!AI20),"",Sheet1!AI20)</f>
        <v/>
      </c>
      <c r="AA20" t="e">
        <f>IF(Sheet1!W20="Councillors",5120,IF(Sheet1!W20="Information Technology Services Dept.",1024,IF(Sheet1!W20="City Clerk and Solicitor Dept",1953,"No")))</f>
        <v>#VALUE!</v>
      </c>
      <c r="AB20" s="5" t="s">
        <v>96</v>
      </c>
      <c r="AC20" t="e">
        <f>IF(Sheet1!W20="Councillors",4608,IF(Sheet1!W20="Information Technology Services Dept.",921,IF(Sheet1!W20="City Clerk and Solicitor Dept",1855,"No")))</f>
        <v>#VALUE!</v>
      </c>
      <c r="AD20" t="e">
        <f t="shared" si="3"/>
        <v>#VALUE!</v>
      </c>
      <c r="AE20" t="str">
        <f ca="1">IF(Sheet1!AM20="DC1MDB01","DC1",IF(Sheet1!AM20="DC1MDB02","DC1",IF(Sheet1!AM20="DC1MDB03","DC1",IF(Sheet1!AM20="DC1MDB04","DC1",IF(Sheet1!AM20="DC1MDB05","DC1",IF(Sheet1!AM20="DC1MDB06","DC1",IF(Sheet1!AM20="DC1MDB07","DC1",IF(Sheet1!AM20="DC1MDB08","DC1",IF(Sheet1!AM20="DC1MDB09","DC1",IF(Sheet1!AM20="DC1MDB10","DC1",IF(Sheet1!AM20="DC4MDB01","DC4",IF(Sheet1!AM20="DC4MDB02","DC4",IF(Sheet1!AM20="DC4MDB03","DC4",IF(Sheet1!AM20="DC4MDB04","DC4",IF(Sheet1!AM20="DC4MDB05","DC4",IF(Sheet1!AM20="DC4MDB06","DC4",IF(Sheet1!AM20="DC4MDB07","DC4",IF(Sheet1!AM20="DC4MDB08","DC4",IF(Sheet1!AM20="DC4MDB09","DC4",IF(Sheet1!AM20="DC4MDB10","DC4","$False"))))))))))))))))))))</f>
        <v>DC4</v>
      </c>
      <c r="AF20" t="s">
        <v>35</v>
      </c>
      <c r="AG20" t="e">
        <f t="shared" si="4"/>
        <v>#VALUE!</v>
      </c>
      <c r="AH20" t="e">
        <f t="shared" si="5"/>
        <v>#VALUE!</v>
      </c>
      <c r="AI20" t="s">
        <v>11</v>
      </c>
      <c r="AJ20" t="s">
        <v>12</v>
      </c>
      <c r="AK20" t="s">
        <v>13</v>
      </c>
      <c r="AL20" t="s">
        <v>14</v>
      </c>
      <c r="AM20" t="s">
        <v>5</v>
      </c>
      <c r="AN20" t="s">
        <v>15</v>
      </c>
      <c r="AO20" t="s">
        <v>16</v>
      </c>
      <c r="AP20" t="s">
        <v>17</v>
      </c>
      <c r="AQ20" t="s">
        <v>18</v>
      </c>
      <c r="AR20" t="s">
        <v>19</v>
      </c>
    </row>
    <row r="21" spans="1:44" ht="13.5" customHeight="1">
      <c r="A21" s="7"/>
      <c r="B21" s="7"/>
      <c r="C21" s="7"/>
      <c r="D21" s="8"/>
      <c r="F21" s="9" t="str">
        <f>(Sheet1!AE21)</f>
        <v/>
      </c>
      <c r="G21" t="str">
        <f>IF(OR(Sheet1!AH21="Yes",Sheet1!AF21="Yes"),"\\CMFP538\"&amp;Sheet1!AK21,"")</f>
        <v/>
      </c>
      <c r="H21" t="str">
        <f>IF(G21="","",Sheet1!AK21)</f>
        <v/>
      </c>
      <c r="I21" t="str">
        <f>IF(G21="","",Sheet1!AJ21)</f>
        <v/>
      </c>
      <c r="J21" t="e">
        <f>PROPER(Sheet1!Z21)</f>
        <v>#VALUE!</v>
      </c>
      <c r="K21" t="e">
        <f>PROPER(TRIM(IF(ISERROR(Sheet1!N21),Sheet1!Q21,Sheet1!N21)))</f>
        <v>#VALUE!</v>
      </c>
      <c r="L21" t="e">
        <f>PROPER(Sheet1!V21)</f>
        <v>#VALUE!</v>
      </c>
      <c r="M21" t="str">
        <f>TRIM(IF(ISERROR(Sheet1!P21),"",Sheet1!P21))</f>
        <v/>
      </c>
      <c r="N21" s="6" t="e">
        <f>(Sheet1!AA21)</f>
        <v>#VALUE!</v>
      </c>
      <c r="O21" s="6" t="e">
        <f t="shared" si="1"/>
        <v>#VALUE!</v>
      </c>
      <c r="P21" s="6" t="e">
        <f>IF(Sheet1!X21="No","No",IF(Sheet1!X21="","No","Yes"))</f>
        <v>#VALUE!</v>
      </c>
      <c r="Q21" t="e">
        <f>(Sheet1!AB21)</f>
        <v>#VALUE!</v>
      </c>
      <c r="R21" s="6" t="e">
        <f>IF(Sheet1!F21=FALSE,Q21,Sheet1!G21&amp;Sheet1!F21)</f>
        <v>#VALUE!</v>
      </c>
      <c r="S21" s="6" t="e">
        <f t="shared" si="2"/>
        <v>#VALUE!</v>
      </c>
      <c r="T21" s="6" t="e">
        <f>IF(Sheet1!A21=0,"C=US;A= ;P=Regional Municip;O=Lisgar;S="&amp;K21&amp;";"&amp;"G="&amp;L21&amp;";"&amp;"I="&amp;M21&amp;";","C=US;A= ;P=Regional Municip;O=Lisgar;S="&amp;K21&amp;";"&amp;"G="&amp;L21&amp;Sheet1!A21&amp;";"&amp;"I="&amp;M21&amp;";")</f>
        <v>#N/A</v>
      </c>
      <c r="U21" t="str">
        <f ca="1">(Sheet1!AM21)</f>
        <v>DC1MDB06</v>
      </c>
      <c r="V21" t="e">
        <f>(Sheet1!AC21)</f>
        <v>#VALUE!</v>
      </c>
      <c r="W21" t="e">
        <f>Sheet3!D21</f>
        <v>#VALUE!</v>
      </c>
      <c r="X21" t="e">
        <f>Sheet3!E21</f>
        <v>#VALUE!</v>
      </c>
      <c r="Y21" t="str">
        <f t="shared" si="0"/>
        <v/>
      </c>
      <c r="Z21" t="str">
        <f>IF(ISERROR(Sheet1!AI21),"",Sheet1!AI21)</f>
        <v/>
      </c>
      <c r="AA21" t="e">
        <f>IF(Sheet1!W21="Councillors",5120,IF(Sheet1!W21="Information Technology Services Dept.",1024,IF(Sheet1!W21="City Clerk and Solicitor Dept",1953,"No")))</f>
        <v>#VALUE!</v>
      </c>
      <c r="AB21" s="5" t="s">
        <v>96</v>
      </c>
      <c r="AC21" t="e">
        <f>IF(Sheet1!W21="Councillors",4608,IF(Sheet1!W21="Information Technology Services Dept.",921,IF(Sheet1!W21="City Clerk and Solicitor Dept",1855,"No")))</f>
        <v>#VALUE!</v>
      </c>
      <c r="AD21" t="e">
        <f t="shared" si="3"/>
        <v>#VALUE!</v>
      </c>
      <c r="AE21" t="str">
        <f ca="1">IF(Sheet1!AM21="DC1MDB01","DC1",IF(Sheet1!AM21="DC1MDB02","DC1",IF(Sheet1!AM21="DC1MDB03","DC1",IF(Sheet1!AM21="DC1MDB04","DC1",IF(Sheet1!AM21="DC1MDB05","DC1",IF(Sheet1!AM21="DC1MDB06","DC1",IF(Sheet1!AM21="DC1MDB07","DC1",IF(Sheet1!AM21="DC1MDB08","DC1",IF(Sheet1!AM21="DC1MDB09","DC1",IF(Sheet1!AM21="DC1MDB10","DC1",IF(Sheet1!AM21="DC4MDB01","DC4",IF(Sheet1!AM21="DC4MDB02","DC4",IF(Sheet1!AM21="DC4MDB03","DC4",IF(Sheet1!AM21="DC4MDB04","DC4",IF(Sheet1!AM21="DC4MDB05","DC4",IF(Sheet1!AM21="DC4MDB06","DC4",IF(Sheet1!AM21="DC4MDB07","DC4",IF(Sheet1!AM21="DC4MDB08","DC4",IF(Sheet1!AM21="DC4MDB09","DC4",IF(Sheet1!AM21="DC4MDB10","DC4","$False"))))))))))))))))))))</f>
        <v>DC1</v>
      </c>
      <c r="AF21" t="s">
        <v>35</v>
      </c>
      <c r="AG21" t="e">
        <f t="shared" si="4"/>
        <v>#VALUE!</v>
      </c>
      <c r="AH21" t="e">
        <f t="shared" si="5"/>
        <v>#VALUE!</v>
      </c>
      <c r="AI21" t="s">
        <v>11</v>
      </c>
      <c r="AJ21" t="s">
        <v>12</v>
      </c>
      <c r="AK21" t="s">
        <v>13</v>
      </c>
      <c r="AL21" t="s">
        <v>14</v>
      </c>
      <c r="AM21" t="s">
        <v>5</v>
      </c>
      <c r="AN21" t="s">
        <v>15</v>
      </c>
      <c r="AO21" t="s">
        <v>16</v>
      </c>
      <c r="AP21" t="s">
        <v>17</v>
      </c>
      <c r="AQ21" t="s">
        <v>18</v>
      </c>
      <c r="AR21" t="s">
        <v>19</v>
      </c>
    </row>
    <row r="22" spans="1:44" ht="13.5" customHeight="1">
      <c r="A22" s="7"/>
      <c r="B22" s="7"/>
      <c r="C22" s="7"/>
      <c r="D22" s="8"/>
      <c r="F22" s="9" t="str">
        <f>(Sheet1!AE22)</f>
        <v/>
      </c>
      <c r="G22" t="str">
        <f>IF(OR(Sheet1!AH22="Yes",Sheet1!AF22="Yes"),"\\CMFP538\"&amp;Sheet1!AK22,"")</f>
        <v/>
      </c>
      <c r="H22" t="str">
        <f>IF(G22="","",Sheet1!AK22)</f>
        <v/>
      </c>
      <c r="I22" t="str">
        <f>IF(G22="","",Sheet1!AJ22)</f>
        <v/>
      </c>
      <c r="J22" t="e">
        <f>PROPER(Sheet1!Z22)</f>
        <v>#VALUE!</v>
      </c>
      <c r="K22" t="e">
        <f>PROPER(TRIM(IF(ISERROR(Sheet1!N22),Sheet1!Q22,Sheet1!N22)))</f>
        <v>#VALUE!</v>
      </c>
      <c r="L22" t="e">
        <f>PROPER(Sheet1!V22)</f>
        <v>#VALUE!</v>
      </c>
      <c r="M22" t="str">
        <f>TRIM(IF(ISERROR(Sheet1!P22),"",Sheet1!P22))</f>
        <v/>
      </c>
      <c r="N22" s="6" t="e">
        <f>(Sheet1!AA22)</f>
        <v>#VALUE!</v>
      </c>
      <c r="O22" s="6" t="e">
        <f t="shared" si="1"/>
        <v>#VALUE!</v>
      </c>
      <c r="P22" s="6" t="e">
        <f>IF(Sheet1!X22="No","No",IF(Sheet1!X22="","No","Yes"))</f>
        <v>#VALUE!</v>
      </c>
      <c r="Q22" t="e">
        <f>(Sheet1!AB22)</f>
        <v>#VALUE!</v>
      </c>
      <c r="R22" s="6" t="e">
        <f>IF(Sheet1!F22=FALSE,Q22,Sheet1!G22&amp;Sheet1!F22)</f>
        <v>#VALUE!</v>
      </c>
      <c r="S22" s="6" t="e">
        <f t="shared" si="2"/>
        <v>#VALUE!</v>
      </c>
      <c r="T22" s="6" t="e">
        <f>IF(Sheet1!A22=0,"C=US;A= ;P=Regional Municip;O=Lisgar;S="&amp;K22&amp;";"&amp;"G="&amp;L22&amp;";"&amp;"I="&amp;M22&amp;";","C=US;A= ;P=Regional Municip;O=Lisgar;S="&amp;K22&amp;";"&amp;"G="&amp;L22&amp;Sheet1!A22&amp;";"&amp;"I="&amp;M22&amp;";")</f>
        <v>#N/A</v>
      </c>
      <c r="U22" t="str">
        <f ca="1">(Sheet1!AM22)</f>
        <v>DC4MDB02</v>
      </c>
      <c r="V22" t="e">
        <f>(Sheet1!AC22)</f>
        <v>#VALUE!</v>
      </c>
      <c r="W22" t="e">
        <f>Sheet3!D22</f>
        <v>#VALUE!</v>
      </c>
      <c r="X22" t="e">
        <f>Sheet3!E22</f>
        <v>#VALUE!</v>
      </c>
      <c r="Y22" t="str">
        <f t="shared" si="0"/>
        <v/>
      </c>
      <c r="Z22" t="str">
        <f>IF(ISERROR(Sheet1!AI22),"",Sheet1!AI22)</f>
        <v/>
      </c>
      <c r="AA22" t="e">
        <f>IF(Sheet1!W22="Councillors",5120,IF(Sheet1!W22="Information Technology Services Dept.",1024,IF(Sheet1!W22="City Clerk and Solicitor Dept",1953,"No")))</f>
        <v>#VALUE!</v>
      </c>
      <c r="AB22" s="5" t="s">
        <v>96</v>
      </c>
      <c r="AC22" t="e">
        <f>IF(Sheet1!W22="Councillors",4608,IF(Sheet1!W22="Information Technology Services Dept.",921,IF(Sheet1!W22="City Clerk and Solicitor Dept",1855,"No")))</f>
        <v>#VALUE!</v>
      </c>
      <c r="AD22" t="e">
        <f t="shared" si="3"/>
        <v>#VALUE!</v>
      </c>
      <c r="AE22" t="str">
        <f ca="1">IF(Sheet1!AM22="DC1MDB01","DC1",IF(Sheet1!AM22="DC1MDB02","DC1",IF(Sheet1!AM22="DC1MDB03","DC1",IF(Sheet1!AM22="DC1MDB04","DC1",IF(Sheet1!AM22="DC1MDB05","DC1",IF(Sheet1!AM22="DC1MDB06","DC1",IF(Sheet1!AM22="DC1MDB07","DC1",IF(Sheet1!AM22="DC1MDB08","DC1",IF(Sheet1!AM22="DC1MDB09","DC1",IF(Sheet1!AM22="DC1MDB10","DC1",IF(Sheet1!AM22="DC4MDB01","DC4",IF(Sheet1!AM22="DC4MDB02","DC4",IF(Sheet1!AM22="DC4MDB03","DC4",IF(Sheet1!AM22="DC4MDB04","DC4",IF(Sheet1!AM22="DC4MDB05","DC4",IF(Sheet1!AM22="DC4MDB06","DC4",IF(Sheet1!AM22="DC4MDB07","DC4",IF(Sheet1!AM22="DC4MDB08","DC4",IF(Sheet1!AM22="DC4MDB09","DC4",IF(Sheet1!AM22="DC4MDB10","DC4","$False"))))))))))))))))))))</f>
        <v>DC4</v>
      </c>
      <c r="AF22" t="s">
        <v>35</v>
      </c>
      <c r="AG22" t="e">
        <f t="shared" si="4"/>
        <v>#VALUE!</v>
      </c>
      <c r="AH22" t="e">
        <f t="shared" si="5"/>
        <v>#VALUE!</v>
      </c>
      <c r="AI22" t="s">
        <v>11</v>
      </c>
      <c r="AJ22" t="s">
        <v>12</v>
      </c>
      <c r="AK22" t="s">
        <v>13</v>
      </c>
      <c r="AL22" t="s">
        <v>14</v>
      </c>
      <c r="AM22" t="s">
        <v>5</v>
      </c>
      <c r="AN22" t="s">
        <v>15</v>
      </c>
      <c r="AO22" t="s">
        <v>16</v>
      </c>
      <c r="AP22" t="s">
        <v>17</v>
      </c>
      <c r="AQ22" t="s">
        <v>18</v>
      </c>
      <c r="AR22" t="s">
        <v>19</v>
      </c>
    </row>
    <row r="23" spans="1:44" ht="13.5" customHeight="1">
      <c r="A23" s="7"/>
      <c r="B23" s="7"/>
      <c r="C23" s="7"/>
      <c r="D23" s="8"/>
      <c r="F23" s="9" t="str">
        <f>(Sheet1!AE23)</f>
        <v/>
      </c>
      <c r="G23" t="str">
        <f>IF(OR(Sheet1!AH23="Yes",Sheet1!AF23="Yes"),"\\CMFP538\"&amp;Sheet1!AK23,"")</f>
        <v/>
      </c>
      <c r="H23" t="str">
        <f>IF(G23="","",Sheet1!AK23)</f>
        <v/>
      </c>
      <c r="I23" t="str">
        <f>IF(G23="","",Sheet1!AJ23)</f>
        <v/>
      </c>
      <c r="J23" t="e">
        <f>PROPER(Sheet1!Z23)</f>
        <v>#VALUE!</v>
      </c>
      <c r="K23" t="e">
        <f>PROPER(TRIM(IF(ISERROR(Sheet1!N23),Sheet1!Q23,Sheet1!N23)))</f>
        <v>#VALUE!</v>
      </c>
      <c r="L23" t="e">
        <f>PROPER(Sheet1!V23)</f>
        <v>#VALUE!</v>
      </c>
      <c r="M23" t="str">
        <f>TRIM(IF(ISERROR(Sheet1!P23),"",Sheet1!P23))</f>
        <v/>
      </c>
      <c r="N23" s="6" t="e">
        <f>(Sheet1!AA23)</f>
        <v>#VALUE!</v>
      </c>
      <c r="O23" s="6" t="e">
        <f t="shared" si="1"/>
        <v>#VALUE!</v>
      </c>
      <c r="P23" s="6" t="e">
        <f>IF(Sheet1!X23="No","No",IF(Sheet1!X23="","No","Yes"))</f>
        <v>#VALUE!</v>
      </c>
      <c r="Q23" t="e">
        <f>(Sheet1!AB23)</f>
        <v>#VALUE!</v>
      </c>
      <c r="R23" s="6" t="e">
        <f>IF(Sheet1!F23=FALSE,Q23,Sheet1!G23&amp;Sheet1!F23)</f>
        <v>#VALUE!</v>
      </c>
      <c r="S23" s="6" t="e">
        <f t="shared" si="2"/>
        <v>#VALUE!</v>
      </c>
      <c r="T23" s="6" t="e">
        <f>IF(Sheet1!A23=0,"C=US;A= ;P=Regional Municip;O=Lisgar;S="&amp;K23&amp;";"&amp;"G="&amp;L23&amp;";"&amp;"I="&amp;M23&amp;";","C=US;A= ;P=Regional Municip;O=Lisgar;S="&amp;K23&amp;";"&amp;"G="&amp;L23&amp;Sheet1!A23&amp;";"&amp;"I="&amp;M23&amp;";")</f>
        <v>#N/A</v>
      </c>
      <c r="U23" t="str">
        <f ca="1">(Sheet1!AM23)</f>
        <v>DC1MDB08</v>
      </c>
      <c r="V23" t="e">
        <f>(Sheet1!AC23)</f>
        <v>#VALUE!</v>
      </c>
      <c r="W23" t="e">
        <f>Sheet3!D23</f>
        <v>#VALUE!</v>
      </c>
      <c r="X23" t="e">
        <f>Sheet3!E23</f>
        <v>#VALUE!</v>
      </c>
      <c r="Y23" t="str">
        <f t="shared" si="0"/>
        <v/>
      </c>
      <c r="Z23" t="str">
        <f>IF(ISERROR(Sheet1!AI23),"",Sheet1!AI23)</f>
        <v/>
      </c>
      <c r="AA23" t="e">
        <f>IF(Sheet1!W23="Councillors",5120,IF(Sheet1!W23="Information Technology Services Dept.",1024,IF(Sheet1!W23="City Clerk and Solicitor Dept",1953,"No")))</f>
        <v>#VALUE!</v>
      </c>
      <c r="AB23" s="5" t="s">
        <v>96</v>
      </c>
      <c r="AC23" t="e">
        <f>IF(Sheet1!W23="Councillors",4608,IF(Sheet1!W23="Information Technology Services Dept.",921,IF(Sheet1!W23="City Clerk and Solicitor Dept",1855,"No")))</f>
        <v>#VALUE!</v>
      </c>
      <c r="AD23" t="e">
        <f t="shared" si="3"/>
        <v>#VALUE!</v>
      </c>
      <c r="AE23" t="str">
        <f ca="1">IF(Sheet1!AM23="DC1MDB01","DC1",IF(Sheet1!AM23="DC1MDB02","DC1",IF(Sheet1!AM23="DC1MDB03","DC1",IF(Sheet1!AM23="DC1MDB04","DC1",IF(Sheet1!AM23="DC1MDB05","DC1",IF(Sheet1!AM23="DC1MDB06","DC1",IF(Sheet1!AM23="DC1MDB07","DC1",IF(Sheet1!AM23="DC1MDB08","DC1",IF(Sheet1!AM23="DC1MDB09","DC1",IF(Sheet1!AM23="DC1MDB10","DC1",IF(Sheet1!AM23="DC4MDB01","DC4",IF(Sheet1!AM23="DC4MDB02","DC4",IF(Sheet1!AM23="DC4MDB03","DC4",IF(Sheet1!AM23="DC4MDB04","DC4",IF(Sheet1!AM23="DC4MDB05","DC4",IF(Sheet1!AM23="DC4MDB06","DC4",IF(Sheet1!AM23="DC4MDB07","DC4",IF(Sheet1!AM23="DC4MDB08","DC4",IF(Sheet1!AM23="DC4MDB09","DC4",IF(Sheet1!AM23="DC4MDB10","DC4","$False"))))))))))))))))))))</f>
        <v>DC1</v>
      </c>
      <c r="AF23" t="s">
        <v>35</v>
      </c>
      <c r="AG23" t="e">
        <f t="shared" si="4"/>
        <v>#VALUE!</v>
      </c>
      <c r="AH23" t="e">
        <f t="shared" si="5"/>
        <v>#VALUE!</v>
      </c>
      <c r="AI23" t="s">
        <v>11</v>
      </c>
      <c r="AJ23" t="s">
        <v>12</v>
      </c>
      <c r="AK23" t="s">
        <v>13</v>
      </c>
      <c r="AL23" t="s">
        <v>14</v>
      </c>
      <c r="AM23" t="s">
        <v>5</v>
      </c>
      <c r="AN23" t="s">
        <v>15</v>
      </c>
      <c r="AO23" t="s">
        <v>16</v>
      </c>
      <c r="AP23" t="s">
        <v>17</v>
      </c>
      <c r="AQ23" t="s">
        <v>18</v>
      </c>
      <c r="AR23" t="s">
        <v>19</v>
      </c>
    </row>
    <row r="24" spans="1:44" ht="13.5" customHeight="1">
      <c r="A24" s="7"/>
      <c r="B24" s="7"/>
      <c r="C24" s="7"/>
      <c r="D24" s="8"/>
      <c r="F24" s="9" t="str">
        <f>(Sheet1!AE24)</f>
        <v/>
      </c>
      <c r="G24" t="str">
        <f>IF(OR(Sheet1!AH24="Yes",Sheet1!AF24="Yes"),"\\CMFP538\"&amp;Sheet1!AK24,"")</f>
        <v/>
      </c>
      <c r="H24" t="str">
        <f>IF(G24="","",Sheet1!AK24)</f>
        <v/>
      </c>
      <c r="I24" t="str">
        <f>IF(G24="","",Sheet1!AJ24)</f>
        <v/>
      </c>
      <c r="J24" t="e">
        <f>PROPER(Sheet1!Z24)</f>
        <v>#VALUE!</v>
      </c>
      <c r="K24" t="e">
        <f>PROPER(TRIM(IF(ISERROR(Sheet1!N24),Sheet1!Q24,Sheet1!N24)))</f>
        <v>#VALUE!</v>
      </c>
      <c r="L24" t="e">
        <f>PROPER(Sheet1!V24)</f>
        <v>#VALUE!</v>
      </c>
      <c r="M24" t="str">
        <f>TRIM(IF(ISERROR(Sheet1!P24),"",Sheet1!P24))</f>
        <v/>
      </c>
      <c r="N24" s="6" t="e">
        <f>(Sheet1!AA24)</f>
        <v>#VALUE!</v>
      </c>
      <c r="O24" s="6" t="e">
        <f t="shared" si="1"/>
        <v>#VALUE!</v>
      </c>
      <c r="P24" s="6" t="e">
        <f>IF(Sheet1!X24="No","No",IF(Sheet1!X24="","No","Yes"))</f>
        <v>#VALUE!</v>
      </c>
      <c r="Q24" t="e">
        <f>(Sheet1!AB24)</f>
        <v>#VALUE!</v>
      </c>
      <c r="R24" s="6" t="e">
        <f>IF(Sheet1!F24=FALSE,Q24,Sheet1!G24&amp;Sheet1!F24)</f>
        <v>#VALUE!</v>
      </c>
      <c r="S24" s="6" t="e">
        <f t="shared" si="2"/>
        <v>#VALUE!</v>
      </c>
      <c r="T24" s="6" t="e">
        <f>IF(Sheet1!A24=0,"C=US;A= ;P=Regional Municip;O=Lisgar;S="&amp;K24&amp;";"&amp;"G="&amp;L24&amp;";"&amp;"I="&amp;M24&amp;";","C=US;A= ;P=Regional Municip;O=Lisgar;S="&amp;K24&amp;";"&amp;"G="&amp;L24&amp;Sheet1!A24&amp;";"&amp;"I="&amp;M24&amp;";")</f>
        <v>#N/A</v>
      </c>
      <c r="U24" t="str">
        <f ca="1">(Sheet1!AM24)</f>
        <v>DC4MDB06</v>
      </c>
      <c r="V24" t="e">
        <f>(Sheet1!AC24)</f>
        <v>#VALUE!</v>
      </c>
      <c r="W24" t="e">
        <f>Sheet3!D24</f>
        <v>#VALUE!</v>
      </c>
      <c r="X24" t="e">
        <f>Sheet3!E24</f>
        <v>#VALUE!</v>
      </c>
      <c r="Y24" t="str">
        <f t="shared" si="0"/>
        <v/>
      </c>
      <c r="Z24" t="str">
        <f>IF(ISERROR(Sheet1!AI24),"",Sheet1!AI24)</f>
        <v/>
      </c>
      <c r="AA24" t="e">
        <f>IF(Sheet1!W24="Councillors",5120,IF(Sheet1!W24="Information Technology Services Dept.",1024,IF(Sheet1!W24="City Clerk and Solicitor Dept",1953,"No")))</f>
        <v>#VALUE!</v>
      </c>
      <c r="AB24" s="5" t="s">
        <v>96</v>
      </c>
      <c r="AC24" t="e">
        <f>IF(Sheet1!W24="Councillors",4608,IF(Sheet1!W24="Information Technology Services Dept.",921,IF(Sheet1!W24="City Clerk and Solicitor Dept",1855,"No")))</f>
        <v>#VALUE!</v>
      </c>
      <c r="AD24" t="e">
        <f t="shared" si="3"/>
        <v>#VALUE!</v>
      </c>
      <c r="AE24" t="str">
        <f ca="1">IF(Sheet1!AM24="DC1MDB01","DC1",IF(Sheet1!AM24="DC1MDB02","DC1",IF(Sheet1!AM24="DC1MDB03","DC1",IF(Sheet1!AM24="DC1MDB04","DC1",IF(Sheet1!AM24="DC1MDB05","DC1",IF(Sheet1!AM24="DC1MDB06","DC1",IF(Sheet1!AM24="DC1MDB07","DC1",IF(Sheet1!AM24="DC1MDB08","DC1",IF(Sheet1!AM24="DC1MDB09","DC1",IF(Sheet1!AM24="DC1MDB10","DC1",IF(Sheet1!AM24="DC4MDB01","DC4",IF(Sheet1!AM24="DC4MDB02","DC4",IF(Sheet1!AM24="DC4MDB03","DC4",IF(Sheet1!AM24="DC4MDB04","DC4",IF(Sheet1!AM24="DC4MDB05","DC4",IF(Sheet1!AM24="DC4MDB06","DC4",IF(Sheet1!AM24="DC4MDB07","DC4",IF(Sheet1!AM24="DC4MDB08","DC4",IF(Sheet1!AM24="DC4MDB09","DC4",IF(Sheet1!AM24="DC4MDB10","DC4","$False"))))))))))))))))))))</f>
        <v>DC4</v>
      </c>
      <c r="AF24" t="s">
        <v>35</v>
      </c>
      <c r="AG24" t="e">
        <f t="shared" si="4"/>
        <v>#VALUE!</v>
      </c>
      <c r="AH24" t="e">
        <f t="shared" si="5"/>
        <v>#VALUE!</v>
      </c>
      <c r="AI24" t="s">
        <v>11</v>
      </c>
      <c r="AJ24" t="s">
        <v>12</v>
      </c>
      <c r="AK24" t="s">
        <v>13</v>
      </c>
      <c r="AL24" t="s">
        <v>14</v>
      </c>
      <c r="AM24" t="s">
        <v>5</v>
      </c>
      <c r="AN24" t="s">
        <v>15</v>
      </c>
      <c r="AO24" t="s">
        <v>16</v>
      </c>
      <c r="AP24" t="s">
        <v>17</v>
      </c>
      <c r="AQ24" t="s">
        <v>18</v>
      </c>
      <c r="AR24" t="s">
        <v>19</v>
      </c>
    </row>
    <row r="25" spans="1:44" ht="13.5" customHeight="1">
      <c r="A25" s="7"/>
      <c r="B25" s="7"/>
      <c r="C25" s="7"/>
      <c r="D25" s="8"/>
      <c r="F25" s="9" t="str">
        <f>(Sheet1!AE25)</f>
        <v/>
      </c>
      <c r="G25" t="str">
        <f>IF(OR(Sheet1!AH25="Yes",Sheet1!AF25="Yes"),"\\CMFP538\"&amp;Sheet1!AK25,"")</f>
        <v/>
      </c>
      <c r="H25" t="str">
        <f>IF(G25="","",Sheet1!AK25)</f>
        <v/>
      </c>
      <c r="I25" t="str">
        <f>IF(G25="","",Sheet1!AJ25)</f>
        <v/>
      </c>
      <c r="J25" t="e">
        <f>PROPER(Sheet1!Z25)</f>
        <v>#VALUE!</v>
      </c>
      <c r="K25" t="e">
        <f>PROPER(TRIM(IF(ISERROR(Sheet1!N25),Sheet1!Q25,Sheet1!N25)))</f>
        <v>#VALUE!</v>
      </c>
      <c r="L25" t="e">
        <f>PROPER(Sheet1!V25)</f>
        <v>#VALUE!</v>
      </c>
      <c r="M25" t="str">
        <f>TRIM(IF(ISERROR(Sheet1!P25),"",Sheet1!P25))</f>
        <v/>
      </c>
      <c r="N25" s="6" t="e">
        <f>(Sheet1!AA25)</f>
        <v>#VALUE!</v>
      </c>
      <c r="O25" s="6" t="e">
        <f t="shared" si="1"/>
        <v>#VALUE!</v>
      </c>
      <c r="P25" s="6" t="e">
        <f>IF(Sheet1!X25="No","No",IF(Sheet1!X25="","No","Yes"))</f>
        <v>#VALUE!</v>
      </c>
      <c r="Q25" t="e">
        <f>(Sheet1!AB25)</f>
        <v>#VALUE!</v>
      </c>
      <c r="R25" s="6" t="e">
        <f>IF(Sheet1!F25=FALSE,Q25,Sheet1!G25&amp;Sheet1!F25)</f>
        <v>#VALUE!</v>
      </c>
      <c r="S25" s="6" t="e">
        <f t="shared" si="2"/>
        <v>#VALUE!</v>
      </c>
      <c r="T25" s="6" t="e">
        <f>IF(Sheet1!A25=0,"C=US;A= ;P=Regional Municip;O=Lisgar;S="&amp;K25&amp;";"&amp;"G="&amp;L25&amp;";"&amp;"I="&amp;M25&amp;";","C=US;A= ;P=Regional Municip;O=Lisgar;S="&amp;K25&amp;";"&amp;"G="&amp;L25&amp;Sheet1!A25&amp;";"&amp;"I="&amp;M25&amp;";")</f>
        <v>#N/A</v>
      </c>
      <c r="U25" t="str">
        <f ca="1">(Sheet1!AM25)</f>
        <v>DC4MDB05</v>
      </c>
      <c r="V25" t="e">
        <f>(Sheet1!AC25)</f>
        <v>#VALUE!</v>
      </c>
      <c r="W25" t="e">
        <f>Sheet3!D25</f>
        <v>#VALUE!</v>
      </c>
      <c r="X25" t="e">
        <f>Sheet3!E25</f>
        <v>#VALUE!</v>
      </c>
      <c r="Y25" t="str">
        <f t="shared" si="0"/>
        <v/>
      </c>
      <c r="Z25" t="str">
        <f>IF(ISERROR(Sheet1!AI25),"",Sheet1!AI25)</f>
        <v/>
      </c>
      <c r="AA25" t="e">
        <f>IF(Sheet1!W25="Councillors",5120,IF(Sheet1!W25="Information Technology Services Dept.",1024,IF(Sheet1!W25="City Clerk and Solicitor Dept",1953,"No")))</f>
        <v>#VALUE!</v>
      </c>
      <c r="AB25" s="5" t="s">
        <v>96</v>
      </c>
      <c r="AC25" t="e">
        <f>IF(Sheet1!W25="Councillors",4608,IF(Sheet1!W25="Information Technology Services Dept.",921,IF(Sheet1!W25="City Clerk and Solicitor Dept",1855,"No")))</f>
        <v>#VALUE!</v>
      </c>
      <c r="AD25" t="e">
        <f t="shared" si="3"/>
        <v>#VALUE!</v>
      </c>
      <c r="AE25" t="str">
        <f ca="1">IF(Sheet1!AM25="DC1MDB01","DC1",IF(Sheet1!AM25="DC1MDB02","DC1",IF(Sheet1!AM25="DC1MDB03","DC1",IF(Sheet1!AM25="DC1MDB04","DC1",IF(Sheet1!AM25="DC1MDB05","DC1",IF(Sheet1!AM25="DC1MDB06","DC1",IF(Sheet1!AM25="DC1MDB07","DC1",IF(Sheet1!AM25="DC1MDB08","DC1",IF(Sheet1!AM25="DC1MDB09","DC1",IF(Sheet1!AM25="DC1MDB10","DC1",IF(Sheet1!AM25="DC4MDB01","DC4",IF(Sheet1!AM25="DC4MDB02","DC4",IF(Sheet1!AM25="DC4MDB03","DC4",IF(Sheet1!AM25="DC4MDB04","DC4",IF(Sheet1!AM25="DC4MDB05","DC4",IF(Sheet1!AM25="DC4MDB06","DC4",IF(Sheet1!AM25="DC4MDB07","DC4",IF(Sheet1!AM25="DC4MDB08","DC4",IF(Sheet1!AM25="DC4MDB09","DC4",IF(Sheet1!AM25="DC4MDB10","DC4","$False"))))))))))))))))))))</f>
        <v>DC4</v>
      </c>
      <c r="AF25" t="s">
        <v>35</v>
      </c>
      <c r="AG25" t="e">
        <f t="shared" si="4"/>
        <v>#VALUE!</v>
      </c>
      <c r="AH25" t="e">
        <f t="shared" si="5"/>
        <v>#VALUE!</v>
      </c>
      <c r="AI25" t="s">
        <v>11</v>
      </c>
      <c r="AJ25" t="s">
        <v>12</v>
      </c>
      <c r="AK25" t="s">
        <v>13</v>
      </c>
      <c r="AL25" t="s">
        <v>14</v>
      </c>
      <c r="AM25" t="s">
        <v>5</v>
      </c>
      <c r="AN25" t="s">
        <v>15</v>
      </c>
      <c r="AO25" t="s">
        <v>16</v>
      </c>
      <c r="AP25" t="s">
        <v>17</v>
      </c>
      <c r="AQ25" t="s">
        <v>18</v>
      </c>
      <c r="AR25" t="s">
        <v>19</v>
      </c>
    </row>
    <row r="26" spans="1:44" ht="13.5" customHeight="1">
      <c r="A26" s="7"/>
      <c r="B26" s="7"/>
      <c r="C26" s="7"/>
      <c r="D26" s="8"/>
      <c r="F26" s="9" t="str">
        <f>(Sheet1!AE26)</f>
        <v/>
      </c>
      <c r="G26" t="str">
        <f>IF(OR(Sheet1!AH26="Yes",Sheet1!AF26="Yes"),"\\CMFP538\"&amp;Sheet1!AK26,"")</f>
        <v/>
      </c>
      <c r="H26" t="str">
        <f>IF(G26="","",Sheet1!AK26)</f>
        <v/>
      </c>
      <c r="I26" t="str">
        <f>IF(G26="","",Sheet1!AJ26)</f>
        <v/>
      </c>
      <c r="J26" t="e">
        <f>PROPER(Sheet1!Z26)</f>
        <v>#VALUE!</v>
      </c>
      <c r="K26" t="e">
        <f>PROPER(TRIM(IF(ISERROR(Sheet1!N26),Sheet1!Q26,Sheet1!N26)))</f>
        <v>#VALUE!</v>
      </c>
      <c r="L26" t="e">
        <f>PROPER(Sheet1!V26)</f>
        <v>#VALUE!</v>
      </c>
      <c r="M26" t="str">
        <f>TRIM(IF(ISERROR(Sheet1!P26),"",Sheet1!P26))</f>
        <v/>
      </c>
      <c r="N26" s="6" t="e">
        <f>(Sheet1!AA26)</f>
        <v>#VALUE!</v>
      </c>
      <c r="O26" s="6" t="e">
        <f t="shared" si="1"/>
        <v>#VALUE!</v>
      </c>
      <c r="P26" s="6" t="e">
        <f>IF(Sheet1!X26="No","No",IF(Sheet1!X26="","No","Yes"))</f>
        <v>#VALUE!</v>
      </c>
      <c r="Q26" t="e">
        <f>(Sheet1!AB26)</f>
        <v>#VALUE!</v>
      </c>
      <c r="R26" s="6" t="e">
        <f>IF(Sheet1!F26=FALSE,Q26,Sheet1!G26&amp;Sheet1!F26)</f>
        <v>#VALUE!</v>
      </c>
      <c r="S26" s="6" t="e">
        <f t="shared" si="2"/>
        <v>#VALUE!</v>
      </c>
      <c r="T26" s="6" t="e">
        <f>IF(Sheet1!A26=0,"C=US;A= ;P=Regional Municip;O=Lisgar;S="&amp;K26&amp;";"&amp;"G="&amp;L26&amp;";"&amp;"I="&amp;M26&amp;";","C=US;A= ;P=Regional Municip;O=Lisgar;S="&amp;K26&amp;";"&amp;"G="&amp;L26&amp;Sheet1!A26&amp;";"&amp;"I="&amp;M26&amp;";")</f>
        <v>#N/A</v>
      </c>
      <c r="U26" t="str">
        <f ca="1">(Sheet1!AM26)</f>
        <v>DC1MDB06</v>
      </c>
      <c r="V26" t="e">
        <f>(Sheet1!AC26)</f>
        <v>#VALUE!</v>
      </c>
      <c r="W26" t="e">
        <f>Sheet3!D26</f>
        <v>#VALUE!</v>
      </c>
      <c r="X26" t="e">
        <f>Sheet3!E26</f>
        <v>#VALUE!</v>
      </c>
      <c r="Y26" t="str">
        <f t="shared" si="0"/>
        <v/>
      </c>
      <c r="Z26" t="str">
        <f>IF(ISERROR(Sheet1!AI26),"",Sheet1!AI26)</f>
        <v/>
      </c>
      <c r="AA26" t="e">
        <f>IF(Sheet1!W26="Councillors",5120,IF(Sheet1!W26="Information Technology Services Dept.",1024,IF(Sheet1!W26="City Clerk and Solicitor Dept",1953,"No")))</f>
        <v>#VALUE!</v>
      </c>
      <c r="AB26" s="5" t="s">
        <v>96</v>
      </c>
      <c r="AC26" t="e">
        <f>IF(Sheet1!W26="Councillors",4608,IF(Sheet1!W26="Information Technology Services Dept.",921,IF(Sheet1!W26="City Clerk and Solicitor Dept",1855,"No")))</f>
        <v>#VALUE!</v>
      </c>
      <c r="AD26" t="e">
        <f t="shared" si="3"/>
        <v>#VALUE!</v>
      </c>
      <c r="AE26" t="str">
        <f ca="1">IF(Sheet1!AM26="DC1MDB01","DC1",IF(Sheet1!AM26="DC1MDB02","DC1",IF(Sheet1!AM26="DC1MDB03","DC1",IF(Sheet1!AM26="DC1MDB04","DC1",IF(Sheet1!AM26="DC1MDB05","DC1",IF(Sheet1!AM26="DC1MDB06","DC1",IF(Sheet1!AM26="DC1MDB07","DC1",IF(Sheet1!AM26="DC1MDB08","DC1",IF(Sheet1!AM26="DC1MDB09","DC1",IF(Sheet1!AM26="DC1MDB10","DC1",IF(Sheet1!AM26="DC4MDB01","DC4",IF(Sheet1!AM26="DC4MDB02","DC4",IF(Sheet1!AM26="DC4MDB03","DC4",IF(Sheet1!AM26="DC4MDB04","DC4",IF(Sheet1!AM26="DC4MDB05","DC4",IF(Sheet1!AM26="DC4MDB06","DC4",IF(Sheet1!AM26="DC4MDB07","DC4",IF(Sheet1!AM26="DC4MDB08","DC4",IF(Sheet1!AM26="DC4MDB09","DC4",IF(Sheet1!AM26="DC4MDB10","DC4","$False"))))))))))))))))))))</f>
        <v>DC1</v>
      </c>
      <c r="AF26" t="s">
        <v>35</v>
      </c>
      <c r="AG26" t="e">
        <f t="shared" si="4"/>
        <v>#VALUE!</v>
      </c>
      <c r="AH26" t="e">
        <f t="shared" si="5"/>
        <v>#VALUE!</v>
      </c>
      <c r="AI26" t="s">
        <v>11</v>
      </c>
      <c r="AJ26" t="s">
        <v>12</v>
      </c>
      <c r="AK26" t="s">
        <v>13</v>
      </c>
      <c r="AL26" t="s">
        <v>14</v>
      </c>
      <c r="AM26" t="s">
        <v>5</v>
      </c>
      <c r="AN26" t="s">
        <v>15</v>
      </c>
      <c r="AO26" t="s">
        <v>16</v>
      </c>
      <c r="AP26" t="s">
        <v>17</v>
      </c>
      <c r="AQ26" t="s">
        <v>18</v>
      </c>
      <c r="AR26" t="s">
        <v>19</v>
      </c>
    </row>
    <row r="27" spans="1:44" ht="13.5" customHeight="1">
      <c r="A27" s="7"/>
      <c r="B27" s="7"/>
      <c r="C27" s="7"/>
      <c r="D27" s="8"/>
      <c r="F27" s="9" t="str">
        <f>(Sheet1!AE27)</f>
        <v/>
      </c>
      <c r="G27" t="str">
        <f>IF(OR(Sheet1!AH27="Yes",Sheet1!AF27="Yes"),"\\CMFP538\"&amp;Sheet1!AK27,"")</f>
        <v/>
      </c>
      <c r="H27" t="str">
        <f>IF(G27="","",Sheet1!AK27)</f>
        <v/>
      </c>
      <c r="I27" t="str">
        <f>IF(G27="","",Sheet1!AJ27)</f>
        <v/>
      </c>
      <c r="J27" t="e">
        <f>PROPER(Sheet1!Z27)</f>
        <v>#VALUE!</v>
      </c>
      <c r="K27" t="e">
        <f>PROPER(TRIM(IF(ISERROR(Sheet1!N27),Sheet1!Q27,Sheet1!N27)))</f>
        <v>#VALUE!</v>
      </c>
      <c r="L27" t="e">
        <f>PROPER(Sheet1!V27)</f>
        <v>#VALUE!</v>
      </c>
      <c r="M27" t="str">
        <f>TRIM(IF(ISERROR(Sheet1!P27),"",Sheet1!P27))</f>
        <v/>
      </c>
      <c r="N27" s="6" t="e">
        <f>(Sheet1!AA27)</f>
        <v>#VALUE!</v>
      </c>
      <c r="O27" s="6" t="e">
        <f t="shared" si="1"/>
        <v>#VALUE!</v>
      </c>
      <c r="P27" s="6" t="e">
        <f>IF(Sheet1!X27="No","No",IF(Sheet1!X27="","No","Yes"))</f>
        <v>#VALUE!</v>
      </c>
      <c r="Q27" t="e">
        <f>(Sheet1!AB27)</f>
        <v>#VALUE!</v>
      </c>
      <c r="R27" s="6" t="e">
        <f>IF(Sheet1!F27=FALSE,Q27,Sheet1!G27&amp;Sheet1!F27)</f>
        <v>#VALUE!</v>
      </c>
      <c r="S27" s="6" t="e">
        <f t="shared" si="2"/>
        <v>#VALUE!</v>
      </c>
      <c r="T27" s="6" t="e">
        <f>IF(Sheet1!A27=0,"C=US;A= ;P=Regional Municip;O=Lisgar;S="&amp;K27&amp;";"&amp;"G="&amp;L27&amp;";"&amp;"I="&amp;M27&amp;";","C=US;A= ;P=Regional Municip;O=Lisgar;S="&amp;K27&amp;";"&amp;"G="&amp;L27&amp;Sheet1!A27&amp;";"&amp;"I="&amp;M27&amp;";")</f>
        <v>#N/A</v>
      </c>
      <c r="U27" t="str">
        <f ca="1">(Sheet1!AM27)</f>
        <v>DC1MDB03</v>
      </c>
      <c r="V27" t="e">
        <f>(Sheet1!AC27)</f>
        <v>#VALUE!</v>
      </c>
      <c r="W27" t="e">
        <f>Sheet3!D27</f>
        <v>#VALUE!</v>
      </c>
      <c r="X27" t="e">
        <f>Sheet3!E27</f>
        <v>#VALUE!</v>
      </c>
      <c r="Y27" t="str">
        <f t="shared" si="0"/>
        <v/>
      </c>
      <c r="Z27" t="str">
        <f>IF(ISERROR(Sheet1!AI27),"",Sheet1!AI27)</f>
        <v/>
      </c>
      <c r="AA27" t="e">
        <f>IF(Sheet1!W27="Councillors",5120,IF(Sheet1!W27="Information Technology Services Dept.",1024,IF(Sheet1!W27="City Clerk and Solicitor Dept",1953,"No")))</f>
        <v>#VALUE!</v>
      </c>
      <c r="AB27" s="5" t="s">
        <v>96</v>
      </c>
      <c r="AC27" t="e">
        <f>IF(Sheet1!W27="Councillors",4608,IF(Sheet1!W27="Information Technology Services Dept.",921,IF(Sheet1!W27="City Clerk and Solicitor Dept",1855,"No")))</f>
        <v>#VALUE!</v>
      </c>
      <c r="AD27" t="e">
        <f t="shared" si="3"/>
        <v>#VALUE!</v>
      </c>
      <c r="AE27" t="str">
        <f ca="1">IF(Sheet1!AM27="DC1MDB01","DC1",IF(Sheet1!AM27="DC1MDB02","DC1",IF(Sheet1!AM27="DC1MDB03","DC1",IF(Sheet1!AM27="DC1MDB04","DC1",IF(Sheet1!AM27="DC1MDB05","DC1",IF(Sheet1!AM27="DC1MDB06","DC1",IF(Sheet1!AM27="DC1MDB07","DC1",IF(Sheet1!AM27="DC1MDB08","DC1",IF(Sheet1!AM27="DC1MDB09","DC1",IF(Sheet1!AM27="DC1MDB10","DC1",IF(Sheet1!AM27="DC4MDB01","DC4",IF(Sheet1!AM27="DC4MDB02","DC4",IF(Sheet1!AM27="DC4MDB03","DC4",IF(Sheet1!AM27="DC4MDB04","DC4",IF(Sheet1!AM27="DC4MDB05","DC4",IF(Sheet1!AM27="DC4MDB06","DC4",IF(Sheet1!AM27="DC4MDB07","DC4",IF(Sheet1!AM27="DC4MDB08","DC4",IF(Sheet1!AM27="DC4MDB09","DC4",IF(Sheet1!AM27="DC4MDB10","DC4","$False"))))))))))))))))))))</f>
        <v>DC1</v>
      </c>
      <c r="AF27" t="s">
        <v>35</v>
      </c>
      <c r="AG27" t="e">
        <f t="shared" si="4"/>
        <v>#VALUE!</v>
      </c>
      <c r="AH27" t="e">
        <f t="shared" si="5"/>
        <v>#VALUE!</v>
      </c>
      <c r="AI27" t="s">
        <v>11</v>
      </c>
      <c r="AJ27" t="s">
        <v>12</v>
      </c>
      <c r="AK27" t="s">
        <v>13</v>
      </c>
      <c r="AL27" t="s">
        <v>14</v>
      </c>
      <c r="AM27" t="s">
        <v>5</v>
      </c>
      <c r="AN27" t="s">
        <v>15</v>
      </c>
      <c r="AO27" t="s">
        <v>16</v>
      </c>
      <c r="AP27" t="s">
        <v>17</v>
      </c>
      <c r="AQ27" t="s">
        <v>18</v>
      </c>
      <c r="AR27" t="s">
        <v>19</v>
      </c>
    </row>
    <row r="28" spans="1:44" ht="13.5" customHeight="1">
      <c r="A28" s="7"/>
      <c r="B28" s="7"/>
      <c r="C28" s="7"/>
      <c r="D28" s="8"/>
      <c r="F28" s="9" t="str">
        <f>(Sheet1!AE28)</f>
        <v/>
      </c>
      <c r="G28" t="str">
        <f>IF(OR(Sheet1!AH28="Yes",Sheet1!AF28="Yes"),"\\CMFP538\"&amp;Sheet1!AK28,"")</f>
        <v/>
      </c>
      <c r="H28" t="str">
        <f>IF(G28="","",Sheet1!AK28)</f>
        <v/>
      </c>
      <c r="I28" t="str">
        <f>IF(G28="","",Sheet1!AJ28)</f>
        <v/>
      </c>
      <c r="J28" t="e">
        <f>PROPER(Sheet1!Z28)</f>
        <v>#VALUE!</v>
      </c>
      <c r="K28" t="e">
        <f>PROPER(TRIM(IF(ISERROR(Sheet1!N28),Sheet1!Q28,Sheet1!N28)))</f>
        <v>#VALUE!</v>
      </c>
      <c r="L28" t="e">
        <f>PROPER(Sheet1!V28)</f>
        <v>#VALUE!</v>
      </c>
      <c r="M28" t="str">
        <f>TRIM(IF(ISERROR(Sheet1!P28),"",Sheet1!P28))</f>
        <v/>
      </c>
      <c r="N28" s="6" t="e">
        <f>(Sheet1!AA28)</f>
        <v>#VALUE!</v>
      </c>
      <c r="O28" s="6" t="e">
        <f t="shared" si="1"/>
        <v>#VALUE!</v>
      </c>
      <c r="P28" s="6" t="e">
        <f>IF(Sheet1!X28="No","No",IF(Sheet1!X28="","No","Yes"))</f>
        <v>#VALUE!</v>
      </c>
      <c r="Q28" t="e">
        <f>(Sheet1!AB28)</f>
        <v>#VALUE!</v>
      </c>
      <c r="R28" s="6" t="e">
        <f>IF(Sheet1!F28=FALSE,Q28,Sheet1!G28&amp;Sheet1!F28)</f>
        <v>#VALUE!</v>
      </c>
      <c r="S28" s="6" t="e">
        <f t="shared" si="2"/>
        <v>#VALUE!</v>
      </c>
      <c r="T28" s="6" t="e">
        <f>IF(Sheet1!A28=0,"C=US;A= ;P=Regional Municip;O=Lisgar;S="&amp;K28&amp;";"&amp;"G="&amp;L28&amp;";"&amp;"I="&amp;M28&amp;";","C=US;A= ;P=Regional Municip;O=Lisgar;S="&amp;K28&amp;";"&amp;"G="&amp;L28&amp;Sheet1!A28&amp;";"&amp;"I="&amp;M28&amp;";")</f>
        <v>#N/A</v>
      </c>
      <c r="U28" t="str">
        <f ca="1">(Sheet1!AM28)</f>
        <v>DC1MDB08</v>
      </c>
      <c r="V28" t="e">
        <f>(Sheet1!AC28)</f>
        <v>#VALUE!</v>
      </c>
      <c r="W28" t="e">
        <f>Sheet3!D28</f>
        <v>#VALUE!</v>
      </c>
      <c r="X28" t="e">
        <f>Sheet3!E28</f>
        <v>#VALUE!</v>
      </c>
      <c r="Y28" t="str">
        <f t="shared" si="0"/>
        <v/>
      </c>
      <c r="Z28" t="str">
        <f>IF(ISERROR(Sheet1!AI28),"",Sheet1!AI28)</f>
        <v/>
      </c>
      <c r="AA28" t="e">
        <f>IF(Sheet1!W28="Councillors",5120,IF(Sheet1!W28="Information Technology Services Dept.",1024,IF(Sheet1!W28="City Clerk and Solicitor Dept",1953,"No")))</f>
        <v>#VALUE!</v>
      </c>
      <c r="AB28" s="5" t="s">
        <v>96</v>
      </c>
      <c r="AC28" t="e">
        <f>IF(Sheet1!W28="Councillors",4608,IF(Sheet1!W28="Information Technology Services Dept.",921,IF(Sheet1!W28="City Clerk and Solicitor Dept",1855,"No")))</f>
        <v>#VALUE!</v>
      </c>
      <c r="AD28" t="e">
        <f t="shared" si="3"/>
        <v>#VALUE!</v>
      </c>
      <c r="AE28" t="str">
        <f ca="1">IF(Sheet1!AM28="DC1MDB01","DC1",IF(Sheet1!AM28="DC1MDB02","DC1",IF(Sheet1!AM28="DC1MDB03","DC1",IF(Sheet1!AM28="DC1MDB04","DC1",IF(Sheet1!AM28="DC1MDB05","DC1",IF(Sheet1!AM28="DC1MDB06","DC1",IF(Sheet1!AM28="DC1MDB07","DC1",IF(Sheet1!AM28="DC1MDB08","DC1",IF(Sheet1!AM28="DC1MDB09","DC1",IF(Sheet1!AM28="DC1MDB10","DC1",IF(Sheet1!AM28="DC4MDB01","DC4",IF(Sheet1!AM28="DC4MDB02","DC4",IF(Sheet1!AM28="DC4MDB03","DC4",IF(Sheet1!AM28="DC4MDB04","DC4",IF(Sheet1!AM28="DC4MDB05","DC4",IF(Sheet1!AM28="DC4MDB06","DC4",IF(Sheet1!AM28="DC4MDB07","DC4",IF(Sheet1!AM28="DC4MDB08","DC4",IF(Sheet1!AM28="DC4MDB09","DC4",IF(Sheet1!AM28="DC4MDB10","DC4","$False"))))))))))))))))))))</f>
        <v>DC1</v>
      </c>
      <c r="AF28" t="s">
        <v>35</v>
      </c>
      <c r="AG28" t="e">
        <f t="shared" si="4"/>
        <v>#VALUE!</v>
      </c>
      <c r="AH28" t="e">
        <f t="shared" si="5"/>
        <v>#VALUE!</v>
      </c>
      <c r="AI28" t="s">
        <v>11</v>
      </c>
      <c r="AJ28" t="s">
        <v>12</v>
      </c>
      <c r="AK28" t="s">
        <v>13</v>
      </c>
      <c r="AL28" t="s">
        <v>14</v>
      </c>
      <c r="AM28" t="s">
        <v>5</v>
      </c>
      <c r="AN28" t="s">
        <v>15</v>
      </c>
      <c r="AO28" t="s">
        <v>16</v>
      </c>
      <c r="AP28" t="s">
        <v>17</v>
      </c>
      <c r="AQ28" t="s">
        <v>18</v>
      </c>
      <c r="AR28" t="s">
        <v>19</v>
      </c>
    </row>
    <row r="29" spans="1:44" ht="13.5" customHeight="1">
      <c r="A29" s="7"/>
      <c r="B29" s="7"/>
      <c r="C29" s="7"/>
      <c r="D29" s="8"/>
      <c r="F29" s="9" t="str">
        <f>(Sheet1!AE29)</f>
        <v/>
      </c>
      <c r="G29" t="str">
        <f>IF(OR(Sheet1!AH29="Yes",Sheet1!AF29="Yes"),"\\CMFP538\"&amp;Sheet1!AK29,"")</f>
        <v/>
      </c>
      <c r="H29" t="str">
        <f>IF(G29="","",Sheet1!AK29)</f>
        <v/>
      </c>
      <c r="I29" t="str">
        <f>IF(G29="","",Sheet1!AJ29)</f>
        <v/>
      </c>
      <c r="J29" t="e">
        <f>PROPER(Sheet1!Z29)</f>
        <v>#VALUE!</v>
      </c>
      <c r="K29" t="e">
        <f>PROPER(TRIM(IF(ISERROR(Sheet1!N29),Sheet1!Q29,Sheet1!N29)))</f>
        <v>#VALUE!</v>
      </c>
      <c r="L29" t="e">
        <f>PROPER(Sheet1!V29)</f>
        <v>#VALUE!</v>
      </c>
      <c r="M29" t="str">
        <f>TRIM(IF(ISERROR(Sheet1!P29),"",Sheet1!P29))</f>
        <v/>
      </c>
      <c r="N29" s="6" t="e">
        <f>(Sheet1!AA29)</f>
        <v>#VALUE!</v>
      </c>
      <c r="O29" s="6" t="e">
        <f t="shared" si="1"/>
        <v>#VALUE!</v>
      </c>
      <c r="P29" s="6" t="e">
        <f>IF(Sheet1!X29="No","No",IF(Sheet1!X29="","No","Yes"))</f>
        <v>#VALUE!</v>
      </c>
      <c r="Q29" t="e">
        <f>(Sheet1!AB29)</f>
        <v>#VALUE!</v>
      </c>
      <c r="R29" s="6" t="e">
        <f>IF(Sheet1!F29=FALSE,Q29,Sheet1!G29&amp;Sheet1!F29)</f>
        <v>#VALUE!</v>
      </c>
      <c r="S29" s="6" t="e">
        <f t="shared" si="2"/>
        <v>#VALUE!</v>
      </c>
      <c r="T29" s="6" t="e">
        <f>IF(Sheet1!A29=0,"C=US;A= ;P=Regional Municip;O=Lisgar;S="&amp;K29&amp;";"&amp;"G="&amp;L29&amp;";"&amp;"I="&amp;M29&amp;";","C=US;A= ;P=Regional Municip;O=Lisgar;S="&amp;K29&amp;";"&amp;"G="&amp;L29&amp;Sheet1!A29&amp;";"&amp;"I="&amp;M29&amp;";")</f>
        <v>#N/A</v>
      </c>
      <c r="U29" t="str">
        <f ca="1">(Sheet1!AM29)</f>
        <v>DC1MDB05</v>
      </c>
      <c r="V29" t="e">
        <f>(Sheet1!AC29)</f>
        <v>#VALUE!</v>
      </c>
      <c r="W29" t="e">
        <f>Sheet3!D29</f>
        <v>#VALUE!</v>
      </c>
      <c r="X29" t="e">
        <f>Sheet3!E29</f>
        <v>#VALUE!</v>
      </c>
      <c r="Y29" t="str">
        <f t="shared" si="0"/>
        <v/>
      </c>
      <c r="Z29" t="str">
        <f>IF(ISERROR(Sheet1!AI29),"",Sheet1!AI29)</f>
        <v/>
      </c>
      <c r="AA29" t="e">
        <f>IF(Sheet1!W29="Councillors",5120,IF(Sheet1!W29="Information Technology Services Dept.",1024,IF(Sheet1!W29="City Clerk and Solicitor Dept",1953,"No")))</f>
        <v>#VALUE!</v>
      </c>
      <c r="AB29" s="5" t="s">
        <v>96</v>
      </c>
      <c r="AC29" t="e">
        <f>IF(Sheet1!W29="Councillors",4608,IF(Sheet1!W29="Information Technology Services Dept.",921,IF(Sheet1!W29="City Clerk and Solicitor Dept",1855,"No")))</f>
        <v>#VALUE!</v>
      </c>
      <c r="AD29" t="e">
        <f t="shared" si="3"/>
        <v>#VALUE!</v>
      </c>
      <c r="AE29" t="str">
        <f ca="1">IF(Sheet1!AM29="DC1MDB01","DC1",IF(Sheet1!AM29="DC1MDB02","DC1",IF(Sheet1!AM29="DC1MDB03","DC1",IF(Sheet1!AM29="DC1MDB04","DC1",IF(Sheet1!AM29="DC1MDB05","DC1",IF(Sheet1!AM29="DC1MDB06","DC1",IF(Sheet1!AM29="DC1MDB07","DC1",IF(Sheet1!AM29="DC1MDB08","DC1",IF(Sheet1!AM29="DC1MDB09","DC1",IF(Sheet1!AM29="DC1MDB10","DC1",IF(Sheet1!AM29="DC4MDB01","DC4",IF(Sheet1!AM29="DC4MDB02","DC4",IF(Sheet1!AM29="DC4MDB03","DC4",IF(Sheet1!AM29="DC4MDB04","DC4",IF(Sheet1!AM29="DC4MDB05","DC4",IF(Sheet1!AM29="DC4MDB06","DC4",IF(Sheet1!AM29="DC4MDB07","DC4",IF(Sheet1!AM29="DC4MDB08","DC4",IF(Sheet1!AM29="DC4MDB09","DC4",IF(Sheet1!AM29="DC4MDB10","DC4","$False"))))))))))))))))))))</f>
        <v>DC1</v>
      </c>
      <c r="AF29" t="s">
        <v>35</v>
      </c>
      <c r="AG29" t="e">
        <f t="shared" si="4"/>
        <v>#VALUE!</v>
      </c>
      <c r="AH29" t="e">
        <f t="shared" si="5"/>
        <v>#VALUE!</v>
      </c>
      <c r="AI29" t="s">
        <v>11</v>
      </c>
      <c r="AJ29" t="s">
        <v>12</v>
      </c>
      <c r="AK29" t="s">
        <v>13</v>
      </c>
      <c r="AL29" t="s">
        <v>14</v>
      </c>
      <c r="AM29" t="s">
        <v>5</v>
      </c>
      <c r="AN29" t="s">
        <v>15</v>
      </c>
      <c r="AO29" t="s">
        <v>16</v>
      </c>
      <c r="AP29" t="s">
        <v>17</v>
      </c>
      <c r="AQ29" t="s">
        <v>18</v>
      </c>
      <c r="AR29" t="s">
        <v>19</v>
      </c>
    </row>
    <row r="30" spans="1:44" ht="13.5" customHeight="1">
      <c r="A30" s="7"/>
      <c r="B30" s="7"/>
      <c r="C30" s="7"/>
      <c r="D30" s="8"/>
      <c r="F30" s="9" t="str">
        <f>(Sheet1!AE30)</f>
        <v/>
      </c>
      <c r="G30" t="str">
        <f>IF(OR(Sheet1!AH30="Yes",Sheet1!AF30="Yes"),"\\CMFP538\"&amp;Sheet1!AK30,"")</f>
        <v/>
      </c>
      <c r="H30" t="str">
        <f>IF(G30="","",Sheet1!AK30)</f>
        <v/>
      </c>
      <c r="I30" t="str">
        <f>IF(G30="","",Sheet1!AJ30)</f>
        <v/>
      </c>
      <c r="J30" t="e">
        <f>PROPER(Sheet1!Z30)</f>
        <v>#VALUE!</v>
      </c>
      <c r="K30" t="e">
        <f>PROPER(TRIM(IF(ISERROR(Sheet1!N30),Sheet1!Q30,Sheet1!N30)))</f>
        <v>#VALUE!</v>
      </c>
      <c r="L30" t="e">
        <f>PROPER(Sheet1!V30)</f>
        <v>#VALUE!</v>
      </c>
      <c r="M30" t="str">
        <f>TRIM(IF(ISERROR(Sheet1!P30),"",Sheet1!P30))</f>
        <v/>
      </c>
      <c r="N30" s="6" t="e">
        <f>(Sheet1!AA30)</f>
        <v>#VALUE!</v>
      </c>
      <c r="O30" s="6" t="e">
        <f t="shared" si="1"/>
        <v>#VALUE!</v>
      </c>
      <c r="P30" s="6" t="e">
        <f>IF(Sheet1!X30="No","No",IF(Sheet1!X30="","No","Yes"))</f>
        <v>#VALUE!</v>
      </c>
      <c r="Q30" t="e">
        <f>(Sheet1!AB30)</f>
        <v>#VALUE!</v>
      </c>
      <c r="R30" s="6" t="e">
        <f>IF(Sheet1!F30=FALSE,Q30,Sheet1!G30&amp;Sheet1!F30)</f>
        <v>#VALUE!</v>
      </c>
      <c r="S30" s="6" t="e">
        <f t="shared" si="2"/>
        <v>#VALUE!</v>
      </c>
      <c r="T30" s="6" t="e">
        <f>IF(Sheet1!A30=0,"C=US;A= ;P=Regional Municip;O=Lisgar;S="&amp;K30&amp;";"&amp;"G="&amp;L30&amp;";"&amp;"I="&amp;M30&amp;";","C=US;A= ;P=Regional Municip;O=Lisgar;S="&amp;K30&amp;";"&amp;"G="&amp;L30&amp;Sheet1!A30&amp;";"&amp;"I="&amp;M30&amp;";")</f>
        <v>#N/A</v>
      </c>
      <c r="U30" t="str">
        <f ca="1">(Sheet1!AM30)</f>
        <v>DC4MDB04</v>
      </c>
      <c r="V30" t="e">
        <f>(Sheet1!AC30)</f>
        <v>#VALUE!</v>
      </c>
      <c r="W30" t="e">
        <f>Sheet3!D30</f>
        <v>#VALUE!</v>
      </c>
      <c r="X30" t="e">
        <f>Sheet3!E30</f>
        <v>#VALUE!</v>
      </c>
      <c r="Y30" t="str">
        <f t="shared" si="0"/>
        <v/>
      </c>
      <c r="Z30" t="str">
        <f>IF(ISERROR(Sheet1!AI30),"",Sheet1!AI30)</f>
        <v/>
      </c>
      <c r="AA30" t="e">
        <f>IF(Sheet1!W30="Councillors",5120,IF(Sheet1!W30="Information Technology Services Dept.",1024,IF(Sheet1!W30="City Clerk and Solicitor Dept",1953,"No")))</f>
        <v>#VALUE!</v>
      </c>
      <c r="AB30" s="5" t="s">
        <v>96</v>
      </c>
      <c r="AC30" t="e">
        <f>IF(Sheet1!W30="Councillors",4608,IF(Sheet1!W30="Information Technology Services Dept.",921,IF(Sheet1!W30="City Clerk and Solicitor Dept",1855,"No")))</f>
        <v>#VALUE!</v>
      </c>
      <c r="AD30" t="e">
        <f t="shared" si="3"/>
        <v>#VALUE!</v>
      </c>
      <c r="AE30" t="str">
        <f ca="1">IF(Sheet1!AM30="DC1MDB01","DC1",IF(Sheet1!AM30="DC1MDB02","DC1",IF(Sheet1!AM30="DC1MDB03","DC1",IF(Sheet1!AM30="DC1MDB04","DC1",IF(Sheet1!AM30="DC1MDB05","DC1",IF(Sheet1!AM30="DC1MDB06","DC1",IF(Sheet1!AM30="DC1MDB07","DC1",IF(Sheet1!AM30="DC1MDB08","DC1",IF(Sheet1!AM30="DC1MDB09","DC1",IF(Sheet1!AM30="DC1MDB10","DC1",IF(Sheet1!AM30="DC4MDB01","DC4",IF(Sheet1!AM30="DC4MDB02","DC4",IF(Sheet1!AM30="DC4MDB03","DC4",IF(Sheet1!AM30="DC4MDB04","DC4",IF(Sheet1!AM30="DC4MDB05","DC4",IF(Sheet1!AM30="DC4MDB06","DC4",IF(Sheet1!AM30="DC4MDB07","DC4",IF(Sheet1!AM30="DC4MDB08","DC4",IF(Sheet1!AM30="DC4MDB09","DC4",IF(Sheet1!AM30="DC4MDB10","DC4","$False"))))))))))))))))))))</f>
        <v>DC4</v>
      </c>
      <c r="AF30" t="s">
        <v>35</v>
      </c>
      <c r="AG30" t="e">
        <f t="shared" si="4"/>
        <v>#VALUE!</v>
      </c>
      <c r="AH30" t="e">
        <f t="shared" si="5"/>
        <v>#VALUE!</v>
      </c>
      <c r="AI30" t="s">
        <v>11</v>
      </c>
      <c r="AJ30" t="s">
        <v>12</v>
      </c>
      <c r="AK30" t="s">
        <v>13</v>
      </c>
      <c r="AL30" t="s">
        <v>14</v>
      </c>
      <c r="AM30" t="s">
        <v>5</v>
      </c>
      <c r="AN30" t="s">
        <v>15</v>
      </c>
      <c r="AO30" t="s">
        <v>16</v>
      </c>
      <c r="AP30" t="s">
        <v>17</v>
      </c>
      <c r="AQ30" t="s">
        <v>18</v>
      </c>
      <c r="AR30" t="s">
        <v>19</v>
      </c>
    </row>
    <row r="31" spans="1:44" ht="13.5" customHeight="1">
      <c r="A31" s="7"/>
      <c r="B31" s="7"/>
      <c r="C31" s="7"/>
      <c r="D31" s="8"/>
      <c r="F31" s="9" t="str">
        <f>(Sheet1!AE31)</f>
        <v/>
      </c>
      <c r="G31" t="str">
        <f>IF(OR(Sheet1!AH31="Yes",Sheet1!AF31="Yes"),"\\CMFP538\"&amp;Sheet1!AK31,"")</f>
        <v/>
      </c>
      <c r="H31" t="str">
        <f>IF(G31="","",Sheet1!AK31)</f>
        <v/>
      </c>
      <c r="I31" t="str">
        <f>IF(G31="","",Sheet1!AJ31)</f>
        <v/>
      </c>
      <c r="J31" t="e">
        <f>PROPER(Sheet1!Z31)</f>
        <v>#VALUE!</v>
      </c>
      <c r="K31" t="e">
        <f>PROPER(TRIM(IF(ISERROR(Sheet1!N31),Sheet1!Q31,Sheet1!N31)))</f>
        <v>#VALUE!</v>
      </c>
      <c r="L31" t="e">
        <f>PROPER(Sheet1!V31)</f>
        <v>#VALUE!</v>
      </c>
      <c r="M31" t="str">
        <f>TRIM(IF(ISERROR(Sheet1!P31),"",Sheet1!P31))</f>
        <v/>
      </c>
      <c r="N31" s="6" t="e">
        <f>(Sheet1!AA31)</f>
        <v>#VALUE!</v>
      </c>
      <c r="O31" s="6" t="e">
        <f t="shared" si="1"/>
        <v>#VALUE!</v>
      </c>
      <c r="P31" s="6" t="e">
        <f>IF(Sheet1!X31="No","No",IF(Sheet1!X31="","No","Yes"))</f>
        <v>#VALUE!</v>
      </c>
      <c r="Q31" t="e">
        <f>(Sheet1!AB31)</f>
        <v>#VALUE!</v>
      </c>
      <c r="R31" s="6" t="e">
        <f>IF(Sheet1!F31=FALSE,Q31,Sheet1!G31&amp;Sheet1!F31)</f>
        <v>#VALUE!</v>
      </c>
      <c r="S31" s="6" t="e">
        <f t="shared" si="2"/>
        <v>#VALUE!</v>
      </c>
      <c r="T31" s="6" t="e">
        <f>IF(Sheet1!A31=0,"C=US;A= ;P=Regional Municip;O=Lisgar;S="&amp;K31&amp;";"&amp;"G="&amp;L31&amp;";"&amp;"I="&amp;M31&amp;";","C=US;A= ;P=Regional Municip;O=Lisgar;S="&amp;K31&amp;";"&amp;"G="&amp;L31&amp;Sheet1!A31&amp;";"&amp;"I="&amp;M31&amp;";")</f>
        <v>#N/A</v>
      </c>
      <c r="U31" t="str">
        <f ca="1">(Sheet1!AM31)</f>
        <v>DC1MDB10</v>
      </c>
      <c r="V31" t="e">
        <f>(Sheet1!AC31)</f>
        <v>#VALUE!</v>
      </c>
      <c r="W31" t="e">
        <f>Sheet3!D31</f>
        <v>#VALUE!</v>
      </c>
      <c r="X31" t="e">
        <f>Sheet3!E31</f>
        <v>#VALUE!</v>
      </c>
      <c r="Y31" t="str">
        <f t="shared" si="0"/>
        <v/>
      </c>
      <c r="Z31" t="str">
        <f>IF(ISERROR(Sheet1!AI31),"",Sheet1!AI31)</f>
        <v/>
      </c>
      <c r="AA31" t="e">
        <f>IF(Sheet1!W31="Councillors",5120,IF(Sheet1!W31="Information Technology Services Dept.",1024,IF(Sheet1!W31="City Clerk and Solicitor Dept",1953,"No")))</f>
        <v>#VALUE!</v>
      </c>
      <c r="AB31" s="5" t="s">
        <v>96</v>
      </c>
      <c r="AC31" t="e">
        <f>IF(Sheet1!W31="Councillors",4608,IF(Sheet1!W31="Information Technology Services Dept.",921,IF(Sheet1!W31="City Clerk and Solicitor Dept",1855,"No")))</f>
        <v>#VALUE!</v>
      </c>
      <c r="AD31" t="e">
        <f t="shared" si="3"/>
        <v>#VALUE!</v>
      </c>
      <c r="AE31" t="str">
        <f ca="1">IF(Sheet1!AM31="DC1MDB01","DC1",IF(Sheet1!AM31="DC1MDB02","DC1",IF(Sheet1!AM31="DC1MDB03","DC1",IF(Sheet1!AM31="DC1MDB04","DC1",IF(Sheet1!AM31="DC1MDB05","DC1",IF(Sheet1!AM31="DC1MDB06","DC1",IF(Sheet1!AM31="DC1MDB07","DC1",IF(Sheet1!AM31="DC1MDB08","DC1",IF(Sheet1!AM31="DC1MDB09","DC1",IF(Sheet1!AM31="DC1MDB10","DC1",IF(Sheet1!AM31="DC4MDB01","DC4",IF(Sheet1!AM31="DC4MDB02","DC4",IF(Sheet1!AM31="DC4MDB03","DC4",IF(Sheet1!AM31="DC4MDB04","DC4",IF(Sheet1!AM31="DC4MDB05","DC4",IF(Sheet1!AM31="DC4MDB06","DC4",IF(Sheet1!AM31="DC4MDB07","DC4",IF(Sheet1!AM31="DC4MDB08","DC4",IF(Sheet1!AM31="DC4MDB09","DC4",IF(Sheet1!AM31="DC4MDB10","DC4","$False"))))))))))))))))))))</f>
        <v>DC1</v>
      </c>
      <c r="AF31" t="s">
        <v>35</v>
      </c>
      <c r="AG31" t="e">
        <f t="shared" si="4"/>
        <v>#VALUE!</v>
      </c>
      <c r="AH31" t="e">
        <f t="shared" si="5"/>
        <v>#VALUE!</v>
      </c>
      <c r="AI31" t="s">
        <v>11</v>
      </c>
      <c r="AJ31" t="s">
        <v>12</v>
      </c>
      <c r="AK31" t="s">
        <v>13</v>
      </c>
      <c r="AL31" t="s">
        <v>14</v>
      </c>
      <c r="AM31" t="s">
        <v>5</v>
      </c>
      <c r="AN31" t="s">
        <v>15</v>
      </c>
      <c r="AO31" t="s">
        <v>16</v>
      </c>
      <c r="AP31" t="s">
        <v>17</v>
      </c>
      <c r="AQ31" t="s">
        <v>18</v>
      </c>
      <c r="AR31" t="s">
        <v>19</v>
      </c>
    </row>
    <row r="32" spans="1:44" ht="13.5" customHeight="1">
      <c r="A32" s="7"/>
      <c r="B32" s="7"/>
      <c r="C32" s="7"/>
      <c r="D32" s="8"/>
      <c r="F32" s="9" t="str">
        <f>(Sheet1!AE32)</f>
        <v/>
      </c>
      <c r="G32" t="str">
        <f>IF(OR(Sheet1!AH32="Yes",Sheet1!AF32="Yes"),"\\CMFP538\"&amp;Sheet1!AK32,"")</f>
        <v/>
      </c>
      <c r="H32" t="str">
        <f>IF(G32="","",Sheet1!AK32)</f>
        <v/>
      </c>
      <c r="I32" t="str">
        <f>IF(G32="","",Sheet1!AJ32)</f>
        <v/>
      </c>
      <c r="J32" t="e">
        <f>PROPER(Sheet1!Z32)</f>
        <v>#VALUE!</v>
      </c>
      <c r="K32" t="e">
        <f>PROPER(TRIM(IF(ISERROR(Sheet1!N32),Sheet1!Q32,Sheet1!N32)))</f>
        <v>#VALUE!</v>
      </c>
      <c r="L32" t="e">
        <f>PROPER(Sheet1!V32)</f>
        <v>#VALUE!</v>
      </c>
      <c r="M32" t="str">
        <f>TRIM(IF(ISERROR(Sheet1!P32),"",Sheet1!P32))</f>
        <v/>
      </c>
      <c r="N32" s="6" t="e">
        <f>(Sheet1!AA32)</f>
        <v>#VALUE!</v>
      </c>
      <c r="O32" s="6" t="e">
        <f t="shared" si="1"/>
        <v>#VALUE!</v>
      </c>
      <c r="P32" s="6" t="e">
        <f>IF(Sheet1!X32="No","No",IF(Sheet1!X32="","No","Yes"))</f>
        <v>#VALUE!</v>
      </c>
      <c r="Q32" t="e">
        <f>(Sheet1!AB32)</f>
        <v>#VALUE!</v>
      </c>
      <c r="R32" s="6" t="e">
        <f>IF(Sheet1!F32=FALSE,Q32,Sheet1!G32&amp;Sheet1!F32)</f>
        <v>#VALUE!</v>
      </c>
      <c r="S32" s="6" t="e">
        <f t="shared" si="2"/>
        <v>#VALUE!</v>
      </c>
      <c r="T32" s="6" t="e">
        <f>IF(Sheet1!A32=0,"C=US;A= ;P=Regional Municip;O=Lisgar;S="&amp;K32&amp;";"&amp;"G="&amp;L32&amp;";"&amp;"I="&amp;M32&amp;";","C=US;A= ;P=Regional Municip;O=Lisgar;S="&amp;K32&amp;";"&amp;"G="&amp;L32&amp;Sheet1!A32&amp;";"&amp;"I="&amp;M32&amp;";")</f>
        <v>#N/A</v>
      </c>
      <c r="U32" t="str">
        <f ca="1">(Sheet1!AM32)</f>
        <v>DC1MDB05</v>
      </c>
      <c r="V32" t="e">
        <f>(Sheet1!AC32)</f>
        <v>#VALUE!</v>
      </c>
      <c r="W32" t="e">
        <f>Sheet3!D32</f>
        <v>#VALUE!</v>
      </c>
      <c r="X32" t="e">
        <f>Sheet3!E32</f>
        <v>#VALUE!</v>
      </c>
      <c r="Y32" t="str">
        <f t="shared" si="0"/>
        <v/>
      </c>
      <c r="Z32" t="str">
        <f>IF(ISERROR(Sheet1!AI32),"",Sheet1!AI32)</f>
        <v/>
      </c>
      <c r="AA32" t="e">
        <f>IF(Sheet1!W32="Councillors",5120,IF(Sheet1!W32="Information Technology Services Dept.",1024,IF(Sheet1!W32="City Clerk and Solicitor Dept",1953,"No")))</f>
        <v>#VALUE!</v>
      </c>
      <c r="AB32" s="5" t="s">
        <v>96</v>
      </c>
      <c r="AC32" t="e">
        <f>IF(Sheet1!W32="Councillors",4608,IF(Sheet1!W32="Information Technology Services Dept.",921,IF(Sheet1!W32="City Clerk and Solicitor Dept",1855,"No")))</f>
        <v>#VALUE!</v>
      </c>
      <c r="AD32" t="e">
        <f t="shared" si="3"/>
        <v>#VALUE!</v>
      </c>
      <c r="AE32" t="str">
        <f ca="1">IF(Sheet1!AM32="DC1MDB01","DC1",IF(Sheet1!AM32="DC1MDB02","DC1",IF(Sheet1!AM32="DC1MDB03","DC1",IF(Sheet1!AM32="DC1MDB04","DC1",IF(Sheet1!AM32="DC1MDB05","DC1",IF(Sheet1!AM32="DC1MDB06","DC1",IF(Sheet1!AM32="DC1MDB07","DC1",IF(Sheet1!AM32="DC1MDB08","DC1",IF(Sheet1!AM32="DC1MDB09","DC1",IF(Sheet1!AM32="DC1MDB10","DC1",IF(Sheet1!AM32="DC4MDB01","DC4",IF(Sheet1!AM32="DC4MDB02","DC4",IF(Sheet1!AM32="DC4MDB03","DC4",IF(Sheet1!AM32="DC4MDB04","DC4",IF(Sheet1!AM32="DC4MDB05","DC4",IF(Sheet1!AM32="DC4MDB06","DC4",IF(Sheet1!AM32="DC4MDB07","DC4",IF(Sheet1!AM32="DC4MDB08","DC4",IF(Sheet1!AM32="DC4MDB09","DC4",IF(Sheet1!AM32="DC4MDB10","DC4","$False"))))))))))))))))))))</f>
        <v>DC1</v>
      </c>
      <c r="AF32" t="s">
        <v>35</v>
      </c>
      <c r="AG32" t="e">
        <f t="shared" si="4"/>
        <v>#VALUE!</v>
      </c>
      <c r="AH32" t="e">
        <f t="shared" si="5"/>
        <v>#VALUE!</v>
      </c>
      <c r="AI32" t="s">
        <v>11</v>
      </c>
      <c r="AJ32" t="s">
        <v>12</v>
      </c>
      <c r="AK32" t="s">
        <v>13</v>
      </c>
      <c r="AL32" t="s">
        <v>14</v>
      </c>
      <c r="AM32" t="s">
        <v>5</v>
      </c>
      <c r="AN32" t="s">
        <v>15</v>
      </c>
      <c r="AO32" t="s">
        <v>16</v>
      </c>
      <c r="AP32" t="s">
        <v>17</v>
      </c>
      <c r="AQ32" t="s">
        <v>18</v>
      </c>
      <c r="AR32" t="s">
        <v>19</v>
      </c>
    </row>
    <row r="33" spans="1:44" ht="13.5" customHeight="1">
      <c r="A33" s="7"/>
      <c r="B33" s="7"/>
      <c r="C33" s="7"/>
      <c r="D33" s="8"/>
      <c r="F33" s="9" t="str">
        <f>(Sheet1!AE33)</f>
        <v/>
      </c>
      <c r="G33" t="str">
        <f>IF(OR(Sheet1!AH33="Yes",Sheet1!AF33="Yes"),"\\CMFP538\"&amp;Sheet1!AK33,"")</f>
        <v/>
      </c>
      <c r="H33" t="str">
        <f>IF(G33="","",Sheet1!AK33)</f>
        <v/>
      </c>
      <c r="I33" t="str">
        <f>IF(G33="","",Sheet1!AJ33)</f>
        <v/>
      </c>
      <c r="J33" t="e">
        <f>PROPER(Sheet1!Z33)</f>
        <v>#VALUE!</v>
      </c>
      <c r="K33" t="e">
        <f>PROPER(TRIM(IF(ISERROR(Sheet1!N33),Sheet1!Q33,Sheet1!N33)))</f>
        <v>#VALUE!</v>
      </c>
      <c r="L33" t="e">
        <f>PROPER(Sheet1!V33)</f>
        <v>#VALUE!</v>
      </c>
      <c r="M33" t="str">
        <f>TRIM(IF(ISERROR(Sheet1!P33),"",Sheet1!P33))</f>
        <v/>
      </c>
      <c r="N33" s="6" t="e">
        <f>(Sheet1!AA33)</f>
        <v>#VALUE!</v>
      </c>
      <c r="O33" s="6" t="e">
        <f t="shared" si="1"/>
        <v>#VALUE!</v>
      </c>
      <c r="P33" s="6" t="e">
        <f>IF(Sheet1!X33="No","No",IF(Sheet1!X33="","No","Yes"))</f>
        <v>#VALUE!</v>
      </c>
      <c r="Q33" t="e">
        <f>(Sheet1!AB33)</f>
        <v>#VALUE!</v>
      </c>
      <c r="R33" s="6" t="e">
        <f>IF(Sheet1!F33=FALSE,Q33,Sheet1!G33&amp;Sheet1!F33)</f>
        <v>#VALUE!</v>
      </c>
      <c r="S33" s="6" t="e">
        <f t="shared" si="2"/>
        <v>#VALUE!</v>
      </c>
      <c r="T33" s="6" t="e">
        <f>IF(Sheet1!A33=0,"C=US;A= ;P=Regional Municip;O=Lisgar;S="&amp;K33&amp;";"&amp;"G="&amp;L33&amp;";"&amp;"I="&amp;M33&amp;";","C=US;A= ;P=Regional Municip;O=Lisgar;S="&amp;K33&amp;";"&amp;"G="&amp;L33&amp;Sheet1!A33&amp;";"&amp;"I="&amp;M33&amp;";")</f>
        <v>#N/A</v>
      </c>
      <c r="U33" t="str">
        <f ca="1">(Sheet1!AM33)</f>
        <v>DC4MDB08</v>
      </c>
      <c r="V33" t="e">
        <f>(Sheet1!AC33)</f>
        <v>#VALUE!</v>
      </c>
      <c r="W33" t="e">
        <f>Sheet3!D33</f>
        <v>#VALUE!</v>
      </c>
      <c r="X33" t="e">
        <f>Sheet3!E33</f>
        <v>#VALUE!</v>
      </c>
      <c r="Y33" t="str">
        <f t="shared" si="0"/>
        <v/>
      </c>
      <c r="Z33" t="str">
        <f>IF(ISERROR(Sheet1!AI33),"",Sheet1!AI33)</f>
        <v/>
      </c>
      <c r="AA33" t="e">
        <f>IF(Sheet1!W33="Councillors",5120,IF(Sheet1!W33="Information Technology Services Dept.",1024,IF(Sheet1!W33="City Clerk and Solicitor Dept",1953,"No")))</f>
        <v>#VALUE!</v>
      </c>
      <c r="AB33" s="5" t="s">
        <v>96</v>
      </c>
      <c r="AC33" t="e">
        <f>IF(Sheet1!W33="Councillors",4608,IF(Sheet1!W33="Information Technology Services Dept.",921,IF(Sheet1!W33="City Clerk and Solicitor Dept",1855,"No")))</f>
        <v>#VALUE!</v>
      </c>
      <c r="AD33" t="e">
        <f t="shared" si="3"/>
        <v>#VALUE!</v>
      </c>
      <c r="AE33" t="str">
        <f ca="1">IF(Sheet1!AM33="DC1MDB01","DC1",IF(Sheet1!AM33="DC1MDB02","DC1",IF(Sheet1!AM33="DC1MDB03","DC1",IF(Sheet1!AM33="DC1MDB04","DC1",IF(Sheet1!AM33="DC1MDB05","DC1",IF(Sheet1!AM33="DC1MDB06","DC1",IF(Sheet1!AM33="DC1MDB07","DC1",IF(Sheet1!AM33="DC1MDB08","DC1",IF(Sheet1!AM33="DC1MDB09","DC1",IF(Sheet1!AM33="DC1MDB10","DC1",IF(Sheet1!AM33="DC4MDB01","DC4",IF(Sheet1!AM33="DC4MDB02","DC4",IF(Sheet1!AM33="DC4MDB03","DC4",IF(Sheet1!AM33="DC4MDB04","DC4",IF(Sheet1!AM33="DC4MDB05","DC4",IF(Sheet1!AM33="DC4MDB06","DC4",IF(Sheet1!AM33="DC4MDB07","DC4",IF(Sheet1!AM33="DC4MDB08","DC4",IF(Sheet1!AM33="DC4MDB09","DC4",IF(Sheet1!AM33="DC4MDB10","DC4","$False"))))))))))))))))))))</f>
        <v>DC4</v>
      </c>
      <c r="AF33" t="s">
        <v>35</v>
      </c>
      <c r="AG33" t="e">
        <f t="shared" si="4"/>
        <v>#VALUE!</v>
      </c>
      <c r="AH33" t="e">
        <f t="shared" si="5"/>
        <v>#VALUE!</v>
      </c>
      <c r="AI33" t="s">
        <v>11</v>
      </c>
      <c r="AJ33" t="s">
        <v>12</v>
      </c>
      <c r="AK33" t="s">
        <v>13</v>
      </c>
      <c r="AL33" t="s">
        <v>14</v>
      </c>
      <c r="AM33" t="s">
        <v>5</v>
      </c>
      <c r="AN33" t="s">
        <v>15</v>
      </c>
      <c r="AO33" t="s">
        <v>16</v>
      </c>
      <c r="AP33" t="s">
        <v>17</v>
      </c>
      <c r="AQ33" t="s">
        <v>18</v>
      </c>
      <c r="AR33" t="s">
        <v>19</v>
      </c>
    </row>
    <row r="34" spans="1:44" ht="13.5" customHeight="1">
      <c r="A34" s="7"/>
      <c r="B34" s="7"/>
      <c r="C34" s="7"/>
      <c r="D34" s="8"/>
      <c r="F34" s="9" t="str">
        <f>(Sheet1!AE34)</f>
        <v/>
      </c>
      <c r="G34" t="str">
        <f>IF(OR(Sheet1!AH34="Yes",Sheet1!AF34="Yes"),"\\CMFP538\"&amp;Sheet1!AK34,"")</f>
        <v/>
      </c>
      <c r="H34" t="str">
        <f>IF(G34="","",Sheet1!AK34)</f>
        <v/>
      </c>
      <c r="I34" t="str">
        <f>IF(G34="","",Sheet1!AJ34)</f>
        <v/>
      </c>
      <c r="J34" t="e">
        <f>PROPER(Sheet1!Z34)</f>
        <v>#VALUE!</v>
      </c>
      <c r="K34" t="e">
        <f>PROPER(TRIM(IF(ISERROR(Sheet1!N34),Sheet1!Q34,Sheet1!N34)))</f>
        <v>#VALUE!</v>
      </c>
      <c r="L34" t="e">
        <f>PROPER(Sheet1!V34)</f>
        <v>#VALUE!</v>
      </c>
      <c r="M34" t="str">
        <f>TRIM(IF(ISERROR(Sheet1!P34),"",Sheet1!P34))</f>
        <v/>
      </c>
      <c r="N34" s="6" t="e">
        <f>(Sheet1!AA34)</f>
        <v>#VALUE!</v>
      </c>
      <c r="O34" s="6" t="e">
        <f t="shared" si="1"/>
        <v>#VALUE!</v>
      </c>
      <c r="P34" s="6" t="e">
        <f>IF(Sheet1!X34="No","No",IF(Sheet1!X34="","No","Yes"))</f>
        <v>#VALUE!</v>
      </c>
      <c r="Q34" t="e">
        <f>(Sheet1!AB34)</f>
        <v>#VALUE!</v>
      </c>
      <c r="R34" s="6" t="e">
        <f>IF(Sheet1!F34=FALSE,Q34,Sheet1!G34&amp;Sheet1!F34)</f>
        <v>#VALUE!</v>
      </c>
      <c r="S34" s="6" t="e">
        <f t="shared" si="2"/>
        <v>#VALUE!</v>
      </c>
      <c r="T34" s="6" t="e">
        <f>IF(Sheet1!A34=0,"C=US;A= ;P=Regional Municip;O=Lisgar;S="&amp;K34&amp;";"&amp;"G="&amp;L34&amp;";"&amp;"I="&amp;M34&amp;";","C=US;A= ;P=Regional Municip;O=Lisgar;S="&amp;K34&amp;";"&amp;"G="&amp;L34&amp;Sheet1!A34&amp;";"&amp;"I="&amp;M34&amp;";")</f>
        <v>#N/A</v>
      </c>
      <c r="U34" t="str">
        <f ca="1">(Sheet1!AM34)</f>
        <v>DC4MDB10</v>
      </c>
      <c r="V34" t="e">
        <f>(Sheet1!AC34)</f>
        <v>#VALUE!</v>
      </c>
      <c r="W34" t="e">
        <f>Sheet3!D34</f>
        <v>#VALUE!</v>
      </c>
      <c r="X34" t="e">
        <f>Sheet3!E34</f>
        <v>#VALUE!</v>
      </c>
      <c r="Y34" t="str">
        <f t="shared" si="0"/>
        <v/>
      </c>
      <c r="Z34" t="str">
        <f>IF(ISERROR(Sheet1!AI34),"",Sheet1!AI34)</f>
        <v/>
      </c>
      <c r="AA34" t="e">
        <f>IF(Sheet1!W34="Councillors",5120,IF(Sheet1!W34="Information Technology Services Dept.",1024,IF(Sheet1!W34="City Clerk and Solicitor Dept",1953,"No")))</f>
        <v>#VALUE!</v>
      </c>
      <c r="AB34" s="5" t="s">
        <v>96</v>
      </c>
      <c r="AC34" t="e">
        <f>IF(Sheet1!W34="Councillors",4608,IF(Sheet1!W34="Information Technology Services Dept.",921,IF(Sheet1!W34="City Clerk and Solicitor Dept",1855,"No")))</f>
        <v>#VALUE!</v>
      </c>
      <c r="AD34" t="e">
        <f t="shared" si="3"/>
        <v>#VALUE!</v>
      </c>
      <c r="AE34" t="str">
        <f ca="1">IF(Sheet1!AM34="DC1MDB01","DC1",IF(Sheet1!AM34="DC1MDB02","DC1",IF(Sheet1!AM34="DC1MDB03","DC1",IF(Sheet1!AM34="DC1MDB04","DC1",IF(Sheet1!AM34="DC1MDB05","DC1",IF(Sheet1!AM34="DC1MDB06","DC1",IF(Sheet1!AM34="DC1MDB07","DC1",IF(Sheet1!AM34="DC1MDB08","DC1",IF(Sheet1!AM34="DC1MDB09","DC1",IF(Sheet1!AM34="DC1MDB10","DC1",IF(Sheet1!AM34="DC4MDB01","DC4",IF(Sheet1!AM34="DC4MDB02","DC4",IF(Sheet1!AM34="DC4MDB03","DC4",IF(Sheet1!AM34="DC4MDB04","DC4",IF(Sheet1!AM34="DC4MDB05","DC4",IF(Sheet1!AM34="DC4MDB06","DC4",IF(Sheet1!AM34="DC4MDB07","DC4",IF(Sheet1!AM34="DC4MDB08","DC4",IF(Sheet1!AM34="DC4MDB09","DC4",IF(Sheet1!AM34="DC4MDB10","DC4","$False"))))))))))))))))))))</f>
        <v>DC4</v>
      </c>
      <c r="AF34" t="s">
        <v>35</v>
      </c>
      <c r="AG34" t="e">
        <f t="shared" si="4"/>
        <v>#VALUE!</v>
      </c>
      <c r="AH34" t="e">
        <f t="shared" si="5"/>
        <v>#VALUE!</v>
      </c>
      <c r="AI34" t="s">
        <v>11</v>
      </c>
      <c r="AJ34" t="s">
        <v>12</v>
      </c>
      <c r="AK34" t="s">
        <v>13</v>
      </c>
      <c r="AL34" t="s">
        <v>14</v>
      </c>
      <c r="AM34" t="s">
        <v>5</v>
      </c>
      <c r="AN34" t="s">
        <v>15</v>
      </c>
      <c r="AO34" t="s">
        <v>16</v>
      </c>
      <c r="AP34" t="s">
        <v>17</v>
      </c>
      <c r="AQ34" t="s">
        <v>18</v>
      </c>
      <c r="AR34" t="s">
        <v>19</v>
      </c>
    </row>
    <row r="35" spans="1:44" ht="13.5" customHeight="1">
      <c r="A35" s="7"/>
      <c r="B35" s="7"/>
      <c r="C35" s="7"/>
      <c r="D35" s="8"/>
      <c r="F35" s="9" t="str">
        <f>(Sheet1!AE35)</f>
        <v/>
      </c>
      <c r="G35" t="str">
        <f>IF(OR(Sheet1!AH35="Yes",Sheet1!AF35="Yes"),"\\CMFP538\"&amp;Sheet1!AK35,"")</f>
        <v/>
      </c>
      <c r="H35" t="str">
        <f>IF(G35="","",Sheet1!AK35)</f>
        <v/>
      </c>
      <c r="I35" t="str">
        <f>IF(G35="","",Sheet1!AJ35)</f>
        <v/>
      </c>
      <c r="J35" t="e">
        <f>PROPER(Sheet1!Z35)</f>
        <v>#VALUE!</v>
      </c>
      <c r="K35" t="e">
        <f>PROPER(TRIM(IF(ISERROR(Sheet1!N35),Sheet1!Q35,Sheet1!N35)))</f>
        <v>#VALUE!</v>
      </c>
      <c r="L35" t="e">
        <f>PROPER(Sheet1!V35)</f>
        <v>#VALUE!</v>
      </c>
      <c r="M35" t="str">
        <f>TRIM(IF(ISERROR(Sheet1!P35),"",Sheet1!P35))</f>
        <v/>
      </c>
      <c r="N35" s="6" t="e">
        <f>(Sheet1!AA35)</f>
        <v>#VALUE!</v>
      </c>
      <c r="O35" s="6" t="e">
        <f t="shared" si="1"/>
        <v>#VALUE!</v>
      </c>
      <c r="P35" s="6" t="e">
        <f>IF(Sheet1!X35="No","No",IF(Sheet1!X35="","No","Yes"))</f>
        <v>#VALUE!</v>
      </c>
      <c r="Q35" t="e">
        <f>(Sheet1!AB35)</f>
        <v>#VALUE!</v>
      </c>
      <c r="R35" s="6" t="e">
        <f>IF(Sheet1!F35=FALSE,Q35,Sheet1!G35&amp;Sheet1!F35)</f>
        <v>#VALUE!</v>
      </c>
      <c r="S35" s="6" t="e">
        <f t="shared" si="2"/>
        <v>#VALUE!</v>
      </c>
      <c r="T35" s="6" t="e">
        <f>IF(Sheet1!A35=0,"C=US;A= ;P=Regional Municip;O=Lisgar;S="&amp;K35&amp;";"&amp;"G="&amp;L35&amp;";"&amp;"I="&amp;M35&amp;";","C=US;A= ;P=Regional Municip;O=Lisgar;S="&amp;K35&amp;";"&amp;"G="&amp;L35&amp;Sheet1!A35&amp;";"&amp;"I="&amp;M35&amp;";")</f>
        <v>#N/A</v>
      </c>
      <c r="U35" t="str">
        <f ca="1">(Sheet1!AM35)</f>
        <v>DC1MDB03</v>
      </c>
      <c r="V35" t="e">
        <f>(Sheet1!AC35)</f>
        <v>#VALUE!</v>
      </c>
      <c r="W35" t="e">
        <f>Sheet3!D35</f>
        <v>#VALUE!</v>
      </c>
      <c r="X35" t="e">
        <f>Sheet3!E35</f>
        <v>#VALUE!</v>
      </c>
      <c r="Y35" t="str">
        <f t="shared" si="0"/>
        <v/>
      </c>
      <c r="Z35" t="str">
        <f>IF(ISERROR(Sheet1!AI35),"",Sheet1!AI35)</f>
        <v/>
      </c>
      <c r="AA35" t="e">
        <f>IF(Sheet1!W35="Councillors",5120,IF(Sheet1!W35="Information Technology Services Dept.",1024,IF(Sheet1!W35="City Clerk and Solicitor Dept",1953,"No")))</f>
        <v>#VALUE!</v>
      </c>
      <c r="AB35" s="5" t="s">
        <v>96</v>
      </c>
      <c r="AC35" t="e">
        <f>IF(Sheet1!W35="Councillors",4608,IF(Sheet1!W35="Information Technology Services Dept.",921,IF(Sheet1!W35="City Clerk and Solicitor Dept",1855,"No")))</f>
        <v>#VALUE!</v>
      </c>
      <c r="AD35" t="e">
        <f t="shared" si="3"/>
        <v>#VALUE!</v>
      </c>
      <c r="AE35" t="str">
        <f ca="1">IF(Sheet1!AM35="DC1MDB01","DC1",IF(Sheet1!AM35="DC1MDB02","DC1",IF(Sheet1!AM35="DC1MDB03","DC1",IF(Sheet1!AM35="DC1MDB04","DC1",IF(Sheet1!AM35="DC1MDB05","DC1",IF(Sheet1!AM35="DC1MDB06","DC1",IF(Sheet1!AM35="DC1MDB07","DC1",IF(Sheet1!AM35="DC1MDB08","DC1",IF(Sheet1!AM35="DC1MDB09","DC1",IF(Sheet1!AM35="DC1MDB10","DC1",IF(Sheet1!AM35="DC4MDB01","DC4",IF(Sheet1!AM35="DC4MDB02","DC4",IF(Sheet1!AM35="DC4MDB03","DC4",IF(Sheet1!AM35="DC4MDB04","DC4",IF(Sheet1!AM35="DC4MDB05","DC4",IF(Sheet1!AM35="DC4MDB06","DC4",IF(Sheet1!AM35="DC4MDB07","DC4",IF(Sheet1!AM35="DC4MDB08","DC4",IF(Sheet1!AM35="DC4MDB09","DC4",IF(Sheet1!AM35="DC4MDB10","DC4","$False"))))))))))))))))))))</f>
        <v>DC1</v>
      </c>
      <c r="AF35" t="s">
        <v>35</v>
      </c>
      <c r="AG35" t="e">
        <f t="shared" si="4"/>
        <v>#VALUE!</v>
      </c>
      <c r="AH35" t="e">
        <f t="shared" si="5"/>
        <v>#VALUE!</v>
      </c>
      <c r="AI35" t="s">
        <v>11</v>
      </c>
      <c r="AJ35" t="s">
        <v>12</v>
      </c>
      <c r="AK35" t="s">
        <v>13</v>
      </c>
      <c r="AL35" t="s">
        <v>14</v>
      </c>
      <c r="AM35" t="s">
        <v>5</v>
      </c>
      <c r="AN35" t="s">
        <v>15</v>
      </c>
      <c r="AO35" t="s">
        <v>16</v>
      </c>
      <c r="AP35" t="s">
        <v>17</v>
      </c>
      <c r="AQ35" t="s">
        <v>18</v>
      </c>
      <c r="AR35" t="s">
        <v>19</v>
      </c>
    </row>
    <row r="36" spans="1:44" ht="13.5" customHeight="1">
      <c r="A36" s="7"/>
      <c r="B36" s="7"/>
      <c r="C36" s="7"/>
      <c r="D36" s="8"/>
      <c r="F36" s="9" t="str">
        <f>(Sheet1!AE36)</f>
        <v/>
      </c>
      <c r="G36" t="str">
        <f>IF(OR(Sheet1!AH36="Yes",Sheet1!AF36="Yes"),"\\CMFP538\"&amp;Sheet1!AK36,"")</f>
        <v/>
      </c>
      <c r="H36" t="str">
        <f>IF(G36="","",Sheet1!AK36)</f>
        <v/>
      </c>
      <c r="I36" t="str">
        <f>IF(G36="","",Sheet1!AJ36)</f>
        <v/>
      </c>
      <c r="J36" t="e">
        <f>PROPER(Sheet1!Z36)</f>
        <v>#VALUE!</v>
      </c>
      <c r="K36" t="e">
        <f>PROPER(TRIM(IF(ISERROR(Sheet1!N36),Sheet1!Q36,Sheet1!N36)))</f>
        <v>#VALUE!</v>
      </c>
      <c r="L36" t="e">
        <f>PROPER(Sheet1!V36)</f>
        <v>#VALUE!</v>
      </c>
      <c r="M36" t="str">
        <f>TRIM(IF(ISERROR(Sheet1!P36),"",Sheet1!P36))</f>
        <v/>
      </c>
      <c r="N36" s="6" t="e">
        <f>(Sheet1!AA36)</f>
        <v>#VALUE!</v>
      </c>
      <c r="O36" s="6" t="e">
        <f t="shared" si="1"/>
        <v>#VALUE!</v>
      </c>
      <c r="P36" s="6" t="e">
        <f>IF(Sheet1!X36="No","No",IF(Sheet1!X36="","No","Yes"))</f>
        <v>#VALUE!</v>
      </c>
      <c r="Q36" t="e">
        <f>(Sheet1!AB36)</f>
        <v>#VALUE!</v>
      </c>
      <c r="R36" s="6" t="e">
        <f>IF(Sheet1!F36=FALSE,Q36,Sheet1!G36&amp;Sheet1!F36)</f>
        <v>#VALUE!</v>
      </c>
      <c r="S36" s="6" t="e">
        <f t="shared" si="2"/>
        <v>#VALUE!</v>
      </c>
      <c r="T36" s="6" t="e">
        <f>IF(Sheet1!A36=0,"C=US;A= ;P=Regional Municip;O=Lisgar;S="&amp;K36&amp;";"&amp;"G="&amp;L36&amp;";"&amp;"I="&amp;M36&amp;";","C=US;A= ;P=Regional Municip;O=Lisgar;S="&amp;K36&amp;";"&amp;"G="&amp;L36&amp;Sheet1!A36&amp;";"&amp;"I="&amp;M36&amp;";")</f>
        <v>#N/A</v>
      </c>
      <c r="U36" t="str">
        <f ca="1">(Sheet1!AM36)</f>
        <v>DC1MDB01</v>
      </c>
      <c r="V36" t="e">
        <f>(Sheet1!AC36)</f>
        <v>#VALUE!</v>
      </c>
      <c r="W36" t="e">
        <f>Sheet3!D36</f>
        <v>#VALUE!</v>
      </c>
      <c r="X36" t="e">
        <f>Sheet3!E36</f>
        <v>#VALUE!</v>
      </c>
      <c r="Y36" t="str">
        <f t="shared" si="0"/>
        <v/>
      </c>
      <c r="Z36" t="str">
        <f>IF(ISERROR(Sheet1!AI36),"",Sheet1!AI36)</f>
        <v/>
      </c>
      <c r="AA36" t="e">
        <f>IF(Sheet1!W36="Councillors",5120,IF(Sheet1!W36="Information Technology Services Dept.",1024,IF(Sheet1!W36="City Clerk and Solicitor Dept",1953,"No")))</f>
        <v>#VALUE!</v>
      </c>
      <c r="AB36" s="5" t="s">
        <v>96</v>
      </c>
      <c r="AC36" t="e">
        <f>IF(Sheet1!W36="Councillors",4608,IF(Sheet1!W36="Information Technology Services Dept.",921,IF(Sheet1!W36="City Clerk and Solicitor Dept",1855,"No")))</f>
        <v>#VALUE!</v>
      </c>
      <c r="AD36" t="e">
        <f t="shared" si="3"/>
        <v>#VALUE!</v>
      </c>
      <c r="AE36" t="str">
        <f ca="1">IF(Sheet1!AM36="DC1MDB01","DC1",IF(Sheet1!AM36="DC1MDB02","DC1",IF(Sheet1!AM36="DC1MDB03","DC1",IF(Sheet1!AM36="DC1MDB04","DC1",IF(Sheet1!AM36="DC1MDB05","DC1",IF(Sheet1!AM36="DC1MDB06","DC1",IF(Sheet1!AM36="DC1MDB07","DC1",IF(Sheet1!AM36="DC1MDB08","DC1",IF(Sheet1!AM36="DC1MDB09","DC1",IF(Sheet1!AM36="DC1MDB10","DC1",IF(Sheet1!AM36="DC4MDB01","DC4",IF(Sheet1!AM36="DC4MDB02","DC4",IF(Sheet1!AM36="DC4MDB03","DC4",IF(Sheet1!AM36="DC4MDB04","DC4",IF(Sheet1!AM36="DC4MDB05","DC4",IF(Sheet1!AM36="DC4MDB06","DC4",IF(Sheet1!AM36="DC4MDB07","DC4",IF(Sheet1!AM36="DC4MDB08","DC4",IF(Sheet1!AM36="DC4MDB09","DC4",IF(Sheet1!AM36="DC4MDB10","DC4","$False"))))))))))))))))))))</f>
        <v>DC1</v>
      </c>
      <c r="AF36" t="s">
        <v>35</v>
      </c>
      <c r="AG36" t="e">
        <f t="shared" si="4"/>
        <v>#VALUE!</v>
      </c>
      <c r="AH36" t="e">
        <f t="shared" si="5"/>
        <v>#VALUE!</v>
      </c>
      <c r="AI36" t="s">
        <v>11</v>
      </c>
      <c r="AJ36" t="s">
        <v>12</v>
      </c>
      <c r="AK36" t="s">
        <v>13</v>
      </c>
      <c r="AL36" t="s">
        <v>14</v>
      </c>
      <c r="AM36" t="s">
        <v>5</v>
      </c>
      <c r="AN36" t="s">
        <v>15</v>
      </c>
      <c r="AO36" t="s">
        <v>16</v>
      </c>
      <c r="AP36" t="s">
        <v>17</v>
      </c>
      <c r="AQ36" t="s">
        <v>18</v>
      </c>
      <c r="AR36" t="s">
        <v>19</v>
      </c>
    </row>
    <row r="37" spans="1:44" ht="13.5" customHeight="1">
      <c r="A37" s="7"/>
      <c r="B37" s="7"/>
      <c r="C37" s="7"/>
      <c r="D37" s="8"/>
      <c r="F37" s="9" t="str">
        <f>(Sheet1!AE37)</f>
        <v/>
      </c>
      <c r="G37" t="str">
        <f>IF(OR(Sheet1!AH37="Yes",Sheet1!AF37="Yes"),"\\CMFP538\"&amp;Sheet1!AK37,"")</f>
        <v/>
      </c>
      <c r="H37" t="str">
        <f>IF(G37="","",Sheet1!AK37)</f>
        <v/>
      </c>
      <c r="I37" t="str">
        <f>IF(G37="","",Sheet1!AJ37)</f>
        <v/>
      </c>
      <c r="J37" t="e">
        <f>PROPER(Sheet1!Z37)</f>
        <v>#VALUE!</v>
      </c>
      <c r="K37" t="e">
        <f>PROPER(TRIM(IF(ISERROR(Sheet1!N37),Sheet1!Q37,Sheet1!N37)))</f>
        <v>#VALUE!</v>
      </c>
      <c r="L37" t="e">
        <f>PROPER(Sheet1!V37)</f>
        <v>#VALUE!</v>
      </c>
      <c r="M37" t="str">
        <f>TRIM(IF(ISERROR(Sheet1!P37),"",Sheet1!P37))</f>
        <v/>
      </c>
      <c r="N37" s="6" t="e">
        <f>(Sheet1!AA37)</f>
        <v>#VALUE!</v>
      </c>
      <c r="O37" s="6" t="e">
        <f t="shared" si="1"/>
        <v>#VALUE!</v>
      </c>
      <c r="P37" s="6" t="e">
        <f>IF(Sheet1!X37="No","No",IF(Sheet1!X37="","No","Yes"))</f>
        <v>#VALUE!</v>
      </c>
      <c r="Q37" t="e">
        <f>(Sheet1!AB37)</f>
        <v>#VALUE!</v>
      </c>
      <c r="R37" s="6" t="e">
        <f>IF(Sheet1!F37=FALSE,Q37,Sheet1!G37&amp;Sheet1!F37)</f>
        <v>#VALUE!</v>
      </c>
      <c r="S37" s="6" t="e">
        <f t="shared" si="2"/>
        <v>#VALUE!</v>
      </c>
      <c r="T37" s="6" t="e">
        <f>IF(Sheet1!A37=0,"C=US;A= ;P=Regional Municip;O=Lisgar;S="&amp;K37&amp;";"&amp;"G="&amp;L37&amp;";"&amp;"I="&amp;M37&amp;";","C=US;A= ;P=Regional Municip;O=Lisgar;S="&amp;K37&amp;";"&amp;"G="&amp;L37&amp;Sheet1!A37&amp;";"&amp;"I="&amp;M37&amp;";")</f>
        <v>#N/A</v>
      </c>
      <c r="U37" t="str">
        <f ca="1">(Sheet1!AM37)</f>
        <v>DC1MDB01</v>
      </c>
      <c r="V37" t="e">
        <f>(Sheet1!AC37)</f>
        <v>#VALUE!</v>
      </c>
      <c r="W37" t="e">
        <f>Sheet3!D37</f>
        <v>#VALUE!</v>
      </c>
      <c r="X37" t="e">
        <f>Sheet3!E37</f>
        <v>#VALUE!</v>
      </c>
      <c r="Y37" t="str">
        <f t="shared" si="0"/>
        <v/>
      </c>
      <c r="Z37" t="str">
        <f>IF(ISERROR(Sheet1!AI37),"",Sheet1!AI37)</f>
        <v/>
      </c>
      <c r="AA37" t="e">
        <f>IF(Sheet1!W37="Councillors",5120,IF(Sheet1!W37="Information Technology Services Dept.",1024,IF(Sheet1!W37="City Clerk and Solicitor Dept",1953,"No")))</f>
        <v>#VALUE!</v>
      </c>
      <c r="AB37" s="5" t="s">
        <v>96</v>
      </c>
      <c r="AC37" t="e">
        <f>IF(Sheet1!W37="Councillors",4608,IF(Sheet1!W37="Information Technology Services Dept.",921,IF(Sheet1!W37="City Clerk and Solicitor Dept",1855,"No")))</f>
        <v>#VALUE!</v>
      </c>
      <c r="AD37" t="e">
        <f t="shared" si="3"/>
        <v>#VALUE!</v>
      </c>
      <c r="AE37" t="str">
        <f ca="1">IF(Sheet1!AM37="DC1MDB01","DC1",IF(Sheet1!AM37="DC1MDB02","DC1",IF(Sheet1!AM37="DC1MDB03","DC1",IF(Sheet1!AM37="DC1MDB04","DC1",IF(Sheet1!AM37="DC1MDB05","DC1",IF(Sheet1!AM37="DC1MDB06","DC1",IF(Sheet1!AM37="DC1MDB07","DC1",IF(Sheet1!AM37="DC1MDB08","DC1",IF(Sheet1!AM37="DC1MDB09","DC1",IF(Sheet1!AM37="DC1MDB10","DC1",IF(Sheet1!AM37="DC4MDB01","DC4",IF(Sheet1!AM37="DC4MDB02","DC4",IF(Sheet1!AM37="DC4MDB03","DC4",IF(Sheet1!AM37="DC4MDB04","DC4",IF(Sheet1!AM37="DC4MDB05","DC4",IF(Sheet1!AM37="DC4MDB06","DC4",IF(Sheet1!AM37="DC4MDB07","DC4",IF(Sheet1!AM37="DC4MDB08","DC4",IF(Sheet1!AM37="DC4MDB09","DC4",IF(Sheet1!AM37="DC4MDB10","DC4","$False"))))))))))))))))))))</f>
        <v>DC1</v>
      </c>
      <c r="AF37" t="s">
        <v>35</v>
      </c>
      <c r="AG37" t="e">
        <f t="shared" si="4"/>
        <v>#VALUE!</v>
      </c>
      <c r="AH37" t="e">
        <f t="shared" si="5"/>
        <v>#VALUE!</v>
      </c>
      <c r="AI37" t="s">
        <v>11</v>
      </c>
      <c r="AJ37" t="s">
        <v>12</v>
      </c>
      <c r="AK37" t="s">
        <v>13</v>
      </c>
      <c r="AL37" t="s">
        <v>14</v>
      </c>
      <c r="AM37" t="s">
        <v>5</v>
      </c>
      <c r="AN37" t="s">
        <v>15</v>
      </c>
      <c r="AO37" t="s">
        <v>16</v>
      </c>
      <c r="AP37" t="s">
        <v>17</v>
      </c>
      <c r="AQ37" t="s">
        <v>18</v>
      </c>
      <c r="AR37" t="s">
        <v>19</v>
      </c>
    </row>
    <row r="38" spans="1:44" ht="13.5" customHeight="1">
      <c r="A38" s="7"/>
      <c r="B38" s="7"/>
      <c r="C38" s="7"/>
      <c r="D38" s="8"/>
      <c r="F38" s="9" t="str">
        <f>(Sheet1!AE38)</f>
        <v/>
      </c>
      <c r="G38" t="str">
        <f>IF(OR(Sheet1!AH38="Yes",Sheet1!AF38="Yes"),"\\CMFP538\"&amp;Sheet1!AK38,"")</f>
        <v/>
      </c>
      <c r="H38" t="str">
        <f>IF(G38="","",Sheet1!AK38)</f>
        <v/>
      </c>
      <c r="I38" t="str">
        <f>IF(G38="","",Sheet1!AJ38)</f>
        <v/>
      </c>
      <c r="J38" t="e">
        <f>PROPER(Sheet1!Z38)</f>
        <v>#VALUE!</v>
      </c>
      <c r="K38" t="e">
        <f>PROPER(TRIM(IF(ISERROR(Sheet1!N38),Sheet1!Q38,Sheet1!N38)))</f>
        <v>#VALUE!</v>
      </c>
      <c r="L38" t="e">
        <f>PROPER(Sheet1!V38)</f>
        <v>#VALUE!</v>
      </c>
      <c r="M38" t="str">
        <f>TRIM(IF(ISERROR(Sheet1!P38),"",Sheet1!P38))</f>
        <v/>
      </c>
      <c r="N38" s="6" t="e">
        <f>(Sheet1!AA38)</f>
        <v>#VALUE!</v>
      </c>
      <c r="O38" s="6" t="e">
        <f t="shared" si="1"/>
        <v>#VALUE!</v>
      </c>
      <c r="P38" s="6" t="e">
        <f>IF(Sheet1!X38="No","No",IF(Sheet1!X38="","No","Yes"))</f>
        <v>#VALUE!</v>
      </c>
      <c r="Q38" t="e">
        <f>(Sheet1!AB38)</f>
        <v>#VALUE!</v>
      </c>
      <c r="R38" s="6" t="e">
        <f>IF(Sheet1!F38=FALSE,Q38,Sheet1!G38&amp;Sheet1!F38)</f>
        <v>#VALUE!</v>
      </c>
      <c r="S38" s="6" t="e">
        <f t="shared" si="2"/>
        <v>#VALUE!</v>
      </c>
      <c r="T38" s="6" t="e">
        <f>IF(Sheet1!A38=0,"C=US;A= ;P=Regional Municip;O=Lisgar;S="&amp;K38&amp;";"&amp;"G="&amp;L38&amp;";"&amp;"I="&amp;M38&amp;";","C=US;A= ;P=Regional Municip;O=Lisgar;S="&amp;K38&amp;";"&amp;"G="&amp;L38&amp;Sheet1!A38&amp;";"&amp;"I="&amp;M38&amp;";")</f>
        <v>#N/A</v>
      </c>
      <c r="U38" t="str">
        <f ca="1">(Sheet1!AM38)</f>
        <v>DC1MDB04</v>
      </c>
      <c r="V38" t="e">
        <f>(Sheet1!AC38)</f>
        <v>#VALUE!</v>
      </c>
      <c r="W38" t="e">
        <f>Sheet3!D38</f>
        <v>#VALUE!</v>
      </c>
      <c r="X38" t="e">
        <f>Sheet3!E38</f>
        <v>#VALUE!</v>
      </c>
      <c r="Y38" t="str">
        <f t="shared" si="0"/>
        <v/>
      </c>
      <c r="Z38" t="str">
        <f>IF(ISERROR(Sheet1!AI38),"",Sheet1!AI38)</f>
        <v/>
      </c>
      <c r="AA38" t="e">
        <f>IF(Sheet1!W38="Councillors",5120,IF(Sheet1!W38="Information Technology Services Dept.",1024,IF(Sheet1!W38="City Clerk and Solicitor Dept",1953,"No")))</f>
        <v>#VALUE!</v>
      </c>
      <c r="AB38" s="5" t="s">
        <v>96</v>
      </c>
      <c r="AC38" t="e">
        <f>IF(Sheet1!W38="Councillors",4608,IF(Sheet1!W38="Information Technology Services Dept.",921,IF(Sheet1!W38="City Clerk and Solicitor Dept",1855,"No")))</f>
        <v>#VALUE!</v>
      </c>
      <c r="AD38" t="e">
        <f t="shared" si="3"/>
        <v>#VALUE!</v>
      </c>
      <c r="AE38" t="str">
        <f ca="1">IF(Sheet1!AM38="DC1MDB01","DC1",IF(Sheet1!AM38="DC1MDB02","DC1",IF(Sheet1!AM38="DC1MDB03","DC1",IF(Sheet1!AM38="DC1MDB04","DC1",IF(Sheet1!AM38="DC1MDB05","DC1",IF(Sheet1!AM38="DC1MDB06","DC1",IF(Sheet1!AM38="DC1MDB07","DC1",IF(Sheet1!AM38="DC1MDB08","DC1",IF(Sheet1!AM38="DC1MDB09","DC1",IF(Sheet1!AM38="DC1MDB10","DC1",IF(Sheet1!AM38="DC4MDB01","DC4",IF(Sheet1!AM38="DC4MDB02","DC4",IF(Sheet1!AM38="DC4MDB03","DC4",IF(Sheet1!AM38="DC4MDB04","DC4",IF(Sheet1!AM38="DC4MDB05","DC4",IF(Sheet1!AM38="DC4MDB06","DC4",IF(Sheet1!AM38="DC4MDB07","DC4",IF(Sheet1!AM38="DC4MDB08","DC4",IF(Sheet1!AM38="DC4MDB09","DC4",IF(Sheet1!AM38="DC4MDB10","DC4","$False"))))))))))))))))))))</f>
        <v>DC1</v>
      </c>
      <c r="AF38" t="s">
        <v>35</v>
      </c>
      <c r="AG38" t="e">
        <f t="shared" si="4"/>
        <v>#VALUE!</v>
      </c>
      <c r="AH38" t="e">
        <f t="shared" si="5"/>
        <v>#VALUE!</v>
      </c>
      <c r="AI38" t="s">
        <v>11</v>
      </c>
      <c r="AJ38" t="s">
        <v>12</v>
      </c>
      <c r="AK38" t="s">
        <v>13</v>
      </c>
      <c r="AL38" t="s">
        <v>14</v>
      </c>
      <c r="AM38" t="s">
        <v>5</v>
      </c>
      <c r="AN38" t="s">
        <v>15</v>
      </c>
      <c r="AO38" t="s">
        <v>16</v>
      </c>
      <c r="AP38" t="s">
        <v>17</v>
      </c>
      <c r="AQ38" t="s">
        <v>18</v>
      </c>
      <c r="AR38" t="s">
        <v>19</v>
      </c>
    </row>
    <row r="39" spans="1:44" ht="13.5" customHeight="1">
      <c r="A39" s="7"/>
      <c r="B39" s="7"/>
      <c r="C39" s="7"/>
      <c r="D39" s="8"/>
      <c r="F39" s="9" t="str">
        <f>(Sheet1!AE39)</f>
        <v/>
      </c>
      <c r="G39" t="str">
        <f>IF(OR(Sheet1!AH39="Yes",Sheet1!AF39="Yes"),"\\CMFP538\"&amp;Sheet1!AK39,"")</f>
        <v/>
      </c>
      <c r="H39" t="str">
        <f>IF(G39="","",Sheet1!AK39)</f>
        <v/>
      </c>
      <c r="I39" t="str">
        <f>IF(G39="","",Sheet1!AJ39)</f>
        <v/>
      </c>
      <c r="J39" t="e">
        <f>PROPER(Sheet1!Z39)</f>
        <v>#VALUE!</v>
      </c>
      <c r="K39" t="e">
        <f>PROPER(TRIM(IF(ISERROR(Sheet1!N39),Sheet1!Q39,Sheet1!N39)))</f>
        <v>#VALUE!</v>
      </c>
      <c r="L39" t="e">
        <f>PROPER(Sheet1!V39)</f>
        <v>#VALUE!</v>
      </c>
      <c r="M39" t="str">
        <f>TRIM(IF(ISERROR(Sheet1!P39),"",Sheet1!P39))</f>
        <v/>
      </c>
      <c r="N39" s="6" t="e">
        <f>(Sheet1!AA39)</f>
        <v>#VALUE!</v>
      </c>
      <c r="O39" s="6" t="e">
        <f t="shared" si="1"/>
        <v>#VALUE!</v>
      </c>
      <c r="P39" s="6" t="e">
        <f>IF(Sheet1!X39="No","No",IF(Sheet1!X39="","No","Yes"))</f>
        <v>#VALUE!</v>
      </c>
      <c r="Q39" t="e">
        <f>(Sheet1!AB39)</f>
        <v>#VALUE!</v>
      </c>
      <c r="R39" s="6" t="e">
        <f>IF(Sheet1!F39=FALSE,Q39,Sheet1!G39&amp;Sheet1!F39)</f>
        <v>#VALUE!</v>
      </c>
      <c r="S39" s="6" t="e">
        <f t="shared" si="2"/>
        <v>#VALUE!</v>
      </c>
      <c r="T39" s="6" t="e">
        <f>IF(Sheet1!A39=0,"C=US;A= ;P=Regional Municip;O=Lisgar;S="&amp;K39&amp;";"&amp;"G="&amp;L39&amp;";"&amp;"I="&amp;M39&amp;";","C=US;A= ;P=Regional Municip;O=Lisgar;S="&amp;K39&amp;";"&amp;"G="&amp;L39&amp;Sheet1!A39&amp;";"&amp;"I="&amp;M39&amp;";")</f>
        <v>#N/A</v>
      </c>
      <c r="U39" t="str">
        <f ca="1">(Sheet1!AM39)</f>
        <v>DC1MDB04</v>
      </c>
      <c r="V39" t="e">
        <f>(Sheet1!AC39)</f>
        <v>#VALUE!</v>
      </c>
      <c r="W39" t="e">
        <f>Sheet3!D39</f>
        <v>#VALUE!</v>
      </c>
      <c r="X39" t="e">
        <f>Sheet3!E39</f>
        <v>#VALUE!</v>
      </c>
      <c r="Y39" t="str">
        <f t="shared" si="0"/>
        <v/>
      </c>
      <c r="Z39" t="str">
        <f>IF(ISERROR(Sheet1!AI39),"",Sheet1!AI39)</f>
        <v/>
      </c>
      <c r="AA39" t="e">
        <f>IF(Sheet1!W39="Councillors",5120,IF(Sheet1!W39="Information Technology Services Dept.",1024,IF(Sheet1!W39="City Clerk and Solicitor Dept",1953,"No")))</f>
        <v>#VALUE!</v>
      </c>
      <c r="AB39" s="5" t="s">
        <v>96</v>
      </c>
      <c r="AC39" t="e">
        <f>IF(Sheet1!W39="Councillors",4608,IF(Sheet1!W39="Information Technology Services Dept.",921,IF(Sheet1!W39="City Clerk and Solicitor Dept",1855,"No")))</f>
        <v>#VALUE!</v>
      </c>
      <c r="AD39" t="e">
        <f t="shared" si="3"/>
        <v>#VALUE!</v>
      </c>
      <c r="AE39" t="str">
        <f ca="1">IF(Sheet1!AM39="DC1MDB01","DC1",IF(Sheet1!AM39="DC1MDB02","DC1",IF(Sheet1!AM39="DC1MDB03","DC1",IF(Sheet1!AM39="DC1MDB04","DC1",IF(Sheet1!AM39="DC1MDB05","DC1",IF(Sheet1!AM39="DC1MDB06","DC1",IF(Sheet1!AM39="DC1MDB07","DC1",IF(Sheet1!AM39="DC1MDB08","DC1",IF(Sheet1!AM39="DC1MDB09","DC1",IF(Sheet1!AM39="DC1MDB10","DC1",IF(Sheet1!AM39="DC4MDB01","DC4",IF(Sheet1!AM39="DC4MDB02","DC4",IF(Sheet1!AM39="DC4MDB03","DC4",IF(Sheet1!AM39="DC4MDB04","DC4",IF(Sheet1!AM39="DC4MDB05","DC4",IF(Sheet1!AM39="DC4MDB06","DC4",IF(Sheet1!AM39="DC4MDB07","DC4",IF(Sheet1!AM39="DC4MDB08","DC4",IF(Sheet1!AM39="DC4MDB09","DC4",IF(Sheet1!AM39="DC4MDB10","DC4","$False"))))))))))))))))))))</f>
        <v>DC1</v>
      </c>
      <c r="AF39" t="s">
        <v>35</v>
      </c>
      <c r="AG39" t="e">
        <f t="shared" si="4"/>
        <v>#VALUE!</v>
      </c>
      <c r="AH39" t="e">
        <f t="shared" si="5"/>
        <v>#VALUE!</v>
      </c>
      <c r="AI39" t="s">
        <v>11</v>
      </c>
      <c r="AJ39" t="s">
        <v>12</v>
      </c>
      <c r="AK39" t="s">
        <v>13</v>
      </c>
      <c r="AL39" t="s">
        <v>14</v>
      </c>
      <c r="AM39" t="s">
        <v>5</v>
      </c>
      <c r="AN39" t="s">
        <v>15</v>
      </c>
      <c r="AO39" t="s">
        <v>16</v>
      </c>
      <c r="AP39" t="s">
        <v>17</v>
      </c>
      <c r="AQ39" t="s">
        <v>18</v>
      </c>
      <c r="AR39" t="s">
        <v>19</v>
      </c>
    </row>
    <row r="40" spans="1:44" ht="13.5" customHeight="1">
      <c r="A40" s="7"/>
      <c r="B40" s="7"/>
      <c r="C40" s="7"/>
      <c r="D40" s="8"/>
      <c r="F40" s="9" t="str">
        <f>(Sheet1!AE40)</f>
        <v/>
      </c>
      <c r="G40" t="str">
        <f>IF(OR(Sheet1!AH40="Yes",Sheet1!AF40="Yes"),"\\CMFP538\"&amp;Sheet1!AK40,"")</f>
        <v/>
      </c>
      <c r="H40" t="str">
        <f>IF(G40="","",Sheet1!AK40)</f>
        <v/>
      </c>
      <c r="I40" t="str">
        <f>IF(G40="","",Sheet1!AJ40)</f>
        <v/>
      </c>
      <c r="J40" t="e">
        <f>PROPER(Sheet1!Z40)</f>
        <v>#VALUE!</v>
      </c>
      <c r="K40" t="e">
        <f>PROPER(TRIM(IF(ISERROR(Sheet1!N40),Sheet1!Q40,Sheet1!N40)))</f>
        <v>#VALUE!</v>
      </c>
      <c r="L40" t="e">
        <f>PROPER(Sheet1!V40)</f>
        <v>#VALUE!</v>
      </c>
      <c r="M40" t="str">
        <f>TRIM(IF(ISERROR(Sheet1!P40),"",Sheet1!P40))</f>
        <v/>
      </c>
      <c r="N40" s="6" t="e">
        <f>(Sheet1!AA40)</f>
        <v>#VALUE!</v>
      </c>
      <c r="O40" s="6" t="e">
        <f t="shared" si="1"/>
        <v>#VALUE!</v>
      </c>
      <c r="P40" s="6" t="e">
        <f>IF(Sheet1!X40="No","No",IF(Sheet1!X40="","No","Yes"))</f>
        <v>#VALUE!</v>
      </c>
      <c r="Q40" t="e">
        <f>(Sheet1!AB40)</f>
        <v>#VALUE!</v>
      </c>
      <c r="R40" s="6" t="e">
        <f>IF(Sheet1!F40=FALSE,Q40,Sheet1!G40&amp;Sheet1!F40)</f>
        <v>#VALUE!</v>
      </c>
      <c r="S40" s="6" t="e">
        <f t="shared" si="2"/>
        <v>#VALUE!</v>
      </c>
      <c r="T40" s="6" t="e">
        <f>IF(Sheet1!A40=0,"C=US;A= ;P=Regional Municip;O=Lisgar;S="&amp;K40&amp;";"&amp;"G="&amp;L40&amp;";"&amp;"I="&amp;M40&amp;";","C=US;A= ;P=Regional Municip;O=Lisgar;S="&amp;K40&amp;";"&amp;"G="&amp;L40&amp;Sheet1!A40&amp;";"&amp;"I="&amp;M40&amp;";")</f>
        <v>#N/A</v>
      </c>
      <c r="U40" t="str">
        <f ca="1">(Sheet1!AM40)</f>
        <v>DC1MDB03</v>
      </c>
      <c r="V40" t="e">
        <f>(Sheet1!AC40)</f>
        <v>#VALUE!</v>
      </c>
      <c r="W40" t="e">
        <f>Sheet3!D40</f>
        <v>#VALUE!</v>
      </c>
      <c r="X40" t="e">
        <f>Sheet3!E40</f>
        <v>#VALUE!</v>
      </c>
      <c r="Y40" t="str">
        <f t="shared" si="0"/>
        <v/>
      </c>
      <c r="Z40" t="str">
        <f>IF(ISERROR(Sheet1!AI40),"",Sheet1!AI40)</f>
        <v/>
      </c>
      <c r="AA40" t="e">
        <f>IF(Sheet1!W40="Councillors",5120,IF(Sheet1!W40="Information Technology Services Dept.",1024,IF(Sheet1!W40="City Clerk and Solicitor Dept",1953,"No")))</f>
        <v>#VALUE!</v>
      </c>
      <c r="AB40" s="5" t="s">
        <v>96</v>
      </c>
      <c r="AC40" t="e">
        <f>IF(Sheet1!W40="Councillors",4608,IF(Sheet1!W40="Information Technology Services Dept.",921,IF(Sheet1!W40="City Clerk and Solicitor Dept",1855,"No")))</f>
        <v>#VALUE!</v>
      </c>
      <c r="AD40" t="e">
        <f t="shared" si="3"/>
        <v>#VALUE!</v>
      </c>
      <c r="AE40" t="str">
        <f ca="1">IF(Sheet1!AM40="DC1MDB01","DC1",IF(Sheet1!AM40="DC1MDB02","DC1",IF(Sheet1!AM40="DC1MDB03","DC1",IF(Sheet1!AM40="DC1MDB04","DC1",IF(Sheet1!AM40="DC1MDB05","DC1",IF(Sheet1!AM40="DC1MDB06","DC1",IF(Sheet1!AM40="DC1MDB07","DC1",IF(Sheet1!AM40="DC1MDB08","DC1",IF(Sheet1!AM40="DC1MDB09","DC1",IF(Sheet1!AM40="DC1MDB10","DC1",IF(Sheet1!AM40="DC4MDB01","DC4",IF(Sheet1!AM40="DC4MDB02","DC4",IF(Sheet1!AM40="DC4MDB03","DC4",IF(Sheet1!AM40="DC4MDB04","DC4",IF(Sheet1!AM40="DC4MDB05","DC4",IF(Sheet1!AM40="DC4MDB06","DC4",IF(Sheet1!AM40="DC4MDB07","DC4",IF(Sheet1!AM40="DC4MDB08","DC4",IF(Sheet1!AM40="DC4MDB09","DC4",IF(Sheet1!AM40="DC4MDB10","DC4","$False"))))))))))))))))))))</f>
        <v>DC1</v>
      </c>
      <c r="AF40" t="s">
        <v>35</v>
      </c>
      <c r="AG40" t="e">
        <f t="shared" si="4"/>
        <v>#VALUE!</v>
      </c>
      <c r="AH40" t="e">
        <f t="shared" si="5"/>
        <v>#VALUE!</v>
      </c>
      <c r="AI40" t="s">
        <v>11</v>
      </c>
      <c r="AJ40" t="s">
        <v>12</v>
      </c>
      <c r="AK40" t="s">
        <v>13</v>
      </c>
      <c r="AL40" t="s">
        <v>14</v>
      </c>
      <c r="AM40" t="s">
        <v>5</v>
      </c>
      <c r="AN40" t="s">
        <v>15</v>
      </c>
      <c r="AO40" t="s">
        <v>16</v>
      </c>
      <c r="AP40" t="s">
        <v>17</v>
      </c>
      <c r="AQ40" t="s">
        <v>18</v>
      </c>
      <c r="AR40" t="s">
        <v>19</v>
      </c>
    </row>
    <row r="41" spans="1:44" ht="13.5" customHeight="1">
      <c r="A41" s="7"/>
      <c r="B41" s="7"/>
      <c r="C41" s="7"/>
      <c r="D41" s="8"/>
      <c r="F41" s="9" t="str">
        <f>(Sheet1!AE41)</f>
        <v/>
      </c>
      <c r="G41" t="str">
        <f>IF(OR(Sheet1!AH41="Yes",Sheet1!AF41="Yes"),"\\CMFP538\"&amp;Sheet1!AK41,"")</f>
        <v/>
      </c>
      <c r="H41" t="str">
        <f>IF(G41="","",Sheet1!AK41)</f>
        <v/>
      </c>
      <c r="I41" t="str">
        <f>IF(G41="","",Sheet1!AJ41)</f>
        <v/>
      </c>
      <c r="J41" t="e">
        <f>PROPER(Sheet1!Z41)</f>
        <v>#VALUE!</v>
      </c>
      <c r="K41" t="e">
        <f>PROPER(TRIM(IF(ISERROR(Sheet1!N41),Sheet1!Q41,Sheet1!N41)))</f>
        <v>#VALUE!</v>
      </c>
      <c r="L41" t="e">
        <f>PROPER(Sheet1!V41)</f>
        <v>#VALUE!</v>
      </c>
      <c r="M41" t="str">
        <f>TRIM(IF(ISERROR(Sheet1!P41),"",Sheet1!P41))</f>
        <v/>
      </c>
      <c r="N41" s="6" t="e">
        <f>(Sheet1!AA41)</f>
        <v>#VALUE!</v>
      </c>
      <c r="O41" s="6" t="e">
        <f t="shared" si="1"/>
        <v>#VALUE!</v>
      </c>
      <c r="P41" s="6" t="e">
        <f>IF(Sheet1!X41="No","No",IF(Sheet1!X41="","No","Yes"))</f>
        <v>#VALUE!</v>
      </c>
      <c r="Q41" t="e">
        <f>(Sheet1!AB41)</f>
        <v>#VALUE!</v>
      </c>
      <c r="R41" s="6" t="e">
        <f>IF(Sheet1!F41=FALSE,Q41,Sheet1!G41&amp;Sheet1!F41)</f>
        <v>#VALUE!</v>
      </c>
      <c r="S41" s="6" t="e">
        <f t="shared" si="2"/>
        <v>#VALUE!</v>
      </c>
      <c r="T41" s="6" t="e">
        <f>IF(Sheet1!A41=0,"C=US;A= ;P=Regional Municip;O=Lisgar;S="&amp;K41&amp;";"&amp;"G="&amp;L41&amp;";"&amp;"I="&amp;M41&amp;";","C=US;A= ;P=Regional Municip;O=Lisgar;S="&amp;K41&amp;";"&amp;"G="&amp;L41&amp;Sheet1!A41&amp;";"&amp;"I="&amp;M41&amp;";")</f>
        <v>#N/A</v>
      </c>
      <c r="U41" t="str">
        <f ca="1">(Sheet1!AM41)</f>
        <v>DC4MDB01</v>
      </c>
      <c r="V41" t="e">
        <f>(Sheet1!AC41)</f>
        <v>#VALUE!</v>
      </c>
      <c r="W41" t="e">
        <f>Sheet3!D41</f>
        <v>#VALUE!</v>
      </c>
      <c r="X41" t="e">
        <f>Sheet3!E41</f>
        <v>#VALUE!</v>
      </c>
      <c r="Y41" t="str">
        <f t="shared" si="0"/>
        <v/>
      </c>
      <c r="Z41" t="str">
        <f>IF(ISERROR(Sheet1!AI41),"",Sheet1!AI41)</f>
        <v/>
      </c>
      <c r="AA41" t="e">
        <f>IF(Sheet1!W41="Councillors",5120,IF(Sheet1!W41="Information Technology Services Dept.",1024,IF(Sheet1!W41="City Clerk and Solicitor Dept",1953,"No")))</f>
        <v>#VALUE!</v>
      </c>
      <c r="AB41" s="5" t="s">
        <v>96</v>
      </c>
      <c r="AC41" t="e">
        <f>IF(Sheet1!W41="Councillors",4608,IF(Sheet1!W41="Information Technology Services Dept.",921,IF(Sheet1!W41="City Clerk and Solicitor Dept",1855,"No")))</f>
        <v>#VALUE!</v>
      </c>
      <c r="AD41" t="e">
        <f t="shared" si="3"/>
        <v>#VALUE!</v>
      </c>
      <c r="AE41" t="str">
        <f ca="1">IF(Sheet1!AM41="DC1MDB01","DC1",IF(Sheet1!AM41="DC1MDB02","DC1",IF(Sheet1!AM41="DC1MDB03","DC1",IF(Sheet1!AM41="DC1MDB04","DC1",IF(Sheet1!AM41="DC1MDB05","DC1",IF(Sheet1!AM41="DC1MDB06","DC1",IF(Sheet1!AM41="DC1MDB07","DC1",IF(Sheet1!AM41="DC1MDB08","DC1",IF(Sheet1!AM41="DC1MDB09","DC1",IF(Sheet1!AM41="DC1MDB10","DC1",IF(Sheet1!AM41="DC4MDB01","DC4",IF(Sheet1!AM41="DC4MDB02","DC4",IF(Sheet1!AM41="DC4MDB03","DC4",IF(Sheet1!AM41="DC4MDB04","DC4",IF(Sheet1!AM41="DC4MDB05","DC4",IF(Sheet1!AM41="DC4MDB06","DC4",IF(Sheet1!AM41="DC4MDB07","DC4",IF(Sheet1!AM41="DC4MDB08","DC4",IF(Sheet1!AM41="DC4MDB09","DC4",IF(Sheet1!AM41="DC4MDB10","DC4","$False"))))))))))))))))))))</f>
        <v>DC4</v>
      </c>
      <c r="AF41" t="s">
        <v>35</v>
      </c>
      <c r="AG41" t="e">
        <f t="shared" si="4"/>
        <v>#VALUE!</v>
      </c>
      <c r="AH41" t="e">
        <f t="shared" si="5"/>
        <v>#VALUE!</v>
      </c>
      <c r="AI41" t="s">
        <v>11</v>
      </c>
      <c r="AJ41" t="s">
        <v>12</v>
      </c>
      <c r="AK41" t="s">
        <v>13</v>
      </c>
      <c r="AL41" t="s">
        <v>14</v>
      </c>
      <c r="AM41" t="s">
        <v>5</v>
      </c>
      <c r="AN41" t="s">
        <v>15</v>
      </c>
      <c r="AO41" t="s">
        <v>16</v>
      </c>
      <c r="AP41" t="s">
        <v>17</v>
      </c>
      <c r="AQ41" t="s">
        <v>18</v>
      </c>
      <c r="AR41" t="s">
        <v>19</v>
      </c>
    </row>
    <row r="42" spans="1:44" ht="13.5" customHeight="1">
      <c r="A42" s="7"/>
      <c r="B42" s="7"/>
      <c r="C42" s="7"/>
      <c r="D42" s="8"/>
      <c r="F42" s="9" t="str">
        <f>(Sheet1!AE42)</f>
        <v/>
      </c>
      <c r="G42" t="str">
        <f>IF(OR(Sheet1!AH42="Yes",Sheet1!AF42="Yes"),"\\CMFP538\"&amp;Sheet1!AK42,"")</f>
        <v/>
      </c>
      <c r="H42" t="str">
        <f>IF(G42="","",Sheet1!AK42)</f>
        <v/>
      </c>
      <c r="I42" t="str">
        <f>IF(G42="","",Sheet1!AJ42)</f>
        <v/>
      </c>
      <c r="J42" t="e">
        <f>PROPER(Sheet1!Z42)</f>
        <v>#VALUE!</v>
      </c>
      <c r="K42" t="e">
        <f>PROPER(TRIM(IF(ISERROR(Sheet1!N42),Sheet1!Q42,Sheet1!N42)))</f>
        <v>#VALUE!</v>
      </c>
      <c r="L42" t="e">
        <f>PROPER(Sheet1!V42)</f>
        <v>#VALUE!</v>
      </c>
      <c r="M42" t="str">
        <f>TRIM(IF(ISERROR(Sheet1!P42),"",Sheet1!P42))</f>
        <v/>
      </c>
      <c r="N42" s="6" t="e">
        <f>(Sheet1!AA42)</f>
        <v>#VALUE!</v>
      </c>
      <c r="O42" s="6" t="e">
        <f t="shared" si="1"/>
        <v>#VALUE!</v>
      </c>
      <c r="P42" s="6" t="e">
        <f>IF(Sheet1!X42="No","No",IF(Sheet1!X42="","No","Yes"))</f>
        <v>#VALUE!</v>
      </c>
      <c r="Q42" t="e">
        <f>(Sheet1!AB42)</f>
        <v>#VALUE!</v>
      </c>
      <c r="R42" s="6" t="e">
        <f>IF(Sheet1!F42=FALSE,Q42,Sheet1!G42&amp;Sheet1!F42)</f>
        <v>#VALUE!</v>
      </c>
      <c r="S42" s="6" t="e">
        <f t="shared" si="2"/>
        <v>#VALUE!</v>
      </c>
      <c r="T42" s="6" t="e">
        <f>IF(Sheet1!A42=0,"C=US;A= ;P=Regional Municip;O=Lisgar;S="&amp;K42&amp;";"&amp;"G="&amp;L42&amp;";"&amp;"I="&amp;M42&amp;";","C=US;A= ;P=Regional Municip;O=Lisgar;S="&amp;K42&amp;";"&amp;"G="&amp;L42&amp;Sheet1!A42&amp;";"&amp;"I="&amp;M42&amp;";")</f>
        <v>#N/A</v>
      </c>
      <c r="U42" t="str">
        <f ca="1">(Sheet1!AM42)</f>
        <v>DC4MDB08</v>
      </c>
      <c r="V42" t="e">
        <f>(Sheet1!AC42)</f>
        <v>#VALUE!</v>
      </c>
      <c r="W42" t="e">
        <f>Sheet3!D42</f>
        <v>#VALUE!</v>
      </c>
      <c r="X42" t="e">
        <f>Sheet3!E42</f>
        <v>#VALUE!</v>
      </c>
      <c r="Y42" t="str">
        <f t="shared" si="0"/>
        <v/>
      </c>
      <c r="Z42" t="str">
        <f>IF(ISERROR(Sheet1!AI42),"",Sheet1!AI42)</f>
        <v/>
      </c>
      <c r="AA42" t="e">
        <f>IF(Sheet1!W42="Councillors",5120,IF(Sheet1!W42="Information Technology Services Dept.",1024,IF(Sheet1!W42="City Clerk and Solicitor Dept",1953,"No")))</f>
        <v>#VALUE!</v>
      </c>
      <c r="AB42" s="5" t="s">
        <v>96</v>
      </c>
      <c r="AC42" t="e">
        <f>IF(Sheet1!W42="Councillors",4608,IF(Sheet1!W42="Information Technology Services Dept.",921,IF(Sheet1!W42="City Clerk and Solicitor Dept",1855,"No")))</f>
        <v>#VALUE!</v>
      </c>
      <c r="AD42" t="e">
        <f t="shared" si="3"/>
        <v>#VALUE!</v>
      </c>
      <c r="AE42" t="str">
        <f ca="1">IF(Sheet1!AM42="DC1MDB01","DC1",IF(Sheet1!AM42="DC1MDB02","DC1",IF(Sheet1!AM42="DC1MDB03","DC1",IF(Sheet1!AM42="DC1MDB04","DC1",IF(Sheet1!AM42="DC1MDB05","DC1",IF(Sheet1!AM42="DC1MDB06","DC1",IF(Sheet1!AM42="DC1MDB07","DC1",IF(Sheet1!AM42="DC1MDB08","DC1",IF(Sheet1!AM42="DC1MDB09","DC1",IF(Sheet1!AM42="DC1MDB10","DC1",IF(Sheet1!AM42="DC4MDB01","DC4",IF(Sheet1!AM42="DC4MDB02","DC4",IF(Sheet1!AM42="DC4MDB03","DC4",IF(Sheet1!AM42="DC4MDB04","DC4",IF(Sheet1!AM42="DC4MDB05","DC4",IF(Sheet1!AM42="DC4MDB06","DC4",IF(Sheet1!AM42="DC4MDB07","DC4",IF(Sheet1!AM42="DC4MDB08","DC4",IF(Sheet1!AM42="DC4MDB09","DC4",IF(Sheet1!AM42="DC4MDB10","DC4","$False"))))))))))))))))))))</f>
        <v>DC4</v>
      </c>
      <c r="AF42" t="s">
        <v>35</v>
      </c>
      <c r="AG42" t="e">
        <f t="shared" si="4"/>
        <v>#VALUE!</v>
      </c>
      <c r="AH42" t="e">
        <f t="shared" si="5"/>
        <v>#VALUE!</v>
      </c>
      <c r="AI42" t="s">
        <v>11</v>
      </c>
      <c r="AJ42" t="s">
        <v>12</v>
      </c>
      <c r="AK42" t="s">
        <v>13</v>
      </c>
      <c r="AL42" t="s">
        <v>14</v>
      </c>
      <c r="AM42" t="s">
        <v>5</v>
      </c>
      <c r="AN42" t="s">
        <v>15</v>
      </c>
      <c r="AO42" t="s">
        <v>16</v>
      </c>
      <c r="AP42" t="s">
        <v>17</v>
      </c>
      <c r="AQ42" t="s">
        <v>18</v>
      </c>
      <c r="AR42" t="s">
        <v>19</v>
      </c>
    </row>
    <row r="43" spans="1:44" ht="13.5" customHeight="1">
      <c r="A43" s="7"/>
      <c r="B43" s="7"/>
      <c r="C43" s="7"/>
      <c r="D43" s="8"/>
      <c r="F43" s="9" t="str">
        <f>(Sheet1!AE43)</f>
        <v/>
      </c>
      <c r="G43" t="str">
        <f>IF(OR(Sheet1!AH43="Yes",Sheet1!AF43="Yes"),"\\CMFP538\"&amp;Sheet1!AK43,"")</f>
        <v/>
      </c>
      <c r="H43" t="str">
        <f>IF(G43="","",Sheet1!AK43)</f>
        <v/>
      </c>
      <c r="I43" t="str">
        <f>IF(G43="","",Sheet1!AJ43)</f>
        <v/>
      </c>
      <c r="J43" t="e">
        <f>PROPER(Sheet1!Z43)</f>
        <v>#VALUE!</v>
      </c>
      <c r="K43" t="e">
        <f>PROPER(TRIM(IF(ISERROR(Sheet1!N43),Sheet1!Q43,Sheet1!N43)))</f>
        <v>#VALUE!</v>
      </c>
      <c r="L43" t="e">
        <f>PROPER(Sheet1!V43)</f>
        <v>#VALUE!</v>
      </c>
      <c r="M43" t="str">
        <f>TRIM(IF(ISERROR(Sheet1!P43),"",Sheet1!P43))</f>
        <v/>
      </c>
      <c r="N43" s="6" t="e">
        <f>(Sheet1!AA43)</f>
        <v>#VALUE!</v>
      </c>
      <c r="O43" s="6" t="e">
        <f t="shared" si="1"/>
        <v>#VALUE!</v>
      </c>
      <c r="P43" s="6" t="e">
        <f>IF(Sheet1!X43="No","No",IF(Sheet1!X43="","No","Yes"))</f>
        <v>#VALUE!</v>
      </c>
      <c r="Q43" t="e">
        <f>(Sheet1!AB43)</f>
        <v>#VALUE!</v>
      </c>
      <c r="R43" s="6" t="e">
        <f>IF(Sheet1!F43=FALSE,Q43,Sheet1!G43&amp;Sheet1!F43)</f>
        <v>#VALUE!</v>
      </c>
      <c r="S43" s="6" t="e">
        <f t="shared" si="2"/>
        <v>#VALUE!</v>
      </c>
      <c r="T43" s="6" t="e">
        <f>IF(Sheet1!A43=0,"C=US;A= ;P=Regional Municip;O=Lisgar;S="&amp;K43&amp;";"&amp;"G="&amp;L43&amp;";"&amp;"I="&amp;M43&amp;";","C=US;A= ;P=Regional Municip;O=Lisgar;S="&amp;K43&amp;";"&amp;"G="&amp;L43&amp;Sheet1!A43&amp;";"&amp;"I="&amp;M43&amp;";")</f>
        <v>#N/A</v>
      </c>
      <c r="U43" t="str">
        <f ca="1">(Sheet1!AM43)</f>
        <v>DC1MDB07</v>
      </c>
      <c r="V43" t="e">
        <f>(Sheet1!AC43)</f>
        <v>#VALUE!</v>
      </c>
      <c r="W43" t="e">
        <f>Sheet3!D43</f>
        <v>#VALUE!</v>
      </c>
      <c r="X43" t="e">
        <f>Sheet3!E43</f>
        <v>#VALUE!</v>
      </c>
      <c r="Y43" t="str">
        <f t="shared" si="0"/>
        <v/>
      </c>
      <c r="Z43" t="str">
        <f>IF(ISERROR(Sheet1!AI43),"",Sheet1!AI43)</f>
        <v/>
      </c>
      <c r="AA43" t="e">
        <f>IF(Sheet1!W43="Councillors",5120,IF(Sheet1!W43="Information Technology Services Dept.",1024,IF(Sheet1!W43="City Clerk and Solicitor Dept",1953,"No")))</f>
        <v>#VALUE!</v>
      </c>
      <c r="AB43" s="5" t="s">
        <v>96</v>
      </c>
      <c r="AC43" t="e">
        <f>IF(Sheet1!W43="Councillors",4608,IF(Sheet1!W43="Information Technology Services Dept.",921,IF(Sheet1!W43="City Clerk and Solicitor Dept",1855,"No")))</f>
        <v>#VALUE!</v>
      </c>
      <c r="AD43" t="e">
        <f t="shared" si="3"/>
        <v>#VALUE!</v>
      </c>
      <c r="AE43" t="str">
        <f ca="1">IF(Sheet1!AM43="DC1MDB01","DC1",IF(Sheet1!AM43="DC1MDB02","DC1",IF(Sheet1!AM43="DC1MDB03","DC1",IF(Sheet1!AM43="DC1MDB04","DC1",IF(Sheet1!AM43="DC1MDB05","DC1",IF(Sheet1!AM43="DC1MDB06","DC1",IF(Sheet1!AM43="DC1MDB07","DC1",IF(Sheet1!AM43="DC1MDB08","DC1",IF(Sheet1!AM43="DC1MDB09","DC1",IF(Sheet1!AM43="DC1MDB10","DC1",IF(Sheet1!AM43="DC4MDB01","DC4",IF(Sheet1!AM43="DC4MDB02","DC4",IF(Sheet1!AM43="DC4MDB03","DC4",IF(Sheet1!AM43="DC4MDB04","DC4",IF(Sheet1!AM43="DC4MDB05","DC4",IF(Sheet1!AM43="DC4MDB06","DC4",IF(Sheet1!AM43="DC4MDB07","DC4",IF(Sheet1!AM43="DC4MDB08","DC4",IF(Sheet1!AM43="DC4MDB09","DC4",IF(Sheet1!AM43="DC4MDB10","DC4","$False"))))))))))))))))))))</f>
        <v>DC1</v>
      </c>
      <c r="AF43" t="s">
        <v>35</v>
      </c>
      <c r="AG43" t="e">
        <f t="shared" si="4"/>
        <v>#VALUE!</v>
      </c>
      <c r="AH43" t="e">
        <f t="shared" si="5"/>
        <v>#VALUE!</v>
      </c>
      <c r="AI43" t="s">
        <v>11</v>
      </c>
      <c r="AJ43" t="s">
        <v>12</v>
      </c>
      <c r="AK43" t="s">
        <v>13</v>
      </c>
      <c r="AL43" t="s">
        <v>14</v>
      </c>
      <c r="AM43" t="s">
        <v>5</v>
      </c>
      <c r="AN43" t="s">
        <v>15</v>
      </c>
      <c r="AO43" t="s">
        <v>16</v>
      </c>
      <c r="AP43" t="s">
        <v>17</v>
      </c>
      <c r="AQ43" t="s">
        <v>18</v>
      </c>
      <c r="AR43" t="s">
        <v>19</v>
      </c>
    </row>
    <row r="44" spans="1:44" ht="13.5" customHeight="1">
      <c r="A44" s="7"/>
      <c r="B44" s="7"/>
      <c r="C44" s="7"/>
      <c r="D44" s="8"/>
      <c r="F44" s="9" t="str">
        <f>(Sheet1!AE44)</f>
        <v/>
      </c>
      <c r="G44" t="str">
        <f>IF(OR(Sheet1!AH44="Yes",Sheet1!AF44="Yes"),"\\CMFP538\"&amp;Sheet1!AK44,"")</f>
        <v/>
      </c>
      <c r="H44" t="str">
        <f>IF(G44="","",Sheet1!AK44)</f>
        <v/>
      </c>
      <c r="I44" t="str">
        <f>IF(G44="","",Sheet1!AJ44)</f>
        <v/>
      </c>
      <c r="J44" t="e">
        <f>PROPER(Sheet1!Z44)</f>
        <v>#VALUE!</v>
      </c>
      <c r="K44" t="e">
        <f>PROPER(TRIM(IF(ISERROR(Sheet1!N44),Sheet1!Q44,Sheet1!N44)))</f>
        <v>#VALUE!</v>
      </c>
      <c r="L44" t="e">
        <f>PROPER(Sheet1!V44)</f>
        <v>#VALUE!</v>
      </c>
      <c r="M44" t="str">
        <f>TRIM(IF(ISERROR(Sheet1!P44),"",Sheet1!P44))</f>
        <v/>
      </c>
      <c r="N44" s="6" t="e">
        <f>(Sheet1!AA44)</f>
        <v>#VALUE!</v>
      </c>
      <c r="O44" s="6" t="e">
        <f t="shared" si="1"/>
        <v>#VALUE!</v>
      </c>
      <c r="P44" s="6" t="e">
        <f>IF(Sheet1!X44="No","No",IF(Sheet1!X44="","No","Yes"))</f>
        <v>#VALUE!</v>
      </c>
      <c r="Q44" t="e">
        <f>(Sheet1!AB44)</f>
        <v>#VALUE!</v>
      </c>
      <c r="R44" s="6" t="e">
        <f>IF(Sheet1!F44=FALSE,Q44,Sheet1!G44&amp;Sheet1!F44)</f>
        <v>#VALUE!</v>
      </c>
      <c r="S44" s="6" t="e">
        <f t="shared" si="2"/>
        <v>#VALUE!</v>
      </c>
      <c r="T44" s="6" t="e">
        <f>IF(Sheet1!A44=0,"C=US;A= ;P=Regional Municip;O=Lisgar;S="&amp;K44&amp;";"&amp;"G="&amp;L44&amp;";"&amp;"I="&amp;M44&amp;";","C=US;A= ;P=Regional Municip;O=Lisgar;S="&amp;K44&amp;";"&amp;"G="&amp;L44&amp;Sheet1!A44&amp;";"&amp;"I="&amp;M44&amp;";")</f>
        <v>#N/A</v>
      </c>
      <c r="U44" t="str">
        <f ca="1">(Sheet1!AM44)</f>
        <v>DC1MDB08</v>
      </c>
      <c r="V44" t="e">
        <f>(Sheet1!AC44)</f>
        <v>#VALUE!</v>
      </c>
      <c r="W44" t="e">
        <f>Sheet3!D44</f>
        <v>#VALUE!</v>
      </c>
      <c r="X44" t="e">
        <f>Sheet3!E44</f>
        <v>#VALUE!</v>
      </c>
      <c r="Y44" t="str">
        <f t="shared" si="0"/>
        <v/>
      </c>
      <c r="Z44" t="str">
        <f>IF(ISERROR(Sheet1!AI44),"",Sheet1!AI44)</f>
        <v/>
      </c>
      <c r="AA44" t="e">
        <f>IF(Sheet1!W44="Councillors",5120,IF(Sheet1!W44="Information Technology Services Dept.",1024,IF(Sheet1!W44="City Clerk and Solicitor Dept",1953,"No")))</f>
        <v>#VALUE!</v>
      </c>
      <c r="AB44" s="5" t="s">
        <v>96</v>
      </c>
      <c r="AC44" t="e">
        <f>IF(Sheet1!W44="Councillors",4608,IF(Sheet1!W44="Information Technology Services Dept.",921,IF(Sheet1!W44="City Clerk and Solicitor Dept",1855,"No")))</f>
        <v>#VALUE!</v>
      </c>
      <c r="AD44" t="e">
        <f t="shared" si="3"/>
        <v>#VALUE!</v>
      </c>
      <c r="AE44" t="str">
        <f ca="1">IF(Sheet1!AM44="DC1MDB01","DC1",IF(Sheet1!AM44="DC1MDB02","DC1",IF(Sheet1!AM44="DC1MDB03","DC1",IF(Sheet1!AM44="DC1MDB04","DC1",IF(Sheet1!AM44="DC1MDB05","DC1",IF(Sheet1!AM44="DC1MDB06","DC1",IF(Sheet1!AM44="DC1MDB07","DC1",IF(Sheet1!AM44="DC1MDB08","DC1",IF(Sheet1!AM44="DC1MDB09","DC1",IF(Sheet1!AM44="DC1MDB10","DC1",IF(Sheet1!AM44="DC4MDB01","DC4",IF(Sheet1!AM44="DC4MDB02","DC4",IF(Sheet1!AM44="DC4MDB03","DC4",IF(Sheet1!AM44="DC4MDB04","DC4",IF(Sheet1!AM44="DC4MDB05","DC4",IF(Sheet1!AM44="DC4MDB06","DC4",IF(Sheet1!AM44="DC4MDB07","DC4",IF(Sheet1!AM44="DC4MDB08","DC4",IF(Sheet1!AM44="DC4MDB09","DC4",IF(Sheet1!AM44="DC4MDB10","DC4","$False"))))))))))))))))))))</f>
        <v>DC1</v>
      </c>
      <c r="AF44" t="s">
        <v>35</v>
      </c>
      <c r="AG44" t="e">
        <f t="shared" si="4"/>
        <v>#VALUE!</v>
      </c>
      <c r="AH44" t="e">
        <f t="shared" si="5"/>
        <v>#VALUE!</v>
      </c>
      <c r="AI44" t="s">
        <v>11</v>
      </c>
      <c r="AJ44" t="s">
        <v>12</v>
      </c>
      <c r="AK44" t="s">
        <v>13</v>
      </c>
      <c r="AL44" t="s">
        <v>14</v>
      </c>
      <c r="AM44" t="s">
        <v>5</v>
      </c>
      <c r="AN44" t="s">
        <v>15</v>
      </c>
      <c r="AO44" t="s">
        <v>16</v>
      </c>
      <c r="AP44" t="s">
        <v>17</v>
      </c>
      <c r="AQ44" t="s">
        <v>18</v>
      </c>
      <c r="AR44" t="s">
        <v>19</v>
      </c>
    </row>
    <row r="45" spans="1:44" ht="13.5" customHeight="1">
      <c r="A45" s="7"/>
      <c r="B45" s="7"/>
      <c r="C45" s="7"/>
      <c r="D45" s="8"/>
      <c r="F45" s="9" t="str">
        <f>(Sheet1!AE45)</f>
        <v/>
      </c>
      <c r="G45" t="str">
        <f>IF(OR(Sheet1!AH45="Yes",Sheet1!AF45="Yes"),"\\CMFP538\"&amp;Sheet1!AK45,"")</f>
        <v/>
      </c>
      <c r="H45" t="str">
        <f>IF(G45="","",Sheet1!AK45)</f>
        <v/>
      </c>
      <c r="I45" t="str">
        <f>IF(G45="","",Sheet1!AJ45)</f>
        <v/>
      </c>
      <c r="J45" t="e">
        <f>PROPER(Sheet1!Z45)</f>
        <v>#VALUE!</v>
      </c>
      <c r="K45" t="e">
        <f>PROPER(TRIM(IF(ISERROR(Sheet1!N45),Sheet1!Q45,Sheet1!N45)))</f>
        <v>#VALUE!</v>
      </c>
      <c r="L45" t="e">
        <f>PROPER(Sheet1!V45)</f>
        <v>#VALUE!</v>
      </c>
      <c r="M45" t="str">
        <f>TRIM(IF(ISERROR(Sheet1!P45),"",Sheet1!P45))</f>
        <v/>
      </c>
      <c r="N45" s="6" t="e">
        <f>(Sheet1!AA45)</f>
        <v>#VALUE!</v>
      </c>
      <c r="O45" s="6" t="e">
        <f t="shared" si="1"/>
        <v>#VALUE!</v>
      </c>
      <c r="P45" s="6" t="e">
        <f>IF(Sheet1!X45="No","No",IF(Sheet1!X45="","No","Yes"))</f>
        <v>#VALUE!</v>
      </c>
      <c r="Q45" t="e">
        <f>(Sheet1!AB45)</f>
        <v>#VALUE!</v>
      </c>
      <c r="R45" s="6" t="e">
        <f>IF(Sheet1!F45=FALSE,Q45,Sheet1!G45&amp;Sheet1!F45)</f>
        <v>#VALUE!</v>
      </c>
      <c r="S45" s="6" t="e">
        <f t="shared" si="2"/>
        <v>#VALUE!</v>
      </c>
      <c r="T45" s="6" t="e">
        <f>IF(Sheet1!A45=0,"C=US;A= ;P=Regional Municip;O=Lisgar;S="&amp;K45&amp;";"&amp;"G="&amp;L45&amp;";"&amp;"I="&amp;M45&amp;";","C=US;A= ;P=Regional Municip;O=Lisgar;S="&amp;K45&amp;";"&amp;"G="&amp;L45&amp;Sheet1!A45&amp;";"&amp;"I="&amp;M45&amp;";")</f>
        <v>#N/A</v>
      </c>
      <c r="U45" t="str">
        <f ca="1">(Sheet1!AM45)</f>
        <v>DC4MDB02</v>
      </c>
      <c r="V45" t="e">
        <f>(Sheet1!AC45)</f>
        <v>#VALUE!</v>
      </c>
      <c r="W45" t="e">
        <f>Sheet3!D45</f>
        <v>#VALUE!</v>
      </c>
      <c r="X45" t="e">
        <f>Sheet3!E45</f>
        <v>#VALUE!</v>
      </c>
      <c r="Y45" t="str">
        <f t="shared" si="0"/>
        <v/>
      </c>
      <c r="Z45" t="str">
        <f>IF(ISERROR(Sheet1!AI45),"",Sheet1!AI45)</f>
        <v/>
      </c>
      <c r="AA45" t="e">
        <f>IF(Sheet1!W45="Councillors",5120,IF(Sheet1!W45="Information Technology Services Dept.",1024,IF(Sheet1!W45="City Clerk and Solicitor Dept",1953,"No")))</f>
        <v>#VALUE!</v>
      </c>
      <c r="AB45" s="5" t="s">
        <v>96</v>
      </c>
      <c r="AC45" t="e">
        <f>IF(Sheet1!W45="Councillors",4608,IF(Sheet1!W45="Information Technology Services Dept.",921,IF(Sheet1!W45="City Clerk and Solicitor Dept",1855,"No")))</f>
        <v>#VALUE!</v>
      </c>
      <c r="AD45" t="e">
        <f t="shared" si="3"/>
        <v>#VALUE!</v>
      </c>
      <c r="AE45" t="str">
        <f ca="1">IF(Sheet1!AM45="DC1MDB01","DC1",IF(Sheet1!AM45="DC1MDB02","DC1",IF(Sheet1!AM45="DC1MDB03","DC1",IF(Sheet1!AM45="DC1MDB04","DC1",IF(Sheet1!AM45="DC1MDB05","DC1",IF(Sheet1!AM45="DC1MDB06","DC1",IF(Sheet1!AM45="DC1MDB07","DC1",IF(Sheet1!AM45="DC1MDB08","DC1",IF(Sheet1!AM45="DC1MDB09","DC1",IF(Sheet1!AM45="DC1MDB10","DC1",IF(Sheet1!AM45="DC4MDB01","DC4",IF(Sheet1!AM45="DC4MDB02","DC4",IF(Sheet1!AM45="DC4MDB03","DC4",IF(Sheet1!AM45="DC4MDB04","DC4",IF(Sheet1!AM45="DC4MDB05","DC4",IF(Sheet1!AM45="DC4MDB06","DC4",IF(Sheet1!AM45="DC4MDB07","DC4",IF(Sheet1!AM45="DC4MDB08","DC4",IF(Sheet1!AM45="DC4MDB09","DC4",IF(Sheet1!AM45="DC4MDB10","DC4","$False"))))))))))))))))))))</f>
        <v>DC4</v>
      </c>
      <c r="AF45" t="s">
        <v>35</v>
      </c>
      <c r="AG45" t="e">
        <f t="shared" si="4"/>
        <v>#VALUE!</v>
      </c>
      <c r="AH45" t="e">
        <f t="shared" si="5"/>
        <v>#VALUE!</v>
      </c>
      <c r="AI45" t="s">
        <v>11</v>
      </c>
      <c r="AJ45" t="s">
        <v>12</v>
      </c>
      <c r="AK45" t="s">
        <v>13</v>
      </c>
      <c r="AL45" t="s">
        <v>14</v>
      </c>
      <c r="AM45" t="s">
        <v>5</v>
      </c>
      <c r="AN45" t="s">
        <v>15</v>
      </c>
      <c r="AO45" t="s">
        <v>16</v>
      </c>
      <c r="AP45" t="s">
        <v>17</v>
      </c>
      <c r="AQ45" t="s">
        <v>18</v>
      </c>
      <c r="AR45" t="s">
        <v>19</v>
      </c>
    </row>
    <row r="46" spans="1:44" ht="13.5" customHeight="1">
      <c r="A46" s="7"/>
      <c r="B46" s="7"/>
      <c r="C46" s="7"/>
      <c r="D46" s="8"/>
      <c r="F46" s="9" t="str">
        <f>(Sheet1!AE46)</f>
        <v/>
      </c>
      <c r="G46" t="str">
        <f>IF(OR(Sheet1!AH46="Yes",Sheet1!AF46="Yes"),"\\CMFP538\"&amp;Sheet1!AK46,"")</f>
        <v/>
      </c>
      <c r="H46" t="str">
        <f>IF(G46="","",Sheet1!AK46)</f>
        <v/>
      </c>
      <c r="I46" t="str">
        <f>IF(G46="","",Sheet1!AJ46)</f>
        <v/>
      </c>
      <c r="J46" t="e">
        <f>PROPER(Sheet1!Z46)</f>
        <v>#VALUE!</v>
      </c>
      <c r="K46" t="e">
        <f>PROPER(TRIM(IF(ISERROR(Sheet1!N46),Sheet1!Q46,Sheet1!N46)))</f>
        <v>#VALUE!</v>
      </c>
      <c r="L46" t="e">
        <f>PROPER(Sheet1!V46)</f>
        <v>#VALUE!</v>
      </c>
      <c r="M46" t="str">
        <f>TRIM(IF(ISERROR(Sheet1!P46),"",Sheet1!P46))</f>
        <v/>
      </c>
      <c r="N46" s="6" t="e">
        <f>(Sheet1!AA46)</f>
        <v>#VALUE!</v>
      </c>
      <c r="O46" s="6" t="e">
        <f t="shared" si="1"/>
        <v>#VALUE!</v>
      </c>
      <c r="P46" s="6" t="e">
        <f>IF(Sheet1!X46="No","No",IF(Sheet1!X46="","No","Yes"))</f>
        <v>#VALUE!</v>
      </c>
      <c r="Q46" t="e">
        <f>(Sheet1!AB46)</f>
        <v>#VALUE!</v>
      </c>
      <c r="R46" s="6" t="e">
        <f>IF(Sheet1!F46=FALSE,Q46,Sheet1!G46&amp;Sheet1!F46)</f>
        <v>#VALUE!</v>
      </c>
      <c r="S46" s="6" t="e">
        <f t="shared" si="2"/>
        <v>#VALUE!</v>
      </c>
      <c r="T46" s="6" t="e">
        <f>IF(Sheet1!A46=0,"C=US;A= ;P=Regional Municip;O=Lisgar;S="&amp;K46&amp;";"&amp;"G="&amp;L46&amp;";"&amp;"I="&amp;M46&amp;";","C=US;A= ;P=Regional Municip;O=Lisgar;S="&amp;K46&amp;";"&amp;"G="&amp;L46&amp;Sheet1!A46&amp;";"&amp;"I="&amp;M46&amp;";")</f>
        <v>#N/A</v>
      </c>
      <c r="U46" t="str">
        <f ca="1">(Sheet1!AM46)</f>
        <v>DC1MDB03</v>
      </c>
      <c r="V46" t="e">
        <f>(Sheet1!AC46)</f>
        <v>#VALUE!</v>
      </c>
      <c r="W46" t="e">
        <f>Sheet3!D46</f>
        <v>#VALUE!</v>
      </c>
      <c r="X46" t="e">
        <f>Sheet3!E46</f>
        <v>#VALUE!</v>
      </c>
      <c r="Y46" t="str">
        <f t="shared" si="0"/>
        <v/>
      </c>
      <c r="Z46" t="str">
        <f>IF(ISERROR(Sheet1!AI46),"",Sheet1!AI46)</f>
        <v/>
      </c>
      <c r="AA46" t="e">
        <f>IF(Sheet1!W46="Councillors",5120,IF(Sheet1!W46="Information Technology Services Dept.",1024,IF(Sheet1!W46="City Clerk and Solicitor Dept",1953,"No")))</f>
        <v>#VALUE!</v>
      </c>
      <c r="AB46" s="5" t="s">
        <v>96</v>
      </c>
      <c r="AC46" t="e">
        <f>IF(Sheet1!W46="Councillors",4608,IF(Sheet1!W46="Information Technology Services Dept.",921,IF(Sheet1!W46="City Clerk and Solicitor Dept",1855,"No")))</f>
        <v>#VALUE!</v>
      </c>
      <c r="AD46" t="e">
        <f t="shared" si="3"/>
        <v>#VALUE!</v>
      </c>
      <c r="AE46" t="str">
        <f ca="1">IF(Sheet1!AM46="DC1MDB01","DC1",IF(Sheet1!AM46="DC1MDB02","DC1",IF(Sheet1!AM46="DC1MDB03","DC1",IF(Sheet1!AM46="DC1MDB04","DC1",IF(Sheet1!AM46="DC1MDB05","DC1",IF(Sheet1!AM46="DC1MDB06","DC1",IF(Sheet1!AM46="DC1MDB07","DC1",IF(Sheet1!AM46="DC1MDB08","DC1",IF(Sheet1!AM46="DC1MDB09","DC1",IF(Sheet1!AM46="DC1MDB10","DC1",IF(Sheet1!AM46="DC4MDB01","DC4",IF(Sheet1!AM46="DC4MDB02","DC4",IF(Sheet1!AM46="DC4MDB03","DC4",IF(Sheet1!AM46="DC4MDB04","DC4",IF(Sheet1!AM46="DC4MDB05","DC4",IF(Sheet1!AM46="DC4MDB06","DC4",IF(Sheet1!AM46="DC4MDB07","DC4",IF(Sheet1!AM46="DC4MDB08","DC4",IF(Sheet1!AM46="DC4MDB09","DC4",IF(Sheet1!AM46="DC4MDB10","DC4","$False"))))))))))))))))))))</f>
        <v>DC1</v>
      </c>
      <c r="AF46" t="s">
        <v>35</v>
      </c>
      <c r="AG46" t="e">
        <f t="shared" si="4"/>
        <v>#VALUE!</v>
      </c>
      <c r="AH46" t="e">
        <f t="shared" si="5"/>
        <v>#VALUE!</v>
      </c>
      <c r="AI46" t="s">
        <v>11</v>
      </c>
      <c r="AJ46" t="s">
        <v>12</v>
      </c>
      <c r="AK46" t="s">
        <v>13</v>
      </c>
      <c r="AL46" t="s">
        <v>14</v>
      </c>
      <c r="AM46" t="s">
        <v>5</v>
      </c>
      <c r="AN46" t="s">
        <v>15</v>
      </c>
      <c r="AO46" t="s">
        <v>16</v>
      </c>
      <c r="AP46" t="s">
        <v>17</v>
      </c>
      <c r="AQ46" t="s">
        <v>18</v>
      </c>
      <c r="AR46" t="s">
        <v>19</v>
      </c>
    </row>
    <row r="47" spans="1:44" ht="13.5" customHeight="1">
      <c r="A47" s="7"/>
      <c r="B47" s="7"/>
      <c r="C47" s="7"/>
      <c r="D47" s="8"/>
      <c r="F47" s="9" t="str">
        <f>(Sheet1!AE47)</f>
        <v/>
      </c>
      <c r="G47" t="str">
        <f>IF(OR(Sheet1!AH47="Yes",Sheet1!AF47="Yes"),"\\CMFP538\"&amp;Sheet1!AK47,"")</f>
        <v/>
      </c>
      <c r="H47" t="str">
        <f>IF(G47="","",Sheet1!AK47)</f>
        <v/>
      </c>
      <c r="I47" t="str">
        <f>IF(G47="","",Sheet1!AJ47)</f>
        <v/>
      </c>
      <c r="J47" t="e">
        <f>PROPER(Sheet1!Z47)</f>
        <v>#VALUE!</v>
      </c>
      <c r="K47" t="e">
        <f>PROPER(TRIM(IF(ISERROR(Sheet1!N47),Sheet1!Q47,Sheet1!N47)))</f>
        <v>#VALUE!</v>
      </c>
      <c r="L47" t="e">
        <f>PROPER(Sheet1!V47)</f>
        <v>#VALUE!</v>
      </c>
      <c r="M47" t="str">
        <f>TRIM(IF(ISERROR(Sheet1!P47),"",Sheet1!P47))</f>
        <v/>
      </c>
      <c r="N47" s="6" t="e">
        <f>(Sheet1!AA47)</f>
        <v>#VALUE!</v>
      </c>
      <c r="O47" s="6" t="e">
        <f t="shared" si="1"/>
        <v>#VALUE!</v>
      </c>
      <c r="P47" s="6" t="e">
        <f>IF(Sheet1!X47="No","No",IF(Sheet1!X47="","No","Yes"))</f>
        <v>#VALUE!</v>
      </c>
      <c r="Q47" t="e">
        <f>(Sheet1!AB47)</f>
        <v>#VALUE!</v>
      </c>
      <c r="R47" s="6" t="e">
        <f>IF(Sheet1!F47=FALSE,Q47,Sheet1!G47&amp;Sheet1!F47)</f>
        <v>#VALUE!</v>
      </c>
      <c r="S47" s="6" t="e">
        <f t="shared" si="2"/>
        <v>#VALUE!</v>
      </c>
      <c r="T47" s="6" t="e">
        <f>IF(Sheet1!A47=0,"C=US;A= ;P=Regional Municip;O=Lisgar;S="&amp;K47&amp;";"&amp;"G="&amp;L47&amp;";"&amp;"I="&amp;M47&amp;";","C=US;A= ;P=Regional Municip;O=Lisgar;S="&amp;K47&amp;";"&amp;"G="&amp;L47&amp;Sheet1!A47&amp;";"&amp;"I="&amp;M47&amp;";")</f>
        <v>#N/A</v>
      </c>
      <c r="U47" t="str">
        <f ca="1">(Sheet1!AM47)</f>
        <v>DC4MDB04</v>
      </c>
      <c r="V47" t="e">
        <f>(Sheet1!AC47)</f>
        <v>#VALUE!</v>
      </c>
      <c r="W47" t="e">
        <f>Sheet3!D47</f>
        <v>#VALUE!</v>
      </c>
      <c r="X47" t="e">
        <f>Sheet3!E47</f>
        <v>#VALUE!</v>
      </c>
      <c r="Y47" t="str">
        <f t="shared" si="0"/>
        <v/>
      </c>
      <c r="Z47" t="str">
        <f>IF(ISERROR(Sheet1!AI47),"",Sheet1!AI47)</f>
        <v/>
      </c>
      <c r="AA47" t="e">
        <f>IF(Sheet1!W47="Councillors",5120,IF(Sheet1!W47="Information Technology Services Dept.",1024,IF(Sheet1!W47="City Clerk and Solicitor Dept",1953,"No")))</f>
        <v>#VALUE!</v>
      </c>
      <c r="AB47" s="5" t="s">
        <v>96</v>
      </c>
      <c r="AC47" t="e">
        <f>IF(Sheet1!W47="Councillors",4608,IF(Sheet1!W47="Information Technology Services Dept.",921,IF(Sheet1!W47="City Clerk and Solicitor Dept",1855,"No")))</f>
        <v>#VALUE!</v>
      </c>
      <c r="AD47" t="e">
        <f t="shared" si="3"/>
        <v>#VALUE!</v>
      </c>
      <c r="AE47" t="str">
        <f ca="1">IF(Sheet1!AM47="DC1MDB01","DC1",IF(Sheet1!AM47="DC1MDB02","DC1",IF(Sheet1!AM47="DC1MDB03","DC1",IF(Sheet1!AM47="DC1MDB04","DC1",IF(Sheet1!AM47="DC1MDB05","DC1",IF(Sheet1!AM47="DC1MDB06","DC1",IF(Sheet1!AM47="DC1MDB07","DC1",IF(Sheet1!AM47="DC1MDB08","DC1",IF(Sheet1!AM47="DC1MDB09","DC1",IF(Sheet1!AM47="DC1MDB10","DC1",IF(Sheet1!AM47="DC4MDB01","DC4",IF(Sheet1!AM47="DC4MDB02","DC4",IF(Sheet1!AM47="DC4MDB03","DC4",IF(Sheet1!AM47="DC4MDB04","DC4",IF(Sheet1!AM47="DC4MDB05","DC4",IF(Sheet1!AM47="DC4MDB06","DC4",IF(Sheet1!AM47="DC4MDB07","DC4",IF(Sheet1!AM47="DC4MDB08","DC4",IF(Sheet1!AM47="DC4MDB09","DC4",IF(Sheet1!AM47="DC4MDB10","DC4","$False"))))))))))))))))))))</f>
        <v>DC4</v>
      </c>
      <c r="AF47" t="s">
        <v>35</v>
      </c>
      <c r="AG47" t="e">
        <f t="shared" si="4"/>
        <v>#VALUE!</v>
      </c>
      <c r="AH47" t="e">
        <f t="shared" si="5"/>
        <v>#VALUE!</v>
      </c>
      <c r="AI47" t="s">
        <v>11</v>
      </c>
      <c r="AJ47" t="s">
        <v>12</v>
      </c>
      <c r="AK47" t="s">
        <v>13</v>
      </c>
      <c r="AL47" t="s">
        <v>14</v>
      </c>
      <c r="AM47" t="s">
        <v>5</v>
      </c>
      <c r="AN47" t="s">
        <v>15</v>
      </c>
      <c r="AO47" t="s">
        <v>16</v>
      </c>
      <c r="AP47" t="s">
        <v>17</v>
      </c>
      <c r="AQ47" t="s">
        <v>18</v>
      </c>
      <c r="AR47" t="s">
        <v>19</v>
      </c>
    </row>
    <row r="48" spans="1:44" ht="13.5" customHeight="1">
      <c r="A48" s="7"/>
      <c r="B48" s="7"/>
      <c r="C48" s="7"/>
      <c r="D48" s="8"/>
      <c r="F48" s="9" t="str">
        <f>(Sheet1!AE48)</f>
        <v/>
      </c>
      <c r="G48" t="str">
        <f>IF(OR(Sheet1!AH48="Yes",Sheet1!AF48="Yes"),"\\CMFP538\"&amp;Sheet1!AK48,"")</f>
        <v/>
      </c>
      <c r="H48" t="str">
        <f>IF(G48="","",Sheet1!AK48)</f>
        <v/>
      </c>
      <c r="I48" t="str">
        <f>IF(G48="","",Sheet1!AJ48)</f>
        <v/>
      </c>
      <c r="J48" t="e">
        <f>PROPER(Sheet1!Z48)</f>
        <v>#VALUE!</v>
      </c>
      <c r="K48" t="e">
        <f>PROPER(TRIM(IF(ISERROR(Sheet1!N48),Sheet1!Q48,Sheet1!N48)))</f>
        <v>#VALUE!</v>
      </c>
      <c r="L48" t="e">
        <f>PROPER(Sheet1!V48)</f>
        <v>#VALUE!</v>
      </c>
      <c r="M48" t="str">
        <f>TRIM(IF(ISERROR(Sheet1!P48),"",Sheet1!P48))</f>
        <v/>
      </c>
      <c r="N48" s="6" t="e">
        <f>(Sheet1!AA48)</f>
        <v>#VALUE!</v>
      </c>
      <c r="O48" s="6" t="e">
        <f t="shared" si="1"/>
        <v>#VALUE!</v>
      </c>
      <c r="P48" s="6" t="e">
        <f>IF(Sheet1!X48="No","No",IF(Sheet1!X48="","No","Yes"))</f>
        <v>#VALUE!</v>
      </c>
      <c r="Q48" t="e">
        <f>(Sheet1!AB48)</f>
        <v>#VALUE!</v>
      </c>
      <c r="R48" s="6" t="e">
        <f>IF(Sheet1!F48=FALSE,Q48,Sheet1!G48&amp;Sheet1!F48)</f>
        <v>#VALUE!</v>
      </c>
      <c r="S48" s="6" t="e">
        <f t="shared" si="2"/>
        <v>#VALUE!</v>
      </c>
      <c r="T48" s="6" t="e">
        <f>IF(Sheet1!A48=0,"C=US;A= ;P=Regional Municip;O=Lisgar;S="&amp;K48&amp;";"&amp;"G="&amp;L48&amp;";"&amp;"I="&amp;M48&amp;";","C=US;A= ;P=Regional Municip;O=Lisgar;S="&amp;K48&amp;";"&amp;"G="&amp;L48&amp;Sheet1!A48&amp;";"&amp;"I="&amp;M48&amp;";")</f>
        <v>#N/A</v>
      </c>
      <c r="U48" t="str">
        <f ca="1">(Sheet1!AM48)</f>
        <v>DC4MDB05</v>
      </c>
      <c r="V48" t="e">
        <f>(Sheet1!AC48)</f>
        <v>#VALUE!</v>
      </c>
      <c r="W48" t="e">
        <f>Sheet3!D48</f>
        <v>#VALUE!</v>
      </c>
      <c r="X48" t="e">
        <f>Sheet3!E48</f>
        <v>#VALUE!</v>
      </c>
      <c r="Y48" t="str">
        <f t="shared" si="0"/>
        <v/>
      </c>
      <c r="Z48" t="str">
        <f>IF(ISERROR(Sheet1!AI48),"",Sheet1!AI48)</f>
        <v/>
      </c>
      <c r="AA48" t="e">
        <f>IF(Sheet1!W48="Councillors",5120,IF(Sheet1!W48="Information Technology Services Dept.",1024,IF(Sheet1!W48="City Clerk and Solicitor Dept",1953,"No")))</f>
        <v>#VALUE!</v>
      </c>
      <c r="AB48" s="5" t="s">
        <v>96</v>
      </c>
      <c r="AC48" t="e">
        <f>IF(Sheet1!W48="Councillors",4608,IF(Sheet1!W48="Information Technology Services Dept.",921,IF(Sheet1!W48="City Clerk and Solicitor Dept",1855,"No")))</f>
        <v>#VALUE!</v>
      </c>
      <c r="AD48" t="e">
        <f t="shared" si="3"/>
        <v>#VALUE!</v>
      </c>
      <c r="AE48" t="str">
        <f ca="1">IF(Sheet1!AM48="DC1MDB01","DC1",IF(Sheet1!AM48="DC1MDB02","DC1",IF(Sheet1!AM48="DC1MDB03","DC1",IF(Sheet1!AM48="DC1MDB04","DC1",IF(Sheet1!AM48="DC1MDB05","DC1",IF(Sheet1!AM48="DC1MDB06","DC1",IF(Sheet1!AM48="DC1MDB07","DC1",IF(Sheet1!AM48="DC1MDB08","DC1",IF(Sheet1!AM48="DC1MDB09","DC1",IF(Sheet1!AM48="DC1MDB10","DC1",IF(Sheet1!AM48="DC4MDB01","DC4",IF(Sheet1!AM48="DC4MDB02","DC4",IF(Sheet1!AM48="DC4MDB03","DC4",IF(Sheet1!AM48="DC4MDB04","DC4",IF(Sheet1!AM48="DC4MDB05","DC4",IF(Sheet1!AM48="DC4MDB06","DC4",IF(Sheet1!AM48="DC4MDB07","DC4",IF(Sheet1!AM48="DC4MDB08","DC4",IF(Sheet1!AM48="DC4MDB09","DC4",IF(Sheet1!AM48="DC4MDB10","DC4","$False"))))))))))))))))))))</f>
        <v>DC4</v>
      </c>
      <c r="AF48" t="s">
        <v>35</v>
      </c>
      <c r="AG48" t="e">
        <f t="shared" si="4"/>
        <v>#VALUE!</v>
      </c>
      <c r="AH48" t="e">
        <f t="shared" si="5"/>
        <v>#VALUE!</v>
      </c>
      <c r="AI48" t="s">
        <v>11</v>
      </c>
      <c r="AJ48" t="s">
        <v>12</v>
      </c>
      <c r="AK48" t="s">
        <v>13</v>
      </c>
      <c r="AL48" t="s">
        <v>14</v>
      </c>
      <c r="AM48" t="s">
        <v>5</v>
      </c>
      <c r="AN48" t="s">
        <v>15</v>
      </c>
      <c r="AO48" t="s">
        <v>16</v>
      </c>
      <c r="AP48" t="s">
        <v>17</v>
      </c>
      <c r="AQ48" t="s">
        <v>18</v>
      </c>
      <c r="AR48" t="s">
        <v>19</v>
      </c>
    </row>
    <row r="49" spans="1:44" ht="13.5" customHeight="1">
      <c r="A49" s="7"/>
      <c r="B49" s="7"/>
      <c r="C49" s="7"/>
      <c r="D49" s="8"/>
      <c r="F49" s="9" t="str">
        <f>(Sheet1!AE49)</f>
        <v/>
      </c>
      <c r="G49" t="str">
        <f>IF(OR(Sheet1!AH49="Yes",Sheet1!AF49="Yes"),"\\CMFP538\"&amp;Sheet1!AK49,"")</f>
        <v/>
      </c>
      <c r="H49" t="str">
        <f>IF(G49="","",Sheet1!AK49)</f>
        <v/>
      </c>
      <c r="I49" t="str">
        <f>IF(G49="","",Sheet1!AJ49)</f>
        <v/>
      </c>
      <c r="J49" t="e">
        <f>PROPER(Sheet1!Z49)</f>
        <v>#VALUE!</v>
      </c>
      <c r="K49" t="e">
        <f>PROPER(TRIM(IF(ISERROR(Sheet1!N49),Sheet1!Q49,Sheet1!N49)))</f>
        <v>#VALUE!</v>
      </c>
      <c r="L49" t="e">
        <f>PROPER(Sheet1!V49)</f>
        <v>#VALUE!</v>
      </c>
      <c r="M49" t="str">
        <f>TRIM(IF(ISERROR(Sheet1!P49),"",Sheet1!P49))</f>
        <v/>
      </c>
      <c r="N49" s="6" t="e">
        <f>(Sheet1!AA49)</f>
        <v>#VALUE!</v>
      </c>
      <c r="O49" s="6" t="e">
        <f t="shared" si="1"/>
        <v>#VALUE!</v>
      </c>
      <c r="P49" s="6" t="e">
        <f>IF(Sheet1!X49="No","No",IF(Sheet1!X49="","No","Yes"))</f>
        <v>#VALUE!</v>
      </c>
      <c r="Q49" t="e">
        <f>(Sheet1!AB49)</f>
        <v>#VALUE!</v>
      </c>
      <c r="R49" s="6" t="e">
        <f>IF(Sheet1!F49=FALSE,Q49,Sheet1!G49&amp;Sheet1!F49)</f>
        <v>#VALUE!</v>
      </c>
      <c r="S49" s="6" t="e">
        <f t="shared" si="2"/>
        <v>#VALUE!</v>
      </c>
      <c r="T49" s="6" t="e">
        <f>IF(Sheet1!A49=0,"C=US;A= ;P=Regional Municip;O=Lisgar;S="&amp;K49&amp;";"&amp;"G="&amp;L49&amp;";"&amp;"I="&amp;M49&amp;";","C=US;A= ;P=Regional Municip;O=Lisgar;S="&amp;K49&amp;";"&amp;"G="&amp;L49&amp;Sheet1!A49&amp;";"&amp;"I="&amp;M49&amp;";")</f>
        <v>#N/A</v>
      </c>
      <c r="U49" t="str">
        <f ca="1">(Sheet1!AM49)</f>
        <v>DC4MDB04</v>
      </c>
      <c r="V49" t="e">
        <f>(Sheet1!AC49)</f>
        <v>#VALUE!</v>
      </c>
      <c r="W49" t="e">
        <f>Sheet3!D49</f>
        <v>#VALUE!</v>
      </c>
      <c r="X49" t="e">
        <f>Sheet3!E49</f>
        <v>#VALUE!</v>
      </c>
      <c r="Y49" t="str">
        <f t="shared" si="0"/>
        <v/>
      </c>
      <c r="Z49" t="str">
        <f>IF(ISERROR(Sheet1!AI49),"",Sheet1!AI49)</f>
        <v/>
      </c>
      <c r="AA49" t="e">
        <f>IF(Sheet1!W49="Councillors",5120,IF(Sheet1!W49="Information Technology Services Dept.",1024,IF(Sheet1!W49="City Clerk and Solicitor Dept",1953,"No")))</f>
        <v>#VALUE!</v>
      </c>
      <c r="AB49" s="5" t="s">
        <v>96</v>
      </c>
      <c r="AC49" t="e">
        <f>IF(Sheet1!W49="Councillors",4608,IF(Sheet1!W49="Information Technology Services Dept.",921,IF(Sheet1!W49="City Clerk and Solicitor Dept",1855,"No")))</f>
        <v>#VALUE!</v>
      </c>
      <c r="AD49" t="e">
        <f t="shared" si="3"/>
        <v>#VALUE!</v>
      </c>
      <c r="AE49" t="str">
        <f ca="1">IF(Sheet1!AM49="DC1MDB01","DC1",IF(Sheet1!AM49="DC1MDB02","DC1",IF(Sheet1!AM49="DC1MDB03","DC1",IF(Sheet1!AM49="DC1MDB04","DC1",IF(Sheet1!AM49="DC1MDB05","DC1",IF(Sheet1!AM49="DC1MDB06","DC1",IF(Sheet1!AM49="DC1MDB07","DC1",IF(Sheet1!AM49="DC1MDB08","DC1",IF(Sheet1!AM49="DC1MDB09","DC1",IF(Sheet1!AM49="DC1MDB10","DC1",IF(Sheet1!AM49="DC4MDB01","DC4",IF(Sheet1!AM49="DC4MDB02","DC4",IF(Sheet1!AM49="DC4MDB03","DC4",IF(Sheet1!AM49="DC4MDB04","DC4",IF(Sheet1!AM49="DC4MDB05","DC4",IF(Sheet1!AM49="DC4MDB06","DC4",IF(Sheet1!AM49="DC4MDB07","DC4",IF(Sheet1!AM49="DC4MDB08","DC4",IF(Sheet1!AM49="DC4MDB09","DC4",IF(Sheet1!AM49="DC4MDB10","DC4","$False"))))))))))))))))))))</f>
        <v>DC4</v>
      </c>
      <c r="AF49" t="s">
        <v>35</v>
      </c>
      <c r="AG49" t="e">
        <f t="shared" si="4"/>
        <v>#VALUE!</v>
      </c>
      <c r="AH49" t="e">
        <f t="shared" si="5"/>
        <v>#VALUE!</v>
      </c>
      <c r="AI49" t="s">
        <v>11</v>
      </c>
      <c r="AJ49" t="s">
        <v>12</v>
      </c>
      <c r="AK49" t="s">
        <v>13</v>
      </c>
      <c r="AL49" t="s">
        <v>14</v>
      </c>
      <c r="AM49" t="s">
        <v>5</v>
      </c>
      <c r="AN49" t="s">
        <v>15</v>
      </c>
      <c r="AO49" t="s">
        <v>16</v>
      </c>
      <c r="AP49" t="s">
        <v>17</v>
      </c>
      <c r="AQ49" t="s">
        <v>18</v>
      </c>
      <c r="AR49" t="s">
        <v>19</v>
      </c>
    </row>
    <row r="50" spans="1:44" ht="13.5" customHeight="1">
      <c r="A50" s="7"/>
      <c r="B50" s="7"/>
      <c r="C50" s="7"/>
      <c r="D50" s="8"/>
      <c r="F50" s="9" t="str">
        <f>(Sheet1!AE50)</f>
        <v/>
      </c>
      <c r="G50" t="str">
        <f>IF(OR(Sheet1!AH50="Yes",Sheet1!AF50="Yes"),"\\CMFP538\"&amp;Sheet1!AK50,"")</f>
        <v/>
      </c>
      <c r="H50" t="str">
        <f>IF(G50="","",Sheet1!AK50)</f>
        <v/>
      </c>
      <c r="I50" t="str">
        <f>IF(G50="","",Sheet1!AJ50)</f>
        <v/>
      </c>
      <c r="J50" t="e">
        <f>PROPER(Sheet1!Z50)</f>
        <v>#VALUE!</v>
      </c>
      <c r="K50" t="e">
        <f>PROPER(TRIM(IF(ISERROR(Sheet1!N50),Sheet1!Q50,Sheet1!N50)))</f>
        <v>#VALUE!</v>
      </c>
      <c r="L50" t="e">
        <f>PROPER(Sheet1!V50)</f>
        <v>#VALUE!</v>
      </c>
      <c r="M50" t="str">
        <f>TRIM(IF(ISERROR(Sheet1!P50),"",Sheet1!P50))</f>
        <v/>
      </c>
      <c r="N50" s="6" t="e">
        <f>(Sheet1!AA50)</f>
        <v>#VALUE!</v>
      </c>
      <c r="O50" s="6" t="e">
        <f t="shared" si="1"/>
        <v>#VALUE!</v>
      </c>
      <c r="P50" s="6" t="e">
        <f>IF(Sheet1!X50="No","No",IF(Sheet1!X50="","No","Yes"))</f>
        <v>#VALUE!</v>
      </c>
      <c r="Q50" t="e">
        <f>(Sheet1!AB50)</f>
        <v>#VALUE!</v>
      </c>
      <c r="R50" s="6" t="e">
        <f>IF(Sheet1!F50=FALSE,Q50,Sheet1!G50&amp;Sheet1!F50)</f>
        <v>#VALUE!</v>
      </c>
      <c r="S50" s="6" t="e">
        <f t="shared" si="2"/>
        <v>#VALUE!</v>
      </c>
      <c r="T50" s="6" t="e">
        <f>IF(Sheet1!A50=0,"C=US;A= ;P=Regional Municip;O=Lisgar;S="&amp;K50&amp;";"&amp;"G="&amp;L50&amp;";"&amp;"I="&amp;M50&amp;";","C=US;A= ;P=Regional Municip;O=Lisgar;S="&amp;K50&amp;";"&amp;"G="&amp;L50&amp;Sheet1!A50&amp;";"&amp;"I="&amp;M50&amp;";")</f>
        <v>#N/A</v>
      </c>
      <c r="U50" t="str">
        <f ca="1">(Sheet1!AM50)</f>
        <v>DC1MDB06</v>
      </c>
      <c r="V50" t="e">
        <f>(Sheet1!AC50)</f>
        <v>#VALUE!</v>
      </c>
      <c r="W50" t="e">
        <f>Sheet3!D50</f>
        <v>#VALUE!</v>
      </c>
      <c r="X50" t="e">
        <f>Sheet3!E50</f>
        <v>#VALUE!</v>
      </c>
      <c r="Y50" t="str">
        <f t="shared" si="0"/>
        <v/>
      </c>
      <c r="Z50" t="str">
        <f>IF(ISERROR(Sheet1!AI50),"",Sheet1!AI50)</f>
        <v/>
      </c>
      <c r="AA50" t="e">
        <f>IF(Sheet1!W50="Councillors",5120,IF(Sheet1!W50="Information Technology Services Dept.",1024,IF(Sheet1!W50="City Clerk and Solicitor Dept",1953,"No")))</f>
        <v>#VALUE!</v>
      </c>
      <c r="AB50" s="5" t="s">
        <v>96</v>
      </c>
      <c r="AC50" t="e">
        <f>IF(Sheet1!W50="Councillors",4608,IF(Sheet1!W50="Information Technology Services Dept.",921,IF(Sheet1!W50="City Clerk and Solicitor Dept",1855,"No")))</f>
        <v>#VALUE!</v>
      </c>
      <c r="AD50" t="e">
        <f t="shared" si="3"/>
        <v>#VALUE!</v>
      </c>
      <c r="AE50" t="str">
        <f ca="1">IF(Sheet1!AM50="DC1MDB01","DC1",IF(Sheet1!AM50="DC1MDB02","DC1",IF(Sheet1!AM50="DC1MDB03","DC1",IF(Sheet1!AM50="DC1MDB04","DC1",IF(Sheet1!AM50="DC1MDB05","DC1",IF(Sheet1!AM50="DC1MDB06","DC1",IF(Sheet1!AM50="DC1MDB07","DC1",IF(Sheet1!AM50="DC1MDB08","DC1",IF(Sheet1!AM50="DC1MDB09","DC1",IF(Sheet1!AM50="DC1MDB10","DC1",IF(Sheet1!AM50="DC4MDB01","DC4",IF(Sheet1!AM50="DC4MDB02","DC4",IF(Sheet1!AM50="DC4MDB03","DC4",IF(Sheet1!AM50="DC4MDB04","DC4",IF(Sheet1!AM50="DC4MDB05","DC4",IF(Sheet1!AM50="DC4MDB06","DC4",IF(Sheet1!AM50="DC4MDB07","DC4",IF(Sheet1!AM50="DC4MDB08","DC4",IF(Sheet1!AM50="DC4MDB09","DC4",IF(Sheet1!AM50="DC4MDB10","DC4","$False"))))))))))))))))))))</f>
        <v>DC1</v>
      </c>
      <c r="AF50" t="s">
        <v>35</v>
      </c>
      <c r="AG50" t="e">
        <f t="shared" si="4"/>
        <v>#VALUE!</v>
      </c>
      <c r="AH50" t="e">
        <f t="shared" si="5"/>
        <v>#VALUE!</v>
      </c>
      <c r="AI50" t="s">
        <v>11</v>
      </c>
      <c r="AJ50" t="s">
        <v>12</v>
      </c>
      <c r="AK50" t="s">
        <v>13</v>
      </c>
      <c r="AL50" t="s">
        <v>14</v>
      </c>
      <c r="AM50" t="s">
        <v>5</v>
      </c>
      <c r="AN50" t="s">
        <v>15</v>
      </c>
      <c r="AO50" t="s">
        <v>16</v>
      </c>
      <c r="AP50" t="s">
        <v>17</v>
      </c>
      <c r="AQ50" t="s">
        <v>18</v>
      </c>
      <c r="AR50" t="s">
        <v>19</v>
      </c>
    </row>
    <row r="51" spans="1:44" ht="13.5" customHeight="1">
      <c r="A51" s="7"/>
      <c r="B51" s="7"/>
      <c r="C51" s="7"/>
      <c r="D51" s="8"/>
      <c r="F51" s="9" t="str">
        <f>(Sheet1!AE51)</f>
        <v/>
      </c>
      <c r="G51" t="str">
        <f>IF(OR(Sheet1!AH51="Yes",Sheet1!AF51="Yes"),"\\CMFP538\"&amp;Sheet1!AK51,"")</f>
        <v/>
      </c>
      <c r="H51" t="str">
        <f>IF(G51="","",Sheet1!AK51)</f>
        <v/>
      </c>
      <c r="I51" t="str">
        <f>IF(G51="","",Sheet1!AJ51)</f>
        <v/>
      </c>
      <c r="J51" t="e">
        <f>PROPER(Sheet1!Z51)</f>
        <v>#VALUE!</v>
      </c>
      <c r="K51" t="e">
        <f>PROPER(TRIM(IF(ISERROR(Sheet1!N51),Sheet1!Q51,Sheet1!N51)))</f>
        <v>#VALUE!</v>
      </c>
      <c r="L51" t="e">
        <f>PROPER(Sheet1!V51)</f>
        <v>#VALUE!</v>
      </c>
      <c r="M51" t="str">
        <f>TRIM(IF(ISERROR(Sheet1!P51),"",Sheet1!P51))</f>
        <v/>
      </c>
      <c r="N51" s="6" t="e">
        <f>(Sheet1!AA51)</f>
        <v>#VALUE!</v>
      </c>
      <c r="O51" s="6" t="e">
        <f t="shared" si="1"/>
        <v>#VALUE!</v>
      </c>
      <c r="P51" s="6" t="e">
        <f>IF(Sheet1!X51="No","No",IF(Sheet1!X51="","No","Yes"))</f>
        <v>#VALUE!</v>
      </c>
      <c r="Q51" t="e">
        <f>(Sheet1!AB51)</f>
        <v>#VALUE!</v>
      </c>
      <c r="R51" s="6" t="e">
        <f>IF(Sheet1!F51=FALSE,Q51,Sheet1!G51&amp;Sheet1!F51)</f>
        <v>#VALUE!</v>
      </c>
      <c r="S51" s="6" t="e">
        <f t="shared" si="2"/>
        <v>#VALUE!</v>
      </c>
      <c r="T51" s="6" t="e">
        <f>IF(Sheet1!A51=0,"C=US;A= ;P=Regional Municip;O=Lisgar;S="&amp;K51&amp;";"&amp;"G="&amp;L51&amp;";"&amp;"I="&amp;M51&amp;";","C=US;A= ;P=Regional Municip;O=Lisgar;S="&amp;K51&amp;";"&amp;"G="&amp;L51&amp;Sheet1!A51&amp;";"&amp;"I="&amp;M51&amp;";")</f>
        <v>#N/A</v>
      </c>
      <c r="U51" t="str">
        <f ca="1">(Sheet1!AM51)</f>
        <v>DC1MDB07</v>
      </c>
      <c r="V51" t="e">
        <f>(Sheet1!AC51)</f>
        <v>#VALUE!</v>
      </c>
      <c r="W51" t="e">
        <f>Sheet3!D51</f>
        <v>#VALUE!</v>
      </c>
      <c r="X51" t="e">
        <f>Sheet3!E51</f>
        <v>#VALUE!</v>
      </c>
      <c r="Y51" t="str">
        <f t="shared" si="0"/>
        <v/>
      </c>
      <c r="Z51" t="str">
        <f>IF(ISERROR(Sheet1!AI51),"",Sheet1!AI51)</f>
        <v/>
      </c>
      <c r="AA51" t="e">
        <f>IF(Sheet1!W51="Councillors",5120,IF(Sheet1!W51="Information Technology Services Dept.",1024,IF(Sheet1!W51="City Clerk and Solicitor Dept",1953,"No")))</f>
        <v>#VALUE!</v>
      </c>
      <c r="AB51" s="5" t="s">
        <v>96</v>
      </c>
      <c r="AC51" t="e">
        <f>IF(Sheet1!W51="Councillors",4608,IF(Sheet1!W51="Information Technology Services Dept.",921,IF(Sheet1!W51="City Clerk and Solicitor Dept",1855,"No")))</f>
        <v>#VALUE!</v>
      </c>
      <c r="AD51" t="e">
        <f t="shared" si="3"/>
        <v>#VALUE!</v>
      </c>
      <c r="AE51" t="str">
        <f ca="1">IF(Sheet1!AM51="DC1MDB01","DC1",IF(Sheet1!AM51="DC1MDB02","DC1",IF(Sheet1!AM51="DC1MDB03","DC1",IF(Sheet1!AM51="DC1MDB04","DC1",IF(Sheet1!AM51="DC1MDB05","DC1",IF(Sheet1!AM51="DC1MDB06","DC1",IF(Sheet1!AM51="DC1MDB07","DC1",IF(Sheet1!AM51="DC1MDB08","DC1",IF(Sheet1!AM51="DC1MDB09","DC1",IF(Sheet1!AM51="DC1MDB10","DC1",IF(Sheet1!AM51="DC4MDB01","DC4",IF(Sheet1!AM51="DC4MDB02","DC4",IF(Sheet1!AM51="DC4MDB03","DC4",IF(Sheet1!AM51="DC4MDB04","DC4",IF(Sheet1!AM51="DC4MDB05","DC4",IF(Sheet1!AM51="DC4MDB06","DC4",IF(Sheet1!AM51="DC4MDB07","DC4",IF(Sheet1!AM51="DC4MDB08","DC4",IF(Sheet1!AM51="DC4MDB09","DC4",IF(Sheet1!AM51="DC4MDB10","DC4","$False"))))))))))))))))))))</f>
        <v>DC1</v>
      </c>
      <c r="AF51" t="s">
        <v>35</v>
      </c>
      <c r="AG51" t="e">
        <f t="shared" si="4"/>
        <v>#VALUE!</v>
      </c>
      <c r="AH51" t="e">
        <f t="shared" si="5"/>
        <v>#VALUE!</v>
      </c>
      <c r="AI51" t="s">
        <v>11</v>
      </c>
      <c r="AJ51" t="s">
        <v>12</v>
      </c>
      <c r="AK51" t="s">
        <v>13</v>
      </c>
      <c r="AL51" t="s">
        <v>14</v>
      </c>
      <c r="AM51" t="s">
        <v>5</v>
      </c>
      <c r="AN51" t="s">
        <v>15</v>
      </c>
      <c r="AO51" t="s">
        <v>16</v>
      </c>
      <c r="AP51" t="s">
        <v>17</v>
      </c>
      <c r="AQ51" t="s">
        <v>18</v>
      </c>
      <c r="AR51" t="s">
        <v>19</v>
      </c>
    </row>
    <row r="52" spans="1:44" ht="13.5" customHeight="1">
      <c r="A52" s="7"/>
      <c r="B52" s="7"/>
      <c r="C52" s="7"/>
      <c r="D52" s="8"/>
      <c r="F52" s="9" t="str">
        <f>(Sheet1!AE52)</f>
        <v/>
      </c>
      <c r="G52" t="str">
        <f>IF(OR(Sheet1!AH52="Yes",Sheet1!AF52="Yes"),"\\CMFP538\"&amp;Sheet1!AK52,"")</f>
        <v/>
      </c>
      <c r="H52" t="str">
        <f>IF(G52="","",Sheet1!AK52)</f>
        <v/>
      </c>
      <c r="I52" t="str">
        <f>IF(G52="","",Sheet1!AJ52)</f>
        <v/>
      </c>
      <c r="J52" t="e">
        <f>PROPER(Sheet1!Z52)</f>
        <v>#VALUE!</v>
      </c>
      <c r="K52" t="e">
        <f>PROPER(TRIM(IF(ISERROR(Sheet1!N52),Sheet1!Q52,Sheet1!N52)))</f>
        <v>#VALUE!</v>
      </c>
      <c r="L52" t="e">
        <f>PROPER(Sheet1!V52)</f>
        <v>#VALUE!</v>
      </c>
      <c r="M52" t="str">
        <f>TRIM(IF(ISERROR(Sheet1!P52),"",Sheet1!P52))</f>
        <v/>
      </c>
      <c r="N52" s="6" t="e">
        <f>(Sheet1!AA52)</f>
        <v>#VALUE!</v>
      </c>
      <c r="O52" s="6" t="e">
        <f t="shared" si="1"/>
        <v>#VALUE!</v>
      </c>
      <c r="P52" s="6" t="e">
        <f>IF(Sheet1!X52="No","No",IF(Sheet1!X52="","No","Yes"))</f>
        <v>#VALUE!</v>
      </c>
      <c r="Q52" t="e">
        <f>(Sheet1!AB52)</f>
        <v>#VALUE!</v>
      </c>
      <c r="R52" s="6" t="e">
        <f>IF(Sheet1!F52=FALSE,Q52,Sheet1!G52&amp;Sheet1!F52)</f>
        <v>#VALUE!</v>
      </c>
      <c r="S52" s="6" t="e">
        <f t="shared" si="2"/>
        <v>#VALUE!</v>
      </c>
      <c r="T52" s="6" t="e">
        <f>IF(Sheet1!A52=0,"C=US;A= ;P=Regional Municip;O=Lisgar;S="&amp;K52&amp;";"&amp;"G="&amp;L52&amp;";"&amp;"I="&amp;M52&amp;";","C=US;A= ;P=Regional Municip;O=Lisgar;S="&amp;K52&amp;";"&amp;"G="&amp;L52&amp;Sheet1!A52&amp;";"&amp;"I="&amp;M52&amp;";")</f>
        <v>#N/A</v>
      </c>
      <c r="U52" t="str">
        <f ca="1">(Sheet1!AM52)</f>
        <v>DC1MDB08</v>
      </c>
      <c r="V52" t="e">
        <f>(Sheet1!AC52)</f>
        <v>#VALUE!</v>
      </c>
      <c r="W52" t="e">
        <f>Sheet3!D52</f>
        <v>#VALUE!</v>
      </c>
      <c r="X52" t="e">
        <f>Sheet3!E52</f>
        <v>#VALUE!</v>
      </c>
      <c r="Y52" t="str">
        <f t="shared" si="0"/>
        <v/>
      </c>
      <c r="Z52" t="str">
        <f>IF(ISERROR(Sheet1!AI52),"",Sheet1!AI52)</f>
        <v/>
      </c>
      <c r="AA52" t="e">
        <f>IF(Sheet1!W52="Councillors",5120,IF(Sheet1!W52="Information Technology Services Dept.",1024,IF(Sheet1!W52="City Clerk and Solicitor Dept",1953,"No")))</f>
        <v>#VALUE!</v>
      </c>
      <c r="AB52" s="5" t="s">
        <v>96</v>
      </c>
      <c r="AC52" t="e">
        <f>IF(Sheet1!W52="Councillors",4608,IF(Sheet1!W52="Information Technology Services Dept.",921,IF(Sheet1!W52="City Clerk and Solicitor Dept",1855,"No")))</f>
        <v>#VALUE!</v>
      </c>
      <c r="AD52" t="e">
        <f t="shared" si="3"/>
        <v>#VALUE!</v>
      </c>
      <c r="AE52" t="str">
        <f ca="1">IF(Sheet1!AM52="DC1MDB01","DC1",IF(Sheet1!AM52="DC1MDB02","DC1",IF(Sheet1!AM52="DC1MDB03","DC1",IF(Sheet1!AM52="DC1MDB04","DC1",IF(Sheet1!AM52="DC1MDB05","DC1",IF(Sheet1!AM52="DC1MDB06","DC1",IF(Sheet1!AM52="DC1MDB07","DC1",IF(Sheet1!AM52="DC1MDB08","DC1",IF(Sheet1!AM52="DC1MDB09","DC1",IF(Sheet1!AM52="DC1MDB10","DC1",IF(Sheet1!AM52="DC4MDB01","DC4",IF(Sheet1!AM52="DC4MDB02","DC4",IF(Sheet1!AM52="DC4MDB03","DC4",IF(Sheet1!AM52="DC4MDB04","DC4",IF(Sheet1!AM52="DC4MDB05","DC4",IF(Sheet1!AM52="DC4MDB06","DC4",IF(Sheet1!AM52="DC4MDB07","DC4",IF(Sheet1!AM52="DC4MDB08","DC4",IF(Sheet1!AM52="DC4MDB09","DC4",IF(Sheet1!AM52="DC4MDB10","DC4","$False"))))))))))))))))))))</f>
        <v>DC1</v>
      </c>
      <c r="AF52" t="s">
        <v>35</v>
      </c>
      <c r="AG52" t="e">
        <f t="shared" si="4"/>
        <v>#VALUE!</v>
      </c>
      <c r="AH52" t="e">
        <f t="shared" si="5"/>
        <v>#VALUE!</v>
      </c>
      <c r="AI52" t="s">
        <v>11</v>
      </c>
      <c r="AJ52" t="s">
        <v>12</v>
      </c>
      <c r="AK52" t="s">
        <v>13</v>
      </c>
      <c r="AL52" t="s">
        <v>14</v>
      </c>
      <c r="AM52" t="s">
        <v>5</v>
      </c>
      <c r="AN52" t="s">
        <v>15</v>
      </c>
      <c r="AO52" t="s">
        <v>16</v>
      </c>
      <c r="AP52" t="s">
        <v>17</v>
      </c>
      <c r="AQ52" t="s">
        <v>18</v>
      </c>
      <c r="AR52" t="s">
        <v>19</v>
      </c>
    </row>
    <row r="53" spans="1:44" ht="13.5" customHeight="1">
      <c r="A53" s="7"/>
      <c r="B53" s="7"/>
      <c r="C53" s="7"/>
      <c r="D53" s="8"/>
      <c r="F53" s="9" t="str">
        <f>(Sheet1!AE53)</f>
        <v/>
      </c>
      <c r="G53" t="str">
        <f>IF(OR(Sheet1!AH53="Yes",Sheet1!AF53="Yes"),"\\CMFP538\"&amp;Sheet1!AK53,"")</f>
        <v/>
      </c>
      <c r="H53" t="str">
        <f>IF(G53="","",Sheet1!AK53)</f>
        <v/>
      </c>
      <c r="I53" t="str">
        <f>IF(G53="","",Sheet1!AJ53)</f>
        <v/>
      </c>
      <c r="J53" t="e">
        <f>PROPER(Sheet1!Z53)</f>
        <v>#VALUE!</v>
      </c>
      <c r="K53" t="e">
        <f>PROPER(TRIM(IF(ISERROR(Sheet1!N53),Sheet1!Q53,Sheet1!N53)))</f>
        <v>#VALUE!</v>
      </c>
      <c r="L53" t="e">
        <f>PROPER(Sheet1!V53)</f>
        <v>#VALUE!</v>
      </c>
      <c r="M53" t="str">
        <f>TRIM(IF(ISERROR(Sheet1!P53),"",Sheet1!P53))</f>
        <v/>
      </c>
      <c r="N53" s="6" t="e">
        <f>(Sheet1!AA53)</f>
        <v>#VALUE!</v>
      </c>
      <c r="O53" s="6" t="e">
        <f t="shared" si="1"/>
        <v>#VALUE!</v>
      </c>
      <c r="P53" s="6" t="e">
        <f>IF(Sheet1!X53="No","No",IF(Sheet1!X53="","No","Yes"))</f>
        <v>#VALUE!</v>
      </c>
      <c r="Q53" t="e">
        <f>(Sheet1!AB53)</f>
        <v>#VALUE!</v>
      </c>
      <c r="R53" s="6" t="e">
        <f>IF(Sheet1!F53=FALSE,Q53,Sheet1!G53&amp;Sheet1!F53)</f>
        <v>#VALUE!</v>
      </c>
      <c r="S53" s="6" t="e">
        <f t="shared" si="2"/>
        <v>#VALUE!</v>
      </c>
      <c r="T53" s="6" t="e">
        <f>IF(Sheet1!A53=0,"C=US;A= ;P=Regional Municip;O=Lisgar;S="&amp;K53&amp;";"&amp;"G="&amp;L53&amp;";"&amp;"I="&amp;M53&amp;";","C=US;A= ;P=Regional Municip;O=Lisgar;S="&amp;K53&amp;";"&amp;"G="&amp;L53&amp;Sheet1!A53&amp;";"&amp;"I="&amp;M53&amp;";")</f>
        <v>#N/A</v>
      </c>
      <c r="U53" t="str">
        <f ca="1">(Sheet1!AM53)</f>
        <v>DC1MDB04</v>
      </c>
      <c r="V53" t="e">
        <f>(Sheet1!AC53)</f>
        <v>#VALUE!</v>
      </c>
      <c r="W53" t="e">
        <f>Sheet3!D53</f>
        <v>#VALUE!</v>
      </c>
      <c r="X53" t="e">
        <f>Sheet3!E53</f>
        <v>#VALUE!</v>
      </c>
      <c r="Y53" t="str">
        <f t="shared" si="0"/>
        <v/>
      </c>
      <c r="Z53" t="str">
        <f>IF(ISERROR(Sheet1!AI53),"",Sheet1!AI53)</f>
        <v/>
      </c>
      <c r="AA53" t="e">
        <f>IF(Sheet1!W53="Councillors",5120,IF(Sheet1!W53="Information Technology Services Dept.",1024,IF(Sheet1!W53="City Clerk and Solicitor Dept",1953,"No")))</f>
        <v>#VALUE!</v>
      </c>
      <c r="AB53" s="5" t="s">
        <v>96</v>
      </c>
      <c r="AC53" t="e">
        <f>IF(Sheet1!W53="Councillors",4608,IF(Sheet1!W53="Information Technology Services Dept.",921,IF(Sheet1!W53="City Clerk and Solicitor Dept",1855,"No")))</f>
        <v>#VALUE!</v>
      </c>
      <c r="AD53" t="e">
        <f t="shared" si="3"/>
        <v>#VALUE!</v>
      </c>
      <c r="AE53" t="str">
        <f ca="1">IF(Sheet1!AM53="DC1MDB01","DC1",IF(Sheet1!AM53="DC1MDB02","DC1",IF(Sheet1!AM53="DC1MDB03","DC1",IF(Sheet1!AM53="DC1MDB04","DC1",IF(Sheet1!AM53="DC1MDB05","DC1",IF(Sheet1!AM53="DC1MDB06","DC1",IF(Sheet1!AM53="DC1MDB07","DC1",IF(Sheet1!AM53="DC1MDB08","DC1",IF(Sheet1!AM53="DC1MDB09","DC1",IF(Sheet1!AM53="DC1MDB10","DC1",IF(Sheet1!AM53="DC4MDB01","DC4",IF(Sheet1!AM53="DC4MDB02","DC4",IF(Sheet1!AM53="DC4MDB03","DC4",IF(Sheet1!AM53="DC4MDB04","DC4",IF(Sheet1!AM53="DC4MDB05","DC4",IF(Sheet1!AM53="DC4MDB06","DC4",IF(Sheet1!AM53="DC4MDB07","DC4",IF(Sheet1!AM53="DC4MDB08","DC4",IF(Sheet1!AM53="DC4MDB09","DC4",IF(Sheet1!AM53="DC4MDB10","DC4","$False"))))))))))))))))))))</f>
        <v>DC1</v>
      </c>
      <c r="AF53" t="s">
        <v>35</v>
      </c>
      <c r="AG53" t="e">
        <f t="shared" si="4"/>
        <v>#VALUE!</v>
      </c>
      <c r="AH53" t="e">
        <f t="shared" si="5"/>
        <v>#VALUE!</v>
      </c>
      <c r="AI53" t="s">
        <v>11</v>
      </c>
      <c r="AJ53" t="s">
        <v>12</v>
      </c>
      <c r="AK53" t="s">
        <v>13</v>
      </c>
      <c r="AL53" t="s">
        <v>14</v>
      </c>
      <c r="AM53" t="s">
        <v>5</v>
      </c>
      <c r="AN53" t="s">
        <v>15</v>
      </c>
      <c r="AO53" t="s">
        <v>16</v>
      </c>
      <c r="AP53" t="s">
        <v>17</v>
      </c>
      <c r="AQ53" t="s">
        <v>18</v>
      </c>
      <c r="AR53" t="s">
        <v>19</v>
      </c>
    </row>
    <row r="54" spans="1:44" ht="13.5" customHeight="1">
      <c r="A54" s="7"/>
      <c r="B54" s="7"/>
      <c r="C54" s="7"/>
      <c r="D54" s="8"/>
      <c r="F54" s="9" t="str">
        <f>(Sheet1!AE54)</f>
        <v/>
      </c>
      <c r="G54" t="str">
        <f>IF(OR(Sheet1!AH54="Yes",Sheet1!AF54="Yes"),"\\CMFP538\"&amp;Sheet1!AK54,"")</f>
        <v/>
      </c>
      <c r="H54" t="str">
        <f>IF(G54="","",Sheet1!AK54)</f>
        <v/>
      </c>
      <c r="I54" t="str">
        <f>IF(G54="","",Sheet1!AJ54)</f>
        <v/>
      </c>
      <c r="J54" t="e">
        <f>PROPER(Sheet1!Z54)</f>
        <v>#VALUE!</v>
      </c>
      <c r="K54" t="e">
        <f>PROPER(TRIM(IF(ISERROR(Sheet1!N54),Sheet1!Q54,Sheet1!N54)))</f>
        <v>#VALUE!</v>
      </c>
      <c r="L54" t="e">
        <f>PROPER(Sheet1!V54)</f>
        <v>#VALUE!</v>
      </c>
      <c r="M54" t="str">
        <f>TRIM(IF(ISERROR(Sheet1!P54),"",Sheet1!P54))</f>
        <v/>
      </c>
      <c r="N54" s="6" t="e">
        <f>(Sheet1!AA54)</f>
        <v>#VALUE!</v>
      </c>
      <c r="O54" s="6" t="e">
        <f t="shared" si="1"/>
        <v>#VALUE!</v>
      </c>
      <c r="P54" s="6" t="e">
        <f>IF(Sheet1!X54="No","No",IF(Sheet1!X54="","No","Yes"))</f>
        <v>#VALUE!</v>
      </c>
      <c r="Q54" t="e">
        <f>(Sheet1!AB54)</f>
        <v>#VALUE!</v>
      </c>
      <c r="R54" s="6" t="e">
        <f>IF(Sheet1!F54=FALSE,Q54,Sheet1!G54&amp;Sheet1!F54)</f>
        <v>#VALUE!</v>
      </c>
      <c r="S54" s="6" t="e">
        <f t="shared" si="2"/>
        <v>#VALUE!</v>
      </c>
      <c r="T54" s="6" t="e">
        <f>IF(Sheet1!A54=0,"C=US;A= ;P=Regional Municip;O=Lisgar;S="&amp;K54&amp;";"&amp;"G="&amp;L54&amp;";"&amp;"I="&amp;M54&amp;";","C=US;A= ;P=Regional Municip;O=Lisgar;S="&amp;K54&amp;";"&amp;"G="&amp;L54&amp;Sheet1!A54&amp;";"&amp;"I="&amp;M54&amp;";")</f>
        <v>#N/A</v>
      </c>
      <c r="U54" t="str">
        <f ca="1">(Sheet1!AM54)</f>
        <v>DC1MDB01</v>
      </c>
      <c r="V54" t="e">
        <f>(Sheet1!AC54)</f>
        <v>#VALUE!</v>
      </c>
      <c r="W54" t="e">
        <f>Sheet3!D54</f>
        <v>#VALUE!</v>
      </c>
      <c r="X54" t="e">
        <f>Sheet3!E54</f>
        <v>#VALUE!</v>
      </c>
      <c r="Y54" t="str">
        <f t="shared" si="0"/>
        <v/>
      </c>
      <c r="Z54" t="str">
        <f>IF(ISERROR(Sheet1!AI54),"",Sheet1!AI54)</f>
        <v/>
      </c>
      <c r="AA54" t="e">
        <f>IF(Sheet1!W54="Councillors",5120,IF(Sheet1!W54="Information Technology Services Dept.",1024,IF(Sheet1!W54="City Clerk and Solicitor Dept",1953,"No")))</f>
        <v>#VALUE!</v>
      </c>
      <c r="AB54" s="5" t="s">
        <v>96</v>
      </c>
      <c r="AC54" t="e">
        <f>IF(Sheet1!W54="Councillors",4608,IF(Sheet1!W54="Information Technology Services Dept.",921,IF(Sheet1!W54="City Clerk and Solicitor Dept",1855,"No")))</f>
        <v>#VALUE!</v>
      </c>
      <c r="AD54" t="e">
        <f t="shared" si="3"/>
        <v>#VALUE!</v>
      </c>
      <c r="AE54" t="str">
        <f ca="1">IF(Sheet1!AM54="DC1MDB01","DC1",IF(Sheet1!AM54="DC1MDB02","DC1",IF(Sheet1!AM54="DC1MDB03","DC1",IF(Sheet1!AM54="DC1MDB04","DC1",IF(Sheet1!AM54="DC1MDB05","DC1",IF(Sheet1!AM54="DC1MDB06","DC1",IF(Sheet1!AM54="DC1MDB07","DC1",IF(Sheet1!AM54="DC1MDB08","DC1",IF(Sheet1!AM54="DC1MDB09","DC1",IF(Sheet1!AM54="DC1MDB10","DC1",IF(Sheet1!AM54="DC4MDB01","DC4",IF(Sheet1!AM54="DC4MDB02","DC4",IF(Sheet1!AM54="DC4MDB03","DC4",IF(Sheet1!AM54="DC4MDB04","DC4",IF(Sheet1!AM54="DC4MDB05","DC4",IF(Sheet1!AM54="DC4MDB06","DC4",IF(Sheet1!AM54="DC4MDB07","DC4",IF(Sheet1!AM54="DC4MDB08","DC4",IF(Sheet1!AM54="DC4MDB09","DC4",IF(Sheet1!AM54="DC4MDB10","DC4","$False"))))))))))))))))))))</f>
        <v>DC1</v>
      </c>
      <c r="AF54" t="s">
        <v>35</v>
      </c>
      <c r="AG54" t="e">
        <f t="shared" si="4"/>
        <v>#VALUE!</v>
      </c>
      <c r="AH54" t="e">
        <f t="shared" si="5"/>
        <v>#VALUE!</v>
      </c>
      <c r="AI54" t="s">
        <v>11</v>
      </c>
      <c r="AJ54" t="s">
        <v>12</v>
      </c>
      <c r="AK54" t="s">
        <v>13</v>
      </c>
      <c r="AL54" t="s">
        <v>14</v>
      </c>
      <c r="AM54" t="s">
        <v>5</v>
      </c>
      <c r="AN54" t="s">
        <v>15</v>
      </c>
      <c r="AO54" t="s">
        <v>16</v>
      </c>
      <c r="AP54" t="s">
        <v>17</v>
      </c>
      <c r="AQ54" t="s">
        <v>18</v>
      </c>
      <c r="AR54" t="s">
        <v>19</v>
      </c>
    </row>
    <row r="55" spans="1:44" ht="13.5" customHeight="1">
      <c r="A55" s="7"/>
      <c r="B55" s="7"/>
      <c r="C55" s="7"/>
      <c r="D55" s="8"/>
      <c r="F55" s="9" t="str">
        <f>(Sheet1!AE55)</f>
        <v/>
      </c>
      <c r="G55" t="str">
        <f>IF(OR(Sheet1!AH55="Yes",Sheet1!AF55="Yes"),"\\CMFP538\"&amp;Sheet1!AK55,"")</f>
        <v/>
      </c>
      <c r="H55" t="str">
        <f>IF(G55="","",Sheet1!AK55)</f>
        <v/>
      </c>
      <c r="I55" t="str">
        <f>IF(G55="","",Sheet1!AJ55)</f>
        <v/>
      </c>
      <c r="J55" t="e">
        <f>PROPER(Sheet1!Z55)</f>
        <v>#VALUE!</v>
      </c>
      <c r="K55" t="e">
        <f>PROPER(TRIM(IF(ISERROR(Sheet1!N55),Sheet1!Q55,Sheet1!N55)))</f>
        <v>#VALUE!</v>
      </c>
      <c r="L55" t="e">
        <f>PROPER(Sheet1!V55)</f>
        <v>#VALUE!</v>
      </c>
      <c r="M55" t="str">
        <f>TRIM(IF(ISERROR(Sheet1!P55),"",Sheet1!P55))</f>
        <v/>
      </c>
      <c r="N55" s="6" t="e">
        <f>(Sheet1!AA55)</f>
        <v>#VALUE!</v>
      </c>
      <c r="O55" s="6" t="e">
        <f t="shared" si="1"/>
        <v>#VALUE!</v>
      </c>
      <c r="P55" s="6" t="e">
        <f>IF(Sheet1!X55="No","No",IF(Sheet1!X55="","No","Yes"))</f>
        <v>#VALUE!</v>
      </c>
      <c r="Q55" t="e">
        <f>(Sheet1!AB55)</f>
        <v>#VALUE!</v>
      </c>
      <c r="R55" s="6" t="e">
        <f>IF(Sheet1!F55=FALSE,Q55,Sheet1!G55&amp;Sheet1!F55)</f>
        <v>#VALUE!</v>
      </c>
      <c r="S55" s="6" t="e">
        <f t="shared" si="2"/>
        <v>#VALUE!</v>
      </c>
      <c r="T55" s="6" t="e">
        <f>IF(Sheet1!A55=0,"C=US;A= ;P=Regional Municip;O=Lisgar;S="&amp;K55&amp;";"&amp;"G="&amp;L55&amp;";"&amp;"I="&amp;M55&amp;";","C=US;A= ;P=Regional Municip;O=Lisgar;S="&amp;K55&amp;";"&amp;"G="&amp;L55&amp;Sheet1!A55&amp;";"&amp;"I="&amp;M55&amp;";")</f>
        <v>#N/A</v>
      </c>
      <c r="U55" t="str">
        <f ca="1">(Sheet1!AM55)</f>
        <v>DC4MDB03</v>
      </c>
      <c r="V55" t="e">
        <f>(Sheet1!AC55)</f>
        <v>#VALUE!</v>
      </c>
      <c r="W55" t="e">
        <f>Sheet3!D55</f>
        <v>#VALUE!</v>
      </c>
      <c r="X55" t="e">
        <f>Sheet3!E55</f>
        <v>#VALUE!</v>
      </c>
      <c r="Y55" t="str">
        <f t="shared" si="0"/>
        <v/>
      </c>
      <c r="Z55" t="str">
        <f>IF(ISERROR(Sheet1!AI55),"",Sheet1!AI55)</f>
        <v/>
      </c>
      <c r="AA55" t="e">
        <f>IF(Sheet1!W55="Councillors",5120,IF(Sheet1!W55="Information Technology Services Dept.",1024,IF(Sheet1!W55="City Clerk and Solicitor Dept",1953,"No")))</f>
        <v>#VALUE!</v>
      </c>
      <c r="AB55" s="5" t="s">
        <v>96</v>
      </c>
      <c r="AC55" t="e">
        <f>IF(Sheet1!W55="Councillors",4608,IF(Sheet1!W55="Information Technology Services Dept.",921,IF(Sheet1!W55="City Clerk and Solicitor Dept",1855,"No")))</f>
        <v>#VALUE!</v>
      </c>
      <c r="AD55" t="e">
        <f t="shared" si="3"/>
        <v>#VALUE!</v>
      </c>
      <c r="AE55" t="str">
        <f ca="1">IF(Sheet1!AM55="DC1MDB01","DC1",IF(Sheet1!AM55="DC1MDB02","DC1",IF(Sheet1!AM55="DC1MDB03","DC1",IF(Sheet1!AM55="DC1MDB04","DC1",IF(Sheet1!AM55="DC1MDB05","DC1",IF(Sheet1!AM55="DC1MDB06","DC1",IF(Sheet1!AM55="DC1MDB07","DC1",IF(Sheet1!AM55="DC1MDB08","DC1",IF(Sheet1!AM55="DC1MDB09","DC1",IF(Sheet1!AM55="DC1MDB10","DC1",IF(Sheet1!AM55="DC4MDB01","DC4",IF(Sheet1!AM55="DC4MDB02","DC4",IF(Sheet1!AM55="DC4MDB03","DC4",IF(Sheet1!AM55="DC4MDB04","DC4",IF(Sheet1!AM55="DC4MDB05","DC4",IF(Sheet1!AM55="DC4MDB06","DC4",IF(Sheet1!AM55="DC4MDB07","DC4",IF(Sheet1!AM55="DC4MDB08","DC4",IF(Sheet1!AM55="DC4MDB09","DC4",IF(Sheet1!AM55="DC4MDB10","DC4","$False"))))))))))))))))))))</f>
        <v>DC4</v>
      </c>
      <c r="AF55" t="s">
        <v>35</v>
      </c>
      <c r="AG55" t="e">
        <f t="shared" si="4"/>
        <v>#VALUE!</v>
      </c>
      <c r="AH55" t="e">
        <f t="shared" si="5"/>
        <v>#VALUE!</v>
      </c>
      <c r="AI55" t="s">
        <v>11</v>
      </c>
      <c r="AJ55" t="s">
        <v>12</v>
      </c>
      <c r="AK55" t="s">
        <v>13</v>
      </c>
      <c r="AL55" t="s">
        <v>14</v>
      </c>
      <c r="AM55" t="s">
        <v>5</v>
      </c>
      <c r="AN55" t="s">
        <v>15</v>
      </c>
      <c r="AO55" t="s">
        <v>16</v>
      </c>
      <c r="AP55" t="s">
        <v>17</v>
      </c>
      <c r="AQ55" t="s">
        <v>18</v>
      </c>
      <c r="AR55" t="s">
        <v>19</v>
      </c>
    </row>
    <row r="56" spans="1:44" ht="13.5" customHeight="1">
      <c r="A56" s="7"/>
      <c r="B56" s="7"/>
      <c r="C56" s="7"/>
      <c r="D56" s="8"/>
      <c r="F56" s="9" t="str">
        <f>(Sheet1!AE56)</f>
        <v/>
      </c>
      <c r="G56" t="str">
        <f>IF(OR(Sheet1!AH56="Yes",Sheet1!AF56="Yes"),"\\CMFP538\"&amp;Sheet1!AK56,"")</f>
        <v/>
      </c>
      <c r="H56" t="str">
        <f>IF(G56="","",Sheet1!AK56)</f>
        <v/>
      </c>
      <c r="I56" t="str">
        <f>IF(G56="","",Sheet1!AJ56)</f>
        <v/>
      </c>
      <c r="J56" t="e">
        <f>PROPER(Sheet1!Z56)</f>
        <v>#VALUE!</v>
      </c>
      <c r="K56" t="e">
        <f>PROPER(TRIM(IF(ISERROR(Sheet1!N56),Sheet1!Q56,Sheet1!N56)))</f>
        <v>#VALUE!</v>
      </c>
      <c r="L56" t="e">
        <f>PROPER(Sheet1!V56)</f>
        <v>#VALUE!</v>
      </c>
      <c r="M56" t="str">
        <f>TRIM(IF(ISERROR(Sheet1!P56),"",Sheet1!P56))</f>
        <v/>
      </c>
      <c r="N56" s="6" t="e">
        <f>(Sheet1!AA56)</f>
        <v>#VALUE!</v>
      </c>
      <c r="O56" s="6" t="e">
        <f t="shared" si="1"/>
        <v>#VALUE!</v>
      </c>
      <c r="P56" s="6" t="e">
        <f>IF(Sheet1!X56="No","No",IF(Sheet1!X56="","No","Yes"))</f>
        <v>#VALUE!</v>
      </c>
      <c r="Q56" t="e">
        <f>(Sheet1!AB56)</f>
        <v>#VALUE!</v>
      </c>
      <c r="R56" s="6" t="e">
        <f>IF(Sheet1!F56=FALSE,Q56,Sheet1!G56&amp;Sheet1!F56)</f>
        <v>#VALUE!</v>
      </c>
      <c r="S56" s="6" t="e">
        <f t="shared" si="2"/>
        <v>#VALUE!</v>
      </c>
      <c r="T56" s="6" t="e">
        <f>IF(Sheet1!A56=0,"C=US;A= ;P=Regional Municip;O=Lisgar;S="&amp;K56&amp;";"&amp;"G="&amp;L56&amp;";"&amp;"I="&amp;M56&amp;";","C=US;A= ;P=Regional Municip;O=Lisgar;S="&amp;K56&amp;";"&amp;"G="&amp;L56&amp;Sheet1!A56&amp;";"&amp;"I="&amp;M56&amp;";")</f>
        <v>#N/A</v>
      </c>
      <c r="U56" t="str">
        <f ca="1">(Sheet1!AM56)</f>
        <v>DC4MDB06</v>
      </c>
      <c r="V56" t="e">
        <f>(Sheet1!AC56)</f>
        <v>#VALUE!</v>
      </c>
      <c r="W56" t="e">
        <f>Sheet3!D56</f>
        <v>#VALUE!</v>
      </c>
      <c r="X56" t="e">
        <f>Sheet3!E56</f>
        <v>#VALUE!</v>
      </c>
      <c r="Y56" t="str">
        <f t="shared" si="0"/>
        <v/>
      </c>
      <c r="Z56" t="str">
        <f>IF(ISERROR(Sheet1!AI56),"",Sheet1!AI56)</f>
        <v/>
      </c>
      <c r="AA56" t="e">
        <f>IF(Sheet1!W56="Councillors",5120,IF(Sheet1!W56="Information Technology Services Dept.",1024,IF(Sheet1!W56="City Clerk and Solicitor Dept",1953,"No")))</f>
        <v>#VALUE!</v>
      </c>
      <c r="AB56" s="5" t="s">
        <v>96</v>
      </c>
      <c r="AC56" t="e">
        <f>IF(Sheet1!W56="Councillors",4608,IF(Sheet1!W56="Information Technology Services Dept.",921,IF(Sheet1!W56="City Clerk and Solicitor Dept",1855,"No")))</f>
        <v>#VALUE!</v>
      </c>
      <c r="AD56" t="e">
        <f t="shared" si="3"/>
        <v>#VALUE!</v>
      </c>
      <c r="AE56" t="str">
        <f ca="1">IF(Sheet1!AM56="DC1MDB01","DC1",IF(Sheet1!AM56="DC1MDB02","DC1",IF(Sheet1!AM56="DC1MDB03","DC1",IF(Sheet1!AM56="DC1MDB04","DC1",IF(Sheet1!AM56="DC1MDB05","DC1",IF(Sheet1!AM56="DC1MDB06","DC1",IF(Sheet1!AM56="DC1MDB07","DC1",IF(Sheet1!AM56="DC1MDB08","DC1",IF(Sheet1!AM56="DC1MDB09","DC1",IF(Sheet1!AM56="DC1MDB10","DC1",IF(Sheet1!AM56="DC4MDB01","DC4",IF(Sheet1!AM56="DC4MDB02","DC4",IF(Sheet1!AM56="DC4MDB03","DC4",IF(Sheet1!AM56="DC4MDB04","DC4",IF(Sheet1!AM56="DC4MDB05","DC4",IF(Sheet1!AM56="DC4MDB06","DC4",IF(Sheet1!AM56="DC4MDB07","DC4",IF(Sheet1!AM56="DC4MDB08","DC4",IF(Sheet1!AM56="DC4MDB09","DC4",IF(Sheet1!AM56="DC4MDB10","DC4","$False"))))))))))))))))))))</f>
        <v>DC4</v>
      </c>
      <c r="AF56" t="s">
        <v>35</v>
      </c>
      <c r="AG56" t="e">
        <f t="shared" si="4"/>
        <v>#VALUE!</v>
      </c>
      <c r="AH56" t="e">
        <f t="shared" si="5"/>
        <v>#VALUE!</v>
      </c>
      <c r="AI56" t="s">
        <v>11</v>
      </c>
      <c r="AJ56" t="s">
        <v>12</v>
      </c>
      <c r="AK56" t="s">
        <v>13</v>
      </c>
      <c r="AL56" t="s">
        <v>14</v>
      </c>
      <c r="AM56" t="s">
        <v>5</v>
      </c>
      <c r="AN56" t="s">
        <v>15</v>
      </c>
      <c r="AO56" t="s">
        <v>16</v>
      </c>
      <c r="AP56" t="s">
        <v>17</v>
      </c>
      <c r="AQ56" t="s">
        <v>18</v>
      </c>
      <c r="AR56" t="s">
        <v>19</v>
      </c>
    </row>
    <row r="57" spans="1:44" ht="13.5" customHeight="1">
      <c r="A57" s="7"/>
      <c r="B57" s="7"/>
      <c r="C57" s="7"/>
      <c r="D57" s="8"/>
      <c r="F57" s="9" t="str">
        <f>(Sheet1!AE57)</f>
        <v/>
      </c>
      <c r="G57" t="str">
        <f>IF(OR(Sheet1!AH57="Yes",Sheet1!AF57="Yes"),"\\CMFP538\"&amp;Sheet1!AK57,"")</f>
        <v/>
      </c>
      <c r="H57" t="str">
        <f>IF(G57="","",Sheet1!AK57)</f>
        <v/>
      </c>
      <c r="I57" t="str">
        <f>IF(G57="","",Sheet1!AJ57)</f>
        <v/>
      </c>
      <c r="J57" t="e">
        <f>PROPER(Sheet1!Z57)</f>
        <v>#VALUE!</v>
      </c>
      <c r="K57" t="e">
        <f>PROPER(TRIM(IF(ISERROR(Sheet1!N57),Sheet1!Q57,Sheet1!N57)))</f>
        <v>#VALUE!</v>
      </c>
      <c r="L57" t="e">
        <f>PROPER(Sheet1!V57)</f>
        <v>#VALUE!</v>
      </c>
      <c r="M57" t="str">
        <f>TRIM(IF(ISERROR(Sheet1!P57),"",Sheet1!P57))</f>
        <v/>
      </c>
      <c r="N57" s="6" t="e">
        <f>(Sheet1!AA57)</f>
        <v>#VALUE!</v>
      </c>
      <c r="O57" s="6" t="e">
        <f t="shared" si="1"/>
        <v>#VALUE!</v>
      </c>
      <c r="P57" s="6" t="e">
        <f>IF(Sheet1!X57="No","No",IF(Sheet1!X57="","No","Yes"))</f>
        <v>#VALUE!</v>
      </c>
      <c r="Q57" t="e">
        <f>(Sheet1!AB57)</f>
        <v>#VALUE!</v>
      </c>
      <c r="R57" s="6" t="e">
        <f>IF(Sheet1!F57=FALSE,Q57,Sheet1!G57&amp;Sheet1!F57)</f>
        <v>#VALUE!</v>
      </c>
      <c r="S57" s="6" t="e">
        <f t="shared" si="2"/>
        <v>#VALUE!</v>
      </c>
      <c r="T57" s="6" t="e">
        <f>IF(Sheet1!A57=0,"C=US;A= ;P=Regional Municip;O=Lisgar;S="&amp;K57&amp;";"&amp;"G="&amp;L57&amp;";"&amp;"I="&amp;M57&amp;";","C=US;A= ;P=Regional Municip;O=Lisgar;S="&amp;K57&amp;";"&amp;"G="&amp;L57&amp;Sheet1!A57&amp;";"&amp;"I="&amp;M57&amp;";")</f>
        <v>#N/A</v>
      </c>
      <c r="U57" t="str">
        <f ca="1">(Sheet1!AM57)</f>
        <v>DC4MDB07</v>
      </c>
      <c r="V57" t="e">
        <f>(Sheet1!AC57)</f>
        <v>#VALUE!</v>
      </c>
      <c r="W57" t="e">
        <f>Sheet3!D57</f>
        <v>#VALUE!</v>
      </c>
      <c r="X57" t="e">
        <f>Sheet3!E57</f>
        <v>#VALUE!</v>
      </c>
      <c r="Y57" t="str">
        <f t="shared" si="0"/>
        <v/>
      </c>
      <c r="Z57" t="str">
        <f>IF(ISERROR(Sheet1!AI57),"",Sheet1!AI57)</f>
        <v/>
      </c>
      <c r="AA57" t="e">
        <f>IF(Sheet1!W57="Councillors",5120,IF(Sheet1!W57="Information Technology Services Dept.",1024,IF(Sheet1!W57="City Clerk and Solicitor Dept",1953,"No")))</f>
        <v>#VALUE!</v>
      </c>
      <c r="AB57" s="5" t="s">
        <v>96</v>
      </c>
      <c r="AC57" t="e">
        <f>IF(Sheet1!W57="Councillors",4608,IF(Sheet1!W57="Information Technology Services Dept.",921,IF(Sheet1!W57="City Clerk and Solicitor Dept",1855,"No")))</f>
        <v>#VALUE!</v>
      </c>
      <c r="AD57" t="e">
        <f t="shared" si="3"/>
        <v>#VALUE!</v>
      </c>
      <c r="AE57" t="str">
        <f ca="1">IF(Sheet1!AM57="DC1MDB01","DC1",IF(Sheet1!AM57="DC1MDB02","DC1",IF(Sheet1!AM57="DC1MDB03","DC1",IF(Sheet1!AM57="DC1MDB04","DC1",IF(Sheet1!AM57="DC1MDB05","DC1",IF(Sheet1!AM57="DC1MDB06","DC1",IF(Sheet1!AM57="DC1MDB07","DC1",IF(Sheet1!AM57="DC1MDB08","DC1",IF(Sheet1!AM57="DC1MDB09","DC1",IF(Sheet1!AM57="DC1MDB10","DC1",IF(Sheet1!AM57="DC4MDB01","DC4",IF(Sheet1!AM57="DC4MDB02","DC4",IF(Sheet1!AM57="DC4MDB03","DC4",IF(Sheet1!AM57="DC4MDB04","DC4",IF(Sheet1!AM57="DC4MDB05","DC4",IF(Sheet1!AM57="DC4MDB06","DC4",IF(Sheet1!AM57="DC4MDB07","DC4",IF(Sheet1!AM57="DC4MDB08","DC4",IF(Sheet1!AM57="DC4MDB09","DC4",IF(Sheet1!AM57="DC4MDB10","DC4","$False"))))))))))))))))))))</f>
        <v>DC4</v>
      </c>
      <c r="AF57" t="s">
        <v>35</v>
      </c>
      <c r="AG57" t="e">
        <f t="shared" si="4"/>
        <v>#VALUE!</v>
      </c>
      <c r="AH57" t="e">
        <f t="shared" si="5"/>
        <v>#VALUE!</v>
      </c>
      <c r="AI57" t="s">
        <v>11</v>
      </c>
      <c r="AJ57" t="s">
        <v>12</v>
      </c>
      <c r="AK57" t="s">
        <v>13</v>
      </c>
      <c r="AL57" t="s">
        <v>14</v>
      </c>
      <c r="AM57" t="s">
        <v>5</v>
      </c>
      <c r="AN57" t="s">
        <v>15</v>
      </c>
      <c r="AO57" t="s">
        <v>16</v>
      </c>
      <c r="AP57" t="s">
        <v>17</v>
      </c>
      <c r="AQ57" t="s">
        <v>18</v>
      </c>
      <c r="AR57" t="s">
        <v>19</v>
      </c>
    </row>
    <row r="58" spans="1:44" ht="13.5" customHeight="1">
      <c r="A58" s="7"/>
      <c r="B58" s="7"/>
      <c r="C58" s="7"/>
      <c r="D58" s="8"/>
      <c r="F58" s="9" t="str">
        <f>(Sheet1!AE58)</f>
        <v/>
      </c>
      <c r="G58" t="str">
        <f>IF(OR(Sheet1!AH58="Yes",Sheet1!AF58="Yes"),"\\CMFP538\"&amp;Sheet1!AK58,"")</f>
        <v/>
      </c>
      <c r="H58" t="str">
        <f>IF(G58="","",Sheet1!AK58)</f>
        <v/>
      </c>
      <c r="I58" t="str">
        <f>IF(G58="","",Sheet1!AJ58)</f>
        <v/>
      </c>
      <c r="J58" t="e">
        <f>PROPER(Sheet1!Z58)</f>
        <v>#VALUE!</v>
      </c>
      <c r="K58" t="e">
        <f>PROPER(TRIM(IF(ISERROR(Sheet1!N58),Sheet1!Q58,Sheet1!N58)))</f>
        <v>#VALUE!</v>
      </c>
      <c r="L58" t="e">
        <f>PROPER(Sheet1!V58)</f>
        <v>#VALUE!</v>
      </c>
      <c r="M58" t="str">
        <f>TRIM(IF(ISERROR(Sheet1!P58),"",Sheet1!P58))</f>
        <v/>
      </c>
      <c r="N58" s="6" t="e">
        <f>(Sheet1!AA58)</f>
        <v>#VALUE!</v>
      </c>
      <c r="O58" s="6" t="e">
        <f t="shared" si="1"/>
        <v>#VALUE!</v>
      </c>
      <c r="P58" s="6" t="e">
        <f>IF(Sheet1!X58="No","No",IF(Sheet1!X58="","No","Yes"))</f>
        <v>#VALUE!</v>
      </c>
      <c r="Q58" t="e">
        <f>(Sheet1!AB58)</f>
        <v>#VALUE!</v>
      </c>
      <c r="R58" s="6" t="e">
        <f>IF(Sheet1!F58=FALSE,Q58,Sheet1!G58&amp;Sheet1!F58)</f>
        <v>#VALUE!</v>
      </c>
      <c r="S58" s="6" t="e">
        <f t="shared" si="2"/>
        <v>#VALUE!</v>
      </c>
      <c r="T58" s="6" t="e">
        <f>IF(Sheet1!A58=0,"C=US;A= ;P=Regional Municip;O=Lisgar;S="&amp;K58&amp;";"&amp;"G="&amp;L58&amp;";"&amp;"I="&amp;M58&amp;";","C=US;A= ;P=Regional Municip;O=Lisgar;S="&amp;K58&amp;";"&amp;"G="&amp;L58&amp;Sheet1!A58&amp;";"&amp;"I="&amp;M58&amp;";")</f>
        <v>#N/A</v>
      </c>
      <c r="U58" t="str">
        <f ca="1">(Sheet1!AM58)</f>
        <v>DC4MDB09</v>
      </c>
      <c r="V58" t="e">
        <f>(Sheet1!AC58)</f>
        <v>#VALUE!</v>
      </c>
      <c r="W58" t="e">
        <f>Sheet3!D58</f>
        <v>#VALUE!</v>
      </c>
      <c r="X58" t="e">
        <f>Sheet3!E58</f>
        <v>#VALUE!</v>
      </c>
      <c r="Y58" t="str">
        <f t="shared" si="0"/>
        <v/>
      </c>
      <c r="Z58" t="str">
        <f>IF(ISERROR(Sheet1!AI58),"",Sheet1!AI58)</f>
        <v/>
      </c>
      <c r="AA58" t="e">
        <f>IF(Sheet1!W58="Councillors",5120,IF(Sheet1!W58="Information Technology Services Dept.",1024,IF(Sheet1!W58="City Clerk and Solicitor Dept",1953,"No")))</f>
        <v>#VALUE!</v>
      </c>
      <c r="AB58" s="5" t="s">
        <v>96</v>
      </c>
      <c r="AC58" t="e">
        <f>IF(Sheet1!W58="Councillors",4608,IF(Sheet1!W58="Information Technology Services Dept.",921,IF(Sheet1!W58="City Clerk and Solicitor Dept",1855,"No")))</f>
        <v>#VALUE!</v>
      </c>
      <c r="AD58" t="e">
        <f t="shared" si="3"/>
        <v>#VALUE!</v>
      </c>
      <c r="AE58" t="str">
        <f ca="1">IF(Sheet1!AM58="DC1MDB01","DC1",IF(Sheet1!AM58="DC1MDB02","DC1",IF(Sheet1!AM58="DC1MDB03","DC1",IF(Sheet1!AM58="DC1MDB04","DC1",IF(Sheet1!AM58="DC1MDB05","DC1",IF(Sheet1!AM58="DC1MDB06","DC1",IF(Sheet1!AM58="DC1MDB07","DC1",IF(Sheet1!AM58="DC1MDB08","DC1",IF(Sheet1!AM58="DC1MDB09","DC1",IF(Sheet1!AM58="DC1MDB10","DC1",IF(Sheet1!AM58="DC4MDB01","DC4",IF(Sheet1!AM58="DC4MDB02","DC4",IF(Sheet1!AM58="DC4MDB03","DC4",IF(Sheet1!AM58="DC4MDB04","DC4",IF(Sheet1!AM58="DC4MDB05","DC4",IF(Sheet1!AM58="DC4MDB06","DC4",IF(Sheet1!AM58="DC4MDB07","DC4",IF(Sheet1!AM58="DC4MDB08","DC4",IF(Sheet1!AM58="DC4MDB09","DC4",IF(Sheet1!AM58="DC4MDB10","DC4","$False"))))))))))))))))))))</f>
        <v>DC4</v>
      </c>
      <c r="AF58" t="s">
        <v>35</v>
      </c>
      <c r="AG58" t="e">
        <f t="shared" si="4"/>
        <v>#VALUE!</v>
      </c>
      <c r="AH58" t="e">
        <f t="shared" si="5"/>
        <v>#VALUE!</v>
      </c>
      <c r="AI58" t="s">
        <v>11</v>
      </c>
      <c r="AJ58" t="s">
        <v>12</v>
      </c>
      <c r="AK58" t="s">
        <v>13</v>
      </c>
      <c r="AL58" t="s">
        <v>14</v>
      </c>
      <c r="AM58" t="s">
        <v>5</v>
      </c>
      <c r="AN58" t="s">
        <v>15</v>
      </c>
      <c r="AO58" t="s">
        <v>16</v>
      </c>
      <c r="AP58" t="s">
        <v>17</v>
      </c>
      <c r="AQ58" t="s">
        <v>18</v>
      </c>
      <c r="AR58" t="s">
        <v>19</v>
      </c>
    </row>
    <row r="59" spans="1:44" ht="13.5" customHeight="1">
      <c r="A59" s="7"/>
      <c r="B59" s="7"/>
      <c r="C59" s="7"/>
      <c r="D59" s="8"/>
      <c r="F59" s="9" t="str">
        <f>(Sheet1!AE59)</f>
        <v/>
      </c>
      <c r="G59" t="str">
        <f>IF(OR(Sheet1!AH59="Yes",Sheet1!AF59="Yes"),"\\CMFP538\"&amp;Sheet1!AK59,"")</f>
        <v/>
      </c>
      <c r="H59" t="str">
        <f>IF(G59="","",Sheet1!AK59)</f>
        <v/>
      </c>
      <c r="I59" t="str">
        <f>IF(G59="","",Sheet1!AJ59)</f>
        <v/>
      </c>
      <c r="J59" t="e">
        <f>PROPER(Sheet1!Z59)</f>
        <v>#VALUE!</v>
      </c>
      <c r="K59" t="e">
        <f>PROPER(TRIM(IF(ISERROR(Sheet1!N59),Sheet1!Q59,Sheet1!N59)))</f>
        <v>#VALUE!</v>
      </c>
      <c r="L59" t="e">
        <f>PROPER(Sheet1!V59)</f>
        <v>#VALUE!</v>
      </c>
      <c r="M59" t="str">
        <f>TRIM(IF(ISERROR(Sheet1!P59),"",Sheet1!P59))</f>
        <v/>
      </c>
      <c r="N59" s="6" t="e">
        <f>(Sheet1!AA59)</f>
        <v>#VALUE!</v>
      </c>
      <c r="O59" s="6" t="e">
        <f t="shared" si="1"/>
        <v>#VALUE!</v>
      </c>
      <c r="P59" s="6" t="e">
        <f>IF(Sheet1!X59="No","No",IF(Sheet1!X59="","No","Yes"))</f>
        <v>#VALUE!</v>
      </c>
      <c r="Q59" t="e">
        <f>(Sheet1!AB59)</f>
        <v>#VALUE!</v>
      </c>
      <c r="R59" s="6" t="e">
        <f>IF(Sheet1!F59=FALSE,Q59,Sheet1!G59&amp;Sheet1!F59)</f>
        <v>#VALUE!</v>
      </c>
      <c r="S59" s="6" t="e">
        <f t="shared" si="2"/>
        <v>#VALUE!</v>
      </c>
      <c r="T59" s="6" t="e">
        <f>IF(Sheet1!A59=0,"C=US;A= ;P=Regional Municip;O=Lisgar;S="&amp;K59&amp;";"&amp;"G="&amp;L59&amp;";"&amp;"I="&amp;M59&amp;";","C=US;A= ;P=Regional Municip;O=Lisgar;S="&amp;K59&amp;";"&amp;"G="&amp;L59&amp;Sheet1!A59&amp;";"&amp;"I="&amp;M59&amp;";")</f>
        <v>#N/A</v>
      </c>
      <c r="U59" t="str">
        <f ca="1">(Sheet1!AM59)</f>
        <v>DC1MDB05</v>
      </c>
      <c r="V59" t="e">
        <f>(Sheet1!AC59)</f>
        <v>#VALUE!</v>
      </c>
      <c r="W59" t="e">
        <f>Sheet3!D59</f>
        <v>#VALUE!</v>
      </c>
      <c r="X59" t="e">
        <f>Sheet3!E59</f>
        <v>#VALUE!</v>
      </c>
      <c r="Y59" t="str">
        <f t="shared" si="0"/>
        <v/>
      </c>
      <c r="Z59" t="str">
        <f>IF(ISERROR(Sheet1!AI59),"",Sheet1!AI59)</f>
        <v/>
      </c>
      <c r="AA59" t="e">
        <f>IF(Sheet1!W59="Councillors",5120,IF(Sheet1!W59="Information Technology Services Dept.",1024,IF(Sheet1!W59="City Clerk and Solicitor Dept",1953,"No")))</f>
        <v>#VALUE!</v>
      </c>
      <c r="AB59" s="5" t="s">
        <v>96</v>
      </c>
      <c r="AC59" t="e">
        <f>IF(Sheet1!W59="Councillors",4608,IF(Sheet1!W59="Information Technology Services Dept.",921,IF(Sheet1!W59="City Clerk and Solicitor Dept",1855,"No")))</f>
        <v>#VALUE!</v>
      </c>
      <c r="AD59" t="e">
        <f t="shared" si="3"/>
        <v>#VALUE!</v>
      </c>
      <c r="AE59" t="str">
        <f ca="1">IF(Sheet1!AM59="DC1MDB01","DC1",IF(Sheet1!AM59="DC1MDB02","DC1",IF(Sheet1!AM59="DC1MDB03","DC1",IF(Sheet1!AM59="DC1MDB04","DC1",IF(Sheet1!AM59="DC1MDB05","DC1",IF(Sheet1!AM59="DC1MDB06","DC1",IF(Sheet1!AM59="DC1MDB07","DC1",IF(Sheet1!AM59="DC1MDB08","DC1",IF(Sheet1!AM59="DC1MDB09","DC1",IF(Sheet1!AM59="DC1MDB10","DC1",IF(Sheet1!AM59="DC4MDB01","DC4",IF(Sheet1!AM59="DC4MDB02","DC4",IF(Sheet1!AM59="DC4MDB03","DC4",IF(Sheet1!AM59="DC4MDB04","DC4",IF(Sheet1!AM59="DC4MDB05","DC4",IF(Sheet1!AM59="DC4MDB06","DC4",IF(Sheet1!AM59="DC4MDB07","DC4",IF(Sheet1!AM59="DC4MDB08","DC4",IF(Sheet1!AM59="DC4MDB09","DC4",IF(Sheet1!AM59="DC4MDB10","DC4","$False"))))))))))))))))))))</f>
        <v>DC1</v>
      </c>
      <c r="AF59" t="s">
        <v>35</v>
      </c>
      <c r="AG59" t="e">
        <f t="shared" si="4"/>
        <v>#VALUE!</v>
      </c>
      <c r="AH59" t="e">
        <f t="shared" si="5"/>
        <v>#VALUE!</v>
      </c>
      <c r="AI59" t="s">
        <v>11</v>
      </c>
      <c r="AJ59" t="s">
        <v>12</v>
      </c>
      <c r="AK59" t="s">
        <v>13</v>
      </c>
      <c r="AL59" t="s">
        <v>14</v>
      </c>
      <c r="AM59" t="s">
        <v>5</v>
      </c>
      <c r="AN59" t="s">
        <v>15</v>
      </c>
      <c r="AO59" t="s">
        <v>16</v>
      </c>
      <c r="AP59" t="s">
        <v>17</v>
      </c>
      <c r="AQ59" t="s">
        <v>18</v>
      </c>
      <c r="AR59" t="s">
        <v>19</v>
      </c>
    </row>
    <row r="60" spans="1:44" ht="13.5" customHeight="1">
      <c r="A60" s="7"/>
      <c r="B60" s="7"/>
      <c r="C60" s="7"/>
      <c r="D60" s="8"/>
      <c r="F60" s="9" t="str">
        <f>(Sheet1!AE60)</f>
        <v/>
      </c>
      <c r="G60" t="str">
        <f>IF(OR(Sheet1!AH60="Yes",Sheet1!AF60="Yes"),"\\CMFP538\"&amp;Sheet1!AK60,"")</f>
        <v/>
      </c>
      <c r="H60" t="str">
        <f>IF(G60="","",Sheet1!AK60)</f>
        <v/>
      </c>
      <c r="I60" t="str">
        <f>IF(G60="","",Sheet1!AJ60)</f>
        <v/>
      </c>
      <c r="J60" t="e">
        <f>PROPER(Sheet1!Z60)</f>
        <v>#VALUE!</v>
      </c>
      <c r="K60" t="e">
        <f>PROPER(TRIM(IF(ISERROR(Sheet1!N60),Sheet1!Q60,Sheet1!N60)))</f>
        <v>#VALUE!</v>
      </c>
      <c r="L60" t="e">
        <f>PROPER(Sheet1!V60)</f>
        <v>#VALUE!</v>
      </c>
      <c r="M60" t="str">
        <f>TRIM(IF(ISERROR(Sheet1!P60),"",Sheet1!P60))</f>
        <v/>
      </c>
      <c r="N60" s="6" t="e">
        <f>(Sheet1!AA60)</f>
        <v>#VALUE!</v>
      </c>
      <c r="O60" s="6" t="e">
        <f t="shared" si="1"/>
        <v>#VALUE!</v>
      </c>
      <c r="P60" s="6" t="e">
        <f>IF(Sheet1!X60="No","No",IF(Sheet1!X60="","No","Yes"))</f>
        <v>#VALUE!</v>
      </c>
      <c r="Q60" t="e">
        <f>(Sheet1!AB60)</f>
        <v>#VALUE!</v>
      </c>
      <c r="R60" s="6" t="e">
        <f>IF(Sheet1!F60=FALSE,Q60,Sheet1!G60&amp;Sheet1!F60)</f>
        <v>#VALUE!</v>
      </c>
      <c r="S60" s="6" t="e">
        <f t="shared" si="2"/>
        <v>#VALUE!</v>
      </c>
      <c r="T60" s="6" t="e">
        <f>IF(Sheet1!A60=0,"C=US;A= ;P=Regional Municip;O=Lisgar;S="&amp;K60&amp;";"&amp;"G="&amp;L60&amp;";"&amp;"I="&amp;M60&amp;";","C=US;A= ;P=Regional Municip;O=Lisgar;S="&amp;K60&amp;";"&amp;"G="&amp;L60&amp;Sheet1!A60&amp;";"&amp;"I="&amp;M60&amp;";")</f>
        <v>#N/A</v>
      </c>
      <c r="U60" t="str">
        <f ca="1">(Sheet1!AM60)</f>
        <v>DC4MDB02</v>
      </c>
      <c r="V60" t="e">
        <f>(Sheet1!AC60)</f>
        <v>#VALUE!</v>
      </c>
      <c r="W60" t="e">
        <f>Sheet3!D60</f>
        <v>#VALUE!</v>
      </c>
      <c r="X60" t="e">
        <f>Sheet3!E60</f>
        <v>#VALUE!</v>
      </c>
      <c r="Y60" t="str">
        <f t="shared" si="0"/>
        <v/>
      </c>
      <c r="Z60" t="str">
        <f>IF(ISERROR(Sheet1!AI60),"",Sheet1!AI60)</f>
        <v/>
      </c>
      <c r="AA60" t="e">
        <f>IF(Sheet1!W60="Councillors",5120,IF(Sheet1!W60="Information Technology Services Dept.",1024,IF(Sheet1!W60="City Clerk and Solicitor Dept",1953,"No")))</f>
        <v>#VALUE!</v>
      </c>
      <c r="AB60" s="5" t="s">
        <v>96</v>
      </c>
      <c r="AC60" t="e">
        <f>IF(Sheet1!W60="Councillors",4608,IF(Sheet1!W60="Information Technology Services Dept.",921,IF(Sheet1!W60="City Clerk and Solicitor Dept",1855,"No")))</f>
        <v>#VALUE!</v>
      </c>
      <c r="AD60" t="e">
        <f t="shared" si="3"/>
        <v>#VALUE!</v>
      </c>
      <c r="AE60" t="str">
        <f ca="1">IF(Sheet1!AM60="DC1MDB01","DC1",IF(Sheet1!AM60="DC1MDB02","DC1",IF(Sheet1!AM60="DC1MDB03","DC1",IF(Sheet1!AM60="DC1MDB04","DC1",IF(Sheet1!AM60="DC1MDB05","DC1",IF(Sheet1!AM60="DC1MDB06","DC1",IF(Sheet1!AM60="DC1MDB07","DC1",IF(Sheet1!AM60="DC1MDB08","DC1",IF(Sheet1!AM60="DC1MDB09","DC1",IF(Sheet1!AM60="DC1MDB10","DC1",IF(Sheet1!AM60="DC4MDB01","DC4",IF(Sheet1!AM60="DC4MDB02","DC4",IF(Sheet1!AM60="DC4MDB03","DC4",IF(Sheet1!AM60="DC4MDB04","DC4",IF(Sheet1!AM60="DC4MDB05","DC4",IF(Sheet1!AM60="DC4MDB06","DC4",IF(Sheet1!AM60="DC4MDB07","DC4",IF(Sheet1!AM60="DC4MDB08","DC4",IF(Sheet1!AM60="DC4MDB09","DC4",IF(Sheet1!AM60="DC4MDB10","DC4","$False"))))))))))))))))))))</f>
        <v>DC4</v>
      </c>
      <c r="AF60" t="s">
        <v>35</v>
      </c>
      <c r="AG60" t="e">
        <f t="shared" si="4"/>
        <v>#VALUE!</v>
      </c>
      <c r="AH60" t="e">
        <f t="shared" si="5"/>
        <v>#VALUE!</v>
      </c>
      <c r="AI60" t="s">
        <v>11</v>
      </c>
      <c r="AJ60" t="s">
        <v>12</v>
      </c>
      <c r="AK60" t="s">
        <v>13</v>
      </c>
      <c r="AL60" t="s">
        <v>14</v>
      </c>
      <c r="AM60" t="s">
        <v>5</v>
      </c>
      <c r="AN60" t="s">
        <v>15</v>
      </c>
      <c r="AO60" t="s">
        <v>16</v>
      </c>
      <c r="AP60" t="s">
        <v>17</v>
      </c>
      <c r="AQ60" t="s">
        <v>18</v>
      </c>
      <c r="AR60" t="s">
        <v>19</v>
      </c>
    </row>
    <row r="61" spans="1:44" ht="13.5" customHeight="1">
      <c r="A61" s="7"/>
      <c r="B61" s="7"/>
      <c r="C61" s="7"/>
      <c r="D61" s="8"/>
      <c r="F61" s="9" t="str">
        <f>(Sheet1!AE61)</f>
        <v/>
      </c>
      <c r="G61" t="str">
        <f>IF(OR(Sheet1!AH61="Yes",Sheet1!AF61="Yes"),"\\CMFP538\"&amp;Sheet1!AK61,"")</f>
        <v/>
      </c>
      <c r="H61" t="str">
        <f>IF(G61="","",Sheet1!AK61)</f>
        <v/>
      </c>
      <c r="I61" t="str">
        <f>IF(G61="","",Sheet1!AJ61)</f>
        <v/>
      </c>
      <c r="J61" t="e">
        <f>PROPER(Sheet1!Z61)</f>
        <v>#VALUE!</v>
      </c>
      <c r="K61" t="e">
        <f>PROPER(TRIM(IF(ISERROR(Sheet1!N61),Sheet1!Q61,Sheet1!N61)))</f>
        <v>#VALUE!</v>
      </c>
      <c r="L61" t="e">
        <f>PROPER(Sheet1!V61)</f>
        <v>#VALUE!</v>
      </c>
      <c r="M61" t="str">
        <f>TRIM(IF(ISERROR(Sheet1!P61),"",Sheet1!P61))</f>
        <v/>
      </c>
      <c r="N61" s="6" t="e">
        <f>(Sheet1!AA61)</f>
        <v>#VALUE!</v>
      </c>
      <c r="O61" s="6" t="e">
        <f t="shared" si="1"/>
        <v>#VALUE!</v>
      </c>
      <c r="P61" s="6" t="e">
        <f>IF(Sheet1!X61="No","No",IF(Sheet1!X61="","No","Yes"))</f>
        <v>#VALUE!</v>
      </c>
      <c r="Q61" t="e">
        <f>(Sheet1!AB61)</f>
        <v>#VALUE!</v>
      </c>
      <c r="R61" s="6" t="e">
        <f>IF(Sheet1!F61=FALSE,Q61,Sheet1!G61&amp;Sheet1!F61)</f>
        <v>#VALUE!</v>
      </c>
      <c r="S61" s="6" t="e">
        <f t="shared" si="2"/>
        <v>#VALUE!</v>
      </c>
      <c r="T61" s="6" t="e">
        <f>IF(Sheet1!A61=0,"C=US;A= ;P=Regional Municip;O=Lisgar;S="&amp;K61&amp;";"&amp;"G="&amp;L61&amp;";"&amp;"I="&amp;M61&amp;";","C=US;A= ;P=Regional Municip;O=Lisgar;S="&amp;K61&amp;";"&amp;"G="&amp;L61&amp;Sheet1!A61&amp;";"&amp;"I="&amp;M61&amp;";")</f>
        <v>#N/A</v>
      </c>
      <c r="U61" t="str">
        <f ca="1">(Sheet1!AM61)</f>
        <v>DC4MDB06</v>
      </c>
      <c r="V61" t="e">
        <f>(Sheet1!AC61)</f>
        <v>#VALUE!</v>
      </c>
      <c r="W61" t="e">
        <f>Sheet3!D61</f>
        <v>#VALUE!</v>
      </c>
      <c r="X61" t="e">
        <f>Sheet3!E61</f>
        <v>#VALUE!</v>
      </c>
      <c r="Y61" t="str">
        <f t="shared" si="0"/>
        <v/>
      </c>
      <c r="Z61" t="str">
        <f>IF(ISERROR(Sheet1!AI61),"",Sheet1!AI61)</f>
        <v/>
      </c>
      <c r="AA61" t="e">
        <f>IF(Sheet1!W61="Councillors",5120,IF(Sheet1!W61="Information Technology Services Dept.",1024,IF(Sheet1!W61="City Clerk and Solicitor Dept",1953,"No")))</f>
        <v>#VALUE!</v>
      </c>
      <c r="AB61" s="5" t="s">
        <v>96</v>
      </c>
      <c r="AC61" t="e">
        <f>IF(Sheet1!W61="Councillors",4608,IF(Sheet1!W61="Information Technology Services Dept.",921,IF(Sheet1!W61="City Clerk and Solicitor Dept",1855,"No")))</f>
        <v>#VALUE!</v>
      </c>
      <c r="AD61" t="e">
        <f t="shared" si="3"/>
        <v>#VALUE!</v>
      </c>
      <c r="AE61" t="str">
        <f ca="1">IF(Sheet1!AM61="DC1MDB01","DC1",IF(Sheet1!AM61="DC1MDB02","DC1",IF(Sheet1!AM61="DC1MDB03","DC1",IF(Sheet1!AM61="DC1MDB04","DC1",IF(Sheet1!AM61="DC1MDB05","DC1",IF(Sheet1!AM61="DC1MDB06","DC1",IF(Sheet1!AM61="DC1MDB07","DC1",IF(Sheet1!AM61="DC1MDB08","DC1",IF(Sheet1!AM61="DC1MDB09","DC1",IF(Sheet1!AM61="DC1MDB10","DC1",IF(Sheet1!AM61="DC4MDB01","DC4",IF(Sheet1!AM61="DC4MDB02","DC4",IF(Sheet1!AM61="DC4MDB03","DC4",IF(Sheet1!AM61="DC4MDB04","DC4",IF(Sheet1!AM61="DC4MDB05","DC4",IF(Sheet1!AM61="DC4MDB06","DC4",IF(Sheet1!AM61="DC4MDB07","DC4",IF(Sheet1!AM61="DC4MDB08","DC4",IF(Sheet1!AM61="DC4MDB09","DC4",IF(Sheet1!AM61="DC4MDB10","DC4","$False"))))))))))))))))))))</f>
        <v>DC4</v>
      </c>
      <c r="AF61" t="s">
        <v>35</v>
      </c>
      <c r="AG61" t="e">
        <f t="shared" si="4"/>
        <v>#VALUE!</v>
      </c>
      <c r="AH61" t="e">
        <f t="shared" si="5"/>
        <v>#VALUE!</v>
      </c>
      <c r="AI61" t="s">
        <v>11</v>
      </c>
      <c r="AJ61" t="s">
        <v>12</v>
      </c>
      <c r="AK61" t="s">
        <v>13</v>
      </c>
      <c r="AL61" t="s">
        <v>14</v>
      </c>
      <c r="AM61" t="s">
        <v>5</v>
      </c>
      <c r="AN61" t="s">
        <v>15</v>
      </c>
      <c r="AO61" t="s">
        <v>16</v>
      </c>
      <c r="AP61" t="s">
        <v>17</v>
      </c>
      <c r="AQ61" t="s">
        <v>18</v>
      </c>
      <c r="AR61" t="s">
        <v>19</v>
      </c>
    </row>
    <row r="62" spans="1:44" ht="13.5" customHeight="1">
      <c r="A62" s="7"/>
      <c r="B62" s="7"/>
      <c r="C62" s="7"/>
      <c r="D62" s="8"/>
      <c r="F62" s="9" t="str">
        <f>(Sheet1!AE62)</f>
        <v/>
      </c>
      <c r="G62" t="str">
        <f>IF(OR(Sheet1!AH62="Yes",Sheet1!AF62="Yes"),"\\CMFP538\"&amp;Sheet1!AK62,"")</f>
        <v/>
      </c>
      <c r="H62" t="str">
        <f>IF(G62="","",Sheet1!AK62)</f>
        <v/>
      </c>
      <c r="I62" t="str">
        <f>IF(G62="","",Sheet1!AJ62)</f>
        <v/>
      </c>
      <c r="J62" t="e">
        <f>PROPER(Sheet1!Z62)</f>
        <v>#VALUE!</v>
      </c>
      <c r="K62" t="e">
        <f>PROPER(TRIM(IF(ISERROR(Sheet1!N62),Sheet1!Q62,Sheet1!N62)))</f>
        <v>#VALUE!</v>
      </c>
      <c r="L62" t="e">
        <f>PROPER(Sheet1!V62)</f>
        <v>#VALUE!</v>
      </c>
      <c r="M62" t="str">
        <f>TRIM(IF(ISERROR(Sheet1!P62),"",Sheet1!P62))</f>
        <v/>
      </c>
      <c r="N62" s="6" t="e">
        <f>(Sheet1!AA62)</f>
        <v>#VALUE!</v>
      </c>
      <c r="O62" s="6" t="e">
        <f t="shared" si="1"/>
        <v>#VALUE!</v>
      </c>
      <c r="P62" s="6" t="e">
        <f>IF(Sheet1!X62="No","No",IF(Sheet1!X62="","No","Yes"))</f>
        <v>#VALUE!</v>
      </c>
      <c r="Q62" t="e">
        <f>(Sheet1!AB62)</f>
        <v>#VALUE!</v>
      </c>
      <c r="R62" s="6" t="e">
        <f>IF(Sheet1!F62=FALSE,Q62,Sheet1!G62&amp;Sheet1!F62)</f>
        <v>#VALUE!</v>
      </c>
      <c r="S62" s="6" t="e">
        <f t="shared" si="2"/>
        <v>#VALUE!</v>
      </c>
      <c r="T62" s="6" t="e">
        <f>IF(Sheet1!A62=0,"C=US;A= ;P=Regional Municip;O=Lisgar;S="&amp;K62&amp;";"&amp;"G="&amp;L62&amp;";"&amp;"I="&amp;M62&amp;";","C=US;A= ;P=Regional Municip;O=Lisgar;S="&amp;K62&amp;";"&amp;"G="&amp;L62&amp;Sheet1!A62&amp;";"&amp;"I="&amp;M62&amp;";")</f>
        <v>#N/A</v>
      </c>
      <c r="U62" t="str">
        <f ca="1">(Sheet1!AM62)</f>
        <v>DC1MDB01</v>
      </c>
      <c r="V62" t="e">
        <f>(Sheet1!AC62)</f>
        <v>#VALUE!</v>
      </c>
      <c r="W62" t="e">
        <f>Sheet3!D62</f>
        <v>#VALUE!</v>
      </c>
      <c r="X62" t="e">
        <f>Sheet3!E62</f>
        <v>#VALUE!</v>
      </c>
      <c r="Y62" t="str">
        <f t="shared" si="0"/>
        <v/>
      </c>
      <c r="Z62" t="str">
        <f>IF(ISERROR(Sheet1!AI62),"",Sheet1!AI62)</f>
        <v/>
      </c>
      <c r="AA62" t="e">
        <f>IF(Sheet1!W62="Councillors",5120,IF(Sheet1!W62="Information Technology Services Dept.",1024,IF(Sheet1!W62="City Clerk and Solicitor Dept",1953,"No")))</f>
        <v>#VALUE!</v>
      </c>
      <c r="AB62" s="5" t="s">
        <v>96</v>
      </c>
      <c r="AC62" t="e">
        <f>IF(Sheet1!W62="Councillors",4608,IF(Sheet1!W62="Information Technology Services Dept.",921,IF(Sheet1!W62="City Clerk and Solicitor Dept",1855,"No")))</f>
        <v>#VALUE!</v>
      </c>
      <c r="AD62" t="e">
        <f t="shared" si="3"/>
        <v>#VALUE!</v>
      </c>
      <c r="AE62" t="str">
        <f ca="1">IF(Sheet1!AM62="DC1MDB01","DC1",IF(Sheet1!AM62="DC1MDB02","DC1",IF(Sheet1!AM62="DC1MDB03","DC1",IF(Sheet1!AM62="DC1MDB04","DC1",IF(Sheet1!AM62="DC1MDB05","DC1",IF(Sheet1!AM62="DC1MDB06","DC1",IF(Sheet1!AM62="DC1MDB07","DC1",IF(Sheet1!AM62="DC1MDB08","DC1",IF(Sheet1!AM62="DC1MDB09","DC1",IF(Sheet1!AM62="DC1MDB10","DC1",IF(Sheet1!AM62="DC4MDB01","DC4",IF(Sheet1!AM62="DC4MDB02","DC4",IF(Sheet1!AM62="DC4MDB03","DC4",IF(Sheet1!AM62="DC4MDB04","DC4",IF(Sheet1!AM62="DC4MDB05","DC4",IF(Sheet1!AM62="DC4MDB06","DC4",IF(Sheet1!AM62="DC4MDB07","DC4",IF(Sheet1!AM62="DC4MDB08","DC4",IF(Sheet1!AM62="DC4MDB09","DC4",IF(Sheet1!AM62="DC4MDB10","DC4","$False"))))))))))))))))))))</f>
        <v>DC1</v>
      </c>
      <c r="AF62" t="s">
        <v>35</v>
      </c>
      <c r="AG62" t="e">
        <f t="shared" si="4"/>
        <v>#VALUE!</v>
      </c>
      <c r="AH62" t="e">
        <f t="shared" si="5"/>
        <v>#VALUE!</v>
      </c>
      <c r="AI62" t="s">
        <v>11</v>
      </c>
      <c r="AJ62" t="s">
        <v>12</v>
      </c>
      <c r="AK62" t="s">
        <v>13</v>
      </c>
      <c r="AL62" t="s">
        <v>14</v>
      </c>
      <c r="AM62" t="s">
        <v>5</v>
      </c>
      <c r="AN62" t="s">
        <v>15</v>
      </c>
      <c r="AO62" t="s">
        <v>16</v>
      </c>
      <c r="AP62" t="s">
        <v>17</v>
      </c>
      <c r="AQ62" t="s">
        <v>18</v>
      </c>
      <c r="AR62" t="s">
        <v>19</v>
      </c>
    </row>
    <row r="63" spans="1:44" ht="13.5" customHeight="1">
      <c r="A63" s="7"/>
      <c r="B63" s="7"/>
      <c r="C63" s="7"/>
      <c r="D63" s="8"/>
      <c r="F63" s="9" t="str">
        <f>(Sheet1!AE63)</f>
        <v/>
      </c>
      <c r="G63" t="str">
        <f>IF(OR(Sheet1!AH63="Yes",Sheet1!AF63="Yes"),"\\CMFP538\"&amp;Sheet1!AK63,"")</f>
        <v/>
      </c>
      <c r="H63" t="str">
        <f>IF(G63="","",Sheet1!AK63)</f>
        <v/>
      </c>
      <c r="I63" t="str">
        <f>IF(G63="","",Sheet1!AJ63)</f>
        <v/>
      </c>
      <c r="J63" t="e">
        <f>PROPER(Sheet1!Z63)</f>
        <v>#VALUE!</v>
      </c>
      <c r="K63" t="e">
        <f>PROPER(TRIM(IF(ISERROR(Sheet1!N63),Sheet1!Q63,Sheet1!N63)))</f>
        <v>#VALUE!</v>
      </c>
      <c r="L63" t="e">
        <f>PROPER(Sheet1!V63)</f>
        <v>#VALUE!</v>
      </c>
      <c r="M63" t="str">
        <f>TRIM(IF(ISERROR(Sheet1!P63),"",Sheet1!P63))</f>
        <v/>
      </c>
      <c r="N63" s="6" t="e">
        <f>(Sheet1!AA63)</f>
        <v>#VALUE!</v>
      </c>
      <c r="O63" s="6" t="e">
        <f t="shared" si="1"/>
        <v>#VALUE!</v>
      </c>
      <c r="P63" s="6" t="e">
        <f>IF(Sheet1!X63="No","No",IF(Sheet1!X63="","No","Yes"))</f>
        <v>#VALUE!</v>
      </c>
      <c r="Q63" t="e">
        <f>(Sheet1!AB63)</f>
        <v>#VALUE!</v>
      </c>
      <c r="R63" s="6" t="e">
        <f>IF(Sheet1!F63=FALSE,Q63,Sheet1!G63&amp;Sheet1!F63)</f>
        <v>#VALUE!</v>
      </c>
      <c r="S63" s="6" t="e">
        <f t="shared" si="2"/>
        <v>#VALUE!</v>
      </c>
      <c r="T63" s="6" t="e">
        <f>IF(Sheet1!A63=0,"C=US;A= ;P=Regional Municip;O=Lisgar;S="&amp;K63&amp;";"&amp;"G="&amp;L63&amp;";"&amp;"I="&amp;M63&amp;";","C=US;A= ;P=Regional Municip;O=Lisgar;S="&amp;K63&amp;";"&amp;"G="&amp;L63&amp;Sheet1!A63&amp;";"&amp;"I="&amp;M63&amp;";")</f>
        <v>#N/A</v>
      </c>
      <c r="U63" t="str">
        <f ca="1">(Sheet1!AM63)</f>
        <v>DC4MDB10</v>
      </c>
      <c r="V63" t="e">
        <f>(Sheet1!AC63)</f>
        <v>#VALUE!</v>
      </c>
      <c r="W63" t="e">
        <f>Sheet3!D63</f>
        <v>#VALUE!</v>
      </c>
      <c r="X63" t="e">
        <f>Sheet3!E63</f>
        <v>#VALUE!</v>
      </c>
      <c r="Y63" t="str">
        <f t="shared" si="0"/>
        <v/>
      </c>
      <c r="Z63" t="str">
        <f>IF(ISERROR(Sheet1!AI63),"",Sheet1!AI63)</f>
        <v/>
      </c>
      <c r="AA63" t="e">
        <f>IF(Sheet1!W63="Councillors",5120,IF(Sheet1!W63="Information Technology Services Dept.",1024,IF(Sheet1!W63="City Clerk and Solicitor Dept",1953,"No")))</f>
        <v>#VALUE!</v>
      </c>
      <c r="AB63" s="5" t="s">
        <v>96</v>
      </c>
      <c r="AC63" t="e">
        <f>IF(Sheet1!W63="Councillors",4608,IF(Sheet1!W63="Information Technology Services Dept.",921,IF(Sheet1!W63="City Clerk and Solicitor Dept",1855,"No")))</f>
        <v>#VALUE!</v>
      </c>
      <c r="AD63" t="e">
        <f t="shared" si="3"/>
        <v>#VALUE!</v>
      </c>
      <c r="AE63" t="str">
        <f ca="1">IF(Sheet1!AM63="DC1MDB01","DC1",IF(Sheet1!AM63="DC1MDB02","DC1",IF(Sheet1!AM63="DC1MDB03","DC1",IF(Sheet1!AM63="DC1MDB04","DC1",IF(Sheet1!AM63="DC1MDB05","DC1",IF(Sheet1!AM63="DC1MDB06","DC1",IF(Sheet1!AM63="DC1MDB07","DC1",IF(Sheet1!AM63="DC1MDB08","DC1",IF(Sheet1!AM63="DC1MDB09","DC1",IF(Sheet1!AM63="DC1MDB10","DC1",IF(Sheet1!AM63="DC4MDB01","DC4",IF(Sheet1!AM63="DC4MDB02","DC4",IF(Sheet1!AM63="DC4MDB03","DC4",IF(Sheet1!AM63="DC4MDB04","DC4",IF(Sheet1!AM63="DC4MDB05","DC4",IF(Sheet1!AM63="DC4MDB06","DC4",IF(Sheet1!AM63="DC4MDB07","DC4",IF(Sheet1!AM63="DC4MDB08","DC4",IF(Sheet1!AM63="DC4MDB09","DC4",IF(Sheet1!AM63="DC4MDB10","DC4","$False"))))))))))))))))))))</f>
        <v>DC4</v>
      </c>
      <c r="AF63" t="s">
        <v>35</v>
      </c>
      <c r="AG63" t="e">
        <f t="shared" si="4"/>
        <v>#VALUE!</v>
      </c>
      <c r="AH63" t="e">
        <f t="shared" si="5"/>
        <v>#VALUE!</v>
      </c>
      <c r="AI63" t="s">
        <v>11</v>
      </c>
      <c r="AJ63" t="s">
        <v>12</v>
      </c>
      <c r="AK63" t="s">
        <v>13</v>
      </c>
      <c r="AL63" t="s">
        <v>14</v>
      </c>
      <c r="AM63" t="s">
        <v>5</v>
      </c>
      <c r="AN63" t="s">
        <v>15</v>
      </c>
      <c r="AO63" t="s">
        <v>16</v>
      </c>
      <c r="AP63" t="s">
        <v>17</v>
      </c>
      <c r="AQ63" t="s">
        <v>18</v>
      </c>
      <c r="AR63" t="s">
        <v>19</v>
      </c>
    </row>
    <row r="64" spans="1:44" ht="13.5" customHeight="1">
      <c r="A64" s="7"/>
      <c r="B64" s="7"/>
      <c r="C64" s="7"/>
      <c r="D64" s="8"/>
      <c r="F64" s="9" t="str">
        <f>(Sheet1!AE64)</f>
        <v/>
      </c>
      <c r="G64" t="str">
        <f>IF(OR(Sheet1!AH64="Yes",Sheet1!AF64="Yes"),"\\CMFP538\"&amp;Sheet1!AK64,"")</f>
        <v/>
      </c>
      <c r="H64" t="str">
        <f>IF(G64="","",Sheet1!AK64)</f>
        <v/>
      </c>
      <c r="I64" t="str">
        <f>IF(G64="","",Sheet1!AJ64)</f>
        <v/>
      </c>
      <c r="J64" t="e">
        <f>PROPER(Sheet1!Z64)</f>
        <v>#VALUE!</v>
      </c>
      <c r="K64" t="e">
        <f>PROPER(TRIM(IF(ISERROR(Sheet1!N64),Sheet1!Q64,Sheet1!N64)))</f>
        <v>#VALUE!</v>
      </c>
      <c r="L64" t="e">
        <f>PROPER(Sheet1!V64)</f>
        <v>#VALUE!</v>
      </c>
      <c r="M64" t="str">
        <f>TRIM(IF(ISERROR(Sheet1!P64),"",Sheet1!P64))</f>
        <v/>
      </c>
      <c r="N64" s="6" t="e">
        <f>(Sheet1!AA64)</f>
        <v>#VALUE!</v>
      </c>
      <c r="O64" s="6" t="e">
        <f t="shared" si="1"/>
        <v>#VALUE!</v>
      </c>
      <c r="P64" s="6" t="e">
        <f>IF(Sheet1!X64="No","No",IF(Sheet1!X64="","No","Yes"))</f>
        <v>#VALUE!</v>
      </c>
      <c r="Q64" t="e">
        <f>(Sheet1!AB64)</f>
        <v>#VALUE!</v>
      </c>
      <c r="R64" s="6" t="e">
        <f>IF(Sheet1!F64=FALSE,Q64,Sheet1!G64&amp;Sheet1!F64)</f>
        <v>#VALUE!</v>
      </c>
      <c r="S64" s="6" t="e">
        <f t="shared" si="2"/>
        <v>#VALUE!</v>
      </c>
      <c r="T64" s="6" t="e">
        <f>IF(Sheet1!A64=0,"C=US;A= ;P=Regional Municip;O=Lisgar;S="&amp;K64&amp;";"&amp;"G="&amp;L64&amp;";"&amp;"I="&amp;M64&amp;";","C=US;A= ;P=Regional Municip;O=Lisgar;S="&amp;K64&amp;";"&amp;"G="&amp;L64&amp;Sheet1!A64&amp;";"&amp;"I="&amp;M64&amp;";")</f>
        <v>#N/A</v>
      </c>
      <c r="U64" t="str">
        <f ca="1">(Sheet1!AM64)</f>
        <v>DC1MDB07</v>
      </c>
      <c r="V64" t="e">
        <f>(Sheet1!AC64)</f>
        <v>#VALUE!</v>
      </c>
      <c r="W64" t="e">
        <f>Sheet3!D64</f>
        <v>#VALUE!</v>
      </c>
      <c r="X64" t="e">
        <f>Sheet3!E64</f>
        <v>#VALUE!</v>
      </c>
      <c r="Y64" t="str">
        <f t="shared" si="0"/>
        <v/>
      </c>
      <c r="Z64" t="str">
        <f>IF(ISERROR(Sheet1!AI64),"",Sheet1!AI64)</f>
        <v/>
      </c>
      <c r="AA64" t="e">
        <f>IF(Sheet1!W64="Councillors",5120,IF(Sheet1!W64="Information Technology Services Dept.",1024,IF(Sheet1!W64="City Clerk and Solicitor Dept",1953,"No")))</f>
        <v>#VALUE!</v>
      </c>
      <c r="AB64" s="5" t="s">
        <v>96</v>
      </c>
      <c r="AC64" t="e">
        <f>IF(Sheet1!W64="Councillors",4608,IF(Sheet1!W64="Information Technology Services Dept.",921,IF(Sheet1!W64="City Clerk and Solicitor Dept",1855,"No")))</f>
        <v>#VALUE!</v>
      </c>
      <c r="AD64" t="e">
        <f t="shared" si="3"/>
        <v>#VALUE!</v>
      </c>
      <c r="AE64" t="str">
        <f ca="1">IF(Sheet1!AM64="DC1MDB01","DC1",IF(Sheet1!AM64="DC1MDB02","DC1",IF(Sheet1!AM64="DC1MDB03","DC1",IF(Sheet1!AM64="DC1MDB04","DC1",IF(Sheet1!AM64="DC1MDB05","DC1",IF(Sheet1!AM64="DC1MDB06","DC1",IF(Sheet1!AM64="DC1MDB07","DC1",IF(Sheet1!AM64="DC1MDB08","DC1",IF(Sheet1!AM64="DC1MDB09","DC1",IF(Sheet1!AM64="DC1MDB10","DC1",IF(Sheet1!AM64="DC4MDB01","DC4",IF(Sheet1!AM64="DC4MDB02","DC4",IF(Sheet1!AM64="DC4MDB03","DC4",IF(Sheet1!AM64="DC4MDB04","DC4",IF(Sheet1!AM64="DC4MDB05","DC4",IF(Sheet1!AM64="DC4MDB06","DC4",IF(Sheet1!AM64="DC4MDB07","DC4",IF(Sheet1!AM64="DC4MDB08","DC4",IF(Sheet1!AM64="DC4MDB09","DC4",IF(Sheet1!AM64="DC4MDB10","DC4","$False"))))))))))))))))))))</f>
        <v>DC1</v>
      </c>
      <c r="AF64" t="s">
        <v>35</v>
      </c>
      <c r="AG64" t="e">
        <f t="shared" si="4"/>
        <v>#VALUE!</v>
      </c>
      <c r="AH64" t="e">
        <f t="shared" si="5"/>
        <v>#VALUE!</v>
      </c>
      <c r="AI64" t="s">
        <v>11</v>
      </c>
      <c r="AJ64" t="s">
        <v>12</v>
      </c>
      <c r="AK64" t="s">
        <v>13</v>
      </c>
      <c r="AL64" t="s">
        <v>14</v>
      </c>
      <c r="AM64" t="s">
        <v>5</v>
      </c>
      <c r="AN64" t="s">
        <v>15</v>
      </c>
      <c r="AO64" t="s">
        <v>16</v>
      </c>
      <c r="AP64" t="s">
        <v>17</v>
      </c>
      <c r="AQ64" t="s">
        <v>18</v>
      </c>
      <c r="AR64" t="s">
        <v>19</v>
      </c>
    </row>
    <row r="65" spans="1:44" ht="13.5" customHeight="1">
      <c r="A65" s="7"/>
      <c r="B65" s="7"/>
      <c r="C65" s="7"/>
      <c r="D65" s="8"/>
      <c r="F65" s="9" t="str">
        <f>(Sheet1!AE65)</f>
        <v/>
      </c>
      <c r="G65" t="str">
        <f>IF(OR(Sheet1!AH65="Yes",Sheet1!AF65="Yes"),"\\CMFP538\"&amp;Sheet1!AK65,"")</f>
        <v/>
      </c>
      <c r="H65" t="str">
        <f>IF(G65="","",Sheet1!AK65)</f>
        <v/>
      </c>
      <c r="I65" t="str">
        <f>IF(G65="","",Sheet1!AJ65)</f>
        <v/>
      </c>
      <c r="J65" t="e">
        <f>PROPER(Sheet1!Z65)</f>
        <v>#VALUE!</v>
      </c>
      <c r="K65" t="e">
        <f>PROPER(TRIM(IF(ISERROR(Sheet1!N65),Sheet1!Q65,Sheet1!N65)))</f>
        <v>#VALUE!</v>
      </c>
      <c r="L65" t="e">
        <f>PROPER(Sheet1!V65)</f>
        <v>#VALUE!</v>
      </c>
      <c r="M65" t="str">
        <f>TRIM(IF(ISERROR(Sheet1!P65),"",Sheet1!P65))</f>
        <v/>
      </c>
      <c r="N65" s="6" t="e">
        <f>(Sheet1!AA65)</f>
        <v>#VALUE!</v>
      </c>
      <c r="O65" s="6" t="e">
        <f t="shared" si="1"/>
        <v>#VALUE!</v>
      </c>
      <c r="P65" s="6" t="e">
        <f>IF(Sheet1!X65="No","No",IF(Sheet1!X65="","No","Yes"))</f>
        <v>#VALUE!</v>
      </c>
      <c r="Q65" t="e">
        <f>(Sheet1!AB65)</f>
        <v>#VALUE!</v>
      </c>
      <c r="R65" s="6" t="e">
        <f>IF(Sheet1!F65=FALSE,Q65,Sheet1!G65&amp;Sheet1!F65)</f>
        <v>#VALUE!</v>
      </c>
      <c r="S65" s="6" t="e">
        <f t="shared" si="2"/>
        <v>#VALUE!</v>
      </c>
      <c r="T65" s="6" t="e">
        <f>IF(Sheet1!A65=0,"C=US;A= ;P=Regional Municip;O=Lisgar;S="&amp;K65&amp;";"&amp;"G="&amp;L65&amp;";"&amp;"I="&amp;M65&amp;";","C=US;A= ;P=Regional Municip;O=Lisgar;S="&amp;K65&amp;";"&amp;"G="&amp;L65&amp;Sheet1!A65&amp;";"&amp;"I="&amp;M65&amp;";")</f>
        <v>#N/A</v>
      </c>
      <c r="U65" t="str">
        <f ca="1">(Sheet1!AM65)</f>
        <v>DC4MDB10</v>
      </c>
      <c r="V65" t="e">
        <f>(Sheet1!AC65)</f>
        <v>#VALUE!</v>
      </c>
      <c r="W65" t="e">
        <f>Sheet3!D65</f>
        <v>#VALUE!</v>
      </c>
      <c r="X65" t="e">
        <f>Sheet3!E65</f>
        <v>#VALUE!</v>
      </c>
      <c r="Y65" t="str">
        <f t="shared" si="0"/>
        <v/>
      </c>
      <c r="Z65" t="str">
        <f>IF(ISERROR(Sheet1!AI65),"",Sheet1!AI65)</f>
        <v/>
      </c>
      <c r="AA65" t="e">
        <f>IF(Sheet1!W65="Councillors",5120,IF(Sheet1!W65="Information Technology Services Dept.",1024,IF(Sheet1!W65="City Clerk and Solicitor Dept",1953,"No")))</f>
        <v>#VALUE!</v>
      </c>
      <c r="AB65" s="5" t="s">
        <v>96</v>
      </c>
      <c r="AC65" t="e">
        <f>IF(Sheet1!W65="Councillors",4608,IF(Sheet1!W65="Information Technology Services Dept.",921,IF(Sheet1!W65="City Clerk and Solicitor Dept",1855,"No")))</f>
        <v>#VALUE!</v>
      </c>
      <c r="AD65" t="e">
        <f t="shared" si="3"/>
        <v>#VALUE!</v>
      </c>
      <c r="AE65" t="str">
        <f ca="1">IF(Sheet1!AM65="DC1MDB01","DC1",IF(Sheet1!AM65="DC1MDB02","DC1",IF(Sheet1!AM65="DC1MDB03","DC1",IF(Sheet1!AM65="DC1MDB04","DC1",IF(Sheet1!AM65="DC1MDB05","DC1",IF(Sheet1!AM65="DC1MDB06","DC1",IF(Sheet1!AM65="DC1MDB07","DC1",IF(Sheet1!AM65="DC1MDB08","DC1",IF(Sheet1!AM65="DC1MDB09","DC1",IF(Sheet1!AM65="DC1MDB10","DC1",IF(Sheet1!AM65="DC4MDB01","DC4",IF(Sheet1!AM65="DC4MDB02","DC4",IF(Sheet1!AM65="DC4MDB03","DC4",IF(Sheet1!AM65="DC4MDB04","DC4",IF(Sheet1!AM65="DC4MDB05","DC4",IF(Sheet1!AM65="DC4MDB06","DC4",IF(Sheet1!AM65="DC4MDB07","DC4",IF(Sheet1!AM65="DC4MDB08","DC4",IF(Sheet1!AM65="DC4MDB09","DC4",IF(Sheet1!AM65="DC4MDB10","DC4","$False"))))))))))))))))))))</f>
        <v>DC4</v>
      </c>
      <c r="AF65" t="s">
        <v>35</v>
      </c>
      <c r="AG65" t="e">
        <f t="shared" si="4"/>
        <v>#VALUE!</v>
      </c>
      <c r="AH65" t="e">
        <f t="shared" si="5"/>
        <v>#VALUE!</v>
      </c>
      <c r="AI65" t="s">
        <v>11</v>
      </c>
      <c r="AJ65" t="s">
        <v>12</v>
      </c>
      <c r="AK65" t="s">
        <v>13</v>
      </c>
      <c r="AL65" t="s">
        <v>14</v>
      </c>
      <c r="AM65" t="s">
        <v>5</v>
      </c>
      <c r="AN65" t="s">
        <v>15</v>
      </c>
      <c r="AO65" t="s">
        <v>16</v>
      </c>
      <c r="AP65" t="s">
        <v>17</v>
      </c>
      <c r="AQ65" t="s">
        <v>18</v>
      </c>
      <c r="AR65" t="s">
        <v>19</v>
      </c>
    </row>
    <row r="66" spans="1:44" ht="13.5" customHeight="1">
      <c r="A66" s="7"/>
      <c r="B66" s="7"/>
      <c r="C66" s="7"/>
      <c r="D66" s="8"/>
      <c r="F66" s="9" t="str">
        <f>(Sheet1!AE66)</f>
        <v/>
      </c>
      <c r="G66" t="str">
        <f>IF(OR(Sheet1!AH66="Yes",Sheet1!AF66="Yes"),"\\CMFP538\"&amp;Sheet1!AK66,"")</f>
        <v/>
      </c>
      <c r="H66" t="str">
        <f>IF(G66="","",Sheet1!AK66)</f>
        <v/>
      </c>
      <c r="I66" t="str">
        <f>IF(G66="","",Sheet1!AJ66)</f>
        <v/>
      </c>
      <c r="J66" t="e">
        <f>PROPER(Sheet1!Z66)</f>
        <v>#VALUE!</v>
      </c>
      <c r="K66" t="e">
        <f>PROPER(TRIM(IF(ISERROR(Sheet1!N66),Sheet1!Q66,Sheet1!N66)))</f>
        <v>#VALUE!</v>
      </c>
      <c r="L66" t="e">
        <f>PROPER(Sheet1!V66)</f>
        <v>#VALUE!</v>
      </c>
      <c r="M66" t="str">
        <f>TRIM(IF(ISERROR(Sheet1!P66),"",Sheet1!P66))</f>
        <v/>
      </c>
      <c r="N66" s="6" t="e">
        <f>(Sheet1!AA66)</f>
        <v>#VALUE!</v>
      </c>
      <c r="O66" s="6" t="e">
        <f t="shared" si="1"/>
        <v>#VALUE!</v>
      </c>
      <c r="P66" s="6" t="e">
        <f>IF(Sheet1!X66="No","No",IF(Sheet1!X66="","No","Yes"))</f>
        <v>#VALUE!</v>
      </c>
      <c r="Q66" t="e">
        <f>(Sheet1!AB66)</f>
        <v>#VALUE!</v>
      </c>
      <c r="R66" s="6" t="e">
        <f>IF(Sheet1!F66=FALSE,Q66,Sheet1!G66&amp;Sheet1!F66)</f>
        <v>#VALUE!</v>
      </c>
      <c r="S66" s="6" t="e">
        <f t="shared" si="2"/>
        <v>#VALUE!</v>
      </c>
      <c r="T66" s="6" t="e">
        <f>IF(Sheet1!A66=0,"C=US;A= ;P=Regional Municip;O=Lisgar;S="&amp;K66&amp;";"&amp;"G="&amp;L66&amp;";"&amp;"I="&amp;M66&amp;";","C=US;A= ;P=Regional Municip;O=Lisgar;S="&amp;K66&amp;";"&amp;"G="&amp;L66&amp;Sheet1!A66&amp;";"&amp;"I="&amp;M66&amp;";")</f>
        <v>#N/A</v>
      </c>
      <c r="U66" t="str">
        <f ca="1">(Sheet1!AM66)</f>
        <v>DC4MDB02</v>
      </c>
      <c r="V66" t="e">
        <f>(Sheet1!AC66)</f>
        <v>#VALUE!</v>
      </c>
      <c r="W66" t="e">
        <f>Sheet3!D66</f>
        <v>#VALUE!</v>
      </c>
      <c r="X66" t="e">
        <f>Sheet3!E66</f>
        <v>#VALUE!</v>
      </c>
      <c r="Y66" t="str">
        <f t="shared" ref="Y66:Y129" si="6">IF(G66="","","\\CMFP538\e$\USR\"&amp;N66)</f>
        <v/>
      </c>
      <c r="Z66" t="str">
        <f>IF(ISERROR(Sheet1!AI66),"",Sheet1!AI66)</f>
        <v/>
      </c>
      <c r="AA66" t="e">
        <f>IF(Sheet1!W66="Councillors",5120,IF(Sheet1!W66="Information Technology Services Dept.",1024,IF(Sheet1!W66="City Clerk and Solicitor Dept",1953,"No")))</f>
        <v>#VALUE!</v>
      </c>
      <c r="AB66" s="5" t="s">
        <v>96</v>
      </c>
      <c r="AC66" t="e">
        <f>IF(Sheet1!W66="Councillors",4608,IF(Sheet1!W66="Information Technology Services Dept.",921,IF(Sheet1!W66="City Clerk and Solicitor Dept",1855,"No")))</f>
        <v>#VALUE!</v>
      </c>
      <c r="AD66" t="e">
        <f t="shared" si="3"/>
        <v>#VALUE!</v>
      </c>
      <c r="AE66" t="str">
        <f ca="1">IF(Sheet1!AM66="DC1MDB01","DC1",IF(Sheet1!AM66="DC1MDB02","DC1",IF(Sheet1!AM66="DC1MDB03","DC1",IF(Sheet1!AM66="DC1MDB04","DC1",IF(Sheet1!AM66="DC1MDB05","DC1",IF(Sheet1!AM66="DC1MDB06","DC1",IF(Sheet1!AM66="DC1MDB07","DC1",IF(Sheet1!AM66="DC1MDB08","DC1",IF(Sheet1!AM66="DC1MDB09","DC1",IF(Sheet1!AM66="DC1MDB10","DC1",IF(Sheet1!AM66="DC4MDB01","DC4",IF(Sheet1!AM66="DC4MDB02","DC4",IF(Sheet1!AM66="DC4MDB03","DC4",IF(Sheet1!AM66="DC4MDB04","DC4",IF(Sheet1!AM66="DC4MDB05","DC4",IF(Sheet1!AM66="DC4MDB06","DC4",IF(Sheet1!AM66="DC4MDB07","DC4",IF(Sheet1!AM66="DC4MDB08","DC4",IF(Sheet1!AM66="DC4MDB09","DC4",IF(Sheet1!AM66="DC4MDB10","DC4","$False"))))))))))))))))))))</f>
        <v>DC4</v>
      </c>
      <c r="AF66" t="s">
        <v>35</v>
      </c>
      <c r="AG66" t="e">
        <f t="shared" si="4"/>
        <v>#VALUE!</v>
      </c>
      <c r="AH66" t="e">
        <f t="shared" si="5"/>
        <v>#VALUE!</v>
      </c>
      <c r="AI66" t="s">
        <v>11</v>
      </c>
      <c r="AJ66" t="s">
        <v>12</v>
      </c>
      <c r="AK66" t="s">
        <v>13</v>
      </c>
      <c r="AL66" t="s">
        <v>14</v>
      </c>
      <c r="AM66" t="s">
        <v>5</v>
      </c>
      <c r="AN66" t="s">
        <v>15</v>
      </c>
      <c r="AO66" t="s">
        <v>16</v>
      </c>
      <c r="AP66" t="s">
        <v>17</v>
      </c>
      <c r="AQ66" t="s">
        <v>18</v>
      </c>
      <c r="AR66" t="s">
        <v>19</v>
      </c>
    </row>
    <row r="67" spans="1:44" ht="13.5" customHeight="1">
      <c r="A67" s="7"/>
      <c r="B67" s="7"/>
      <c r="C67" s="7"/>
      <c r="D67" s="8"/>
      <c r="F67" s="9" t="str">
        <f>(Sheet1!AE67)</f>
        <v/>
      </c>
      <c r="G67" t="str">
        <f>IF(OR(Sheet1!AH67="Yes",Sheet1!AF67="Yes"),"\\CMFP538\"&amp;Sheet1!AK67,"")</f>
        <v/>
      </c>
      <c r="H67" t="str">
        <f>IF(G67="","",Sheet1!AK67)</f>
        <v/>
      </c>
      <c r="I67" t="str">
        <f>IF(G67="","",Sheet1!AJ67)</f>
        <v/>
      </c>
      <c r="J67" t="e">
        <f>PROPER(Sheet1!Z67)</f>
        <v>#VALUE!</v>
      </c>
      <c r="K67" t="e">
        <f>PROPER(TRIM(IF(ISERROR(Sheet1!N67),Sheet1!Q67,Sheet1!N67)))</f>
        <v>#VALUE!</v>
      </c>
      <c r="L67" t="e">
        <f>PROPER(Sheet1!V67)</f>
        <v>#VALUE!</v>
      </c>
      <c r="M67" t="str">
        <f>TRIM(IF(ISERROR(Sheet1!P67),"",Sheet1!P67))</f>
        <v/>
      </c>
      <c r="N67" s="6" t="e">
        <f>(Sheet1!AA67)</f>
        <v>#VALUE!</v>
      </c>
      <c r="O67" s="6" t="e">
        <f t="shared" ref="O67:O130" si="7">LOWER(N67)</f>
        <v>#VALUE!</v>
      </c>
      <c r="P67" s="6" t="e">
        <f>IF(Sheet1!X67="No","No",IF(Sheet1!X67="","No","Yes"))</f>
        <v>#VALUE!</v>
      </c>
      <c r="Q67" t="e">
        <f>(Sheet1!AB67)</f>
        <v>#VALUE!</v>
      </c>
      <c r="R67" s="6" t="e">
        <f>IF(Sheet1!F67=FALSE,Q67,Sheet1!G67&amp;Sheet1!F67)</f>
        <v>#VALUE!</v>
      </c>
      <c r="S67" s="6" t="e">
        <f t="shared" ref="S67:S130" si="8">"RFAX:"&amp;Q67</f>
        <v>#VALUE!</v>
      </c>
      <c r="T67" s="6" t="e">
        <f>IF(Sheet1!A67=0,"C=US;A= ;P=Regional Municip;O=Lisgar;S="&amp;K67&amp;";"&amp;"G="&amp;L67&amp;";"&amp;"I="&amp;M67&amp;";","C=US;A= ;P=Regional Municip;O=Lisgar;S="&amp;K67&amp;";"&amp;"G="&amp;L67&amp;Sheet1!A67&amp;";"&amp;"I="&amp;M67&amp;";")</f>
        <v>#N/A</v>
      </c>
      <c r="U67" t="str">
        <f ca="1">(Sheet1!AM67)</f>
        <v>DC1MDB08</v>
      </c>
      <c r="V67" t="e">
        <f>(Sheet1!AC67)</f>
        <v>#VALUE!</v>
      </c>
      <c r="W67" t="e">
        <f>Sheet3!D67</f>
        <v>#VALUE!</v>
      </c>
      <c r="X67" t="e">
        <f>Sheet3!E67</f>
        <v>#VALUE!</v>
      </c>
      <c r="Y67" t="str">
        <f t="shared" si="6"/>
        <v/>
      </c>
      <c r="Z67" t="str">
        <f>IF(ISERROR(Sheet1!AI67),"",Sheet1!AI67)</f>
        <v/>
      </c>
      <c r="AA67" t="e">
        <f>IF(Sheet1!W67="Councillors",5120,IF(Sheet1!W67="Information Technology Services Dept.",1024,IF(Sheet1!W67="City Clerk and Solicitor Dept",1953,"No")))</f>
        <v>#VALUE!</v>
      </c>
      <c r="AB67" s="5" t="s">
        <v>96</v>
      </c>
      <c r="AC67" t="e">
        <f>IF(Sheet1!W67="Councillors",4608,IF(Sheet1!W67="Information Technology Services Dept.",921,IF(Sheet1!W67="City Clerk and Solicitor Dept",1855,"No")))</f>
        <v>#VALUE!</v>
      </c>
      <c r="AD67" t="e">
        <f t="shared" ref="AD67:AD130" si="9">IF(AC67&gt;="0","Yes","No")</f>
        <v>#VALUE!</v>
      </c>
      <c r="AE67" t="str">
        <f ca="1">IF(Sheet1!AM67="DC1MDB01","DC1",IF(Sheet1!AM67="DC1MDB02","DC1",IF(Sheet1!AM67="DC1MDB03","DC1",IF(Sheet1!AM67="DC1MDB04","DC1",IF(Sheet1!AM67="DC1MDB05","DC1",IF(Sheet1!AM67="DC1MDB06","DC1",IF(Sheet1!AM67="DC1MDB07","DC1",IF(Sheet1!AM67="DC1MDB08","DC1",IF(Sheet1!AM67="DC1MDB09","DC1",IF(Sheet1!AM67="DC1MDB10","DC1",IF(Sheet1!AM67="DC4MDB01","DC4",IF(Sheet1!AM67="DC4MDB02","DC4",IF(Sheet1!AM67="DC4MDB03","DC4",IF(Sheet1!AM67="DC4MDB04","DC4",IF(Sheet1!AM67="DC4MDB05","DC4",IF(Sheet1!AM67="DC4MDB06","DC4",IF(Sheet1!AM67="DC4MDB07","DC4",IF(Sheet1!AM67="DC4MDB08","DC4",IF(Sheet1!AM67="DC4MDB09","DC4",IF(Sheet1!AM67="DC4MDB10","DC4","$False"))))))))))))))))))))</f>
        <v>DC1</v>
      </c>
      <c r="AF67" t="s">
        <v>35</v>
      </c>
      <c r="AG67" t="e">
        <f t="shared" ref="AG67:AG130" si="10">IF(AA67=5120,"5GB",IF(AA67=1024,"1GB",IF(AA67=1953,"2GB","512MB")))</f>
        <v>#VALUE!</v>
      </c>
      <c r="AH67" t="e">
        <f t="shared" ref="AH67:AH130" si="11">IF(Q67="","","\&gt;C2C ArchiveOne Email Auto delete "&amp;AE67)</f>
        <v>#VALUE!</v>
      </c>
      <c r="AI67" t="s">
        <v>11</v>
      </c>
      <c r="AJ67" t="s">
        <v>12</v>
      </c>
      <c r="AK67" t="s">
        <v>13</v>
      </c>
      <c r="AL67" t="s">
        <v>14</v>
      </c>
      <c r="AM67" t="s">
        <v>5</v>
      </c>
      <c r="AN67" t="s">
        <v>15</v>
      </c>
      <c r="AO67" t="s">
        <v>16</v>
      </c>
      <c r="AP67" t="s">
        <v>17</v>
      </c>
      <c r="AQ67" t="s">
        <v>18</v>
      </c>
      <c r="AR67" t="s">
        <v>19</v>
      </c>
    </row>
    <row r="68" spans="1:44" ht="13.5" customHeight="1">
      <c r="A68" s="7"/>
      <c r="B68" s="7"/>
      <c r="C68" s="7"/>
      <c r="D68" s="8"/>
      <c r="F68" s="9" t="str">
        <f>(Sheet1!AE68)</f>
        <v/>
      </c>
      <c r="G68" t="str">
        <f>IF(OR(Sheet1!AH68="Yes",Sheet1!AF68="Yes"),"\\CMFP538\"&amp;Sheet1!AK68,"")</f>
        <v/>
      </c>
      <c r="H68" t="str">
        <f>IF(G68="","",Sheet1!AK68)</f>
        <v/>
      </c>
      <c r="I68" t="str">
        <f>IF(G68="","",Sheet1!AJ68)</f>
        <v/>
      </c>
      <c r="J68" t="e">
        <f>PROPER(Sheet1!Z68)</f>
        <v>#VALUE!</v>
      </c>
      <c r="K68" t="e">
        <f>PROPER(TRIM(IF(ISERROR(Sheet1!N68),Sheet1!Q68,Sheet1!N68)))</f>
        <v>#VALUE!</v>
      </c>
      <c r="L68" t="e">
        <f>PROPER(Sheet1!V68)</f>
        <v>#VALUE!</v>
      </c>
      <c r="M68" t="str">
        <f>TRIM(IF(ISERROR(Sheet1!P68),"",Sheet1!P68))</f>
        <v/>
      </c>
      <c r="N68" s="6" t="e">
        <f>(Sheet1!AA68)</f>
        <v>#VALUE!</v>
      </c>
      <c r="O68" s="6" t="e">
        <f t="shared" si="7"/>
        <v>#VALUE!</v>
      </c>
      <c r="P68" s="6" t="e">
        <f>IF(Sheet1!X68="No","No",IF(Sheet1!X68="","No","Yes"))</f>
        <v>#VALUE!</v>
      </c>
      <c r="Q68" t="e">
        <f>(Sheet1!AB68)</f>
        <v>#VALUE!</v>
      </c>
      <c r="R68" s="6" t="e">
        <f>IF(Sheet1!F68=FALSE,Q68,Sheet1!G68&amp;Sheet1!F68)</f>
        <v>#VALUE!</v>
      </c>
      <c r="S68" s="6" t="e">
        <f t="shared" si="8"/>
        <v>#VALUE!</v>
      </c>
      <c r="T68" s="6" t="e">
        <f>IF(Sheet1!A68=0,"C=US;A= ;P=Regional Municip;O=Lisgar;S="&amp;K68&amp;";"&amp;"G="&amp;L68&amp;";"&amp;"I="&amp;M68&amp;";","C=US;A= ;P=Regional Municip;O=Lisgar;S="&amp;K68&amp;";"&amp;"G="&amp;L68&amp;Sheet1!A68&amp;";"&amp;"I="&amp;M68&amp;";")</f>
        <v>#N/A</v>
      </c>
      <c r="U68" t="str">
        <f ca="1">(Sheet1!AM68)</f>
        <v>DC4MDB01</v>
      </c>
      <c r="V68" t="e">
        <f>(Sheet1!AC68)</f>
        <v>#VALUE!</v>
      </c>
      <c r="W68" t="e">
        <f>Sheet3!D68</f>
        <v>#VALUE!</v>
      </c>
      <c r="X68" t="e">
        <f>Sheet3!E68</f>
        <v>#VALUE!</v>
      </c>
      <c r="Y68" t="str">
        <f t="shared" si="6"/>
        <v/>
      </c>
      <c r="Z68" t="str">
        <f>IF(ISERROR(Sheet1!AI68),"",Sheet1!AI68)</f>
        <v/>
      </c>
      <c r="AA68" t="e">
        <f>IF(Sheet1!W68="Councillors",5120,IF(Sheet1!W68="Information Technology Services Dept.",1024,IF(Sheet1!W68="City Clerk and Solicitor Dept",1953,"No")))</f>
        <v>#VALUE!</v>
      </c>
      <c r="AB68" s="5" t="s">
        <v>96</v>
      </c>
      <c r="AC68" t="e">
        <f>IF(Sheet1!W68="Councillors",4608,IF(Sheet1!W68="Information Technology Services Dept.",921,IF(Sheet1!W68="City Clerk and Solicitor Dept",1855,"No")))</f>
        <v>#VALUE!</v>
      </c>
      <c r="AD68" t="e">
        <f t="shared" si="9"/>
        <v>#VALUE!</v>
      </c>
      <c r="AE68" t="str">
        <f ca="1">IF(Sheet1!AM68="DC1MDB01","DC1",IF(Sheet1!AM68="DC1MDB02","DC1",IF(Sheet1!AM68="DC1MDB03","DC1",IF(Sheet1!AM68="DC1MDB04","DC1",IF(Sheet1!AM68="DC1MDB05","DC1",IF(Sheet1!AM68="DC1MDB06","DC1",IF(Sheet1!AM68="DC1MDB07","DC1",IF(Sheet1!AM68="DC1MDB08","DC1",IF(Sheet1!AM68="DC1MDB09","DC1",IF(Sheet1!AM68="DC1MDB10","DC1",IF(Sheet1!AM68="DC4MDB01","DC4",IF(Sheet1!AM68="DC4MDB02","DC4",IF(Sheet1!AM68="DC4MDB03","DC4",IF(Sheet1!AM68="DC4MDB04","DC4",IF(Sheet1!AM68="DC4MDB05","DC4",IF(Sheet1!AM68="DC4MDB06","DC4",IF(Sheet1!AM68="DC4MDB07","DC4",IF(Sheet1!AM68="DC4MDB08","DC4",IF(Sheet1!AM68="DC4MDB09","DC4",IF(Sheet1!AM68="DC4MDB10","DC4","$False"))))))))))))))))))))</f>
        <v>DC4</v>
      </c>
      <c r="AF68" t="s">
        <v>35</v>
      </c>
      <c r="AG68" t="e">
        <f t="shared" si="10"/>
        <v>#VALUE!</v>
      </c>
      <c r="AH68" t="e">
        <f t="shared" si="11"/>
        <v>#VALUE!</v>
      </c>
      <c r="AI68" t="s">
        <v>11</v>
      </c>
      <c r="AJ68" t="s">
        <v>12</v>
      </c>
      <c r="AK68" t="s">
        <v>13</v>
      </c>
      <c r="AL68" t="s">
        <v>14</v>
      </c>
      <c r="AM68" t="s">
        <v>5</v>
      </c>
      <c r="AN68" t="s">
        <v>15</v>
      </c>
      <c r="AO68" t="s">
        <v>16</v>
      </c>
      <c r="AP68" t="s">
        <v>17</v>
      </c>
      <c r="AQ68" t="s">
        <v>18</v>
      </c>
      <c r="AR68" t="s">
        <v>19</v>
      </c>
    </row>
    <row r="69" spans="1:44" ht="13.5" customHeight="1">
      <c r="A69" s="7"/>
      <c r="B69" s="7"/>
      <c r="C69" s="7"/>
      <c r="D69" s="8"/>
      <c r="F69" s="9" t="str">
        <f>(Sheet1!AE69)</f>
        <v/>
      </c>
      <c r="G69" t="str">
        <f>IF(OR(Sheet1!AH69="Yes",Sheet1!AF69="Yes"),"\\CMFP538\"&amp;Sheet1!AK69,"")</f>
        <v/>
      </c>
      <c r="H69" t="str">
        <f>IF(G69="","",Sheet1!AK69)</f>
        <v/>
      </c>
      <c r="I69" t="str">
        <f>IF(G69="","",Sheet1!AJ69)</f>
        <v/>
      </c>
      <c r="J69" t="e">
        <f>PROPER(Sheet1!Z69)</f>
        <v>#VALUE!</v>
      </c>
      <c r="K69" t="e">
        <f>PROPER(TRIM(IF(ISERROR(Sheet1!N69),Sheet1!Q69,Sheet1!N69)))</f>
        <v>#VALUE!</v>
      </c>
      <c r="L69" t="e">
        <f>PROPER(Sheet1!V69)</f>
        <v>#VALUE!</v>
      </c>
      <c r="M69" t="str">
        <f>TRIM(IF(ISERROR(Sheet1!P69),"",Sheet1!P69))</f>
        <v/>
      </c>
      <c r="N69" s="6" t="e">
        <f>(Sheet1!AA69)</f>
        <v>#VALUE!</v>
      </c>
      <c r="O69" s="6" t="e">
        <f t="shared" si="7"/>
        <v>#VALUE!</v>
      </c>
      <c r="P69" s="6" t="e">
        <f>IF(Sheet1!X69="No","No",IF(Sheet1!X69="","No","Yes"))</f>
        <v>#VALUE!</v>
      </c>
      <c r="Q69" t="e">
        <f>(Sheet1!AB69)</f>
        <v>#VALUE!</v>
      </c>
      <c r="R69" s="6" t="e">
        <f>IF(Sheet1!F69=FALSE,Q69,Sheet1!G69&amp;Sheet1!F69)</f>
        <v>#VALUE!</v>
      </c>
      <c r="S69" s="6" t="e">
        <f t="shared" si="8"/>
        <v>#VALUE!</v>
      </c>
      <c r="T69" s="6" t="e">
        <f>IF(Sheet1!A69=0,"C=US;A= ;P=Regional Municip;O=Lisgar;S="&amp;K69&amp;";"&amp;"G="&amp;L69&amp;";"&amp;"I="&amp;M69&amp;";","C=US;A= ;P=Regional Municip;O=Lisgar;S="&amp;K69&amp;";"&amp;"G="&amp;L69&amp;Sheet1!A69&amp;";"&amp;"I="&amp;M69&amp;";")</f>
        <v>#N/A</v>
      </c>
      <c r="U69" t="str">
        <f ca="1">(Sheet1!AM69)</f>
        <v>DC4MDB08</v>
      </c>
      <c r="V69" t="e">
        <f>(Sheet1!AC69)</f>
        <v>#VALUE!</v>
      </c>
      <c r="W69" t="e">
        <f>Sheet3!D69</f>
        <v>#VALUE!</v>
      </c>
      <c r="X69" t="e">
        <f>Sheet3!E69</f>
        <v>#VALUE!</v>
      </c>
      <c r="Y69" t="str">
        <f t="shared" si="6"/>
        <v/>
      </c>
      <c r="Z69" t="str">
        <f>IF(ISERROR(Sheet1!AI69),"",Sheet1!AI69)</f>
        <v/>
      </c>
      <c r="AA69" t="e">
        <f>IF(Sheet1!W69="Councillors",5120,IF(Sheet1!W69="Information Technology Services Dept.",1024,IF(Sheet1!W69="City Clerk and Solicitor Dept",1953,"No")))</f>
        <v>#VALUE!</v>
      </c>
      <c r="AB69" s="5" t="s">
        <v>96</v>
      </c>
      <c r="AC69" t="e">
        <f>IF(Sheet1!W69="Councillors",4608,IF(Sheet1!W69="Information Technology Services Dept.",921,IF(Sheet1!W69="City Clerk and Solicitor Dept",1855,"No")))</f>
        <v>#VALUE!</v>
      </c>
      <c r="AD69" t="e">
        <f t="shared" si="9"/>
        <v>#VALUE!</v>
      </c>
      <c r="AE69" t="str">
        <f ca="1">IF(Sheet1!AM69="DC1MDB01","DC1",IF(Sheet1!AM69="DC1MDB02","DC1",IF(Sheet1!AM69="DC1MDB03","DC1",IF(Sheet1!AM69="DC1MDB04","DC1",IF(Sheet1!AM69="DC1MDB05","DC1",IF(Sheet1!AM69="DC1MDB06","DC1",IF(Sheet1!AM69="DC1MDB07","DC1",IF(Sheet1!AM69="DC1MDB08","DC1",IF(Sheet1!AM69="DC1MDB09","DC1",IF(Sheet1!AM69="DC1MDB10","DC1",IF(Sheet1!AM69="DC4MDB01","DC4",IF(Sheet1!AM69="DC4MDB02","DC4",IF(Sheet1!AM69="DC4MDB03","DC4",IF(Sheet1!AM69="DC4MDB04","DC4",IF(Sheet1!AM69="DC4MDB05","DC4",IF(Sheet1!AM69="DC4MDB06","DC4",IF(Sheet1!AM69="DC4MDB07","DC4",IF(Sheet1!AM69="DC4MDB08","DC4",IF(Sheet1!AM69="DC4MDB09","DC4",IF(Sheet1!AM69="DC4MDB10","DC4","$False"))))))))))))))))))))</f>
        <v>DC4</v>
      </c>
      <c r="AF69" t="s">
        <v>35</v>
      </c>
      <c r="AG69" t="e">
        <f t="shared" si="10"/>
        <v>#VALUE!</v>
      </c>
      <c r="AH69" t="e">
        <f t="shared" si="11"/>
        <v>#VALUE!</v>
      </c>
      <c r="AI69" t="s">
        <v>11</v>
      </c>
      <c r="AJ69" t="s">
        <v>12</v>
      </c>
      <c r="AK69" t="s">
        <v>13</v>
      </c>
      <c r="AL69" t="s">
        <v>14</v>
      </c>
      <c r="AM69" t="s">
        <v>5</v>
      </c>
      <c r="AN69" t="s">
        <v>15</v>
      </c>
      <c r="AO69" t="s">
        <v>16</v>
      </c>
      <c r="AP69" t="s">
        <v>17</v>
      </c>
      <c r="AQ69" t="s">
        <v>18</v>
      </c>
      <c r="AR69" t="s">
        <v>19</v>
      </c>
    </row>
    <row r="70" spans="1:44" ht="13.5" customHeight="1">
      <c r="A70" s="7"/>
      <c r="B70" s="7"/>
      <c r="C70" s="7"/>
      <c r="D70" s="8"/>
      <c r="F70" s="9" t="str">
        <f>(Sheet1!AE70)</f>
        <v/>
      </c>
      <c r="G70" t="str">
        <f>IF(OR(Sheet1!AH70="Yes",Sheet1!AF70="Yes"),"\\CMFP538\"&amp;Sheet1!AK70,"")</f>
        <v/>
      </c>
      <c r="H70" t="str">
        <f>IF(G70="","",Sheet1!AK70)</f>
        <v/>
      </c>
      <c r="I70" t="str">
        <f>IF(G70="","",Sheet1!AJ70)</f>
        <v/>
      </c>
      <c r="J70" t="e">
        <f>PROPER(Sheet1!Z70)</f>
        <v>#VALUE!</v>
      </c>
      <c r="K70" t="e">
        <f>PROPER(TRIM(IF(ISERROR(Sheet1!N70),Sheet1!Q70,Sheet1!N70)))</f>
        <v>#VALUE!</v>
      </c>
      <c r="L70" t="e">
        <f>PROPER(Sheet1!V70)</f>
        <v>#VALUE!</v>
      </c>
      <c r="M70" t="str">
        <f>TRIM(IF(ISERROR(Sheet1!P70),"",Sheet1!P70))</f>
        <v/>
      </c>
      <c r="N70" s="6" t="e">
        <f>(Sheet1!AA70)</f>
        <v>#VALUE!</v>
      </c>
      <c r="O70" s="6" t="e">
        <f t="shared" si="7"/>
        <v>#VALUE!</v>
      </c>
      <c r="P70" s="6" t="e">
        <f>IF(Sheet1!X70="No","No",IF(Sheet1!X70="","No","Yes"))</f>
        <v>#VALUE!</v>
      </c>
      <c r="Q70" t="e">
        <f>(Sheet1!AB70)</f>
        <v>#VALUE!</v>
      </c>
      <c r="R70" s="6" t="e">
        <f>IF(Sheet1!F70=FALSE,Q70,Sheet1!G70&amp;Sheet1!F70)</f>
        <v>#VALUE!</v>
      </c>
      <c r="S70" s="6" t="e">
        <f t="shared" si="8"/>
        <v>#VALUE!</v>
      </c>
      <c r="T70" s="6" t="e">
        <f>IF(Sheet1!A70=0,"C=US;A= ;P=Regional Municip;O=Lisgar;S="&amp;K70&amp;";"&amp;"G="&amp;L70&amp;";"&amp;"I="&amp;M70&amp;";","C=US;A= ;P=Regional Municip;O=Lisgar;S="&amp;K70&amp;";"&amp;"G="&amp;L70&amp;Sheet1!A70&amp;";"&amp;"I="&amp;M70&amp;";")</f>
        <v>#N/A</v>
      </c>
      <c r="U70" t="str">
        <f ca="1">(Sheet1!AM70)</f>
        <v>DC1MDB03</v>
      </c>
      <c r="V70" t="e">
        <f>(Sheet1!AC70)</f>
        <v>#VALUE!</v>
      </c>
      <c r="W70" t="e">
        <f>Sheet3!D70</f>
        <v>#VALUE!</v>
      </c>
      <c r="X70" t="e">
        <f>Sheet3!E70</f>
        <v>#VALUE!</v>
      </c>
      <c r="Y70" t="str">
        <f t="shared" si="6"/>
        <v/>
      </c>
      <c r="Z70" t="str">
        <f>IF(ISERROR(Sheet1!AI70),"",Sheet1!AI70)</f>
        <v/>
      </c>
      <c r="AA70" t="e">
        <f>IF(Sheet1!W70="Councillors",5120,IF(Sheet1!W70="Information Technology Services Dept.",1024,IF(Sheet1!W70="City Clerk and Solicitor Dept",1953,"No")))</f>
        <v>#VALUE!</v>
      </c>
      <c r="AB70" s="5" t="s">
        <v>96</v>
      </c>
      <c r="AC70" t="e">
        <f>IF(Sheet1!W70="Councillors",4608,IF(Sheet1!W70="Information Technology Services Dept.",921,IF(Sheet1!W70="City Clerk and Solicitor Dept",1855,"No")))</f>
        <v>#VALUE!</v>
      </c>
      <c r="AD70" t="e">
        <f t="shared" si="9"/>
        <v>#VALUE!</v>
      </c>
      <c r="AE70" t="str">
        <f ca="1">IF(Sheet1!AM70="DC1MDB01","DC1",IF(Sheet1!AM70="DC1MDB02","DC1",IF(Sheet1!AM70="DC1MDB03","DC1",IF(Sheet1!AM70="DC1MDB04","DC1",IF(Sheet1!AM70="DC1MDB05","DC1",IF(Sheet1!AM70="DC1MDB06","DC1",IF(Sheet1!AM70="DC1MDB07","DC1",IF(Sheet1!AM70="DC1MDB08","DC1",IF(Sheet1!AM70="DC1MDB09","DC1",IF(Sheet1!AM70="DC1MDB10","DC1",IF(Sheet1!AM70="DC4MDB01","DC4",IF(Sheet1!AM70="DC4MDB02","DC4",IF(Sheet1!AM70="DC4MDB03","DC4",IF(Sheet1!AM70="DC4MDB04","DC4",IF(Sheet1!AM70="DC4MDB05","DC4",IF(Sheet1!AM70="DC4MDB06","DC4",IF(Sheet1!AM70="DC4MDB07","DC4",IF(Sheet1!AM70="DC4MDB08","DC4",IF(Sheet1!AM70="DC4MDB09","DC4",IF(Sheet1!AM70="DC4MDB10","DC4","$False"))))))))))))))))))))</f>
        <v>DC1</v>
      </c>
      <c r="AF70" t="s">
        <v>35</v>
      </c>
      <c r="AG70" t="e">
        <f t="shared" si="10"/>
        <v>#VALUE!</v>
      </c>
      <c r="AH70" t="e">
        <f t="shared" si="11"/>
        <v>#VALUE!</v>
      </c>
      <c r="AI70" t="s">
        <v>11</v>
      </c>
      <c r="AJ70" t="s">
        <v>12</v>
      </c>
      <c r="AK70" t="s">
        <v>13</v>
      </c>
      <c r="AL70" t="s">
        <v>14</v>
      </c>
      <c r="AM70" t="s">
        <v>5</v>
      </c>
      <c r="AN70" t="s">
        <v>15</v>
      </c>
      <c r="AO70" t="s">
        <v>16</v>
      </c>
      <c r="AP70" t="s">
        <v>17</v>
      </c>
      <c r="AQ70" t="s">
        <v>18</v>
      </c>
      <c r="AR70" t="s">
        <v>19</v>
      </c>
    </row>
    <row r="71" spans="1:44" ht="13.5" customHeight="1">
      <c r="A71" s="7"/>
      <c r="B71" s="7"/>
      <c r="C71" s="7"/>
      <c r="D71" s="8"/>
      <c r="F71" s="9" t="str">
        <f>(Sheet1!AE71)</f>
        <v/>
      </c>
      <c r="G71" t="str">
        <f>IF(OR(Sheet1!AH71="Yes",Sheet1!AF71="Yes"),"\\CMFP538\"&amp;Sheet1!AK71,"")</f>
        <v/>
      </c>
      <c r="H71" t="str">
        <f>IF(G71="","",Sheet1!AK71)</f>
        <v/>
      </c>
      <c r="I71" t="str">
        <f>IF(G71="","",Sheet1!AJ71)</f>
        <v/>
      </c>
      <c r="J71" t="e">
        <f>PROPER(Sheet1!Z71)</f>
        <v>#VALUE!</v>
      </c>
      <c r="K71" t="e">
        <f>PROPER(TRIM(IF(ISERROR(Sheet1!N71),Sheet1!Q71,Sheet1!N71)))</f>
        <v>#VALUE!</v>
      </c>
      <c r="L71" t="e">
        <f>PROPER(Sheet1!V71)</f>
        <v>#VALUE!</v>
      </c>
      <c r="M71" t="str">
        <f>TRIM(IF(ISERROR(Sheet1!P71),"",Sheet1!P71))</f>
        <v/>
      </c>
      <c r="N71" s="6" t="e">
        <f>(Sheet1!AA71)</f>
        <v>#VALUE!</v>
      </c>
      <c r="O71" s="6" t="e">
        <f t="shared" si="7"/>
        <v>#VALUE!</v>
      </c>
      <c r="P71" s="6" t="e">
        <f>IF(Sheet1!X71="No","No",IF(Sheet1!X71="","No","Yes"))</f>
        <v>#VALUE!</v>
      </c>
      <c r="Q71" t="e">
        <f>(Sheet1!AB71)</f>
        <v>#VALUE!</v>
      </c>
      <c r="R71" s="6" t="e">
        <f>IF(Sheet1!F71=FALSE,Q71,Sheet1!G71&amp;Sheet1!F71)</f>
        <v>#VALUE!</v>
      </c>
      <c r="S71" s="6" t="e">
        <f t="shared" si="8"/>
        <v>#VALUE!</v>
      </c>
      <c r="T71" s="6" t="e">
        <f>IF(Sheet1!A71=0,"C=US;A= ;P=Regional Municip;O=Lisgar;S="&amp;K71&amp;";"&amp;"G="&amp;L71&amp;";"&amp;"I="&amp;M71&amp;";","C=US;A= ;P=Regional Municip;O=Lisgar;S="&amp;K71&amp;";"&amp;"G="&amp;L71&amp;Sheet1!A71&amp;";"&amp;"I="&amp;M71&amp;";")</f>
        <v>#N/A</v>
      </c>
      <c r="U71" t="str">
        <f ca="1">(Sheet1!AM71)</f>
        <v>DC1MDB03</v>
      </c>
      <c r="V71" t="e">
        <f>(Sheet1!AC71)</f>
        <v>#VALUE!</v>
      </c>
      <c r="W71" t="e">
        <f>Sheet3!D71</f>
        <v>#VALUE!</v>
      </c>
      <c r="X71" t="e">
        <f>Sheet3!E71</f>
        <v>#VALUE!</v>
      </c>
      <c r="Y71" t="str">
        <f t="shared" si="6"/>
        <v/>
      </c>
      <c r="Z71" t="str">
        <f>IF(ISERROR(Sheet1!AI71),"",Sheet1!AI71)</f>
        <v/>
      </c>
      <c r="AA71" t="e">
        <f>IF(Sheet1!W71="Councillors",5120,IF(Sheet1!W71="Information Technology Services Dept.",1024,IF(Sheet1!W71="City Clerk and Solicitor Dept",1953,"No")))</f>
        <v>#VALUE!</v>
      </c>
      <c r="AB71" s="5" t="s">
        <v>96</v>
      </c>
      <c r="AC71" t="e">
        <f>IF(Sheet1!W71="Councillors",4608,IF(Sheet1!W71="Information Technology Services Dept.",921,IF(Sheet1!W71="City Clerk and Solicitor Dept",1855,"No")))</f>
        <v>#VALUE!</v>
      </c>
      <c r="AD71" t="e">
        <f t="shared" si="9"/>
        <v>#VALUE!</v>
      </c>
      <c r="AE71" t="str">
        <f ca="1">IF(Sheet1!AM71="DC1MDB01","DC1",IF(Sheet1!AM71="DC1MDB02","DC1",IF(Sheet1!AM71="DC1MDB03","DC1",IF(Sheet1!AM71="DC1MDB04","DC1",IF(Sheet1!AM71="DC1MDB05","DC1",IF(Sheet1!AM71="DC1MDB06","DC1",IF(Sheet1!AM71="DC1MDB07","DC1",IF(Sheet1!AM71="DC1MDB08","DC1",IF(Sheet1!AM71="DC1MDB09","DC1",IF(Sheet1!AM71="DC1MDB10","DC1",IF(Sheet1!AM71="DC4MDB01","DC4",IF(Sheet1!AM71="DC4MDB02","DC4",IF(Sheet1!AM71="DC4MDB03","DC4",IF(Sheet1!AM71="DC4MDB04","DC4",IF(Sheet1!AM71="DC4MDB05","DC4",IF(Sheet1!AM71="DC4MDB06","DC4",IF(Sheet1!AM71="DC4MDB07","DC4",IF(Sheet1!AM71="DC4MDB08","DC4",IF(Sheet1!AM71="DC4MDB09","DC4",IF(Sheet1!AM71="DC4MDB10","DC4","$False"))))))))))))))))))))</f>
        <v>DC1</v>
      </c>
      <c r="AF71" t="s">
        <v>35</v>
      </c>
      <c r="AG71" t="e">
        <f t="shared" si="10"/>
        <v>#VALUE!</v>
      </c>
      <c r="AH71" t="e">
        <f t="shared" si="11"/>
        <v>#VALUE!</v>
      </c>
      <c r="AI71" t="s">
        <v>11</v>
      </c>
      <c r="AJ71" t="s">
        <v>12</v>
      </c>
      <c r="AK71" t="s">
        <v>13</v>
      </c>
      <c r="AL71" t="s">
        <v>14</v>
      </c>
      <c r="AM71" t="s">
        <v>5</v>
      </c>
      <c r="AN71" t="s">
        <v>15</v>
      </c>
      <c r="AO71" t="s">
        <v>16</v>
      </c>
      <c r="AP71" t="s">
        <v>17</v>
      </c>
      <c r="AQ71" t="s">
        <v>18</v>
      </c>
      <c r="AR71" t="s">
        <v>19</v>
      </c>
    </row>
    <row r="72" spans="1:44" ht="13.5" customHeight="1">
      <c r="A72" s="7"/>
      <c r="B72" s="7"/>
      <c r="C72" s="7"/>
      <c r="D72" s="8"/>
      <c r="F72" s="9" t="str">
        <f>(Sheet1!AE72)</f>
        <v/>
      </c>
      <c r="G72" t="str">
        <f>IF(OR(Sheet1!AH72="Yes",Sheet1!AF72="Yes"),"\\CMFP538\"&amp;Sheet1!AK72,"")</f>
        <v/>
      </c>
      <c r="H72" t="str">
        <f>IF(G72="","",Sheet1!AK72)</f>
        <v/>
      </c>
      <c r="I72" t="str">
        <f>IF(G72="","",Sheet1!AJ72)</f>
        <v/>
      </c>
      <c r="J72" t="e">
        <f>PROPER(Sheet1!Z72)</f>
        <v>#VALUE!</v>
      </c>
      <c r="K72" t="e">
        <f>PROPER(TRIM(IF(ISERROR(Sheet1!N72),Sheet1!Q72,Sheet1!N72)))</f>
        <v>#VALUE!</v>
      </c>
      <c r="L72" t="e">
        <f>PROPER(Sheet1!V72)</f>
        <v>#VALUE!</v>
      </c>
      <c r="M72" t="str">
        <f>TRIM(IF(ISERROR(Sheet1!P72),"",Sheet1!P72))</f>
        <v/>
      </c>
      <c r="N72" s="6" t="e">
        <f>(Sheet1!AA72)</f>
        <v>#VALUE!</v>
      </c>
      <c r="O72" s="6" t="e">
        <f t="shared" si="7"/>
        <v>#VALUE!</v>
      </c>
      <c r="P72" s="6" t="e">
        <f>IF(Sheet1!X72="No","No",IF(Sheet1!X72="","No","Yes"))</f>
        <v>#VALUE!</v>
      </c>
      <c r="Q72" t="e">
        <f>(Sheet1!AB72)</f>
        <v>#VALUE!</v>
      </c>
      <c r="R72" s="6" t="e">
        <f>IF(Sheet1!F72=FALSE,Q72,Sheet1!G72&amp;Sheet1!F72)</f>
        <v>#VALUE!</v>
      </c>
      <c r="S72" s="6" t="e">
        <f t="shared" si="8"/>
        <v>#VALUE!</v>
      </c>
      <c r="T72" s="6" t="e">
        <f>IF(Sheet1!A72=0,"C=US;A= ;P=Regional Municip;O=Lisgar;S="&amp;K72&amp;";"&amp;"G="&amp;L72&amp;";"&amp;"I="&amp;M72&amp;";","C=US;A= ;P=Regional Municip;O=Lisgar;S="&amp;K72&amp;";"&amp;"G="&amp;L72&amp;Sheet1!A72&amp;";"&amp;"I="&amp;M72&amp;";")</f>
        <v>#N/A</v>
      </c>
      <c r="U72" t="str">
        <f ca="1">(Sheet1!AM72)</f>
        <v>DC4MDB01</v>
      </c>
      <c r="V72" t="e">
        <f>(Sheet1!AC72)</f>
        <v>#VALUE!</v>
      </c>
      <c r="W72" t="e">
        <f>Sheet3!D72</f>
        <v>#VALUE!</v>
      </c>
      <c r="X72" t="e">
        <f>Sheet3!E72</f>
        <v>#VALUE!</v>
      </c>
      <c r="Y72" t="str">
        <f t="shared" si="6"/>
        <v/>
      </c>
      <c r="Z72" t="str">
        <f>IF(ISERROR(Sheet1!AI72),"",Sheet1!AI72)</f>
        <v/>
      </c>
      <c r="AA72" t="e">
        <f>IF(Sheet1!W72="Councillors",5120,IF(Sheet1!W72="Information Technology Services Dept.",1024,IF(Sheet1!W72="City Clerk and Solicitor Dept",1953,"No")))</f>
        <v>#VALUE!</v>
      </c>
      <c r="AB72" s="5" t="s">
        <v>96</v>
      </c>
      <c r="AC72" t="e">
        <f>IF(Sheet1!W72="Councillors",4608,IF(Sheet1!W72="Information Technology Services Dept.",921,IF(Sheet1!W72="City Clerk and Solicitor Dept",1855,"No")))</f>
        <v>#VALUE!</v>
      </c>
      <c r="AD72" t="e">
        <f t="shared" si="9"/>
        <v>#VALUE!</v>
      </c>
      <c r="AE72" t="str">
        <f ca="1">IF(Sheet1!AM72="DC1MDB01","DC1",IF(Sheet1!AM72="DC1MDB02","DC1",IF(Sheet1!AM72="DC1MDB03","DC1",IF(Sheet1!AM72="DC1MDB04","DC1",IF(Sheet1!AM72="DC1MDB05","DC1",IF(Sheet1!AM72="DC1MDB06","DC1",IF(Sheet1!AM72="DC1MDB07","DC1",IF(Sheet1!AM72="DC1MDB08","DC1",IF(Sheet1!AM72="DC1MDB09","DC1",IF(Sheet1!AM72="DC1MDB10","DC1",IF(Sheet1!AM72="DC4MDB01","DC4",IF(Sheet1!AM72="DC4MDB02","DC4",IF(Sheet1!AM72="DC4MDB03","DC4",IF(Sheet1!AM72="DC4MDB04","DC4",IF(Sheet1!AM72="DC4MDB05","DC4",IF(Sheet1!AM72="DC4MDB06","DC4",IF(Sheet1!AM72="DC4MDB07","DC4",IF(Sheet1!AM72="DC4MDB08","DC4",IF(Sheet1!AM72="DC4MDB09","DC4",IF(Sheet1!AM72="DC4MDB10","DC4","$False"))))))))))))))))))))</f>
        <v>DC4</v>
      </c>
      <c r="AF72" t="s">
        <v>35</v>
      </c>
      <c r="AG72" t="e">
        <f t="shared" si="10"/>
        <v>#VALUE!</v>
      </c>
      <c r="AH72" t="e">
        <f t="shared" si="11"/>
        <v>#VALUE!</v>
      </c>
      <c r="AI72" t="s">
        <v>11</v>
      </c>
      <c r="AJ72" t="s">
        <v>12</v>
      </c>
      <c r="AK72" t="s">
        <v>13</v>
      </c>
      <c r="AL72" t="s">
        <v>14</v>
      </c>
      <c r="AM72" t="s">
        <v>5</v>
      </c>
      <c r="AN72" t="s">
        <v>15</v>
      </c>
      <c r="AO72" t="s">
        <v>16</v>
      </c>
      <c r="AP72" t="s">
        <v>17</v>
      </c>
      <c r="AQ72" t="s">
        <v>18</v>
      </c>
      <c r="AR72" t="s">
        <v>19</v>
      </c>
    </row>
    <row r="73" spans="1:44" ht="13.5" customHeight="1">
      <c r="A73" s="7"/>
      <c r="B73" s="7"/>
      <c r="C73" s="7"/>
      <c r="D73" s="8"/>
      <c r="F73" s="9" t="str">
        <f>(Sheet1!AE73)</f>
        <v/>
      </c>
      <c r="G73" t="str">
        <f>IF(OR(Sheet1!AH73="Yes",Sheet1!AF73="Yes"),"\\CMFP538\"&amp;Sheet1!AK73,"")</f>
        <v/>
      </c>
      <c r="H73" t="str">
        <f>IF(G73="","",Sheet1!AK73)</f>
        <v/>
      </c>
      <c r="I73" t="str">
        <f>IF(G73="","",Sheet1!AJ73)</f>
        <v/>
      </c>
      <c r="J73" t="e">
        <f>PROPER(Sheet1!Z73)</f>
        <v>#VALUE!</v>
      </c>
      <c r="K73" t="e">
        <f>PROPER(TRIM(IF(ISERROR(Sheet1!N73),Sheet1!Q73,Sheet1!N73)))</f>
        <v>#VALUE!</v>
      </c>
      <c r="L73" t="e">
        <f>PROPER(Sheet1!V73)</f>
        <v>#VALUE!</v>
      </c>
      <c r="M73" t="str">
        <f>TRIM(IF(ISERROR(Sheet1!P73),"",Sheet1!P73))</f>
        <v/>
      </c>
      <c r="N73" s="6" t="e">
        <f>(Sheet1!AA73)</f>
        <v>#VALUE!</v>
      </c>
      <c r="O73" s="6" t="e">
        <f t="shared" si="7"/>
        <v>#VALUE!</v>
      </c>
      <c r="P73" s="6" t="e">
        <f>IF(Sheet1!X73="No","No",IF(Sheet1!X73="","No","Yes"))</f>
        <v>#VALUE!</v>
      </c>
      <c r="Q73" t="e">
        <f>(Sheet1!AB73)</f>
        <v>#VALUE!</v>
      </c>
      <c r="R73" s="6" t="e">
        <f>IF(Sheet1!F73=FALSE,Q73,Sheet1!G73&amp;Sheet1!F73)</f>
        <v>#VALUE!</v>
      </c>
      <c r="S73" s="6" t="e">
        <f t="shared" si="8"/>
        <v>#VALUE!</v>
      </c>
      <c r="T73" s="6" t="e">
        <f>IF(Sheet1!A73=0,"C=US;A= ;P=Regional Municip;O=Lisgar;S="&amp;K73&amp;";"&amp;"G="&amp;L73&amp;";"&amp;"I="&amp;M73&amp;";","C=US;A= ;P=Regional Municip;O=Lisgar;S="&amp;K73&amp;";"&amp;"G="&amp;L73&amp;Sheet1!A73&amp;";"&amp;"I="&amp;M73&amp;";")</f>
        <v>#N/A</v>
      </c>
      <c r="U73" t="str">
        <f ca="1">(Sheet1!AM73)</f>
        <v>DC4MDB09</v>
      </c>
      <c r="V73" t="e">
        <f>(Sheet1!AC73)</f>
        <v>#VALUE!</v>
      </c>
      <c r="W73" t="e">
        <f>Sheet3!D73</f>
        <v>#VALUE!</v>
      </c>
      <c r="X73" t="e">
        <f>Sheet3!E73</f>
        <v>#VALUE!</v>
      </c>
      <c r="Y73" t="str">
        <f t="shared" si="6"/>
        <v/>
      </c>
      <c r="Z73" t="str">
        <f>IF(ISERROR(Sheet1!AI73),"",Sheet1!AI73)</f>
        <v/>
      </c>
      <c r="AA73" t="e">
        <f>IF(Sheet1!W73="Councillors",5120,IF(Sheet1!W73="Information Technology Services Dept.",1024,IF(Sheet1!W73="City Clerk and Solicitor Dept",1953,"No")))</f>
        <v>#VALUE!</v>
      </c>
      <c r="AB73" s="5" t="s">
        <v>96</v>
      </c>
      <c r="AC73" t="e">
        <f>IF(Sheet1!W73="Councillors",4608,IF(Sheet1!W73="Information Technology Services Dept.",921,IF(Sheet1!W73="City Clerk and Solicitor Dept",1855,"No")))</f>
        <v>#VALUE!</v>
      </c>
      <c r="AD73" t="e">
        <f t="shared" si="9"/>
        <v>#VALUE!</v>
      </c>
      <c r="AE73" t="str">
        <f ca="1">IF(Sheet1!AM73="DC1MDB01","DC1",IF(Sheet1!AM73="DC1MDB02","DC1",IF(Sheet1!AM73="DC1MDB03","DC1",IF(Sheet1!AM73="DC1MDB04","DC1",IF(Sheet1!AM73="DC1MDB05","DC1",IF(Sheet1!AM73="DC1MDB06","DC1",IF(Sheet1!AM73="DC1MDB07","DC1",IF(Sheet1!AM73="DC1MDB08","DC1",IF(Sheet1!AM73="DC1MDB09","DC1",IF(Sheet1!AM73="DC1MDB10","DC1",IF(Sheet1!AM73="DC4MDB01","DC4",IF(Sheet1!AM73="DC4MDB02","DC4",IF(Sheet1!AM73="DC4MDB03","DC4",IF(Sheet1!AM73="DC4MDB04","DC4",IF(Sheet1!AM73="DC4MDB05","DC4",IF(Sheet1!AM73="DC4MDB06","DC4",IF(Sheet1!AM73="DC4MDB07","DC4",IF(Sheet1!AM73="DC4MDB08","DC4",IF(Sheet1!AM73="DC4MDB09","DC4",IF(Sheet1!AM73="DC4MDB10","DC4","$False"))))))))))))))))))))</f>
        <v>DC4</v>
      </c>
      <c r="AF73" t="s">
        <v>35</v>
      </c>
      <c r="AG73" t="e">
        <f t="shared" si="10"/>
        <v>#VALUE!</v>
      </c>
      <c r="AH73" t="e">
        <f t="shared" si="11"/>
        <v>#VALUE!</v>
      </c>
      <c r="AI73" t="s">
        <v>11</v>
      </c>
      <c r="AJ73" t="s">
        <v>12</v>
      </c>
      <c r="AK73" t="s">
        <v>13</v>
      </c>
      <c r="AL73" t="s">
        <v>14</v>
      </c>
      <c r="AM73" t="s">
        <v>5</v>
      </c>
      <c r="AN73" t="s">
        <v>15</v>
      </c>
      <c r="AO73" t="s">
        <v>16</v>
      </c>
      <c r="AP73" t="s">
        <v>17</v>
      </c>
      <c r="AQ73" t="s">
        <v>18</v>
      </c>
      <c r="AR73" t="s">
        <v>19</v>
      </c>
    </row>
    <row r="74" spans="1:44" ht="13.5" customHeight="1">
      <c r="A74" s="7"/>
      <c r="B74" s="7"/>
      <c r="C74" s="7"/>
      <c r="D74" s="8"/>
      <c r="F74" s="9" t="str">
        <f>(Sheet1!AE74)</f>
        <v/>
      </c>
      <c r="G74" t="str">
        <f>IF(OR(Sheet1!AH74="Yes",Sheet1!AF74="Yes"),"\\CMFP538\"&amp;Sheet1!AK74,"")</f>
        <v/>
      </c>
      <c r="H74" t="str">
        <f>IF(G74="","",Sheet1!AK74)</f>
        <v/>
      </c>
      <c r="I74" t="str">
        <f>IF(G74="","",Sheet1!AJ74)</f>
        <v/>
      </c>
      <c r="J74" t="e">
        <f>PROPER(Sheet1!Z74)</f>
        <v>#VALUE!</v>
      </c>
      <c r="K74" t="e">
        <f>PROPER(TRIM(IF(ISERROR(Sheet1!N74),Sheet1!Q74,Sheet1!N74)))</f>
        <v>#VALUE!</v>
      </c>
      <c r="L74" t="e">
        <f>PROPER(Sheet1!V74)</f>
        <v>#VALUE!</v>
      </c>
      <c r="M74" t="str">
        <f>TRIM(IF(ISERROR(Sheet1!P74),"",Sheet1!P74))</f>
        <v/>
      </c>
      <c r="N74" s="6" t="e">
        <f>(Sheet1!AA74)</f>
        <v>#VALUE!</v>
      </c>
      <c r="O74" s="6" t="e">
        <f t="shared" si="7"/>
        <v>#VALUE!</v>
      </c>
      <c r="P74" s="6" t="e">
        <f>IF(Sheet1!X74="No","No",IF(Sheet1!X74="","No","Yes"))</f>
        <v>#VALUE!</v>
      </c>
      <c r="Q74" t="e">
        <f>(Sheet1!AB74)</f>
        <v>#VALUE!</v>
      </c>
      <c r="R74" s="6" t="e">
        <f>IF(Sheet1!F74=FALSE,Q74,Sheet1!G74&amp;Sheet1!F74)</f>
        <v>#VALUE!</v>
      </c>
      <c r="S74" s="6" t="e">
        <f t="shared" si="8"/>
        <v>#VALUE!</v>
      </c>
      <c r="T74" s="6" t="e">
        <f>IF(Sheet1!A74=0,"C=US;A= ;P=Regional Municip;O=Lisgar;S="&amp;K74&amp;";"&amp;"G="&amp;L74&amp;";"&amp;"I="&amp;M74&amp;";","C=US;A= ;P=Regional Municip;O=Lisgar;S="&amp;K74&amp;";"&amp;"G="&amp;L74&amp;Sheet1!A74&amp;";"&amp;"I="&amp;M74&amp;";")</f>
        <v>#N/A</v>
      </c>
      <c r="U74" t="str">
        <f ca="1">(Sheet1!AM74)</f>
        <v>DC4MDB10</v>
      </c>
      <c r="V74" t="e">
        <f>(Sheet1!AC74)</f>
        <v>#VALUE!</v>
      </c>
      <c r="W74" t="e">
        <f>Sheet3!D74</f>
        <v>#VALUE!</v>
      </c>
      <c r="X74" t="e">
        <f>Sheet3!E74</f>
        <v>#VALUE!</v>
      </c>
      <c r="Y74" t="str">
        <f t="shared" si="6"/>
        <v/>
      </c>
      <c r="Z74" t="str">
        <f>IF(ISERROR(Sheet1!AI74),"",Sheet1!AI74)</f>
        <v/>
      </c>
      <c r="AA74" t="e">
        <f>IF(Sheet1!W74="Councillors",5120,IF(Sheet1!W74="Information Technology Services Dept.",1024,IF(Sheet1!W74="City Clerk and Solicitor Dept",1953,"No")))</f>
        <v>#VALUE!</v>
      </c>
      <c r="AB74" s="5" t="s">
        <v>96</v>
      </c>
      <c r="AC74" t="e">
        <f>IF(Sheet1!W74="Councillors",4608,IF(Sheet1!W74="Information Technology Services Dept.",921,IF(Sheet1!W74="City Clerk and Solicitor Dept",1855,"No")))</f>
        <v>#VALUE!</v>
      </c>
      <c r="AD74" t="e">
        <f t="shared" si="9"/>
        <v>#VALUE!</v>
      </c>
      <c r="AE74" t="str">
        <f ca="1">IF(Sheet1!AM74="DC1MDB01","DC1",IF(Sheet1!AM74="DC1MDB02","DC1",IF(Sheet1!AM74="DC1MDB03","DC1",IF(Sheet1!AM74="DC1MDB04","DC1",IF(Sheet1!AM74="DC1MDB05","DC1",IF(Sheet1!AM74="DC1MDB06","DC1",IF(Sheet1!AM74="DC1MDB07","DC1",IF(Sheet1!AM74="DC1MDB08","DC1",IF(Sheet1!AM74="DC1MDB09","DC1",IF(Sheet1!AM74="DC1MDB10","DC1",IF(Sheet1!AM74="DC4MDB01","DC4",IF(Sheet1!AM74="DC4MDB02","DC4",IF(Sheet1!AM74="DC4MDB03","DC4",IF(Sheet1!AM74="DC4MDB04","DC4",IF(Sheet1!AM74="DC4MDB05","DC4",IF(Sheet1!AM74="DC4MDB06","DC4",IF(Sheet1!AM74="DC4MDB07","DC4",IF(Sheet1!AM74="DC4MDB08","DC4",IF(Sheet1!AM74="DC4MDB09","DC4",IF(Sheet1!AM74="DC4MDB10","DC4","$False"))))))))))))))))))))</f>
        <v>DC4</v>
      </c>
      <c r="AF74" t="s">
        <v>35</v>
      </c>
      <c r="AG74" t="e">
        <f t="shared" si="10"/>
        <v>#VALUE!</v>
      </c>
      <c r="AH74" t="e">
        <f t="shared" si="11"/>
        <v>#VALUE!</v>
      </c>
      <c r="AI74" t="s">
        <v>11</v>
      </c>
      <c r="AJ74" t="s">
        <v>12</v>
      </c>
      <c r="AK74" t="s">
        <v>13</v>
      </c>
      <c r="AL74" t="s">
        <v>14</v>
      </c>
      <c r="AM74" t="s">
        <v>5</v>
      </c>
      <c r="AN74" t="s">
        <v>15</v>
      </c>
      <c r="AO74" t="s">
        <v>16</v>
      </c>
      <c r="AP74" t="s">
        <v>17</v>
      </c>
      <c r="AQ74" t="s">
        <v>18</v>
      </c>
      <c r="AR74" t="s">
        <v>19</v>
      </c>
    </row>
    <row r="75" spans="1:44" ht="13.5" customHeight="1">
      <c r="A75" s="7"/>
      <c r="B75" s="7"/>
      <c r="C75" s="7"/>
      <c r="D75" s="8"/>
      <c r="F75" s="9" t="str">
        <f>(Sheet1!AE75)</f>
        <v/>
      </c>
      <c r="G75" t="str">
        <f>IF(OR(Sheet1!AH75="Yes",Sheet1!AF75="Yes"),"\\CMFP538\"&amp;Sheet1!AK75,"")</f>
        <v/>
      </c>
      <c r="H75" t="str">
        <f>IF(G75="","",Sheet1!AK75)</f>
        <v/>
      </c>
      <c r="I75" t="str">
        <f>IF(G75="","",Sheet1!AJ75)</f>
        <v/>
      </c>
      <c r="J75" t="e">
        <f>PROPER(Sheet1!Z75)</f>
        <v>#VALUE!</v>
      </c>
      <c r="K75" t="e">
        <f>PROPER(TRIM(IF(ISERROR(Sheet1!N75),Sheet1!Q75,Sheet1!N75)))</f>
        <v>#VALUE!</v>
      </c>
      <c r="L75" t="e">
        <f>PROPER(Sheet1!V75)</f>
        <v>#VALUE!</v>
      </c>
      <c r="M75" t="str">
        <f>TRIM(IF(ISERROR(Sheet1!P75),"",Sheet1!P75))</f>
        <v/>
      </c>
      <c r="N75" s="6" t="e">
        <f>(Sheet1!AA75)</f>
        <v>#VALUE!</v>
      </c>
      <c r="O75" s="6" t="e">
        <f t="shared" si="7"/>
        <v>#VALUE!</v>
      </c>
      <c r="P75" s="6" t="e">
        <f>IF(Sheet1!X75="No","No",IF(Sheet1!X75="","No","Yes"))</f>
        <v>#VALUE!</v>
      </c>
      <c r="Q75" t="e">
        <f>(Sheet1!AB75)</f>
        <v>#VALUE!</v>
      </c>
      <c r="R75" s="6" t="e">
        <f>IF(Sheet1!F75=FALSE,Q75,Sheet1!G75&amp;Sheet1!F75)</f>
        <v>#VALUE!</v>
      </c>
      <c r="S75" s="6" t="e">
        <f t="shared" si="8"/>
        <v>#VALUE!</v>
      </c>
      <c r="T75" s="6" t="e">
        <f>IF(Sheet1!A75=0,"C=US;A= ;P=Regional Municip;O=Lisgar;S="&amp;K75&amp;";"&amp;"G="&amp;L75&amp;";"&amp;"I="&amp;M75&amp;";","C=US;A= ;P=Regional Municip;O=Lisgar;S="&amp;K75&amp;";"&amp;"G="&amp;L75&amp;Sheet1!A75&amp;";"&amp;"I="&amp;M75&amp;";")</f>
        <v>#N/A</v>
      </c>
      <c r="U75" t="str">
        <f ca="1">(Sheet1!AM75)</f>
        <v>DC4MDB04</v>
      </c>
      <c r="V75" t="e">
        <f>(Sheet1!AC75)</f>
        <v>#VALUE!</v>
      </c>
      <c r="W75" t="e">
        <f>Sheet3!D75</f>
        <v>#VALUE!</v>
      </c>
      <c r="X75" t="e">
        <f>Sheet3!E75</f>
        <v>#VALUE!</v>
      </c>
      <c r="Y75" t="str">
        <f t="shared" si="6"/>
        <v/>
      </c>
      <c r="Z75" t="str">
        <f>IF(ISERROR(Sheet1!AI75),"",Sheet1!AI75)</f>
        <v/>
      </c>
      <c r="AA75" t="e">
        <f>IF(Sheet1!W75="Councillors",5120,IF(Sheet1!W75="Information Technology Services Dept.",1024,IF(Sheet1!W75="City Clerk and Solicitor Dept",1953,"No")))</f>
        <v>#VALUE!</v>
      </c>
      <c r="AB75" s="5" t="s">
        <v>96</v>
      </c>
      <c r="AC75" t="e">
        <f>IF(Sheet1!W75="Councillors",4608,IF(Sheet1!W75="Information Technology Services Dept.",921,IF(Sheet1!W75="City Clerk and Solicitor Dept",1855,"No")))</f>
        <v>#VALUE!</v>
      </c>
      <c r="AD75" t="e">
        <f t="shared" si="9"/>
        <v>#VALUE!</v>
      </c>
      <c r="AE75" t="str">
        <f ca="1">IF(Sheet1!AM75="DC1MDB01","DC1",IF(Sheet1!AM75="DC1MDB02","DC1",IF(Sheet1!AM75="DC1MDB03","DC1",IF(Sheet1!AM75="DC1MDB04","DC1",IF(Sheet1!AM75="DC1MDB05","DC1",IF(Sheet1!AM75="DC1MDB06","DC1",IF(Sheet1!AM75="DC1MDB07","DC1",IF(Sheet1!AM75="DC1MDB08","DC1",IF(Sheet1!AM75="DC1MDB09","DC1",IF(Sheet1!AM75="DC1MDB10","DC1",IF(Sheet1!AM75="DC4MDB01","DC4",IF(Sheet1!AM75="DC4MDB02","DC4",IF(Sheet1!AM75="DC4MDB03","DC4",IF(Sheet1!AM75="DC4MDB04","DC4",IF(Sheet1!AM75="DC4MDB05","DC4",IF(Sheet1!AM75="DC4MDB06","DC4",IF(Sheet1!AM75="DC4MDB07","DC4",IF(Sheet1!AM75="DC4MDB08","DC4",IF(Sheet1!AM75="DC4MDB09","DC4",IF(Sheet1!AM75="DC4MDB10","DC4","$False"))))))))))))))))))))</f>
        <v>DC4</v>
      </c>
      <c r="AF75" t="s">
        <v>35</v>
      </c>
      <c r="AG75" t="e">
        <f t="shared" si="10"/>
        <v>#VALUE!</v>
      </c>
      <c r="AH75" t="e">
        <f t="shared" si="11"/>
        <v>#VALUE!</v>
      </c>
      <c r="AI75" t="s">
        <v>11</v>
      </c>
      <c r="AJ75" t="s">
        <v>12</v>
      </c>
      <c r="AK75" t="s">
        <v>13</v>
      </c>
      <c r="AL75" t="s">
        <v>14</v>
      </c>
      <c r="AM75" t="s">
        <v>5</v>
      </c>
      <c r="AN75" t="s">
        <v>15</v>
      </c>
      <c r="AO75" t="s">
        <v>16</v>
      </c>
      <c r="AP75" t="s">
        <v>17</v>
      </c>
      <c r="AQ75" t="s">
        <v>18</v>
      </c>
      <c r="AR75" t="s">
        <v>19</v>
      </c>
    </row>
    <row r="76" spans="1:44" ht="13.5" customHeight="1">
      <c r="A76" s="7"/>
      <c r="B76" s="7"/>
      <c r="C76" s="7"/>
      <c r="D76" s="8"/>
      <c r="F76" s="9" t="str">
        <f>(Sheet1!AE76)</f>
        <v/>
      </c>
      <c r="G76" t="str">
        <f>IF(OR(Sheet1!AH76="Yes",Sheet1!AF76="Yes"),"\\CMFP538\"&amp;Sheet1!AK76,"")</f>
        <v/>
      </c>
      <c r="H76" t="str">
        <f>IF(G76="","",Sheet1!AK76)</f>
        <v/>
      </c>
      <c r="I76" t="str">
        <f>IF(G76="","",Sheet1!AJ76)</f>
        <v/>
      </c>
      <c r="J76" t="e">
        <f>PROPER(Sheet1!Z76)</f>
        <v>#VALUE!</v>
      </c>
      <c r="K76" t="e">
        <f>PROPER(TRIM(IF(ISERROR(Sheet1!N76),Sheet1!Q76,Sheet1!N76)))</f>
        <v>#VALUE!</v>
      </c>
      <c r="L76" t="e">
        <f>PROPER(Sheet1!V76)</f>
        <v>#VALUE!</v>
      </c>
      <c r="M76" t="str">
        <f>TRIM(IF(ISERROR(Sheet1!P76),"",Sheet1!P76))</f>
        <v/>
      </c>
      <c r="N76" s="6" t="e">
        <f>(Sheet1!AA76)</f>
        <v>#VALUE!</v>
      </c>
      <c r="O76" s="6" t="e">
        <f t="shared" si="7"/>
        <v>#VALUE!</v>
      </c>
      <c r="P76" s="6" t="e">
        <f>IF(Sheet1!X76="No","No",IF(Sheet1!X76="","No","Yes"))</f>
        <v>#VALUE!</v>
      </c>
      <c r="Q76" t="e">
        <f>(Sheet1!AB76)</f>
        <v>#VALUE!</v>
      </c>
      <c r="R76" s="6" t="e">
        <f>IF(Sheet1!F76=FALSE,Q76,Sheet1!G76&amp;Sheet1!F76)</f>
        <v>#VALUE!</v>
      </c>
      <c r="S76" s="6" t="e">
        <f t="shared" si="8"/>
        <v>#VALUE!</v>
      </c>
      <c r="T76" s="6" t="e">
        <f>IF(Sheet1!A76=0,"C=US;A= ;P=Regional Municip;O=Lisgar;S="&amp;K76&amp;";"&amp;"G="&amp;L76&amp;";"&amp;"I="&amp;M76&amp;";","C=US;A= ;P=Regional Municip;O=Lisgar;S="&amp;K76&amp;";"&amp;"G="&amp;L76&amp;Sheet1!A76&amp;";"&amp;"I="&amp;M76&amp;";")</f>
        <v>#N/A</v>
      </c>
      <c r="U76" t="str">
        <f ca="1">(Sheet1!AM76)</f>
        <v>DC1MDB01</v>
      </c>
      <c r="V76" t="e">
        <f>(Sheet1!AC76)</f>
        <v>#VALUE!</v>
      </c>
      <c r="W76" t="e">
        <f>Sheet3!D76</f>
        <v>#VALUE!</v>
      </c>
      <c r="X76" t="e">
        <f>Sheet3!E76</f>
        <v>#VALUE!</v>
      </c>
      <c r="Y76" t="str">
        <f t="shared" si="6"/>
        <v/>
      </c>
      <c r="Z76" t="str">
        <f>IF(ISERROR(Sheet1!AI76),"",Sheet1!AI76)</f>
        <v/>
      </c>
      <c r="AA76" t="e">
        <f>IF(Sheet1!W76="Councillors",5120,IF(Sheet1!W76="Information Technology Services Dept.",1024,IF(Sheet1!W76="City Clerk and Solicitor Dept",1953,"No")))</f>
        <v>#VALUE!</v>
      </c>
      <c r="AB76" s="5" t="s">
        <v>96</v>
      </c>
      <c r="AC76" t="e">
        <f>IF(Sheet1!W76="Councillors",4608,IF(Sheet1!W76="Information Technology Services Dept.",921,IF(Sheet1!W76="City Clerk and Solicitor Dept",1855,"No")))</f>
        <v>#VALUE!</v>
      </c>
      <c r="AD76" t="e">
        <f t="shared" si="9"/>
        <v>#VALUE!</v>
      </c>
      <c r="AE76" t="str">
        <f ca="1">IF(Sheet1!AM76="DC1MDB01","DC1",IF(Sheet1!AM76="DC1MDB02","DC1",IF(Sheet1!AM76="DC1MDB03","DC1",IF(Sheet1!AM76="DC1MDB04","DC1",IF(Sheet1!AM76="DC1MDB05","DC1",IF(Sheet1!AM76="DC1MDB06","DC1",IF(Sheet1!AM76="DC1MDB07","DC1",IF(Sheet1!AM76="DC1MDB08","DC1",IF(Sheet1!AM76="DC1MDB09","DC1",IF(Sheet1!AM76="DC1MDB10","DC1",IF(Sheet1!AM76="DC4MDB01","DC4",IF(Sheet1!AM76="DC4MDB02","DC4",IF(Sheet1!AM76="DC4MDB03","DC4",IF(Sheet1!AM76="DC4MDB04","DC4",IF(Sheet1!AM76="DC4MDB05","DC4",IF(Sheet1!AM76="DC4MDB06","DC4",IF(Sheet1!AM76="DC4MDB07","DC4",IF(Sheet1!AM76="DC4MDB08","DC4",IF(Sheet1!AM76="DC4MDB09","DC4",IF(Sheet1!AM76="DC4MDB10","DC4","$False"))))))))))))))))))))</f>
        <v>DC1</v>
      </c>
      <c r="AF76" t="s">
        <v>35</v>
      </c>
      <c r="AG76" t="e">
        <f t="shared" si="10"/>
        <v>#VALUE!</v>
      </c>
      <c r="AH76" t="e">
        <f t="shared" si="11"/>
        <v>#VALUE!</v>
      </c>
      <c r="AI76" t="s">
        <v>11</v>
      </c>
      <c r="AJ76" t="s">
        <v>12</v>
      </c>
      <c r="AK76" t="s">
        <v>13</v>
      </c>
      <c r="AL76" t="s">
        <v>14</v>
      </c>
      <c r="AM76" t="s">
        <v>5</v>
      </c>
      <c r="AN76" t="s">
        <v>15</v>
      </c>
      <c r="AO76" t="s">
        <v>16</v>
      </c>
      <c r="AP76" t="s">
        <v>17</v>
      </c>
      <c r="AQ76" t="s">
        <v>18</v>
      </c>
      <c r="AR76" t="s">
        <v>19</v>
      </c>
    </row>
    <row r="77" spans="1:44" ht="13.5" customHeight="1">
      <c r="A77" s="7"/>
      <c r="B77" s="7"/>
      <c r="C77" s="7"/>
      <c r="D77" s="8"/>
      <c r="F77" s="9" t="str">
        <f>(Sheet1!AE77)</f>
        <v/>
      </c>
      <c r="G77" t="str">
        <f>IF(OR(Sheet1!AH77="Yes",Sheet1!AF77="Yes"),"\\CMFP538\"&amp;Sheet1!AK77,"")</f>
        <v/>
      </c>
      <c r="H77" t="str">
        <f>IF(G77="","",Sheet1!AK77)</f>
        <v/>
      </c>
      <c r="I77" t="str">
        <f>IF(G77="","",Sheet1!AJ77)</f>
        <v/>
      </c>
      <c r="J77" t="e">
        <f>PROPER(Sheet1!Z77)</f>
        <v>#VALUE!</v>
      </c>
      <c r="K77" t="e">
        <f>PROPER(TRIM(IF(ISERROR(Sheet1!N77),Sheet1!Q77,Sheet1!N77)))</f>
        <v>#VALUE!</v>
      </c>
      <c r="L77" t="e">
        <f>PROPER(Sheet1!V77)</f>
        <v>#VALUE!</v>
      </c>
      <c r="M77" t="str">
        <f>TRIM(IF(ISERROR(Sheet1!P77),"",Sheet1!P77))</f>
        <v/>
      </c>
      <c r="N77" s="6" t="e">
        <f>(Sheet1!AA77)</f>
        <v>#VALUE!</v>
      </c>
      <c r="O77" s="6" t="e">
        <f t="shared" si="7"/>
        <v>#VALUE!</v>
      </c>
      <c r="P77" s="6" t="e">
        <f>IF(Sheet1!X77="No","No",IF(Sheet1!X77="","No","Yes"))</f>
        <v>#VALUE!</v>
      </c>
      <c r="Q77" t="e">
        <f>(Sheet1!AB77)</f>
        <v>#VALUE!</v>
      </c>
      <c r="R77" s="6" t="e">
        <f>IF(Sheet1!F77=FALSE,Q77,Sheet1!G77&amp;Sheet1!F77)</f>
        <v>#VALUE!</v>
      </c>
      <c r="S77" s="6" t="e">
        <f t="shared" si="8"/>
        <v>#VALUE!</v>
      </c>
      <c r="T77" s="6" t="e">
        <f>IF(Sheet1!A77=0,"C=US;A= ;P=Regional Municip;O=Lisgar;S="&amp;K77&amp;";"&amp;"G="&amp;L77&amp;";"&amp;"I="&amp;M77&amp;";","C=US;A= ;P=Regional Municip;O=Lisgar;S="&amp;K77&amp;";"&amp;"G="&amp;L77&amp;Sheet1!A77&amp;";"&amp;"I="&amp;M77&amp;";")</f>
        <v>#N/A</v>
      </c>
      <c r="U77" t="str">
        <f ca="1">(Sheet1!AM77)</f>
        <v>DC1MDB01</v>
      </c>
      <c r="V77" t="e">
        <f>(Sheet1!AC77)</f>
        <v>#VALUE!</v>
      </c>
      <c r="W77" t="e">
        <f>Sheet3!D77</f>
        <v>#VALUE!</v>
      </c>
      <c r="X77" t="e">
        <f>Sheet3!E77</f>
        <v>#VALUE!</v>
      </c>
      <c r="Y77" t="str">
        <f t="shared" si="6"/>
        <v/>
      </c>
      <c r="Z77" t="str">
        <f>IF(ISERROR(Sheet1!AI77),"",Sheet1!AI77)</f>
        <v/>
      </c>
      <c r="AA77" t="e">
        <f>IF(Sheet1!W77="Councillors",5120,IF(Sheet1!W77="Information Technology Services Dept.",1024,IF(Sheet1!W77="City Clerk and Solicitor Dept",1953,"No")))</f>
        <v>#VALUE!</v>
      </c>
      <c r="AB77" s="5" t="s">
        <v>96</v>
      </c>
      <c r="AC77" t="e">
        <f>IF(Sheet1!W77="Councillors",4608,IF(Sheet1!W77="Information Technology Services Dept.",921,IF(Sheet1!W77="City Clerk and Solicitor Dept",1855,"No")))</f>
        <v>#VALUE!</v>
      </c>
      <c r="AD77" t="e">
        <f t="shared" si="9"/>
        <v>#VALUE!</v>
      </c>
      <c r="AE77" t="str">
        <f ca="1">IF(Sheet1!AM77="DC1MDB01","DC1",IF(Sheet1!AM77="DC1MDB02","DC1",IF(Sheet1!AM77="DC1MDB03","DC1",IF(Sheet1!AM77="DC1MDB04","DC1",IF(Sheet1!AM77="DC1MDB05","DC1",IF(Sheet1!AM77="DC1MDB06","DC1",IF(Sheet1!AM77="DC1MDB07","DC1",IF(Sheet1!AM77="DC1MDB08","DC1",IF(Sheet1!AM77="DC1MDB09","DC1",IF(Sheet1!AM77="DC1MDB10","DC1",IF(Sheet1!AM77="DC4MDB01","DC4",IF(Sheet1!AM77="DC4MDB02","DC4",IF(Sheet1!AM77="DC4MDB03","DC4",IF(Sheet1!AM77="DC4MDB04","DC4",IF(Sheet1!AM77="DC4MDB05","DC4",IF(Sheet1!AM77="DC4MDB06","DC4",IF(Sheet1!AM77="DC4MDB07","DC4",IF(Sheet1!AM77="DC4MDB08","DC4",IF(Sheet1!AM77="DC4MDB09","DC4",IF(Sheet1!AM77="DC4MDB10","DC4","$False"))))))))))))))))))))</f>
        <v>DC1</v>
      </c>
      <c r="AF77" t="s">
        <v>35</v>
      </c>
      <c r="AG77" t="e">
        <f t="shared" si="10"/>
        <v>#VALUE!</v>
      </c>
      <c r="AH77" t="e">
        <f t="shared" si="11"/>
        <v>#VALUE!</v>
      </c>
      <c r="AI77" t="s">
        <v>11</v>
      </c>
      <c r="AJ77" t="s">
        <v>12</v>
      </c>
      <c r="AK77" t="s">
        <v>13</v>
      </c>
      <c r="AL77" t="s">
        <v>14</v>
      </c>
      <c r="AM77" t="s">
        <v>5</v>
      </c>
      <c r="AN77" t="s">
        <v>15</v>
      </c>
      <c r="AO77" t="s">
        <v>16</v>
      </c>
      <c r="AP77" t="s">
        <v>17</v>
      </c>
      <c r="AQ77" t="s">
        <v>18</v>
      </c>
      <c r="AR77" t="s">
        <v>19</v>
      </c>
    </row>
    <row r="78" spans="1:44" ht="13.5" customHeight="1">
      <c r="A78" s="7"/>
      <c r="B78" s="7"/>
      <c r="C78" s="7"/>
      <c r="D78" s="8"/>
      <c r="F78" s="9" t="str">
        <f>(Sheet1!AE78)</f>
        <v/>
      </c>
      <c r="G78" t="str">
        <f>IF(OR(Sheet1!AH78="Yes",Sheet1!AF78="Yes"),"\\CMFP538\"&amp;Sheet1!AK78,"")</f>
        <v/>
      </c>
      <c r="H78" t="str">
        <f>IF(G78="","",Sheet1!AK78)</f>
        <v/>
      </c>
      <c r="I78" t="str">
        <f>IF(G78="","",Sheet1!AJ78)</f>
        <v/>
      </c>
      <c r="J78" t="e">
        <f>PROPER(Sheet1!Z78)</f>
        <v>#VALUE!</v>
      </c>
      <c r="K78" t="e">
        <f>PROPER(TRIM(IF(ISERROR(Sheet1!N78),Sheet1!Q78,Sheet1!N78)))</f>
        <v>#VALUE!</v>
      </c>
      <c r="L78" t="e">
        <f>PROPER(Sheet1!V78)</f>
        <v>#VALUE!</v>
      </c>
      <c r="M78" t="str">
        <f>TRIM(IF(ISERROR(Sheet1!P78),"",Sheet1!P78))</f>
        <v/>
      </c>
      <c r="N78" s="6" t="e">
        <f>(Sheet1!AA78)</f>
        <v>#VALUE!</v>
      </c>
      <c r="O78" s="6" t="e">
        <f t="shared" si="7"/>
        <v>#VALUE!</v>
      </c>
      <c r="P78" s="6" t="e">
        <f>IF(Sheet1!X78="No","No",IF(Sheet1!X78="","No","Yes"))</f>
        <v>#VALUE!</v>
      </c>
      <c r="Q78" t="e">
        <f>(Sheet1!AB78)</f>
        <v>#VALUE!</v>
      </c>
      <c r="R78" s="6" t="e">
        <f>IF(Sheet1!F78=FALSE,Q78,Sheet1!G78&amp;Sheet1!F78)</f>
        <v>#VALUE!</v>
      </c>
      <c r="S78" s="6" t="e">
        <f t="shared" si="8"/>
        <v>#VALUE!</v>
      </c>
      <c r="T78" s="6" t="e">
        <f>IF(Sheet1!A78=0,"C=US;A= ;P=Regional Municip;O=Lisgar;S="&amp;K78&amp;";"&amp;"G="&amp;L78&amp;";"&amp;"I="&amp;M78&amp;";","C=US;A= ;P=Regional Municip;O=Lisgar;S="&amp;K78&amp;";"&amp;"G="&amp;L78&amp;Sheet1!A78&amp;";"&amp;"I="&amp;M78&amp;";")</f>
        <v>#N/A</v>
      </c>
      <c r="U78" t="str">
        <f ca="1">(Sheet1!AM78)</f>
        <v>DC1MDB10</v>
      </c>
      <c r="V78" t="e">
        <f>(Sheet1!AC78)</f>
        <v>#VALUE!</v>
      </c>
      <c r="W78" t="e">
        <f>Sheet3!D78</f>
        <v>#VALUE!</v>
      </c>
      <c r="X78" t="e">
        <f>Sheet3!E78</f>
        <v>#VALUE!</v>
      </c>
      <c r="Y78" t="str">
        <f t="shared" si="6"/>
        <v/>
      </c>
      <c r="Z78" t="str">
        <f>IF(ISERROR(Sheet1!AI78),"",Sheet1!AI78)</f>
        <v/>
      </c>
      <c r="AA78" t="e">
        <f>IF(Sheet1!W78="Councillors",5120,IF(Sheet1!W78="Information Technology Services Dept.",1024,IF(Sheet1!W78="City Clerk and Solicitor Dept",1953,"No")))</f>
        <v>#VALUE!</v>
      </c>
      <c r="AB78" s="5" t="s">
        <v>96</v>
      </c>
      <c r="AC78" t="e">
        <f>IF(Sheet1!W78="Councillors",4608,IF(Sheet1!W78="Information Technology Services Dept.",921,IF(Sheet1!W78="City Clerk and Solicitor Dept",1855,"No")))</f>
        <v>#VALUE!</v>
      </c>
      <c r="AD78" t="e">
        <f t="shared" si="9"/>
        <v>#VALUE!</v>
      </c>
      <c r="AE78" t="str">
        <f ca="1">IF(Sheet1!AM78="DC1MDB01","DC1",IF(Sheet1!AM78="DC1MDB02","DC1",IF(Sheet1!AM78="DC1MDB03","DC1",IF(Sheet1!AM78="DC1MDB04","DC1",IF(Sheet1!AM78="DC1MDB05","DC1",IF(Sheet1!AM78="DC1MDB06","DC1",IF(Sheet1!AM78="DC1MDB07","DC1",IF(Sheet1!AM78="DC1MDB08","DC1",IF(Sheet1!AM78="DC1MDB09","DC1",IF(Sheet1!AM78="DC1MDB10","DC1",IF(Sheet1!AM78="DC4MDB01","DC4",IF(Sheet1!AM78="DC4MDB02","DC4",IF(Sheet1!AM78="DC4MDB03","DC4",IF(Sheet1!AM78="DC4MDB04","DC4",IF(Sheet1!AM78="DC4MDB05","DC4",IF(Sheet1!AM78="DC4MDB06","DC4",IF(Sheet1!AM78="DC4MDB07","DC4",IF(Sheet1!AM78="DC4MDB08","DC4",IF(Sheet1!AM78="DC4MDB09","DC4",IF(Sheet1!AM78="DC4MDB10","DC4","$False"))))))))))))))))))))</f>
        <v>DC1</v>
      </c>
      <c r="AF78" t="s">
        <v>35</v>
      </c>
      <c r="AG78" t="e">
        <f t="shared" si="10"/>
        <v>#VALUE!</v>
      </c>
      <c r="AH78" t="e">
        <f t="shared" si="11"/>
        <v>#VALUE!</v>
      </c>
      <c r="AI78" t="s">
        <v>11</v>
      </c>
      <c r="AJ78" t="s">
        <v>12</v>
      </c>
      <c r="AK78" t="s">
        <v>13</v>
      </c>
      <c r="AL78" t="s">
        <v>14</v>
      </c>
      <c r="AM78" t="s">
        <v>5</v>
      </c>
      <c r="AN78" t="s">
        <v>15</v>
      </c>
      <c r="AO78" t="s">
        <v>16</v>
      </c>
      <c r="AP78" t="s">
        <v>17</v>
      </c>
      <c r="AQ78" t="s">
        <v>18</v>
      </c>
      <c r="AR78" t="s">
        <v>19</v>
      </c>
    </row>
    <row r="79" spans="1:44" ht="13.5" customHeight="1">
      <c r="A79" s="7"/>
      <c r="B79" s="7"/>
      <c r="C79" s="7"/>
      <c r="D79" s="8"/>
      <c r="F79" s="9" t="str">
        <f>(Sheet1!AE79)</f>
        <v/>
      </c>
      <c r="G79" t="str">
        <f>IF(OR(Sheet1!AH79="Yes",Sheet1!AF79="Yes"),"\\CMFP538\"&amp;Sheet1!AK79,"")</f>
        <v/>
      </c>
      <c r="H79" t="str">
        <f>IF(G79="","",Sheet1!AK79)</f>
        <v/>
      </c>
      <c r="I79" t="str">
        <f>IF(G79="","",Sheet1!AJ79)</f>
        <v/>
      </c>
      <c r="J79" t="e">
        <f>PROPER(Sheet1!Z79)</f>
        <v>#VALUE!</v>
      </c>
      <c r="K79" t="e">
        <f>PROPER(TRIM(IF(ISERROR(Sheet1!N79),Sheet1!Q79,Sheet1!N79)))</f>
        <v>#VALUE!</v>
      </c>
      <c r="L79" t="e">
        <f>PROPER(Sheet1!V79)</f>
        <v>#VALUE!</v>
      </c>
      <c r="M79" t="str">
        <f>TRIM(IF(ISERROR(Sheet1!P79),"",Sheet1!P79))</f>
        <v/>
      </c>
      <c r="N79" s="6" t="e">
        <f>(Sheet1!AA79)</f>
        <v>#VALUE!</v>
      </c>
      <c r="O79" s="6" t="e">
        <f t="shared" si="7"/>
        <v>#VALUE!</v>
      </c>
      <c r="P79" s="6" t="e">
        <f>IF(Sheet1!X79="No","No",IF(Sheet1!X79="","No","Yes"))</f>
        <v>#VALUE!</v>
      </c>
      <c r="Q79" t="e">
        <f>(Sheet1!AB79)</f>
        <v>#VALUE!</v>
      </c>
      <c r="R79" s="6" t="e">
        <f>IF(Sheet1!F79=FALSE,Q79,Sheet1!G79&amp;Sheet1!F79)</f>
        <v>#VALUE!</v>
      </c>
      <c r="S79" s="6" t="e">
        <f t="shared" si="8"/>
        <v>#VALUE!</v>
      </c>
      <c r="T79" s="6" t="e">
        <f>IF(Sheet1!A79=0,"C=US;A= ;P=Regional Municip;O=Lisgar;S="&amp;K79&amp;";"&amp;"G="&amp;L79&amp;";"&amp;"I="&amp;M79&amp;";","C=US;A= ;P=Regional Municip;O=Lisgar;S="&amp;K79&amp;";"&amp;"G="&amp;L79&amp;Sheet1!A79&amp;";"&amp;"I="&amp;M79&amp;";")</f>
        <v>#N/A</v>
      </c>
      <c r="U79" t="str">
        <f ca="1">(Sheet1!AM79)</f>
        <v>DC4MDB06</v>
      </c>
      <c r="V79" t="e">
        <f>(Sheet1!AC79)</f>
        <v>#VALUE!</v>
      </c>
      <c r="W79" t="e">
        <f>Sheet3!D79</f>
        <v>#VALUE!</v>
      </c>
      <c r="X79" t="e">
        <f>Sheet3!E79</f>
        <v>#VALUE!</v>
      </c>
      <c r="Y79" t="str">
        <f t="shared" si="6"/>
        <v/>
      </c>
      <c r="Z79" t="str">
        <f>IF(ISERROR(Sheet1!AI79),"",Sheet1!AI79)</f>
        <v/>
      </c>
      <c r="AA79" t="e">
        <f>IF(Sheet1!W79="Councillors",5120,IF(Sheet1!W79="Information Technology Services Dept.",1024,IF(Sheet1!W79="City Clerk and Solicitor Dept",1953,"No")))</f>
        <v>#VALUE!</v>
      </c>
      <c r="AB79" s="5" t="s">
        <v>96</v>
      </c>
      <c r="AC79" t="e">
        <f>IF(Sheet1!W79="Councillors",4608,IF(Sheet1!W79="Information Technology Services Dept.",921,IF(Sheet1!W79="City Clerk and Solicitor Dept",1855,"No")))</f>
        <v>#VALUE!</v>
      </c>
      <c r="AD79" t="e">
        <f t="shared" si="9"/>
        <v>#VALUE!</v>
      </c>
      <c r="AE79" t="str">
        <f ca="1">IF(Sheet1!AM79="DC1MDB01","DC1",IF(Sheet1!AM79="DC1MDB02","DC1",IF(Sheet1!AM79="DC1MDB03","DC1",IF(Sheet1!AM79="DC1MDB04","DC1",IF(Sheet1!AM79="DC1MDB05","DC1",IF(Sheet1!AM79="DC1MDB06","DC1",IF(Sheet1!AM79="DC1MDB07","DC1",IF(Sheet1!AM79="DC1MDB08","DC1",IF(Sheet1!AM79="DC1MDB09","DC1",IF(Sheet1!AM79="DC1MDB10","DC1",IF(Sheet1!AM79="DC4MDB01","DC4",IF(Sheet1!AM79="DC4MDB02","DC4",IF(Sheet1!AM79="DC4MDB03","DC4",IF(Sheet1!AM79="DC4MDB04","DC4",IF(Sheet1!AM79="DC4MDB05","DC4",IF(Sheet1!AM79="DC4MDB06","DC4",IF(Sheet1!AM79="DC4MDB07","DC4",IF(Sheet1!AM79="DC4MDB08","DC4",IF(Sheet1!AM79="DC4MDB09","DC4",IF(Sheet1!AM79="DC4MDB10","DC4","$False"))))))))))))))))))))</f>
        <v>DC4</v>
      </c>
      <c r="AF79" t="s">
        <v>35</v>
      </c>
      <c r="AG79" t="e">
        <f t="shared" si="10"/>
        <v>#VALUE!</v>
      </c>
      <c r="AH79" t="e">
        <f t="shared" si="11"/>
        <v>#VALUE!</v>
      </c>
      <c r="AI79" t="s">
        <v>11</v>
      </c>
      <c r="AJ79" t="s">
        <v>12</v>
      </c>
      <c r="AK79" t="s">
        <v>13</v>
      </c>
      <c r="AL79" t="s">
        <v>14</v>
      </c>
      <c r="AM79" t="s">
        <v>5</v>
      </c>
      <c r="AN79" t="s">
        <v>15</v>
      </c>
      <c r="AO79" t="s">
        <v>16</v>
      </c>
      <c r="AP79" t="s">
        <v>17</v>
      </c>
      <c r="AQ79" t="s">
        <v>18</v>
      </c>
      <c r="AR79" t="s">
        <v>19</v>
      </c>
    </row>
    <row r="80" spans="1:44" ht="13.5" customHeight="1">
      <c r="A80" s="7"/>
      <c r="B80" s="7"/>
      <c r="C80" s="7"/>
      <c r="D80" s="8"/>
      <c r="F80" s="9" t="str">
        <f>(Sheet1!AE80)</f>
        <v/>
      </c>
      <c r="G80" t="str">
        <f>IF(OR(Sheet1!AH80="Yes",Sheet1!AF80="Yes"),"\\CMFP538\"&amp;Sheet1!AK80,"")</f>
        <v/>
      </c>
      <c r="H80" t="str">
        <f>IF(G80="","",Sheet1!AK80)</f>
        <v/>
      </c>
      <c r="I80" t="str">
        <f>IF(G80="","",Sheet1!AJ80)</f>
        <v/>
      </c>
      <c r="J80" t="e">
        <f>PROPER(Sheet1!Z80)</f>
        <v>#VALUE!</v>
      </c>
      <c r="K80" t="e">
        <f>PROPER(TRIM(IF(ISERROR(Sheet1!N80),Sheet1!Q80,Sheet1!N80)))</f>
        <v>#VALUE!</v>
      </c>
      <c r="L80" t="e">
        <f>PROPER(Sheet1!V80)</f>
        <v>#VALUE!</v>
      </c>
      <c r="M80" t="str">
        <f>TRIM(IF(ISERROR(Sheet1!P80),"",Sheet1!P80))</f>
        <v/>
      </c>
      <c r="N80" s="6" t="e">
        <f>(Sheet1!AA80)</f>
        <v>#VALUE!</v>
      </c>
      <c r="O80" s="6" t="e">
        <f t="shared" si="7"/>
        <v>#VALUE!</v>
      </c>
      <c r="P80" s="6" t="e">
        <f>IF(Sheet1!X80="No","No",IF(Sheet1!X80="","No","Yes"))</f>
        <v>#VALUE!</v>
      </c>
      <c r="Q80" t="e">
        <f>(Sheet1!AB80)</f>
        <v>#VALUE!</v>
      </c>
      <c r="R80" s="6" t="e">
        <f>IF(Sheet1!F80=FALSE,Q80,Sheet1!G80&amp;Sheet1!F80)</f>
        <v>#VALUE!</v>
      </c>
      <c r="S80" s="6" t="e">
        <f t="shared" si="8"/>
        <v>#VALUE!</v>
      </c>
      <c r="T80" s="6" t="e">
        <f>IF(Sheet1!A80=0,"C=US;A= ;P=Regional Municip;O=Lisgar;S="&amp;K80&amp;";"&amp;"G="&amp;L80&amp;";"&amp;"I="&amp;M80&amp;";","C=US;A= ;P=Regional Municip;O=Lisgar;S="&amp;K80&amp;";"&amp;"G="&amp;L80&amp;Sheet1!A80&amp;";"&amp;"I="&amp;M80&amp;";")</f>
        <v>#N/A</v>
      </c>
      <c r="U80" t="str">
        <f ca="1">(Sheet1!AM80)</f>
        <v>DC1MDB03</v>
      </c>
      <c r="V80" t="e">
        <f>(Sheet1!AC80)</f>
        <v>#VALUE!</v>
      </c>
      <c r="W80" t="e">
        <f>Sheet3!D80</f>
        <v>#VALUE!</v>
      </c>
      <c r="X80" t="e">
        <f>Sheet3!E80</f>
        <v>#VALUE!</v>
      </c>
      <c r="Y80" t="str">
        <f t="shared" si="6"/>
        <v/>
      </c>
      <c r="Z80" t="str">
        <f>IF(ISERROR(Sheet1!AI80),"",Sheet1!AI80)</f>
        <v/>
      </c>
      <c r="AA80" t="e">
        <f>IF(Sheet1!W80="Councillors",5120,IF(Sheet1!W80="Information Technology Services Dept.",1024,IF(Sheet1!W80="City Clerk and Solicitor Dept",1953,"No")))</f>
        <v>#VALUE!</v>
      </c>
      <c r="AB80" s="5" t="s">
        <v>96</v>
      </c>
      <c r="AC80" t="e">
        <f>IF(Sheet1!W80="Councillors",4608,IF(Sheet1!W80="Information Technology Services Dept.",921,IF(Sheet1!W80="City Clerk and Solicitor Dept",1855,"No")))</f>
        <v>#VALUE!</v>
      </c>
      <c r="AD80" t="e">
        <f t="shared" si="9"/>
        <v>#VALUE!</v>
      </c>
      <c r="AE80" t="str">
        <f ca="1">IF(Sheet1!AM80="DC1MDB01","DC1",IF(Sheet1!AM80="DC1MDB02","DC1",IF(Sheet1!AM80="DC1MDB03","DC1",IF(Sheet1!AM80="DC1MDB04","DC1",IF(Sheet1!AM80="DC1MDB05","DC1",IF(Sheet1!AM80="DC1MDB06","DC1",IF(Sheet1!AM80="DC1MDB07","DC1",IF(Sheet1!AM80="DC1MDB08","DC1",IF(Sheet1!AM80="DC1MDB09","DC1",IF(Sheet1!AM80="DC1MDB10","DC1",IF(Sheet1!AM80="DC4MDB01","DC4",IF(Sheet1!AM80="DC4MDB02","DC4",IF(Sheet1!AM80="DC4MDB03","DC4",IF(Sheet1!AM80="DC4MDB04","DC4",IF(Sheet1!AM80="DC4MDB05","DC4",IF(Sheet1!AM80="DC4MDB06","DC4",IF(Sheet1!AM80="DC4MDB07","DC4",IF(Sheet1!AM80="DC4MDB08","DC4",IF(Sheet1!AM80="DC4MDB09","DC4",IF(Sheet1!AM80="DC4MDB10","DC4","$False"))))))))))))))))))))</f>
        <v>DC1</v>
      </c>
      <c r="AF80" t="s">
        <v>35</v>
      </c>
      <c r="AG80" t="e">
        <f t="shared" si="10"/>
        <v>#VALUE!</v>
      </c>
      <c r="AH80" t="e">
        <f t="shared" si="11"/>
        <v>#VALUE!</v>
      </c>
      <c r="AI80" t="s">
        <v>11</v>
      </c>
      <c r="AJ80" t="s">
        <v>12</v>
      </c>
      <c r="AK80" t="s">
        <v>13</v>
      </c>
      <c r="AL80" t="s">
        <v>14</v>
      </c>
      <c r="AM80" t="s">
        <v>5</v>
      </c>
      <c r="AN80" t="s">
        <v>15</v>
      </c>
      <c r="AO80" t="s">
        <v>16</v>
      </c>
      <c r="AP80" t="s">
        <v>17</v>
      </c>
      <c r="AQ80" t="s">
        <v>18</v>
      </c>
      <c r="AR80" t="s">
        <v>19</v>
      </c>
    </row>
    <row r="81" spans="1:44" ht="13.5" customHeight="1">
      <c r="A81" s="7"/>
      <c r="B81" s="7"/>
      <c r="C81" s="7"/>
      <c r="D81" s="8"/>
      <c r="F81" s="9" t="str">
        <f>(Sheet1!AE81)</f>
        <v/>
      </c>
      <c r="G81" t="str">
        <f>IF(OR(Sheet1!AH81="Yes",Sheet1!AF81="Yes"),"\\CMFP538\"&amp;Sheet1!AK81,"")</f>
        <v/>
      </c>
      <c r="H81" t="str">
        <f>IF(G81="","",Sheet1!AK81)</f>
        <v/>
      </c>
      <c r="I81" t="str">
        <f>IF(G81="","",Sheet1!AJ81)</f>
        <v/>
      </c>
      <c r="J81" t="e">
        <f>PROPER(Sheet1!Z81)</f>
        <v>#VALUE!</v>
      </c>
      <c r="K81" t="e">
        <f>PROPER(TRIM(IF(ISERROR(Sheet1!N81),Sheet1!Q81,Sheet1!N81)))</f>
        <v>#VALUE!</v>
      </c>
      <c r="L81" t="e">
        <f>PROPER(Sheet1!V81)</f>
        <v>#VALUE!</v>
      </c>
      <c r="M81" t="str">
        <f>TRIM(IF(ISERROR(Sheet1!P81),"",Sheet1!P81))</f>
        <v/>
      </c>
      <c r="N81" s="6" t="e">
        <f>(Sheet1!AA81)</f>
        <v>#VALUE!</v>
      </c>
      <c r="O81" s="6" t="e">
        <f t="shared" si="7"/>
        <v>#VALUE!</v>
      </c>
      <c r="P81" s="6" t="e">
        <f>IF(Sheet1!X81="No","No",IF(Sheet1!X81="","No","Yes"))</f>
        <v>#VALUE!</v>
      </c>
      <c r="Q81" t="e">
        <f>(Sheet1!AB81)</f>
        <v>#VALUE!</v>
      </c>
      <c r="R81" s="6" t="e">
        <f>IF(Sheet1!F81=FALSE,Q81,Sheet1!G81&amp;Sheet1!F81)</f>
        <v>#VALUE!</v>
      </c>
      <c r="S81" s="6" t="e">
        <f t="shared" si="8"/>
        <v>#VALUE!</v>
      </c>
      <c r="T81" s="6" t="e">
        <f>IF(Sheet1!A81=0,"C=US;A= ;P=Regional Municip;O=Lisgar;S="&amp;K81&amp;";"&amp;"G="&amp;L81&amp;";"&amp;"I="&amp;M81&amp;";","C=US;A= ;P=Regional Municip;O=Lisgar;S="&amp;K81&amp;";"&amp;"G="&amp;L81&amp;Sheet1!A81&amp;";"&amp;"I="&amp;M81&amp;";")</f>
        <v>#N/A</v>
      </c>
      <c r="U81" t="str">
        <f ca="1">(Sheet1!AM81)</f>
        <v>DC4MDB08</v>
      </c>
      <c r="V81" t="e">
        <f>(Sheet1!AC81)</f>
        <v>#VALUE!</v>
      </c>
      <c r="W81" t="e">
        <f>Sheet3!D81</f>
        <v>#VALUE!</v>
      </c>
      <c r="X81" t="e">
        <f>Sheet3!E81</f>
        <v>#VALUE!</v>
      </c>
      <c r="Y81" t="str">
        <f t="shared" si="6"/>
        <v/>
      </c>
      <c r="Z81" t="str">
        <f>IF(ISERROR(Sheet1!AI81),"",Sheet1!AI81)</f>
        <v/>
      </c>
      <c r="AA81" t="e">
        <f>IF(Sheet1!W81="Councillors",5120,IF(Sheet1!W81="Information Technology Services Dept.",1024,IF(Sheet1!W81="City Clerk and Solicitor Dept",1953,"No")))</f>
        <v>#VALUE!</v>
      </c>
      <c r="AB81" s="5" t="s">
        <v>96</v>
      </c>
      <c r="AC81" t="e">
        <f>IF(Sheet1!W81="Councillors",4608,IF(Sheet1!W81="Information Technology Services Dept.",921,IF(Sheet1!W81="City Clerk and Solicitor Dept",1855,"No")))</f>
        <v>#VALUE!</v>
      </c>
      <c r="AD81" t="e">
        <f t="shared" si="9"/>
        <v>#VALUE!</v>
      </c>
      <c r="AE81" t="str">
        <f ca="1">IF(Sheet1!AM81="DC1MDB01","DC1",IF(Sheet1!AM81="DC1MDB02","DC1",IF(Sheet1!AM81="DC1MDB03","DC1",IF(Sheet1!AM81="DC1MDB04","DC1",IF(Sheet1!AM81="DC1MDB05","DC1",IF(Sheet1!AM81="DC1MDB06","DC1",IF(Sheet1!AM81="DC1MDB07","DC1",IF(Sheet1!AM81="DC1MDB08","DC1",IF(Sheet1!AM81="DC1MDB09","DC1",IF(Sheet1!AM81="DC1MDB10","DC1",IF(Sheet1!AM81="DC4MDB01","DC4",IF(Sheet1!AM81="DC4MDB02","DC4",IF(Sheet1!AM81="DC4MDB03","DC4",IF(Sheet1!AM81="DC4MDB04","DC4",IF(Sheet1!AM81="DC4MDB05","DC4",IF(Sheet1!AM81="DC4MDB06","DC4",IF(Sheet1!AM81="DC4MDB07","DC4",IF(Sheet1!AM81="DC4MDB08","DC4",IF(Sheet1!AM81="DC4MDB09","DC4",IF(Sheet1!AM81="DC4MDB10","DC4","$False"))))))))))))))))))))</f>
        <v>DC4</v>
      </c>
      <c r="AF81" t="s">
        <v>35</v>
      </c>
      <c r="AG81" t="e">
        <f t="shared" si="10"/>
        <v>#VALUE!</v>
      </c>
      <c r="AH81" t="e">
        <f t="shared" si="11"/>
        <v>#VALUE!</v>
      </c>
      <c r="AI81" t="s">
        <v>11</v>
      </c>
      <c r="AJ81" t="s">
        <v>12</v>
      </c>
      <c r="AK81" t="s">
        <v>13</v>
      </c>
      <c r="AL81" t="s">
        <v>14</v>
      </c>
      <c r="AM81" t="s">
        <v>5</v>
      </c>
      <c r="AN81" t="s">
        <v>15</v>
      </c>
      <c r="AO81" t="s">
        <v>16</v>
      </c>
      <c r="AP81" t="s">
        <v>17</v>
      </c>
      <c r="AQ81" t="s">
        <v>18</v>
      </c>
      <c r="AR81" t="s">
        <v>19</v>
      </c>
    </row>
    <row r="82" spans="1:44" ht="13.5" customHeight="1">
      <c r="A82" s="7"/>
      <c r="B82" s="7"/>
      <c r="C82" s="7"/>
      <c r="D82" s="8"/>
      <c r="F82" s="9" t="str">
        <f>(Sheet1!AE82)</f>
        <v/>
      </c>
      <c r="G82" t="str">
        <f>IF(OR(Sheet1!AH82="Yes",Sheet1!AF82="Yes"),"\\CMFP538\"&amp;Sheet1!AK82,"")</f>
        <v/>
      </c>
      <c r="H82" t="str">
        <f>IF(G82="","",Sheet1!AK82)</f>
        <v/>
      </c>
      <c r="I82" t="str">
        <f>IF(G82="","",Sheet1!AJ82)</f>
        <v/>
      </c>
      <c r="J82" t="e">
        <f>PROPER(Sheet1!Z82)</f>
        <v>#VALUE!</v>
      </c>
      <c r="K82" t="e">
        <f>PROPER(TRIM(IF(ISERROR(Sheet1!N82),Sheet1!Q82,Sheet1!N82)))</f>
        <v>#VALUE!</v>
      </c>
      <c r="L82" t="e">
        <f>PROPER(Sheet1!V82)</f>
        <v>#VALUE!</v>
      </c>
      <c r="M82" t="str">
        <f>TRIM(IF(ISERROR(Sheet1!P82),"",Sheet1!P82))</f>
        <v/>
      </c>
      <c r="N82" s="6" t="e">
        <f>(Sheet1!AA82)</f>
        <v>#VALUE!</v>
      </c>
      <c r="O82" s="6" t="e">
        <f t="shared" si="7"/>
        <v>#VALUE!</v>
      </c>
      <c r="P82" s="6" t="e">
        <f>IF(Sheet1!X82="No","No",IF(Sheet1!X82="","No","Yes"))</f>
        <v>#VALUE!</v>
      </c>
      <c r="Q82" t="e">
        <f>(Sheet1!AB82)</f>
        <v>#VALUE!</v>
      </c>
      <c r="R82" s="6" t="e">
        <f>IF(Sheet1!F82=FALSE,Q82,Sheet1!G82&amp;Sheet1!F82)</f>
        <v>#VALUE!</v>
      </c>
      <c r="S82" s="6" t="e">
        <f t="shared" si="8"/>
        <v>#VALUE!</v>
      </c>
      <c r="T82" s="6" t="e">
        <f>IF(Sheet1!A82=0,"C=US;A= ;P=Regional Municip;O=Lisgar;S="&amp;K82&amp;";"&amp;"G="&amp;L82&amp;";"&amp;"I="&amp;M82&amp;";","C=US;A= ;P=Regional Municip;O=Lisgar;S="&amp;K82&amp;";"&amp;"G="&amp;L82&amp;Sheet1!A82&amp;";"&amp;"I="&amp;M82&amp;";")</f>
        <v>#N/A</v>
      </c>
      <c r="U82" t="str">
        <f ca="1">(Sheet1!AM82)</f>
        <v>DC1MDB09</v>
      </c>
      <c r="V82" t="e">
        <f>(Sheet1!AC82)</f>
        <v>#VALUE!</v>
      </c>
      <c r="W82" t="e">
        <f>Sheet3!D82</f>
        <v>#VALUE!</v>
      </c>
      <c r="X82" t="e">
        <f>Sheet3!E82</f>
        <v>#VALUE!</v>
      </c>
      <c r="Y82" t="str">
        <f t="shared" si="6"/>
        <v/>
      </c>
      <c r="Z82" t="str">
        <f>IF(ISERROR(Sheet1!AI82),"",Sheet1!AI82)</f>
        <v/>
      </c>
      <c r="AA82" t="e">
        <f>IF(Sheet1!W82="Councillors",5120,IF(Sheet1!W82="Information Technology Services Dept.",1024,IF(Sheet1!W82="City Clerk and Solicitor Dept",1953,"No")))</f>
        <v>#VALUE!</v>
      </c>
      <c r="AB82" s="5" t="s">
        <v>96</v>
      </c>
      <c r="AC82" t="e">
        <f>IF(Sheet1!W82="Councillors",4608,IF(Sheet1!W82="Information Technology Services Dept.",921,IF(Sheet1!W82="City Clerk and Solicitor Dept",1855,"No")))</f>
        <v>#VALUE!</v>
      </c>
      <c r="AD82" t="e">
        <f t="shared" si="9"/>
        <v>#VALUE!</v>
      </c>
      <c r="AE82" t="str">
        <f ca="1">IF(Sheet1!AM82="DC1MDB01","DC1",IF(Sheet1!AM82="DC1MDB02","DC1",IF(Sheet1!AM82="DC1MDB03","DC1",IF(Sheet1!AM82="DC1MDB04","DC1",IF(Sheet1!AM82="DC1MDB05","DC1",IF(Sheet1!AM82="DC1MDB06","DC1",IF(Sheet1!AM82="DC1MDB07","DC1",IF(Sheet1!AM82="DC1MDB08","DC1",IF(Sheet1!AM82="DC1MDB09","DC1",IF(Sheet1!AM82="DC1MDB10","DC1",IF(Sheet1!AM82="DC4MDB01","DC4",IF(Sheet1!AM82="DC4MDB02","DC4",IF(Sheet1!AM82="DC4MDB03","DC4",IF(Sheet1!AM82="DC4MDB04","DC4",IF(Sheet1!AM82="DC4MDB05","DC4",IF(Sheet1!AM82="DC4MDB06","DC4",IF(Sheet1!AM82="DC4MDB07","DC4",IF(Sheet1!AM82="DC4MDB08","DC4",IF(Sheet1!AM82="DC4MDB09","DC4",IF(Sheet1!AM82="DC4MDB10","DC4","$False"))))))))))))))))))))</f>
        <v>DC1</v>
      </c>
      <c r="AF82" t="s">
        <v>35</v>
      </c>
      <c r="AG82" t="e">
        <f t="shared" si="10"/>
        <v>#VALUE!</v>
      </c>
      <c r="AH82" t="e">
        <f t="shared" si="11"/>
        <v>#VALUE!</v>
      </c>
      <c r="AI82" t="s">
        <v>11</v>
      </c>
      <c r="AJ82" t="s">
        <v>12</v>
      </c>
      <c r="AK82" t="s">
        <v>13</v>
      </c>
      <c r="AL82" t="s">
        <v>14</v>
      </c>
      <c r="AM82" t="s">
        <v>5</v>
      </c>
      <c r="AN82" t="s">
        <v>15</v>
      </c>
      <c r="AO82" t="s">
        <v>16</v>
      </c>
      <c r="AP82" t="s">
        <v>17</v>
      </c>
      <c r="AQ82" t="s">
        <v>18</v>
      </c>
      <c r="AR82" t="s">
        <v>19</v>
      </c>
    </row>
    <row r="83" spans="1:44" ht="13.5" customHeight="1">
      <c r="A83" s="7"/>
      <c r="B83" s="7"/>
      <c r="C83" s="7"/>
      <c r="D83" s="8"/>
      <c r="F83" s="9" t="str">
        <f>(Sheet1!AE83)</f>
        <v/>
      </c>
      <c r="G83" t="str">
        <f>IF(OR(Sheet1!AH83="Yes",Sheet1!AF83="Yes"),"\\CMFP538\"&amp;Sheet1!AK83,"")</f>
        <v/>
      </c>
      <c r="H83" t="str">
        <f>IF(G83="","",Sheet1!AK83)</f>
        <v/>
      </c>
      <c r="I83" t="str">
        <f>IF(G83="","",Sheet1!AJ83)</f>
        <v/>
      </c>
      <c r="J83" t="e">
        <f>PROPER(Sheet1!Z83)</f>
        <v>#VALUE!</v>
      </c>
      <c r="K83" t="e">
        <f>PROPER(TRIM(IF(ISERROR(Sheet1!N83),Sheet1!Q83,Sheet1!N83)))</f>
        <v>#VALUE!</v>
      </c>
      <c r="L83" t="e">
        <f>PROPER(Sheet1!V83)</f>
        <v>#VALUE!</v>
      </c>
      <c r="M83" t="str">
        <f>TRIM(IF(ISERROR(Sheet1!P83),"",Sheet1!P83))</f>
        <v/>
      </c>
      <c r="N83" s="6" t="e">
        <f>(Sheet1!AA83)</f>
        <v>#VALUE!</v>
      </c>
      <c r="O83" s="6" t="e">
        <f t="shared" si="7"/>
        <v>#VALUE!</v>
      </c>
      <c r="P83" s="6" t="e">
        <f>IF(Sheet1!X83="No","No",IF(Sheet1!X83="","No","Yes"))</f>
        <v>#VALUE!</v>
      </c>
      <c r="Q83" t="e">
        <f>(Sheet1!AB83)</f>
        <v>#VALUE!</v>
      </c>
      <c r="R83" s="6" t="e">
        <f>IF(Sheet1!F83=FALSE,Q83,Sheet1!G83&amp;Sheet1!F83)</f>
        <v>#VALUE!</v>
      </c>
      <c r="S83" s="6" t="e">
        <f t="shared" si="8"/>
        <v>#VALUE!</v>
      </c>
      <c r="T83" s="6" t="e">
        <f>IF(Sheet1!A83=0,"C=US;A= ;P=Regional Municip;O=Lisgar;S="&amp;K83&amp;";"&amp;"G="&amp;L83&amp;";"&amp;"I="&amp;M83&amp;";","C=US;A= ;P=Regional Municip;O=Lisgar;S="&amp;K83&amp;";"&amp;"G="&amp;L83&amp;Sheet1!A83&amp;";"&amp;"I="&amp;M83&amp;";")</f>
        <v>#N/A</v>
      </c>
      <c r="U83" t="str">
        <f ca="1">(Sheet1!AM83)</f>
        <v>DC4MDB02</v>
      </c>
      <c r="V83" t="e">
        <f>(Sheet1!AC83)</f>
        <v>#VALUE!</v>
      </c>
      <c r="W83" t="e">
        <f>Sheet3!D83</f>
        <v>#VALUE!</v>
      </c>
      <c r="X83" t="e">
        <f>Sheet3!E83</f>
        <v>#VALUE!</v>
      </c>
      <c r="Y83" t="str">
        <f t="shared" si="6"/>
        <v/>
      </c>
      <c r="Z83" t="str">
        <f>IF(ISERROR(Sheet1!AI83),"",Sheet1!AI83)</f>
        <v/>
      </c>
      <c r="AA83" t="e">
        <f>IF(Sheet1!W83="Councillors",5120,IF(Sheet1!W83="Information Technology Services Dept.",1024,IF(Sheet1!W83="City Clerk and Solicitor Dept",1953,"No")))</f>
        <v>#VALUE!</v>
      </c>
      <c r="AB83" s="5" t="s">
        <v>96</v>
      </c>
      <c r="AC83" t="e">
        <f>IF(Sheet1!W83="Councillors",4608,IF(Sheet1!W83="Information Technology Services Dept.",921,IF(Sheet1!W83="City Clerk and Solicitor Dept",1855,"No")))</f>
        <v>#VALUE!</v>
      </c>
      <c r="AD83" t="e">
        <f t="shared" si="9"/>
        <v>#VALUE!</v>
      </c>
      <c r="AE83" t="str">
        <f ca="1">IF(Sheet1!AM83="DC1MDB01","DC1",IF(Sheet1!AM83="DC1MDB02","DC1",IF(Sheet1!AM83="DC1MDB03","DC1",IF(Sheet1!AM83="DC1MDB04","DC1",IF(Sheet1!AM83="DC1MDB05","DC1",IF(Sheet1!AM83="DC1MDB06","DC1",IF(Sheet1!AM83="DC1MDB07","DC1",IF(Sheet1!AM83="DC1MDB08","DC1",IF(Sheet1!AM83="DC1MDB09","DC1",IF(Sheet1!AM83="DC1MDB10","DC1",IF(Sheet1!AM83="DC4MDB01","DC4",IF(Sheet1!AM83="DC4MDB02","DC4",IF(Sheet1!AM83="DC4MDB03","DC4",IF(Sheet1!AM83="DC4MDB04","DC4",IF(Sheet1!AM83="DC4MDB05","DC4",IF(Sheet1!AM83="DC4MDB06","DC4",IF(Sheet1!AM83="DC4MDB07","DC4",IF(Sheet1!AM83="DC4MDB08","DC4",IF(Sheet1!AM83="DC4MDB09","DC4",IF(Sheet1!AM83="DC4MDB10","DC4","$False"))))))))))))))))))))</f>
        <v>DC4</v>
      </c>
      <c r="AF83" t="s">
        <v>35</v>
      </c>
      <c r="AG83" t="e">
        <f t="shared" si="10"/>
        <v>#VALUE!</v>
      </c>
      <c r="AH83" t="e">
        <f t="shared" si="11"/>
        <v>#VALUE!</v>
      </c>
      <c r="AI83" t="s">
        <v>11</v>
      </c>
      <c r="AJ83" t="s">
        <v>12</v>
      </c>
      <c r="AK83" t="s">
        <v>13</v>
      </c>
      <c r="AL83" t="s">
        <v>14</v>
      </c>
      <c r="AM83" t="s">
        <v>5</v>
      </c>
      <c r="AN83" t="s">
        <v>15</v>
      </c>
      <c r="AO83" t="s">
        <v>16</v>
      </c>
      <c r="AP83" t="s">
        <v>17</v>
      </c>
      <c r="AQ83" t="s">
        <v>18</v>
      </c>
      <c r="AR83" t="s">
        <v>19</v>
      </c>
    </row>
    <row r="84" spans="1:44" ht="13.5" customHeight="1">
      <c r="A84" s="7"/>
      <c r="B84" s="7"/>
      <c r="C84" s="7"/>
      <c r="D84" s="8"/>
      <c r="F84" s="9" t="str">
        <f>(Sheet1!AE84)</f>
        <v/>
      </c>
      <c r="G84" t="str">
        <f>IF(OR(Sheet1!AH84="Yes",Sheet1!AF84="Yes"),"\\CMFP538\"&amp;Sheet1!AK84,"")</f>
        <v/>
      </c>
      <c r="H84" t="str">
        <f>IF(G84="","",Sheet1!AK84)</f>
        <v/>
      </c>
      <c r="I84" t="str">
        <f>IF(G84="","",Sheet1!AJ84)</f>
        <v/>
      </c>
      <c r="J84" t="e">
        <f>PROPER(Sheet1!Z84)</f>
        <v>#VALUE!</v>
      </c>
      <c r="K84" t="e">
        <f>PROPER(TRIM(IF(ISERROR(Sheet1!N84),Sheet1!Q84,Sheet1!N84)))</f>
        <v>#VALUE!</v>
      </c>
      <c r="L84" t="e">
        <f>PROPER(Sheet1!V84)</f>
        <v>#VALUE!</v>
      </c>
      <c r="M84" t="str">
        <f>TRIM(IF(ISERROR(Sheet1!P84),"",Sheet1!P84))</f>
        <v/>
      </c>
      <c r="N84" s="6" t="e">
        <f>(Sheet1!AA84)</f>
        <v>#VALUE!</v>
      </c>
      <c r="O84" s="6" t="e">
        <f t="shared" si="7"/>
        <v>#VALUE!</v>
      </c>
      <c r="P84" s="6" t="e">
        <f>IF(Sheet1!X84="No","No",IF(Sheet1!X84="","No","Yes"))</f>
        <v>#VALUE!</v>
      </c>
      <c r="Q84" t="e">
        <f>(Sheet1!AB84)</f>
        <v>#VALUE!</v>
      </c>
      <c r="R84" s="6" t="e">
        <f>IF(Sheet1!F84=FALSE,Q84,Sheet1!G84&amp;Sheet1!F84)</f>
        <v>#VALUE!</v>
      </c>
      <c r="S84" s="6" t="e">
        <f t="shared" si="8"/>
        <v>#VALUE!</v>
      </c>
      <c r="T84" s="6" t="e">
        <f>IF(Sheet1!A84=0,"C=US;A= ;P=Regional Municip;O=Lisgar;S="&amp;K84&amp;";"&amp;"G="&amp;L84&amp;";"&amp;"I="&amp;M84&amp;";","C=US;A= ;P=Regional Municip;O=Lisgar;S="&amp;K84&amp;";"&amp;"G="&amp;L84&amp;Sheet1!A84&amp;";"&amp;"I="&amp;M84&amp;";")</f>
        <v>#N/A</v>
      </c>
      <c r="U84" t="str">
        <f ca="1">(Sheet1!AM84)</f>
        <v>DC1MDB06</v>
      </c>
      <c r="V84" t="e">
        <f>(Sheet1!AC84)</f>
        <v>#VALUE!</v>
      </c>
      <c r="W84" t="e">
        <f>Sheet3!D84</f>
        <v>#VALUE!</v>
      </c>
      <c r="X84" t="e">
        <f>Sheet3!E84</f>
        <v>#VALUE!</v>
      </c>
      <c r="Y84" t="str">
        <f t="shared" si="6"/>
        <v/>
      </c>
      <c r="Z84" t="str">
        <f>IF(ISERROR(Sheet1!AI84),"",Sheet1!AI84)</f>
        <v/>
      </c>
      <c r="AA84" t="e">
        <f>IF(Sheet1!W84="Councillors",5120,IF(Sheet1!W84="Information Technology Services Dept.",1024,IF(Sheet1!W84="City Clerk and Solicitor Dept",1953,"No")))</f>
        <v>#VALUE!</v>
      </c>
      <c r="AB84" s="5" t="s">
        <v>96</v>
      </c>
      <c r="AC84" t="e">
        <f>IF(Sheet1!W84="Councillors",4608,IF(Sheet1!W84="Information Technology Services Dept.",921,IF(Sheet1!W84="City Clerk and Solicitor Dept",1855,"No")))</f>
        <v>#VALUE!</v>
      </c>
      <c r="AD84" t="e">
        <f t="shared" si="9"/>
        <v>#VALUE!</v>
      </c>
      <c r="AE84" t="str">
        <f ca="1">IF(Sheet1!AM84="DC1MDB01","DC1",IF(Sheet1!AM84="DC1MDB02","DC1",IF(Sheet1!AM84="DC1MDB03","DC1",IF(Sheet1!AM84="DC1MDB04","DC1",IF(Sheet1!AM84="DC1MDB05","DC1",IF(Sheet1!AM84="DC1MDB06","DC1",IF(Sheet1!AM84="DC1MDB07","DC1",IF(Sheet1!AM84="DC1MDB08","DC1",IF(Sheet1!AM84="DC1MDB09","DC1",IF(Sheet1!AM84="DC1MDB10","DC1",IF(Sheet1!AM84="DC4MDB01","DC4",IF(Sheet1!AM84="DC4MDB02","DC4",IF(Sheet1!AM84="DC4MDB03","DC4",IF(Sheet1!AM84="DC4MDB04","DC4",IF(Sheet1!AM84="DC4MDB05","DC4",IF(Sheet1!AM84="DC4MDB06","DC4",IF(Sheet1!AM84="DC4MDB07","DC4",IF(Sheet1!AM84="DC4MDB08","DC4",IF(Sheet1!AM84="DC4MDB09","DC4",IF(Sheet1!AM84="DC4MDB10","DC4","$False"))))))))))))))))))))</f>
        <v>DC1</v>
      </c>
      <c r="AF84" t="s">
        <v>35</v>
      </c>
      <c r="AG84" t="e">
        <f t="shared" si="10"/>
        <v>#VALUE!</v>
      </c>
      <c r="AH84" t="e">
        <f t="shared" si="11"/>
        <v>#VALUE!</v>
      </c>
      <c r="AI84" t="s">
        <v>11</v>
      </c>
      <c r="AJ84" t="s">
        <v>12</v>
      </c>
      <c r="AK84" t="s">
        <v>13</v>
      </c>
      <c r="AL84" t="s">
        <v>14</v>
      </c>
      <c r="AM84" t="s">
        <v>5</v>
      </c>
      <c r="AN84" t="s">
        <v>15</v>
      </c>
      <c r="AO84" t="s">
        <v>16</v>
      </c>
      <c r="AP84" t="s">
        <v>17</v>
      </c>
      <c r="AQ84" t="s">
        <v>18</v>
      </c>
      <c r="AR84" t="s">
        <v>19</v>
      </c>
    </row>
    <row r="85" spans="1:44" ht="13.5" customHeight="1">
      <c r="A85" s="7"/>
      <c r="B85" s="7"/>
      <c r="C85" s="7"/>
      <c r="D85" s="8"/>
      <c r="F85" s="9" t="str">
        <f>(Sheet1!AE85)</f>
        <v/>
      </c>
      <c r="G85" t="str">
        <f>IF(OR(Sheet1!AH85="Yes",Sheet1!AF85="Yes"),"\\CMFP538\"&amp;Sheet1!AK85,"")</f>
        <v/>
      </c>
      <c r="H85" t="str">
        <f>IF(G85="","",Sheet1!AK85)</f>
        <v/>
      </c>
      <c r="I85" t="str">
        <f>IF(G85="","",Sheet1!AJ85)</f>
        <v/>
      </c>
      <c r="J85" t="e">
        <f>PROPER(Sheet1!Z85)</f>
        <v>#VALUE!</v>
      </c>
      <c r="K85" t="e">
        <f>PROPER(TRIM(IF(ISERROR(Sheet1!N85),Sheet1!Q85,Sheet1!N85)))</f>
        <v>#VALUE!</v>
      </c>
      <c r="L85" t="e">
        <f>PROPER(Sheet1!V85)</f>
        <v>#VALUE!</v>
      </c>
      <c r="M85" t="str">
        <f>TRIM(IF(ISERROR(Sheet1!P85),"",Sheet1!P85))</f>
        <v/>
      </c>
      <c r="N85" s="6" t="e">
        <f>(Sheet1!AA85)</f>
        <v>#VALUE!</v>
      </c>
      <c r="O85" s="6" t="e">
        <f t="shared" si="7"/>
        <v>#VALUE!</v>
      </c>
      <c r="P85" s="6" t="e">
        <f>IF(Sheet1!X85="No","No",IF(Sheet1!X85="","No","Yes"))</f>
        <v>#VALUE!</v>
      </c>
      <c r="Q85" t="e">
        <f>(Sheet1!AB85)</f>
        <v>#VALUE!</v>
      </c>
      <c r="R85" s="6" t="e">
        <f>IF(Sheet1!F85=FALSE,Q85,Sheet1!G85&amp;Sheet1!F85)</f>
        <v>#VALUE!</v>
      </c>
      <c r="S85" s="6" t="e">
        <f t="shared" si="8"/>
        <v>#VALUE!</v>
      </c>
      <c r="T85" s="6" t="e">
        <f>IF(Sheet1!A85=0,"C=US;A= ;P=Regional Municip;O=Lisgar;S="&amp;K85&amp;";"&amp;"G="&amp;L85&amp;";"&amp;"I="&amp;M85&amp;";","C=US;A= ;P=Regional Municip;O=Lisgar;S="&amp;K85&amp;";"&amp;"G="&amp;L85&amp;Sheet1!A85&amp;";"&amp;"I="&amp;M85&amp;";")</f>
        <v>#N/A</v>
      </c>
      <c r="U85" t="str">
        <f ca="1">(Sheet1!AM85)</f>
        <v>DC1MDB02</v>
      </c>
      <c r="V85" t="e">
        <f>(Sheet1!AC85)</f>
        <v>#VALUE!</v>
      </c>
      <c r="W85" t="e">
        <f>Sheet3!D85</f>
        <v>#VALUE!</v>
      </c>
      <c r="X85" t="e">
        <f>Sheet3!E85</f>
        <v>#VALUE!</v>
      </c>
      <c r="Y85" t="str">
        <f t="shared" si="6"/>
        <v/>
      </c>
      <c r="Z85" t="str">
        <f>IF(ISERROR(Sheet1!AI85),"",Sheet1!AI85)</f>
        <v/>
      </c>
      <c r="AA85" t="e">
        <f>IF(Sheet1!W85="Councillors",5120,IF(Sheet1!W85="Information Technology Services Dept.",1024,IF(Sheet1!W85="City Clerk and Solicitor Dept",1953,"No")))</f>
        <v>#VALUE!</v>
      </c>
      <c r="AB85" s="5" t="s">
        <v>96</v>
      </c>
      <c r="AC85" t="e">
        <f>IF(Sheet1!W85="Councillors",4608,IF(Sheet1!W85="Information Technology Services Dept.",921,IF(Sheet1!W85="City Clerk and Solicitor Dept",1855,"No")))</f>
        <v>#VALUE!</v>
      </c>
      <c r="AD85" t="e">
        <f t="shared" si="9"/>
        <v>#VALUE!</v>
      </c>
      <c r="AE85" t="str">
        <f ca="1">IF(Sheet1!AM85="DC1MDB01","DC1",IF(Sheet1!AM85="DC1MDB02","DC1",IF(Sheet1!AM85="DC1MDB03","DC1",IF(Sheet1!AM85="DC1MDB04","DC1",IF(Sheet1!AM85="DC1MDB05","DC1",IF(Sheet1!AM85="DC1MDB06","DC1",IF(Sheet1!AM85="DC1MDB07","DC1",IF(Sheet1!AM85="DC1MDB08","DC1",IF(Sheet1!AM85="DC1MDB09","DC1",IF(Sheet1!AM85="DC1MDB10","DC1",IF(Sheet1!AM85="DC4MDB01","DC4",IF(Sheet1!AM85="DC4MDB02","DC4",IF(Sheet1!AM85="DC4MDB03","DC4",IF(Sheet1!AM85="DC4MDB04","DC4",IF(Sheet1!AM85="DC4MDB05","DC4",IF(Sheet1!AM85="DC4MDB06","DC4",IF(Sheet1!AM85="DC4MDB07","DC4",IF(Sheet1!AM85="DC4MDB08","DC4",IF(Sheet1!AM85="DC4MDB09","DC4",IF(Sheet1!AM85="DC4MDB10","DC4","$False"))))))))))))))))))))</f>
        <v>DC1</v>
      </c>
      <c r="AF85" t="s">
        <v>35</v>
      </c>
      <c r="AG85" t="e">
        <f t="shared" si="10"/>
        <v>#VALUE!</v>
      </c>
      <c r="AH85" t="e">
        <f t="shared" si="11"/>
        <v>#VALUE!</v>
      </c>
      <c r="AI85" t="s">
        <v>11</v>
      </c>
      <c r="AJ85" t="s">
        <v>12</v>
      </c>
      <c r="AK85" t="s">
        <v>13</v>
      </c>
      <c r="AL85" t="s">
        <v>14</v>
      </c>
      <c r="AM85" t="s">
        <v>5</v>
      </c>
      <c r="AN85" t="s">
        <v>15</v>
      </c>
      <c r="AO85" t="s">
        <v>16</v>
      </c>
      <c r="AP85" t="s">
        <v>17</v>
      </c>
      <c r="AQ85" t="s">
        <v>18</v>
      </c>
      <c r="AR85" t="s">
        <v>19</v>
      </c>
    </row>
    <row r="86" spans="1:44" ht="13.5" customHeight="1">
      <c r="A86" s="7"/>
      <c r="B86" s="7"/>
      <c r="C86" s="7"/>
      <c r="D86" s="8"/>
      <c r="F86" s="9" t="str">
        <f>(Sheet1!AE86)</f>
        <v/>
      </c>
      <c r="G86" t="str">
        <f>IF(OR(Sheet1!AH86="Yes",Sheet1!AF86="Yes"),"\\CMFP538\"&amp;Sheet1!AK86,"")</f>
        <v/>
      </c>
      <c r="H86" t="str">
        <f>IF(G86="","",Sheet1!AK86)</f>
        <v/>
      </c>
      <c r="I86" t="str">
        <f>IF(G86="","",Sheet1!AJ86)</f>
        <v/>
      </c>
      <c r="J86" t="e">
        <f>PROPER(Sheet1!Z86)</f>
        <v>#VALUE!</v>
      </c>
      <c r="K86" t="e">
        <f>PROPER(TRIM(IF(ISERROR(Sheet1!N86),Sheet1!Q86,Sheet1!N86)))</f>
        <v>#VALUE!</v>
      </c>
      <c r="L86" t="e">
        <f>PROPER(Sheet1!V86)</f>
        <v>#VALUE!</v>
      </c>
      <c r="M86" t="str">
        <f>TRIM(IF(ISERROR(Sheet1!P86),"",Sheet1!P86))</f>
        <v/>
      </c>
      <c r="N86" s="6" t="e">
        <f>(Sheet1!AA86)</f>
        <v>#VALUE!</v>
      </c>
      <c r="O86" s="6" t="e">
        <f t="shared" si="7"/>
        <v>#VALUE!</v>
      </c>
      <c r="P86" s="6" t="e">
        <f>IF(Sheet1!X86="No","No",IF(Sheet1!X86="","No","Yes"))</f>
        <v>#VALUE!</v>
      </c>
      <c r="Q86" t="e">
        <f>(Sheet1!AB86)</f>
        <v>#VALUE!</v>
      </c>
      <c r="R86" s="6" t="e">
        <f>IF(Sheet1!F86=FALSE,Q86,Sheet1!G86&amp;Sheet1!F86)</f>
        <v>#VALUE!</v>
      </c>
      <c r="S86" s="6" t="e">
        <f t="shared" si="8"/>
        <v>#VALUE!</v>
      </c>
      <c r="T86" s="6" t="e">
        <f>IF(Sheet1!A86=0,"C=US;A= ;P=Regional Municip;O=Lisgar;S="&amp;K86&amp;";"&amp;"G="&amp;L86&amp;";"&amp;"I="&amp;M86&amp;";","C=US;A= ;P=Regional Municip;O=Lisgar;S="&amp;K86&amp;";"&amp;"G="&amp;L86&amp;Sheet1!A86&amp;";"&amp;"I="&amp;M86&amp;";")</f>
        <v>#N/A</v>
      </c>
      <c r="U86" t="str">
        <f ca="1">(Sheet1!AM86)</f>
        <v>DC4MDB05</v>
      </c>
      <c r="V86" t="e">
        <f>(Sheet1!AC86)</f>
        <v>#VALUE!</v>
      </c>
      <c r="W86" t="e">
        <f>Sheet3!D86</f>
        <v>#VALUE!</v>
      </c>
      <c r="X86" t="e">
        <f>Sheet3!E86</f>
        <v>#VALUE!</v>
      </c>
      <c r="Y86" t="str">
        <f t="shared" si="6"/>
        <v/>
      </c>
      <c r="Z86" t="str">
        <f>IF(ISERROR(Sheet1!AI86),"",Sheet1!AI86)</f>
        <v/>
      </c>
      <c r="AA86" t="e">
        <f>IF(Sheet1!W86="Councillors",5120,IF(Sheet1!W86="Information Technology Services Dept.",1024,IF(Sheet1!W86="City Clerk and Solicitor Dept",1953,"No")))</f>
        <v>#VALUE!</v>
      </c>
      <c r="AB86" s="5" t="s">
        <v>96</v>
      </c>
      <c r="AC86" t="e">
        <f>IF(Sheet1!W86="Councillors",4608,IF(Sheet1!W86="Information Technology Services Dept.",921,IF(Sheet1!W86="City Clerk and Solicitor Dept",1855,"No")))</f>
        <v>#VALUE!</v>
      </c>
      <c r="AD86" t="e">
        <f t="shared" si="9"/>
        <v>#VALUE!</v>
      </c>
      <c r="AE86" t="str">
        <f ca="1">IF(Sheet1!AM86="DC1MDB01","DC1",IF(Sheet1!AM86="DC1MDB02","DC1",IF(Sheet1!AM86="DC1MDB03","DC1",IF(Sheet1!AM86="DC1MDB04","DC1",IF(Sheet1!AM86="DC1MDB05","DC1",IF(Sheet1!AM86="DC1MDB06","DC1",IF(Sheet1!AM86="DC1MDB07","DC1",IF(Sheet1!AM86="DC1MDB08","DC1",IF(Sheet1!AM86="DC1MDB09","DC1",IF(Sheet1!AM86="DC1MDB10","DC1",IF(Sheet1!AM86="DC4MDB01","DC4",IF(Sheet1!AM86="DC4MDB02","DC4",IF(Sheet1!AM86="DC4MDB03","DC4",IF(Sheet1!AM86="DC4MDB04","DC4",IF(Sheet1!AM86="DC4MDB05","DC4",IF(Sheet1!AM86="DC4MDB06","DC4",IF(Sheet1!AM86="DC4MDB07","DC4",IF(Sheet1!AM86="DC4MDB08","DC4",IF(Sheet1!AM86="DC4MDB09","DC4",IF(Sheet1!AM86="DC4MDB10","DC4","$False"))))))))))))))))))))</f>
        <v>DC4</v>
      </c>
      <c r="AF86" t="s">
        <v>35</v>
      </c>
      <c r="AG86" t="e">
        <f t="shared" si="10"/>
        <v>#VALUE!</v>
      </c>
      <c r="AH86" t="e">
        <f t="shared" si="11"/>
        <v>#VALUE!</v>
      </c>
      <c r="AI86" t="s">
        <v>11</v>
      </c>
      <c r="AJ86" t="s">
        <v>12</v>
      </c>
      <c r="AK86" t="s">
        <v>13</v>
      </c>
      <c r="AL86" t="s">
        <v>14</v>
      </c>
      <c r="AM86" t="s">
        <v>5</v>
      </c>
      <c r="AN86" t="s">
        <v>15</v>
      </c>
      <c r="AO86" t="s">
        <v>16</v>
      </c>
      <c r="AP86" t="s">
        <v>17</v>
      </c>
      <c r="AQ86" t="s">
        <v>18</v>
      </c>
      <c r="AR86" t="s">
        <v>19</v>
      </c>
    </row>
    <row r="87" spans="1:44" ht="13.5" customHeight="1">
      <c r="A87" s="7"/>
      <c r="B87" s="7"/>
      <c r="C87" s="7"/>
      <c r="D87" s="8"/>
      <c r="F87" s="9" t="str">
        <f>(Sheet1!AE87)</f>
        <v/>
      </c>
      <c r="G87" t="str">
        <f>IF(OR(Sheet1!AH87="Yes",Sheet1!AF87="Yes"),"\\CMFP538\"&amp;Sheet1!AK87,"")</f>
        <v/>
      </c>
      <c r="H87" t="str">
        <f>IF(G87="","",Sheet1!AK87)</f>
        <v/>
      </c>
      <c r="I87" t="str">
        <f>IF(G87="","",Sheet1!AJ87)</f>
        <v/>
      </c>
      <c r="J87" t="e">
        <f>PROPER(Sheet1!Z87)</f>
        <v>#VALUE!</v>
      </c>
      <c r="K87" t="e">
        <f>PROPER(TRIM(IF(ISERROR(Sheet1!N87),Sheet1!Q87,Sheet1!N87)))</f>
        <v>#VALUE!</v>
      </c>
      <c r="L87" t="e">
        <f>PROPER(Sheet1!V87)</f>
        <v>#VALUE!</v>
      </c>
      <c r="M87" t="str">
        <f>TRIM(IF(ISERROR(Sheet1!P87),"",Sheet1!P87))</f>
        <v/>
      </c>
      <c r="N87" s="6" t="e">
        <f>(Sheet1!AA87)</f>
        <v>#VALUE!</v>
      </c>
      <c r="O87" s="6" t="e">
        <f t="shared" si="7"/>
        <v>#VALUE!</v>
      </c>
      <c r="P87" s="6" t="e">
        <f>IF(Sheet1!X87="No","No",IF(Sheet1!X87="","No","Yes"))</f>
        <v>#VALUE!</v>
      </c>
      <c r="Q87" t="e">
        <f>(Sheet1!AB87)</f>
        <v>#VALUE!</v>
      </c>
      <c r="R87" s="6" t="e">
        <f>IF(Sheet1!F87=FALSE,Q87,Sheet1!G87&amp;Sheet1!F87)</f>
        <v>#VALUE!</v>
      </c>
      <c r="S87" s="6" t="e">
        <f t="shared" si="8"/>
        <v>#VALUE!</v>
      </c>
      <c r="T87" s="6" t="e">
        <f>IF(Sheet1!A87=0,"C=US;A= ;P=Regional Municip;O=Lisgar;S="&amp;K87&amp;";"&amp;"G="&amp;L87&amp;";"&amp;"I="&amp;M87&amp;";","C=US;A= ;P=Regional Municip;O=Lisgar;S="&amp;K87&amp;";"&amp;"G="&amp;L87&amp;Sheet1!A87&amp;";"&amp;"I="&amp;M87&amp;";")</f>
        <v>#N/A</v>
      </c>
      <c r="U87" t="str">
        <f ca="1">(Sheet1!AM87)</f>
        <v>DC1MDB01</v>
      </c>
      <c r="V87" t="e">
        <f>(Sheet1!AC87)</f>
        <v>#VALUE!</v>
      </c>
      <c r="W87" t="e">
        <f>Sheet3!D87</f>
        <v>#VALUE!</v>
      </c>
      <c r="X87" t="e">
        <f>Sheet3!E87</f>
        <v>#VALUE!</v>
      </c>
      <c r="Y87" t="str">
        <f t="shared" si="6"/>
        <v/>
      </c>
      <c r="Z87" t="str">
        <f>IF(ISERROR(Sheet1!AI87),"",Sheet1!AI87)</f>
        <v/>
      </c>
      <c r="AA87" t="e">
        <f>IF(Sheet1!W87="Councillors",5120,IF(Sheet1!W87="Information Technology Services Dept.",1024,IF(Sheet1!W87="City Clerk and Solicitor Dept",1953,"No")))</f>
        <v>#VALUE!</v>
      </c>
      <c r="AB87" s="5" t="s">
        <v>96</v>
      </c>
      <c r="AC87" t="e">
        <f>IF(Sheet1!W87="Councillors",4608,IF(Sheet1!W87="Information Technology Services Dept.",921,IF(Sheet1!W87="City Clerk and Solicitor Dept",1855,"No")))</f>
        <v>#VALUE!</v>
      </c>
      <c r="AD87" t="e">
        <f t="shared" si="9"/>
        <v>#VALUE!</v>
      </c>
      <c r="AE87" t="str">
        <f ca="1">IF(Sheet1!AM87="DC1MDB01","DC1",IF(Sheet1!AM87="DC1MDB02","DC1",IF(Sheet1!AM87="DC1MDB03","DC1",IF(Sheet1!AM87="DC1MDB04","DC1",IF(Sheet1!AM87="DC1MDB05","DC1",IF(Sheet1!AM87="DC1MDB06","DC1",IF(Sheet1!AM87="DC1MDB07","DC1",IF(Sheet1!AM87="DC1MDB08","DC1",IF(Sheet1!AM87="DC1MDB09","DC1",IF(Sheet1!AM87="DC1MDB10","DC1",IF(Sheet1!AM87="DC4MDB01","DC4",IF(Sheet1!AM87="DC4MDB02","DC4",IF(Sheet1!AM87="DC4MDB03","DC4",IF(Sheet1!AM87="DC4MDB04","DC4",IF(Sheet1!AM87="DC4MDB05","DC4",IF(Sheet1!AM87="DC4MDB06","DC4",IF(Sheet1!AM87="DC4MDB07","DC4",IF(Sheet1!AM87="DC4MDB08","DC4",IF(Sheet1!AM87="DC4MDB09","DC4",IF(Sheet1!AM87="DC4MDB10","DC4","$False"))))))))))))))))))))</f>
        <v>DC1</v>
      </c>
      <c r="AF87" t="s">
        <v>35</v>
      </c>
      <c r="AG87" t="e">
        <f t="shared" si="10"/>
        <v>#VALUE!</v>
      </c>
      <c r="AH87" t="e">
        <f t="shared" si="11"/>
        <v>#VALUE!</v>
      </c>
      <c r="AI87" t="s">
        <v>11</v>
      </c>
      <c r="AJ87" t="s">
        <v>12</v>
      </c>
      <c r="AK87" t="s">
        <v>13</v>
      </c>
      <c r="AL87" t="s">
        <v>14</v>
      </c>
      <c r="AM87" t="s">
        <v>5</v>
      </c>
      <c r="AN87" t="s">
        <v>15</v>
      </c>
      <c r="AO87" t="s">
        <v>16</v>
      </c>
      <c r="AP87" t="s">
        <v>17</v>
      </c>
      <c r="AQ87" t="s">
        <v>18</v>
      </c>
      <c r="AR87" t="s">
        <v>19</v>
      </c>
    </row>
    <row r="88" spans="1:44" ht="13.5" customHeight="1">
      <c r="A88" s="7"/>
      <c r="B88" s="7"/>
      <c r="C88" s="7"/>
      <c r="D88" s="8"/>
      <c r="F88" s="9" t="str">
        <f>(Sheet1!AE88)</f>
        <v/>
      </c>
      <c r="G88" t="str">
        <f>IF(OR(Sheet1!AH88="Yes",Sheet1!AF88="Yes"),"\\CMFP538\"&amp;Sheet1!AK88,"")</f>
        <v/>
      </c>
      <c r="H88" t="str">
        <f>IF(G88="","",Sheet1!AK88)</f>
        <v/>
      </c>
      <c r="I88" t="str">
        <f>IF(G88="","",Sheet1!AJ88)</f>
        <v/>
      </c>
      <c r="J88" t="e">
        <f>PROPER(Sheet1!Z88)</f>
        <v>#VALUE!</v>
      </c>
      <c r="K88" t="e">
        <f>PROPER(TRIM(IF(ISERROR(Sheet1!N88),Sheet1!Q88,Sheet1!N88)))</f>
        <v>#VALUE!</v>
      </c>
      <c r="L88" t="e">
        <f>PROPER(Sheet1!V88)</f>
        <v>#VALUE!</v>
      </c>
      <c r="M88" t="str">
        <f>TRIM(IF(ISERROR(Sheet1!P88),"",Sheet1!P88))</f>
        <v/>
      </c>
      <c r="N88" s="6" t="e">
        <f>(Sheet1!AA88)</f>
        <v>#VALUE!</v>
      </c>
      <c r="O88" s="6" t="e">
        <f t="shared" si="7"/>
        <v>#VALUE!</v>
      </c>
      <c r="P88" s="6" t="e">
        <f>IF(Sheet1!X88="No","No",IF(Sheet1!X88="","No","Yes"))</f>
        <v>#VALUE!</v>
      </c>
      <c r="Q88" t="e">
        <f>(Sheet1!AB88)</f>
        <v>#VALUE!</v>
      </c>
      <c r="R88" s="6" t="e">
        <f>IF(Sheet1!F88=FALSE,Q88,Sheet1!G88&amp;Sheet1!F88)</f>
        <v>#VALUE!</v>
      </c>
      <c r="S88" s="6" t="e">
        <f t="shared" si="8"/>
        <v>#VALUE!</v>
      </c>
      <c r="T88" s="6" t="e">
        <f>IF(Sheet1!A88=0,"C=US;A= ;P=Regional Municip;O=Lisgar;S="&amp;K88&amp;";"&amp;"G="&amp;L88&amp;";"&amp;"I="&amp;M88&amp;";","C=US;A= ;P=Regional Municip;O=Lisgar;S="&amp;K88&amp;";"&amp;"G="&amp;L88&amp;Sheet1!A88&amp;";"&amp;"I="&amp;M88&amp;";")</f>
        <v>#N/A</v>
      </c>
      <c r="U88" t="str">
        <f ca="1">(Sheet1!AM88)</f>
        <v>DC4MDB09</v>
      </c>
      <c r="V88" t="e">
        <f>(Sheet1!AC88)</f>
        <v>#VALUE!</v>
      </c>
      <c r="W88" t="e">
        <f>Sheet3!D88</f>
        <v>#VALUE!</v>
      </c>
      <c r="X88" t="e">
        <f>Sheet3!E88</f>
        <v>#VALUE!</v>
      </c>
      <c r="Y88" t="str">
        <f t="shared" si="6"/>
        <v/>
      </c>
      <c r="Z88" t="str">
        <f>IF(ISERROR(Sheet1!AI88),"",Sheet1!AI88)</f>
        <v/>
      </c>
      <c r="AA88" t="e">
        <f>IF(Sheet1!W88="Councillors",5120,IF(Sheet1!W88="Information Technology Services Dept.",1024,IF(Sheet1!W88="City Clerk and Solicitor Dept",1953,"No")))</f>
        <v>#VALUE!</v>
      </c>
      <c r="AB88" s="5" t="s">
        <v>96</v>
      </c>
      <c r="AC88" t="e">
        <f>IF(Sheet1!W88="Councillors",4608,IF(Sheet1!W88="Information Technology Services Dept.",921,IF(Sheet1!W88="City Clerk and Solicitor Dept",1855,"No")))</f>
        <v>#VALUE!</v>
      </c>
      <c r="AD88" t="e">
        <f t="shared" si="9"/>
        <v>#VALUE!</v>
      </c>
      <c r="AE88" t="str">
        <f ca="1">IF(Sheet1!AM88="DC1MDB01","DC1",IF(Sheet1!AM88="DC1MDB02","DC1",IF(Sheet1!AM88="DC1MDB03","DC1",IF(Sheet1!AM88="DC1MDB04","DC1",IF(Sheet1!AM88="DC1MDB05","DC1",IF(Sheet1!AM88="DC1MDB06","DC1",IF(Sheet1!AM88="DC1MDB07","DC1",IF(Sheet1!AM88="DC1MDB08","DC1",IF(Sheet1!AM88="DC1MDB09","DC1",IF(Sheet1!AM88="DC1MDB10","DC1",IF(Sheet1!AM88="DC4MDB01","DC4",IF(Sheet1!AM88="DC4MDB02","DC4",IF(Sheet1!AM88="DC4MDB03","DC4",IF(Sheet1!AM88="DC4MDB04","DC4",IF(Sheet1!AM88="DC4MDB05","DC4",IF(Sheet1!AM88="DC4MDB06","DC4",IF(Sheet1!AM88="DC4MDB07","DC4",IF(Sheet1!AM88="DC4MDB08","DC4",IF(Sheet1!AM88="DC4MDB09","DC4",IF(Sheet1!AM88="DC4MDB10","DC4","$False"))))))))))))))))))))</f>
        <v>DC4</v>
      </c>
      <c r="AF88" t="s">
        <v>35</v>
      </c>
      <c r="AG88" t="e">
        <f t="shared" si="10"/>
        <v>#VALUE!</v>
      </c>
      <c r="AH88" t="e">
        <f t="shared" si="11"/>
        <v>#VALUE!</v>
      </c>
      <c r="AI88" t="s">
        <v>11</v>
      </c>
      <c r="AJ88" t="s">
        <v>12</v>
      </c>
      <c r="AK88" t="s">
        <v>13</v>
      </c>
      <c r="AL88" t="s">
        <v>14</v>
      </c>
      <c r="AM88" t="s">
        <v>5</v>
      </c>
      <c r="AN88" t="s">
        <v>15</v>
      </c>
      <c r="AO88" t="s">
        <v>16</v>
      </c>
      <c r="AP88" t="s">
        <v>17</v>
      </c>
      <c r="AQ88" t="s">
        <v>18</v>
      </c>
      <c r="AR88" t="s">
        <v>19</v>
      </c>
    </row>
    <row r="89" spans="1:44" ht="13.5" customHeight="1">
      <c r="A89" s="7"/>
      <c r="B89" s="7"/>
      <c r="C89" s="7"/>
      <c r="D89" s="8"/>
      <c r="F89" s="9" t="str">
        <f>(Sheet1!AE89)</f>
        <v/>
      </c>
      <c r="G89" t="str">
        <f>IF(OR(Sheet1!AH89="Yes",Sheet1!AF89="Yes"),"\\CMFP538\"&amp;Sheet1!AK89,"")</f>
        <v/>
      </c>
      <c r="H89" t="str">
        <f>IF(G89="","",Sheet1!AK89)</f>
        <v/>
      </c>
      <c r="I89" t="str">
        <f>IF(G89="","",Sheet1!AJ89)</f>
        <v/>
      </c>
      <c r="J89" t="e">
        <f>PROPER(Sheet1!Z89)</f>
        <v>#VALUE!</v>
      </c>
      <c r="K89" t="e">
        <f>PROPER(TRIM(IF(ISERROR(Sheet1!N89),Sheet1!Q89,Sheet1!N89)))</f>
        <v>#VALUE!</v>
      </c>
      <c r="L89" t="e">
        <f>PROPER(Sheet1!V89)</f>
        <v>#VALUE!</v>
      </c>
      <c r="M89" t="str">
        <f>TRIM(IF(ISERROR(Sheet1!P89),"",Sheet1!P89))</f>
        <v/>
      </c>
      <c r="N89" s="6" t="e">
        <f>(Sheet1!AA89)</f>
        <v>#VALUE!</v>
      </c>
      <c r="O89" s="6" t="e">
        <f t="shared" si="7"/>
        <v>#VALUE!</v>
      </c>
      <c r="P89" s="6" t="e">
        <f>IF(Sheet1!X89="No","No",IF(Sheet1!X89="","No","Yes"))</f>
        <v>#VALUE!</v>
      </c>
      <c r="Q89" t="e">
        <f>(Sheet1!AB89)</f>
        <v>#VALUE!</v>
      </c>
      <c r="R89" s="6" t="e">
        <f>IF(Sheet1!F89=FALSE,Q89,Sheet1!G89&amp;Sheet1!F89)</f>
        <v>#VALUE!</v>
      </c>
      <c r="S89" s="6" t="e">
        <f t="shared" si="8"/>
        <v>#VALUE!</v>
      </c>
      <c r="T89" s="6" t="e">
        <f>IF(Sheet1!A89=0,"C=US;A= ;P=Regional Municip;O=Lisgar;S="&amp;K89&amp;";"&amp;"G="&amp;L89&amp;";"&amp;"I="&amp;M89&amp;";","C=US;A= ;P=Regional Municip;O=Lisgar;S="&amp;K89&amp;";"&amp;"G="&amp;L89&amp;Sheet1!A89&amp;";"&amp;"I="&amp;M89&amp;";")</f>
        <v>#N/A</v>
      </c>
      <c r="U89" t="str">
        <f ca="1">(Sheet1!AM89)</f>
        <v>DC4MDB08</v>
      </c>
      <c r="V89" t="e">
        <f>(Sheet1!AC89)</f>
        <v>#VALUE!</v>
      </c>
      <c r="W89" t="e">
        <f>Sheet3!D89</f>
        <v>#VALUE!</v>
      </c>
      <c r="X89" t="e">
        <f>Sheet3!E89</f>
        <v>#VALUE!</v>
      </c>
      <c r="Y89" t="str">
        <f t="shared" si="6"/>
        <v/>
      </c>
      <c r="Z89" t="str">
        <f>IF(ISERROR(Sheet1!AI89),"",Sheet1!AI89)</f>
        <v/>
      </c>
      <c r="AA89" t="e">
        <f>IF(Sheet1!W89="Councillors",5120,IF(Sheet1!W89="Information Technology Services Dept.",1024,IF(Sheet1!W89="City Clerk and Solicitor Dept",1953,"No")))</f>
        <v>#VALUE!</v>
      </c>
      <c r="AB89" s="5" t="s">
        <v>96</v>
      </c>
      <c r="AC89" t="e">
        <f>IF(Sheet1!W89="Councillors",4608,IF(Sheet1!W89="Information Technology Services Dept.",921,IF(Sheet1!W89="City Clerk and Solicitor Dept",1855,"No")))</f>
        <v>#VALUE!</v>
      </c>
      <c r="AD89" t="e">
        <f t="shared" si="9"/>
        <v>#VALUE!</v>
      </c>
      <c r="AE89" t="str">
        <f ca="1">IF(Sheet1!AM89="DC1MDB01","DC1",IF(Sheet1!AM89="DC1MDB02","DC1",IF(Sheet1!AM89="DC1MDB03","DC1",IF(Sheet1!AM89="DC1MDB04","DC1",IF(Sheet1!AM89="DC1MDB05","DC1",IF(Sheet1!AM89="DC1MDB06","DC1",IF(Sheet1!AM89="DC1MDB07","DC1",IF(Sheet1!AM89="DC1MDB08","DC1",IF(Sheet1!AM89="DC1MDB09","DC1",IF(Sheet1!AM89="DC1MDB10","DC1",IF(Sheet1!AM89="DC4MDB01","DC4",IF(Sheet1!AM89="DC4MDB02","DC4",IF(Sheet1!AM89="DC4MDB03","DC4",IF(Sheet1!AM89="DC4MDB04","DC4",IF(Sheet1!AM89="DC4MDB05","DC4",IF(Sheet1!AM89="DC4MDB06","DC4",IF(Sheet1!AM89="DC4MDB07","DC4",IF(Sheet1!AM89="DC4MDB08","DC4",IF(Sheet1!AM89="DC4MDB09","DC4",IF(Sheet1!AM89="DC4MDB10","DC4","$False"))))))))))))))))))))</f>
        <v>DC4</v>
      </c>
      <c r="AF89" t="s">
        <v>35</v>
      </c>
      <c r="AG89" t="e">
        <f t="shared" si="10"/>
        <v>#VALUE!</v>
      </c>
      <c r="AH89" t="e">
        <f t="shared" si="11"/>
        <v>#VALUE!</v>
      </c>
      <c r="AI89" t="s">
        <v>11</v>
      </c>
      <c r="AJ89" t="s">
        <v>12</v>
      </c>
      <c r="AK89" t="s">
        <v>13</v>
      </c>
      <c r="AL89" t="s">
        <v>14</v>
      </c>
      <c r="AM89" t="s">
        <v>5</v>
      </c>
      <c r="AN89" t="s">
        <v>15</v>
      </c>
      <c r="AO89" t="s">
        <v>16</v>
      </c>
      <c r="AP89" t="s">
        <v>17</v>
      </c>
      <c r="AQ89" t="s">
        <v>18</v>
      </c>
      <c r="AR89" t="s">
        <v>19</v>
      </c>
    </row>
    <row r="90" spans="1:44" ht="13.5" customHeight="1">
      <c r="A90" s="7"/>
      <c r="B90" s="7"/>
      <c r="C90" s="7"/>
      <c r="D90" s="8"/>
      <c r="F90" s="9" t="str">
        <f>(Sheet1!AE90)</f>
        <v/>
      </c>
      <c r="G90" t="str">
        <f>IF(OR(Sheet1!AH90="Yes",Sheet1!AF90="Yes"),"\\CMFP538\"&amp;Sheet1!AK90,"")</f>
        <v/>
      </c>
      <c r="H90" t="str">
        <f>IF(G90="","",Sheet1!AK90)</f>
        <v/>
      </c>
      <c r="I90" t="str">
        <f>IF(G90="","",Sheet1!AJ90)</f>
        <v/>
      </c>
      <c r="J90" t="e">
        <f>PROPER(Sheet1!Z90)</f>
        <v>#VALUE!</v>
      </c>
      <c r="K90" t="e">
        <f>PROPER(TRIM(IF(ISERROR(Sheet1!N90),Sheet1!Q90,Sheet1!N90)))</f>
        <v>#VALUE!</v>
      </c>
      <c r="L90" t="e">
        <f>PROPER(Sheet1!V90)</f>
        <v>#VALUE!</v>
      </c>
      <c r="M90" t="str">
        <f>TRIM(IF(ISERROR(Sheet1!P90),"",Sheet1!P90))</f>
        <v/>
      </c>
      <c r="N90" s="6" t="e">
        <f>(Sheet1!AA90)</f>
        <v>#VALUE!</v>
      </c>
      <c r="O90" s="6" t="e">
        <f t="shared" si="7"/>
        <v>#VALUE!</v>
      </c>
      <c r="P90" s="6" t="e">
        <f>IF(Sheet1!X90="No","No",IF(Sheet1!X90="","No","Yes"))</f>
        <v>#VALUE!</v>
      </c>
      <c r="Q90" t="e">
        <f>(Sheet1!AB90)</f>
        <v>#VALUE!</v>
      </c>
      <c r="R90" s="6" t="e">
        <f>IF(Sheet1!F90=FALSE,Q90,Sheet1!G90&amp;Sheet1!F90)</f>
        <v>#VALUE!</v>
      </c>
      <c r="S90" s="6" t="e">
        <f t="shared" si="8"/>
        <v>#VALUE!</v>
      </c>
      <c r="T90" s="6" t="e">
        <f>IF(Sheet1!A90=0,"C=US;A= ;P=Regional Municip;O=Lisgar;S="&amp;K90&amp;";"&amp;"G="&amp;L90&amp;";"&amp;"I="&amp;M90&amp;";","C=US;A= ;P=Regional Municip;O=Lisgar;S="&amp;K90&amp;";"&amp;"G="&amp;L90&amp;Sheet1!A90&amp;";"&amp;"I="&amp;M90&amp;";")</f>
        <v>#N/A</v>
      </c>
      <c r="U90" t="str">
        <f ca="1">(Sheet1!AM90)</f>
        <v>DC4MDB01</v>
      </c>
      <c r="V90" t="e">
        <f>(Sheet1!AC90)</f>
        <v>#VALUE!</v>
      </c>
      <c r="W90" t="e">
        <f>Sheet3!D90</f>
        <v>#VALUE!</v>
      </c>
      <c r="X90" t="e">
        <f>Sheet3!E90</f>
        <v>#VALUE!</v>
      </c>
      <c r="Y90" t="str">
        <f t="shared" si="6"/>
        <v/>
      </c>
      <c r="Z90" t="str">
        <f>IF(ISERROR(Sheet1!AI90),"",Sheet1!AI90)</f>
        <v/>
      </c>
      <c r="AA90" t="e">
        <f>IF(Sheet1!W90="Councillors",5120,IF(Sheet1!W90="Information Technology Services Dept.",1024,IF(Sheet1!W90="City Clerk and Solicitor Dept",1953,"No")))</f>
        <v>#VALUE!</v>
      </c>
      <c r="AB90" s="5" t="s">
        <v>96</v>
      </c>
      <c r="AC90" t="e">
        <f>IF(Sheet1!W90="Councillors",4608,IF(Sheet1!W90="Information Technology Services Dept.",921,IF(Sheet1!W90="City Clerk and Solicitor Dept",1855,"No")))</f>
        <v>#VALUE!</v>
      </c>
      <c r="AD90" t="e">
        <f t="shared" si="9"/>
        <v>#VALUE!</v>
      </c>
      <c r="AE90" t="str">
        <f ca="1">IF(Sheet1!AM90="DC1MDB01","DC1",IF(Sheet1!AM90="DC1MDB02","DC1",IF(Sheet1!AM90="DC1MDB03","DC1",IF(Sheet1!AM90="DC1MDB04","DC1",IF(Sheet1!AM90="DC1MDB05","DC1",IF(Sheet1!AM90="DC1MDB06","DC1",IF(Sheet1!AM90="DC1MDB07","DC1",IF(Sheet1!AM90="DC1MDB08","DC1",IF(Sheet1!AM90="DC1MDB09","DC1",IF(Sheet1!AM90="DC1MDB10","DC1",IF(Sheet1!AM90="DC4MDB01","DC4",IF(Sheet1!AM90="DC4MDB02","DC4",IF(Sheet1!AM90="DC4MDB03","DC4",IF(Sheet1!AM90="DC4MDB04","DC4",IF(Sheet1!AM90="DC4MDB05","DC4",IF(Sheet1!AM90="DC4MDB06","DC4",IF(Sheet1!AM90="DC4MDB07","DC4",IF(Sheet1!AM90="DC4MDB08","DC4",IF(Sheet1!AM90="DC4MDB09","DC4",IF(Sheet1!AM90="DC4MDB10","DC4","$False"))))))))))))))))))))</f>
        <v>DC4</v>
      </c>
      <c r="AF90" t="s">
        <v>35</v>
      </c>
      <c r="AG90" t="e">
        <f t="shared" si="10"/>
        <v>#VALUE!</v>
      </c>
      <c r="AH90" t="e">
        <f t="shared" si="11"/>
        <v>#VALUE!</v>
      </c>
      <c r="AI90" t="s">
        <v>11</v>
      </c>
      <c r="AJ90" t="s">
        <v>12</v>
      </c>
      <c r="AK90" t="s">
        <v>13</v>
      </c>
      <c r="AL90" t="s">
        <v>14</v>
      </c>
      <c r="AM90" t="s">
        <v>5</v>
      </c>
      <c r="AN90" t="s">
        <v>15</v>
      </c>
      <c r="AO90" t="s">
        <v>16</v>
      </c>
      <c r="AP90" t="s">
        <v>17</v>
      </c>
      <c r="AQ90" t="s">
        <v>18</v>
      </c>
      <c r="AR90" t="s">
        <v>19</v>
      </c>
    </row>
    <row r="91" spans="1:44" ht="13.5" customHeight="1">
      <c r="A91" s="7"/>
      <c r="B91" s="7"/>
      <c r="C91" s="7"/>
      <c r="D91" s="8"/>
      <c r="F91" s="9" t="str">
        <f>(Sheet1!AE91)</f>
        <v/>
      </c>
      <c r="G91" t="str">
        <f>IF(OR(Sheet1!AH91="Yes",Sheet1!AF91="Yes"),"\\CMFP538\"&amp;Sheet1!AK91,"")</f>
        <v/>
      </c>
      <c r="H91" t="str">
        <f>IF(G91="","",Sheet1!AK91)</f>
        <v/>
      </c>
      <c r="I91" t="str">
        <f>IF(G91="","",Sheet1!AJ91)</f>
        <v/>
      </c>
      <c r="J91" t="e">
        <f>PROPER(Sheet1!Z91)</f>
        <v>#VALUE!</v>
      </c>
      <c r="K91" t="e">
        <f>PROPER(TRIM(IF(ISERROR(Sheet1!N91),Sheet1!Q91,Sheet1!N91)))</f>
        <v>#VALUE!</v>
      </c>
      <c r="L91" t="e">
        <f>PROPER(Sheet1!V91)</f>
        <v>#VALUE!</v>
      </c>
      <c r="M91" t="str">
        <f>TRIM(IF(ISERROR(Sheet1!P91),"",Sheet1!P91))</f>
        <v/>
      </c>
      <c r="N91" s="6" t="e">
        <f>(Sheet1!AA91)</f>
        <v>#VALUE!</v>
      </c>
      <c r="O91" s="6" t="e">
        <f t="shared" si="7"/>
        <v>#VALUE!</v>
      </c>
      <c r="P91" s="6" t="e">
        <f>IF(Sheet1!X91="No","No",IF(Sheet1!X91="","No","Yes"))</f>
        <v>#VALUE!</v>
      </c>
      <c r="Q91" t="e">
        <f>(Sheet1!AB91)</f>
        <v>#VALUE!</v>
      </c>
      <c r="R91" s="6" t="e">
        <f>IF(Sheet1!F91=FALSE,Q91,Sheet1!G91&amp;Sheet1!F91)</f>
        <v>#VALUE!</v>
      </c>
      <c r="S91" s="6" t="e">
        <f t="shared" si="8"/>
        <v>#VALUE!</v>
      </c>
      <c r="T91" s="6" t="e">
        <f>IF(Sheet1!A91=0,"C=US;A= ;P=Regional Municip;O=Lisgar;S="&amp;K91&amp;";"&amp;"G="&amp;L91&amp;";"&amp;"I="&amp;M91&amp;";","C=US;A= ;P=Regional Municip;O=Lisgar;S="&amp;K91&amp;";"&amp;"G="&amp;L91&amp;Sheet1!A91&amp;";"&amp;"I="&amp;M91&amp;";")</f>
        <v>#N/A</v>
      </c>
      <c r="U91" t="str">
        <f ca="1">(Sheet1!AM91)</f>
        <v>DC4MDB06</v>
      </c>
      <c r="V91" t="e">
        <f>(Sheet1!AC91)</f>
        <v>#VALUE!</v>
      </c>
      <c r="W91" t="e">
        <f>Sheet3!D91</f>
        <v>#VALUE!</v>
      </c>
      <c r="X91" t="e">
        <f>Sheet3!E91</f>
        <v>#VALUE!</v>
      </c>
      <c r="Y91" t="str">
        <f t="shared" si="6"/>
        <v/>
      </c>
      <c r="Z91" t="str">
        <f>IF(ISERROR(Sheet1!AI91),"",Sheet1!AI91)</f>
        <v/>
      </c>
      <c r="AA91" t="e">
        <f>IF(Sheet1!W91="Councillors",5120,IF(Sheet1!W91="Information Technology Services Dept.",1024,IF(Sheet1!W91="City Clerk and Solicitor Dept",1953,"No")))</f>
        <v>#VALUE!</v>
      </c>
      <c r="AB91" s="5" t="s">
        <v>96</v>
      </c>
      <c r="AC91" t="e">
        <f>IF(Sheet1!W91="Councillors",4608,IF(Sheet1!W91="Information Technology Services Dept.",921,IF(Sheet1!W91="City Clerk and Solicitor Dept",1855,"No")))</f>
        <v>#VALUE!</v>
      </c>
      <c r="AD91" t="e">
        <f t="shared" si="9"/>
        <v>#VALUE!</v>
      </c>
      <c r="AE91" t="str">
        <f ca="1">IF(Sheet1!AM91="DC1MDB01","DC1",IF(Sheet1!AM91="DC1MDB02","DC1",IF(Sheet1!AM91="DC1MDB03","DC1",IF(Sheet1!AM91="DC1MDB04","DC1",IF(Sheet1!AM91="DC1MDB05","DC1",IF(Sheet1!AM91="DC1MDB06","DC1",IF(Sheet1!AM91="DC1MDB07","DC1",IF(Sheet1!AM91="DC1MDB08","DC1",IF(Sheet1!AM91="DC1MDB09","DC1",IF(Sheet1!AM91="DC1MDB10","DC1",IF(Sheet1!AM91="DC4MDB01","DC4",IF(Sheet1!AM91="DC4MDB02","DC4",IF(Sheet1!AM91="DC4MDB03","DC4",IF(Sheet1!AM91="DC4MDB04","DC4",IF(Sheet1!AM91="DC4MDB05","DC4",IF(Sheet1!AM91="DC4MDB06","DC4",IF(Sheet1!AM91="DC4MDB07","DC4",IF(Sheet1!AM91="DC4MDB08","DC4",IF(Sheet1!AM91="DC4MDB09","DC4",IF(Sheet1!AM91="DC4MDB10","DC4","$False"))))))))))))))))))))</f>
        <v>DC4</v>
      </c>
      <c r="AF91" t="s">
        <v>35</v>
      </c>
      <c r="AG91" t="e">
        <f t="shared" si="10"/>
        <v>#VALUE!</v>
      </c>
      <c r="AH91" t="e">
        <f t="shared" si="11"/>
        <v>#VALUE!</v>
      </c>
      <c r="AI91" t="s">
        <v>11</v>
      </c>
      <c r="AJ91" t="s">
        <v>12</v>
      </c>
      <c r="AK91" t="s">
        <v>13</v>
      </c>
      <c r="AL91" t="s">
        <v>14</v>
      </c>
      <c r="AM91" t="s">
        <v>5</v>
      </c>
      <c r="AN91" t="s">
        <v>15</v>
      </c>
      <c r="AO91" t="s">
        <v>16</v>
      </c>
      <c r="AP91" t="s">
        <v>17</v>
      </c>
      <c r="AQ91" t="s">
        <v>18</v>
      </c>
      <c r="AR91" t="s">
        <v>19</v>
      </c>
    </row>
    <row r="92" spans="1:44" ht="13.5" customHeight="1">
      <c r="A92" s="7"/>
      <c r="B92" s="7"/>
      <c r="C92" s="7"/>
      <c r="D92" s="8"/>
      <c r="F92" s="9" t="str">
        <f>(Sheet1!AE92)</f>
        <v/>
      </c>
      <c r="G92" t="str">
        <f>IF(OR(Sheet1!AH92="Yes",Sheet1!AF92="Yes"),"\\CMFP538\"&amp;Sheet1!AK92,"")</f>
        <v/>
      </c>
      <c r="H92" t="str">
        <f>IF(G92="","",Sheet1!AK92)</f>
        <v/>
      </c>
      <c r="I92" t="str">
        <f>IF(G92="","",Sheet1!AJ92)</f>
        <v/>
      </c>
      <c r="J92" t="e">
        <f>PROPER(Sheet1!Z92)</f>
        <v>#VALUE!</v>
      </c>
      <c r="K92" t="e">
        <f>PROPER(TRIM(IF(ISERROR(Sheet1!N92),Sheet1!Q92,Sheet1!N92)))</f>
        <v>#VALUE!</v>
      </c>
      <c r="L92" t="e">
        <f>PROPER(Sheet1!V92)</f>
        <v>#VALUE!</v>
      </c>
      <c r="M92" t="str">
        <f>TRIM(IF(ISERROR(Sheet1!P92),"",Sheet1!P92))</f>
        <v/>
      </c>
      <c r="N92" s="6" t="e">
        <f>(Sheet1!AA92)</f>
        <v>#VALUE!</v>
      </c>
      <c r="O92" s="6" t="e">
        <f t="shared" si="7"/>
        <v>#VALUE!</v>
      </c>
      <c r="P92" s="6" t="e">
        <f>IF(Sheet1!X92="No","No",IF(Sheet1!X92="","No","Yes"))</f>
        <v>#VALUE!</v>
      </c>
      <c r="Q92" t="e">
        <f>(Sheet1!AB92)</f>
        <v>#VALUE!</v>
      </c>
      <c r="R92" s="6" t="e">
        <f>IF(Sheet1!F92=FALSE,Q92,Sheet1!G92&amp;Sheet1!F92)</f>
        <v>#VALUE!</v>
      </c>
      <c r="S92" s="6" t="e">
        <f t="shared" si="8"/>
        <v>#VALUE!</v>
      </c>
      <c r="T92" s="6" t="e">
        <f>IF(Sheet1!A92=0,"C=US;A= ;P=Regional Municip;O=Lisgar;S="&amp;K92&amp;";"&amp;"G="&amp;L92&amp;";"&amp;"I="&amp;M92&amp;";","C=US;A= ;P=Regional Municip;O=Lisgar;S="&amp;K92&amp;";"&amp;"G="&amp;L92&amp;Sheet1!A92&amp;";"&amp;"I="&amp;M92&amp;";")</f>
        <v>#N/A</v>
      </c>
      <c r="U92" t="str">
        <f ca="1">(Sheet1!AM92)</f>
        <v>DC1MDB08</v>
      </c>
      <c r="V92" t="e">
        <f>(Sheet1!AC92)</f>
        <v>#VALUE!</v>
      </c>
      <c r="W92" t="e">
        <f>Sheet3!D92</f>
        <v>#VALUE!</v>
      </c>
      <c r="X92" t="e">
        <f>Sheet3!E92</f>
        <v>#VALUE!</v>
      </c>
      <c r="Y92" t="str">
        <f t="shared" si="6"/>
        <v/>
      </c>
      <c r="Z92" t="str">
        <f>IF(ISERROR(Sheet1!AI92),"",Sheet1!AI92)</f>
        <v/>
      </c>
      <c r="AA92" t="e">
        <f>IF(Sheet1!W92="Councillors",5120,IF(Sheet1!W92="Information Technology Services Dept.",1024,IF(Sheet1!W92="City Clerk and Solicitor Dept",1953,"No")))</f>
        <v>#VALUE!</v>
      </c>
      <c r="AB92" s="5" t="s">
        <v>96</v>
      </c>
      <c r="AC92" t="e">
        <f>IF(Sheet1!W92="Councillors",4608,IF(Sheet1!W92="Information Technology Services Dept.",921,IF(Sheet1!W92="City Clerk and Solicitor Dept",1855,"No")))</f>
        <v>#VALUE!</v>
      </c>
      <c r="AD92" t="e">
        <f t="shared" si="9"/>
        <v>#VALUE!</v>
      </c>
      <c r="AE92" t="str">
        <f ca="1">IF(Sheet1!AM92="DC1MDB01","DC1",IF(Sheet1!AM92="DC1MDB02","DC1",IF(Sheet1!AM92="DC1MDB03","DC1",IF(Sheet1!AM92="DC1MDB04","DC1",IF(Sheet1!AM92="DC1MDB05","DC1",IF(Sheet1!AM92="DC1MDB06","DC1",IF(Sheet1!AM92="DC1MDB07","DC1",IF(Sheet1!AM92="DC1MDB08","DC1",IF(Sheet1!AM92="DC1MDB09","DC1",IF(Sheet1!AM92="DC1MDB10","DC1",IF(Sheet1!AM92="DC4MDB01","DC4",IF(Sheet1!AM92="DC4MDB02","DC4",IF(Sheet1!AM92="DC4MDB03","DC4",IF(Sheet1!AM92="DC4MDB04","DC4",IF(Sheet1!AM92="DC4MDB05","DC4",IF(Sheet1!AM92="DC4MDB06","DC4",IF(Sheet1!AM92="DC4MDB07","DC4",IF(Sheet1!AM92="DC4MDB08","DC4",IF(Sheet1!AM92="DC4MDB09","DC4",IF(Sheet1!AM92="DC4MDB10","DC4","$False"))))))))))))))))))))</f>
        <v>DC1</v>
      </c>
      <c r="AF92" t="s">
        <v>35</v>
      </c>
      <c r="AG92" t="e">
        <f t="shared" si="10"/>
        <v>#VALUE!</v>
      </c>
      <c r="AH92" t="e">
        <f t="shared" si="11"/>
        <v>#VALUE!</v>
      </c>
      <c r="AI92" t="s">
        <v>11</v>
      </c>
      <c r="AJ92" t="s">
        <v>12</v>
      </c>
      <c r="AK92" t="s">
        <v>13</v>
      </c>
      <c r="AL92" t="s">
        <v>14</v>
      </c>
      <c r="AM92" t="s">
        <v>5</v>
      </c>
      <c r="AN92" t="s">
        <v>15</v>
      </c>
      <c r="AO92" t="s">
        <v>16</v>
      </c>
      <c r="AP92" t="s">
        <v>17</v>
      </c>
      <c r="AQ92" t="s">
        <v>18</v>
      </c>
      <c r="AR92" t="s">
        <v>19</v>
      </c>
    </row>
    <row r="93" spans="1:44" ht="13.5" customHeight="1">
      <c r="A93" s="7"/>
      <c r="B93" s="7"/>
      <c r="C93" s="7"/>
      <c r="D93" s="8"/>
      <c r="F93" s="9" t="str">
        <f>(Sheet1!AE93)</f>
        <v/>
      </c>
      <c r="G93" t="str">
        <f>IF(OR(Sheet1!AH93="Yes",Sheet1!AF93="Yes"),"\\CMFP538\"&amp;Sheet1!AK93,"")</f>
        <v/>
      </c>
      <c r="H93" t="str">
        <f>IF(G93="","",Sheet1!AK93)</f>
        <v/>
      </c>
      <c r="I93" t="str">
        <f>IF(G93="","",Sheet1!AJ93)</f>
        <v/>
      </c>
      <c r="J93" t="e">
        <f>PROPER(Sheet1!Z93)</f>
        <v>#VALUE!</v>
      </c>
      <c r="K93" t="e">
        <f>PROPER(TRIM(IF(ISERROR(Sheet1!N93),Sheet1!Q93,Sheet1!N93)))</f>
        <v>#VALUE!</v>
      </c>
      <c r="L93" t="e">
        <f>PROPER(Sheet1!V93)</f>
        <v>#VALUE!</v>
      </c>
      <c r="M93" t="str">
        <f>TRIM(IF(ISERROR(Sheet1!P93),"",Sheet1!P93))</f>
        <v/>
      </c>
      <c r="N93" s="6" t="e">
        <f>(Sheet1!AA93)</f>
        <v>#VALUE!</v>
      </c>
      <c r="O93" s="6" t="e">
        <f t="shared" si="7"/>
        <v>#VALUE!</v>
      </c>
      <c r="P93" s="6" t="e">
        <f>IF(Sheet1!X93="No","No",IF(Sheet1!X93="","No","Yes"))</f>
        <v>#VALUE!</v>
      </c>
      <c r="Q93" t="e">
        <f>(Sheet1!AB93)</f>
        <v>#VALUE!</v>
      </c>
      <c r="R93" s="6" t="e">
        <f>IF(Sheet1!F93=FALSE,Q93,Sheet1!G93&amp;Sheet1!F93)</f>
        <v>#VALUE!</v>
      </c>
      <c r="S93" s="6" t="e">
        <f t="shared" si="8"/>
        <v>#VALUE!</v>
      </c>
      <c r="T93" s="6" t="e">
        <f>IF(Sheet1!A93=0,"C=US;A= ;P=Regional Municip;O=Lisgar;S="&amp;K93&amp;";"&amp;"G="&amp;L93&amp;";"&amp;"I="&amp;M93&amp;";","C=US;A= ;P=Regional Municip;O=Lisgar;S="&amp;K93&amp;";"&amp;"G="&amp;L93&amp;Sheet1!A93&amp;";"&amp;"I="&amp;M93&amp;";")</f>
        <v>#N/A</v>
      </c>
      <c r="U93" t="str">
        <f ca="1">(Sheet1!AM93)</f>
        <v>DC1MDB01</v>
      </c>
      <c r="V93" t="e">
        <f>(Sheet1!AC93)</f>
        <v>#VALUE!</v>
      </c>
      <c r="W93" t="e">
        <f>Sheet3!D93</f>
        <v>#VALUE!</v>
      </c>
      <c r="X93" t="e">
        <f>Sheet3!E93</f>
        <v>#VALUE!</v>
      </c>
      <c r="Y93" t="str">
        <f t="shared" si="6"/>
        <v/>
      </c>
      <c r="Z93" t="str">
        <f>IF(ISERROR(Sheet1!AI93),"",Sheet1!AI93)</f>
        <v/>
      </c>
      <c r="AA93" t="e">
        <f>IF(Sheet1!W93="Councillors",5120,IF(Sheet1!W93="Information Technology Services Dept.",1024,IF(Sheet1!W93="City Clerk and Solicitor Dept",1953,"No")))</f>
        <v>#VALUE!</v>
      </c>
      <c r="AB93" s="5" t="s">
        <v>96</v>
      </c>
      <c r="AC93" t="e">
        <f>IF(Sheet1!W93="Councillors",4608,IF(Sheet1!W93="Information Technology Services Dept.",921,IF(Sheet1!W93="City Clerk and Solicitor Dept",1855,"No")))</f>
        <v>#VALUE!</v>
      </c>
      <c r="AD93" t="e">
        <f t="shared" si="9"/>
        <v>#VALUE!</v>
      </c>
      <c r="AE93" t="str">
        <f ca="1">IF(Sheet1!AM93="DC1MDB01","DC1",IF(Sheet1!AM93="DC1MDB02","DC1",IF(Sheet1!AM93="DC1MDB03","DC1",IF(Sheet1!AM93="DC1MDB04","DC1",IF(Sheet1!AM93="DC1MDB05","DC1",IF(Sheet1!AM93="DC1MDB06","DC1",IF(Sheet1!AM93="DC1MDB07","DC1",IF(Sheet1!AM93="DC1MDB08","DC1",IF(Sheet1!AM93="DC1MDB09","DC1",IF(Sheet1!AM93="DC1MDB10","DC1",IF(Sheet1!AM93="DC4MDB01","DC4",IF(Sheet1!AM93="DC4MDB02","DC4",IF(Sheet1!AM93="DC4MDB03","DC4",IF(Sheet1!AM93="DC4MDB04","DC4",IF(Sheet1!AM93="DC4MDB05","DC4",IF(Sheet1!AM93="DC4MDB06","DC4",IF(Sheet1!AM93="DC4MDB07","DC4",IF(Sheet1!AM93="DC4MDB08","DC4",IF(Sheet1!AM93="DC4MDB09","DC4",IF(Sheet1!AM93="DC4MDB10","DC4","$False"))))))))))))))))))))</f>
        <v>DC1</v>
      </c>
      <c r="AF93" t="s">
        <v>35</v>
      </c>
      <c r="AG93" t="e">
        <f t="shared" si="10"/>
        <v>#VALUE!</v>
      </c>
      <c r="AH93" t="e">
        <f t="shared" si="11"/>
        <v>#VALUE!</v>
      </c>
      <c r="AI93" t="s">
        <v>11</v>
      </c>
      <c r="AJ93" t="s">
        <v>12</v>
      </c>
      <c r="AK93" t="s">
        <v>13</v>
      </c>
      <c r="AL93" t="s">
        <v>14</v>
      </c>
      <c r="AM93" t="s">
        <v>5</v>
      </c>
      <c r="AN93" t="s">
        <v>15</v>
      </c>
      <c r="AO93" t="s">
        <v>16</v>
      </c>
      <c r="AP93" t="s">
        <v>17</v>
      </c>
      <c r="AQ93" t="s">
        <v>18</v>
      </c>
      <c r="AR93" t="s">
        <v>19</v>
      </c>
    </row>
    <row r="94" spans="1:44" ht="13.5" customHeight="1">
      <c r="A94" s="7"/>
      <c r="B94" s="7"/>
      <c r="C94" s="7"/>
      <c r="D94" s="8"/>
      <c r="F94" s="9" t="str">
        <f>(Sheet1!AE94)</f>
        <v/>
      </c>
      <c r="G94" t="str">
        <f>IF(OR(Sheet1!AH94="Yes",Sheet1!AF94="Yes"),"\\CMFP538\"&amp;Sheet1!AK94,"")</f>
        <v/>
      </c>
      <c r="H94" t="str">
        <f>IF(G94="","",Sheet1!AK94)</f>
        <v/>
      </c>
      <c r="I94" t="str">
        <f>IF(G94="","",Sheet1!AJ94)</f>
        <v/>
      </c>
      <c r="J94" t="e">
        <f>PROPER(Sheet1!Z94)</f>
        <v>#VALUE!</v>
      </c>
      <c r="K94" t="e">
        <f>PROPER(TRIM(IF(ISERROR(Sheet1!N94),Sheet1!Q94,Sheet1!N94)))</f>
        <v>#VALUE!</v>
      </c>
      <c r="L94" t="e">
        <f>PROPER(Sheet1!V94)</f>
        <v>#VALUE!</v>
      </c>
      <c r="M94" t="str">
        <f>TRIM(IF(ISERROR(Sheet1!P94),"",Sheet1!P94))</f>
        <v/>
      </c>
      <c r="N94" s="6" t="e">
        <f>(Sheet1!AA94)</f>
        <v>#VALUE!</v>
      </c>
      <c r="O94" s="6" t="e">
        <f t="shared" si="7"/>
        <v>#VALUE!</v>
      </c>
      <c r="P94" s="6" t="e">
        <f>IF(Sheet1!X94="No","No",IF(Sheet1!X94="","No","Yes"))</f>
        <v>#VALUE!</v>
      </c>
      <c r="Q94" t="e">
        <f>(Sheet1!AB94)</f>
        <v>#VALUE!</v>
      </c>
      <c r="R94" s="6" t="e">
        <f>IF(Sheet1!F94=FALSE,Q94,Sheet1!G94&amp;Sheet1!F94)</f>
        <v>#VALUE!</v>
      </c>
      <c r="S94" s="6" t="e">
        <f t="shared" si="8"/>
        <v>#VALUE!</v>
      </c>
      <c r="T94" s="6" t="e">
        <f>IF(Sheet1!A94=0,"C=US;A= ;P=Regional Municip;O=Lisgar;S="&amp;K94&amp;";"&amp;"G="&amp;L94&amp;";"&amp;"I="&amp;M94&amp;";","C=US;A= ;P=Regional Municip;O=Lisgar;S="&amp;K94&amp;";"&amp;"G="&amp;L94&amp;Sheet1!A94&amp;";"&amp;"I="&amp;M94&amp;";")</f>
        <v>#N/A</v>
      </c>
      <c r="U94" t="str">
        <f ca="1">(Sheet1!AM94)</f>
        <v>DC1MDB08</v>
      </c>
      <c r="V94" t="e">
        <f>(Sheet1!AC94)</f>
        <v>#VALUE!</v>
      </c>
      <c r="W94" t="e">
        <f>Sheet3!D94</f>
        <v>#VALUE!</v>
      </c>
      <c r="X94" t="e">
        <f>Sheet3!E94</f>
        <v>#VALUE!</v>
      </c>
      <c r="Y94" t="str">
        <f t="shared" si="6"/>
        <v/>
      </c>
      <c r="Z94" t="str">
        <f>IF(ISERROR(Sheet1!AI94),"",Sheet1!AI94)</f>
        <v/>
      </c>
      <c r="AA94" t="e">
        <f>IF(Sheet1!W94="Councillors",5120,IF(Sheet1!W94="Information Technology Services Dept.",1024,IF(Sheet1!W94="City Clerk and Solicitor Dept",1953,"No")))</f>
        <v>#VALUE!</v>
      </c>
      <c r="AB94" s="5" t="s">
        <v>96</v>
      </c>
      <c r="AC94" t="e">
        <f>IF(Sheet1!W94="Councillors",4608,IF(Sheet1!W94="Information Technology Services Dept.",921,IF(Sheet1!W94="City Clerk and Solicitor Dept",1855,"No")))</f>
        <v>#VALUE!</v>
      </c>
      <c r="AD94" t="e">
        <f t="shared" si="9"/>
        <v>#VALUE!</v>
      </c>
      <c r="AE94" t="str">
        <f ca="1">IF(Sheet1!AM94="DC1MDB01","DC1",IF(Sheet1!AM94="DC1MDB02","DC1",IF(Sheet1!AM94="DC1MDB03","DC1",IF(Sheet1!AM94="DC1MDB04","DC1",IF(Sheet1!AM94="DC1MDB05","DC1",IF(Sheet1!AM94="DC1MDB06","DC1",IF(Sheet1!AM94="DC1MDB07","DC1",IF(Sheet1!AM94="DC1MDB08","DC1",IF(Sheet1!AM94="DC1MDB09","DC1",IF(Sheet1!AM94="DC1MDB10","DC1",IF(Sheet1!AM94="DC4MDB01","DC4",IF(Sheet1!AM94="DC4MDB02","DC4",IF(Sheet1!AM94="DC4MDB03","DC4",IF(Sheet1!AM94="DC4MDB04","DC4",IF(Sheet1!AM94="DC4MDB05","DC4",IF(Sheet1!AM94="DC4MDB06","DC4",IF(Sheet1!AM94="DC4MDB07","DC4",IF(Sheet1!AM94="DC4MDB08","DC4",IF(Sheet1!AM94="DC4MDB09","DC4",IF(Sheet1!AM94="DC4MDB10","DC4","$False"))))))))))))))))))))</f>
        <v>DC1</v>
      </c>
      <c r="AF94" t="s">
        <v>35</v>
      </c>
      <c r="AG94" t="e">
        <f t="shared" si="10"/>
        <v>#VALUE!</v>
      </c>
      <c r="AH94" t="e">
        <f t="shared" si="11"/>
        <v>#VALUE!</v>
      </c>
      <c r="AI94" t="s">
        <v>11</v>
      </c>
      <c r="AJ94" t="s">
        <v>12</v>
      </c>
      <c r="AK94" t="s">
        <v>13</v>
      </c>
      <c r="AL94" t="s">
        <v>14</v>
      </c>
      <c r="AM94" t="s">
        <v>5</v>
      </c>
      <c r="AN94" t="s">
        <v>15</v>
      </c>
      <c r="AO94" t="s">
        <v>16</v>
      </c>
      <c r="AP94" t="s">
        <v>17</v>
      </c>
      <c r="AQ94" t="s">
        <v>18</v>
      </c>
      <c r="AR94" t="s">
        <v>19</v>
      </c>
    </row>
    <row r="95" spans="1:44" ht="13.5" customHeight="1">
      <c r="A95" s="7"/>
      <c r="B95" s="7"/>
      <c r="C95" s="7"/>
      <c r="D95" s="8"/>
      <c r="F95" s="9" t="str">
        <f>(Sheet1!AE95)</f>
        <v/>
      </c>
      <c r="G95" t="str">
        <f>IF(OR(Sheet1!AH95="Yes",Sheet1!AF95="Yes"),"\\CMFP538\"&amp;Sheet1!AK95,"")</f>
        <v/>
      </c>
      <c r="H95" t="str">
        <f>IF(G95="","",Sheet1!AK95)</f>
        <v/>
      </c>
      <c r="I95" t="str">
        <f>IF(G95="","",Sheet1!AJ95)</f>
        <v/>
      </c>
      <c r="J95" t="e">
        <f>PROPER(Sheet1!Z95)</f>
        <v>#VALUE!</v>
      </c>
      <c r="K95" t="e">
        <f>PROPER(TRIM(IF(ISERROR(Sheet1!N95),Sheet1!Q95,Sheet1!N95)))</f>
        <v>#VALUE!</v>
      </c>
      <c r="L95" t="e">
        <f>PROPER(Sheet1!V95)</f>
        <v>#VALUE!</v>
      </c>
      <c r="M95" t="str">
        <f>TRIM(IF(ISERROR(Sheet1!P95),"",Sheet1!P95))</f>
        <v/>
      </c>
      <c r="N95" s="6" t="e">
        <f>(Sheet1!AA95)</f>
        <v>#VALUE!</v>
      </c>
      <c r="O95" s="6" t="e">
        <f t="shared" si="7"/>
        <v>#VALUE!</v>
      </c>
      <c r="P95" s="6" t="e">
        <f>IF(Sheet1!X95="No","No",IF(Sheet1!X95="","No","Yes"))</f>
        <v>#VALUE!</v>
      </c>
      <c r="Q95" t="e">
        <f>(Sheet1!AB95)</f>
        <v>#VALUE!</v>
      </c>
      <c r="R95" s="6" t="e">
        <f>IF(Sheet1!F95=FALSE,Q95,Sheet1!G95&amp;Sheet1!F95)</f>
        <v>#VALUE!</v>
      </c>
      <c r="S95" s="6" t="e">
        <f t="shared" si="8"/>
        <v>#VALUE!</v>
      </c>
      <c r="T95" s="6" t="e">
        <f>IF(Sheet1!A95=0,"C=US;A= ;P=Regional Municip;O=Lisgar;S="&amp;K95&amp;";"&amp;"G="&amp;L95&amp;";"&amp;"I="&amp;M95&amp;";","C=US;A= ;P=Regional Municip;O=Lisgar;S="&amp;K95&amp;";"&amp;"G="&amp;L95&amp;Sheet1!A95&amp;";"&amp;"I="&amp;M95&amp;";")</f>
        <v>#N/A</v>
      </c>
      <c r="U95" t="str">
        <f ca="1">(Sheet1!AM95)</f>
        <v>DC1MDB04</v>
      </c>
      <c r="V95" t="e">
        <f>(Sheet1!AC95)</f>
        <v>#VALUE!</v>
      </c>
      <c r="W95" t="e">
        <f>Sheet3!D95</f>
        <v>#VALUE!</v>
      </c>
      <c r="X95" t="e">
        <f>Sheet3!E95</f>
        <v>#VALUE!</v>
      </c>
      <c r="Y95" t="str">
        <f t="shared" si="6"/>
        <v/>
      </c>
      <c r="Z95" t="str">
        <f>IF(ISERROR(Sheet1!AI95),"",Sheet1!AI95)</f>
        <v/>
      </c>
      <c r="AA95" t="e">
        <f>IF(Sheet1!W95="Councillors",5120,IF(Sheet1!W95="Information Technology Services Dept.",1024,IF(Sheet1!W95="City Clerk and Solicitor Dept",1953,"No")))</f>
        <v>#VALUE!</v>
      </c>
      <c r="AB95" s="5" t="s">
        <v>96</v>
      </c>
      <c r="AC95" t="e">
        <f>IF(Sheet1!W95="Councillors",4608,IF(Sheet1!W95="Information Technology Services Dept.",921,IF(Sheet1!W95="City Clerk and Solicitor Dept",1855,"No")))</f>
        <v>#VALUE!</v>
      </c>
      <c r="AD95" t="e">
        <f t="shared" si="9"/>
        <v>#VALUE!</v>
      </c>
      <c r="AE95" t="str">
        <f ca="1">IF(Sheet1!AM95="DC1MDB01","DC1",IF(Sheet1!AM95="DC1MDB02","DC1",IF(Sheet1!AM95="DC1MDB03","DC1",IF(Sheet1!AM95="DC1MDB04","DC1",IF(Sheet1!AM95="DC1MDB05","DC1",IF(Sheet1!AM95="DC1MDB06","DC1",IF(Sheet1!AM95="DC1MDB07","DC1",IF(Sheet1!AM95="DC1MDB08","DC1",IF(Sheet1!AM95="DC1MDB09","DC1",IF(Sheet1!AM95="DC1MDB10","DC1",IF(Sheet1!AM95="DC4MDB01","DC4",IF(Sheet1!AM95="DC4MDB02","DC4",IF(Sheet1!AM95="DC4MDB03","DC4",IF(Sheet1!AM95="DC4MDB04","DC4",IF(Sheet1!AM95="DC4MDB05","DC4",IF(Sheet1!AM95="DC4MDB06","DC4",IF(Sheet1!AM95="DC4MDB07","DC4",IF(Sheet1!AM95="DC4MDB08","DC4",IF(Sheet1!AM95="DC4MDB09","DC4",IF(Sheet1!AM95="DC4MDB10","DC4","$False"))))))))))))))))))))</f>
        <v>DC1</v>
      </c>
      <c r="AF95" t="s">
        <v>35</v>
      </c>
      <c r="AG95" t="e">
        <f t="shared" si="10"/>
        <v>#VALUE!</v>
      </c>
      <c r="AH95" t="e">
        <f t="shared" si="11"/>
        <v>#VALUE!</v>
      </c>
      <c r="AI95" t="s">
        <v>11</v>
      </c>
      <c r="AJ95" t="s">
        <v>12</v>
      </c>
      <c r="AK95" t="s">
        <v>13</v>
      </c>
      <c r="AL95" t="s">
        <v>14</v>
      </c>
      <c r="AM95" t="s">
        <v>5</v>
      </c>
      <c r="AN95" t="s">
        <v>15</v>
      </c>
      <c r="AO95" t="s">
        <v>16</v>
      </c>
      <c r="AP95" t="s">
        <v>17</v>
      </c>
      <c r="AQ95" t="s">
        <v>18</v>
      </c>
      <c r="AR95" t="s">
        <v>19</v>
      </c>
    </row>
    <row r="96" spans="1:44" ht="13.5" customHeight="1">
      <c r="A96" s="7"/>
      <c r="B96" s="7"/>
      <c r="C96" s="7"/>
      <c r="D96" s="8"/>
      <c r="F96" s="9" t="str">
        <f>(Sheet1!AE96)</f>
        <v/>
      </c>
      <c r="G96" t="str">
        <f>IF(OR(Sheet1!AH96="Yes",Sheet1!AF96="Yes"),"\\CMFP538\"&amp;Sheet1!AK96,"")</f>
        <v/>
      </c>
      <c r="H96" t="str">
        <f>IF(G96="","",Sheet1!AK96)</f>
        <v/>
      </c>
      <c r="I96" t="str">
        <f>IF(G96="","",Sheet1!AJ96)</f>
        <v/>
      </c>
      <c r="J96" t="e">
        <f>PROPER(Sheet1!Z96)</f>
        <v>#VALUE!</v>
      </c>
      <c r="K96" t="e">
        <f>PROPER(TRIM(IF(ISERROR(Sheet1!N96),Sheet1!Q96,Sheet1!N96)))</f>
        <v>#VALUE!</v>
      </c>
      <c r="L96" t="e">
        <f>PROPER(Sheet1!V96)</f>
        <v>#VALUE!</v>
      </c>
      <c r="M96" t="str">
        <f>TRIM(IF(ISERROR(Sheet1!P96),"",Sheet1!P96))</f>
        <v/>
      </c>
      <c r="N96" s="6" t="e">
        <f>(Sheet1!AA96)</f>
        <v>#VALUE!</v>
      </c>
      <c r="O96" s="6" t="e">
        <f t="shared" si="7"/>
        <v>#VALUE!</v>
      </c>
      <c r="P96" s="6" t="e">
        <f>IF(Sheet1!X96="No","No",IF(Sheet1!X96="","No","Yes"))</f>
        <v>#VALUE!</v>
      </c>
      <c r="Q96" t="e">
        <f>(Sheet1!AB96)</f>
        <v>#VALUE!</v>
      </c>
      <c r="R96" s="6" t="e">
        <f>IF(Sheet1!F96=FALSE,Q96,Sheet1!G96&amp;Sheet1!F96)</f>
        <v>#VALUE!</v>
      </c>
      <c r="S96" s="6" t="e">
        <f t="shared" si="8"/>
        <v>#VALUE!</v>
      </c>
      <c r="T96" s="6" t="e">
        <f>IF(Sheet1!A96=0,"C=US;A= ;P=Regional Municip;O=Lisgar;S="&amp;K96&amp;";"&amp;"G="&amp;L96&amp;";"&amp;"I="&amp;M96&amp;";","C=US;A= ;P=Regional Municip;O=Lisgar;S="&amp;K96&amp;";"&amp;"G="&amp;L96&amp;Sheet1!A96&amp;";"&amp;"I="&amp;M96&amp;";")</f>
        <v>#N/A</v>
      </c>
      <c r="U96" t="str">
        <f ca="1">(Sheet1!AM96)</f>
        <v>DC1MDB10</v>
      </c>
      <c r="V96" t="e">
        <f>(Sheet1!AC96)</f>
        <v>#VALUE!</v>
      </c>
      <c r="W96" t="e">
        <f>Sheet3!D96</f>
        <v>#VALUE!</v>
      </c>
      <c r="X96" t="e">
        <f>Sheet3!E96</f>
        <v>#VALUE!</v>
      </c>
      <c r="Y96" t="str">
        <f t="shared" si="6"/>
        <v/>
      </c>
      <c r="Z96" t="str">
        <f>IF(ISERROR(Sheet1!AI96),"",Sheet1!AI96)</f>
        <v/>
      </c>
      <c r="AA96" t="e">
        <f>IF(Sheet1!W96="Councillors",5120,IF(Sheet1!W96="Information Technology Services Dept.",1024,IF(Sheet1!W96="City Clerk and Solicitor Dept",1953,"No")))</f>
        <v>#VALUE!</v>
      </c>
      <c r="AB96" s="5" t="s">
        <v>96</v>
      </c>
      <c r="AC96" t="e">
        <f>IF(Sheet1!W96="Councillors",4608,IF(Sheet1!W96="Information Technology Services Dept.",921,IF(Sheet1!W96="City Clerk and Solicitor Dept",1855,"No")))</f>
        <v>#VALUE!</v>
      </c>
      <c r="AD96" t="e">
        <f t="shared" si="9"/>
        <v>#VALUE!</v>
      </c>
      <c r="AE96" t="str">
        <f ca="1">IF(Sheet1!AM96="DC1MDB01","DC1",IF(Sheet1!AM96="DC1MDB02","DC1",IF(Sheet1!AM96="DC1MDB03","DC1",IF(Sheet1!AM96="DC1MDB04","DC1",IF(Sheet1!AM96="DC1MDB05","DC1",IF(Sheet1!AM96="DC1MDB06","DC1",IF(Sheet1!AM96="DC1MDB07","DC1",IF(Sheet1!AM96="DC1MDB08","DC1",IF(Sheet1!AM96="DC1MDB09","DC1",IF(Sheet1!AM96="DC1MDB10","DC1",IF(Sheet1!AM96="DC4MDB01","DC4",IF(Sheet1!AM96="DC4MDB02","DC4",IF(Sheet1!AM96="DC4MDB03","DC4",IF(Sheet1!AM96="DC4MDB04","DC4",IF(Sheet1!AM96="DC4MDB05","DC4",IF(Sheet1!AM96="DC4MDB06","DC4",IF(Sheet1!AM96="DC4MDB07","DC4",IF(Sheet1!AM96="DC4MDB08","DC4",IF(Sheet1!AM96="DC4MDB09","DC4",IF(Sheet1!AM96="DC4MDB10","DC4","$False"))))))))))))))))))))</f>
        <v>DC1</v>
      </c>
      <c r="AF96" t="s">
        <v>35</v>
      </c>
      <c r="AG96" t="e">
        <f t="shared" si="10"/>
        <v>#VALUE!</v>
      </c>
      <c r="AH96" t="e">
        <f t="shared" si="11"/>
        <v>#VALUE!</v>
      </c>
      <c r="AI96" t="s">
        <v>11</v>
      </c>
      <c r="AJ96" t="s">
        <v>12</v>
      </c>
      <c r="AK96" t="s">
        <v>13</v>
      </c>
      <c r="AL96" t="s">
        <v>14</v>
      </c>
      <c r="AM96" t="s">
        <v>5</v>
      </c>
      <c r="AN96" t="s">
        <v>15</v>
      </c>
      <c r="AO96" t="s">
        <v>16</v>
      </c>
      <c r="AP96" t="s">
        <v>17</v>
      </c>
      <c r="AQ96" t="s">
        <v>18</v>
      </c>
      <c r="AR96" t="s">
        <v>19</v>
      </c>
    </row>
    <row r="97" spans="1:44" ht="13.5" customHeight="1">
      <c r="A97" s="7"/>
      <c r="B97" s="7"/>
      <c r="C97" s="7"/>
      <c r="D97" s="8"/>
      <c r="F97" s="9" t="str">
        <f>(Sheet1!AE97)</f>
        <v/>
      </c>
      <c r="G97" t="str">
        <f>IF(OR(Sheet1!AH97="Yes",Sheet1!AF97="Yes"),"\\CMFP538\"&amp;Sheet1!AK97,"")</f>
        <v/>
      </c>
      <c r="H97" t="str">
        <f>IF(G97="","",Sheet1!AK97)</f>
        <v/>
      </c>
      <c r="I97" t="str">
        <f>IF(G97="","",Sheet1!AJ97)</f>
        <v/>
      </c>
      <c r="J97" t="e">
        <f>PROPER(Sheet1!Z97)</f>
        <v>#VALUE!</v>
      </c>
      <c r="K97" t="e">
        <f>PROPER(TRIM(IF(ISERROR(Sheet1!N97),Sheet1!Q97,Sheet1!N97)))</f>
        <v>#VALUE!</v>
      </c>
      <c r="L97" t="e">
        <f>PROPER(Sheet1!V97)</f>
        <v>#VALUE!</v>
      </c>
      <c r="M97" t="str">
        <f>TRIM(IF(ISERROR(Sheet1!P97),"",Sheet1!P97))</f>
        <v/>
      </c>
      <c r="N97" s="6" t="e">
        <f>(Sheet1!AA97)</f>
        <v>#VALUE!</v>
      </c>
      <c r="O97" s="6" t="e">
        <f t="shared" si="7"/>
        <v>#VALUE!</v>
      </c>
      <c r="P97" s="6" t="e">
        <f>IF(Sheet1!X97="No","No",IF(Sheet1!X97="","No","Yes"))</f>
        <v>#VALUE!</v>
      </c>
      <c r="Q97" t="e">
        <f>(Sheet1!AB97)</f>
        <v>#VALUE!</v>
      </c>
      <c r="R97" s="6" t="e">
        <f>IF(Sheet1!F97=FALSE,Q97,Sheet1!G97&amp;Sheet1!F97)</f>
        <v>#VALUE!</v>
      </c>
      <c r="S97" s="6" t="e">
        <f t="shared" si="8"/>
        <v>#VALUE!</v>
      </c>
      <c r="T97" s="6" t="e">
        <f>IF(Sheet1!A97=0,"C=US;A= ;P=Regional Municip;O=Lisgar;S="&amp;K97&amp;";"&amp;"G="&amp;L97&amp;";"&amp;"I="&amp;M97&amp;";","C=US;A= ;P=Regional Municip;O=Lisgar;S="&amp;K97&amp;";"&amp;"G="&amp;L97&amp;Sheet1!A97&amp;";"&amp;"I="&amp;M97&amp;";")</f>
        <v>#N/A</v>
      </c>
      <c r="U97" t="str">
        <f ca="1">(Sheet1!AM97)</f>
        <v>DC1MDB01</v>
      </c>
      <c r="V97" t="e">
        <f>(Sheet1!AC97)</f>
        <v>#VALUE!</v>
      </c>
      <c r="W97" t="e">
        <f>Sheet3!D97</f>
        <v>#VALUE!</v>
      </c>
      <c r="X97" t="e">
        <f>Sheet3!E97</f>
        <v>#VALUE!</v>
      </c>
      <c r="Y97" t="str">
        <f t="shared" si="6"/>
        <v/>
      </c>
      <c r="Z97" t="str">
        <f>IF(ISERROR(Sheet1!AI97),"",Sheet1!AI97)</f>
        <v/>
      </c>
      <c r="AA97" t="e">
        <f>IF(Sheet1!W97="Councillors",5120,IF(Sheet1!W97="Information Technology Services Dept.",1024,IF(Sheet1!W97="City Clerk and Solicitor Dept",1953,"No")))</f>
        <v>#VALUE!</v>
      </c>
      <c r="AB97" s="5" t="s">
        <v>96</v>
      </c>
      <c r="AC97" t="e">
        <f>IF(Sheet1!W97="Councillors",4608,IF(Sheet1!W97="Information Technology Services Dept.",921,IF(Sheet1!W97="City Clerk and Solicitor Dept",1855,"No")))</f>
        <v>#VALUE!</v>
      </c>
      <c r="AD97" t="e">
        <f t="shared" si="9"/>
        <v>#VALUE!</v>
      </c>
      <c r="AE97" t="str">
        <f ca="1">IF(Sheet1!AM97="DC1MDB01","DC1",IF(Sheet1!AM97="DC1MDB02","DC1",IF(Sheet1!AM97="DC1MDB03","DC1",IF(Sheet1!AM97="DC1MDB04","DC1",IF(Sheet1!AM97="DC1MDB05","DC1",IF(Sheet1!AM97="DC1MDB06","DC1",IF(Sheet1!AM97="DC1MDB07","DC1",IF(Sheet1!AM97="DC1MDB08","DC1",IF(Sheet1!AM97="DC1MDB09","DC1",IF(Sheet1!AM97="DC1MDB10","DC1",IF(Sheet1!AM97="DC4MDB01","DC4",IF(Sheet1!AM97="DC4MDB02","DC4",IF(Sheet1!AM97="DC4MDB03","DC4",IF(Sheet1!AM97="DC4MDB04","DC4",IF(Sheet1!AM97="DC4MDB05","DC4",IF(Sheet1!AM97="DC4MDB06","DC4",IF(Sheet1!AM97="DC4MDB07","DC4",IF(Sheet1!AM97="DC4MDB08","DC4",IF(Sheet1!AM97="DC4MDB09","DC4",IF(Sheet1!AM97="DC4MDB10","DC4","$False"))))))))))))))))))))</f>
        <v>DC1</v>
      </c>
      <c r="AF97" t="s">
        <v>35</v>
      </c>
      <c r="AG97" t="e">
        <f t="shared" si="10"/>
        <v>#VALUE!</v>
      </c>
      <c r="AH97" t="e">
        <f t="shared" si="11"/>
        <v>#VALUE!</v>
      </c>
      <c r="AI97" t="s">
        <v>11</v>
      </c>
      <c r="AJ97" t="s">
        <v>12</v>
      </c>
      <c r="AK97" t="s">
        <v>13</v>
      </c>
      <c r="AL97" t="s">
        <v>14</v>
      </c>
      <c r="AM97" t="s">
        <v>5</v>
      </c>
      <c r="AN97" t="s">
        <v>15</v>
      </c>
      <c r="AO97" t="s">
        <v>16</v>
      </c>
      <c r="AP97" t="s">
        <v>17</v>
      </c>
      <c r="AQ97" t="s">
        <v>18</v>
      </c>
      <c r="AR97" t="s">
        <v>19</v>
      </c>
    </row>
    <row r="98" spans="1:44" ht="13.5" customHeight="1">
      <c r="A98" s="7"/>
      <c r="B98" s="7"/>
      <c r="C98" s="7"/>
      <c r="D98" s="8"/>
      <c r="F98" s="9" t="str">
        <f>(Sheet1!AE98)</f>
        <v/>
      </c>
      <c r="G98" t="str">
        <f>IF(OR(Sheet1!AH98="Yes",Sheet1!AF98="Yes"),"\\CMFP538\"&amp;Sheet1!AK98,"")</f>
        <v/>
      </c>
      <c r="H98" t="str">
        <f>IF(G98="","",Sheet1!AK98)</f>
        <v/>
      </c>
      <c r="I98" t="str">
        <f>IF(G98="","",Sheet1!AJ98)</f>
        <v/>
      </c>
      <c r="J98" t="e">
        <f>PROPER(Sheet1!Z98)</f>
        <v>#VALUE!</v>
      </c>
      <c r="K98" t="e">
        <f>PROPER(TRIM(IF(ISERROR(Sheet1!N98),Sheet1!Q98,Sheet1!N98)))</f>
        <v>#VALUE!</v>
      </c>
      <c r="L98" t="e">
        <f>PROPER(Sheet1!V98)</f>
        <v>#VALUE!</v>
      </c>
      <c r="M98" t="str">
        <f>TRIM(IF(ISERROR(Sheet1!P98),"",Sheet1!P98))</f>
        <v/>
      </c>
      <c r="N98" s="6" t="e">
        <f>(Sheet1!AA98)</f>
        <v>#VALUE!</v>
      </c>
      <c r="O98" s="6" t="e">
        <f t="shared" si="7"/>
        <v>#VALUE!</v>
      </c>
      <c r="P98" s="6" t="e">
        <f>IF(Sheet1!X98="No","No",IF(Sheet1!X98="","No","Yes"))</f>
        <v>#VALUE!</v>
      </c>
      <c r="Q98" t="e">
        <f>(Sheet1!AB98)</f>
        <v>#VALUE!</v>
      </c>
      <c r="R98" s="6" t="e">
        <f>IF(Sheet1!F98=FALSE,Q98,Sheet1!G98&amp;Sheet1!F98)</f>
        <v>#VALUE!</v>
      </c>
      <c r="S98" s="6" t="e">
        <f t="shared" si="8"/>
        <v>#VALUE!</v>
      </c>
      <c r="T98" s="6" t="e">
        <f>IF(Sheet1!A98=0,"C=US;A= ;P=Regional Municip;O=Lisgar;S="&amp;K98&amp;";"&amp;"G="&amp;L98&amp;";"&amp;"I="&amp;M98&amp;";","C=US;A= ;P=Regional Municip;O=Lisgar;S="&amp;K98&amp;";"&amp;"G="&amp;L98&amp;Sheet1!A98&amp;";"&amp;"I="&amp;M98&amp;";")</f>
        <v>#N/A</v>
      </c>
      <c r="U98" t="str">
        <f ca="1">(Sheet1!AM98)</f>
        <v>DC1MDB07</v>
      </c>
      <c r="V98" t="e">
        <f>(Sheet1!AC98)</f>
        <v>#VALUE!</v>
      </c>
      <c r="W98" t="e">
        <f>Sheet3!D98</f>
        <v>#VALUE!</v>
      </c>
      <c r="X98" t="e">
        <f>Sheet3!E98</f>
        <v>#VALUE!</v>
      </c>
      <c r="Y98" t="str">
        <f t="shared" si="6"/>
        <v/>
      </c>
      <c r="Z98" t="str">
        <f>IF(ISERROR(Sheet1!AI98),"",Sheet1!AI98)</f>
        <v/>
      </c>
      <c r="AA98" t="e">
        <f>IF(Sheet1!W98="Councillors",5120,IF(Sheet1!W98="Information Technology Services Dept.",1024,IF(Sheet1!W98="City Clerk and Solicitor Dept",1953,"No")))</f>
        <v>#VALUE!</v>
      </c>
      <c r="AB98" s="5" t="s">
        <v>96</v>
      </c>
      <c r="AC98" t="e">
        <f>IF(Sheet1!W98="Councillors",4608,IF(Sheet1!W98="Information Technology Services Dept.",921,IF(Sheet1!W98="City Clerk and Solicitor Dept",1855,"No")))</f>
        <v>#VALUE!</v>
      </c>
      <c r="AD98" t="e">
        <f t="shared" si="9"/>
        <v>#VALUE!</v>
      </c>
      <c r="AE98" t="str">
        <f ca="1">IF(Sheet1!AM98="DC1MDB01","DC1",IF(Sheet1!AM98="DC1MDB02","DC1",IF(Sheet1!AM98="DC1MDB03","DC1",IF(Sheet1!AM98="DC1MDB04","DC1",IF(Sheet1!AM98="DC1MDB05","DC1",IF(Sheet1!AM98="DC1MDB06","DC1",IF(Sheet1!AM98="DC1MDB07","DC1",IF(Sheet1!AM98="DC1MDB08","DC1",IF(Sheet1!AM98="DC1MDB09","DC1",IF(Sheet1!AM98="DC1MDB10","DC1",IF(Sheet1!AM98="DC4MDB01","DC4",IF(Sheet1!AM98="DC4MDB02","DC4",IF(Sheet1!AM98="DC4MDB03","DC4",IF(Sheet1!AM98="DC4MDB04","DC4",IF(Sheet1!AM98="DC4MDB05","DC4",IF(Sheet1!AM98="DC4MDB06","DC4",IF(Sheet1!AM98="DC4MDB07","DC4",IF(Sheet1!AM98="DC4MDB08","DC4",IF(Sheet1!AM98="DC4MDB09","DC4",IF(Sheet1!AM98="DC4MDB10","DC4","$False"))))))))))))))))))))</f>
        <v>DC1</v>
      </c>
      <c r="AF98" t="s">
        <v>35</v>
      </c>
      <c r="AG98" t="e">
        <f t="shared" si="10"/>
        <v>#VALUE!</v>
      </c>
      <c r="AH98" t="e">
        <f t="shared" si="11"/>
        <v>#VALUE!</v>
      </c>
      <c r="AI98" t="s">
        <v>11</v>
      </c>
      <c r="AJ98" t="s">
        <v>12</v>
      </c>
      <c r="AK98" t="s">
        <v>13</v>
      </c>
      <c r="AL98" t="s">
        <v>14</v>
      </c>
      <c r="AM98" t="s">
        <v>5</v>
      </c>
      <c r="AN98" t="s">
        <v>15</v>
      </c>
      <c r="AO98" t="s">
        <v>16</v>
      </c>
      <c r="AP98" t="s">
        <v>17</v>
      </c>
      <c r="AQ98" t="s">
        <v>18</v>
      </c>
      <c r="AR98" t="s">
        <v>19</v>
      </c>
    </row>
    <row r="99" spans="1:44" ht="13.5" customHeight="1">
      <c r="A99" s="7"/>
      <c r="B99" s="7"/>
      <c r="C99" s="7"/>
      <c r="D99" s="8"/>
      <c r="F99" s="9" t="str">
        <f>(Sheet1!AE99)</f>
        <v/>
      </c>
      <c r="G99" t="str">
        <f>IF(OR(Sheet1!AH99="Yes",Sheet1!AF99="Yes"),"\\CMFP538\"&amp;Sheet1!AK99,"")</f>
        <v/>
      </c>
      <c r="H99" t="str">
        <f>IF(G99="","",Sheet1!AK99)</f>
        <v/>
      </c>
      <c r="I99" t="str">
        <f>IF(G99="","",Sheet1!AJ99)</f>
        <v/>
      </c>
      <c r="J99" t="e">
        <f>PROPER(Sheet1!Z99)</f>
        <v>#VALUE!</v>
      </c>
      <c r="K99" t="e">
        <f>PROPER(TRIM(IF(ISERROR(Sheet1!N99),Sheet1!Q99,Sheet1!N99)))</f>
        <v>#VALUE!</v>
      </c>
      <c r="L99" t="e">
        <f>PROPER(Sheet1!V99)</f>
        <v>#VALUE!</v>
      </c>
      <c r="M99" t="str">
        <f>TRIM(IF(ISERROR(Sheet1!P99),"",Sheet1!P99))</f>
        <v/>
      </c>
      <c r="N99" s="6" t="e">
        <f>(Sheet1!AA99)</f>
        <v>#VALUE!</v>
      </c>
      <c r="O99" s="6" t="e">
        <f t="shared" si="7"/>
        <v>#VALUE!</v>
      </c>
      <c r="P99" s="6" t="e">
        <f>IF(Sheet1!X99="No","No",IF(Sheet1!X99="","No","Yes"))</f>
        <v>#VALUE!</v>
      </c>
      <c r="Q99" t="e">
        <f>(Sheet1!AB99)</f>
        <v>#VALUE!</v>
      </c>
      <c r="R99" s="6" t="e">
        <f>IF(Sheet1!F99=FALSE,Q99,Sheet1!G99&amp;Sheet1!F99)</f>
        <v>#VALUE!</v>
      </c>
      <c r="S99" s="6" t="e">
        <f t="shared" si="8"/>
        <v>#VALUE!</v>
      </c>
      <c r="T99" s="6" t="e">
        <f>IF(Sheet1!A99=0,"C=US;A= ;P=Regional Municip;O=Lisgar;S="&amp;K99&amp;";"&amp;"G="&amp;L99&amp;";"&amp;"I="&amp;M99&amp;";","C=US;A= ;P=Regional Municip;O=Lisgar;S="&amp;K99&amp;";"&amp;"G="&amp;L99&amp;Sheet1!A99&amp;";"&amp;"I="&amp;M99&amp;";")</f>
        <v>#N/A</v>
      </c>
      <c r="U99" t="str">
        <f ca="1">(Sheet1!AM99)</f>
        <v>DC4MDB01</v>
      </c>
      <c r="V99" t="e">
        <f>(Sheet1!AC99)</f>
        <v>#VALUE!</v>
      </c>
      <c r="W99" t="e">
        <f>Sheet3!D99</f>
        <v>#VALUE!</v>
      </c>
      <c r="X99" t="e">
        <f>Sheet3!E99</f>
        <v>#VALUE!</v>
      </c>
      <c r="Y99" t="str">
        <f t="shared" si="6"/>
        <v/>
      </c>
      <c r="Z99" t="str">
        <f>IF(ISERROR(Sheet1!AI99),"",Sheet1!AI99)</f>
        <v/>
      </c>
      <c r="AA99" t="e">
        <f>IF(Sheet1!W99="Councillors",5120,IF(Sheet1!W99="Information Technology Services Dept.",1024,IF(Sheet1!W99="City Clerk and Solicitor Dept",1953,"No")))</f>
        <v>#VALUE!</v>
      </c>
      <c r="AB99" s="5" t="s">
        <v>96</v>
      </c>
      <c r="AC99" t="e">
        <f>IF(Sheet1!W99="Councillors",4608,IF(Sheet1!W99="Information Technology Services Dept.",921,IF(Sheet1!W99="City Clerk and Solicitor Dept",1855,"No")))</f>
        <v>#VALUE!</v>
      </c>
      <c r="AD99" t="e">
        <f t="shared" si="9"/>
        <v>#VALUE!</v>
      </c>
      <c r="AE99" t="str">
        <f ca="1">IF(Sheet1!AM99="DC1MDB01","DC1",IF(Sheet1!AM99="DC1MDB02","DC1",IF(Sheet1!AM99="DC1MDB03","DC1",IF(Sheet1!AM99="DC1MDB04","DC1",IF(Sheet1!AM99="DC1MDB05","DC1",IF(Sheet1!AM99="DC1MDB06","DC1",IF(Sheet1!AM99="DC1MDB07","DC1",IF(Sheet1!AM99="DC1MDB08","DC1",IF(Sheet1!AM99="DC1MDB09","DC1",IF(Sheet1!AM99="DC1MDB10","DC1",IF(Sheet1!AM99="DC4MDB01","DC4",IF(Sheet1!AM99="DC4MDB02","DC4",IF(Sheet1!AM99="DC4MDB03","DC4",IF(Sheet1!AM99="DC4MDB04","DC4",IF(Sheet1!AM99="DC4MDB05","DC4",IF(Sheet1!AM99="DC4MDB06","DC4",IF(Sheet1!AM99="DC4MDB07","DC4",IF(Sheet1!AM99="DC4MDB08","DC4",IF(Sheet1!AM99="DC4MDB09","DC4",IF(Sheet1!AM99="DC4MDB10","DC4","$False"))))))))))))))))))))</f>
        <v>DC4</v>
      </c>
      <c r="AF99" t="s">
        <v>35</v>
      </c>
      <c r="AG99" t="e">
        <f t="shared" si="10"/>
        <v>#VALUE!</v>
      </c>
      <c r="AH99" t="e">
        <f t="shared" si="11"/>
        <v>#VALUE!</v>
      </c>
      <c r="AI99" t="s">
        <v>11</v>
      </c>
      <c r="AJ99" t="s">
        <v>12</v>
      </c>
      <c r="AK99" t="s">
        <v>13</v>
      </c>
      <c r="AL99" t="s">
        <v>14</v>
      </c>
      <c r="AM99" t="s">
        <v>5</v>
      </c>
      <c r="AN99" t="s">
        <v>15</v>
      </c>
      <c r="AO99" t="s">
        <v>16</v>
      </c>
      <c r="AP99" t="s">
        <v>17</v>
      </c>
      <c r="AQ99" t="s">
        <v>18</v>
      </c>
      <c r="AR99" t="s">
        <v>19</v>
      </c>
    </row>
    <row r="100" spans="1:44" ht="13.5" customHeight="1">
      <c r="A100" s="7"/>
      <c r="B100" s="7"/>
      <c r="C100" s="7"/>
      <c r="D100" s="8"/>
      <c r="F100" s="9" t="str">
        <f>(Sheet1!AE100)</f>
        <v/>
      </c>
      <c r="G100" t="str">
        <f>IF(OR(Sheet1!AH100="Yes",Sheet1!AF100="Yes"),"\\CMFP538\"&amp;Sheet1!AK100,"")</f>
        <v/>
      </c>
      <c r="H100" t="str">
        <f>IF(G100="","",Sheet1!AK100)</f>
        <v/>
      </c>
      <c r="I100" t="str">
        <f>IF(G100="","",Sheet1!AJ100)</f>
        <v/>
      </c>
      <c r="J100" t="e">
        <f>PROPER(Sheet1!Z100)</f>
        <v>#VALUE!</v>
      </c>
      <c r="K100" t="e">
        <f>PROPER(TRIM(IF(ISERROR(Sheet1!N100),Sheet1!Q100,Sheet1!N100)))</f>
        <v>#VALUE!</v>
      </c>
      <c r="L100" t="e">
        <f>PROPER(Sheet1!V100)</f>
        <v>#VALUE!</v>
      </c>
      <c r="M100" t="str">
        <f>TRIM(IF(ISERROR(Sheet1!P100),"",Sheet1!P100))</f>
        <v/>
      </c>
      <c r="N100" s="6" t="e">
        <f>(Sheet1!AA100)</f>
        <v>#VALUE!</v>
      </c>
      <c r="O100" s="6" t="e">
        <f t="shared" si="7"/>
        <v>#VALUE!</v>
      </c>
      <c r="P100" s="6" t="e">
        <f>IF(Sheet1!X100="No","No",IF(Sheet1!X100="","No","Yes"))</f>
        <v>#VALUE!</v>
      </c>
      <c r="Q100" t="e">
        <f>(Sheet1!AB100)</f>
        <v>#VALUE!</v>
      </c>
      <c r="R100" s="6" t="e">
        <f>IF(Sheet1!F100=FALSE,Q100,Sheet1!G100&amp;Sheet1!F100)</f>
        <v>#VALUE!</v>
      </c>
      <c r="S100" s="6" t="e">
        <f t="shared" si="8"/>
        <v>#VALUE!</v>
      </c>
      <c r="T100" s="6" t="e">
        <f>IF(Sheet1!A100=0,"C=US;A= ;P=Regional Municip;O=Lisgar;S="&amp;K100&amp;";"&amp;"G="&amp;L100&amp;";"&amp;"I="&amp;M100&amp;";","C=US;A= ;P=Regional Municip;O=Lisgar;S="&amp;K100&amp;";"&amp;"G="&amp;L100&amp;Sheet1!A100&amp;";"&amp;"I="&amp;M100&amp;";")</f>
        <v>#N/A</v>
      </c>
      <c r="U100" t="str">
        <f ca="1">(Sheet1!AM100)</f>
        <v>DC1MDB01</v>
      </c>
      <c r="V100" t="e">
        <f>(Sheet1!AC100)</f>
        <v>#VALUE!</v>
      </c>
      <c r="W100" t="e">
        <f>Sheet3!D100</f>
        <v>#VALUE!</v>
      </c>
      <c r="X100" t="e">
        <f>Sheet3!E100</f>
        <v>#VALUE!</v>
      </c>
      <c r="Y100" t="str">
        <f t="shared" si="6"/>
        <v/>
      </c>
      <c r="Z100" t="str">
        <f>IF(ISERROR(Sheet1!AI100),"",Sheet1!AI100)</f>
        <v/>
      </c>
      <c r="AA100" t="e">
        <f>IF(Sheet1!W100="Councillors",5120,IF(Sheet1!W100="Information Technology Services Dept.",1024,IF(Sheet1!W100="City Clerk and Solicitor Dept",1953,"No")))</f>
        <v>#VALUE!</v>
      </c>
      <c r="AB100" s="5" t="s">
        <v>96</v>
      </c>
      <c r="AC100" t="e">
        <f>IF(Sheet1!W100="Councillors",4608,IF(Sheet1!W100="Information Technology Services Dept.",921,IF(Sheet1!W100="City Clerk and Solicitor Dept",1855,"No")))</f>
        <v>#VALUE!</v>
      </c>
      <c r="AD100" t="e">
        <f t="shared" si="9"/>
        <v>#VALUE!</v>
      </c>
      <c r="AE100" t="str">
        <f ca="1">IF(Sheet1!AM100="DC1MDB01","DC1",IF(Sheet1!AM100="DC1MDB02","DC1",IF(Sheet1!AM100="DC1MDB03","DC1",IF(Sheet1!AM100="DC1MDB04","DC1",IF(Sheet1!AM100="DC1MDB05","DC1",IF(Sheet1!AM100="DC1MDB06","DC1",IF(Sheet1!AM100="DC1MDB07","DC1",IF(Sheet1!AM100="DC1MDB08","DC1",IF(Sheet1!AM100="DC1MDB09","DC1",IF(Sheet1!AM100="DC1MDB10","DC1",IF(Sheet1!AM100="DC4MDB01","DC4",IF(Sheet1!AM100="DC4MDB02","DC4",IF(Sheet1!AM100="DC4MDB03","DC4",IF(Sheet1!AM100="DC4MDB04","DC4",IF(Sheet1!AM100="DC4MDB05","DC4",IF(Sheet1!AM100="DC4MDB06","DC4",IF(Sheet1!AM100="DC4MDB07","DC4",IF(Sheet1!AM100="DC4MDB08","DC4",IF(Sheet1!AM100="DC4MDB09","DC4",IF(Sheet1!AM100="DC4MDB10","DC4","$False"))))))))))))))))))))</f>
        <v>DC1</v>
      </c>
      <c r="AF100" t="s">
        <v>35</v>
      </c>
      <c r="AG100" t="e">
        <f t="shared" si="10"/>
        <v>#VALUE!</v>
      </c>
      <c r="AH100" t="e">
        <f t="shared" si="11"/>
        <v>#VALUE!</v>
      </c>
      <c r="AI100" t="s">
        <v>11</v>
      </c>
      <c r="AJ100" t="s">
        <v>12</v>
      </c>
      <c r="AK100" t="s">
        <v>13</v>
      </c>
      <c r="AL100" t="s">
        <v>14</v>
      </c>
      <c r="AM100" t="s">
        <v>5</v>
      </c>
      <c r="AN100" t="s">
        <v>15</v>
      </c>
      <c r="AO100" t="s">
        <v>16</v>
      </c>
      <c r="AP100" t="s">
        <v>17</v>
      </c>
      <c r="AQ100" t="s">
        <v>18</v>
      </c>
      <c r="AR100" t="s">
        <v>19</v>
      </c>
    </row>
    <row r="101" spans="1:44" ht="13.5" customHeight="1">
      <c r="A101" s="7"/>
      <c r="B101" s="7"/>
      <c r="C101" s="7"/>
      <c r="D101" s="8"/>
      <c r="F101" s="9" t="str">
        <f>(Sheet1!AE101)</f>
        <v/>
      </c>
      <c r="G101" t="str">
        <f>IF(OR(Sheet1!AH101="Yes",Sheet1!AF101="Yes"),"\\CMFP538\"&amp;Sheet1!AK101,"")</f>
        <v/>
      </c>
      <c r="H101" t="str">
        <f>IF(G101="","",Sheet1!AK101)</f>
        <v/>
      </c>
      <c r="I101" t="str">
        <f>IF(G101="","",Sheet1!AJ101)</f>
        <v/>
      </c>
      <c r="J101" t="e">
        <f>PROPER(Sheet1!Z101)</f>
        <v>#VALUE!</v>
      </c>
      <c r="K101" t="e">
        <f>PROPER(TRIM(IF(ISERROR(Sheet1!N101),Sheet1!Q101,Sheet1!N101)))</f>
        <v>#VALUE!</v>
      </c>
      <c r="L101" t="e">
        <f>PROPER(Sheet1!V101)</f>
        <v>#VALUE!</v>
      </c>
      <c r="M101" t="str">
        <f>TRIM(IF(ISERROR(Sheet1!P101),"",Sheet1!P101))</f>
        <v/>
      </c>
      <c r="N101" s="6" t="e">
        <f>(Sheet1!AA101)</f>
        <v>#VALUE!</v>
      </c>
      <c r="O101" s="6" t="e">
        <f t="shared" si="7"/>
        <v>#VALUE!</v>
      </c>
      <c r="P101" s="6" t="e">
        <f>IF(Sheet1!X101="No","No",IF(Sheet1!X101="","No","Yes"))</f>
        <v>#VALUE!</v>
      </c>
      <c r="Q101" t="e">
        <f>(Sheet1!AB101)</f>
        <v>#VALUE!</v>
      </c>
      <c r="R101" s="6" t="e">
        <f>IF(Sheet1!F101=FALSE,Q101,Sheet1!G101&amp;Sheet1!F101)</f>
        <v>#VALUE!</v>
      </c>
      <c r="S101" s="6" t="e">
        <f t="shared" si="8"/>
        <v>#VALUE!</v>
      </c>
      <c r="T101" s="6" t="e">
        <f>IF(Sheet1!A101=0,"C=US;A= ;P=Regional Municip;O=Lisgar;S="&amp;K101&amp;";"&amp;"G="&amp;L101&amp;";"&amp;"I="&amp;M101&amp;";","C=US;A= ;P=Regional Municip;O=Lisgar;S="&amp;K101&amp;";"&amp;"G="&amp;L101&amp;Sheet1!A101&amp;";"&amp;"I="&amp;M101&amp;";")</f>
        <v>#N/A</v>
      </c>
      <c r="U101" t="str">
        <f ca="1">(Sheet1!AM101)</f>
        <v>DC4MDB07</v>
      </c>
      <c r="V101" t="e">
        <f>(Sheet1!AC101)</f>
        <v>#VALUE!</v>
      </c>
      <c r="W101" t="e">
        <f>Sheet3!D101</f>
        <v>#VALUE!</v>
      </c>
      <c r="X101" t="e">
        <f>Sheet3!E101</f>
        <v>#VALUE!</v>
      </c>
      <c r="Y101" t="str">
        <f t="shared" si="6"/>
        <v/>
      </c>
      <c r="Z101" t="str">
        <f>IF(ISERROR(Sheet1!AI101),"",Sheet1!AI101)</f>
        <v/>
      </c>
      <c r="AA101" t="e">
        <f>IF(Sheet1!W101="Councillors",5120,IF(Sheet1!W101="Information Technology Services Dept.",1024,IF(Sheet1!W101="City Clerk and Solicitor Dept",1953,"No")))</f>
        <v>#VALUE!</v>
      </c>
      <c r="AB101" s="5" t="s">
        <v>96</v>
      </c>
      <c r="AC101" t="e">
        <f>IF(Sheet1!W101="Councillors",4608,IF(Sheet1!W101="Information Technology Services Dept.",921,IF(Sheet1!W101="City Clerk and Solicitor Dept",1855,"No")))</f>
        <v>#VALUE!</v>
      </c>
      <c r="AD101" t="e">
        <f t="shared" si="9"/>
        <v>#VALUE!</v>
      </c>
      <c r="AE101" t="str">
        <f ca="1">IF(Sheet1!AM101="DC1MDB01","DC1",IF(Sheet1!AM101="DC1MDB02","DC1",IF(Sheet1!AM101="DC1MDB03","DC1",IF(Sheet1!AM101="DC1MDB04","DC1",IF(Sheet1!AM101="DC1MDB05","DC1",IF(Sheet1!AM101="DC1MDB06","DC1",IF(Sheet1!AM101="DC1MDB07","DC1",IF(Sheet1!AM101="DC1MDB08","DC1",IF(Sheet1!AM101="DC1MDB09","DC1",IF(Sheet1!AM101="DC1MDB10","DC1",IF(Sheet1!AM101="DC4MDB01","DC4",IF(Sheet1!AM101="DC4MDB02","DC4",IF(Sheet1!AM101="DC4MDB03","DC4",IF(Sheet1!AM101="DC4MDB04","DC4",IF(Sheet1!AM101="DC4MDB05","DC4",IF(Sheet1!AM101="DC4MDB06","DC4",IF(Sheet1!AM101="DC4MDB07","DC4",IF(Sheet1!AM101="DC4MDB08","DC4",IF(Sheet1!AM101="DC4MDB09","DC4",IF(Sheet1!AM101="DC4MDB10","DC4","$False"))))))))))))))))))))</f>
        <v>DC4</v>
      </c>
      <c r="AF101" t="s">
        <v>35</v>
      </c>
      <c r="AG101" t="e">
        <f t="shared" si="10"/>
        <v>#VALUE!</v>
      </c>
      <c r="AH101" t="e">
        <f t="shared" si="11"/>
        <v>#VALUE!</v>
      </c>
      <c r="AI101" t="s">
        <v>11</v>
      </c>
      <c r="AJ101" t="s">
        <v>12</v>
      </c>
      <c r="AK101" t="s">
        <v>13</v>
      </c>
      <c r="AL101" t="s">
        <v>14</v>
      </c>
      <c r="AM101" t="s">
        <v>5</v>
      </c>
      <c r="AN101" t="s">
        <v>15</v>
      </c>
      <c r="AO101" t="s">
        <v>16</v>
      </c>
      <c r="AP101" t="s">
        <v>17</v>
      </c>
      <c r="AQ101" t="s">
        <v>18</v>
      </c>
      <c r="AR101" t="s">
        <v>19</v>
      </c>
    </row>
    <row r="102" spans="1:44" ht="13.5" customHeight="1">
      <c r="A102" s="7"/>
      <c r="B102" s="7"/>
      <c r="C102" s="7"/>
      <c r="D102" s="8"/>
      <c r="F102" s="9" t="str">
        <f>(Sheet1!AE102)</f>
        <v/>
      </c>
      <c r="G102" t="str">
        <f>IF(OR(Sheet1!AH102="Yes",Sheet1!AF102="Yes"),"\\CMFP538\"&amp;Sheet1!AK102,"")</f>
        <v/>
      </c>
      <c r="H102" t="str">
        <f>IF(G102="","",Sheet1!AK102)</f>
        <v/>
      </c>
      <c r="I102" t="str">
        <f>IF(G102="","",Sheet1!AJ102)</f>
        <v/>
      </c>
      <c r="J102" t="e">
        <f>PROPER(Sheet1!Z102)</f>
        <v>#VALUE!</v>
      </c>
      <c r="K102" t="e">
        <f>PROPER(TRIM(IF(ISERROR(Sheet1!N102),Sheet1!Q102,Sheet1!N102)))</f>
        <v>#VALUE!</v>
      </c>
      <c r="L102" t="e">
        <f>PROPER(Sheet1!V102)</f>
        <v>#VALUE!</v>
      </c>
      <c r="M102" t="str">
        <f>TRIM(IF(ISERROR(Sheet1!P102),"",Sheet1!P102))</f>
        <v/>
      </c>
      <c r="N102" s="6" t="e">
        <f>(Sheet1!AA102)</f>
        <v>#VALUE!</v>
      </c>
      <c r="O102" s="6" t="e">
        <f t="shared" si="7"/>
        <v>#VALUE!</v>
      </c>
      <c r="P102" s="6" t="e">
        <f>IF(Sheet1!X102="No","No",IF(Sheet1!X102="","No","Yes"))</f>
        <v>#VALUE!</v>
      </c>
      <c r="Q102" t="e">
        <f>(Sheet1!AB102)</f>
        <v>#VALUE!</v>
      </c>
      <c r="R102" s="6" t="e">
        <f>IF(Sheet1!F102=FALSE,Q102,Sheet1!G102&amp;Sheet1!F102)</f>
        <v>#VALUE!</v>
      </c>
      <c r="S102" s="6" t="e">
        <f t="shared" si="8"/>
        <v>#VALUE!</v>
      </c>
      <c r="T102" s="6" t="e">
        <f>IF(Sheet1!A102=0,"C=US;A= ;P=Regional Municip;O=Lisgar;S="&amp;K102&amp;";"&amp;"G="&amp;L102&amp;";"&amp;"I="&amp;M102&amp;";","C=US;A= ;P=Regional Municip;O=Lisgar;S="&amp;K102&amp;";"&amp;"G="&amp;L102&amp;Sheet1!A102&amp;";"&amp;"I="&amp;M102&amp;";")</f>
        <v>#N/A</v>
      </c>
      <c r="U102" t="str">
        <f ca="1">(Sheet1!AM102)</f>
        <v>DC4MDB07</v>
      </c>
      <c r="V102" t="e">
        <f>(Sheet1!AC102)</f>
        <v>#VALUE!</v>
      </c>
      <c r="W102" t="e">
        <f>Sheet3!D102</f>
        <v>#VALUE!</v>
      </c>
      <c r="X102" t="e">
        <f>Sheet3!E102</f>
        <v>#VALUE!</v>
      </c>
      <c r="Y102" t="str">
        <f t="shared" si="6"/>
        <v/>
      </c>
      <c r="Z102" t="str">
        <f>IF(ISERROR(Sheet1!AI102),"",Sheet1!AI102)</f>
        <v/>
      </c>
      <c r="AA102" t="e">
        <f>IF(Sheet1!W102="Councillors",5120,IF(Sheet1!W102="Information Technology Services Dept.",1024,IF(Sheet1!W102="City Clerk and Solicitor Dept",1953,"No")))</f>
        <v>#VALUE!</v>
      </c>
      <c r="AB102" s="5" t="s">
        <v>96</v>
      </c>
      <c r="AC102" t="e">
        <f>IF(Sheet1!W102="Councillors",4608,IF(Sheet1!W102="Information Technology Services Dept.",921,IF(Sheet1!W102="City Clerk and Solicitor Dept",1855,"No")))</f>
        <v>#VALUE!</v>
      </c>
      <c r="AD102" t="e">
        <f t="shared" si="9"/>
        <v>#VALUE!</v>
      </c>
      <c r="AE102" t="str">
        <f ca="1">IF(Sheet1!AM102="DC1MDB01","DC1",IF(Sheet1!AM102="DC1MDB02","DC1",IF(Sheet1!AM102="DC1MDB03","DC1",IF(Sheet1!AM102="DC1MDB04","DC1",IF(Sheet1!AM102="DC1MDB05","DC1",IF(Sheet1!AM102="DC1MDB06","DC1",IF(Sheet1!AM102="DC1MDB07","DC1",IF(Sheet1!AM102="DC1MDB08","DC1",IF(Sheet1!AM102="DC1MDB09","DC1",IF(Sheet1!AM102="DC1MDB10","DC1",IF(Sheet1!AM102="DC4MDB01","DC4",IF(Sheet1!AM102="DC4MDB02","DC4",IF(Sheet1!AM102="DC4MDB03","DC4",IF(Sheet1!AM102="DC4MDB04","DC4",IF(Sheet1!AM102="DC4MDB05","DC4",IF(Sheet1!AM102="DC4MDB06","DC4",IF(Sheet1!AM102="DC4MDB07","DC4",IF(Sheet1!AM102="DC4MDB08","DC4",IF(Sheet1!AM102="DC4MDB09","DC4",IF(Sheet1!AM102="DC4MDB10","DC4","$False"))))))))))))))))))))</f>
        <v>DC4</v>
      </c>
      <c r="AF102" t="s">
        <v>35</v>
      </c>
      <c r="AG102" t="e">
        <f t="shared" si="10"/>
        <v>#VALUE!</v>
      </c>
      <c r="AH102" t="e">
        <f t="shared" si="11"/>
        <v>#VALUE!</v>
      </c>
      <c r="AI102" t="s">
        <v>11</v>
      </c>
      <c r="AJ102" t="s">
        <v>12</v>
      </c>
      <c r="AK102" t="s">
        <v>13</v>
      </c>
      <c r="AL102" t="s">
        <v>14</v>
      </c>
      <c r="AM102" t="s">
        <v>5</v>
      </c>
      <c r="AN102" t="s">
        <v>15</v>
      </c>
      <c r="AO102" t="s">
        <v>16</v>
      </c>
      <c r="AP102" t="s">
        <v>17</v>
      </c>
      <c r="AQ102" t="s">
        <v>18</v>
      </c>
      <c r="AR102" t="s">
        <v>19</v>
      </c>
    </row>
    <row r="103" spans="1:44" ht="13.5" customHeight="1">
      <c r="A103" s="7"/>
      <c r="B103" s="7"/>
      <c r="C103" s="7"/>
      <c r="D103" s="8"/>
      <c r="F103" s="9" t="str">
        <f>(Sheet1!AE103)</f>
        <v/>
      </c>
      <c r="G103" t="str">
        <f>IF(OR(Sheet1!AH103="Yes",Sheet1!AF103="Yes"),"\\CMFP538\"&amp;Sheet1!AK103,"")</f>
        <v/>
      </c>
      <c r="H103" t="str">
        <f>IF(G103="","",Sheet1!AK103)</f>
        <v/>
      </c>
      <c r="I103" t="str">
        <f>IF(G103="","",Sheet1!AJ103)</f>
        <v/>
      </c>
      <c r="J103" t="e">
        <f>PROPER(Sheet1!Z103)</f>
        <v>#VALUE!</v>
      </c>
      <c r="K103" t="e">
        <f>PROPER(TRIM(IF(ISERROR(Sheet1!N103),Sheet1!Q103,Sheet1!N103)))</f>
        <v>#VALUE!</v>
      </c>
      <c r="L103" t="e">
        <f>PROPER(Sheet1!V103)</f>
        <v>#VALUE!</v>
      </c>
      <c r="M103" t="str">
        <f>TRIM(IF(ISERROR(Sheet1!P103),"",Sheet1!P103))</f>
        <v/>
      </c>
      <c r="N103" s="6" t="e">
        <f>(Sheet1!AA103)</f>
        <v>#VALUE!</v>
      </c>
      <c r="O103" s="6" t="e">
        <f t="shared" si="7"/>
        <v>#VALUE!</v>
      </c>
      <c r="P103" s="6" t="e">
        <f>IF(Sheet1!X103="No","No",IF(Sheet1!X103="","No","Yes"))</f>
        <v>#VALUE!</v>
      </c>
      <c r="Q103" t="e">
        <f>(Sheet1!AB103)</f>
        <v>#VALUE!</v>
      </c>
      <c r="R103" s="6" t="e">
        <f>IF(Sheet1!F103=FALSE,Q103,Sheet1!G103&amp;Sheet1!F103)</f>
        <v>#VALUE!</v>
      </c>
      <c r="S103" s="6" t="e">
        <f t="shared" si="8"/>
        <v>#VALUE!</v>
      </c>
      <c r="T103" s="6" t="e">
        <f>IF(Sheet1!A103=0,"C=US;A= ;P=Regional Municip;O=Lisgar;S="&amp;K103&amp;";"&amp;"G="&amp;L103&amp;";"&amp;"I="&amp;M103&amp;";","C=US;A= ;P=Regional Municip;O=Lisgar;S="&amp;K103&amp;";"&amp;"G="&amp;L103&amp;Sheet1!A103&amp;";"&amp;"I="&amp;M103&amp;";")</f>
        <v>#N/A</v>
      </c>
      <c r="U103" t="str">
        <f ca="1">(Sheet1!AM103)</f>
        <v>DC1MDB05</v>
      </c>
      <c r="V103" t="e">
        <f>(Sheet1!AC103)</f>
        <v>#VALUE!</v>
      </c>
      <c r="W103" t="e">
        <f>Sheet3!D103</f>
        <v>#VALUE!</v>
      </c>
      <c r="X103" t="e">
        <f>Sheet3!E103</f>
        <v>#VALUE!</v>
      </c>
      <c r="Y103" t="str">
        <f t="shared" si="6"/>
        <v/>
      </c>
      <c r="Z103" t="str">
        <f>IF(ISERROR(Sheet1!AI103),"",Sheet1!AI103)</f>
        <v/>
      </c>
      <c r="AA103" t="e">
        <f>IF(Sheet1!W103="Councillors",5120,IF(Sheet1!W103="Information Technology Services Dept.",1024,IF(Sheet1!W103="City Clerk and Solicitor Dept",1953,"No")))</f>
        <v>#VALUE!</v>
      </c>
      <c r="AB103" s="5" t="s">
        <v>96</v>
      </c>
      <c r="AC103" t="e">
        <f>IF(Sheet1!W103="Councillors",4608,IF(Sheet1!W103="Information Technology Services Dept.",921,IF(Sheet1!W103="City Clerk and Solicitor Dept",1855,"No")))</f>
        <v>#VALUE!</v>
      </c>
      <c r="AD103" t="e">
        <f t="shared" si="9"/>
        <v>#VALUE!</v>
      </c>
      <c r="AE103" t="str">
        <f ca="1">IF(Sheet1!AM103="DC1MDB01","DC1",IF(Sheet1!AM103="DC1MDB02","DC1",IF(Sheet1!AM103="DC1MDB03","DC1",IF(Sheet1!AM103="DC1MDB04","DC1",IF(Sheet1!AM103="DC1MDB05","DC1",IF(Sheet1!AM103="DC1MDB06","DC1",IF(Sheet1!AM103="DC1MDB07","DC1",IF(Sheet1!AM103="DC1MDB08","DC1",IF(Sheet1!AM103="DC1MDB09","DC1",IF(Sheet1!AM103="DC1MDB10","DC1",IF(Sheet1!AM103="DC4MDB01","DC4",IF(Sheet1!AM103="DC4MDB02","DC4",IF(Sheet1!AM103="DC4MDB03","DC4",IF(Sheet1!AM103="DC4MDB04","DC4",IF(Sheet1!AM103="DC4MDB05","DC4",IF(Sheet1!AM103="DC4MDB06","DC4",IF(Sheet1!AM103="DC4MDB07","DC4",IF(Sheet1!AM103="DC4MDB08","DC4",IF(Sheet1!AM103="DC4MDB09","DC4",IF(Sheet1!AM103="DC4MDB10","DC4","$False"))))))))))))))))))))</f>
        <v>DC1</v>
      </c>
      <c r="AF103" t="s">
        <v>35</v>
      </c>
      <c r="AG103" t="e">
        <f t="shared" si="10"/>
        <v>#VALUE!</v>
      </c>
      <c r="AH103" t="e">
        <f t="shared" si="11"/>
        <v>#VALUE!</v>
      </c>
      <c r="AI103" t="s">
        <v>11</v>
      </c>
      <c r="AJ103" t="s">
        <v>12</v>
      </c>
      <c r="AK103" t="s">
        <v>13</v>
      </c>
      <c r="AL103" t="s">
        <v>14</v>
      </c>
      <c r="AM103" t="s">
        <v>5</v>
      </c>
      <c r="AN103" t="s">
        <v>15</v>
      </c>
      <c r="AO103" t="s">
        <v>16</v>
      </c>
      <c r="AP103" t="s">
        <v>17</v>
      </c>
      <c r="AQ103" t="s">
        <v>18</v>
      </c>
      <c r="AR103" t="s">
        <v>19</v>
      </c>
    </row>
    <row r="104" spans="1:44" ht="13.5" customHeight="1">
      <c r="A104" s="7"/>
      <c r="B104" s="7"/>
      <c r="C104" s="7"/>
      <c r="D104" s="8"/>
      <c r="F104" s="9" t="str">
        <f>(Sheet1!AE104)</f>
        <v/>
      </c>
      <c r="G104" t="str">
        <f>IF(OR(Sheet1!AH104="Yes",Sheet1!AF104="Yes"),"\\CMFP538\"&amp;Sheet1!AK104,"")</f>
        <v/>
      </c>
      <c r="H104" t="str">
        <f>IF(G104="","",Sheet1!AK104)</f>
        <v/>
      </c>
      <c r="I104" t="str">
        <f>IF(G104="","",Sheet1!AJ104)</f>
        <v/>
      </c>
      <c r="J104" t="e">
        <f>PROPER(Sheet1!Z104)</f>
        <v>#VALUE!</v>
      </c>
      <c r="K104" t="e">
        <f>PROPER(TRIM(IF(ISERROR(Sheet1!N104),Sheet1!Q104,Sheet1!N104)))</f>
        <v>#VALUE!</v>
      </c>
      <c r="L104" t="e">
        <f>PROPER(Sheet1!V104)</f>
        <v>#VALUE!</v>
      </c>
      <c r="M104" t="str">
        <f>TRIM(IF(ISERROR(Sheet1!P104),"",Sheet1!P104))</f>
        <v/>
      </c>
      <c r="N104" s="6" t="e">
        <f>(Sheet1!AA104)</f>
        <v>#VALUE!</v>
      </c>
      <c r="O104" s="6" t="e">
        <f t="shared" si="7"/>
        <v>#VALUE!</v>
      </c>
      <c r="P104" s="6" t="e">
        <f>IF(Sheet1!X104="No","No",IF(Sheet1!X104="","No","Yes"))</f>
        <v>#VALUE!</v>
      </c>
      <c r="Q104" t="e">
        <f>(Sheet1!AB104)</f>
        <v>#VALUE!</v>
      </c>
      <c r="R104" s="6" t="e">
        <f>IF(Sheet1!F104=FALSE,Q104,Sheet1!G104&amp;Sheet1!F104)</f>
        <v>#VALUE!</v>
      </c>
      <c r="S104" s="6" t="e">
        <f t="shared" si="8"/>
        <v>#VALUE!</v>
      </c>
      <c r="T104" s="6" t="e">
        <f>IF(Sheet1!A104=0,"C=US;A= ;P=Regional Municip;O=Lisgar;S="&amp;K104&amp;";"&amp;"G="&amp;L104&amp;";"&amp;"I="&amp;M104&amp;";","C=US;A= ;P=Regional Municip;O=Lisgar;S="&amp;K104&amp;";"&amp;"G="&amp;L104&amp;Sheet1!A104&amp;";"&amp;"I="&amp;M104&amp;";")</f>
        <v>#N/A</v>
      </c>
      <c r="U104" t="str">
        <f ca="1">(Sheet1!AM104)</f>
        <v>DC1MDB03</v>
      </c>
      <c r="V104" t="e">
        <f>(Sheet1!AC104)</f>
        <v>#VALUE!</v>
      </c>
      <c r="W104" t="e">
        <f>Sheet3!D104</f>
        <v>#VALUE!</v>
      </c>
      <c r="X104" t="e">
        <f>Sheet3!E104</f>
        <v>#VALUE!</v>
      </c>
      <c r="Y104" t="str">
        <f t="shared" si="6"/>
        <v/>
      </c>
      <c r="Z104" t="str">
        <f>IF(ISERROR(Sheet1!AI104),"",Sheet1!AI104)</f>
        <v/>
      </c>
      <c r="AA104" t="e">
        <f>IF(Sheet1!W104="Councillors",5120,IF(Sheet1!W104="Information Technology Services Dept.",1024,IF(Sheet1!W104="City Clerk and Solicitor Dept",1953,"No")))</f>
        <v>#VALUE!</v>
      </c>
      <c r="AB104" s="5" t="s">
        <v>96</v>
      </c>
      <c r="AC104" t="e">
        <f>IF(Sheet1!W104="Councillors",4608,IF(Sheet1!W104="Information Technology Services Dept.",921,IF(Sheet1!W104="City Clerk and Solicitor Dept",1855,"No")))</f>
        <v>#VALUE!</v>
      </c>
      <c r="AD104" t="e">
        <f t="shared" si="9"/>
        <v>#VALUE!</v>
      </c>
      <c r="AE104" t="str">
        <f ca="1">IF(Sheet1!AM104="DC1MDB01","DC1",IF(Sheet1!AM104="DC1MDB02","DC1",IF(Sheet1!AM104="DC1MDB03","DC1",IF(Sheet1!AM104="DC1MDB04","DC1",IF(Sheet1!AM104="DC1MDB05","DC1",IF(Sheet1!AM104="DC1MDB06","DC1",IF(Sheet1!AM104="DC1MDB07","DC1",IF(Sheet1!AM104="DC1MDB08","DC1",IF(Sheet1!AM104="DC1MDB09","DC1",IF(Sheet1!AM104="DC1MDB10","DC1",IF(Sheet1!AM104="DC4MDB01","DC4",IF(Sheet1!AM104="DC4MDB02","DC4",IF(Sheet1!AM104="DC4MDB03","DC4",IF(Sheet1!AM104="DC4MDB04","DC4",IF(Sheet1!AM104="DC4MDB05","DC4",IF(Sheet1!AM104="DC4MDB06","DC4",IF(Sheet1!AM104="DC4MDB07","DC4",IF(Sheet1!AM104="DC4MDB08","DC4",IF(Sheet1!AM104="DC4MDB09","DC4",IF(Sheet1!AM104="DC4MDB10","DC4","$False"))))))))))))))))))))</f>
        <v>DC1</v>
      </c>
      <c r="AF104" t="s">
        <v>35</v>
      </c>
      <c r="AG104" t="e">
        <f t="shared" si="10"/>
        <v>#VALUE!</v>
      </c>
      <c r="AH104" t="e">
        <f t="shared" si="11"/>
        <v>#VALUE!</v>
      </c>
      <c r="AI104" t="s">
        <v>11</v>
      </c>
      <c r="AJ104" t="s">
        <v>12</v>
      </c>
      <c r="AK104" t="s">
        <v>13</v>
      </c>
      <c r="AL104" t="s">
        <v>14</v>
      </c>
      <c r="AM104" t="s">
        <v>5</v>
      </c>
      <c r="AN104" t="s">
        <v>15</v>
      </c>
      <c r="AO104" t="s">
        <v>16</v>
      </c>
      <c r="AP104" t="s">
        <v>17</v>
      </c>
      <c r="AQ104" t="s">
        <v>18</v>
      </c>
      <c r="AR104" t="s">
        <v>19</v>
      </c>
    </row>
    <row r="105" spans="1:44" ht="13.5" customHeight="1">
      <c r="A105" s="7"/>
      <c r="B105" s="7"/>
      <c r="C105" s="7"/>
      <c r="D105" s="8"/>
      <c r="F105" s="9" t="str">
        <f>(Sheet1!AE105)</f>
        <v/>
      </c>
      <c r="G105" t="str">
        <f>IF(OR(Sheet1!AH105="Yes",Sheet1!AF105="Yes"),"\\CMFP538\"&amp;Sheet1!AK105,"")</f>
        <v/>
      </c>
      <c r="H105" t="str">
        <f>IF(G105="","",Sheet1!AK105)</f>
        <v/>
      </c>
      <c r="I105" t="str">
        <f>IF(G105="","",Sheet1!AJ105)</f>
        <v/>
      </c>
      <c r="J105" t="e">
        <f>PROPER(Sheet1!Z105)</f>
        <v>#VALUE!</v>
      </c>
      <c r="K105" t="e">
        <f>PROPER(TRIM(IF(ISERROR(Sheet1!N105),Sheet1!Q105,Sheet1!N105)))</f>
        <v>#VALUE!</v>
      </c>
      <c r="L105" t="e">
        <f>PROPER(Sheet1!V105)</f>
        <v>#VALUE!</v>
      </c>
      <c r="M105" t="str">
        <f>TRIM(IF(ISERROR(Sheet1!P105),"",Sheet1!P105))</f>
        <v/>
      </c>
      <c r="N105" s="6" t="e">
        <f>(Sheet1!AA105)</f>
        <v>#VALUE!</v>
      </c>
      <c r="O105" s="6" t="e">
        <f t="shared" si="7"/>
        <v>#VALUE!</v>
      </c>
      <c r="P105" s="6" t="e">
        <f>IF(Sheet1!X105="No","No",IF(Sheet1!X105="","No","Yes"))</f>
        <v>#VALUE!</v>
      </c>
      <c r="Q105" t="e">
        <f>(Sheet1!AB105)</f>
        <v>#VALUE!</v>
      </c>
      <c r="R105" s="6" t="e">
        <f>IF(Sheet1!F105=FALSE,Q105,Sheet1!G105&amp;Sheet1!F105)</f>
        <v>#VALUE!</v>
      </c>
      <c r="S105" s="6" t="e">
        <f t="shared" si="8"/>
        <v>#VALUE!</v>
      </c>
      <c r="T105" s="6" t="e">
        <f>IF(Sheet1!A105=0,"C=US;A= ;P=Regional Municip;O=Lisgar;S="&amp;K105&amp;";"&amp;"G="&amp;L105&amp;";"&amp;"I="&amp;M105&amp;";","C=US;A= ;P=Regional Municip;O=Lisgar;S="&amp;K105&amp;";"&amp;"G="&amp;L105&amp;Sheet1!A105&amp;";"&amp;"I="&amp;M105&amp;";")</f>
        <v>#N/A</v>
      </c>
      <c r="U105" t="str">
        <f ca="1">(Sheet1!AM105)</f>
        <v>DC1MDB01</v>
      </c>
      <c r="V105" t="e">
        <f>(Sheet1!AC105)</f>
        <v>#VALUE!</v>
      </c>
      <c r="W105" t="e">
        <f>Sheet3!D105</f>
        <v>#VALUE!</v>
      </c>
      <c r="X105" t="e">
        <f>Sheet3!E105</f>
        <v>#VALUE!</v>
      </c>
      <c r="Y105" t="str">
        <f t="shared" si="6"/>
        <v/>
      </c>
      <c r="Z105" t="str">
        <f>IF(ISERROR(Sheet1!AI105),"",Sheet1!AI105)</f>
        <v/>
      </c>
      <c r="AA105" t="e">
        <f>IF(Sheet1!W105="Councillors",5120,IF(Sheet1!W105="Information Technology Services Dept.",1024,IF(Sheet1!W105="City Clerk and Solicitor Dept",1953,"No")))</f>
        <v>#VALUE!</v>
      </c>
      <c r="AB105" s="5" t="s">
        <v>96</v>
      </c>
      <c r="AC105" t="e">
        <f>IF(Sheet1!W105="Councillors",4608,IF(Sheet1!W105="Information Technology Services Dept.",921,IF(Sheet1!W105="City Clerk and Solicitor Dept",1855,"No")))</f>
        <v>#VALUE!</v>
      </c>
      <c r="AD105" t="e">
        <f t="shared" si="9"/>
        <v>#VALUE!</v>
      </c>
      <c r="AE105" t="str">
        <f ca="1">IF(Sheet1!AM105="DC1MDB01","DC1",IF(Sheet1!AM105="DC1MDB02","DC1",IF(Sheet1!AM105="DC1MDB03","DC1",IF(Sheet1!AM105="DC1MDB04","DC1",IF(Sheet1!AM105="DC1MDB05","DC1",IF(Sheet1!AM105="DC1MDB06","DC1",IF(Sheet1!AM105="DC1MDB07","DC1",IF(Sheet1!AM105="DC1MDB08","DC1",IF(Sheet1!AM105="DC1MDB09","DC1",IF(Sheet1!AM105="DC1MDB10","DC1",IF(Sheet1!AM105="DC4MDB01","DC4",IF(Sheet1!AM105="DC4MDB02","DC4",IF(Sheet1!AM105="DC4MDB03","DC4",IF(Sheet1!AM105="DC4MDB04","DC4",IF(Sheet1!AM105="DC4MDB05","DC4",IF(Sheet1!AM105="DC4MDB06","DC4",IF(Sheet1!AM105="DC4MDB07","DC4",IF(Sheet1!AM105="DC4MDB08","DC4",IF(Sheet1!AM105="DC4MDB09","DC4",IF(Sheet1!AM105="DC4MDB10","DC4","$False"))))))))))))))))))))</f>
        <v>DC1</v>
      </c>
      <c r="AF105" t="s">
        <v>35</v>
      </c>
      <c r="AG105" t="e">
        <f t="shared" si="10"/>
        <v>#VALUE!</v>
      </c>
      <c r="AH105" t="e">
        <f t="shared" si="11"/>
        <v>#VALUE!</v>
      </c>
      <c r="AI105" t="s">
        <v>11</v>
      </c>
      <c r="AJ105" t="s">
        <v>12</v>
      </c>
      <c r="AK105" t="s">
        <v>13</v>
      </c>
      <c r="AL105" t="s">
        <v>14</v>
      </c>
      <c r="AM105" t="s">
        <v>5</v>
      </c>
      <c r="AN105" t="s">
        <v>15</v>
      </c>
      <c r="AO105" t="s">
        <v>16</v>
      </c>
      <c r="AP105" t="s">
        <v>17</v>
      </c>
      <c r="AQ105" t="s">
        <v>18</v>
      </c>
      <c r="AR105" t="s">
        <v>19</v>
      </c>
    </row>
    <row r="106" spans="1:44" ht="13.5" customHeight="1">
      <c r="A106" s="7"/>
      <c r="B106" s="7"/>
      <c r="C106" s="7"/>
      <c r="D106" s="8"/>
      <c r="F106" s="9" t="str">
        <f>(Sheet1!AE106)</f>
        <v/>
      </c>
      <c r="G106" t="str">
        <f>IF(OR(Sheet1!AH106="Yes",Sheet1!AF106="Yes"),"\\CMFP538\"&amp;Sheet1!AK106,"")</f>
        <v/>
      </c>
      <c r="H106" t="str">
        <f>IF(G106="","",Sheet1!AK106)</f>
        <v/>
      </c>
      <c r="I106" t="str">
        <f>IF(G106="","",Sheet1!AJ106)</f>
        <v/>
      </c>
      <c r="J106" t="e">
        <f>PROPER(Sheet1!Z106)</f>
        <v>#VALUE!</v>
      </c>
      <c r="K106" t="e">
        <f>PROPER(TRIM(IF(ISERROR(Sheet1!N106),Sheet1!Q106,Sheet1!N106)))</f>
        <v>#VALUE!</v>
      </c>
      <c r="L106" t="e">
        <f>PROPER(Sheet1!V106)</f>
        <v>#VALUE!</v>
      </c>
      <c r="M106" t="str">
        <f>TRIM(IF(ISERROR(Sheet1!P106),"",Sheet1!P106))</f>
        <v/>
      </c>
      <c r="N106" s="6" t="e">
        <f>(Sheet1!AA106)</f>
        <v>#VALUE!</v>
      </c>
      <c r="O106" s="6" t="e">
        <f t="shared" si="7"/>
        <v>#VALUE!</v>
      </c>
      <c r="P106" s="6" t="e">
        <f>IF(Sheet1!X106="No","No",IF(Sheet1!X106="","No","Yes"))</f>
        <v>#VALUE!</v>
      </c>
      <c r="Q106" t="e">
        <f>(Sheet1!AB106)</f>
        <v>#VALUE!</v>
      </c>
      <c r="R106" s="6" t="e">
        <f>IF(Sheet1!F106=FALSE,Q106,Sheet1!G106&amp;Sheet1!F106)</f>
        <v>#VALUE!</v>
      </c>
      <c r="S106" s="6" t="e">
        <f t="shared" si="8"/>
        <v>#VALUE!</v>
      </c>
      <c r="T106" s="6" t="e">
        <f>IF(Sheet1!A106=0,"C=US;A= ;P=Regional Municip;O=Lisgar;S="&amp;K106&amp;";"&amp;"G="&amp;L106&amp;";"&amp;"I="&amp;M106&amp;";","C=US;A= ;P=Regional Municip;O=Lisgar;S="&amp;K106&amp;";"&amp;"G="&amp;L106&amp;Sheet1!A106&amp;";"&amp;"I="&amp;M106&amp;";")</f>
        <v>#N/A</v>
      </c>
      <c r="U106" t="str">
        <f ca="1">(Sheet1!AM106)</f>
        <v>DC1MDB09</v>
      </c>
      <c r="V106" t="e">
        <f>(Sheet1!AC106)</f>
        <v>#VALUE!</v>
      </c>
      <c r="W106" t="e">
        <f>Sheet3!D106</f>
        <v>#VALUE!</v>
      </c>
      <c r="X106" t="e">
        <f>Sheet3!E106</f>
        <v>#VALUE!</v>
      </c>
      <c r="Y106" t="str">
        <f t="shared" si="6"/>
        <v/>
      </c>
      <c r="Z106" t="str">
        <f>IF(ISERROR(Sheet1!AI106),"",Sheet1!AI106)</f>
        <v/>
      </c>
      <c r="AA106" t="e">
        <f>IF(Sheet1!W106="Councillors",5120,IF(Sheet1!W106="Information Technology Services Dept.",1024,IF(Sheet1!W106="City Clerk and Solicitor Dept",1953,"No")))</f>
        <v>#VALUE!</v>
      </c>
      <c r="AB106" s="5" t="s">
        <v>96</v>
      </c>
      <c r="AC106" t="e">
        <f>IF(Sheet1!W106="Councillors",4608,IF(Sheet1!W106="Information Technology Services Dept.",921,IF(Sheet1!W106="City Clerk and Solicitor Dept",1855,"No")))</f>
        <v>#VALUE!</v>
      </c>
      <c r="AD106" t="e">
        <f t="shared" si="9"/>
        <v>#VALUE!</v>
      </c>
      <c r="AE106" t="str">
        <f ca="1">IF(Sheet1!AM106="DC1MDB01","DC1",IF(Sheet1!AM106="DC1MDB02","DC1",IF(Sheet1!AM106="DC1MDB03","DC1",IF(Sheet1!AM106="DC1MDB04","DC1",IF(Sheet1!AM106="DC1MDB05","DC1",IF(Sheet1!AM106="DC1MDB06","DC1",IF(Sheet1!AM106="DC1MDB07","DC1",IF(Sheet1!AM106="DC1MDB08","DC1",IF(Sheet1!AM106="DC1MDB09","DC1",IF(Sheet1!AM106="DC1MDB10","DC1",IF(Sheet1!AM106="DC4MDB01","DC4",IF(Sheet1!AM106="DC4MDB02","DC4",IF(Sheet1!AM106="DC4MDB03","DC4",IF(Sheet1!AM106="DC4MDB04","DC4",IF(Sheet1!AM106="DC4MDB05","DC4",IF(Sheet1!AM106="DC4MDB06","DC4",IF(Sheet1!AM106="DC4MDB07","DC4",IF(Sheet1!AM106="DC4MDB08","DC4",IF(Sheet1!AM106="DC4MDB09","DC4",IF(Sheet1!AM106="DC4MDB10","DC4","$False"))))))))))))))))))))</f>
        <v>DC1</v>
      </c>
      <c r="AF106" t="s">
        <v>35</v>
      </c>
      <c r="AG106" t="e">
        <f t="shared" si="10"/>
        <v>#VALUE!</v>
      </c>
      <c r="AH106" t="e">
        <f t="shared" si="11"/>
        <v>#VALUE!</v>
      </c>
      <c r="AI106" t="s">
        <v>11</v>
      </c>
      <c r="AJ106" t="s">
        <v>12</v>
      </c>
      <c r="AK106" t="s">
        <v>13</v>
      </c>
      <c r="AL106" t="s">
        <v>14</v>
      </c>
      <c r="AM106" t="s">
        <v>5</v>
      </c>
      <c r="AN106" t="s">
        <v>15</v>
      </c>
      <c r="AO106" t="s">
        <v>16</v>
      </c>
      <c r="AP106" t="s">
        <v>17</v>
      </c>
      <c r="AQ106" t="s">
        <v>18</v>
      </c>
      <c r="AR106" t="s">
        <v>19</v>
      </c>
    </row>
    <row r="107" spans="1:44" ht="13.5" customHeight="1">
      <c r="A107" s="7"/>
      <c r="B107" s="7"/>
      <c r="C107" s="7"/>
      <c r="D107" s="8"/>
      <c r="F107" s="9" t="str">
        <f>(Sheet1!AE107)</f>
        <v/>
      </c>
      <c r="G107" t="str">
        <f>IF(OR(Sheet1!AH107="Yes",Sheet1!AF107="Yes"),"\\CMFP538\"&amp;Sheet1!AK107,"")</f>
        <v/>
      </c>
      <c r="H107" t="str">
        <f>IF(G107="","",Sheet1!AK107)</f>
        <v/>
      </c>
      <c r="I107" t="str">
        <f>IF(G107="","",Sheet1!AJ107)</f>
        <v/>
      </c>
      <c r="J107" t="e">
        <f>PROPER(Sheet1!Z107)</f>
        <v>#VALUE!</v>
      </c>
      <c r="K107" t="e">
        <f>PROPER(TRIM(IF(ISERROR(Sheet1!N107),Sheet1!Q107,Sheet1!N107)))</f>
        <v>#VALUE!</v>
      </c>
      <c r="L107" t="e">
        <f>PROPER(Sheet1!V107)</f>
        <v>#VALUE!</v>
      </c>
      <c r="M107" t="str">
        <f>TRIM(IF(ISERROR(Sheet1!P107),"",Sheet1!P107))</f>
        <v/>
      </c>
      <c r="N107" s="6" t="e">
        <f>(Sheet1!AA107)</f>
        <v>#VALUE!</v>
      </c>
      <c r="O107" s="6" t="e">
        <f t="shared" si="7"/>
        <v>#VALUE!</v>
      </c>
      <c r="P107" s="6" t="e">
        <f>IF(Sheet1!X107="No","No",IF(Sheet1!X107="","No","Yes"))</f>
        <v>#VALUE!</v>
      </c>
      <c r="Q107" t="e">
        <f>(Sheet1!AB107)</f>
        <v>#VALUE!</v>
      </c>
      <c r="R107" s="6" t="e">
        <f>IF(Sheet1!F107=FALSE,Q107,Sheet1!G107&amp;Sheet1!F107)</f>
        <v>#VALUE!</v>
      </c>
      <c r="S107" s="6" t="e">
        <f t="shared" si="8"/>
        <v>#VALUE!</v>
      </c>
      <c r="T107" s="6" t="e">
        <f>IF(Sheet1!A107=0,"C=US;A= ;P=Regional Municip;O=Lisgar;S="&amp;K107&amp;";"&amp;"G="&amp;L107&amp;";"&amp;"I="&amp;M107&amp;";","C=US;A= ;P=Regional Municip;O=Lisgar;S="&amp;K107&amp;";"&amp;"G="&amp;L107&amp;Sheet1!A107&amp;";"&amp;"I="&amp;M107&amp;";")</f>
        <v>#N/A</v>
      </c>
      <c r="U107" t="str">
        <f ca="1">(Sheet1!AM107)</f>
        <v>DC4MDB10</v>
      </c>
      <c r="V107" t="e">
        <f>(Sheet1!AC107)</f>
        <v>#VALUE!</v>
      </c>
      <c r="W107" t="e">
        <f>Sheet3!D107</f>
        <v>#VALUE!</v>
      </c>
      <c r="X107" t="e">
        <f>Sheet3!E107</f>
        <v>#VALUE!</v>
      </c>
      <c r="Y107" t="str">
        <f t="shared" si="6"/>
        <v/>
      </c>
      <c r="Z107" t="str">
        <f>IF(ISERROR(Sheet1!AI107),"",Sheet1!AI107)</f>
        <v/>
      </c>
      <c r="AA107" t="e">
        <f>IF(Sheet1!W107="Councillors",5120,IF(Sheet1!W107="Information Technology Services Dept.",1024,IF(Sheet1!W107="City Clerk and Solicitor Dept",1953,"No")))</f>
        <v>#VALUE!</v>
      </c>
      <c r="AB107" s="5" t="s">
        <v>96</v>
      </c>
      <c r="AC107" t="e">
        <f>IF(Sheet1!W107="Councillors",4608,IF(Sheet1!W107="Information Technology Services Dept.",921,IF(Sheet1!W107="City Clerk and Solicitor Dept",1855,"No")))</f>
        <v>#VALUE!</v>
      </c>
      <c r="AD107" t="e">
        <f t="shared" si="9"/>
        <v>#VALUE!</v>
      </c>
      <c r="AE107" t="str">
        <f ca="1">IF(Sheet1!AM107="DC1MDB01","DC1",IF(Sheet1!AM107="DC1MDB02","DC1",IF(Sheet1!AM107="DC1MDB03","DC1",IF(Sheet1!AM107="DC1MDB04","DC1",IF(Sheet1!AM107="DC1MDB05","DC1",IF(Sheet1!AM107="DC1MDB06","DC1",IF(Sheet1!AM107="DC1MDB07","DC1",IF(Sheet1!AM107="DC1MDB08","DC1",IF(Sheet1!AM107="DC1MDB09","DC1",IF(Sheet1!AM107="DC1MDB10","DC1",IF(Sheet1!AM107="DC4MDB01","DC4",IF(Sheet1!AM107="DC4MDB02","DC4",IF(Sheet1!AM107="DC4MDB03","DC4",IF(Sheet1!AM107="DC4MDB04","DC4",IF(Sheet1!AM107="DC4MDB05","DC4",IF(Sheet1!AM107="DC4MDB06","DC4",IF(Sheet1!AM107="DC4MDB07","DC4",IF(Sheet1!AM107="DC4MDB08","DC4",IF(Sheet1!AM107="DC4MDB09","DC4",IF(Sheet1!AM107="DC4MDB10","DC4","$False"))))))))))))))))))))</f>
        <v>DC4</v>
      </c>
      <c r="AF107" t="s">
        <v>35</v>
      </c>
      <c r="AG107" t="e">
        <f t="shared" si="10"/>
        <v>#VALUE!</v>
      </c>
      <c r="AH107" t="e">
        <f t="shared" si="11"/>
        <v>#VALUE!</v>
      </c>
      <c r="AI107" t="s">
        <v>11</v>
      </c>
      <c r="AJ107" t="s">
        <v>12</v>
      </c>
      <c r="AK107" t="s">
        <v>13</v>
      </c>
      <c r="AL107" t="s">
        <v>14</v>
      </c>
      <c r="AM107" t="s">
        <v>5</v>
      </c>
      <c r="AN107" t="s">
        <v>15</v>
      </c>
      <c r="AO107" t="s">
        <v>16</v>
      </c>
      <c r="AP107" t="s">
        <v>17</v>
      </c>
      <c r="AQ107" t="s">
        <v>18</v>
      </c>
      <c r="AR107" t="s">
        <v>19</v>
      </c>
    </row>
    <row r="108" spans="1:44" ht="13.5" customHeight="1">
      <c r="A108" s="7"/>
      <c r="B108" s="7"/>
      <c r="C108" s="7"/>
      <c r="D108" s="8"/>
      <c r="F108" s="9" t="str">
        <f>(Sheet1!AE108)</f>
        <v/>
      </c>
      <c r="G108" t="str">
        <f>IF(OR(Sheet1!AH108="Yes",Sheet1!AF108="Yes"),"\\CMFP538\"&amp;Sheet1!AK108,"")</f>
        <v/>
      </c>
      <c r="H108" t="str">
        <f>IF(G108="","",Sheet1!AK108)</f>
        <v/>
      </c>
      <c r="I108" t="str">
        <f>IF(G108="","",Sheet1!AJ108)</f>
        <v/>
      </c>
      <c r="J108" t="e">
        <f>PROPER(Sheet1!Z108)</f>
        <v>#VALUE!</v>
      </c>
      <c r="K108" t="e">
        <f>PROPER(TRIM(IF(ISERROR(Sheet1!N108),Sheet1!Q108,Sheet1!N108)))</f>
        <v>#VALUE!</v>
      </c>
      <c r="L108" t="e">
        <f>PROPER(Sheet1!V108)</f>
        <v>#VALUE!</v>
      </c>
      <c r="M108" t="str">
        <f>TRIM(IF(ISERROR(Sheet1!P108),"",Sheet1!P108))</f>
        <v/>
      </c>
      <c r="N108" s="6" t="e">
        <f>(Sheet1!AA108)</f>
        <v>#VALUE!</v>
      </c>
      <c r="O108" s="6" t="e">
        <f t="shared" si="7"/>
        <v>#VALUE!</v>
      </c>
      <c r="P108" s="6" t="e">
        <f>IF(Sheet1!X108="No","No",IF(Sheet1!X108="","No","Yes"))</f>
        <v>#VALUE!</v>
      </c>
      <c r="Q108" t="e">
        <f>(Sheet1!AB108)</f>
        <v>#VALUE!</v>
      </c>
      <c r="R108" s="6" t="e">
        <f>IF(Sheet1!F108=FALSE,Q108,Sheet1!G108&amp;Sheet1!F108)</f>
        <v>#VALUE!</v>
      </c>
      <c r="S108" s="6" t="e">
        <f t="shared" si="8"/>
        <v>#VALUE!</v>
      </c>
      <c r="T108" s="6" t="e">
        <f>IF(Sheet1!A108=0,"C=US;A= ;P=Regional Municip;O=Lisgar;S="&amp;K108&amp;";"&amp;"G="&amp;L108&amp;";"&amp;"I="&amp;M108&amp;";","C=US;A= ;P=Regional Municip;O=Lisgar;S="&amp;K108&amp;";"&amp;"G="&amp;L108&amp;Sheet1!A108&amp;";"&amp;"I="&amp;M108&amp;";")</f>
        <v>#N/A</v>
      </c>
      <c r="U108" t="str">
        <f ca="1">(Sheet1!AM108)</f>
        <v>DC4MDB07</v>
      </c>
      <c r="V108" t="e">
        <f>(Sheet1!AC108)</f>
        <v>#VALUE!</v>
      </c>
      <c r="W108" t="e">
        <f>Sheet3!D108</f>
        <v>#VALUE!</v>
      </c>
      <c r="X108" t="e">
        <f>Sheet3!E108</f>
        <v>#VALUE!</v>
      </c>
      <c r="Y108" t="str">
        <f t="shared" si="6"/>
        <v/>
      </c>
      <c r="Z108" t="str">
        <f>IF(ISERROR(Sheet1!AI108),"",Sheet1!AI108)</f>
        <v/>
      </c>
      <c r="AA108" t="e">
        <f>IF(Sheet1!W108="Councillors",5120,IF(Sheet1!W108="Information Technology Services Dept.",1024,IF(Sheet1!W108="City Clerk and Solicitor Dept",1953,"No")))</f>
        <v>#VALUE!</v>
      </c>
      <c r="AB108" s="5" t="s">
        <v>96</v>
      </c>
      <c r="AC108" t="e">
        <f>IF(Sheet1!W108="Councillors",4608,IF(Sheet1!W108="Information Technology Services Dept.",921,IF(Sheet1!W108="City Clerk and Solicitor Dept",1855,"No")))</f>
        <v>#VALUE!</v>
      </c>
      <c r="AD108" t="e">
        <f t="shared" si="9"/>
        <v>#VALUE!</v>
      </c>
      <c r="AE108" t="str">
        <f ca="1">IF(Sheet1!AM108="DC1MDB01","DC1",IF(Sheet1!AM108="DC1MDB02","DC1",IF(Sheet1!AM108="DC1MDB03","DC1",IF(Sheet1!AM108="DC1MDB04","DC1",IF(Sheet1!AM108="DC1MDB05","DC1",IF(Sheet1!AM108="DC1MDB06","DC1",IF(Sheet1!AM108="DC1MDB07","DC1",IF(Sheet1!AM108="DC1MDB08","DC1",IF(Sheet1!AM108="DC1MDB09","DC1",IF(Sheet1!AM108="DC1MDB10","DC1",IF(Sheet1!AM108="DC4MDB01","DC4",IF(Sheet1!AM108="DC4MDB02","DC4",IF(Sheet1!AM108="DC4MDB03","DC4",IF(Sheet1!AM108="DC4MDB04","DC4",IF(Sheet1!AM108="DC4MDB05","DC4",IF(Sheet1!AM108="DC4MDB06","DC4",IF(Sheet1!AM108="DC4MDB07","DC4",IF(Sheet1!AM108="DC4MDB08","DC4",IF(Sheet1!AM108="DC4MDB09","DC4",IF(Sheet1!AM108="DC4MDB10","DC4","$False"))))))))))))))))))))</f>
        <v>DC4</v>
      </c>
      <c r="AF108" t="s">
        <v>35</v>
      </c>
      <c r="AG108" t="e">
        <f t="shared" si="10"/>
        <v>#VALUE!</v>
      </c>
      <c r="AH108" t="e">
        <f t="shared" si="11"/>
        <v>#VALUE!</v>
      </c>
      <c r="AI108" t="s">
        <v>11</v>
      </c>
      <c r="AJ108" t="s">
        <v>12</v>
      </c>
      <c r="AK108" t="s">
        <v>13</v>
      </c>
      <c r="AL108" t="s">
        <v>14</v>
      </c>
      <c r="AM108" t="s">
        <v>5</v>
      </c>
      <c r="AN108" t="s">
        <v>15</v>
      </c>
      <c r="AO108" t="s">
        <v>16</v>
      </c>
      <c r="AP108" t="s">
        <v>17</v>
      </c>
      <c r="AQ108" t="s">
        <v>18</v>
      </c>
      <c r="AR108" t="s">
        <v>19</v>
      </c>
    </row>
    <row r="109" spans="1:44" ht="13.5" customHeight="1">
      <c r="A109" s="7"/>
      <c r="B109" s="7"/>
      <c r="C109" s="7"/>
      <c r="D109" s="8"/>
      <c r="F109" s="9" t="str">
        <f>(Sheet1!AE109)</f>
        <v/>
      </c>
      <c r="G109" t="str">
        <f>IF(OR(Sheet1!AH109="Yes",Sheet1!AF109="Yes"),"\\CMFP538\"&amp;Sheet1!AK109,"")</f>
        <v/>
      </c>
      <c r="H109" t="str">
        <f>IF(G109="","",Sheet1!AK109)</f>
        <v/>
      </c>
      <c r="I109" t="str">
        <f>IF(G109="","",Sheet1!AJ109)</f>
        <v/>
      </c>
      <c r="J109" t="e">
        <f>PROPER(Sheet1!Z109)</f>
        <v>#VALUE!</v>
      </c>
      <c r="K109" t="e">
        <f>PROPER(TRIM(IF(ISERROR(Sheet1!N109),Sheet1!Q109,Sheet1!N109)))</f>
        <v>#VALUE!</v>
      </c>
      <c r="L109" t="e">
        <f>PROPER(Sheet1!V109)</f>
        <v>#VALUE!</v>
      </c>
      <c r="M109" t="str">
        <f>TRIM(IF(ISERROR(Sheet1!P109),"",Sheet1!P109))</f>
        <v/>
      </c>
      <c r="N109" s="6" t="e">
        <f>(Sheet1!AA109)</f>
        <v>#VALUE!</v>
      </c>
      <c r="O109" s="6" t="e">
        <f t="shared" si="7"/>
        <v>#VALUE!</v>
      </c>
      <c r="P109" s="6" t="e">
        <f>IF(Sheet1!X109="No","No",IF(Sheet1!X109="","No","Yes"))</f>
        <v>#VALUE!</v>
      </c>
      <c r="Q109" t="e">
        <f>(Sheet1!AB109)</f>
        <v>#VALUE!</v>
      </c>
      <c r="R109" s="6" t="e">
        <f>IF(Sheet1!F109=FALSE,Q109,Sheet1!G109&amp;Sheet1!F109)</f>
        <v>#VALUE!</v>
      </c>
      <c r="S109" s="6" t="e">
        <f t="shared" si="8"/>
        <v>#VALUE!</v>
      </c>
      <c r="T109" s="6" t="e">
        <f>IF(Sheet1!A109=0,"C=US;A= ;P=Regional Municip;O=Lisgar;S="&amp;K109&amp;";"&amp;"G="&amp;L109&amp;";"&amp;"I="&amp;M109&amp;";","C=US;A= ;P=Regional Municip;O=Lisgar;S="&amp;K109&amp;";"&amp;"G="&amp;L109&amp;Sheet1!A109&amp;";"&amp;"I="&amp;M109&amp;";")</f>
        <v>#N/A</v>
      </c>
      <c r="U109" t="str">
        <f ca="1">(Sheet1!AM109)</f>
        <v>DC1MDB09</v>
      </c>
      <c r="V109" t="e">
        <f>(Sheet1!AC109)</f>
        <v>#VALUE!</v>
      </c>
      <c r="W109" t="e">
        <f>Sheet3!D109</f>
        <v>#VALUE!</v>
      </c>
      <c r="X109" t="e">
        <f>Sheet3!E109</f>
        <v>#VALUE!</v>
      </c>
      <c r="Y109" t="str">
        <f t="shared" si="6"/>
        <v/>
      </c>
      <c r="Z109" t="str">
        <f>IF(ISERROR(Sheet1!AI109),"",Sheet1!AI109)</f>
        <v/>
      </c>
      <c r="AA109" t="e">
        <f>IF(Sheet1!W109="Councillors",5120,IF(Sheet1!W109="Information Technology Services Dept.",1024,IF(Sheet1!W109="City Clerk and Solicitor Dept",1953,"No")))</f>
        <v>#VALUE!</v>
      </c>
      <c r="AB109" s="5" t="s">
        <v>96</v>
      </c>
      <c r="AC109" t="e">
        <f>IF(Sheet1!W109="Councillors",4608,IF(Sheet1!W109="Information Technology Services Dept.",921,IF(Sheet1!W109="City Clerk and Solicitor Dept",1855,"No")))</f>
        <v>#VALUE!</v>
      </c>
      <c r="AD109" t="e">
        <f t="shared" si="9"/>
        <v>#VALUE!</v>
      </c>
      <c r="AE109" t="str">
        <f ca="1">IF(Sheet1!AM109="DC1MDB01","DC1",IF(Sheet1!AM109="DC1MDB02","DC1",IF(Sheet1!AM109="DC1MDB03","DC1",IF(Sheet1!AM109="DC1MDB04","DC1",IF(Sheet1!AM109="DC1MDB05","DC1",IF(Sheet1!AM109="DC1MDB06","DC1",IF(Sheet1!AM109="DC1MDB07","DC1",IF(Sheet1!AM109="DC1MDB08","DC1",IF(Sheet1!AM109="DC1MDB09","DC1",IF(Sheet1!AM109="DC1MDB10","DC1",IF(Sheet1!AM109="DC4MDB01","DC4",IF(Sheet1!AM109="DC4MDB02","DC4",IF(Sheet1!AM109="DC4MDB03","DC4",IF(Sheet1!AM109="DC4MDB04","DC4",IF(Sheet1!AM109="DC4MDB05","DC4",IF(Sheet1!AM109="DC4MDB06","DC4",IF(Sheet1!AM109="DC4MDB07","DC4",IF(Sheet1!AM109="DC4MDB08","DC4",IF(Sheet1!AM109="DC4MDB09","DC4",IF(Sheet1!AM109="DC4MDB10","DC4","$False"))))))))))))))))))))</f>
        <v>DC1</v>
      </c>
      <c r="AF109" t="s">
        <v>35</v>
      </c>
      <c r="AG109" t="e">
        <f t="shared" si="10"/>
        <v>#VALUE!</v>
      </c>
      <c r="AH109" t="e">
        <f t="shared" si="11"/>
        <v>#VALUE!</v>
      </c>
      <c r="AI109" t="s">
        <v>11</v>
      </c>
      <c r="AJ109" t="s">
        <v>12</v>
      </c>
      <c r="AK109" t="s">
        <v>13</v>
      </c>
      <c r="AL109" t="s">
        <v>14</v>
      </c>
      <c r="AM109" t="s">
        <v>5</v>
      </c>
      <c r="AN109" t="s">
        <v>15</v>
      </c>
      <c r="AO109" t="s">
        <v>16</v>
      </c>
      <c r="AP109" t="s">
        <v>17</v>
      </c>
      <c r="AQ109" t="s">
        <v>18</v>
      </c>
      <c r="AR109" t="s">
        <v>19</v>
      </c>
    </row>
    <row r="110" spans="1:44" ht="13.5" customHeight="1">
      <c r="A110" s="7"/>
      <c r="B110" s="7"/>
      <c r="C110" s="7"/>
      <c r="D110" s="8"/>
      <c r="F110" s="9" t="str">
        <f>(Sheet1!AE110)</f>
        <v/>
      </c>
      <c r="G110" t="str">
        <f>IF(OR(Sheet1!AH110="Yes",Sheet1!AF110="Yes"),"\\CMFP538\"&amp;Sheet1!AK110,"")</f>
        <v/>
      </c>
      <c r="H110" t="str">
        <f>IF(G110="","",Sheet1!AK110)</f>
        <v/>
      </c>
      <c r="I110" t="str">
        <f>IF(G110="","",Sheet1!AJ110)</f>
        <v/>
      </c>
      <c r="J110" t="e">
        <f>PROPER(Sheet1!Z110)</f>
        <v>#VALUE!</v>
      </c>
      <c r="K110" t="e">
        <f>PROPER(TRIM(IF(ISERROR(Sheet1!N110),Sheet1!Q110,Sheet1!N110)))</f>
        <v>#VALUE!</v>
      </c>
      <c r="L110" t="e">
        <f>PROPER(Sheet1!V110)</f>
        <v>#VALUE!</v>
      </c>
      <c r="M110" t="str">
        <f>TRIM(IF(ISERROR(Sheet1!P110),"",Sheet1!P110))</f>
        <v/>
      </c>
      <c r="N110" s="6" t="e">
        <f>(Sheet1!AA110)</f>
        <v>#VALUE!</v>
      </c>
      <c r="O110" s="6" t="e">
        <f t="shared" si="7"/>
        <v>#VALUE!</v>
      </c>
      <c r="P110" s="6" t="e">
        <f>IF(Sheet1!X110="No","No",IF(Sheet1!X110="","No","Yes"))</f>
        <v>#VALUE!</v>
      </c>
      <c r="Q110" t="e">
        <f>(Sheet1!AB110)</f>
        <v>#VALUE!</v>
      </c>
      <c r="R110" s="6" t="e">
        <f>IF(Sheet1!F110=FALSE,Q110,Sheet1!G110&amp;Sheet1!F110)</f>
        <v>#VALUE!</v>
      </c>
      <c r="S110" s="6" t="e">
        <f t="shared" si="8"/>
        <v>#VALUE!</v>
      </c>
      <c r="T110" s="6" t="e">
        <f>IF(Sheet1!A110=0,"C=US;A= ;P=Regional Municip;O=Lisgar;S="&amp;K110&amp;";"&amp;"G="&amp;L110&amp;";"&amp;"I="&amp;M110&amp;";","C=US;A= ;P=Regional Municip;O=Lisgar;S="&amp;K110&amp;";"&amp;"G="&amp;L110&amp;Sheet1!A110&amp;";"&amp;"I="&amp;M110&amp;";")</f>
        <v>#N/A</v>
      </c>
      <c r="U110" t="str">
        <f ca="1">(Sheet1!AM110)</f>
        <v>DC4MDB10</v>
      </c>
      <c r="V110" t="e">
        <f>(Sheet1!AC110)</f>
        <v>#VALUE!</v>
      </c>
      <c r="W110" t="e">
        <f>Sheet3!D110</f>
        <v>#VALUE!</v>
      </c>
      <c r="X110" t="e">
        <f>Sheet3!E110</f>
        <v>#VALUE!</v>
      </c>
      <c r="Y110" t="str">
        <f t="shared" si="6"/>
        <v/>
      </c>
      <c r="Z110" t="str">
        <f>IF(ISERROR(Sheet1!AI110),"",Sheet1!AI110)</f>
        <v/>
      </c>
      <c r="AA110" t="e">
        <f>IF(Sheet1!W110="Councillors",5120,IF(Sheet1!W110="Information Technology Services Dept.",1024,IF(Sheet1!W110="City Clerk and Solicitor Dept",1953,"No")))</f>
        <v>#VALUE!</v>
      </c>
      <c r="AB110" s="5" t="s">
        <v>96</v>
      </c>
      <c r="AC110" t="e">
        <f>IF(Sheet1!W110="Councillors",4608,IF(Sheet1!W110="Information Technology Services Dept.",921,IF(Sheet1!W110="City Clerk and Solicitor Dept",1855,"No")))</f>
        <v>#VALUE!</v>
      </c>
      <c r="AD110" t="e">
        <f t="shared" si="9"/>
        <v>#VALUE!</v>
      </c>
      <c r="AE110" t="str">
        <f ca="1">IF(Sheet1!AM110="DC1MDB01","DC1",IF(Sheet1!AM110="DC1MDB02","DC1",IF(Sheet1!AM110="DC1MDB03","DC1",IF(Sheet1!AM110="DC1MDB04","DC1",IF(Sheet1!AM110="DC1MDB05","DC1",IF(Sheet1!AM110="DC1MDB06","DC1",IF(Sheet1!AM110="DC1MDB07","DC1",IF(Sheet1!AM110="DC1MDB08","DC1",IF(Sheet1!AM110="DC1MDB09","DC1",IF(Sheet1!AM110="DC1MDB10","DC1",IF(Sheet1!AM110="DC4MDB01","DC4",IF(Sheet1!AM110="DC4MDB02","DC4",IF(Sheet1!AM110="DC4MDB03","DC4",IF(Sheet1!AM110="DC4MDB04","DC4",IF(Sheet1!AM110="DC4MDB05","DC4",IF(Sheet1!AM110="DC4MDB06","DC4",IF(Sheet1!AM110="DC4MDB07","DC4",IF(Sheet1!AM110="DC4MDB08","DC4",IF(Sheet1!AM110="DC4MDB09","DC4",IF(Sheet1!AM110="DC4MDB10","DC4","$False"))))))))))))))))))))</f>
        <v>DC4</v>
      </c>
      <c r="AF110" t="s">
        <v>35</v>
      </c>
      <c r="AG110" t="e">
        <f t="shared" si="10"/>
        <v>#VALUE!</v>
      </c>
      <c r="AH110" t="e">
        <f t="shared" si="11"/>
        <v>#VALUE!</v>
      </c>
      <c r="AI110" t="s">
        <v>11</v>
      </c>
      <c r="AJ110" t="s">
        <v>12</v>
      </c>
      <c r="AK110" t="s">
        <v>13</v>
      </c>
      <c r="AL110" t="s">
        <v>14</v>
      </c>
      <c r="AM110" t="s">
        <v>5</v>
      </c>
      <c r="AN110" t="s">
        <v>15</v>
      </c>
      <c r="AO110" t="s">
        <v>16</v>
      </c>
      <c r="AP110" t="s">
        <v>17</v>
      </c>
      <c r="AQ110" t="s">
        <v>18</v>
      </c>
      <c r="AR110" t="s">
        <v>19</v>
      </c>
    </row>
    <row r="111" spans="1:44" ht="13.5" customHeight="1">
      <c r="A111" s="7"/>
      <c r="B111" s="7"/>
      <c r="C111" s="7"/>
      <c r="D111" s="8"/>
      <c r="F111" s="9" t="str">
        <f>(Sheet1!AE111)</f>
        <v/>
      </c>
      <c r="G111" t="str">
        <f>IF(OR(Sheet1!AH111="Yes",Sheet1!AF111="Yes"),"\\CMFP538\"&amp;Sheet1!AK111,"")</f>
        <v/>
      </c>
      <c r="H111" t="str">
        <f>IF(G111="","",Sheet1!AK111)</f>
        <v/>
      </c>
      <c r="I111" t="str">
        <f>IF(G111="","",Sheet1!AJ111)</f>
        <v/>
      </c>
      <c r="J111" t="e">
        <f>PROPER(Sheet1!Z111)</f>
        <v>#VALUE!</v>
      </c>
      <c r="K111" t="e">
        <f>PROPER(TRIM(IF(ISERROR(Sheet1!N111),Sheet1!Q111,Sheet1!N111)))</f>
        <v>#VALUE!</v>
      </c>
      <c r="L111" t="e">
        <f>PROPER(Sheet1!V111)</f>
        <v>#VALUE!</v>
      </c>
      <c r="M111" t="str">
        <f>TRIM(IF(ISERROR(Sheet1!P111),"",Sheet1!P111))</f>
        <v/>
      </c>
      <c r="N111" s="6" t="e">
        <f>(Sheet1!AA111)</f>
        <v>#VALUE!</v>
      </c>
      <c r="O111" s="6" t="e">
        <f t="shared" si="7"/>
        <v>#VALUE!</v>
      </c>
      <c r="P111" s="6" t="e">
        <f>IF(Sheet1!X111="No","No",IF(Sheet1!X111="","No","Yes"))</f>
        <v>#VALUE!</v>
      </c>
      <c r="Q111" t="e">
        <f>(Sheet1!AB111)</f>
        <v>#VALUE!</v>
      </c>
      <c r="R111" s="6" t="e">
        <f>IF(Sheet1!F111=FALSE,Q111,Sheet1!G111&amp;Sheet1!F111)</f>
        <v>#VALUE!</v>
      </c>
      <c r="S111" s="6" t="e">
        <f t="shared" si="8"/>
        <v>#VALUE!</v>
      </c>
      <c r="T111" s="6" t="e">
        <f>IF(Sheet1!A111=0,"C=US;A= ;P=Regional Municip;O=Lisgar;S="&amp;K111&amp;";"&amp;"G="&amp;L111&amp;";"&amp;"I="&amp;M111&amp;";","C=US;A= ;P=Regional Municip;O=Lisgar;S="&amp;K111&amp;";"&amp;"G="&amp;L111&amp;Sheet1!A111&amp;";"&amp;"I="&amp;M111&amp;";")</f>
        <v>#N/A</v>
      </c>
      <c r="U111" t="str">
        <f ca="1">(Sheet1!AM111)</f>
        <v>DC4MDB07</v>
      </c>
      <c r="V111" t="e">
        <f>(Sheet1!AC111)</f>
        <v>#VALUE!</v>
      </c>
      <c r="W111" t="e">
        <f>Sheet3!D111</f>
        <v>#VALUE!</v>
      </c>
      <c r="X111" t="e">
        <f>Sheet3!E111</f>
        <v>#VALUE!</v>
      </c>
      <c r="Y111" t="str">
        <f t="shared" si="6"/>
        <v/>
      </c>
      <c r="Z111" t="str">
        <f>IF(ISERROR(Sheet1!AI111),"",Sheet1!AI111)</f>
        <v/>
      </c>
      <c r="AA111" t="e">
        <f>IF(Sheet1!W111="Councillors",5120,IF(Sheet1!W111="Information Technology Services Dept.",1024,IF(Sheet1!W111="City Clerk and Solicitor Dept",1953,"No")))</f>
        <v>#VALUE!</v>
      </c>
      <c r="AB111" s="5" t="s">
        <v>96</v>
      </c>
      <c r="AC111" t="e">
        <f>IF(Sheet1!W111="Councillors",4608,IF(Sheet1!W111="Information Technology Services Dept.",921,IF(Sheet1!W111="City Clerk and Solicitor Dept",1855,"No")))</f>
        <v>#VALUE!</v>
      </c>
      <c r="AD111" t="e">
        <f t="shared" si="9"/>
        <v>#VALUE!</v>
      </c>
      <c r="AE111" t="str">
        <f ca="1">IF(Sheet1!AM111="DC1MDB01","DC1",IF(Sheet1!AM111="DC1MDB02","DC1",IF(Sheet1!AM111="DC1MDB03","DC1",IF(Sheet1!AM111="DC1MDB04","DC1",IF(Sheet1!AM111="DC1MDB05","DC1",IF(Sheet1!AM111="DC1MDB06","DC1",IF(Sheet1!AM111="DC1MDB07","DC1",IF(Sheet1!AM111="DC1MDB08","DC1",IF(Sheet1!AM111="DC1MDB09","DC1",IF(Sheet1!AM111="DC1MDB10","DC1",IF(Sheet1!AM111="DC4MDB01","DC4",IF(Sheet1!AM111="DC4MDB02","DC4",IF(Sheet1!AM111="DC4MDB03","DC4",IF(Sheet1!AM111="DC4MDB04","DC4",IF(Sheet1!AM111="DC4MDB05","DC4",IF(Sheet1!AM111="DC4MDB06","DC4",IF(Sheet1!AM111="DC4MDB07","DC4",IF(Sheet1!AM111="DC4MDB08","DC4",IF(Sheet1!AM111="DC4MDB09","DC4",IF(Sheet1!AM111="DC4MDB10","DC4","$False"))))))))))))))))))))</f>
        <v>DC4</v>
      </c>
      <c r="AF111" t="s">
        <v>35</v>
      </c>
      <c r="AG111" t="e">
        <f t="shared" si="10"/>
        <v>#VALUE!</v>
      </c>
      <c r="AH111" t="e">
        <f t="shared" si="11"/>
        <v>#VALUE!</v>
      </c>
      <c r="AI111" t="s">
        <v>11</v>
      </c>
      <c r="AJ111" t="s">
        <v>12</v>
      </c>
      <c r="AK111" t="s">
        <v>13</v>
      </c>
      <c r="AL111" t="s">
        <v>14</v>
      </c>
      <c r="AM111" t="s">
        <v>5</v>
      </c>
      <c r="AN111" t="s">
        <v>15</v>
      </c>
      <c r="AO111" t="s">
        <v>16</v>
      </c>
      <c r="AP111" t="s">
        <v>17</v>
      </c>
      <c r="AQ111" t="s">
        <v>18</v>
      </c>
      <c r="AR111" t="s">
        <v>19</v>
      </c>
    </row>
    <row r="112" spans="1:44" ht="13.5" customHeight="1">
      <c r="A112" s="7"/>
      <c r="B112" s="7"/>
      <c r="C112" s="7"/>
      <c r="D112" s="8"/>
      <c r="F112" s="9" t="str">
        <f>(Sheet1!AE112)</f>
        <v/>
      </c>
      <c r="G112" t="str">
        <f>IF(OR(Sheet1!AH112="Yes",Sheet1!AF112="Yes"),"\\CMFP538\"&amp;Sheet1!AK112,"")</f>
        <v/>
      </c>
      <c r="H112" t="str">
        <f>IF(G112="","",Sheet1!AK112)</f>
        <v/>
      </c>
      <c r="I112" t="str">
        <f>IF(G112="","",Sheet1!AJ112)</f>
        <v/>
      </c>
      <c r="J112" t="e">
        <f>PROPER(Sheet1!Z112)</f>
        <v>#VALUE!</v>
      </c>
      <c r="K112" t="e">
        <f>PROPER(TRIM(IF(ISERROR(Sheet1!N112),Sheet1!Q112,Sheet1!N112)))</f>
        <v>#VALUE!</v>
      </c>
      <c r="L112" t="e">
        <f>PROPER(Sheet1!V112)</f>
        <v>#VALUE!</v>
      </c>
      <c r="M112" t="str">
        <f>TRIM(IF(ISERROR(Sheet1!P112),"",Sheet1!P112))</f>
        <v/>
      </c>
      <c r="N112" s="6" t="e">
        <f>(Sheet1!AA112)</f>
        <v>#VALUE!</v>
      </c>
      <c r="O112" s="6" t="e">
        <f t="shared" si="7"/>
        <v>#VALUE!</v>
      </c>
      <c r="P112" s="6" t="e">
        <f>IF(Sheet1!X112="No","No",IF(Sheet1!X112="","No","Yes"))</f>
        <v>#VALUE!</v>
      </c>
      <c r="Q112" t="e">
        <f>(Sheet1!AB112)</f>
        <v>#VALUE!</v>
      </c>
      <c r="R112" s="6" t="e">
        <f>IF(Sheet1!F112=FALSE,Q112,Sheet1!G112&amp;Sheet1!F112)</f>
        <v>#VALUE!</v>
      </c>
      <c r="S112" s="6" t="e">
        <f t="shared" si="8"/>
        <v>#VALUE!</v>
      </c>
      <c r="T112" s="6" t="e">
        <f>IF(Sheet1!A112=0,"C=US;A= ;P=Regional Municip;O=Lisgar;S="&amp;K112&amp;";"&amp;"G="&amp;L112&amp;";"&amp;"I="&amp;M112&amp;";","C=US;A= ;P=Regional Municip;O=Lisgar;S="&amp;K112&amp;";"&amp;"G="&amp;L112&amp;Sheet1!A112&amp;";"&amp;"I="&amp;M112&amp;";")</f>
        <v>#N/A</v>
      </c>
      <c r="U112" t="str">
        <f ca="1">(Sheet1!AM112)</f>
        <v>DC4MDB06</v>
      </c>
      <c r="V112" t="e">
        <f>(Sheet1!AC112)</f>
        <v>#VALUE!</v>
      </c>
      <c r="W112" t="e">
        <f>Sheet3!D112</f>
        <v>#VALUE!</v>
      </c>
      <c r="X112" t="e">
        <f>Sheet3!E112</f>
        <v>#VALUE!</v>
      </c>
      <c r="Y112" t="str">
        <f t="shared" si="6"/>
        <v/>
      </c>
      <c r="Z112" t="str">
        <f>IF(ISERROR(Sheet1!AI112),"",Sheet1!AI112)</f>
        <v/>
      </c>
      <c r="AA112" t="e">
        <f>IF(Sheet1!W112="Councillors",5120,IF(Sheet1!W112="Information Technology Services Dept.",1024,IF(Sheet1!W112="City Clerk and Solicitor Dept",1953,"No")))</f>
        <v>#VALUE!</v>
      </c>
      <c r="AB112" s="5" t="s">
        <v>96</v>
      </c>
      <c r="AC112" t="e">
        <f>IF(Sheet1!W112="Councillors",4608,IF(Sheet1!W112="Information Technology Services Dept.",921,IF(Sheet1!W112="City Clerk and Solicitor Dept",1855,"No")))</f>
        <v>#VALUE!</v>
      </c>
      <c r="AD112" t="e">
        <f t="shared" si="9"/>
        <v>#VALUE!</v>
      </c>
      <c r="AE112" t="str">
        <f ca="1">IF(Sheet1!AM112="DC1MDB01","DC1",IF(Sheet1!AM112="DC1MDB02","DC1",IF(Sheet1!AM112="DC1MDB03","DC1",IF(Sheet1!AM112="DC1MDB04","DC1",IF(Sheet1!AM112="DC1MDB05","DC1",IF(Sheet1!AM112="DC1MDB06","DC1",IF(Sheet1!AM112="DC1MDB07","DC1",IF(Sheet1!AM112="DC1MDB08","DC1",IF(Sheet1!AM112="DC1MDB09","DC1",IF(Sheet1!AM112="DC1MDB10","DC1",IF(Sheet1!AM112="DC4MDB01","DC4",IF(Sheet1!AM112="DC4MDB02","DC4",IF(Sheet1!AM112="DC4MDB03","DC4",IF(Sheet1!AM112="DC4MDB04","DC4",IF(Sheet1!AM112="DC4MDB05","DC4",IF(Sheet1!AM112="DC4MDB06","DC4",IF(Sheet1!AM112="DC4MDB07","DC4",IF(Sheet1!AM112="DC4MDB08","DC4",IF(Sheet1!AM112="DC4MDB09","DC4",IF(Sheet1!AM112="DC4MDB10","DC4","$False"))))))))))))))))))))</f>
        <v>DC4</v>
      </c>
      <c r="AF112" t="s">
        <v>35</v>
      </c>
      <c r="AG112" t="e">
        <f t="shared" si="10"/>
        <v>#VALUE!</v>
      </c>
      <c r="AH112" t="e">
        <f t="shared" si="11"/>
        <v>#VALUE!</v>
      </c>
      <c r="AI112" t="s">
        <v>11</v>
      </c>
      <c r="AJ112" t="s">
        <v>12</v>
      </c>
      <c r="AK112" t="s">
        <v>13</v>
      </c>
      <c r="AL112" t="s">
        <v>14</v>
      </c>
      <c r="AM112" t="s">
        <v>5</v>
      </c>
      <c r="AN112" t="s">
        <v>15</v>
      </c>
      <c r="AO112" t="s">
        <v>16</v>
      </c>
      <c r="AP112" t="s">
        <v>17</v>
      </c>
      <c r="AQ112" t="s">
        <v>18</v>
      </c>
      <c r="AR112" t="s">
        <v>19</v>
      </c>
    </row>
    <row r="113" spans="1:44" ht="13.5" customHeight="1">
      <c r="A113" s="7"/>
      <c r="B113" s="7"/>
      <c r="C113" s="7"/>
      <c r="D113" s="8"/>
      <c r="F113" s="9" t="str">
        <f>(Sheet1!AE113)</f>
        <v/>
      </c>
      <c r="G113" t="str">
        <f>IF(OR(Sheet1!AH113="Yes",Sheet1!AF113="Yes"),"\\CMFP538\"&amp;Sheet1!AK113,"")</f>
        <v/>
      </c>
      <c r="H113" t="str">
        <f>IF(G113="","",Sheet1!AK113)</f>
        <v/>
      </c>
      <c r="I113" t="str">
        <f>IF(G113="","",Sheet1!AJ113)</f>
        <v/>
      </c>
      <c r="J113" t="e">
        <f>PROPER(Sheet1!Z113)</f>
        <v>#VALUE!</v>
      </c>
      <c r="K113" t="e">
        <f>PROPER(TRIM(IF(ISERROR(Sheet1!N113),Sheet1!Q113,Sheet1!N113)))</f>
        <v>#VALUE!</v>
      </c>
      <c r="L113" t="e">
        <f>PROPER(Sheet1!V113)</f>
        <v>#VALUE!</v>
      </c>
      <c r="M113" t="str">
        <f>TRIM(IF(ISERROR(Sheet1!P113),"",Sheet1!P113))</f>
        <v/>
      </c>
      <c r="N113" s="6" t="e">
        <f>(Sheet1!AA113)</f>
        <v>#VALUE!</v>
      </c>
      <c r="O113" s="6" t="e">
        <f t="shared" si="7"/>
        <v>#VALUE!</v>
      </c>
      <c r="P113" s="6" t="e">
        <f>IF(Sheet1!X113="No","No",IF(Sheet1!X113="","No","Yes"))</f>
        <v>#VALUE!</v>
      </c>
      <c r="Q113" t="e">
        <f>(Sheet1!AB113)</f>
        <v>#VALUE!</v>
      </c>
      <c r="R113" s="6" t="e">
        <f>IF(Sheet1!F113=FALSE,Q113,Sheet1!G113&amp;Sheet1!F113)</f>
        <v>#VALUE!</v>
      </c>
      <c r="S113" s="6" t="e">
        <f t="shared" si="8"/>
        <v>#VALUE!</v>
      </c>
      <c r="T113" s="6" t="e">
        <f>IF(Sheet1!A113=0,"C=US;A= ;P=Regional Municip;O=Lisgar;S="&amp;K113&amp;";"&amp;"G="&amp;L113&amp;";"&amp;"I="&amp;M113&amp;";","C=US;A= ;P=Regional Municip;O=Lisgar;S="&amp;K113&amp;";"&amp;"G="&amp;L113&amp;Sheet1!A113&amp;";"&amp;"I="&amp;M113&amp;";")</f>
        <v>#N/A</v>
      </c>
      <c r="U113" t="str">
        <f ca="1">(Sheet1!AM113)</f>
        <v>DC1MDB07</v>
      </c>
      <c r="V113" t="e">
        <f>(Sheet1!AC113)</f>
        <v>#VALUE!</v>
      </c>
      <c r="W113" t="e">
        <f>Sheet3!D113</f>
        <v>#VALUE!</v>
      </c>
      <c r="X113" t="e">
        <f>Sheet3!E113</f>
        <v>#VALUE!</v>
      </c>
      <c r="Y113" t="str">
        <f t="shared" si="6"/>
        <v/>
      </c>
      <c r="Z113" t="str">
        <f>IF(ISERROR(Sheet1!AI113),"",Sheet1!AI113)</f>
        <v/>
      </c>
      <c r="AA113" t="e">
        <f>IF(Sheet1!W113="Councillors",5120,IF(Sheet1!W113="Information Technology Services Dept.",1024,IF(Sheet1!W113="City Clerk and Solicitor Dept",1953,"No")))</f>
        <v>#VALUE!</v>
      </c>
      <c r="AB113" s="5" t="s">
        <v>96</v>
      </c>
      <c r="AC113" t="e">
        <f>IF(Sheet1!W113="Councillors",4608,IF(Sheet1!W113="Information Technology Services Dept.",921,IF(Sheet1!W113="City Clerk and Solicitor Dept",1855,"No")))</f>
        <v>#VALUE!</v>
      </c>
      <c r="AD113" t="e">
        <f t="shared" si="9"/>
        <v>#VALUE!</v>
      </c>
      <c r="AE113" t="str">
        <f ca="1">IF(Sheet1!AM113="DC1MDB01","DC1",IF(Sheet1!AM113="DC1MDB02","DC1",IF(Sheet1!AM113="DC1MDB03","DC1",IF(Sheet1!AM113="DC1MDB04","DC1",IF(Sheet1!AM113="DC1MDB05","DC1",IF(Sheet1!AM113="DC1MDB06","DC1",IF(Sheet1!AM113="DC1MDB07","DC1",IF(Sheet1!AM113="DC1MDB08","DC1",IF(Sheet1!AM113="DC1MDB09","DC1",IF(Sheet1!AM113="DC1MDB10","DC1",IF(Sheet1!AM113="DC4MDB01","DC4",IF(Sheet1!AM113="DC4MDB02","DC4",IF(Sheet1!AM113="DC4MDB03","DC4",IF(Sheet1!AM113="DC4MDB04","DC4",IF(Sheet1!AM113="DC4MDB05","DC4",IF(Sheet1!AM113="DC4MDB06","DC4",IF(Sheet1!AM113="DC4MDB07","DC4",IF(Sheet1!AM113="DC4MDB08","DC4",IF(Sheet1!AM113="DC4MDB09","DC4",IF(Sheet1!AM113="DC4MDB10","DC4","$False"))))))))))))))))))))</f>
        <v>DC1</v>
      </c>
      <c r="AF113" t="s">
        <v>35</v>
      </c>
      <c r="AG113" t="e">
        <f t="shared" si="10"/>
        <v>#VALUE!</v>
      </c>
      <c r="AH113" t="e">
        <f t="shared" si="11"/>
        <v>#VALUE!</v>
      </c>
      <c r="AI113" t="s">
        <v>11</v>
      </c>
      <c r="AJ113" t="s">
        <v>12</v>
      </c>
      <c r="AK113" t="s">
        <v>13</v>
      </c>
      <c r="AL113" t="s">
        <v>14</v>
      </c>
      <c r="AM113" t="s">
        <v>5</v>
      </c>
      <c r="AN113" t="s">
        <v>15</v>
      </c>
      <c r="AO113" t="s">
        <v>16</v>
      </c>
      <c r="AP113" t="s">
        <v>17</v>
      </c>
      <c r="AQ113" t="s">
        <v>18</v>
      </c>
      <c r="AR113" t="s">
        <v>19</v>
      </c>
    </row>
    <row r="114" spans="1:44" ht="13.5" customHeight="1">
      <c r="A114" s="7"/>
      <c r="B114" s="7"/>
      <c r="C114" s="7"/>
      <c r="D114" s="8"/>
      <c r="F114" s="9" t="str">
        <f>(Sheet1!AE114)</f>
        <v/>
      </c>
      <c r="G114" t="str">
        <f>IF(OR(Sheet1!AH114="Yes",Sheet1!AF114="Yes"),"\\CMFP538\"&amp;Sheet1!AK114,"")</f>
        <v/>
      </c>
      <c r="H114" t="str">
        <f>IF(G114="","",Sheet1!AK114)</f>
        <v/>
      </c>
      <c r="I114" t="str">
        <f>IF(G114="","",Sheet1!AJ114)</f>
        <v/>
      </c>
      <c r="J114" t="e">
        <f>PROPER(Sheet1!Z114)</f>
        <v>#VALUE!</v>
      </c>
      <c r="K114" t="e">
        <f>PROPER(TRIM(IF(ISERROR(Sheet1!N114),Sheet1!Q114,Sheet1!N114)))</f>
        <v>#VALUE!</v>
      </c>
      <c r="L114" t="e">
        <f>PROPER(Sheet1!V114)</f>
        <v>#VALUE!</v>
      </c>
      <c r="M114" t="str">
        <f>TRIM(IF(ISERROR(Sheet1!P114),"",Sheet1!P114))</f>
        <v/>
      </c>
      <c r="N114" s="6" t="e">
        <f>(Sheet1!AA114)</f>
        <v>#VALUE!</v>
      </c>
      <c r="O114" s="6" t="e">
        <f t="shared" si="7"/>
        <v>#VALUE!</v>
      </c>
      <c r="P114" s="6" t="e">
        <f>IF(Sheet1!X114="No","No",IF(Sheet1!X114="","No","Yes"))</f>
        <v>#VALUE!</v>
      </c>
      <c r="Q114" t="e">
        <f>(Sheet1!AB114)</f>
        <v>#VALUE!</v>
      </c>
      <c r="R114" s="6" t="e">
        <f>IF(Sheet1!F114=FALSE,Q114,Sheet1!G114&amp;Sheet1!F114)</f>
        <v>#VALUE!</v>
      </c>
      <c r="S114" s="6" t="e">
        <f t="shared" si="8"/>
        <v>#VALUE!</v>
      </c>
      <c r="T114" s="6" t="e">
        <f>IF(Sheet1!A114=0,"C=US;A= ;P=Regional Municip;O=Lisgar;S="&amp;K114&amp;";"&amp;"G="&amp;L114&amp;";"&amp;"I="&amp;M114&amp;";","C=US;A= ;P=Regional Municip;O=Lisgar;S="&amp;K114&amp;";"&amp;"G="&amp;L114&amp;Sheet1!A114&amp;";"&amp;"I="&amp;M114&amp;";")</f>
        <v>#N/A</v>
      </c>
      <c r="U114" t="str">
        <f ca="1">(Sheet1!AM114)</f>
        <v>DC4MDB06</v>
      </c>
      <c r="V114" t="e">
        <f>(Sheet1!AC114)</f>
        <v>#VALUE!</v>
      </c>
      <c r="W114" t="e">
        <f>Sheet3!D114</f>
        <v>#VALUE!</v>
      </c>
      <c r="X114" t="e">
        <f>Sheet3!E114</f>
        <v>#VALUE!</v>
      </c>
      <c r="Y114" t="str">
        <f t="shared" si="6"/>
        <v/>
      </c>
      <c r="Z114" t="str">
        <f>IF(ISERROR(Sheet1!AI114),"",Sheet1!AI114)</f>
        <v/>
      </c>
      <c r="AA114" t="e">
        <f>IF(Sheet1!W114="Councillors",5120,IF(Sheet1!W114="Information Technology Services Dept.",1024,IF(Sheet1!W114="City Clerk and Solicitor Dept",1953,"No")))</f>
        <v>#VALUE!</v>
      </c>
      <c r="AB114" s="5" t="s">
        <v>96</v>
      </c>
      <c r="AC114" t="e">
        <f>IF(Sheet1!W114="Councillors",4608,IF(Sheet1!W114="Information Technology Services Dept.",921,IF(Sheet1!W114="City Clerk and Solicitor Dept",1855,"No")))</f>
        <v>#VALUE!</v>
      </c>
      <c r="AD114" t="e">
        <f t="shared" si="9"/>
        <v>#VALUE!</v>
      </c>
      <c r="AE114" t="str">
        <f ca="1">IF(Sheet1!AM114="DC1MDB01","DC1",IF(Sheet1!AM114="DC1MDB02","DC1",IF(Sheet1!AM114="DC1MDB03","DC1",IF(Sheet1!AM114="DC1MDB04","DC1",IF(Sheet1!AM114="DC1MDB05","DC1",IF(Sheet1!AM114="DC1MDB06","DC1",IF(Sheet1!AM114="DC1MDB07","DC1",IF(Sheet1!AM114="DC1MDB08","DC1",IF(Sheet1!AM114="DC1MDB09","DC1",IF(Sheet1!AM114="DC1MDB10","DC1",IF(Sheet1!AM114="DC4MDB01","DC4",IF(Sheet1!AM114="DC4MDB02","DC4",IF(Sheet1!AM114="DC4MDB03","DC4",IF(Sheet1!AM114="DC4MDB04","DC4",IF(Sheet1!AM114="DC4MDB05","DC4",IF(Sheet1!AM114="DC4MDB06","DC4",IF(Sheet1!AM114="DC4MDB07","DC4",IF(Sheet1!AM114="DC4MDB08","DC4",IF(Sheet1!AM114="DC4MDB09","DC4",IF(Sheet1!AM114="DC4MDB10","DC4","$False"))))))))))))))))))))</f>
        <v>DC4</v>
      </c>
      <c r="AF114" t="s">
        <v>35</v>
      </c>
      <c r="AG114" t="e">
        <f t="shared" si="10"/>
        <v>#VALUE!</v>
      </c>
      <c r="AH114" t="e">
        <f t="shared" si="11"/>
        <v>#VALUE!</v>
      </c>
      <c r="AI114" t="s">
        <v>11</v>
      </c>
      <c r="AJ114" t="s">
        <v>12</v>
      </c>
      <c r="AK114" t="s">
        <v>13</v>
      </c>
      <c r="AL114" t="s">
        <v>14</v>
      </c>
      <c r="AM114" t="s">
        <v>5</v>
      </c>
      <c r="AN114" t="s">
        <v>15</v>
      </c>
      <c r="AO114" t="s">
        <v>16</v>
      </c>
      <c r="AP114" t="s">
        <v>17</v>
      </c>
      <c r="AQ114" t="s">
        <v>18</v>
      </c>
      <c r="AR114" t="s">
        <v>19</v>
      </c>
    </row>
    <row r="115" spans="1:44" ht="13.5" customHeight="1">
      <c r="A115" s="7"/>
      <c r="B115" s="7"/>
      <c r="C115" s="7"/>
      <c r="D115" s="8"/>
      <c r="F115" s="9" t="str">
        <f>(Sheet1!AE115)</f>
        <v/>
      </c>
      <c r="G115" t="str">
        <f>IF(OR(Sheet1!AH115="Yes",Sheet1!AF115="Yes"),"\\CMFP538\"&amp;Sheet1!AK115,"")</f>
        <v/>
      </c>
      <c r="H115" t="str">
        <f>IF(G115="","",Sheet1!AK115)</f>
        <v/>
      </c>
      <c r="I115" t="str">
        <f>IF(G115="","",Sheet1!AJ115)</f>
        <v/>
      </c>
      <c r="J115" t="e">
        <f>PROPER(Sheet1!Z115)</f>
        <v>#VALUE!</v>
      </c>
      <c r="K115" t="e">
        <f>PROPER(TRIM(IF(ISERROR(Sheet1!N115),Sheet1!Q115,Sheet1!N115)))</f>
        <v>#VALUE!</v>
      </c>
      <c r="L115" t="e">
        <f>PROPER(Sheet1!V115)</f>
        <v>#VALUE!</v>
      </c>
      <c r="M115" t="str">
        <f>TRIM(IF(ISERROR(Sheet1!P115),"",Sheet1!P115))</f>
        <v/>
      </c>
      <c r="N115" s="6" t="e">
        <f>(Sheet1!AA115)</f>
        <v>#VALUE!</v>
      </c>
      <c r="O115" s="6" t="e">
        <f t="shared" si="7"/>
        <v>#VALUE!</v>
      </c>
      <c r="P115" s="6" t="e">
        <f>IF(Sheet1!X115="No","No",IF(Sheet1!X115="","No","Yes"))</f>
        <v>#VALUE!</v>
      </c>
      <c r="Q115" t="e">
        <f>(Sheet1!AB115)</f>
        <v>#VALUE!</v>
      </c>
      <c r="R115" s="6" t="e">
        <f>IF(Sheet1!F115=FALSE,Q115,Sheet1!G115&amp;Sheet1!F115)</f>
        <v>#VALUE!</v>
      </c>
      <c r="S115" s="6" t="e">
        <f t="shared" si="8"/>
        <v>#VALUE!</v>
      </c>
      <c r="T115" s="6" t="e">
        <f>IF(Sheet1!A115=0,"C=US;A= ;P=Regional Municip;O=Lisgar;S="&amp;K115&amp;";"&amp;"G="&amp;L115&amp;";"&amp;"I="&amp;M115&amp;";","C=US;A= ;P=Regional Municip;O=Lisgar;S="&amp;K115&amp;";"&amp;"G="&amp;L115&amp;Sheet1!A115&amp;";"&amp;"I="&amp;M115&amp;";")</f>
        <v>#N/A</v>
      </c>
      <c r="U115" t="str">
        <f ca="1">(Sheet1!AM115)</f>
        <v>DC1MDB04</v>
      </c>
      <c r="V115" t="e">
        <f>(Sheet1!AC115)</f>
        <v>#VALUE!</v>
      </c>
      <c r="W115" t="e">
        <f>Sheet3!D115</f>
        <v>#VALUE!</v>
      </c>
      <c r="X115" t="e">
        <f>Sheet3!E115</f>
        <v>#VALUE!</v>
      </c>
      <c r="Y115" t="str">
        <f t="shared" si="6"/>
        <v/>
      </c>
      <c r="Z115" t="str">
        <f>IF(ISERROR(Sheet1!AI115),"",Sheet1!AI115)</f>
        <v/>
      </c>
      <c r="AA115" t="e">
        <f>IF(Sheet1!W115="Councillors",5120,IF(Sheet1!W115="Information Technology Services Dept.",1024,IF(Sheet1!W115="City Clerk and Solicitor Dept",1953,"No")))</f>
        <v>#VALUE!</v>
      </c>
      <c r="AB115" s="5" t="s">
        <v>96</v>
      </c>
      <c r="AC115" t="e">
        <f>IF(Sheet1!W115="Councillors",4608,IF(Sheet1!W115="Information Technology Services Dept.",921,IF(Sheet1!W115="City Clerk and Solicitor Dept",1855,"No")))</f>
        <v>#VALUE!</v>
      </c>
      <c r="AD115" t="e">
        <f t="shared" si="9"/>
        <v>#VALUE!</v>
      </c>
      <c r="AE115" t="str">
        <f ca="1">IF(Sheet1!AM115="DC1MDB01","DC1",IF(Sheet1!AM115="DC1MDB02","DC1",IF(Sheet1!AM115="DC1MDB03","DC1",IF(Sheet1!AM115="DC1MDB04","DC1",IF(Sheet1!AM115="DC1MDB05","DC1",IF(Sheet1!AM115="DC1MDB06","DC1",IF(Sheet1!AM115="DC1MDB07","DC1",IF(Sheet1!AM115="DC1MDB08","DC1",IF(Sheet1!AM115="DC1MDB09","DC1",IF(Sheet1!AM115="DC1MDB10","DC1",IF(Sheet1!AM115="DC4MDB01","DC4",IF(Sheet1!AM115="DC4MDB02","DC4",IF(Sheet1!AM115="DC4MDB03","DC4",IF(Sheet1!AM115="DC4MDB04","DC4",IF(Sheet1!AM115="DC4MDB05","DC4",IF(Sheet1!AM115="DC4MDB06","DC4",IF(Sheet1!AM115="DC4MDB07","DC4",IF(Sheet1!AM115="DC4MDB08","DC4",IF(Sheet1!AM115="DC4MDB09","DC4",IF(Sheet1!AM115="DC4MDB10","DC4","$False"))))))))))))))))))))</f>
        <v>DC1</v>
      </c>
      <c r="AF115" t="s">
        <v>35</v>
      </c>
      <c r="AG115" t="e">
        <f t="shared" si="10"/>
        <v>#VALUE!</v>
      </c>
      <c r="AH115" t="e">
        <f t="shared" si="11"/>
        <v>#VALUE!</v>
      </c>
      <c r="AI115" t="s">
        <v>11</v>
      </c>
      <c r="AJ115" t="s">
        <v>12</v>
      </c>
      <c r="AK115" t="s">
        <v>13</v>
      </c>
      <c r="AL115" t="s">
        <v>14</v>
      </c>
      <c r="AM115" t="s">
        <v>5</v>
      </c>
      <c r="AN115" t="s">
        <v>15</v>
      </c>
      <c r="AO115" t="s">
        <v>16</v>
      </c>
      <c r="AP115" t="s">
        <v>17</v>
      </c>
      <c r="AQ115" t="s">
        <v>18</v>
      </c>
      <c r="AR115" t="s">
        <v>19</v>
      </c>
    </row>
    <row r="116" spans="1:44" ht="13.5" customHeight="1">
      <c r="A116" s="7"/>
      <c r="B116" s="7"/>
      <c r="C116" s="7"/>
      <c r="D116" s="8"/>
      <c r="F116" s="9" t="str">
        <f>(Sheet1!AE116)</f>
        <v/>
      </c>
      <c r="G116" t="str">
        <f>IF(OR(Sheet1!AH116="Yes",Sheet1!AF116="Yes"),"\\CMFP538\"&amp;Sheet1!AK116,"")</f>
        <v/>
      </c>
      <c r="H116" t="str">
        <f>IF(G116="","",Sheet1!AK116)</f>
        <v/>
      </c>
      <c r="I116" t="str">
        <f>IF(G116="","",Sheet1!AJ116)</f>
        <v/>
      </c>
      <c r="J116" t="e">
        <f>PROPER(Sheet1!Z116)</f>
        <v>#VALUE!</v>
      </c>
      <c r="K116" t="e">
        <f>PROPER(TRIM(IF(ISERROR(Sheet1!N116),Sheet1!Q116,Sheet1!N116)))</f>
        <v>#VALUE!</v>
      </c>
      <c r="L116" t="e">
        <f>PROPER(Sheet1!V116)</f>
        <v>#VALUE!</v>
      </c>
      <c r="M116" t="str">
        <f>TRIM(IF(ISERROR(Sheet1!P116),"",Sheet1!P116))</f>
        <v/>
      </c>
      <c r="N116" s="6" t="e">
        <f>(Sheet1!AA116)</f>
        <v>#VALUE!</v>
      </c>
      <c r="O116" s="6" t="e">
        <f t="shared" si="7"/>
        <v>#VALUE!</v>
      </c>
      <c r="P116" s="6" t="e">
        <f>IF(Sheet1!X116="No","No",IF(Sheet1!X116="","No","Yes"))</f>
        <v>#VALUE!</v>
      </c>
      <c r="Q116" t="e">
        <f>(Sheet1!AB116)</f>
        <v>#VALUE!</v>
      </c>
      <c r="R116" s="6" t="e">
        <f>IF(Sheet1!F116=FALSE,Q116,Sheet1!G116&amp;Sheet1!F116)</f>
        <v>#VALUE!</v>
      </c>
      <c r="S116" s="6" t="e">
        <f t="shared" si="8"/>
        <v>#VALUE!</v>
      </c>
      <c r="T116" s="6" t="e">
        <f>IF(Sheet1!A116=0,"C=US;A= ;P=Regional Municip;O=Lisgar;S="&amp;K116&amp;";"&amp;"G="&amp;L116&amp;";"&amp;"I="&amp;M116&amp;";","C=US;A= ;P=Regional Municip;O=Lisgar;S="&amp;K116&amp;";"&amp;"G="&amp;L116&amp;Sheet1!A116&amp;";"&amp;"I="&amp;M116&amp;";")</f>
        <v>#N/A</v>
      </c>
      <c r="U116" t="str">
        <f ca="1">(Sheet1!AM116)</f>
        <v>DC1MDB10</v>
      </c>
      <c r="V116" t="e">
        <f>(Sheet1!AC116)</f>
        <v>#VALUE!</v>
      </c>
      <c r="W116" t="e">
        <f>Sheet3!D116</f>
        <v>#VALUE!</v>
      </c>
      <c r="X116" t="e">
        <f>Sheet3!E116</f>
        <v>#VALUE!</v>
      </c>
      <c r="Y116" t="str">
        <f t="shared" si="6"/>
        <v/>
      </c>
      <c r="Z116" t="str">
        <f>IF(ISERROR(Sheet1!AI116),"",Sheet1!AI116)</f>
        <v/>
      </c>
      <c r="AA116" t="e">
        <f>IF(Sheet1!W116="Councillors",5120,IF(Sheet1!W116="Information Technology Services Dept.",1024,IF(Sheet1!W116="City Clerk and Solicitor Dept",1953,"No")))</f>
        <v>#VALUE!</v>
      </c>
      <c r="AB116" s="5" t="s">
        <v>96</v>
      </c>
      <c r="AC116" t="e">
        <f>IF(Sheet1!W116="Councillors",4608,IF(Sheet1!W116="Information Technology Services Dept.",921,IF(Sheet1!W116="City Clerk and Solicitor Dept",1855,"No")))</f>
        <v>#VALUE!</v>
      </c>
      <c r="AD116" t="e">
        <f t="shared" si="9"/>
        <v>#VALUE!</v>
      </c>
      <c r="AE116" t="str">
        <f ca="1">IF(Sheet1!AM116="DC1MDB01","DC1",IF(Sheet1!AM116="DC1MDB02","DC1",IF(Sheet1!AM116="DC1MDB03","DC1",IF(Sheet1!AM116="DC1MDB04","DC1",IF(Sheet1!AM116="DC1MDB05","DC1",IF(Sheet1!AM116="DC1MDB06","DC1",IF(Sheet1!AM116="DC1MDB07","DC1",IF(Sheet1!AM116="DC1MDB08","DC1",IF(Sheet1!AM116="DC1MDB09","DC1",IF(Sheet1!AM116="DC1MDB10","DC1",IF(Sheet1!AM116="DC4MDB01","DC4",IF(Sheet1!AM116="DC4MDB02","DC4",IF(Sheet1!AM116="DC4MDB03","DC4",IF(Sheet1!AM116="DC4MDB04","DC4",IF(Sheet1!AM116="DC4MDB05","DC4",IF(Sheet1!AM116="DC4MDB06","DC4",IF(Sheet1!AM116="DC4MDB07","DC4",IF(Sheet1!AM116="DC4MDB08","DC4",IF(Sheet1!AM116="DC4MDB09","DC4",IF(Sheet1!AM116="DC4MDB10","DC4","$False"))))))))))))))))))))</f>
        <v>DC1</v>
      </c>
      <c r="AF116" t="s">
        <v>35</v>
      </c>
      <c r="AG116" t="e">
        <f t="shared" si="10"/>
        <v>#VALUE!</v>
      </c>
      <c r="AH116" t="e">
        <f t="shared" si="11"/>
        <v>#VALUE!</v>
      </c>
      <c r="AI116" t="s">
        <v>11</v>
      </c>
      <c r="AJ116" t="s">
        <v>12</v>
      </c>
      <c r="AK116" t="s">
        <v>13</v>
      </c>
      <c r="AL116" t="s">
        <v>14</v>
      </c>
      <c r="AM116" t="s">
        <v>5</v>
      </c>
      <c r="AN116" t="s">
        <v>15</v>
      </c>
      <c r="AO116" t="s">
        <v>16</v>
      </c>
      <c r="AP116" t="s">
        <v>17</v>
      </c>
      <c r="AQ116" t="s">
        <v>18</v>
      </c>
      <c r="AR116" t="s">
        <v>19</v>
      </c>
    </row>
    <row r="117" spans="1:44" ht="13.5" customHeight="1">
      <c r="A117" s="7"/>
      <c r="B117" s="7"/>
      <c r="C117" s="7"/>
      <c r="D117" s="8"/>
      <c r="F117" s="9" t="str">
        <f>(Sheet1!AE117)</f>
        <v/>
      </c>
      <c r="G117" t="str">
        <f>IF(OR(Sheet1!AH117="Yes",Sheet1!AF117="Yes"),"\\CMFP538\"&amp;Sheet1!AK117,"")</f>
        <v/>
      </c>
      <c r="H117" t="str">
        <f>IF(G117="","",Sheet1!AK117)</f>
        <v/>
      </c>
      <c r="I117" t="str">
        <f>IF(G117="","",Sheet1!AJ117)</f>
        <v/>
      </c>
      <c r="J117" t="e">
        <f>PROPER(Sheet1!Z117)</f>
        <v>#VALUE!</v>
      </c>
      <c r="K117" t="e">
        <f>PROPER(TRIM(IF(ISERROR(Sheet1!N117),Sheet1!Q117,Sheet1!N117)))</f>
        <v>#VALUE!</v>
      </c>
      <c r="L117" t="e">
        <f>PROPER(Sheet1!V117)</f>
        <v>#VALUE!</v>
      </c>
      <c r="M117" t="str">
        <f>TRIM(IF(ISERROR(Sheet1!P117),"",Sheet1!P117))</f>
        <v/>
      </c>
      <c r="N117" s="6" t="e">
        <f>(Sheet1!AA117)</f>
        <v>#VALUE!</v>
      </c>
      <c r="O117" s="6" t="e">
        <f t="shared" si="7"/>
        <v>#VALUE!</v>
      </c>
      <c r="P117" s="6" t="e">
        <f>IF(Sheet1!X117="No","No",IF(Sheet1!X117="","No","Yes"))</f>
        <v>#VALUE!</v>
      </c>
      <c r="Q117" t="e">
        <f>(Sheet1!AB117)</f>
        <v>#VALUE!</v>
      </c>
      <c r="R117" s="6" t="e">
        <f>IF(Sheet1!F117=FALSE,Q117,Sheet1!G117&amp;Sheet1!F117)</f>
        <v>#VALUE!</v>
      </c>
      <c r="S117" s="6" t="e">
        <f t="shared" si="8"/>
        <v>#VALUE!</v>
      </c>
      <c r="T117" s="6" t="e">
        <f>IF(Sheet1!A117=0,"C=US;A= ;P=Regional Municip;O=Lisgar;S="&amp;K117&amp;";"&amp;"G="&amp;L117&amp;";"&amp;"I="&amp;M117&amp;";","C=US;A= ;P=Regional Municip;O=Lisgar;S="&amp;K117&amp;";"&amp;"G="&amp;L117&amp;Sheet1!A117&amp;";"&amp;"I="&amp;M117&amp;";")</f>
        <v>#N/A</v>
      </c>
      <c r="U117" t="str">
        <f ca="1">(Sheet1!AM117)</f>
        <v>DC4MDB02</v>
      </c>
      <c r="V117" t="e">
        <f>(Sheet1!AC117)</f>
        <v>#VALUE!</v>
      </c>
      <c r="W117" t="e">
        <f>Sheet3!D117</f>
        <v>#VALUE!</v>
      </c>
      <c r="X117" t="e">
        <f>Sheet3!E117</f>
        <v>#VALUE!</v>
      </c>
      <c r="Y117" t="str">
        <f t="shared" si="6"/>
        <v/>
      </c>
      <c r="Z117" t="str">
        <f>IF(ISERROR(Sheet1!AI117),"",Sheet1!AI117)</f>
        <v/>
      </c>
      <c r="AA117" t="e">
        <f>IF(Sheet1!W117="Councillors",5120,IF(Sheet1!W117="Information Technology Services Dept.",1024,IF(Sheet1!W117="City Clerk and Solicitor Dept",1953,"No")))</f>
        <v>#VALUE!</v>
      </c>
      <c r="AB117" s="5" t="s">
        <v>96</v>
      </c>
      <c r="AC117" t="e">
        <f>IF(Sheet1!W117="Councillors",4608,IF(Sheet1!W117="Information Technology Services Dept.",921,IF(Sheet1!W117="City Clerk and Solicitor Dept",1855,"No")))</f>
        <v>#VALUE!</v>
      </c>
      <c r="AD117" t="e">
        <f t="shared" si="9"/>
        <v>#VALUE!</v>
      </c>
      <c r="AE117" t="str">
        <f ca="1">IF(Sheet1!AM117="DC1MDB01","DC1",IF(Sheet1!AM117="DC1MDB02","DC1",IF(Sheet1!AM117="DC1MDB03","DC1",IF(Sheet1!AM117="DC1MDB04","DC1",IF(Sheet1!AM117="DC1MDB05","DC1",IF(Sheet1!AM117="DC1MDB06","DC1",IF(Sheet1!AM117="DC1MDB07","DC1",IF(Sheet1!AM117="DC1MDB08","DC1",IF(Sheet1!AM117="DC1MDB09","DC1",IF(Sheet1!AM117="DC1MDB10","DC1",IF(Sheet1!AM117="DC4MDB01","DC4",IF(Sheet1!AM117="DC4MDB02","DC4",IF(Sheet1!AM117="DC4MDB03","DC4",IF(Sheet1!AM117="DC4MDB04","DC4",IF(Sheet1!AM117="DC4MDB05","DC4",IF(Sheet1!AM117="DC4MDB06","DC4",IF(Sheet1!AM117="DC4MDB07","DC4",IF(Sheet1!AM117="DC4MDB08","DC4",IF(Sheet1!AM117="DC4MDB09","DC4",IF(Sheet1!AM117="DC4MDB10","DC4","$False"))))))))))))))))))))</f>
        <v>DC4</v>
      </c>
      <c r="AF117" t="s">
        <v>35</v>
      </c>
      <c r="AG117" t="e">
        <f t="shared" si="10"/>
        <v>#VALUE!</v>
      </c>
      <c r="AH117" t="e">
        <f t="shared" si="11"/>
        <v>#VALUE!</v>
      </c>
      <c r="AI117" t="s">
        <v>11</v>
      </c>
      <c r="AJ117" t="s">
        <v>12</v>
      </c>
      <c r="AK117" t="s">
        <v>13</v>
      </c>
      <c r="AL117" t="s">
        <v>14</v>
      </c>
      <c r="AM117" t="s">
        <v>5</v>
      </c>
      <c r="AN117" t="s">
        <v>15</v>
      </c>
      <c r="AO117" t="s">
        <v>16</v>
      </c>
      <c r="AP117" t="s">
        <v>17</v>
      </c>
      <c r="AQ117" t="s">
        <v>18</v>
      </c>
      <c r="AR117" t="s">
        <v>19</v>
      </c>
    </row>
    <row r="118" spans="1:44" ht="13.5" customHeight="1">
      <c r="A118" s="7"/>
      <c r="B118" s="7"/>
      <c r="C118" s="7"/>
      <c r="D118" s="8"/>
      <c r="F118" s="9" t="str">
        <f>(Sheet1!AE118)</f>
        <v/>
      </c>
      <c r="G118" t="str">
        <f>IF(OR(Sheet1!AH118="Yes",Sheet1!AF118="Yes"),"\\CMFP538\"&amp;Sheet1!AK118,"")</f>
        <v/>
      </c>
      <c r="H118" t="str">
        <f>IF(G118="","",Sheet1!AK118)</f>
        <v/>
      </c>
      <c r="I118" t="str">
        <f>IF(G118="","",Sheet1!AJ118)</f>
        <v/>
      </c>
      <c r="J118" t="e">
        <f>PROPER(Sheet1!Z118)</f>
        <v>#VALUE!</v>
      </c>
      <c r="K118" t="e">
        <f>PROPER(TRIM(IF(ISERROR(Sheet1!N118),Sheet1!Q118,Sheet1!N118)))</f>
        <v>#VALUE!</v>
      </c>
      <c r="L118" t="e">
        <f>PROPER(Sheet1!V118)</f>
        <v>#VALUE!</v>
      </c>
      <c r="M118" t="str">
        <f>TRIM(IF(ISERROR(Sheet1!P118),"",Sheet1!P118))</f>
        <v/>
      </c>
      <c r="N118" s="6" t="e">
        <f>(Sheet1!AA118)</f>
        <v>#VALUE!</v>
      </c>
      <c r="O118" s="6" t="e">
        <f t="shared" si="7"/>
        <v>#VALUE!</v>
      </c>
      <c r="P118" s="6" t="e">
        <f>IF(Sheet1!X118="No","No",IF(Sheet1!X118="","No","Yes"))</f>
        <v>#VALUE!</v>
      </c>
      <c r="Q118" t="e">
        <f>(Sheet1!AB118)</f>
        <v>#VALUE!</v>
      </c>
      <c r="R118" s="6" t="e">
        <f>IF(Sheet1!F118=FALSE,Q118,Sheet1!G118&amp;Sheet1!F118)</f>
        <v>#VALUE!</v>
      </c>
      <c r="S118" s="6" t="e">
        <f t="shared" si="8"/>
        <v>#VALUE!</v>
      </c>
      <c r="T118" s="6" t="e">
        <f>IF(Sheet1!A118=0,"C=US;A= ;P=Regional Municip;O=Lisgar;S="&amp;K118&amp;";"&amp;"G="&amp;L118&amp;";"&amp;"I="&amp;M118&amp;";","C=US;A= ;P=Regional Municip;O=Lisgar;S="&amp;K118&amp;";"&amp;"G="&amp;L118&amp;Sheet1!A118&amp;";"&amp;"I="&amp;M118&amp;";")</f>
        <v>#N/A</v>
      </c>
      <c r="U118" t="str">
        <f ca="1">(Sheet1!AM118)</f>
        <v>DC4MDB02</v>
      </c>
      <c r="V118" t="e">
        <f>(Sheet1!AC118)</f>
        <v>#VALUE!</v>
      </c>
      <c r="W118" t="e">
        <f>Sheet3!D118</f>
        <v>#VALUE!</v>
      </c>
      <c r="X118" t="e">
        <f>Sheet3!E118</f>
        <v>#VALUE!</v>
      </c>
      <c r="Y118" t="str">
        <f t="shared" si="6"/>
        <v/>
      </c>
      <c r="Z118" t="str">
        <f>IF(ISERROR(Sheet1!AI118),"",Sheet1!AI118)</f>
        <v/>
      </c>
      <c r="AA118" t="e">
        <f>IF(Sheet1!W118="Councillors",5120,IF(Sheet1!W118="Information Technology Services Dept.",1024,IF(Sheet1!W118="City Clerk and Solicitor Dept",1953,"No")))</f>
        <v>#VALUE!</v>
      </c>
      <c r="AB118" s="5" t="s">
        <v>96</v>
      </c>
      <c r="AC118" t="e">
        <f>IF(Sheet1!W118="Councillors",4608,IF(Sheet1!W118="Information Technology Services Dept.",921,IF(Sheet1!W118="City Clerk and Solicitor Dept",1855,"No")))</f>
        <v>#VALUE!</v>
      </c>
      <c r="AD118" t="e">
        <f t="shared" si="9"/>
        <v>#VALUE!</v>
      </c>
      <c r="AE118" t="str">
        <f ca="1">IF(Sheet1!AM118="DC1MDB01","DC1",IF(Sheet1!AM118="DC1MDB02","DC1",IF(Sheet1!AM118="DC1MDB03","DC1",IF(Sheet1!AM118="DC1MDB04","DC1",IF(Sheet1!AM118="DC1MDB05","DC1",IF(Sheet1!AM118="DC1MDB06","DC1",IF(Sheet1!AM118="DC1MDB07","DC1",IF(Sheet1!AM118="DC1MDB08","DC1",IF(Sheet1!AM118="DC1MDB09","DC1",IF(Sheet1!AM118="DC1MDB10","DC1",IF(Sheet1!AM118="DC4MDB01","DC4",IF(Sheet1!AM118="DC4MDB02","DC4",IF(Sheet1!AM118="DC4MDB03","DC4",IF(Sheet1!AM118="DC4MDB04","DC4",IF(Sheet1!AM118="DC4MDB05","DC4",IF(Sheet1!AM118="DC4MDB06","DC4",IF(Sheet1!AM118="DC4MDB07","DC4",IF(Sheet1!AM118="DC4MDB08","DC4",IF(Sheet1!AM118="DC4MDB09","DC4",IF(Sheet1!AM118="DC4MDB10","DC4","$False"))))))))))))))))))))</f>
        <v>DC4</v>
      </c>
      <c r="AF118" t="s">
        <v>35</v>
      </c>
      <c r="AG118" t="e">
        <f t="shared" si="10"/>
        <v>#VALUE!</v>
      </c>
      <c r="AH118" t="e">
        <f t="shared" si="11"/>
        <v>#VALUE!</v>
      </c>
      <c r="AI118" t="s">
        <v>11</v>
      </c>
      <c r="AJ118" t="s">
        <v>12</v>
      </c>
      <c r="AK118" t="s">
        <v>13</v>
      </c>
      <c r="AL118" t="s">
        <v>14</v>
      </c>
      <c r="AM118" t="s">
        <v>5</v>
      </c>
      <c r="AN118" t="s">
        <v>15</v>
      </c>
      <c r="AO118" t="s">
        <v>16</v>
      </c>
      <c r="AP118" t="s">
        <v>17</v>
      </c>
      <c r="AQ118" t="s">
        <v>18</v>
      </c>
      <c r="AR118" t="s">
        <v>19</v>
      </c>
    </row>
    <row r="119" spans="1:44" ht="13.5" customHeight="1">
      <c r="A119" s="7"/>
      <c r="B119" s="7"/>
      <c r="C119" s="7"/>
      <c r="D119" s="8"/>
      <c r="F119" s="9" t="str">
        <f>(Sheet1!AE119)</f>
        <v/>
      </c>
      <c r="G119" t="str">
        <f>IF(OR(Sheet1!AH119="Yes",Sheet1!AF119="Yes"),"\\CMFP538\"&amp;Sheet1!AK119,"")</f>
        <v/>
      </c>
      <c r="H119" t="str">
        <f>IF(G119="","",Sheet1!AK119)</f>
        <v/>
      </c>
      <c r="I119" t="str">
        <f>IF(G119="","",Sheet1!AJ119)</f>
        <v/>
      </c>
      <c r="J119" t="e">
        <f>PROPER(Sheet1!Z119)</f>
        <v>#VALUE!</v>
      </c>
      <c r="K119" t="e">
        <f>PROPER(TRIM(IF(ISERROR(Sheet1!N119),Sheet1!Q119,Sheet1!N119)))</f>
        <v>#VALUE!</v>
      </c>
      <c r="L119" t="e">
        <f>PROPER(Sheet1!V119)</f>
        <v>#VALUE!</v>
      </c>
      <c r="M119" t="str">
        <f>TRIM(IF(ISERROR(Sheet1!P119),"",Sheet1!P119))</f>
        <v/>
      </c>
      <c r="N119" s="6" t="e">
        <f>(Sheet1!AA119)</f>
        <v>#VALUE!</v>
      </c>
      <c r="O119" s="6" t="e">
        <f t="shared" si="7"/>
        <v>#VALUE!</v>
      </c>
      <c r="P119" s="6" t="e">
        <f>IF(Sheet1!X119="No","No",IF(Sheet1!X119="","No","Yes"))</f>
        <v>#VALUE!</v>
      </c>
      <c r="Q119" t="e">
        <f>(Sheet1!AB119)</f>
        <v>#VALUE!</v>
      </c>
      <c r="R119" s="6" t="e">
        <f>IF(Sheet1!F119=FALSE,Q119,Sheet1!G119&amp;Sheet1!F119)</f>
        <v>#VALUE!</v>
      </c>
      <c r="S119" s="6" t="e">
        <f t="shared" si="8"/>
        <v>#VALUE!</v>
      </c>
      <c r="T119" s="6" t="e">
        <f>IF(Sheet1!A119=0,"C=US;A= ;P=Regional Municip;O=Lisgar;S="&amp;K119&amp;";"&amp;"G="&amp;L119&amp;";"&amp;"I="&amp;M119&amp;";","C=US;A= ;P=Regional Municip;O=Lisgar;S="&amp;K119&amp;";"&amp;"G="&amp;L119&amp;Sheet1!A119&amp;";"&amp;"I="&amp;M119&amp;";")</f>
        <v>#N/A</v>
      </c>
      <c r="U119" t="str">
        <f ca="1">(Sheet1!AM119)</f>
        <v>DC1MDB06</v>
      </c>
      <c r="V119" t="e">
        <f>(Sheet1!AC119)</f>
        <v>#VALUE!</v>
      </c>
      <c r="W119" t="e">
        <f>Sheet3!D119</f>
        <v>#VALUE!</v>
      </c>
      <c r="X119" t="e">
        <f>Sheet3!E119</f>
        <v>#VALUE!</v>
      </c>
      <c r="Y119" t="str">
        <f t="shared" si="6"/>
        <v/>
      </c>
      <c r="Z119" t="str">
        <f>IF(ISERROR(Sheet1!AI119),"",Sheet1!AI119)</f>
        <v/>
      </c>
      <c r="AA119" t="e">
        <f>IF(Sheet1!W119="Councillors",5120,IF(Sheet1!W119="Information Technology Services Dept.",1024,IF(Sheet1!W119="City Clerk and Solicitor Dept",1953,"No")))</f>
        <v>#VALUE!</v>
      </c>
      <c r="AB119" s="5" t="s">
        <v>96</v>
      </c>
      <c r="AC119" t="e">
        <f>IF(Sheet1!W119="Councillors",4608,IF(Sheet1!W119="Information Technology Services Dept.",921,IF(Sheet1!W119="City Clerk and Solicitor Dept",1855,"No")))</f>
        <v>#VALUE!</v>
      </c>
      <c r="AD119" t="e">
        <f t="shared" si="9"/>
        <v>#VALUE!</v>
      </c>
      <c r="AE119" t="str">
        <f ca="1">IF(Sheet1!AM119="DC1MDB01","DC1",IF(Sheet1!AM119="DC1MDB02","DC1",IF(Sheet1!AM119="DC1MDB03","DC1",IF(Sheet1!AM119="DC1MDB04","DC1",IF(Sheet1!AM119="DC1MDB05","DC1",IF(Sheet1!AM119="DC1MDB06","DC1",IF(Sheet1!AM119="DC1MDB07","DC1",IF(Sheet1!AM119="DC1MDB08","DC1",IF(Sheet1!AM119="DC1MDB09","DC1",IF(Sheet1!AM119="DC1MDB10","DC1",IF(Sheet1!AM119="DC4MDB01","DC4",IF(Sheet1!AM119="DC4MDB02","DC4",IF(Sheet1!AM119="DC4MDB03","DC4",IF(Sheet1!AM119="DC4MDB04","DC4",IF(Sheet1!AM119="DC4MDB05","DC4",IF(Sheet1!AM119="DC4MDB06","DC4",IF(Sheet1!AM119="DC4MDB07","DC4",IF(Sheet1!AM119="DC4MDB08","DC4",IF(Sheet1!AM119="DC4MDB09","DC4",IF(Sheet1!AM119="DC4MDB10","DC4","$False"))))))))))))))))))))</f>
        <v>DC1</v>
      </c>
      <c r="AF119" t="s">
        <v>35</v>
      </c>
      <c r="AG119" t="e">
        <f t="shared" si="10"/>
        <v>#VALUE!</v>
      </c>
      <c r="AH119" t="e">
        <f t="shared" si="11"/>
        <v>#VALUE!</v>
      </c>
      <c r="AI119" t="s">
        <v>11</v>
      </c>
      <c r="AJ119" t="s">
        <v>12</v>
      </c>
      <c r="AK119" t="s">
        <v>13</v>
      </c>
      <c r="AL119" t="s">
        <v>14</v>
      </c>
      <c r="AM119" t="s">
        <v>5</v>
      </c>
      <c r="AN119" t="s">
        <v>15</v>
      </c>
      <c r="AO119" t="s">
        <v>16</v>
      </c>
      <c r="AP119" t="s">
        <v>17</v>
      </c>
      <c r="AQ119" t="s">
        <v>18</v>
      </c>
      <c r="AR119" t="s">
        <v>19</v>
      </c>
    </row>
    <row r="120" spans="1:44" ht="13.5" customHeight="1">
      <c r="A120" s="7"/>
      <c r="B120" s="7"/>
      <c r="C120" s="7"/>
      <c r="D120" s="8"/>
      <c r="F120" s="9" t="str">
        <f>(Sheet1!AE120)</f>
        <v/>
      </c>
      <c r="G120" t="str">
        <f>IF(OR(Sheet1!AH120="Yes",Sheet1!AF120="Yes"),"\\CMFP538\"&amp;Sheet1!AK120,"")</f>
        <v/>
      </c>
      <c r="H120" t="str">
        <f>IF(G120="","",Sheet1!AK120)</f>
        <v/>
      </c>
      <c r="I120" t="str">
        <f>IF(G120="","",Sheet1!AJ120)</f>
        <v/>
      </c>
      <c r="J120" t="e">
        <f>PROPER(Sheet1!Z120)</f>
        <v>#VALUE!</v>
      </c>
      <c r="K120" t="e">
        <f>PROPER(TRIM(IF(ISERROR(Sheet1!N120),Sheet1!Q120,Sheet1!N120)))</f>
        <v>#VALUE!</v>
      </c>
      <c r="L120" t="e">
        <f>PROPER(Sheet1!V120)</f>
        <v>#VALUE!</v>
      </c>
      <c r="M120" t="str">
        <f>TRIM(IF(ISERROR(Sheet1!P120),"",Sheet1!P120))</f>
        <v/>
      </c>
      <c r="N120" s="6" t="e">
        <f>(Sheet1!AA120)</f>
        <v>#VALUE!</v>
      </c>
      <c r="O120" s="6" t="e">
        <f t="shared" si="7"/>
        <v>#VALUE!</v>
      </c>
      <c r="P120" s="6" t="e">
        <f>IF(Sheet1!X120="No","No",IF(Sheet1!X120="","No","Yes"))</f>
        <v>#VALUE!</v>
      </c>
      <c r="Q120" t="e">
        <f>(Sheet1!AB120)</f>
        <v>#VALUE!</v>
      </c>
      <c r="R120" s="6" t="e">
        <f>IF(Sheet1!F120=FALSE,Q120,Sheet1!G120&amp;Sheet1!F120)</f>
        <v>#VALUE!</v>
      </c>
      <c r="S120" s="6" t="e">
        <f t="shared" si="8"/>
        <v>#VALUE!</v>
      </c>
      <c r="T120" s="6" t="e">
        <f>IF(Sheet1!A120=0,"C=US;A= ;P=Regional Municip;O=Lisgar;S="&amp;K120&amp;";"&amp;"G="&amp;L120&amp;";"&amp;"I="&amp;M120&amp;";","C=US;A= ;P=Regional Municip;O=Lisgar;S="&amp;K120&amp;";"&amp;"G="&amp;L120&amp;Sheet1!A120&amp;";"&amp;"I="&amp;M120&amp;";")</f>
        <v>#N/A</v>
      </c>
      <c r="U120" t="str">
        <f ca="1">(Sheet1!AM120)</f>
        <v>DC4MDB05</v>
      </c>
      <c r="V120" t="e">
        <f>(Sheet1!AC120)</f>
        <v>#VALUE!</v>
      </c>
      <c r="W120" t="e">
        <f>Sheet3!D120</f>
        <v>#VALUE!</v>
      </c>
      <c r="X120" t="e">
        <f>Sheet3!E120</f>
        <v>#VALUE!</v>
      </c>
      <c r="Y120" t="str">
        <f t="shared" si="6"/>
        <v/>
      </c>
      <c r="Z120" t="str">
        <f>IF(ISERROR(Sheet1!AI120),"",Sheet1!AI120)</f>
        <v/>
      </c>
      <c r="AA120" t="e">
        <f>IF(Sheet1!W120="Councillors",5120,IF(Sheet1!W120="Information Technology Services Dept.",1024,IF(Sheet1!W120="City Clerk and Solicitor Dept",1953,"No")))</f>
        <v>#VALUE!</v>
      </c>
      <c r="AB120" s="5" t="s">
        <v>96</v>
      </c>
      <c r="AC120" t="e">
        <f>IF(Sheet1!W120="Councillors",4608,IF(Sheet1!W120="Information Technology Services Dept.",921,IF(Sheet1!W120="City Clerk and Solicitor Dept",1855,"No")))</f>
        <v>#VALUE!</v>
      </c>
      <c r="AD120" t="e">
        <f t="shared" si="9"/>
        <v>#VALUE!</v>
      </c>
      <c r="AE120" t="str">
        <f ca="1">IF(Sheet1!AM120="DC1MDB01","DC1",IF(Sheet1!AM120="DC1MDB02","DC1",IF(Sheet1!AM120="DC1MDB03","DC1",IF(Sheet1!AM120="DC1MDB04","DC1",IF(Sheet1!AM120="DC1MDB05","DC1",IF(Sheet1!AM120="DC1MDB06","DC1",IF(Sheet1!AM120="DC1MDB07","DC1",IF(Sheet1!AM120="DC1MDB08","DC1",IF(Sheet1!AM120="DC1MDB09","DC1",IF(Sheet1!AM120="DC1MDB10","DC1",IF(Sheet1!AM120="DC4MDB01","DC4",IF(Sheet1!AM120="DC4MDB02","DC4",IF(Sheet1!AM120="DC4MDB03","DC4",IF(Sheet1!AM120="DC4MDB04","DC4",IF(Sheet1!AM120="DC4MDB05","DC4",IF(Sheet1!AM120="DC4MDB06","DC4",IF(Sheet1!AM120="DC4MDB07","DC4",IF(Sheet1!AM120="DC4MDB08","DC4",IF(Sheet1!AM120="DC4MDB09","DC4",IF(Sheet1!AM120="DC4MDB10","DC4","$False"))))))))))))))))))))</f>
        <v>DC4</v>
      </c>
      <c r="AF120" t="s">
        <v>35</v>
      </c>
      <c r="AG120" t="e">
        <f t="shared" si="10"/>
        <v>#VALUE!</v>
      </c>
      <c r="AH120" t="e">
        <f t="shared" si="11"/>
        <v>#VALUE!</v>
      </c>
      <c r="AI120" t="s">
        <v>11</v>
      </c>
      <c r="AJ120" t="s">
        <v>12</v>
      </c>
      <c r="AK120" t="s">
        <v>13</v>
      </c>
      <c r="AL120" t="s">
        <v>14</v>
      </c>
      <c r="AM120" t="s">
        <v>5</v>
      </c>
      <c r="AN120" t="s">
        <v>15</v>
      </c>
      <c r="AO120" t="s">
        <v>16</v>
      </c>
      <c r="AP120" t="s">
        <v>17</v>
      </c>
      <c r="AQ120" t="s">
        <v>18</v>
      </c>
      <c r="AR120" t="s">
        <v>19</v>
      </c>
    </row>
    <row r="121" spans="1:44" ht="13.5" customHeight="1">
      <c r="A121" s="7"/>
      <c r="B121" s="7"/>
      <c r="C121" s="7"/>
      <c r="D121" s="8"/>
      <c r="F121" s="9" t="str">
        <f>(Sheet1!AE121)</f>
        <v/>
      </c>
      <c r="G121" t="str">
        <f>IF(OR(Sheet1!AH121="Yes",Sheet1!AF121="Yes"),"\\CMFP538\"&amp;Sheet1!AK121,"")</f>
        <v/>
      </c>
      <c r="H121" t="str">
        <f>IF(G121="","",Sheet1!AK121)</f>
        <v/>
      </c>
      <c r="I121" t="str">
        <f>IF(G121="","",Sheet1!AJ121)</f>
        <v/>
      </c>
      <c r="J121" t="e">
        <f>PROPER(Sheet1!Z121)</f>
        <v>#VALUE!</v>
      </c>
      <c r="K121" t="e">
        <f>PROPER(TRIM(IF(ISERROR(Sheet1!N121),Sheet1!Q121,Sheet1!N121)))</f>
        <v>#VALUE!</v>
      </c>
      <c r="L121" t="e">
        <f>PROPER(Sheet1!V121)</f>
        <v>#VALUE!</v>
      </c>
      <c r="M121" t="str">
        <f>TRIM(IF(ISERROR(Sheet1!P121),"",Sheet1!P121))</f>
        <v/>
      </c>
      <c r="N121" s="6" t="e">
        <f>(Sheet1!AA121)</f>
        <v>#VALUE!</v>
      </c>
      <c r="O121" s="6" t="e">
        <f t="shared" si="7"/>
        <v>#VALUE!</v>
      </c>
      <c r="P121" s="6" t="e">
        <f>IF(Sheet1!X121="No","No",IF(Sheet1!X121="","No","Yes"))</f>
        <v>#VALUE!</v>
      </c>
      <c r="Q121" t="e">
        <f>(Sheet1!AB121)</f>
        <v>#VALUE!</v>
      </c>
      <c r="R121" s="6" t="e">
        <f>IF(Sheet1!F121=FALSE,Q121,Sheet1!G121&amp;Sheet1!F121)</f>
        <v>#VALUE!</v>
      </c>
      <c r="S121" s="6" t="e">
        <f t="shared" si="8"/>
        <v>#VALUE!</v>
      </c>
      <c r="T121" s="6" t="e">
        <f>IF(Sheet1!A121=0,"C=US;A= ;P=Regional Municip;O=Lisgar;S="&amp;K121&amp;";"&amp;"G="&amp;L121&amp;";"&amp;"I="&amp;M121&amp;";","C=US;A= ;P=Regional Municip;O=Lisgar;S="&amp;K121&amp;";"&amp;"G="&amp;L121&amp;Sheet1!A121&amp;";"&amp;"I="&amp;M121&amp;";")</f>
        <v>#N/A</v>
      </c>
      <c r="U121" t="str">
        <f ca="1">(Sheet1!AM121)</f>
        <v>DC1MDB07</v>
      </c>
      <c r="V121" t="e">
        <f>(Sheet1!AC121)</f>
        <v>#VALUE!</v>
      </c>
      <c r="W121" t="e">
        <f>Sheet3!D121</f>
        <v>#VALUE!</v>
      </c>
      <c r="X121" t="e">
        <f>Sheet3!E121</f>
        <v>#VALUE!</v>
      </c>
      <c r="Y121" t="str">
        <f t="shared" si="6"/>
        <v/>
      </c>
      <c r="Z121" t="str">
        <f>IF(ISERROR(Sheet1!AI121),"",Sheet1!AI121)</f>
        <v/>
      </c>
      <c r="AA121" t="e">
        <f>IF(Sheet1!W121="Councillors",5120,IF(Sheet1!W121="Information Technology Services Dept.",1024,IF(Sheet1!W121="City Clerk and Solicitor Dept",1953,"No")))</f>
        <v>#VALUE!</v>
      </c>
      <c r="AB121" s="5" t="s">
        <v>96</v>
      </c>
      <c r="AC121" t="e">
        <f>IF(Sheet1!W121="Councillors",4608,IF(Sheet1!W121="Information Technology Services Dept.",921,IF(Sheet1!W121="City Clerk and Solicitor Dept",1855,"No")))</f>
        <v>#VALUE!</v>
      </c>
      <c r="AD121" t="e">
        <f t="shared" si="9"/>
        <v>#VALUE!</v>
      </c>
      <c r="AE121" t="str">
        <f ca="1">IF(Sheet1!AM121="DC1MDB01","DC1",IF(Sheet1!AM121="DC1MDB02","DC1",IF(Sheet1!AM121="DC1MDB03","DC1",IF(Sheet1!AM121="DC1MDB04","DC1",IF(Sheet1!AM121="DC1MDB05","DC1",IF(Sheet1!AM121="DC1MDB06","DC1",IF(Sheet1!AM121="DC1MDB07","DC1",IF(Sheet1!AM121="DC1MDB08","DC1",IF(Sheet1!AM121="DC1MDB09","DC1",IF(Sheet1!AM121="DC1MDB10","DC1",IF(Sheet1!AM121="DC4MDB01","DC4",IF(Sheet1!AM121="DC4MDB02","DC4",IF(Sheet1!AM121="DC4MDB03","DC4",IF(Sheet1!AM121="DC4MDB04","DC4",IF(Sheet1!AM121="DC4MDB05","DC4",IF(Sheet1!AM121="DC4MDB06","DC4",IF(Sheet1!AM121="DC4MDB07","DC4",IF(Sheet1!AM121="DC4MDB08","DC4",IF(Sheet1!AM121="DC4MDB09","DC4",IF(Sheet1!AM121="DC4MDB10","DC4","$False"))))))))))))))))))))</f>
        <v>DC1</v>
      </c>
      <c r="AF121" t="s">
        <v>35</v>
      </c>
      <c r="AG121" t="e">
        <f t="shared" si="10"/>
        <v>#VALUE!</v>
      </c>
      <c r="AH121" t="e">
        <f t="shared" si="11"/>
        <v>#VALUE!</v>
      </c>
      <c r="AI121" t="s">
        <v>11</v>
      </c>
      <c r="AJ121" t="s">
        <v>12</v>
      </c>
      <c r="AK121" t="s">
        <v>13</v>
      </c>
      <c r="AL121" t="s">
        <v>14</v>
      </c>
      <c r="AM121" t="s">
        <v>5</v>
      </c>
      <c r="AN121" t="s">
        <v>15</v>
      </c>
      <c r="AO121" t="s">
        <v>16</v>
      </c>
      <c r="AP121" t="s">
        <v>17</v>
      </c>
      <c r="AQ121" t="s">
        <v>18</v>
      </c>
      <c r="AR121" t="s">
        <v>19</v>
      </c>
    </row>
    <row r="122" spans="1:44" ht="13.5" customHeight="1">
      <c r="A122" s="7"/>
      <c r="B122" s="7"/>
      <c r="C122" s="7"/>
      <c r="D122" s="8"/>
      <c r="F122" s="9" t="str">
        <f>(Sheet1!AE122)</f>
        <v/>
      </c>
      <c r="G122" t="str">
        <f>IF(OR(Sheet1!AH122="Yes",Sheet1!AF122="Yes"),"\\CMFP538\"&amp;Sheet1!AK122,"")</f>
        <v/>
      </c>
      <c r="H122" t="str">
        <f>IF(G122="","",Sheet1!AK122)</f>
        <v/>
      </c>
      <c r="I122" t="str">
        <f>IF(G122="","",Sheet1!AJ122)</f>
        <v/>
      </c>
      <c r="J122" t="e">
        <f>PROPER(Sheet1!Z122)</f>
        <v>#VALUE!</v>
      </c>
      <c r="K122" t="e">
        <f>PROPER(TRIM(IF(ISERROR(Sheet1!N122),Sheet1!Q122,Sheet1!N122)))</f>
        <v>#VALUE!</v>
      </c>
      <c r="L122" t="e">
        <f>PROPER(Sheet1!V122)</f>
        <v>#VALUE!</v>
      </c>
      <c r="M122" t="str">
        <f>TRIM(IF(ISERROR(Sheet1!P122),"",Sheet1!P122))</f>
        <v/>
      </c>
      <c r="N122" s="6" t="e">
        <f>(Sheet1!AA122)</f>
        <v>#VALUE!</v>
      </c>
      <c r="O122" s="6" t="e">
        <f t="shared" si="7"/>
        <v>#VALUE!</v>
      </c>
      <c r="P122" s="6" t="e">
        <f>IF(Sheet1!X122="No","No",IF(Sheet1!X122="","No","Yes"))</f>
        <v>#VALUE!</v>
      </c>
      <c r="Q122" t="e">
        <f>(Sheet1!AB122)</f>
        <v>#VALUE!</v>
      </c>
      <c r="R122" s="6" t="e">
        <f>IF(Sheet1!F122=FALSE,Q122,Sheet1!G122&amp;Sheet1!F122)</f>
        <v>#VALUE!</v>
      </c>
      <c r="S122" s="6" t="e">
        <f t="shared" si="8"/>
        <v>#VALUE!</v>
      </c>
      <c r="T122" s="6" t="e">
        <f>IF(Sheet1!A122=0,"C=US;A= ;P=Regional Municip;O=Lisgar;S="&amp;K122&amp;";"&amp;"G="&amp;L122&amp;";"&amp;"I="&amp;M122&amp;";","C=US;A= ;P=Regional Municip;O=Lisgar;S="&amp;K122&amp;";"&amp;"G="&amp;L122&amp;Sheet1!A122&amp;";"&amp;"I="&amp;M122&amp;";")</f>
        <v>#N/A</v>
      </c>
      <c r="U122" t="str">
        <f ca="1">(Sheet1!AM122)</f>
        <v>DC1MDB01</v>
      </c>
      <c r="V122" t="e">
        <f>(Sheet1!AC122)</f>
        <v>#VALUE!</v>
      </c>
      <c r="W122" t="e">
        <f>Sheet3!D122</f>
        <v>#VALUE!</v>
      </c>
      <c r="X122" t="e">
        <f>Sheet3!E122</f>
        <v>#VALUE!</v>
      </c>
      <c r="Y122" t="str">
        <f t="shared" si="6"/>
        <v/>
      </c>
      <c r="Z122" t="str">
        <f>IF(ISERROR(Sheet1!AI122),"",Sheet1!AI122)</f>
        <v/>
      </c>
      <c r="AA122" t="e">
        <f>IF(Sheet1!W122="Councillors",5120,IF(Sheet1!W122="Information Technology Services Dept.",1024,IF(Sheet1!W122="City Clerk and Solicitor Dept",1953,"No")))</f>
        <v>#VALUE!</v>
      </c>
      <c r="AB122" s="5" t="s">
        <v>96</v>
      </c>
      <c r="AC122" t="e">
        <f>IF(Sheet1!W122="Councillors",4608,IF(Sheet1!W122="Information Technology Services Dept.",921,IF(Sheet1!W122="City Clerk and Solicitor Dept",1855,"No")))</f>
        <v>#VALUE!</v>
      </c>
      <c r="AD122" t="e">
        <f t="shared" si="9"/>
        <v>#VALUE!</v>
      </c>
      <c r="AE122" t="str">
        <f ca="1">IF(Sheet1!AM122="DC1MDB01","DC1",IF(Sheet1!AM122="DC1MDB02","DC1",IF(Sheet1!AM122="DC1MDB03","DC1",IF(Sheet1!AM122="DC1MDB04","DC1",IF(Sheet1!AM122="DC1MDB05","DC1",IF(Sheet1!AM122="DC1MDB06","DC1",IF(Sheet1!AM122="DC1MDB07","DC1",IF(Sheet1!AM122="DC1MDB08","DC1",IF(Sheet1!AM122="DC1MDB09","DC1",IF(Sheet1!AM122="DC1MDB10","DC1",IF(Sheet1!AM122="DC4MDB01","DC4",IF(Sheet1!AM122="DC4MDB02","DC4",IF(Sheet1!AM122="DC4MDB03","DC4",IF(Sheet1!AM122="DC4MDB04","DC4",IF(Sheet1!AM122="DC4MDB05","DC4",IF(Sheet1!AM122="DC4MDB06","DC4",IF(Sheet1!AM122="DC4MDB07","DC4",IF(Sheet1!AM122="DC4MDB08","DC4",IF(Sheet1!AM122="DC4MDB09","DC4",IF(Sheet1!AM122="DC4MDB10","DC4","$False"))))))))))))))))))))</f>
        <v>DC1</v>
      </c>
      <c r="AF122" t="s">
        <v>35</v>
      </c>
      <c r="AG122" t="e">
        <f t="shared" si="10"/>
        <v>#VALUE!</v>
      </c>
      <c r="AH122" t="e">
        <f t="shared" si="11"/>
        <v>#VALUE!</v>
      </c>
      <c r="AI122" t="s">
        <v>11</v>
      </c>
      <c r="AJ122" t="s">
        <v>12</v>
      </c>
      <c r="AK122" t="s">
        <v>13</v>
      </c>
      <c r="AL122" t="s">
        <v>14</v>
      </c>
      <c r="AM122" t="s">
        <v>5</v>
      </c>
      <c r="AN122" t="s">
        <v>15</v>
      </c>
      <c r="AO122" t="s">
        <v>16</v>
      </c>
      <c r="AP122" t="s">
        <v>17</v>
      </c>
      <c r="AQ122" t="s">
        <v>18</v>
      </c>
      <c r="AR122" t="s">
        <v>19</v>
      </c>
    </row>
    <row r="123" spans="1:44" ht="13.5" customHeight="1">
      <c r="A123" s="7"/>
      <c r="B123" s="7"/>
      <c r="C123" s="7"/>
      <c r="D123" s="8"/>
      <c r="F123" s="9" t="str">
        <f>(Sheet1!AE123)</f>
        <v/>
      </c>
      <c r="G123" t="str">
        <f>IF(OR(Sheet1!AH123="Yes",Sheet1!AF123="Yes"),"\\CMFP538\"&amp;Sheet1!AK123,"")</f>
        <v/>
      </c>
      <c r="H123" t="str">
        <f>IF(G123="","",Sheet1!AK123)</f>
        <v/>
      </c>
      <c r="I123" t="str">
        <f>IF(G123="","",Sheet1!AJ123)</f>
        <v/>
      </c>
      <c r="J123" t="e">
        <f>PROPER(Sheet1!Z123)</f>
        <v>#VALUE!</v>
      </c>
      <c r="K123" t="e">
        <f>PROPER(TRIM(IF(ISERROR(Sheet1!N123),Sheet1!Q123,Sheet1!N123)))</f>
        <v>#VALUE!</v>
      </c>
      <c r="L123" t="e">
        <f>PROPER(Sheet1!V123)</f>
        <v>#VALUE!</v>
      </c>
      <c r="M123" t="str">
        <f>TRIM(IF(ISERROR(Sheet1!P123),"",Sheet1!P123))</f>
        <v/>
      </c>
      <c r="N123" s="6" t="e">
        <f>(Sheet1!AA123)</f>
        <v>#VALUE!</v>
      </c>
      <c r="O123" s="6" t="e">
        <f t="shared" si="7"/>
        <v>#VALUE!</v>
      </c>
      <c r="P123" s="6" t="e">
        <f>IF(Sheet1!X123="No","No",IF(Sheet1!X123="","No","Yes"))</f>
        <v>#VALUE!</v>
      </c>
      <c r="Q123" t="e">
        <f>(Sheet1!AB123)</f>
        <v>#VALUE!</v>
      </c>
      <c r="R123" s="6" t="e">
        <f>IF(Sheet1!F123=FALSE,Q123,Sheet1!G123&amp;Sheet1!F123)</f>
        <v>#VALUE!</v>
      </c>
      <c r="S123" s="6" t="e">
        <f t="shared" si="8"/>
        <v>#VALUE!</v>
      </c>
      <c r="T123" s="6" t="e">
        <f>IF(Sheet1!A123=0,"C=US;A= ;P=Regional Municip;O=Lisgar;S="&amp;K123&amp;";"&amp;"G="&amp;L123&amp;";"&amp;"I="&amp;M123&amp;";","C=US;A= ;P=Regional Municip;O=Lisgar;S="&amp;K123&amp;";"&amp;"G="&amp;L123&amp;Sheet1!A123&amp;";"&amp;"I="&amp;M123&amp;";")</f>
        <v>#N/A</v>
      </c>
      <c r="U123" t="str">
        <f ca="1">(Sheet1!AM123)</f>
        <v>DC1MDB07</v>
      </c>
      <c r="V123" t="e">
        <f>(Sheet1!AC123)</f>
        <v>#VALUE!</v>
      </c>
      <c r="W123" t="e">
        <f>Sheet3!D123</f>
        <v>#VALUE!</v>
      </c>
      <c r="X123" t="e">
        <f>Sheet3!E123</f>
        <v>#VALUE!</v>
      </c>
      <c r="Y123" t="str">
        <f t="shared" si="6"/>
        <v/>
      </c>
      <c r="Z123" t="str">
        <f>IF(ISERROR(Sheet1!AI123),"",Sheet1!AI123)</f>
        <v/>
      </c>
      <c r="AA123" t="e">
        <f>IF(Sheet1!W123="Councillors",5120,IF(Sheet1!W123="Information Technology Services Dept.",1024,IF(Sheet1!W123="City Clerk and Solicitor Dept",1953,"No")))</f>
        <v>#VALUE!</v>
      </c>
      <c r="AB123" s="5" t="s">
        <v>96</v>
      </c>
      <c r="AC123" t="e">
        <f>IF(Sheet1!W123="Councillors",4608,IF(Sheet1!W123="Information Technology Services Dept.",921,IF(Sheet1!W123="City Clerk and Solicitor Dept",1855,"No")))</f>
        <v>#VALUE!</v>
      </c>
      <c r="AD123" t="e">
        <f t="shared" si="9"/>
        <v>#VALUE!</v>
      </c>
      <c r="AE123" t="str">
        <f ca="1">IF(Sheet1!AM123="DC1MDB01","DC1",IF(Sheet1!AM123="DC1MDB02","DC1",IF(Sheet1!AM123="DC1MDB03","DC1",IF(Sheet1!AM123="DC1MDB04","DC1",IF(Sheet1!AM123="DC1MDB05","DC1",IF(Sheet1!AM123="DC1MDB06","DC1",IF(Sheet1!AM123="DC1MDB07","DC1",IF(Sheet1!AM123="DC1MDB08","DC1",IF(Sheet1!AM123="DC1MDB09","DC1",IF(Sheet1!AM123="DC1MDB10","DC1",IF(Sheet1!AM123="DC4MDB01","DC4",IF(Sheet1!AM123="DC4MDB02","DC4",IF(Sheet1!AM123="DC4MDB03","DC4",IF(Sheet1!AM123="DC4MDB04","DC4",IF(Sheet1!AM123="DC4MDB05","DC4",IF(Sheet1!AM123="DC4MDB06","DC4",IF(Sheet1!AM123="DC4MDB07","DC4",IF(Sheet1!AM123="DC4MDB08","DC4",IF(Sheet1!AM123="DC4MDB09","DC4",IF(Sheet1!AM123="DC4MDB10","DC4","$False"))))))))))))))))))))</f>
        <v>DC1</v>
      </c>
      <c r="AF123" t="s">
        <v>35</v>
      </c>
      <c r="AG123" t="e">
        <f t="shared" si="10"/>
        <v>#VALUE!</v>
      </c>
      <c r="AH123" t="e">
        <f t="shared" si="11"/>
        <v>#VALUE!</v>
      </c>
      <c r="AI123" t="s">
        <v>11</v>
      </c>
      <c r="AJ123" t="s">
        <v>12</v>
      </c>
      <c r="AK123" t="s">
        <v>13</v>
      </c>
      <c r="AL123" t="s">
        <v>14</v>
      </c>
      <c r="AM123" t="s">
        <v>5</v>
      </c>
      <c r="AN123" t="s">
        <v>15</v>
      </c>
      <c r="AO123" t="s">
        <v>16</v>
      </c>
      <c r="AP123" t="s">
        <v>17</v>
      </c>
      <c r="AQ123" t="s">
        <v>18</v>
      </c>
      <c r="AR123" t="s">
        <v>19</v>
      </c>
    </row>
    <row r="124" spans="1:44" ht="13.5" customHeight="1">
      <c r="A124" s="7"/>
      <c r="B124" s="7"/>
      <c r="C124" s="7"/>
      <c r="D124" s="8"/>
      <c r="F124" s="9" t="str">
        <f>(Sheet1!AE124)</f>
        <v/>
      </c>
      <c r="G124" t="str">
        <f>IF(OR(Sheet1!AH124="Yes",Sheet1!AF124="Yes"),"\\CMFP538\"&amp;Sheet1!AK124,"")</f>
        <v/>
      </c>
      <c r="H124" t="str">
        <f>IF(G124="","",Sheet1!AK124)</f>
        <v/>
      </c>
      <c r="I124" t="str">
        <f>IF(G124="","",Sheet1!AJ124)</f>
        <v/>
      </c>
      <c r="J124" t="e">
        <f>PROPER(Sheet1!Z124)</f>
        <v>#VALUE!</v>
      </c>
      <c r="K124" t="e">
        <f>PROPER(TRIM(IF(ISERROR(Sheet1!N124),Sheet1!Q124,Sheet1!N124)))</f>
        <v>#VALUE!</v>
      </c>
      <c r="L124" t="e">
        <f>PROPER(Sheet1!V124)</f>
        <v>#VALUE!</v>
      </c>
      <c r="M124" t="str">
        <f>TRIM(IF(ISERROR(Sheet1!P124),"",Sheet1!P124))</f>
        <v/>
      </c>
      <c r="N124" s="6" t="e">
        <f>(Sheet1!AA124)</f>
        <v>#VALUE!</v>
      </c>
      <c r="O124" s="6" t="e">
        <f t="shared" si="7"/>
        <v>#VALUE!</v>
      </c>
      <c r="P124" s="6" t="e">
        <f>IF(Sheet1!X124="No","No",IF(Sheet1!X124="","No","Yes"))</f>
        <v>#VALUE!</v>
      </c>
      <c r="Q124" t="e">
        <f>(Sheet1!AB124)</f>
        <v>#VALUE!</v>
      </c>
      <c r="R124" s="6" t="e">
        <f>IF(Sheet1!F124=FALSE,Q124,Sheet1!G124&amp;Sheet1!F124)</f>
        <v>#VALUE!</v>
      </c>
      <c r="S124" s="6" t="e">
        <f t="shared" si="8"/>
        <v>#VALUE!</v>
      </c>
      <c r="T124" s="6" t="e">
        <f>IF(Sheet1!A124=0,"C=US;A= ;P=Regional Municip;O=Lisgar;S="&amp;K124&amp;";"&amp;"G="&amp;L124&amp;";"&amp;"I="&amp;M124&amp;";","C=US;A= ;P=Regional Municip;O=Lisgar;S="&amp;K124&amp;";"&amp;"G="&amp;L124&amp;Sheet1!A124&amp;";"&amp;"I="&amp;M124&amp;";")</f>
        <v>#N/A</v>
      </c>
      <c r="U124" t="str">
        <f ca="1">(Sheet1!AM124)</f>
        <v>DC4MDB07</v>
      </c>
      <c r="V124" t="e">
        <f>(Sheet1!AC124)</f>
        <v>#VALUE!</v>
      </c>
      <c r="W124" t="e">
        <f>Sheet3!D124</f>
        <v>#VALUE!</v>
      </c>
      <c r="X124" t="e">
        <f>Sheet3!E124</f>
        <v>#VALUE!</v>
      </c>
      <c r="Y124" t="str">
        <f t="shared" si="6"/>
        <v/>
      </c>
      <c r="Z124" t="str">
        <f>IF(ISERROR(Sheet1!AI124),"",Sheet1!AI124)</f>
        <v/>
      </c>
      <c r="AA124" t="e">
        <f>IF(Sheet1!W124="Councillors",5120,IF(Sheet1!W124="Information Technology Services Dept.",1024,IF(Sheet1!W124="City Clerk and Solicitor Dept",1953,"No")))</f>
        <v>#VALUE!</v>
      </c>
      <c r="AB124" s="5" t="s">
        <v>96</v>
      </c>
      <c r="AC124" t="e">
        <f>IF(Sheet1!W124="Councillors",4608,IF(Sheet1!W124="Information Technology Services Dept.",921,IF(Sheet1!W124="City Clerk and Solicitor Dept",1855,"No")))</f>
        <v>#VALUE!</v>
      </c>
      <c r="AD124" t="e">
        <f t="shared" si="9"/>
        <v>#VALUE!</v>
      </c>
      <c r="AE124" t="str">
        <f ca="1">IF(Sheet1!AM124="DC1MDB01","DC1",IF(Sheet1!AM124="DC1MDB02","DC1",IF(Sheet1!AM124="DC1MDB03","DC1",IF(Sheet1!AM124="DC1MDB04","DC1",IF(Sheet1!AM124="DC1MDB05","DC1",IF(Sheet1!AM124="DC1MDB06","DC1",IF(Sheet1!AM124="DC1MDB07","DC1",IF(Sheet1!AM124="DC1MDB08","DC1",IF(Sheet1!AM124="DC1MDB09","DC1",IF(Sheet1!AM124="DC1MDB10","DC1",IF(Sheet1!AM124="DC4MDB01","DC4",IF(Sheet1!AM124="DC4MDB02","DC4",IF(Sheet1!AM124="DC4MDB03","DC4",IF(Sheet1!AM124="DC4MDB04","DC4",IF(Sheet1!AM124="DC4MDB05","DC4",IF(Sheet1!AM124="DC4MDB06","DC4",IF(Sheet1!AM124="DC4MDB07","DC4",IF(Sheet1!AM124="DC4MDB08","DC4",IF(Sheet1!AM124="DC4MDB09","DC4",IF(Sheet1!AM124="DC4MDB10","DC4","$False"))))))))))))))))))))</f>
        <v>DC4</v>
      </c>
      <c r="AF124" t="s">
        <v>35</v>
      </c>
      <c r="AG124" t="e">
        <f t="shared" si="10"/>
        <v>#VALUE!</v>
      </c>
      <c r="AH124" t="e">
        <f t="shared" si="11"/>
        <v>#VALUE!</v>
      </c>
      <c r="AI124" t="s">
        <v>11</v>
      </c>
      <c r="AJ124" t="s">
        <v>12</v>
      </c>
      <c r="AK124" t="s">
        <v>13</v>
      </c>
      <c r="AL124" t="s">
        <v>14</v>
      </c>
      <c r="AM124" t="s">
        <v>5</v>
      </c>
      <c r="AN124" t="s">
        <v>15</v>
      </c>
      <c r="AO124" t="s">
        <v>16</v>
      </c>
      <c r="AP124" t="s">
        <v>17</v>
      </c>
      <c r="AQ124" t="s">
        <v>18</v>
      </c>
      <c r="AR124" t="s">
        <v>19</v>
      </c>
    </row>
    <row r="125" spans="1:44" ht="13.5" customHeight="1">
      <c r="A125" s="7"/>
      <c r="B125" s="7"/>
      <c r="C125" s="7"/>
      <c r="D125" s="8"/>
      <c r="F125" s="9" t="str">
        <f>(Sheet1!AE125)</f>
        <v/>
      </c>
      <c r="G125" t="str">
        <f>IF(OR(Sheet1!AH125="Yes",Sheet1!AF125="Yes"),"\\CMFP538\"&amp;Sheet1!AK125,"")</f>
        <v/>
      </c>
      <c r="H125" t="str">
        <f>IF(G125="","",Sheet1!AK125)</f>
        <v/>
      </c>
      <c r="I125" t="str">
        <f>IF(G125="","",Sheet1!AJ125)</f>
        <v/>
      </c>
      <c r="J125" t="e">
        <f>PROPER(Sheet1!Z125)</f>
        <v>#VALUE!</v>
      </c>
      <c r="K125" t="e">
        <f>PROPER(TRIM(IF(ISERROR(Sheet1!N125),Sheet1!Q125,Sheet1!N125)))</f>
        <v>#VALUE!</v>
      </c>
      <c r="L125" t="e">
        <f>PROPER(Sheet1!V125)</f>
        <v>#VALUE!</v>
      </c>
      <c r="M125" t="str">
        <f>TRIM(IF(ISERROR(Sheet1!P125),"",Sheet1!P125))</f>
        <v/>
      </c>
      <c r="N125" s="6" t="e">
        <f>(Sheet1!AA125)</f>
        <v>#VALUE!</v>
      </c>
      <c r="O125" s="6" t="e">
        <f t="shared" si="7"/>
        <v>#VALUE!</v>
      </c>
      <c r="P125" s="6" t="e">
        <f>IF(Sheet1!X125="No","No",IF(Sheet1!X125="","No","Yes"))</f>
        <v>#VALUE!</v>
      </c>
      <c r="Q125" t="e">
        <f>(Sheet1!AB125)</f>
        <v>#VALUE!</v>
      </c>
      <c r="R125" s="6" t="e">
        <f>IF(Sheet1!F125=FALSE,Q125,Sheet1!G125&amp;Sheet1!F125)</f>
        <v>#VALUE!</v>
      </c>
      <c r="S125" s="6" t="e">
        <f t="shared" si="8"/>
        <v>#VALUE!</v>
      </c>
      <c r="T125" s="6" t="e">
        <f>IF(Sheet1!A125=0,"C=US;A= ;P=Regional Municip;O=Lisgar;S="&amp;K125&amp;";"&amp;"G="&amp;L125&amp;";"&amp;"I="&amp;M125&amp;";","C=US;A= ;P=Regional Municip;O=Lisgar;S="&amp;K125&amp;";"&amp;"G="&amp;L125&amp;Sheet1!A125&amp;";"&amp;"I="&amp;M125&amp;";")</f>
        <v>#N/A</v>
      </c>
      <c r="U125" t="str">
        <f ca="1">(Sheet1!AM125)</f>
        <v>DC1MDB09</v>
      </c>
      <c r="V125" t="e">
        <f>(Sheet1!AC125)</f>
        <v>#VALUE!</v>
      </c>
      <c r="W125" t="e">
        <f>Sheet3!D125</f>
        <v>#VALUE!</v>
      </c>
      <c r="X125" t="e">
        <f>Sheet3!E125</f>
        <v>#VALUE!</v>
      </c>
      <c r="Y125" t="str">
        <f t="shared" si="6"/>
        <v/>
      </c>
      <c r="Z125" t="str">
        <f>IF(ISERROR(Sheet1!AI125),"",Sheet1!AI125)</f>
        <v/>
      </c>
      <c r="AA125" t="e">
        <f>IF(Sheet1!W125="Councillors",5120,IF(Sheet1!W125="Information Technology Services Dept.",1024,IF(Sheet1!W125="City Clerk and Solicitor Dept",1953,"No")))</f>
        <v>#VALUE!</v>
      </c>
      <c r="AB125" s="5" t="s">
        <v>96</v>
      </c>
      <c r="AC125" t="e">
        <f>IF(Sheet1!W125="Councillors",4608,IF(Sheet1!W125="Information Technology Services Dept.",921,IF(Sheet1!W125="City Clerk and Solicitor Dept",1855,"No")))</f>
        <v>#VALUE!</v>
      </c>
      <c r="AD125" t="e">
        <f t="shared" si="9"/>
        <v>#VALUE!</v>
      </c>
      <c r="AE125" t="str">
        <f ca="1">IF(Sheet1!AM125="DC1MDB01","DC1",IF(Sheet1!AM125="DC1MDB02","DC1",IF(Sheet1!AM125="DC1MDB03","DC1",IF(Sheet1!AM125="DC1MDB04","DC1",IF(Sheet1!AM125="DC1MDB05","DC1",IF(Sheet1!AM125="DC1MDB06","DC1",IF(Sheet1!AM125="DC1MDB07","DC1",IF(Sheet1!AM125="DC1MDB08","DC1",IF(Sheet1!AM125="DC1MDB09","DC1",IF(Sheet1!AM125="DC1MDB10","DC1",IF(Sheet1!AM125="DC4MDB01","DC4",IF(Sheet1!AM125="DC4MDB02","DC4",IF(Sheet1!AM125="DC4MDB03","DC4",IF(Sheet1!AM125="DC4MDB04","DC4",IF(Sheet1!AM125="DC4MDB05","DC4",IF(Sheet1!AM125="DC4MDB06","DC4",IF(Sheet1!AM125="DC4MDB07","DC4",IF(Sheet1!AM125="DC4MDB08","DC4",IF(Sheet1!AM125="DC4MDB09","DC4",IF(Sheet1!AM125="DC4MDB10","DC4","$False"))))))))))))))))))))</f>
        <v>DC1</v>
      </c>
      <c r="AF125" t="s">
        <v>35</v>
      </c>
      <c r="AG125" t="e">
        <f t="shared" si="10"/>
        <v>#VALUE!</v>
      </c>
      <c r="AH125" t="e">
        <f t="shared" si="11"/>
        <v>#VALUE!</v>
      </c>
      <c r="AI125" t="s">
        <v>11</v>
      </c>
      <c r="AJ125" t="s">
        <v>12</v>
      </c>
      <c r="AK125" t="s">
        <v>13</v>
      </c>
      <c r="AL125" t="s">
        <v>14</v>
      </c>
      <c r="AM125" t="s">
        <v>5</v>
      </c>
      <c r="AN125" t="s">
        <v>15</v>
      </c>
      <c r="AO125" t="s">
        <v>16</v>
      </c>
      <c r="AP125" t="s">
        <v>17</v>
      </c>
      <c r="AQ125" t="s">
        <v>18</v>
      </c>
      <c r="AR125" t="s">
        <v>19</v>
      </c>
    </row>
    <row r="126" spans="1:44" ht="13.5" customHeight="1">
      <c r="A126" s="7"/>
      <c r="B126" s="7"/>
      <c r="C126" s="7"/>
      <c r="D126" s="8"/>
      <c r="F126" s="9" t="str">
        <f>(Sheet1!AE126)</f>
        <v/>
      </c>
      <c r="G126" t="str">
        <f>IF(OR(Sheet1!AH126="Yes",Sheet1!AF126="Yes"),"\\CMFP538\"&amp;Sheet1!AK126,"")</f>
        <v/>
      </c>
      <c r="H126" t="str">
        <f>IF(G126="","",Sheet1!AK126)</f>
        <v/>
      </c>
      <c r="I126" t="str">
        <f>IF(G126="","",Sheet1!AJ126)</f>
        <v/>
      </c>
      <c r="J126" t="e">
        <f>PROPER(Sheet1!Z126)</f>
        <v>#VALUE!</v>
      </c>
      <c r="K126" t="e">
        <f>PROPER(TRIM(IF(ISERROR(Sheet1!N126),Sheet1!Q126,Sheet1!N126)))</f>
        <v>#VALUE!</v>
      </c>
      <c r="L126" t="e">
        <f>PROPER(Sheet1!V126)</f>
        <v>#VALUE!</v>
      </c>
      <c r="M126" t="str">
        <f>TRIM(IF(ISERROR(Sheet1!P126),"",Sheet1!P126))</f>
        <v/>
      </c>
      <c r="N126" s="6" t="e">
        <f>(Sheet1!AA126)</f>
        <v>#VALUE!</v>
      </c>
      <c r="O126" s="6" t="e">
        <f t="shared" si="7"/>
        <v>#VALUE!</v>
      </c>
      <c r="P126" s="6" t="e">
        <f>IF(Sheet1!X126="No","No",IF(Sheet1!X126="","No","Yes"))</f>
        <v>#VALUE!</v>
      </c>
      <c r="Q126" t="e">
        <f>(Sheet1!AB126)</f>
        <v>#VALUE!</v>
      </c>
      <c r="R126" s="6" t="e">
        <f>IF(Sheet1!F126=FALSE,Q126,Sheet1!G126&amp;Sheet1!F126)</f>
        <v>#VALUE!</v>
      </c>
      <c r="S126" s="6" t="e">
        <f t="shared" si="8"/>
        <v>#VALUE!</v>
      </c>
      <c r="T126" s="6" t="e">
        <f>IF(Sheet1!A126=0,"C=US;A= ;P=Regional Municip;O=Lisgar;S="&amp;K126&amp;";"&amp;"G="&amp;L126&amp;";"&amp;"I="&amp;M126&amp;";","C=US;A= ;P=Regional Municip;O=Lisgar;S="&amp;K126&amp;";"&amp;"G="&amp;L126&amp;Sheet1!A126&amp;";"&amp;"I="&amp;M126&amp;";")</f>
        <v>#N/A</v>
      </c>
      <c r="U126" t="str">
        <f ca="1">(Sheet1!AM126)</f>
        <v>DC1MDB08</v>
      </c>
      <c r="V126" t="e">
        <f>(Sheet1!AC126)</f>
        <v>#VALUE!</v>
      </c>
      <c r="W126" t="e">
        <f>Sheet3!D126</f>
        <v>#VALUE!</v>
      </c>
      <c r="X126" t="e">
        <f>Sheet3!E126</f>
        <v>#VALUE!</v>
      </c>
      <c r="Y126" t="str">
        <f t="shared" si="6"/>
        <v/>
      </c>
      <c r="Z126" t="str">
        <f>IF(ISERROR(Sheet1!AI126),"",Sheet1!AI126)</f>
        <v/>
      </c>
      <c r="AA126" t="e">
        <f>IF(Sheet1!W126="Councillors",5120,IF(Sheet1!W126="Information Technology Services Dept.",1024,IF(Sheet1!W126="City Clerk and Solicitor Dept",1953,"No")))</f>
        <v>#VALUE!</v>
      </c>
      <c r="AB126" s="5" t="s">
        <v>96</v>
      </c>
      <c r="AC126" t="e">
        <f>IF(Sheet1!W126="Councillors",4608,IF(Sheet1!W126="Information Technology Services Dept.",921,IF(Sheet1!W126="City Clerk and Solicitor Dept",1855,"No")))</f>
        <v>#VALUE!</v>
      </c>
      <c r="AD126" t="e">
        <f t="shared" si="9"/>
        <v>#VALUE!</v>
      </c>
      <c r="AE126" t="str">
        <f ca="1">IF(Sheet1!AM126="DC1MDB01","DC1",IF(Sheet1!AM126="DC1MDB02","DC1",IF(Sheet1!AM126="DC1MDB03","DC1",IF(Sheet1!AM126="DC1MDB04","DC1",IF(Sheet1!AM126="DC1MDB05","DC1",IF(Sheet1!AM126="DC1MDB06","DC1",IF(Sheet1!AM126="DC1MDB07","DC1",IF(Sheet1!AM126="DC1MDB08","DC1",IF(Sheet1!AM126="DC1MDB09","DC1",IF(Sheet1!AM126="DC1MDB10","DC1",IF(Sheet1!AM126="DC4MDB01","DC4",IF(Sheet1!AM126="DC4MDB02","DC4",IF(Sheet1!AM126="DC4MDB03","DC4",IF(Sheet1!AM126="DC4MDB04","DC4",IF(Sheet1!AM126="DC4MDB05","DC4",IF(Sheet1!AM126="DC4MDB06","DC4",IF(Sheet1!AM126="DC4MDB07","DC4",IF(Sheet1!AM126="DC4MDB08","DC4",IF(Sheet1!AM126="DC4MDB09","DC4",IF(Sheet1!AM126="DC4MDB10","DC4","$False"))))))))))))))))))))</f>
        <v>DC1</v>
      </c>
      <c r="AF126" t="s">
        <v>35</v>
      </c>
      <c r="AG126" t="e">
        <f t="shared" si="10"/>
        <v>#VALUE!</v>
      </c>
      <c r="AH126" t="e">
        <f t="shared" si="11"/>
        <v>#VALUE!</v>
      </c>
      <c r="AI126" t="s">
        <v>11</v>
      </c>
      <c r="AJ126" t="s">
        <v>12</v>
      </c>
      <c r="AK126" t="s">
        <v>13</v>
      </c>
      <c r="AL126" t="s">
        <v>14</v>
      </c>
      <c r="AM126" t="s">
        <v>5</v>
      </c>
      <c r="AN126" t="s">
        <v>15</v>
      </c>
      <c r="AO126" t="s">
        <v>16</v>
      </c>
      <c r="AP126" t="s">
        <v>17</v>
      </c>
      <c r="AQ126" t="s">
        <v>18</v>
      </c>
      <c r="AR126" t="s">
        <v>19</v>
      </c>
    </row>
    <row r="127" spans="1:44" ht="13.5" customHeight="1">
      <c r="A127" s="7"/>
      <c r="B127" s="7"/>
      <c r="C127" s="7"/>
      <c r="D127" s="8"/>
      <c r="F127" s="9" t="str">
        <f>(Sheet1!AE127)</f>
        <v/>
      </c>
      <c r="G127" t="str">
        <f>IF(OR(Sheet1!AH127="Yes",Sheet1!AF127="Yes"),"\\CMFP538\"&amp;Sheet1!AK127,"")</f>
        <v/>
      </c>
      <c r="H127" t="str">
        <f>IF(G127="","",Sheet1!AK127)</f>
        <v/>
      </c>
      <c r="I127" t="str">
        <f>IF(G127="","",Sheet1!AJ127)</f>
        <v/>
      </c>
      <c r="J127" t="e">
        <f>PROPER(Sheet1!Z127)</f>
        <v>#VALUE!</v>
      </c>
      <c r="K127" t="e">
        <f>PROPER(TRIM(IF(ISERROR(Sheet1!N127),Sheet1!Q127,Sheet1!N127)))</f>
        <v>#VALUE!</v>
      </c>
      <c r="L127" t="e">
        <f>PROPER(Sheet1!V127)</f>
        <v>#VALUE!</v>
      </c>
      <c r="M127" t="str">
        <f>TRIM(IF(ISERROR(Sheet1!P127),"",Sheet1!P127))</f>
        <v/>
      </c>
      <c r="N127" s="6" t="e">
        <f>(Sheet1!AA127)</f>
        <v>#VALUE!</v>
      </c>
      <c r="O127" s="6" t="e">
        <f t="shared" si="7"/>
        <v>#VALUE!</v>
      </c>
      <c r="P127" s="6" t="e">
        <f>IF(Sheet1!X127="No","No",IF(Sheet1!X127="","No","Yes"))</f>
        <v>#VALUE!</v>
      </c>
      <c r="Q127" t="e">
        <f>(Sheet1!AB127)</f>
        <v>#VALUE!</v>
      </c>
      <c r="R127" s="6" t="e">
        <f>IF(Sheet1!F127=FALSE,Q127,Sheet1!G127&amp;Sheet1!F127)</f>
        <v>#VALUE!</v>
      </c>
      <c r="S127" s="6" t="e">
        <f t="shared" si="8"/>
        <v>#VALUE!</v>
      </c>
      <c r="T127" s="6" t="e">
        <f>IF(Sheet1!A127=0,"C=US;A= ;P=Regional Municip;O=Lisgar;S="&amp;K127&amp;";"&amp;"G="&amp;L127&amp;";"&amp;"I="&amp;M127&amp;";","C=US;A= ;P=Regional Municip;O=Lisgar;S="&amp;K127&amp;";"&amp;"G="&amp;L127&amp;Sheet1!A127&amp;";"&amp;"I="&amp;M127&amp;";")</f>
        <v>#N/A</v>
      </c>
      <c r="U127" t="str">
        <f ca="1">(Sheet1!AM127)</f>
        <v>DC4MDB03</v>
      </c>
      <c r="V127" t="e">
        <f>(Sheet1!AC127)</f>
        <v>#VALUE!</v>
      </c>
      <c r="W127" t="e">
        <f>Sheet3!D127</f>
        <v>#VALUE!</v>
      </c>
      <c r="X127" t="e">
        <f>Sheet3!E127</f>
        <v>#VALUE!</v>
      </c>
      <c r="Y127" t="str">
        <f t="shared" si="6"/>
        <v/>
      </c>
      <c r="Z127" t="str">
        <f>IF(ISERROR(Sheet1!AI127),"",Sheet1!AI127)</f>
        <v/>
      </c>
      <c r="AA127" t="e">
        <f>IF(Sheet1!W127="Councillors",5120,IF(Sheet1!W127="Information Technology Services Dept.",1024,IF(Sheet1!W127="City Clerk and Solicitor Dept",1953,"No")))</f>
        <v>#VALUE!</v>
      </c>
      <c r="AB127" s="5" t="s">
        <v>96</v>
      </c>
      <c r="AC127" t="e">
        <f>IF(Sheet1!W127="Councillors",4608,IF(Sheet1!W127="Information Technology Services Dept.",921,IF(Sheet1!W127="City Clerk and Solicitor Dept",1855,"No")))</f>
        <v>#VALUE!</v>
      </c>
      <c r="AD127" t="e">
        <f t="shared" si="9"/>
        <v>#VALUE!</v>
      </c>
      <c r="AE127" t="str">
        <f ca="1">IF(Sheet1!AM127="DC1MDB01","DC1",IF(Sheet1!AM127="DC1MDB02","DC1",IF(Sheet1!AM127="DC1MDB03","DC1",IF(Sheet1!AM127="DC1MDB04","DC1",IF(Sheet1!AM127="DC1MDB05","DC1",IF(Sheet1!AM127="DC1MDB06","DC1",IF(Sheet1!AM127="DC1MDB07","DC1",IF(Sheet1!AM127="DC1MDB08","DC1",IF(Sheet1!AM127="DC1MDB09","DC1",IF(Sheet1!AM127="DC1MDB10","DC1",IF(Sheet1!AM127="DC4MDB01","DC4",IF(Sheet1!AM127="DC4MDB02","DC4",IF(Sheet1!AM127="DC4MDB03","DC4",IF(Sheet1!AM127="DC4MDB04","DC4",IF(Sheet1!AM127="DC4MDB05","DC4",IF(Sheet1!AM127="DC4MDB06","DC4",IF(Sheet1!AM127="DC4MDB07","DC4",IF(Sheet1!AM127="DC4MDB08","DC4",IF(Sheet1!AM127="DC4MDB09","DC4",IF(Sheet1!AM127="DC4MDB10","DC4","$False"))))))))))))))))))))</f>
        <v>DC4</v>
      </c>
      <c r="AF127" t="s">
        <v>35</v>
      </c>
      <c r="AG127" t="e">
        <f t="shared" si="10"/>
        <v>#VALUE!</v>
      </c>
      <c r="AH127" t="e">
        <f t="shared" si="11"/>
        <v>#VALUE!</v>
      </c>
      <c r="AI127" t="s">
        <v>11</v>
      </c>
      <c r="AJ127" t="s">
        <v>12</v>
      </c>
      <c r="AK127" t="s">
        <v>13</v>
      </c>
      <c r="AL127" t="s">
        <v>14</v>
      </c>
      <c r="AM127" t="s">
        <v>5</v>
      </c>
      <c r="AN127" t="s">
        <v>15</v>
      </c>
      <c r="AO127" t="s">
        <v>16</v>
      </c>
      <c r="AP127" t="s">
        <v>17</v>
      </c>
      <c r="AQ127" t="s">
        <v>18</v>
      </c>
      <c r="AR127" t="s">
        <v>19</v>
      </c>
    </row>
    <row r="128" spans="1:44" ht="13.5" customHeight="1">
      <c r="A128" s="7"/>
      <c r="B128" s="7"/>
      <c r="C128" s="7"/>
      <c r="D128" s="8"/>
      <c r="F128" s="9" t="str">
        <f>(Sheet1!AE128)</f>
        <v/>
      </c>
      <c r="G128" t="str">
        <f>IF(OR(Sheet1!AH128="Yes",Sheet1!AF128="Yes"),"\\CMFP538\"&amp;Sheet1!AK128,"")</f>
        <v/>
      </c>
      <c r="H128" t="str">
        <f>IF(G128="","",Sheet1!AK128)</f>
        <v/>
      </c>
      <c r="I128" t="str">
        <f>IF(G128="","",Sheet1!AJ128)</f>
        <v/>
      </c>
      <c r="J128" t="e">
        <f>PROPER(Sheet1!Z128)</f>
        <v>#VALUE!</v>
      </c>
      <c r="K128" t="e">
        <f>PROPER(TRIM(IF(ISERROR(Sheet1!N128),Sheet1!Q128,Sheet1!N128)))</f>
        <v>#VALUE!</v>
      </c>
      <c r="L128" t="e">
        <f>PROPER(Sheet1!V128)</f>
        <v>#VALUE!</v>
      </c>
      <c r="M128" t="str">
        <f>TRIM(IF(ISERROR(Sheet1!P128),"",Sheet1!P128))</f>
        <v/>
      </c>
      <c r="N128" s="6" t="e">
        <f>(Sheet1!AA128)</f>
        <v>#VALUE!</v>
      </c>
      <c r="O128" s="6" t="e">
        <f t="shared" si="7"/>
        <v>#VALUE!</v>
      </c>
      <c r="P128" s="6" t="e">
        <f>IF(Sheet1!X128="No","No",IF(Sheet1!X128="","No","Yes"))</f>
        <v>#VALUE!</v>
      </c>
      <c r="Q128" t="e">
        <f>(Sheet1!AB128)</f>
        <v>#VALUE!</v>
      </c>
      <c r="R128" s="6" t="e">
        <f>IF(Sheet1!F128=FALSE,Q128,Sheet1!G128&amp;Sheet1!F128)</f>
        <v>#VALUE!</v>
      </c>
      <c r="S128" s="6" t="e">
        <f t="shared" si="8"/>
        <v>#VALUE!</v>
      </c>
      <c r="T128" s="6" t="e">
        <f>IF(Sheet1!A128=0,"C=US;A= ;P=Regional Municip;O=Lisgar;S="&amp;K128&amp;";"&amp;"G="&amp;L128&amp;";"&amp;"I="&amp;M128&amp;";","C=US;A= ;P=Regional Municip;O=Lisgar;S="&amp;K128&amp;";"&amp;"G="&amp;L128&amp;Sheet1!A128&amp;";"&amp;"I="&amp;M128&amp;";")</f>
        <v>#N/A</v>
      </c>
      <c r="U128" t="str">
        <f ca="1">(Sheet1!AM128)</f>
        <v>DC4MDB04</v>
      </c>
      <c r="V128" t="e">
        <f>(Sheet1!AC128)</f>
        <v>#VALUE!</v>
      </c>
      <c r="W128" t="e">
        <f>Sheet3!D128</f>
        <v>#VALUE!</v>
      </c>
      <c r="X128" t="e">
        <f>Sheet3!E128</f>
        <v>#VALUE!</v>
      </c>
      <c r="Y128" t="str">
        <f t="shared" si="6"/>
        <v/>
      </c>
      <c r="Z128" t="str">
        <f>IF(ISERROR(Sheet1!AI128),"",Sheet1!AI128)</f>
        <v/>
      </c>
      <c r="AA128" t="e">
        <f>IF(Sheet1!W128="Councillors",5120,IF(Sheet1!W128="Information Technology Services Dept.",1024,IF(Sheet1!W128="City Clerk and Solicitor Dept",1953,"No")))</f>
        <v>#VALUE!</v>
      </c>
      <c r="AB128" s="5" t="s">
        <v>96</v>
      </c>
      <c r="AC128" t="e">
        <f>IF(Sheet1!W128="Councillors",4608,IF(Sheet1!W128="Information Technology Services Dept.",921,IF(Sheet1!W128="City Clerk and Solicitor Dept",1855,"No")))</f>
        <v>#VALUE!</v>
      </c>
      <c r="AD128" t="e">
        <f t="shared" si="9"/>
        <v>#VALUE!</v>
      </c>
      <c r="AE128" t="str">
        <f ca="1">IF(Sheet1!AM128="DC1MDB01","DC1",IF(Sheet1!AM128="DC1MDB02","DC1",IF(Sheet1!AM128="DC1MDB03","DC1",IF(Sheet1!AM128="DC1MDB04","DC1",IF(Sheet1!AM128="DC1MDB05","DC1",IF(Sheet1!AM128="DC1MDB06","DC1",IF(Sheet1!AM128="DC1MDB07","DC1",IF(Sheet1!AM128="DC1MDB08","DC1",IF(Sheet1!AM128="DC1MDB09","DC1",IF(Sheet1!AM128="DC1MDB10","DC1",IF(Sheet1!AM128="DC4MDB01","DC4",IF(Sheet1!AM128="DC4MDB02","DC4",IF(Sheet1!AM128="DC4MDB03","DC4",IF(Sheet1!AM128="DC4MDB04","DC4",IF(Sheet1!AM128="DC4MDB05","DC4",IF(Sheet1!AM128="DC4MDB06","DC4",IF(Sheet1!AM128="DC4MDB07","DC4",IF(Sheet1!AM128="DC4MDB08","DC4",IF(Sheet1!AM128="DC4MDB09","DC4",IF(Sheet1!AM128="DC4MDB10","DC4","$False"))))))))))))))))))))</f>
        <v>DC4</v>
      </c>
      <c r="AF128" t="s">
        <v>35</v>
      </c>
      <c r="AG128" t="e">
        <f t="shared" si="10"/>
        <v>#VALUE!</v>
      </c>
      <c r="AH128" t="e">
        <f t="shared" si="11"/>
        <v>#VALUE!</v>
      </c>
      <c r="AI128" t="s">
        <v>11</v>
      </c>
      <c r="AJ128" t="s">
        <v>12</v>
      </c>
      <c r="AK128" t="s">
        <v>13</v>
      </c>
      <c r="AL128" t="s">
        <v>14</v>
      </c>
      <c r="AM128" t="s">
        <v>5</v>
      </c>
      <c r="AN128" t="s">
        <v>15</v>
      </c>
      <c r="AO128" t="s">
        <v>16</v>
      </c>
      <c r="AP128" t="s">
        <v>17</v>
      </c>
      <c r="AQ128" t="s">
        <v>18</v>
      </c>
      <c r="AR128" t="s">
        <v>19</v>
      </c>
    </row>
    <row r="129" spans="1:44" ht="13.5" customHeight="1">
      <c r="A129" s="7"/>
      <c r="B129" s="7"/>
      <c r="C129" s="7"/>
      <c r="D129" s="8"/>
      <c r="F129" s="9" t="str">
        <f>(Sheet1!AE129)</f>
        <v/>
      </c>
      <c r="G129" t="str">
        <f>IF(OR(Sheet1!AH129="Yes",Sheet1!AF129="Yes"),"\\CMFP538\"&amp;Sheet1!AK129,"")</f>
        <v/>
      </c>
      <c r="H129" t="str">
        <f>IF(G129="","",Sheet1!AK129)</f>
        <v/>
      </c>
      <c r="I129" t="str">
        <f>IF(G129="","",Sheet1!AJ129)</f>
        <v/>
      </c>
      <c r="J129" t="e">
        <f>PROPER(Sheet1!Z129)</f>
        <v>#VALUE!</v>
      </c>
      <c r="K129" t="e">
        <f>PROPER(TRIM(IF(ISERROR(Sheet1!N129),Sheet1!Q129,Sheet1!N129)))</f>
        <v>#VALUE!</v>
      </c>
      <c r="L129" t="e">
        <f>PROPER(Sheet1!V129)</f>
        <v>#VALUE!</v>
      </c>
      <c r="M129" t="str">
        <f>TRIM(IF(ISERROR(Sheet1!P129),"",Sheet1!P129))</f>
        <v/>
      </c>
      <c r="N129" s="6" t="e">
        <f>(Sheet1!AA129)</f>
        <v>#VALUE!</v>
      </c>
      <c r="O129" s="6" t="e">
        <f t="shared" si="7"/>
        <v>#VALUE!</v>
      </c>
      <c r="P129" s="6" t="e">
        <f>IF(Sheet1!X129="No","No",IF(Sheet1!X129="","No","Yes"))</f>
        <v>#VALUE!</v>
      </c>
      <c r="Q129" t="e">
        <f>(Sheet1!AB129)</f>
        <v>#VALUE!</v>
      </c>
      <c r="R129" s="6" t="e">
        <f>IF(Sheet1!F129=FALSE,Q129,Sheet1!G129&amp;Sheet1!F129)</f>
        <v>#VALUE!</v>
      </c>
      <c r="S129" s="6" t="e">
        <f t="shared" si="8"/>
        <v>#VALUE!</v>
      </c>
      <c r="T129" s="6" t="e">
        <f>IF(Sheet1!A129=0,"C=US;A= ;P=Regional Municip;O=Lisgar;S="&amp;K129&amp;";"&amp;"G="&amp;L129&amp;";"&amp;"I="&amp;M129&amp;";","C=US;A= ;P=Regional Municip;O=Lisgar;S="&amp;K129&amp;";"&amp;"G="&amp;L129&amp;Sheet1!A129&amp;";"&amp;"I="&amp;M129&amp;";")</f>
        <v>#N/A</v>
      </c>
      <c r="U129" t="str">
        <f ca="1">(Sheet1!AM129)</f>
        <v>DC4MDB10</v>
      </c>
      <c r="V129" t="e">
        <f>(Sheet1!AC129)</f>
        <v>#VALUE!</v>
      </c>
      <c r="W129" t="e">
        <f>Sheet3!D129</f>
        <v>#VALUE!</v>
      </c>
      <c r="X129" t="e">
        <f>Sheet3!E129</f>
        <v>#VALUE!</v>
      </c>
      <c r="Y129" t="str">
        <f t="shared" si="6"/>
        <v/>
      </c>
      <c r="Z129" t="str">
        <f>IF(ISERROR(Sheet1!AI129),"",Sheet1!AI129)</f>
        <v/>
      </c>
      <c r="AA129" t="e">
        <f>IF(Sheet1!W129="Councillors",5120,IF(Sheet1!W129="Information Technology Services Dept.",1024,IF(Sheet1!W129="City Clerk and Solicitor Dept",1953,"No")))</f>
        <v>#VALUE!</v>
      </c>
      <c r="AB129" s="5" t="s">
        <v>96</v>
      </c>
      <c r="AC129" t="e">
        <f>IF(Sheet1!W129="Councillors",4608,IF(Sheet1!W129="Information Technology Services Dept.",921,IF(Sheet1!W129="City Clerk and Solicitor Dept",1855,"No")))</f>
        <v>#VALUE!</v>
      </c>
      <c r="AD129" t="e">
        <f t="shared" si="9"/>
        <v>#VALUE!</v>
      </c>
      <c r="AE129" t="str">
        <f ca="1">IF(Sheet1!AM129="DC1MDB01","DC1",IF(Sheet1!AM129="DC1MDB02","DC1",IF(Sheet1!AM129="DC1MDB03","DC1",IF(Sheet1!AM129="DC1MDB04","DC1",IF(Sheet1!AM129="DC1MDB05","DC1",IF(Sheet1!AM129="DC1MDB06","DC1",IF(Sheet1!AM129="DC1MDB07","DC1",IF(Sheet1!AM129="DC1MDB08","DC1",IF(Sheet1!AM129="DC1MDB09","DC1",IF(Sheet1!AM129="DC1MDB10","DC1",IF(Sheet1!AM129="DC4MDB01","DC4",IF(Sheet1!AM129="DC4MDB02","DC4",IF(Sheet1!AM129="DC4MDB03","DC4",IF(Sheet1!AM129="DC4MDB04","DC4",IF(Sheet1!AM129="DC4MDB05","DC4",IF(Sheet1!AM129="DC4MDB06","DC4",IF(Sheet1!AM129="DC4MDB07","DC4",IF(Sheet1!AM129="DC4MDB08","DC4",IF(Sheet1!AM129="DC4MDB09","DC4",IF(Sheet1!AM129="DC4MDB10","DC4","$False"))))))))))))))))))))</f>
        <v>DC4</v>
      </c>
      <c r="AF129" t="s">
        <v>35</v>
      </c>
      <c r="AG129" t="e">
        <f t="shared" si="10"/>
        <v>#VALUE!</v>
      </c>
      <c r="AH129" t="e">
        <f t="shared" si="11"/>
        <v>#VALUE!</v>
      </c>
      <c r="AI129" t="s">
        <v>11</v>
      </c>
      <c r="AJ129" t="s">
        <v>12</v>
      </c>
      <c r="AK129" t="s">
        <v>13</v>
      </c>
      <c r="AL129" t="s">
        <v>14</v>
      </c>
      <c r="AM129" t="s">
        <v>5</v>
      </c>
      <c r="AN129" t="s">
        <v>15</v>
      </c>
      <c r="AO129" t="s">
        <v>16</v>
      </c>
      <c r="AP129" t="s">
        <v>17</v>
      </c>
      <c r="AQ129" t="s">
        <v>18</v>
      </c>
      <c r="AR129" t="s">
        <v>19</v>
      </c>
    </row>
    <row r="130" spans="1:44" ht="13.5" customHeight="1">
      <c r="A130" s="7"/>
      <c r="B130" s="7"/>
      <c r="C130" s="7"/>
      <c r="D130" s="8"/>
      <c r="F130" s="9" t="str">
        <f>(Sheet1!AE130)</f>
        <v/>
      </c>
      <c r="G130" t="str">
        <f>IF(OR(Sheet1!AH130="Yes",Sheet1!AF130="Yes"),"\\CMFP538\"&amp;Sheet1!AK130,"")</f>
        <v/>
      </c>
      <c r="H130" t="str">
        <f>IF(G130="","",Sheet1!AK130)</f>
        <v/>
      </c>
      <c r="I130" t="str">
        <f>IF(G130="","",Sheet1!AJ130)</f>
        <v/>
      </c>
      <c r="J130" t="e">
        <f>PROPER(Sheet1!Z130)</f>
        <v>#VALUE!</v>
      </c>
      <c r="K130" t="e">
        <f>PROPER(TRIM(IF(ISERROR(Sheet1!N130),Sheet1!Q130,Sheet1!N130)))</f>
        <v>#VALUE!</v>
      </c>
      <c r="L130" t="e">
        <f>PROPER(Sheet1!V130)</f>
        <v>#VALUE!</v>
      </c>
      <c r="M130" t="str">
        <f>TRIM(IF(ISERROR(Sheet1!P130),"",Sheet1!P130))</f>
        <v/>
      </c>
      <c r="N130" s="6" t="e">
        <f>(Sheet1!AA130)</f>
        <v>#VALUE!</v>
      </c>
      <c r="O130" s="6" t="e">
        <f t="shared" si="7"/>
        <v>#VALUE!</v>
      </c>
      <c r="P130" s="6" t="e">
        <f>IF(Sheet1!X130="No","No",IF(Sheet1!X130="","No","Yes"))</f>
        <v>#VALUE!</v>
      </c>
      <c r="Q130" t="e">
        <f>(Sheet1!AB130)</f>
        <v>#VALUE!</v>
      </c>
      <c r="R130" s="6" t="e">
        <f>IF(Sheet1!F130=FALSE,Q130,Sheet1!G130&amp;Sheet1!F130)</f>
        <v>#VALUE!</v>
      </c>
      <c r="S130" s="6" t="e">
        <f t="shared" si="8"/>
        <v>#VALUE!</v>
      </c>
      <c r="T130" s="6" t="e">
        <f>IF(Sheet1!A130=0,"C=US;A= ;P=Regional Municip;O=Lisgar;S="&amp;K130&amp;";"&amp;"G="&amp;L130&amp;";"&amp;"I="&amp;M130&amp;";","C=US;A= ;P=Regional Municip;O=Lisgar;S="&amp;K130&amp;";"&amp;"G="&amp;L130&amp;Sheet1!A130&amp;";"&amp;"I="&amp;M130&amp;";")</f>
        <v>#N/A</v>
      </c>
      <c r="U130" t="str">
        <f ca="1">(Sheet1!AM130)</f>
        <v>DC4MDB06</v>
      </c>
      <c r="V130" t="e">
        <f>(Sheet1!AC130)</f>
        <v>#VALUE!</v>
      </c>
      <c r="W130" t="e">
        <f>Sheet3!D130</f>
        <v>#VALUE!</v>
      </c>
      <c r="X130" t="e">
        <f>Sheet3!E130</f>
        <v>#VALUE!</v>
      </c>
      <c r="Y130" t="str">
        <f t="shared" ref="Y130:Y193" si="12">IF(G130="","","\\CMFP538\e$\USR\"&amp;N130)</f>
        <v/>
      </c>
      <c r="Z130" t="str">
        <f>IF(ISERROR(Sheet1!AI130),"",Sheet1!AI130)</f>
        <v/>
      </c>
      <c r="AA130" t="e">
        <f>IF(Sheet1!W130="Councillors",5120,IF(Sheet1!W130="Information Technology Services Dept.",1024,IF(Sheet1!W130="City Clerk and Solicitor Dept",1953,"No")))</f>
        <v>#VALUE!</v>
      </c>
      <c r="AB130" s="5" t="s">
        <v>96</v>
      </c>
      <c r="AC130" t="e">
        <f>IF(Sheet1!W130="Councillors",4608,IF(Sheet1!W130="Information Technology Services Dept.",921,IF(Sheet1!W130="City Clerk and Solicitor Dept",1855,"No")))</f>
        <v>#VALUE!</v>
      </c>
      <c r="AD130" t="e">
        <f t="shared" si="9"/>
        <v>#VALUE!</v>
      </c>
      <c r="AE130" t="str">
        <f ca="1">IF(Sheet1!AM130="DC1MDB01","DC1",IF(Sheet1!AM130="DC1MDB02","DC1",IF(Sheet1!AM130="DC1MDB03","DC1",IF(Sheet1!AM130="DC1MDB04","DC1",IF(Sheet1!AM130="DC1MDB05","DC1",IF(Sheet1!AM130="DC1MDB06","DC1",IF(Sheet1!AM130="DC1MDB07","DC1",IF(Sheet1!AM130="DC1MDB08","DC1",IF(Sheet1!AM130="DC1MDB09","DC1",IF(Sheet1!AM130="DC1MDB10","DC1",IF(Sheet1!AM130="DC4MDB01","DC4",IF(Sheet1!AM130="DC4MDB02","DC4",IF(Sheet1!AM130="DC4MDB03","DC4",IF(Sheet1!AM130="DC4MDB04","DC4",IF(Sheet1!AM130="DC4MDB05","DC4",IF(Sheet1!AM130="DC4MDB06","DC4",IF(Sheet1!AM130="DC4MDB07","DC4",IF(Sheet1!AM130="DC4MDB08","DC4",IF(Sheet1!AM130="DC4MDB09","DC4",IF(Sheet1!AM130="DC4MDB10","DC4","$False"))))))))))))))))))))</f>
        <v>DC4</v>
      </c>
      <c r="AF130" t="s">
        <v>35</v>
      </c>
      <c r="AG130" t="e">
        <f t="shared" si="10"/>
        <v>#VALUE!</v>
      </c>
      <c r="AH130" t="e">
        <f t="shared" si="11"/>
        <v>#VALUE!</v>
      </c>
      <c r="AI130" t="s">
        <v>11</v>
      </c>
      <c r="AJ130" t="s">
        <v>12</v>
      </c>
      <c r="AK130" t="s">
        <v>13</v>
      </c>
      <c r="AL130" t="s">
        <v>14</v>
      </c>
      <c r="AM130" t="s">
        <v>5</v>
      </c>
      <c r="AN130" t="s">
        <v>15</v>
      </c>
      <c r="AO130" t="s">
        <v>16</v>
      </c>
      <c r="AP130" t="s">
        <v>17</v>
      </c>
      <c r="AQ130" t="s">
        <v>18</v>
      </c>
      <c r="AR130" t="s">
        <v>19</v>
      </c>
    </row>
    <row r="131" spans="1:44" ht="13.5" customHeight="1">
      <c r="A131" s="7"/>
      <c r="B131" s="7"/>
      <c r="C131" s="7"/>
      <c r="D131" s="8"/>
      <c r="F131" s="9" t="str">
        <f>(Sheet1!AE131)</f>
        <v/>
      </c>
      <c r="G131" t="str">
        <f>IF(OR(Sheet1!AH131="Yes",Sheet1!AF131="Yes"),"\\CMFP538\"&amp;Sheet1!AK131,"")</f>
        <v/>
      </c>
      <c r="H131" t="str">
        <f>IF(G131="","",Sheet1!AK131)</f>
        <v/>
      </c>
      <c r="I131" t="str">
        <f>IF(G131="","",Sheet1!AJ131)</f>
        <v/>
      </c>
      <c r="J131" t="e">
        <f>PROPER(Sheet1!Z131)</f>
        <v>#VALUE!</v>
      </c>
      <c r="K131" t="e">
        <f>PROPER(TRIM(IF(ISERROR(Sheet1!N131),Sheet1!Q131,Sheet1!N131)))</f>
        <v>#VALUE!</v>
      </c>
      <c r="L131" t="e">
        <f>PROPER(Sheet1!V131)</f>
        <v>#VALUE!</v>
      </c>
      <c r="M131" t="str">
        <f>TRIM(IF(ISERROR(Sheet1!P131),"",Sheet1!P131))</f>
        <v/>
      </c>
      <c r="N131" s="6" t="e">
        <f>(Sheet1!AA131)</f>
        <v>#VALUE!</v>
      </c>
      <c r="O131" s="6" t="e">
        <f t="shared" ref="O131:O194" si="13">LOWER(N131)</f>
        <v>#VALUE!</v>
      </c>
      <c r="P131" s="6" t="e">
        <f>IF(Sheet1!X131="No","No",IF(Sheet1!X131="","No","Yes"))</f>
        <v>#VALUE!</v>
      </c>
      <c r="Q131" t="e">
        <f>(Sheet1!AB131)</f>
        <v>#VALUE!</v>
      </c>
      <c r="R131" s="6" t="e">
        <f>IF(Sheet1!F131=FALSE,Q131,Sheet1!G131&amp;Sheet1!F131)</f>
        <v>#VALUE!</v>
      </c>
      <c r="S131" s="6" t="e">
        <f t="shared" ref="S131:S194" si="14">"RFAX:"&amp;Q131</f>
        <v>#VALUE!</v>
      </c>
      <c r="T131" s="6" t="e">
        <f>IF(Sheet1!A131=0,"C=US;A= ;P=Regional Municip;O=Lisgar;S="&amp;K131&amp;";"&amp;"G="&amp;L131&amp;";"&amp;"I="&amp;M131&amp;";","C=US;A= ;P=Regional Municip;O=Lisgar;S="&amp;K131&amp;";"&amp;"G="&amp;L131&amp;Sheet1!A131&amp;";"&amp;"I="&amp;M131&amp;";")</f>
        <v>#N/A</v>
      </c>
      <c r="U131" t="str">
        <f ca="1">(Sheet1!AM131)</f>
        <v>DC4MDB07</v>
      </c>
      <c r="V131" t="e">
        <f>(Sheet1!AC131)</f>
        <v>#VALUE!</v>
      </c>
      <c r="W131" t="e">
        <f>Sheet3!D131</f>
        <v>#VALUE!</v>
      </c>
      <c r="X131" t="e">
        <f>Sheet3!E131</f>
        <v>#VALUE!</v>
      </c>
      <c r="Y131" t="str">
        <f t="shared" si="12"/>
        <v/>
      </c>
      <c r="Z131" t="str">
        <f>IF(ISERROR(Sheet1!AI131),"",Sheet1!AI131)</f>
        <v/>
      </c>
      <c r="AA131" t="e">
        <f>IF(Sheet1!W131="Councillors",5120,IF(Sheet1!W131="Information Technology Services Dept.",1024,IF(Sheet1!W131="City Clerk and Solicitor Dept",1953,"No")))</f>
        <v>#VALUE!</v>
      </c>
      <c r="AB131" s="5" t="s">
        <v>96</v>
      </c>
      <c r="AC131" t="e">
        <f>IF(Sheet1!W131="Councillors",4608,IF(Sheet1!W131="Information Technology Services Dept.",921,IF(Sheet1!W131="City Clerk and Solicitor Dept",1855,"No")))</f>
        <v>#VALUE!</v>
      </c>
      <c r="AD131" t="e">
        <f t="shared" ref="AD131:AD194" si="15">IF(AC131&gt;="0","Yes","No")</f>
        <v>#VALUE!</v>
      </c>
      <c r="AE131" t="str">
        <f ca="1">IF(Sheet1!AM131="DC1MDB01","DC1",IF(Sheet1!AM131="DC1MDB02","DC1",IF(Sheet1!AM131="DC1MDB03","DC1",IF(Sheet1!AM131="DC1MDB04","DC1",IF(Sheet1!AM131="DC1MDB05","DC1",IF(Sheet1!AM131="DC1MDB06","DC1",IF(Sheet1!AM131="DC1MDB07","DC1",IF(Sheet1!AM131="DC1MDB08","DC1",IF(Sheet1!AM131="DC1MDB09","DC1",IF(Sheet1!AM131="DC1MDB10","DC1",IF(Sheet1!AM131="DC4MDB01","DC4",IF(Sheet1!AM131="DC4MDB02","DC4",IF(Sheet1!AM131="DC4MDB03","DC4",IF(Sheet1!AM131="DC4MDB04","DC4",IF(Sheet1!AM131="DC4MDB05","DC4",IF(Sheet1!AM131="DC4MDB06","DC4",IF(Sheet1!AM131="DC4MDB07","DC4",IF(Sheet1!AM131="DC4MDB08","DC4",IF(Sheet1!AM131="DC4MDB09","DC4",IF(Sheet1!AM131="DC4MDB10","DC4","$False"))))))))))))))))))))</f>
        <v>DC4</v>
      </c>
      <c r="AF131" t="s">
        <v>35</v>
      </c>
      <c r="AG131" t="e">
        <f t="shared" ref="AG131:AG194" si="16">IF(AA131=5120,"5GB",IF(AA131=1024,"1GB",IF(AA131=1953,"2GB","512MB")))</f>
        <v>#VALUE!</v>
      </c>
      <c r="AH131" t="e">
        <f t="shared" ref="AH131:AH194" si="17">IF(Q131="","","\&gt;C2C ArchiveOne Email Auto delete "&amp;AE131)</f>
        <v>#VALUE!</v>
      </c>
      <c r="AI131" t="s">
        <v>11</v>
      </c>
      <c r="AJ131" t="s">
        <v>12</v>
      </c>
      <c r="AK131" t="s">
        <v>13</v>
      </c>
      <c r="AL131" t="s">
        <v>14</v>
      </c>
      <c r="AM131" t="s">
        <v>5</v>
      </c>
      <c r="AN131" t="s">
        <v>15</v>
      </c>
      <c r="AO131" t="s">
        <v>16</v>
      </c>
      <c r="AP131" t="s">
        <v>17</v>
      </c>
      <c r="AQ131" t="s">
        <v>18</v>
      </c>
      <c r="AR131" t="s">
        <v>19</v>
      </c>
    </row>
    <row r="132" spans="1:44" ht="13.5" customHeight="1">
      <c r="A132" s="7"/>
      <c r="B132" s="7"/>
      <c r="C132" s="7"/>
      <c r="D132" s="8"/>
      <c r="F132" s="9" t="str">
        <f>(Sheet1!AE132)</f>
        <v/>
      </c>
      <c r="G132" t="str">
        <f>IF(OR(Sheet1!AH132="Yes",Sheet1!AF132="Yes"),"\\CMFP538\"&amp;Sheet1!AK132,"")</f>
        <v/>
      </c>
      <c r="H132" t="str">
        <f>IF(G132="","",Sheet1!AK132)</f>
        <v/>
      </c>
      <c r="I132" t="str">
        <f>IF(G132="","",Sheet1!AJ132)</f>
        <v/>
      </c>
      <c r="J132" t="e">
        <f>PROPER(Sheet1!Z132)</f>
        <v>#VALUE!</v>
      </c>
      <c r="K132" t="e">
        <f>PROPER(TRIM(IF(ISERROR(Sheet1!N132),Sheet1!Q132,Sheet1!N132)))</f>
        <v>#VALUE!</v>
      </c>
      <c r="L132" t="e">
        <f>PROPER(Sheet1!V132)</f>
        <v>#VALUE!</v>
      </c>
      <c r="M132" t="str">
        <f>TRIM(IF(ISERROR(Sheet1!P132),"",Sheet1!P132))</f>
        <v/>
      </c>
      <c r="N132" s="6" t="e">
        <f>(Sheet1!AA132)</f>
        <v>#VALUE!</v>
      </c>
      <c r="O132" s="6" t="e">
        <f t="shared" si="13"/>
        <v>#VALUE!</v>
      </c>
      <c r="P132" s="6" t="e">
        <f>IF(Sheet1!X132="No","No",IF(Sheet1!X132="","No","Yes"))</f>
        <v>#VALUE!</v>
      </c>
      <c r="Q132" t="e">
        <f>(Sheet1!AB132)</f>
        <v>#VALUE!</v>
      </c>
      <c r="R132" s="6" t="e">
        <f>IF(Sheet1!F132=FALSE,Q132,Sheet1!G132&amp;Sheet1!F132)</f>
        <v>#VALUE!</v>
      </c>
      <c r="S132" s="6" t="e">
        <f t="shared" si="14"/>
        <v>#VALUE!</v>
      </c>
      <c r="T132" s="6" t="e">
        <f>IF(Sheet1!A132=0,"C=US;A= ;P=Regional Municip;O=Lisgar;S="&amp;K132&amp;";"&amp;"G="&amp;L132&amp;";"&amp;"I="&amp;M132&amp;";","C=US;A= ;P=Regional Municip;O=Lisgar;S="&amp;K132&amp;";"&amp;"G="&amp;L132&amp;Sheet1!A132&amp;";"&amp;"I="&amp;M132&amp;";")</f>
        <v>#N/A</v>
      </c>
      <c r="U132" t="str">
        <f ca="1">(Sheet1!AM132)</f>
        <v>DC4MDB04</v>
      </c>
      <c r="V132" t="e">
        <f>(Sheet1!AC132)</f>
        <v>#VALUE!</v>
      </c>
      <c r="W132" t="e">
        <f>Sheet3!D132</f>
        <v>#VALUE!</v>
      </c>
      <c r="X132" t="e">
        <f>Sheet3!E132</f>
        <v>#VALUE!</v>
      </c>
      <c r="Y132" t="str">
        <f t="shared" si="12"/>
        <v/>
      </c>
      <c r="Z132" t="str">
        <f>IF(ISERROR(Sheet1!AI132),"",Sheet1!AI132)</f>
        <v/>
      </c>
      <c r="AA132" t="e">
        <f>IF(Sheet1!W132="Councillors",5120,IF(Sheet1!W132="Information Technology Services Dept.",1024,IF(Sheet1!W132="City Clerk and Solicitor Dept",1953,"No")))</f>
        <v>#VALUE!</v>
      </c>
      <c r="AB132" s="5" t="s">
        <v>96</v>
      </c>
      <c r="AC132" t="e">
        <f>IF(Sheet1!W132="Councillors",4608,IF(Sheet1!W132="Information Technology Services Dept.",921,IF(Sheet1!W132="City Clerk and Solicitor Dept",1855,"No")))</f>
        <v>#VALUE!</v>
      </c>
      <c r="AD132" t="e">
        <f t="shared" si="15"/>
        <v>#VALUE!</v>
      </c>
      <c r="AE132" t="str">
        <f ca="1">IF(Sheet1!AM132="DC1MDB01","DC1",IF(Sheet1!AM132="DC1MDB02","DC1",IF(Sheet1!AM132="DC1MDB03","DC1",IF(Sheet1!AM132="DC1MDB04","DC1",IF(Sheet1!AM132="DC1MDB05","DC1",IF(Sheet1!AM132="DC1MDB06","DC1",IF(Sheet1!AM132="DC1MDB07","DC1",IF(Sheet1!AM132="DC1MDB08","DC1",IF(Sheet1!AM132="DC1MDB09","DC1",IF(Sheet1!AM132="DC1MDB10","DC1",IF(Sheet1!AM132="DC4MDB01","DC4",IF(Sheet1!AM132="DC4MDB02","DC4",IF(Sheet1!AM132="DC4MDB03","DC4",IF(Sheet1!AM132="DC4MDB04","DC4",IF(Sheet1!AM132="DC4MDB05","DC4",IF(Sheet1!AM132="DC4MDB06","DC4",IF(Sheet1!AM132="DC4MDB07","DC4",IF(Sheet1!AM132="DC4MDB08","DC4",IF(Sheet1!AM132="DC4MDB09","DC4",IF(Sheet1!AM132="DC4MDB10","DC4","$False"))))))))))))))))))))</f>
        <v>DC4</v>
      </c>
      <c r="AF132" t="s">
        <v>35</v>
      </c>
      <c r="AG132" t="e">
        <f t="shared" si="16"/>
        <v>#VALUE!</v>
      </c>
      <c r="AH132" t="e">
        <f t="shared" si="17"/>
        <v>#VALUE!</v>
      </c>
      <c r="AI132" t="s">
        <v>11</v>
      </c>
      <c r="AJ132" t="s">
        <v>12</v>
      </c>
      <c r="AK132" t="s">
        <v>13</v>
      </c>
      <c r="AL132" t="s">
        <v>14</v>
      </c>
      <c r="AM132" t="s">
        <v>5</v>
      </c>
      <c r="AN132" t="s">
        <v>15</v>
      </c>
      <c r="AO132" t="s">
        <v>16</v>
      </c>
      <c r="AP132" t="s">
        <v>17</v>
      </c>
      <c r="AQ132" t="s">
        <v>18</v>
      </c>
      <c r="AR132" t="s">
        <v>19</v>
      </c>
    </row>
    <row r="133" spans="1:44" ht="13.5" customHeight="1">
      <c r="A133" s="7"/>
      <c r="B133" s="7"/>
      <c r="C133" s="7"/>
      <c r="D133" s="8"/>
      <c r="F133" s="9" t="str">
        <f>(Sheet1!AE133)</f>
        <v/>
      </c>
      <c r="G133" t="str">
        <f>IF(OR(Sheet1!AH133="Yes",Sheet1!AF133="Yes"),"\\CMFP538\"&amp;Sheet1!AK133,"")</f>
        <v/>
      </c>
      <c r="H133" t="str">
        <f>IF(G133="","",Sheet1!AK133)</f>
        <v/>
      </c>
      <c r="I133" t="str">
        <f>IF(G133="","",Sheet1!AJ133)</f>
        <v/>
      </c>
      <c r="J133" t="e">
        <f>PROPER(Sheet1!Z133)</f>
        <v>#VALUE!</v>
      </c>
      <c r="K133" t="e">
        <f>PROPER(TRIM(IF(ISERROR(Sheet1!N133),Sheet1!Q133,Sheet1!N133)))</f>
        <v>#VALUE!</v>
      </c>
      <c r="L133" t="e">
        <f>PROPER(Sheet1!V133)</f>
        <v>#VALUE!</v>
      </c>
      <c r="M133" t="str">
        <f>TRIM(IF(ISERROR(Sheet1!P133),"",Sheet1!P133))</f>
        <v/>
      </c>
      <c r="N133" s="6" t="e">
        <f>(Sheet1!AA133)</f>
        <v>#VALUE!</v>
      </c>
      <c r="O133" s="6" t="e">
        <f t="shared" si="13"/>
        <v>#VALUE!</v>
      </c>
      <c r="P133" s="6" t="e">
        <f>IF(Sheet1!X133="No","No",IF(Sheet1!X133="","No","Yes"))</f>
        <v>#VALUE!</v>
      </c>
      <c r="Q133" t="e">
        <f>(Sheet1!AB133)</f>
        <v>#VALUE!</v>
      </c>
      <c r="R133" s="6" t="e">
        <f>IF(Sheet1!F133=FALSE,Q133,Sheet1!G133&amp;Sheet1!F133)</f>
        <v>#VALUE!</v>
      </c>
      <c r="S133" s="6" t="e">
        <f t="shared" si="14"/>
        <v>#VALUE!</v>
      </c>
      <c r="T133" s="6" t="e">
        <f>IF(Sheet1!A133=0,"C=US;A= ;P=Regional Municip;O=Lisgar;S="&amp;K133&amp;";"&amp;"G="&amp;L133&amp;";"&amp;"I="&amp;M133&amp;";","C=US;A= ;P=Regional Municip;O=Lisgar;S="&amp;K133&amp;";"&amp;"G="&amp;L133&amp;Sheet1!A133&amp;";"&amp;"I="&amp;M133&amp;";")</f>
        <v>#N/A</v>
      </c>
      <c r="U133" t="str">
        <f ca="1">(Sheet1!AM133)</f>
        <v>DC1MDB05</v>
      </c>
      <c r="V133" t="e">
        <f>(Sheet1!AC133)</f>
        <v>#VALUE!</v>
      </c>
      <c r="W133" t="e">
        <f>Sheet3!D133</f>
        <v>#VALUE!</v>
      </c>
      <c r="X133" t="e">
        <f>Sheet3!E133</f>
        <v>#VALUE!</v>
      </c>
      <c r="Y133" t="str">
        <f t="shared" si="12"/>
        <v/>
      </c>
      <c r="Z133" t="str">
        <f>IF(ISERROR(Sheet1!AI133),"",Sheet1!AI133)</f>
        <v/>
      </c>
      <c r="AA133" t="e">
        <f>IF(Sheet1!W133="Councillors",5120,IF(Sheet1!W133="Information Technology Services Dept.",1024,IF(Sheet1!W133="City Clerk and Solicitor Dept",1953,"No")))</f>
        <v>#VALUE!</v>
      </c>
      <c r="AB133" s="5" t="s">
        <v>96</v>
      </c>
      <c r="AC133" t="e">
        <f>IF(Sheet1!W133="Councillors",4608,IF(Sheet1!W133="Information Technology Services Dept.",921,IF(Sheet1!W133="City Clerk and Solicitor Dept",1855,"No")))</f>
        <v>#VALUE!</v>
      </c>
      <c r="AD133" t="e">
        <f t="shared" si="15"/>
        <v>#VALUE!</v>
      </c>
      <c r="AE133" t="str">
        <f ca="1">IF(Sheet1!AM133="DC1MDB01","DC1",IF(Sheet1!AM133="DC1MDB02","DC1",IF(Sheet1!AM133="DC1MDB03","DC1",IF(Sheet1!AM133="DC1MDB04","DC1",IF(Sheet1!AM133="DC1MDB05","DC1",IF(Sheet1!AM133="DC1MDB06","DC1",IF(Sheet1!AM133="DC1MDB07","DC1",IF(Sheet1!AM133="DC1MDB08","DC1",IF(Sheet1!AM133="DC1MDB09","DC1",IF(Sheet1!AM133="DC1MDB10","DC1",IF(Sheet1!AM133="DC4MDB01","DC4",IF(Sheet1!AM133="DC4MDB02","DC4",IF(Sheet1!AM133="DC4MDB03","DC4",IF(Sheet1!AM133="DC4MDB04","DC4",IF(Sheet1!AM133="DC4MDB05","DC4",IF(Sheet1!AM133="DC4MDB06","DC4",IF(Sheet1!AM133="DC4MDB07","DC4",IF(Sheet1!AM133="DC4MDB08","DC4",IF(Sheet1!AM133="DC4MDB09","DC4",IF(Sheet1!AM133="DC4MDB10","DC4","$False"))))))))))))))))))))</f>
        <v>DC1</v>
      </c>
      <c r="AF133" t="s">
        <v>35</v>
      </c>
      <c r="AG133" t="e">
        <f t="shared" si="16"/>
        <v>#VALUE!</v>
      </c>
      <c r="AH133" t="e">
        <f t="shared" si="17"/>
        <v>#VALUE!</v>
      </c>
      <c r="AI133" t="s">
        <v>11</v>
      </c>
      <c r="AJ133" t="s">
        <v>12</v>
      </c>
      <c r="AK133" t="s">
        <v>13</v>
      </c>
      <c r="AL133" t="s">
        <v>14</v>
      </c>
      <c r="AM133" t="s">
        <v>5</v>
      </c>
      <c r="AN133" t="s">
        <v>15</v>
      </c>
      <c r="AO133" t="s">
        <v>16</v>
      </c>
      <c r="AP133" t="s">
        <v>17</v>
      </c>
      <c r="AQ133" t="s">
        <v>18</v>
      </c>
      <c r="AR133" t="s">
        <v>19</v>
      </c>
    </row>
    <row r="134" spans="1:44" ht="13.5" customHeight="1">
      <c r="A134" s="7"/>
      <c r="B134" s="7"/>
      <c r="C134" s="7"/>
      <c r="D134" s="8"/>
      <c r="F134" s="9" t="str">
        <f>(Sheet1!AE134)</f>
        <v/>
      </c>
      <c r="G134" t="str">
        <f>IF(OR(Sheet1!AH134="Yes",Sheet1!AF134="Yes"),"\\CMFP538\"&amp;Sheet1!AK134,"")</f>
        <v/>
      </c>
      <c r="H134" t="str">
        <f>IF(G134="","",Sheet1!AK134)</f>
        <v/>
      </c>
      <c r="I134" t="str">
        <f>IF(G134="","",Sheet1!AJ134)</f>
        <v/>
      </c>
      <c r="J134" t="e">
        <f>PROPER(Sheet1!Z134)</f>
        <v>#VALUE!</v>
      </c>
      <c r="K134" t="e">
        <f>PROPER(TRIM(IF(ISERROR(Sheet1!N134),Sheet1!Q134,Sheet1!N134)))</f>
        <v>#VALUE!</v>
      </c>
      <c r="L134" t="e">
        <f>PROPER(Sheet1!V134)</f>
        <v>#VALUE!</v>
      </c>
      <c r="M134" t="str">
        <f>TRIM(IF(ISERROR(Sheet1!P134),"",Sheet1!P134))</f>
        <v/>
      </c>
      <c r="N134" s="6" t="e">
        <f>(Sheet1!AA134)</f>
        <v>#VALUE!</v>
      </c>
      <c r="O134" s="6" t="e">
        <f t="shared" si="13"/>
        <v>#VALUE!</v>
      </c>
      <c r="P134" s="6" t="e">
        <f>IF(Sheet1!X134="No","No",IF(Sheet1!X134="","No","Yes"))</f>
        <v>#VALUE!</v>
      </c>
      <c r="Q134" t="e">
        <f>(Sheet1!AB134)</f>
        <v>#VALUE!</v>
      </c>
      <c r="R134" s="6" t="e">
        <f>IF(Sheet1!F134=FALSE,Q134,Sheet1!G134&amp;Sheet1!F134)</f>
        <v>#VALUE!</v>
      </c>
      <c r="S134" s="6" t="e">
        <f t="shared" si="14"/>
        <v>#VALUE!</v>
      </c>
      <c r="T134" s="6" t="e">
        <f>IF(Sheet1!A134=0,"C=US;A= ;P=Regional Municip;O=Lisgar;S="&amp;K134&amp;";"&amp;"G="&amp;L134&amp;";"&amp;"I="&amp;M134&amp;";","C=US;A= ;P=Regional Municip;O=Lisgar;S="&amp;K134&amp;";"&amp;"G="&amp;L134&amp;Sheet1!A134&amp;";"&amp;"I="&amp;M134&amp;";")</f>
        <v>#N/A</v>
      </c>
      <c r="U134" t="str">
        <f ca="1">(Sheet1!AM134)</f>
        <v>DC4MDB05</v>
      </c>
      <c r="V134" t="e">
        <f>(Sheet1!AC134)</f>
        <v>#VALUE!</v>
      </c>
      <c r="W134" t="e">
        <f>Sheet3!D134</f>
        <v>#VALUE!</v>
      </c>
      <c r="X134" t="e">
        <f>Sheet3!E134</f>
        <v>#VALUE!</v>
      </c>
      <c r="Y134" t="str">
        <f t="shared" si="12"/>
        <v/>
      </c>
      <c r="Z134" t="str">
        <f>IF(ISERROR(Sheet1!AI134),"",Sheet1!AI134)</f>
        <v/>
      </c>
      <c r="AA134" t="e">
        <f>IF(Sheet1!W134="Councillors",5120,IF(Sheet1!W134="Information Technology Services Dept.",1024,IF(Sheet1!W134="City Clerk and Solicitor Dept",1953,"No")))</f>
        <v>#VALUE!</v>
      </c>
      <c r="AB134" s="5" t="s">
        <v>96</v>
      </c>
      <c r="AC134" t="e">
        <f>IF(Sheet1!W134="Councillors",4608,IF(Sheet1!W134="Information Technology Services Dept.",921,IF(Sheet1!W134="City Clerk and Solicitor Dept",1855,"No")))</f>
        <v>#VALUE!</v>
      </c>
      <c r="AD134" t="e">
        <f t="shared" si="15"/>
        <v>#VALUE!</v>
      </c>
      <c r="AE134" t="str">
        <f ca="1">IF(Sheet1!AM134="DC1MDB01","DC1",IF(Sheet1!AM134="DC1MDB02","DC1",IF(Sheet1!AM134="DC1MDB03","DC1",IF(Sheet1!AM134="DC1MDB04","DC1",IF(Sheet1!AM134="DC1MDB05","DC1",IF(Sheet1!AM134="DC1MDB06","DC1",IF(Sheet1!AM134="DC1MDB07","DC1",IF(Sheet1!AM134="DC1MDB08","DC1",IF(Sheet1!AM134="DC1MDB09","DC1",IF(Sheet1!AM134="DC1MDB10","DC1",IF(Sheet1!AM134="DC4MDB01","DC4",IF(Sheet1!AM134="DC4MDB02","DC4",IF(Sheet1!AM134="DC4MDB03","DC4",IF(Sheet1!AM134="DC4MDB04","DC4",IF(Sheet1!AM134="DC4MDB05","DC4",IF(Sheet1!AM134="DC4MDB06","DC4",IF(Sheet1!AM134="DC4MDB07","DC4",IF(Sheet1!AM134="DC4MDB08","DC4",IF(Sheet1!AM134="DC4MDB09","DC4",IF(Sheet1!AM134="DC4MDB10","DC4","$False"))))))))))))))))))))</f>
        <v>DC4</v>
      </c>
      <c r="AF134" t="s">
        <v>35</v>
      </c>
      <c r="AG134" t="e">
        <f t="shared" si="16"/>
        <v>#VALUE!</v>
      </c>
      <c r="AH134" t="e">
        <f t="shared" si="17"/>
        <v>#VALUE!</v>
      </c>
      <c r="AI134" t="s">
        <v>11</v>
      </c>
      <c r="AJ134" t="s">
        <v>12</v>
      </c>
      <c r="AK134" t="s">
        <v>13</v>
      </c>
      <c r="AL134" t="s">
        <v>14</v>
      </c>
      <c r="AM134" t="s">
        <v>5</v>
      </c>
      <c r="AN134" t="s">
        <v>15</v>
      </c>
      <c r="AO134" t="s">
        <v>16</v>
      </c>
      <c r="AP134" t="s">
        <v>17</v>
      </c>
      <c r="AQ134" t="s">
        <v>18</v>
      </c>
      <c r="AR134" t="s">
        <v>19</v>
      </c>
    </row>
    <row r="135" spans="1:44" ht="13.5" customHeight="1">
      <c r="A135" s="7"/>
      <c r="B135" s="7"/>
      <c r="C135" s="7"/>
      <c r="D135" s="8"/>
      <c r="F135" s="9" t="str">
        <f>(Sheet1!AE135)</f>
        <v/>
      </c>
      <c r="G135" t="str">
        <f>IF(OR(Sheet1!AH135="Yes",Sheet1!AF135="Yes"),"\\CMFP538\"&amp;Sheet1!AK135,"")</f>
        <v/>
      </c>
      <c r="H135" t="str">
        <f>IF(G135="","",Sheet1!AK135)</f>
        <v/>
      </c>
      <c r="I135" t="str">
        <f>IF(G135="","",Sheet1!AJ135)</f>
        <v/>
      </c>
      <c r="J135" t="e">
        <f>PROPER(Sheet1!Z135)</f>
        <v>#VALUE!</v>
      </c>
      <c r="K135" t="e">
        <f>PROPER(TRIM(IF(ISERROR(Sheet1!N135),Sheet1!Q135,Sheet1!N135)))</f>
        <v>#VALUE!</v>
      </c>
      <c r="L135" t="e">
        <f>PROPER(Sheet1!V135)</f>
        <v>#VALUE!</v>
      </c>
      <c r="M135" t="str">
        <f>TRIM(IF(ISERROR(Sheet1!P135),"",Sheet1!P135))</f>
        <v/>
      </c>
      <c r="N135" s="6" t="e">
        <f>(Sheet1!AA135)</f>
        <v>#VALUE!</v>
      </c>
      <c r="O135" s="6" t="e">
        <f t="shared" si="13"/>
        <v>#VALUE!</v>
      </c>
      <c r="P135" s="6" t="e">
        <f>IF(Sheet1!X135="No","No",IF(Sheet1!X135="","No","Yes"))</f>
        <v>#VALUE!</v>
      </c>
      <c r="Q135" t="e">
        <f>(Sheet1!AB135)</f>
        <v>#VALUE!</v>
      </c>
      <c r="R135" s="6" t="e">
        <f>IF(Sheet1!F135=FALSE,Q135,Sheet1!G135&amp;Sheet1!F135)</f>
        <v>#VALUE!</v>
      </c>
      <c r="S135" s="6" t="e">
        <f t="shared" si="14"/>
        <v>#VALUE!</v>
      </c>
      <c r="T135" s="6" t="e">
        <f>IF(Sheet1!A135=0,"C=US;A= ;P=Regional Municip;O=Lisgar;S="&amp;K135&amp;";"&amp;"G="&amp;L135&amp;";"&amp;"I="&amp;M135&amp;";","C=US;A= ;P=Regional Municip;O=Lisgar;S="&amp;K135&amp;";"&amp;"G="&amp;L135&amp;Sheet1!A135&amp;";"&amp;"I="&amp;M135&amp;";")</f>
        <v>#N/A</v>
      </c>
      <c r="U135" t="str">
        <f ca="1">(Sheet1!AM135)</f>
        <v>DC4MDB07</v>
      </c>
      <c r="V135" t="e">
        <f>(Sheet1!AC135)</f>
        <v>#VALUE!</v>
      </c>
      <c r="W135" t="e">
        <f>Sheet3!D135</f>
        <v>#VALUE!</v>
      </c>
      <c r="X135" t="e">
        <f>Sheet3!E135</f>
        <v>#VALUE!</v>
      </c>
      <c r="Y135" t="str">
        <f t="shared" si="12"/>
        <v/>
      </c>
      <c r="Z135" t="str">
        <f>IF(ISERROR(Sheet1!AI135),"",Sheet1!AI135)</f>
        <v/>
      </c>
      <c r="AA135" t="e">
        <f>IF(Sheet1!W135="Councillors",5120,IF(Sheet1!W135="Information Technology Services Dept.",1024,IF(Sheet1!W135="City Clerk and Solicitor Dept",1953,"No")))</f>
        <v>#VALUE!</v>
      </c>
      <c r="AB135" s="5" t="s">
        <v>96</v>
      </c>
      <c r="AC135" t="e">
        <f>IF(Sheet1!W135="Councillors",4608,IF(Sheet1!W135="Information Technology Services Dept.",921,IF(Sheet1!W135="City Clerk and Solicitor Dept",1855,"No")))</f>
        <v>#VALUE!</v>
      </c>
      <c r="AD135" t="e">
        <f t="shared" si="15"/>
        <v>#VALUE!</v>
      </c>
      <c r="AE135" t="str">
        <f ca="1">IF(Sheet1!AM135="DC1MDB01","DC1",IF(Sheet1!AM135="DC1MDB02","DC1",IF(Sheet1!AM135="DC1MDB03","DC1",IF(Sheet1!AM135="DC1MDB04","DC1",IF(Sheet1!AM135="DC1MDB05","DC1",IF(Sheet1!AM135="DC1MDB06","DC1",IF(Sheet1!AM135="DC1MDB07","DC1",IF(Sheet1!AM135="DC1MDB08","DC1",IF(Sheet1!AM135="DC1MDB09","DC1",IF(Sheet1!AM135="DC1MDB10","DC1",IF(Sheet1!AM135="DC4MDB01","DC4",IF(Sheet1!AM135="DC4MDB02","DC4",IF(Sheet1!AM135="DC4MDB03","DC4",IF(Sheet1!AM135="DC4MDB04","DC4",IF(Sheet1!AM135="DC4MDB05","DC4",IF(Sheet1!AM135="DC4MDB06","DC4",IF(Sheet1!AM135="DC4MDB07","DC4",IF(Sheet1!AM135="DC4MDB08","DC4",IF(Sheet1!AM135="DC4MDB09","DC4",IF(Sheet1!AM135="DC4MDB10","DC4","$False"))))))))))))))))))))</f>
        <v>DC4</v>
      </c>
      <c r="AF135" t="s">
        <v>35</v>
      </c>
      <c r="AG135" t="e">
        <f t="shared" si="16"/>
        <v>#VALUE!</v>
      </c>
      <c r="AH135" t="e">
        <f t="shared" si="17"/>
        <v>#VALUE!</v>
      </c>
      <c r="AI135" t="s">
        <v>11</v>
      </c>
      <c r="AJ135" t="s">
        <v>12</v>
      </c>
      <c r="AK135" t="s">
        <v>13</v>
      </c>
      <c r="AL135" t="s">
        <v>14</v>
      </c>
      <c r="AM135" t="s">
        <v>5</v>
      </c>
      <c r="AN135" t="s">
        <v>15</v>
      </c>
      <c r="AO135" t="s">
        <v>16</v>
      </c>
      <c r="AP135" t="s">
        <v>17</v>
      </c>
      <c r="AQ135" t="s">
        <v>18</v>
      </c>
      <c r="AR135" t="s">
        <v>19</v>
      </c>
    </row>
    <row r="136" spans="1:44" ht="13.5" customHeight="1">
      <c r="A136" s="7"/>
      <c r="B136" s="7"/>
      <c r="C136" s="7"/>
      <c r="D136" s="8"/>
      <c r="F136" s="9" t="str">
        <f>(Sheet1!AE136)</f>
        <v/>
      </c>
      <c r="G136" t="str">
        <f>IF(OR(Sheet1!AH136="Yes",Sheet1!AF136="Yes"),"\\CMFP538\"&amp;Sheet1!AK136,"")</f>
        <v/>
      </c>
      <c r="H136" t="str">
        <f>IF(G136="","",Sheet1!AK136)</f>
        <v/>
      </c>
      <c r="I136" t="str">
        <f>IF(G136="","",Sheet1!AJ136)</f>
        <v/>
      </c>
      <c r="J136" t="e">
        <f>PROPER(Sheet1!Z136)</f>
        <v>#VALUE!</v>
      </c>
      <c r="K136" t="e">
        <f>PROPER(TRIM(IF(ISERROR(Sheet1!N136),Sheet1!Q136,Sheet1!N136)))</f>
        <v>#VALUE!</v>
      </c>
      <c r="L136" t="e">
        <f>PROPER(Sheet1!V136)</f>
        <v>#VALUE!</v>
      </c>
      <c r="M136" t="str">
        <f>TRIM(IF(ISERROR(Sheet1!P136),"",Sheet1!P136))</f>
        <v/>
      </c>
      <c r="N136" s="6" t="e">
        <f>(Sheet1!AA136)</f>
        <v>#VALUE!</v>
      </c>
      <c r="O136" s="6" t="e">
        <f t="shared" si="13"/>
        <v>#VALUE!</v>
      </c>
      <c r="P136" s="6" t="e">
        <f>IF(Sheet1!X136="No","No",IF(Sheet1!X136="","No","Yes"))</f>
        <v>#VALUE!</v>
      </c>
      <c r="Q136" t="e">
        <f>(Sheet1!AB136)</f>
        <v>#VALUE!</v>
      </c>
      <c r="R136" s="6" t="e">
        <f>IF(Sheet1!F136=FALSE,Q136,Sheet1!G136&amp;Sheet1!F136)</f>
        <v>#VALUE!</v>
      </c>
      <c r="S136" s="6" t="e">
        <f t="shared" si="14"/>
        <v>#VALUE!</v>
      </c>
      <c r="T136" s="6" t="e">
        <f>IF(Sheet1!A136=0,"C=US;A= ;P=Regional Municip;O=Lisgar;S="&amp;K136&amp;";"&amp;"G="&amp;L136&amp;";"&amp;"I="&amp;M136&amp;";","C=US;A= ;P=Regional Municip;O=Lisgar;S="&amp;K136&amp;";"&amp;"G="&amp;L136&amp;Sheet1!A136&amp;";"&amp;"I="&amp;M136&amp;";")</f>
        <v>#N/A</v>
      </c>
      <c r="U136" t="str">
        <f ca="1">(Sheet1!AM136)</f>
        <v>DC4MDB10</v>
      </c>
      <c r="V136" t="e">
        <f>(Sheet1!AC136)</f>
        <v>#VALUE!</v>
      </c>
      <c r="W136" t="e">
        <f>Sheet3!D136</f>
        <v>#VALUE!</v>
      </c>
      <c r="X136" t="e">
        <f>Sheet3!E136</f>
        <v>#VALUE!</v>
      </c>
      <c r="Y136" t="str">
        <f t="shared" si="12"/>
        <v/>
      </c>
      <c r="Z136" t="str">
        <f>IF(ISERROR(Sheet1!AI136),"",Sheet1!AI136)</f>
        <v/>
      </c>
      <c r="AA136" t="e">
        <f>IF(Sheet1!W136="Councillors",5120,IF(Sheet1!W136="Information Technology Services Dept.",1024,IF(Sheet1!W136="City Clerk and Solicitor Dept",1953,"No")))</f>
        <v>#VALUE!</v>
      </c>
      <c r="AB136" s="5" t="s">
        <v>96</v>
      </c>
      <c r="AC136" t="e">
        <f>IF(Sheet1!W136="Councillors",4608,IF(Sheet1!W136="Information Technology Services Dept.",921,IF(Sheet1!W136="City Clerk and Solicitor Dept",1855,"No")))</f>
        <v>#VALUE!</v>
      </c>
      <c r="AD136" t="e">
        <f t="shared" si="15"/>
        <v>#VALUE!</v>
      </c>
      <c r="AE136" t="str">
        <f ca="1">IF(Sheet1!AM136="DC1MDB01","DC1",IF(Sheet1!AM136="DC1MDB02","DC1",IF(Sheet1!AM136="DC1MDB03","DC1",IF(Sheet1!AM136="DC1MDB04","DC1",IF(Sheet1!AM136="DC1MDB05","DC1",IF(Sheet1!AM136="DC1MDB06","DC1",IF(Sheet1!AM136="DC1MDB07","DC1",IF(Sheet1!AM136="DC1MDB08","DC1",IF(Sheet1!AM136="DC1MDB09","DC1",IF(Sheet1!AM136="DC1MDB10","DC1",IF(Sheet1!AM136="DC4MDB01","DC4",IF(Sheet1!AM136="DC4MDB02","DC4",IF(Sheet1!AM136="DC4MDB03","DC4",IF(Sheet1!AM136="DC4MDB04","DC4",IF(Sheet1!AM136="DC4MDB05","DC4",IF(Sheet1!AM136="DC4MDB06","DC4",IF(Sheet1!AM136="DC4MDB07","DC4",IF(Sheet1!AM136="DC4MDB08","DC4",IF(Sheet1!AM136="DC4MDB09","DC4",IF(Sheet1!AM136="DC4MDB10","DC4","$False"))))))))))))))))))))</f>
        <v>DC4</v>
      </c>
      <c r="AF136" t="s">
        <v>35</v>
      </c>
      <c r="AG136" t="e">
        <f t="shared" si="16"/>
        <v>#VALUE!</v>
      </c>
      <c r="AH136" t="e">
        <f t="shared" si="17"/>
        <v>#VALUE!</v>
      </c>
      <c r="AI136" t="s">
        <v>11</v>
      </c>
      <c r="AJ136" t="s">
        <v>12</v>
      </c>
      <c r="AK136" t="s">
        <v>13</v>
      </c>
      <c r="AL136" t="s">
        <v>14</v>
      </c>
      <c r="AM136" t="s">
        <v>5</v>
      </c>
      <c r="AN136" t="s">
        <v>15</v>
      </c>
      <c r="AO136" t="s">
        <v>16</v>
      </c>
      <c r="AP136" t="s">
        <v>17</v>
      </c>
      <c r="AQ136" t="s">
        <v>18</v>
      </c>
      <c r="AR136" t="s">
        <v>19</v>
      </c>
    </row>
    <row r="137" spans="1:44" ht="13.5" customHeight="1">
      <c r="A137" s="7"/>
      <c r="B137" s="7"/>
      <c r="C137" s="7"/>
      <c r="D137" s="8"/>
      <c r="F137" s="9" t="str">
        <f>(Sheet1!AE137)</f>
        <v/>
      </c>
      <c r="G137" t="str">
        <f>IF(OR(Sheet1!AH137="Yes",Sheet1!AF137="Yes"),"\\CMFP538\"&amp;Sheet1!AK137,"")</f>
        <v/>
      </c>
      <c r="H137" t="str">
        <f>IF(G137="","",Sheet1!AK137)</f>
        <v/>
      </c>
      <c r="I137" t="str">
        <f>IF(G137="","",Sheet1!AJ137)</f>
        <v/>
      </c>
      <c r="J137" t="e">
        <f>PROPER(Sheet1!Z137)</f>
        <v>#VALUE!</v>
      </c>
      <c r="K137" t="e">
        <f>PROPER(TRIM(IF(ISERROR(Sheet1!N137),Sheet1!Q137,Sheet1!N137)))</f>
        <v>#VALUE!</v>
      </c>
      <c r="L137" t="e">
        <f>PROPER(Sheet1!V137)</f>
        <v>#VALUE!</v>
      </c>
      <c r="M137" t="str">
        <f>TRIM(IF(ISERROR(Sheet1!P137),"",Sheet1!P137))</f>
        <v/>
      </c>
      <c r="N137" s="6" t="e">
        <f>(Sheet1!AA137)</f>
        <v>#VALUE!</v>
      </c>
      <c r="O137" s="6" t="e">
        <f t="shared" si="13"/>
        <v>#VALUE!</v>
      </c>
      <c r="P137" s="6" t="e">
        <f>IF(Sheet1!X137="No","No",IF(Sheet1!X137="","No","Yes"))</f>
        <v>#VALUE!</v>
      </c>
      <c r="Q137" t="e">
        <f>(Sheet1!AB137)</f>
        <v>#VALUE!</v>
      </c>
      <c r="R137" s="6" t="e">
        <f>IF(Sheet1!F137=FALSE,Q137,Sheet1!G137&amp;Sheet1!F137)</f>
        <v>#VALUE!</v>
      </c>
      <c r="S137" s="6" t="e">
        <f t="shared" si="14"/>
        <v>#VALUE!</v>
      </c>
      <c r="T137" s="6" t="e">
        <f>IF(Sheet1!A137=0,"C=US;A= ;P=Regional Municip;O=Lisgar;S="&amp;K137&amp;";"&amp;"G="&amp;L137&amp;";"&amp;"I="&amp;M137&amp;";","C=US;A= ;P=Regional Municip;O=Lisgar;S="&amp;K137&amp;";"&amp;"G="&amp;L137&amp;Sheet1!A137&amp;";"&amp;"I="&amp;M137&amp;";")</f>
        <v>#N/A</v>
      </c>
      <c r="U137" t="str">
        <f ca="1">(Sheet1!AM137)</f>
        <v>DC4MDB08</v>
      </c>
      <c r="V137" t="e">
        <f>(Sheet1!AC137)</f>
        <v>#VALUE!</v>
      </c>
      <c r="W137" t="e">
        <f>Sheet3!D137</f>
        <v>#VALUE!</v>
      </c>
      <c r="X137" t="e">
        <f>Sheet3!E137</f>
        <v>#VALUE!</v>
      </c>
      <c r="Y137" t="str">
        <f t="shared" si="12"/>
        <v/>
      </c>
      <c r="Z137" t="str">
        <f>IF(ISERROR(Sheet1!AI137),"",Sheet1!AI137)</f>
        <v/>
      </c>
      <c r="AA137" t="e">
        <f>IF(Sheet1!W137="Councillors",5120,IF(Sheet1!W137="Information Technology Services Dept.",1024,IF(Sheet1!W137="City Clerk and Solicitor Dept",1953,"No")))</f>
        <v>#VALUE!</v>
      </c>
      <c r="AB137" s="5" t="s">
        <v>96</v>
      </c>
      <c r="AC137" t="e">
        <f>IF(Sheet1!W137="Councillors",4608,IF(Sheet1!W137="Information Technology Services Dept.",921,IF(Sheet1!W137="City Clerk and Solicitor Dept",1855,"No")))</f>
        <v>#VALUE!</v>
      </c>
      <c r="AD137" t="e">
        <f t="shared" si="15"/>
        <v>#VALUE!</v>
      </c>
      <c r="AE137" t="str">
        <f ca="1">IF(Sheet1!AM137="DC1MDB01","DC1",IF(Sheet1!AM137="DC1MDB02","DC1",IF(Sheet1!AM137="DC1MDB03","DC1",IF(Sheet1!AM137="DC1MDB04","DC1",IF(Sheet1!AM137="DC1MDB05","DC1",IF(Sheet1!AM137="DC1MDB06","DC1",IF(Sheet1!AM137="DC1MDB07","DC1",IF(Sheet1!AM137="DC1MDB08","DC1",IF(Sheet1!AM137="DC1MDB09","DC1",IF(Sheet1!AM137="DC1MDB10","DC1",IF(Sheet1!AM137="DC4MDB01","DC4",IF(Sheet1!AM137="DC4MDB02","DC4",IF(Sheet1!AM137="DC4MDB03","DC4",IF(Sheet1!AM137="DC4MDB04","DC4",IF(Sheet1!AM137="DC4MDB05","DC4",IF(Sheet1!AM137="DC4MDB06","DC4",IF(Sheet1!AM137="DC4MDB07","DC4",IF(Sheet1!AM137="DC4MDB08","DC4",IF(Sheet1!AM137="DC4MDB09","DC4",IF(Sheet1!AM137="DC4MDB10","DC4","$False"))))))))))))))))))))</f>
        <v>DC4</v>
      </c>
      <c r="AF137" t="s">
        <v>35</v>
      </c>
      <c r="AG137" t="e">
        <f t="shared" si="16"/>
        <v>#VALUE!</v>
      </c>
      <c r="AH137" t="e">
        <f t="shared" si="17"/>
        <v>#VALUE!</v>
      </c>
      <c r="AI137" t="s">
        <v>11</v>
      </c>
      <c r="AJ137" t="s">
        <v>12</v>
      </c>
      <c r="AK137" t="s">
        <v>13</v>
      </c>
      <c r="AL137" t="s">
        <v>14</v>
      </c>
      <c r="AM137" t="s">
        <v>5</v>
      </c>
      <c r="AN137" t="s">
        <v>15</v>
      </c>
      <c r="AO137" t="s">
        <v>16</v>
      </c>
      <c r="AP137" t="s">
        <v>17</v>
      </c>
      <c r="AQ137" t="s">
        <v>18</v>
      </c>
      <c r="AR137" t="s">
        <v>19</v>
      </c>
    </row>
    <row r="138" spans="1:44" ht="13.5" customHeight="1">
      <c r="A138" s="7"/>
      <c r="B138" s="7"/>
      <c r="C138" s="7"/>
      <c r="D138" s="8"/>
      <c r="F138" s="9" t="str">
        <f>(Sheet1!AE138)</f>
        <v/>
      </c>
      <c r="G138" t="str">
        <f>IF(OR(Sheet1!AH138="Yes",Sheet1!AF138="Yes"),"\\CMFP538\"&amp;Sheet1!AK138,"")</f>
        <v/>
      </c>
      <c r="H138" t="str">
        <f>IF(G138="","",Sheet1!AK138)</f>
        <v/>
      </c>
      <c r="I138" t="str">
        <f>IF(G138="","",Sheet1!AJ138)</f>
        <v/>
      </c>
      <c r="J138" t="e">
        <f>PROPER(Sheet1!Z138)</f>
        <v>#VALUE!</v>
      </c>
      <c r="K138" t="e">
        <f>PROPER(TRIM(IF(ISERROR(Sheet1!N138),Sheet1!Q138,Sheet1!N138)))</f>
        <v>#VALUE!</v>
      </c>
      <c r="L138" t="e">
        <f>PROPER(Sheet1!V138)</f>
        <v>#VALUE!</v>
      </c>
      <c r="M138" t="str">
        <f>TRIM(IF(ISERROR(Sheet1!P138),"",Sheet1!P138))</f>
        <v/>
      </c>
      <c r="N138" s="6" t="e">
        <f>(Sheet1!AA138)</f>
        <v>#VALUE!</v>
      </c>
      <c r="O138" s="6" t="e">
        <f t="shared" si="13"/>
        <v>#VALUE!</v>
      </c>
      <c r="P138" s="6" t="e">
        <f>IF(Sheet1!X138="No","No",IF(Sheet1!X138="","No","Yes"))</f>
        <v>#VALUE!</v>
      </c>
      <c r="Q138" t="e">
        <f>(Sheet1!AB138)</f>
        <v>#VALUE!</v>
      </c>
      <c r="R138" s="6" t="e">
        <f>IF(Sheet1!F138=FALSE,Q138,Sheet1!G138&amp;Sheet1!F138)</f>
        <v>#VALUE!</v>
      </c>
      <c r="S138" s="6" t="e">
        <f t="shared" si="14"/>
        <v>#VALUE!</v>
      </c>
      <c r="T138" s="6" t="e">
        <f>IF(Sheet1!A138=0,"C=US;A= ;P=Regional Municip;O=Lisgar;S="&amp;K138&amp;";"&amp;"G="&amp;L138&amp;";"&amp;"I="&amp;M138&amp;";","C=US;A= ;P=Regional Municip;O=Lisgar;S="&amp;K138&amp;";"&amp;"G="&amp;L138&amp;Sheet1!A138&amp;";"&amp;"I="&amp;M138&amp;";")</f>
        <v>#N/A</v>
      </c>
      <c r="U138" t="str">
        <f ca="1">(Sheet1!AM138)</f>
        <v>DC4MDB05</v>
      </c>
      <c r="V138" t="e">
        <f>(Sheet1!AC138)</f>
        <v>#VALUE!</v>
      </c>
      <c r="W138" t="e">
        <f>Sheet3!D138</f>
        <v>#VALUE!</v>
      </c>
      <c r="X138" t="e">
        <f>Sheet3!E138</f>
        <v>#VALUE!</v>
      </c>
      <c r="Y138" t="str">
        <f t="shared" si="12"/>
        <v/>
      </c>
      <c r="Z138" t="str">
        <f>IF(ISERROR(Sheet1!AI138),"",Sheet1!AI138)</f>
        <v/>
      </c>
      <c r="AA138" t="e">
        <f>IF(Sheet1!W138="Councillors",5120,IF(Sheet1!W138="Information Technology Services Dept.",1024,IF(Sheet1!W138="City Clerk and Solicitor Dept",1953,"No")))</f>
        <v>#VALUE!</v>
      </c>
      <c r="AB138" s="5" t="s">
        <v>96</v>
      </c>
      <c r="AC138" t="e">
        <f>IF(Sheet1!W138="Councillors",4608,IF(Sheet1!W138="Information Technology Services Dept.",921,IF(Sheet1!W138="City Clerk and Solicitor Dept",1855,"No")))</f>
        <v>#VALUE!</v>
      </c>
      <c r="AD138" t="e">
        <f t="shared" si="15"/>
        <v>#VALUE!</v>
      </c>
      <c r="AE138" t="str">
        <f ca="1">IF(Sheet1!AM138="DC1MDB01","DC1",IF(Sheet1!AM138="DC1MDB02","DC1",IF(Sheet1!AM138="DC1MDB03","DC1",IF(Sheet1!AM138="DC1MDB04","DC1",IF(Sheet1!AM138="DC1MDB05","DC1",IF(Sheet1!AM138="DC1MDB06","DC1",IF(Sheet1!AM138="DC1MDB07","DC1",IF(Sheet1!AM138="DC1MDB08","DC1",IF(Sheet1!AM138="DC1MDB09","DC1",IF(Sheet1!AM138="DC1MDB10","DC1",IF(Sheet1!AM138="DC4MDB01","DC4",IF(Sheet1!AM138="DC4MDB02","DC4",IF(Sheet1!AM138="DC4MDB03","DC4",IF(Sheet1!AM138="DC4MDB04","DC4",IF(Sheet1!AM138="DC4MDB05","DC4",IF(Sheet1!AM138="DC4MDB06","DC4",IF(Sheet1!AM138="DC4MDB07","DC4",IF(Sheet1!AM138="DC4MDB08","DC4",IF(Sheet1!AM138="DC4MDB09","DC4",IF(Sheet1!AM138="DC4MDB10","DC4","$False"))))))))))))))))))))</f>
        <v>DC4</v>
      </c>
      <c r="AF138" t="s">
        <v>35</v>
      </c>
      <c r="AG138" t="e">
        <f t="shared" si="16"/>
        <v>#VALUE!</v>
      </c>
      <c r="AH138" t="e">
        <f t="shared" si="17"/>
        <v>#VALUE!</v>
      </c>
      <c r="AI138" t="s">
        <v>11</v>
      </c>
      <c r="AJ138" t="s">
        <v>12</v>
      </c>
      <c r="AK138" t="s">
        <v>13</v>
      </c>
      <c r="AL138" t="s">
        <v>14</v>
      </c>
      <c r="AM138" t="s">
        <v>5</v>
      </c>
      <c r="AN138" t="s">
        <v>15</v>
      </c>
      <c r="AO138" t="s">
        <v>16</v>
      </c>
      <c r="AP138" t="s">
        <v>17</v>
      </c>
      <c r="AQ138" t="s">
        <v>18</v>
      </c>
      <c r="AR138" t="s">
        <v>19</v>
      </c>
    </row>
    <row r="139" spans="1:44" ht="13.5" customHeight="1">
      <c r="A139" s="7"/>
      <c r="B139" s="7"/>
      <c r="C139" s="7"/>
      <c r="D139" s="8"/>
      <c r="F139" s="9" t="str">
        <f>(Sheet1!AE139)</f>
        <v/>
      </c>
      <c r="G139" t="str">
        <f>IF(OR(Sheet1!AH139="Yes",Sheet1!AF139="Yes"),"\\CMFP538\"&amp;Sheet1!AK139,"")</f>
        <v/>
      </c>
      <c r="H139" t="str">
        <f>IF(G139="","",Sheet1!AK139)</f>
        <v/>
      </c>
      <c r="I139" t="str">
        <f>IF(G139="","",Sheet1!AJ139)</f>
        <v/>
      </c>
      <c r="J139" t="e">
        <f>PROPER(Sheet1!Z139)</f>
        <v>#VALUE!</v>
      </c>
      <c r="K139" t="e">
        <f>PROPER(TRIM(IF(ISERROR(Sheet1!N139),Sheet1!Q139,Sheet1!N139)))</f>
        <v>#VALUE!</v>
      </c>
      <c r="L139" t="e">
        <f>PROPER(Sheet1!V139)</f>
        <v>#VALUE!</v>
      </c>
      <c r="M139" t="str">
        <f>TRIM(IF(ISERROR(Sheet1!P139),"",Sheet1!P139))</f>
        <v/>
      </c>
      <c r="N139" s="6" t="e">
        <f>(Sheet1!AA139)</f>
        <v>#VALUE!</v>
      </c>
      <c r="O139" s="6" t="e">
        <f t="shared" si="13"/>
        <v>#VALUE!</v>
      </c>
      <c r="P139" s="6" t="e">
        <f>IF(Sheet1!X139="No","No",IF(Sheet1!X139="","No","Yes"))</f>
        <v>#VALUE!</v>
      </c>
      <c r="Q139" t="e">
        <f>(Sheet1!AB139)</f>
        <v>#VALUE!</v>
      </c>
      <c r="R139" s="6" t="e">
        <f>IF(Sheet1!F139=FALSE,Q139,Sheet1!G139&amp;Sheet1!F139)</f>
        <v>#VALUE!</v>
      </c>
      <c r="S139" s="6" t="e">
        <f t="shared" si="14"/>
        <v>#VALUE!</v>
      </c>
      <c r="T139" s="6" t="e">
        <f>IF(Sheet1!A139=0,"C=US;A= ;P=Regional Municip;O=Lisgar;S="&amp;K139&amp;";"&amp;"G="&amp;L139&amp;";"&amp;"I="&amp;M139&amp;";","C=US;A= ;P=Regional Municip;O=Lisgar;S="&amp;K139&amp;";"&amp;"G="&amp;L139&amp;Sheet1!A139&amp;";"&amp;"I="&amp;M139&amp;";")</f>
        <v>#N/A</v>
      </c>
      <c r="U139" t="str">
        <f ca="1">(Sheet1!AM139)</f>
        <v>DC4MDB06</v>
      </c>
      <c r="V139" t="e">
        <f>(Sheet1!AC139)</f>
        <v>#VALUE!</v>
      </c>
      <c r="W139" t="e">
        <f>Sheet3!D139</f>
        <v>#VALUE!</v>
      </c>
      <c r="X139" t="e">
        <f>Sheet3!E139</f>
        <v>#VALUE!</v>
      </c>
      <c r="Y139" t="str">
        <f t="shared" si="12"/>
        <v/>
      </c>
      <c r="Z139" t="str">
        <f>IF(ISERROR(Sheet1!AI139),"",Sheet1!AI139)</f>
        <v/>
      </c>
      <c r="AA139" t="e">
        <f>IF(Sheet1!W139="Councillors",5120,IF(Sheet1!W139="Information Technology Services Dept.",1024,IF(Sheet1!W139="City Clerk and Solicitor Dept",1953,"No")))</f>
        <v>#VALUE!</v>
      </c>
      <c r="AB139" s="5" t="s">
        <v>96</v>
      </c>
      <c r="AC139" t="e">
        <f>IF(Sheet1!W139="Councillors",4608,IF(Sheet1!W139="Information Technology Services Dept.",921,IF(Sheet1!W139="City Clerk and Solicitor Dept",1855,"No")))</f>
        <v>#VALUE!</v>
      </c>
      <c r="AD139" t="e">
        <f t="shared" si="15"/>
        <v>#VALUE!</v>
      </c>
      <c r="AE139" t="str">
        <f ca="1">IF(Sheet1!AM139="DC1MDB01","DC1",IF(Sheet1!AM139="DC1MDB02","DC1",IF(Sheet1!AM139="DC1MDB03","DC1",IF(Sheet1!AM139="DC1MDB04","DC1",IF(Sheet1!AM139="DC1MDB05","DC1",IF(Sheet1!AM139="DC1MDB06","DC1",IF(Sheet1!AM139="DC1MDB07","DC1",IF(Sheet1!AM139="DC1MDB08","DC1",IF(Sheet1!AM139="DC1MDB09","DC1",IF(Sheet1!AM139="DC1MDB10","DC1",IF(Sheet1!AM139="DC4MDB01","DC4",IF(Sheet1!AM139="DC4MDB02","DC4",IF(Sheet1!AM139="DC4MDB03","DC4",IF(Sheet1!AM139="DC4MDB04","DC4",IF(Sheet1!AM139="DC4MDB05","DC4",IF(Sheet1!AM139="DC4MDB06","DC4",IF(Sheet1!AM139="DC4MDB07","DC4",IF(Sheet1!AM139="DC4MDB08","DC4",IF(Sheet1!AM139="DC4MDB09","DC4",IF(Sheet1!AM139="DC4MDB10","DC4","$False"))))))))))))))))))))</f>
        <v>DC4</v>
      </c>
      <c r="AF139" t="s">
        <v>35</v>
      </c>
      <c r="AG139" t="e">
        <f t="shared" si="16"/>
        <v>#VALUE!</v>
      </c>
      <c r="AH139" t="e">
        <f t="shared" si="17"/>
        <v>#VALUE!</v>
      </c>
      <c r="AI139" t="s">
        <v>11</v>
      </c>
      <c r="AJ139" t="s">
        <v>12</v>
      </c>
      <c r="AK139" t="s">
        <v>13</v>
      </c>
      <c r="AL139" t="s">
        <v>14</v>
      </c>
      <c r="AM139" t="s">
        <v>5</v>
      </c>
      <c r="AN139" t="s">
        <v>15</v>
      </c>
      <c r="AO139" t="s">
        <v>16</v>
      </c>
      <c r="AP139" t="s">
        <v>17</v>
      </c>
      <c r="AQ139" t="s">
        <v>18</v>
      </c>
      <c r="AR139" t="s">
        <v>19</v>
      </c>
    </row>
    <row r="140" spans="1:44" ht="13.5" customHeight="1">
      <c r="A140" s="7"/>
      <c r="B140" s="7"/>
      <c r="C140" s="7"/>
      <c r="D140" s="8"/>
      <c r="F140" s="9" t="str">
        <f>(Sheet1!AE140)</f>
        <v/>
      </c>
      <c r="G140" t="str">
        <f>IF(OR(Sheet1!AH140="Yes",Sheet1!AF140="Yes"),"\\CMFP538\"&amp;Sheet1!AK140,"")</f>
        <v/>
      </c>
      <c r="H140" t="str">
        <f>IF(G140="","",Sheet1!AK140)</f>
        <v/>
      </c>
      <c r="I140" t="str">
        <f>IF(G140="","",Sheet1!AJ140)</f>
        <v/>
      </c>
      <c r="J140" t="e">
        <f>PROPER(Sheet1!Z140)</f>
        <v>#VALUE!</v>
      </c>
      <c r="K140" t="e">
        <f>PROPER(TRIM(IF(ISERROR(Sheet1!N140),Sheet1!Q140,Sheet1!N140)))</f>
        <v>#VALUE!</v>
      </c>
      <c r="L140" t="e">
        <f>PROPER(Sheet1!V140)</f>
        <v>#VALUE!</v>
      </c>
      <c r="M140" t="str">
        <f>TRIM(IF(ISERROR(Sheet1!P140),"",Sheet1!P140))</f>
        <v/>
      </c>
      <c r="N140" s="6" t="e">
        <f>(Sheet1!AA140)</f>
        <v>#VALUE!</v>
      </c>
      <c r="O140" s="6" t="e">
        <f t="shared" si="13"/>
        <v>#VALUE!</v>
      </c>
      <c r="P140" s="6" t="e">
        <f>IF(Sheet1!X140="No","No",IF(Sheet1!X140="","No","Yes"))</f>
        <v>#VALUE!</v>
      </c>
      <c r="Q140" t="e">
        <f>(Sheet1!AB140)</f>
        <v>#VALUE!</v>
      </c>
      <c r="R140" s="6" t="e">
        <f>IF(Sheet1!F140=FALSE,Q140,Sheet1!G140&amp;Sheet1!F140)</f>
        <v>#VALUE!</v>
      </c>
      <c r="S140" s="6" t="e">
        <f t="shared" si="14"/>
        <v>#VALUE!</v>
      </c>
      <c r="T140" s="6" t="e">
        <f>IF(Sheet1!A140=0,"C=US;A= ;P=Regional Municip;O=Lisgar;S="&amp;K140&amp;";"&amp;"G="&amp;L140&amp;";"&amp;"I="&amp;M140&amp;";","C=US;A= ;P=Regional Municip;O=Lisgar;S="&amp;K140&amp;";"&amp;"G="&amp;L140&amp;Sheet1!A140&amp;";"&amp;"I="&amp;M140&amp;";")</f>
        <v>#N/A</v>
      </c>
      <c r="U140" t="str">
        <f ca="1">(Sheet1!AM140)</f>
        <v>DC1MDB10</v>
      </c>
      <c r="V140" t="e">
        <f>(Sheet1!AC140)</f>
        <v>#VALUE!</v>
      </c>
      <c r="W140" t="e">
        <f>Sheet3!D140</f>
        <v>#VALUE!</v>
      </c>
      <c r="X140" t="e">
        <f>Sheet3!E140</f>
        <v>#VALUE!</v>
      </c>
      <c r="Y140" t="str">
        <f t="shared" si="12"/>
        <v/>
      </c>
      <c r="Z140" t="str">
        <f>IF(ISERROR(Sheet1!AI140),"",Sheet1!AI140)</f>
        <v/>
      </c>
      <c r="AA140" t="e">
        <f>IF(Sheet1!W140="Councillors",5120,IF(Sheet1!W140="Information Technology Services Dept.",1024,IF(Sheet1!W140="City Clerk and Solicitor Dept",1953,"No")))</f>
        <v>#VALUE!</v>
      </c>
      <c r="AB140" s="5" t="s">
        <v>96</v>
      </c>
      <c r="AC140" t="e">
        <f>IF(Sheet1!W140="Councillors",4608,IF(Sheet1!W140="Information Technology Services Dept.",921,IF(Sheet1!W140="City Clerk and Solicitor Dept",1855,"No")))</f>
        <v>#VALUE!</v>
      </c>
      <c r="AD140" t="e">
        <f t="shared" si="15"/>
        <v>#VALUE!</v>
      </c>
      <c r="AE140" t="str">
        <f ca="1">IF(Sheet1!AM140="DC1MDB01","DC1",IF(Sheet1!AM140="DC1MDB02","DC1",IF(Sheet1!AM140="DC1MDB03","DC1",IF(Sheet1!AM140="DC1MDB04","DC1",IF(Sheet1!AM140="DC1MDB05","DC1",IF(Sheet1!AM140="DC1MDB06","DC1",IF(Sheet1!AM140="DC1MDB07","DC1",IF(Sheet1!AM140="DC1MDB08","DC1",IF(Sheet1!AM140="DC1MDB09","DC1",IF(Sheet1!AM140="DC1MDB10","DC1",IF(Sheet1!AM140="DC4MDB01","DC4",IF(Sheet1!AM140="DC4MDB02","DC4",IF(Sheet1!AM140="DC4MDB03","DC4",IF(Sheet1!AM140="DC4MDB04","DC4",IF(Sheet1!AM140="DC4MDB05","DC4",IF(Sheet1!AM140="DC4MDB06","DC4",IF(Sheet1!AM140="DC4MDB07","DC4",IF(Sheet1!AM140="DC4MDB08","DC4",IF(Sheet1!AM140="DC4MDB09","DC4",IF(Sheet1!AM140="DC4MDB10","DC4","$False"))))))))))))))))))))</f>
        <v>DC1</v>
      </c>
      <c r="AF140" t="s">
        <v>35</v>
      </c>
      <c r="AG140" t="e">
        <f t="shared" si="16"/>
        <v>#VALUE!</v>
      </c>
      <c r="AH140" t="e">
        <f t="shared" si="17"/>
        <v>#VALUE!</v>
      </c>
      <c r="AI140" t="s">
        <v>11</v>
      </c>
      <c r="AJ140" t="s">
        <v>12</v>
      </c>
      <c r="AK140" t="s">
        <v>13</v>
      </c>
      <c r="AL140" t="s">
        <v>14</v>
      </c>
      <c r="AM140" t="s">
        <v>5</v>
      </c>
      <c r="AN140" t="s">
        <v>15</v>
      </c>
      <c r="AO140" t="s">
        <v>16</v>
      </c>
      <c r="AP140" t="s">
        <v>17</v>
      </c>
      <c r="AQ140" t="s">
        <v>18</v>
      </c>
      <c r="AR140" t="s">
        <v>19</v>
      </c>
    </row>
    <row r="141" spans="1:44" ht="13.5" customHeight="1">
      <c r="A141" s="7"/>
      <c r="B141" s="7"/>
      <c r="C141" s="7"/>
      <c r="D141" s="8"/>
      <c r="F141" s="9" t="str">
        <f>(Sheet1!AE141)</f>
        <v/>
      </c>
      <c r="G141" t="str">
        <f>IF(OR(Sheet1!AH141="Yes",Sheet1!AF141="Yes"),"\\CMFP538\"&amp;Sheet1!AK141,"")</f>
        <v/>
      </c>
      <c r="H141" t="str">
        <f>IF(G141="","",Sheet1!AK141)</f>
        <v/>
      </c>
      <c r="I141" t="str">
        <f>IF(G141="","",Sheet1!AJ141)</f>
        <v/>
      </c>
      <c r="J141" t="e">
        <f>PROPER(Sheet1!Z141)</f>
        <v>#VALUE!</v>
      </c>
      <c r="K141" t="e">
        <f>PROPER(TRIM(IF(ISERROR(Sheet1!N141),Sheet1!Q141,Sheet1!N141)))</f>
        <v>#VALUE!</v>
      </c>
      <c r="L141" t="e">
        <f>PROPER(Sheet1!V141)</f>
        <v>#VALUE!</v>
      </c>
      <c r="M141" t="str">
        <f>TRIM(IF(ISERROR(Sheet1!P141),"",Sheet1!P141))</f>
        <v/>
      </c>
      <c r="N141" s="6" t="e">
        <f>(Sheet1!AA141)</f>
        <v>#VALUE!</v>
      </c>
      <c r="O141" s="6" t="e">
        <f t="shared" si="13"/>
        <v>#VALUE!</v>
      </c>
      <c r="P141" s="6" t="e">
        <f>IF(Sheet1!X141="No","No",IF(Sheet1!X141="","No","Yes"))</f>
        <v>#VALUE!</v>
      </c>
      <c r="Q141" t="e">
        <f>(Sheet1!AB141)</f>
        <v>#VALUE!</v>
      </c>
      <c r="R141" s="6" t="e">
        <f>IF(Sheet1!F141=FALSE,Q141,Sheet1!G141&amp;Sheet1!F141)</f>
        <v>#VALUE!</v>
      </c>
      <c r="S141" s="6" t="e">
        <f t="shared" si="14"/>
        <v>#VALUE!</v>
      </c>
      <c r="T141" s="6" t="e">
        <f>IF(Sheet1!A141=0,"C=US;A= ;P=Regional Municip;O=Lisgar;S="&amp;K141&amp;";"&amp;"G="&amp;L141&amp;";"&amp;"I="&amp;M141&amp;";","C=US;A= ;P=Regional Municip;O=Lisgar;S="&amp;K141&amp;";"&amp;"G="&amp;L141&amp;Sheet1!A141&amp;";"&amp;"I="&amp;M141&amp;";")</f>
        <v>#N/A</v>
      </c>
      <c r="U141" t="str">
        <f ca="1">(Sheet1!AM141)</f>
        <v>DC4MDB06</v>
      </c>
      <c r="V141" t="e">
        <f>(Sheet1!AC141)</f>
        <v>#VALUE!</v>
      </c>
      <c r="W141" t="e">
        <f>Sheet3!D141</f>
        <v>#VALUE!</v>
      </c>
      <c r="X141" t="e">
        <f>Sheet3!E141</f>
        <v>#VALUE!</v>
      </c>
      <c r="Y141" t="str">
        <f t="shared" si="12"/>
        <v/>
      </c>
      <c r="Z141" t="str">
        <f>IF(ISERROR(Sheet1!AI141),"",Sheet1!AI141)</f>
        <v/>
      </c>
      <c r="AA141" t="e">
        <f>IF(Sheet1!W141="Councillors",5120,IF(Sheet1!W141="Information Technology Services Dept.",1024,IF(Sheet1!W141="City Clerk and Solicitor Dept",1953,"No")))</f>
        <v>#VALUE!</v>
      </c>
      <c r="AB141" s="5" t="s">
        <v>96</v>
      </c>
      <c r="AC141" t="e">
        <f>IF(Sheet1!W141="Councillors",4608,IF(Sheet1!W141="Information Technology Services Dept.",921,IF(Sheet1!W141="City Clerk and Solicitor Dept",1855,"No")))</f>
        <v>#VALUE!</v>
      </c>
      <c r="AD141" t="e">
        <f t="shared" si="15"/>
        <v>#VALUE!</v>
      </c>
      <c r="AE141" t="str">
        <f ca="1">IF(Sheet1!AM141="DC1MDB01","DC1",IF(Sheet1!AM141="DC1MDB02","DC1",IF(Sheet1!AM141="DC1MDB03","DC1",IF(Sheet1!AM141="DC1MDB04","DC1",IF(Sheet1!AM141="DC1MDB05","DC1",IF(Sheet1!AM141="DC1MDB06","DC1",IF(Sheet1!AM141="DC1MDB07","DC1",IF(Sheet1!AM141="DC1MDB08","DC1",IF(Sheet1!AM141="DC1MDB09","DC1",IF(Sheet1!AM141="DC1MDB10","DC1",IF(Sheet1!AM141="DC4MDB01","DC4",IF(Sheet1!AM141="DC4MDB02","DC4",IF(Sheet1!AM141="DC4MDB03","DC4",IF(Sheet1!AM141="DC4MDB04","DC4",IF(Sheet1!AM141="DC4MDB05","DC4",IF(Sheet1!AM141="DC4MDB06","DC4",IF(Sheet1!AM141="DC4MDB07","DC4",IF(Sheet1!AM141="DC4MDB08","DC4",IF(Sheet1!AM141="DC4MDB09","DC4",IF(Sheet1!AM141="DC4MDB10","DC4","$False"))))))))))))))))))))</f>
        <v>DC4</v>
      </c>
      <c r="AF141" t="s">
        <v>35</v>
      </c>
      <c r="AG141" t="e">
        <f t="shared" si="16"/>
        <v>#VALUE!</v>
      </c>
      <c r="AH141" t="e">
        <f t="shared" si="17"/>
        <v>#VALUE!</v>
      </c>
      <c r="AI141" t="s">
        <v>11</v>
      </c>
      <c r="AJ141" t="s">
        <v>12</v>
      </c>
      <c r="AK141" t="s">
        <v>13</v>
      </c>
      <c r="AL141" t="s">
        <v>14</v>
      </c>
      <c r="AM141" t="s">
        <v>5</v>
      </c>
      <c r="AN141" t="s">
        <v>15</v>
      </c>
      <c r="AO141" t="s">
        <v>16</v>
      </c>
      <c r="AP141" t="s">
        <v>17</v>
      </c>
      <c r="AQ141" t="s">
        <v>18</v>
      </c>
      <c r="AR141" t="s">
        <v>19</v>
      </c>
    </row>
    <row r="142" spans="1:44" ht="13.5" customHeight="1">
      <c r="A142" s="7"/>
      <c r="B142" s="7"/>
      <c r="C142" s="7"/>
      <c r="D142" s="8"/>
      <c r="F142" s="9" t="str">
        <f>(Sheet1!AE142)</f>
        <v/>
      </c>
      <c r="G142" t="str">
        <f>IF(OR(Sheet1!AH142="Yes",Sheet1!AF142="Yes"),"\\CMFP538\"&amp;Sheet1!AK142,"")</f>
        <v/>
      </c>
      <c r="H142" t="str">
        <f>IF(G142="","",Sheet1!AK142)</f>
        <v/>
      </c>
      <c r="I142" t="str">
        <f>IF(G142="","",Sheet1!AJ142)</f>
        <v/>
      </c>
      <c r="J142" t="e">
        <f>PROPER(Sheet1!Z142)</f>
        <v>#VALUE!</v>
      </c>
      <c r="K142" t="e">
        <f>PROPER(TRIM(IF(ISERROR(Sheet1!N142),Sheet1!Q142,Sheet1!N142)))</f>
        <v>#VALUE!</v>
      </c>
      <c r="L142" t="e">
        <f>PROPER(Sheet1!V142)</f>
        <v>#VALUE!</v>
      </c>
      <c r="M142" t="str">
        <f>TRIM(IF(ISERROR(Sheet1!P142),"",Sheet1!P142))</f>
        <v/>
      </c>
      <c r="N142" s="6" t="e">
        <f>(Sheet1!AA142)</f>
        <v>#VALUE!</v>
      </c>
      <c r="O142" s="6" t="e">
        <f t="shared" si="13"/>
        <v>#VALUE!</v>
      </c>
      <c r="P142" s="6" t="e">
        <f>IF(Sheet1!X142="No","No",IF(Sheet1!X142="","No","Yes"))</f>
        <v>#VALUE!</v>
      </c>
      <c r="Q142" t="e">
        <f>(Sheet1!AB142)</f>
        <v>#VALUE!</v>
      </c>
      <c r="R142" s="6" t="e">
        <f>IF(Sheet1!F142=FALSE,Q142,Sheet1!G142&amp;Sheet1!F142)</f>
        <v>#VALUE!</v>
      </c>
      <c r="S142" s="6" t="e">
        <f t="shared" si="14"/>
        <v>#VALUE!</v>
      </c>
      <c r="T142" s="6" t="e">
        <f>IF(Sheet1!A142=0,"C=US;A= ;P=Regional Municip;O=Lisgar;S="&amp;K142&amp;";"&amp;"G="&amp;L142&amp;";"&amp;"I="&amp;M142&amp;";","C=US;A= ;P=Regional Municip;O=Lisgar;S="&amp;K142&amp;";"&amp;"G="&amp;L142&amp;Sheet1!A142&amp;";"&amp;"I="&amp;M142&amp;";")</f>
        <v>#N/A</v>
      </c>
      <c r="U142" t="str">
        <f ca="1">(Sheet1!AM142)</f>
        <v>DC4MDB01</v>
      </c>
      <c r="V142" t="e">
        <f>(Sheet1!AC142)</f>
        <v>#VALUE!</v>
      </c>
      <c r="W142" t="e">
        <f>Sheet3!D142</f>
        <v>#VALUE!</v>
      </c>
      <c r="X142" t="e">
        <f>Sheet3!E142</f>
        <v>#VALUE!</v>
      </c>
      <c r="Y142" t="str">
        <f t="shared" si="12"/>
        <v/>
      </c>
      <c r="Z142" t="str">
        <f>IF(ISERROR(Sheet1!AI142),"",Sheet1!AI142)</f>
        <v/>
      </c>
      <c r="AA142" t="e">
        <f>IF(Sheet1!W142="Councillors",5120,IF(Sheet1!W142="Information Technology Services Dept.",1024,IF(Sheet1!W142="City Clerk and Solicitor Dept",1953,"No")))</f>
        <v>#VALUE!</v>
      </c>
      <c r="AB142" s="5" t="s">
        <v>96</v>
      </c>
      <c r="AC142" t="e">
        <f>IF(Sheet1!W142="Councillors",4608,IF(Sheet1!W142="Information Technology Services Dept.",921,IF(Sheet1!W142="City Clerk and Solicitor Dept",1855,"No")))</f>
        <v>#VALUE!</v>
      </c>
      <c r="AD142" t="e">
        <f t="shared" si="15"/>
        <v>#VALUE!</v>
      </c>
      <c r="AE142" t="str">
        <f ca="1">IF(Sheet1!AM142="DC1MDB01","DC1",IF(Sheet1!AM142="DC1MDB02","DC1",IF(Sheet1!AM142="DC1MDB03","DC1",IF(Sheet1!AM142="DC1MDB04","DC1",IF(Sheet1!AM142="DC1MDB05","DC1",IF(Sheet1!AM142="DC1MDB06","DC1",IF(Sheet1!AM142="DC1MDB07","DC1",IF(Sheet1!AM142="DC1MDB08","DC1",IF(Sheet1!AM142="DC1MDB09","DC1",IF(Sheet1!AM142="DC1MDB10","DC1",IF(Sheet1!AM142="DC4MDB01","DC4",IF(Sheet1!AM142="DC4MDB02","DC4",IF(Sheet1!AM142="DC4MDB03","DC4",IF(Sheet1!AM142="DC4MDB04","DC4",IF(Sheet1!AM142="DC4MDB05","DC4",IF(Sheet1!AM142="DC4MDB06","DC4",IF(Sheet1!AM142="DC4MDB07","DC4",IF(Sheet1!AM142="DC4MDB08","DC4",IF(Sheet1!AM142="DC4MDB09","DC4",IF(Sheet1!AM142="DC4MDB10","DC4","$False"))))))))))))))))))))</f>
        <v>DC4</v>
      </c>
      <c r="AF142" t="s">
        <v>35</v>
      </c>
      <c r="AG142" t="e">
        <f t="shared" si="16"/>
        <v>#VALUE!</v>
      </c>
      <c r="AH142" t="e">
        <f t="shared" si="17"/>
        <v>#VALUE!</v>
      </c>
      <c r="AI142" t="s">
        <v>11</v>
      </c>
      <c r="AJ142" t="s">
        <v>12</v>
      </c>
      <c r="AK142" t="s">
        <v>13</v>
      </c>
      <c r="AL142" t="s">
        <v>14</v>
      </c>
      <c r="AM142" t="s">
        <v>5</v>
      </c>
      <c r="AN142" t="s">
        <v>15</v>
      </c>
      <c r="AO142" t="s">
        <v>16</v>
      </c>
      <c r="AP142" t="s">
        <v>17</v>
      </c>
      <c r="AQ142" t="s">
        <v>18</v>
      </c>
      <c r="AR142" t="s">
        <v>19</v>
      </c>
    </row>
    <row r="143" spans="1:44" ht="13.5" customHeight="1">
      <c r="A143" s="7"/>
      <c r="B143" s="7"/>
      <c r="C143" s="7"/>
      <c r="D143" s="8"/>
      <c r="F143" s="9" t="str">
        <f>(Sheet1!AE143)</f>
        <v/>
      </c>
      <c r="G143" t="str">
        <f>IF(OR(Sheet1!AH143="Yes",Sheet1!AF143="Yes"),"\\CMFP538\"&amp;Sheet1!AK143,"")</f>
        <v/>
      </c>
      <c r="H143" t="str">
        <f>IF(G143="","",Sheet1!AK143)</f>
        <v/>
      </c>
      <c r="I143" t="str">
        <f>IF(G143="","",Sheet1!AJ143)</f>
        <v/>
      </c>
      <c r="J143" t="e">
        <f>PROPER(Sheet1!Z143)</f>
        <v>#VALUE!</v>
      </c>
      <c r="K143" t="e">
        <f>PROPER(TRIM(IF(ISERROR(Sheet1!N143),Sheet1!Q143,Sheet1!N143)))</f>
        <v>#VALUE!</v>
      </c>
      <c r="L143" t="e">
        <f>PROPER(Sheet1!V143)</f>
        <v>#VALUE!</v>
      </c>
      <c r="M143" t="str">
        <f>TRIM(IF(ISERROR(Sheet1!P143),"",Sheet1!P143))</f>
        <v/>
      </c>
      <c r="N143" s="6" t="e">
        <f>(Sheet1!AA143)</f>
        <v>#VALUE!</v>
      </c>
      <c r="O143" s="6" t="e">
        <f t="shared" si="13"/>
        <v>#VALUE!</v>
      </c>
      <c r="P143" s="6" t="e">
        <f>IF(Sheet1!X143="No","No",IF(Sheet1!X143="","No","Yes"))</f>
        <v>#VALUE!</v>
      </c>
      <c r="Q143" t="e">
        <f>(Sheet1!AB143)</f>
        <v>#VALUE!</v>
      </c>
      <c r="R143" s="6" t="e">
        <f>IF(Sheet1!F143=FALSE,Q143,Sheet1!G143&amp;Sheet1!F143)</f>
        <v>#VALUE!</v>
      </c>
      <c r="S143" s="6" t="e">
        <f t="shared" si="14"/>
        <v>#VALUE!</v>
      </c>
      <c r="T143" s="6" t="e">
        <f>IF(Sheet1!A143=0,"C=US;A= ;P=Regional Municip;O=Lisgar;S="&amp;K143&amp;";"&amp;"G="&amp;L143&amp;";"&amp;"I="&amp;M143&amp;";","C=US;A= ;P=Regional Municip;O=Lisgar;S="&amp;K143&amp;";"&amp;"G="&amp;L143&amp;Sheet1!A143&amp;";"&amp;"I="&amp;M143&amp;";")</f>
        <v>#N/A</v>
      </c>
      <c r="U143" t="str">
        <f ca="1">(Sheet1!AM143)</f>
        <v>DC1MDB06</v>
      </c>
      <c r="V143" t="e">
        <f>(Sheet1!AC143)</f>
        <v>#VALUE!</v>
      </c>
      <c r="W143" t="e">
        <f>Sheet3!D143</f>
        <v>#VALUE!</v>
      </c>
      <c r="X143" t="e">
        <f>Sheet3!E143</f>
        <v>#VALUE!</v>
      </c>
      <c r="Y143" t="str">
        <f t="shared" si="12"/>
        <v/>
      </c>
      <c r="Z143" t="str">
        <f>IF(ISERROR(Sheet1!AI143),"",Sheet1!AI143)</f>
        <v/>
      </c>
      <c r="AA143" t="e">
        <f>IF(Sheet1!W143="Councillors",5120,IF(Sheet1!W143="Information Technology Services Dept.",1024,IF(Sheet1!W143="City Clerk and Solicitor Dept",1953,"No")))</f>
        <v>#VALUE!</v>
      </c>
      <c r="AB143" s="5" t="s">
        <v>96</v>
      </c>
      <c r="AC143" t="e">
        <f>IF(Sheet1!W143="Councillors",4608,IF(Sheet1!W143="Information Technology Services Dept.",921,IF(Sheet1!W143="City Clerk and Solicitor Dept",1855,"No")))</f>
        <v>#VALUE!</v>
      </c>
      <c r="AD143" t="e">
        <f t="shared" si="15"/>
        <v>#VALUE!</v>
      </c>
      <c r="AE143" t="str">
        <f ca="1">IF(Sheet1!AM143="DC1MDB01","DC1",IF(Sheet1!AM143="DC1MDB02","DC1",IF(Sheet1!AM143="DC1MDB03","DC1",IF(Sheet1!AM143="DC1MDB04","DC1",IF(Sheet1!AM143="DC1MDB05","DC1",IF(Sheet1!AM143="DC1MDB06","DC1",IF(Sheet1!AM143="DC1MDB07","DC1",IF(Sheet1!AM143="DC1MDB08","DC1",IF(Sheet1!AM143="DC1MDB09","DC1",IF(Sheet1!AM143="DC1MDB10","DC1",IF(Sheet1!AM143="DC4MDB01","DC4",IF(Sheet1!AM143="DC4MDB02","DC4",IF(Sheet1!AM143="DC4MDB03","DC4",IF(Sheet1!AM143="DC4MDB04","DC4",IF(Sheet1!AM143="DC4MDB05","DC4",IF(Sheet1!AM143="DC4MDB06","DC4",IF(Sheet1!AM143="DC4MDB07","DC4",IF(Sheet1!AM143="DC4MDB08","DC4",IF(Sheet1!AM143="DC4MDB09","DC4",IF(Sheet1!AM143="DC4MDB10","DC4","$False"))))))))))))))))))))</f>
        <v>DC1</v>
      </c>
      <c r="AF143" t="s">
        <v>35</v>
      </c>
      <c r="AG143" t="e">
        <f t="shared" si="16"/>
        <v>#VALUE!</v>
      </c>
      <c r="AH143" t="e">
        <f t="shared" si="17"/>
        <v>#VALUE!</v>
      </c>
      <c r="AI143" t="s">
        <v>11</v>
      </c>
      <c r="AJ143" t="s">
        <v>12</v>
      </c>
      <c r="AK143" t="s">
        <v>13</v>
      </c>
      <c r="AL143" t="s">
        <v>14</v>
      </c>
      <c r="AM143" t="s">
        <v>5</v>
      </c>
      <c r="AN143" t="s">
        <v>15</v>
      </c>
      <c r="AO143" t="s">
        <v>16</v>
      </c>
      <c r="AP143" t="s">
        <v>17</v>
      </c>
      <c r="AQ143" t="s">
        <v>18</v>
      </c>
      <c r="AR143" t="s">
        <v>19</v>
      </c>
    </row>
    <row r="144" spans="1:44" ht="13.5" customHeight="1">
      <c r="A144" s="7"/>
      <c r="B144" s="7"/>
      <c r="C144" s="7"/>
      <c r="D144" s="8"/>
      <c r="F144" s="9" t="str">
        <f>(Sheet1!AE144)</f>
        <v/>
      </c>
      <c r="G144" t="str">
        <f>IF(OR(Sheet1!AH144="Yes",Sheet1!AF144="Yes"),"\\CMFP538\"&amp;Sheet1!AK144,"")</f>
        <v/>
      </c>
      <c r="H144" t="str">
        <f>IF(G144="","",Sheet1!AK144)</f>
        <v/>
      </c>
      <c r="I144" t="str">
        <f>IF(G144="","",Sheet1!AJ144)</f>
        <v/>
      </c>
      <c r="J144" t="e">
        <f>PROPER(Sheet1!Z144)</f>
        <v>#VALUE!</v>
      </c>
      <c r="K144" t="e">
        <f>PROPER(TRIM(IF(ISERROR(Sheet1!N144),Sheet1!Q144,Sheet1!N144)))</f>
        <v>#VALUE!</v>
      </c>
      <c r="L144" t="e">
        <f>PROPER(Sheet1!V144)</f>
        <v>#VALUE!</v>
      </c>
      <c r="M144" t="str">
        <f>TRIM(IF(ISERROR(Sheet1!P144),"",Sheet1!P144))</f>
        <v/>
      </c>
      <c r="N144" s="6" t="e">
        <f>(Sheet1!AA144)</f>
        <v>#VALUE!</v>
      </c>
      <c r="O144" s="6" t="e">
        <f t="shared" si="13"/>
        <v>#VALUE!</v>
      </c>
      <c r="P144" s="6" t="e">
        <f>IF(Sheet1!X144="No","No",IF(Sheet1!X144="","No","Yes"))</f>
        <v>#VALUE!</v>
      </c>
      <c r="Q144" t="e">
        <f>(Sheet1!AB144)</f>
        <v>#VALUE!</v>
      </c>
      <c r="R144" s="6" t="e">
        <f>IF(Sheet1!F144=FALSE,Q144,Sheet1!G144&amp;Sheet1!F144)</f>
        <v>#VALUE!</v>
      </c>
      <c r="S144" s="6" t="e">
        <f t="shared" si="14"/>
        <v>#VALUE!</v>
      </c>
      <c r="T144" s="6" t="e">
        <f>IF(Sheet1!A144=0,"C=US;A= ;P=Regional Municip;O=Lisgar;S="&amp;K144&amp;";"&amp;"G="&amp;L144&amp;";"&amp;"I="&amp;M144&amp;";","C=US;A= ;P=Regional Municip;O=Lisgar;S="&amp;K144&amp;";"&amp;"G="&amp;L144&amp;Sheet1!A144&amp;";"&amp;"I="&amp;M144&amp;";")</f>
        <v>#N/A</v>
      </c>
      <c r="U144" t="str">
        <f ca="1">(Sheet1!AM144)</f>
        <v>DC1MDB04</v>
      </c>
      <c r="V144" t="e">
        <f>(Sheet1!AC144)</f>
        <v>#VALUE!</v>
      </c>
      <c r="W144" t="e">
        <f>Sheet3!D144</f>
        <v>#VALUE!</v>
      </c>
      <c r="X144" t="e">
        <f>Sheet3!E144</f>
        <v>#VALUE!</v>
      </c>
      <c r="Y144" t="str">
        <f t="shared" si="12"/>
        <v/>
      </c>
      <c r="Z144" t="str">
        <f>IF(ISERROR(Sheet1!AI144),"",Sheet1!AI144)</f>
        <v/>
      </c>
      <c r="AA144" t="e">
        <f>IF(Sheet1!W144="Councillors",5120,IF(Sheet1!W144="Information Technology Services Dept.",1024,IF(Sheet1!W144="City Clerk and Solicitor Dept",1953,"No")))</f>
        <v>#VALUE!</v>
      </c>
      <c r="AB144" s="5" t="s">
        <v>96</v>
      </c>
      <c r="AC144" t="e">
        <f>IF(Sheet1!W144="Councillors",4608,IF(Sheet1!W144="Information Technology Services Dept.",921,IF(Sheet1!W144="City Clerk and Solicitor Dept",1855,"No")))</f>
        <v>#VALUE!</v>
      </c>
      <c r="AD144" t="e">
        <f t="shared" si="15"/>
        <v>#VALUE!</v>
      </c>
      <c r="AE144" t="str">
        <f ca="1">IF(Sheet1!AM144="DC1MDB01","DC1",IF(Sheet1!AM144="DC1MDB02","DC1",IF(Sheet1!AM144="DC1MDB03","DC1",IF(Sheet1!AM144="DC1MDB04","DC1",IF(Sheet1!AM144="DC1MDB05","DC1",IF(Sheet1!AM144="DC1MDB06","DC1",IF(Sheet1!AM144="DC1MDB07","DC1",IF(Sheet1!AM144="DC1MDB08","DC1",IF(Sheet1!AM144="DC1MDB09","DC1",IF(Sheet1!AM144="DC1MDB10","DC1",IF(Sheet1!AM144="DC4MDB01","DC4",IF(Sheet1!AM144="DC4MDB02","DC4",IF(Sheet1!AM144="DC4MDB03","DC4",IF(Sheet1!AM144="DC4MDB04","DC4",IF(Sheet1!AM144="DC4MDB05","DC4",IF(Sheet1!AM144="DC4MDB06","DC4",IF(Sheet1!AM144="DC4MDB07","DC4",IF(Sheet1!AM144="DC4MDB08","DC4",IF(Sheet1!AM144="DC4MDB09","DC4",IF(Sheet1!AM144="DC4MDB10","DC4","$False"))))))))))))))))))))</f>
        <v>DC1</v>
      </c>
      <c r="AF144" t="s">
        <v>35</v>
      </c>
      <c r="AG144" t="e">
        <f t="shared" si="16"/>
        <v>#VALUE!</v>
      </c>
      <c r="AH144" t="e">
        <f t="shared" si="17"/>
        <v>#VALUE!</v>
      </c>
      <c r="AI144" t="s">
        <v>11</v>
      </c>
      <c r="AJ144" t="s">
        <v>12</v>
      </c>
      <c r="AK144" t="s">
        <v>13</v>
      </c>
      <c r="AL144" t="s">
        <v>14</v>
      </c>
      <c r="AM144" t="s">
        <v>5</v>
      </c>
      <c r="AN144" t="s">
        <v>15</v>
      </c>
      <c r="AO144" t="s">
        <v>16</v>
      </c>
      <c r="AP144" t="s">
        <v>17</v>
      </c>
      <c r="AQ144" t="s">
        <v>18</v>
      </c>
      <c r="AR144" t="s">
        <v>19</v>
      </c>
    </row>
    <row r="145" spans="1:44" ht="13.5" customHeight="1">
      <c r="A145" s="7"/>
      <c r="B145" s="7"/>
      <c r="C145" s="7"/>
      <c r="D145" s="8"/>
      <c r="F145" s="9" t="str">
        <f>(Sheet1!AE145)</f>
        <v/>
      </c>
      <c r="G145" t="str">
        <f>IF(OR(Sheet1!AH145="Yes",Sheet1!AF145="Yes"),"\\CMFP538\"&amp;Sheet1!AK145,"")</f>
        <v/>
      </c>
      <c r="H145" t="str">
        <f>IF(G145="","",Sheet1!AK145)</f>
        <v/>
      </c>
      <c r="I145" t="str">
        <f>IF(G145="","",Sheet1!AJ145)</f>
        <v/>
      </c>
      <c r="J145" t="e">
        <f>PROPER(Sheet1!Z145)</f>
        <v>#VALUE!</v>
      </c>
      <c r="K145" t="e">
        <f>PROPER(TRIM(IF(ISERROR(Sheet1!N145),Sheet1!Q145,Sheet1!N145)))</f>
        <v>#VALUE!</v>
      </c>
      <c r="L145" t="e">
        <f>PROPER(Sheet1!V145)</f>
        <v>#VALUE!</v>
      </c>
      <c r="M145" t="str">
        <f>TRIM(IF(ISERROR(Sheet1!P145),"",Sheet1!P145))</f>
        <v/>
      </c>
      <c r="N145" s="6" t="e">
        <f>(Sheet1!AA145)</f>
        <v>#VALUE!</v>
      </c>
      <c r="O145" s="6" t="e">
        <f t="shared" si="13"/>
        <v>#VALUE!</v>
      </c>
      <c r="P145" s="6" t="e">
        <f>IF(Sheet1!X145="No","No",IF(Sheet1!X145="","No","Yes"))</f>
        <v>#VALUE!</v>
      </c>
      <c r="Q145" t="e">
        <f>(Sheet1!AB145)</f>
        <v>#VALUE!</v>
      </c>
      <c r="R145" s="6" t="e">
        <f>IF(Sheet1!F145=FALSE,Q145,Sheet1!G145&amp;Sheet1!F145)</f>
        <v>#VALUE!</v>
      </c>
      <c r="S145" s="6" t="e">
        <f t="shared" si="14"/>
        <v>#VALUE!</v>
      </c>
      <c r="T145" s="6" t="e">
        <f>IF(Sheet1!A145=0,"C=US;A= ;P=Regional Municip;O=Lisgar;S="&amp;K145&amp;";"&amp;"G="&amp;L145&amp;";"&amp;"I="&amp;M145&amp;";","C=US;A= ;P=Regional Municip;O=Lisgar;S="&amp;K145&amp;";"&amp;"G="&amp;L145&amp;Sheet1!A145&amp;";"&amp;"I="&amp;M145&amp;";")</f>
        <v>#N/A</v>
      </c>
      <c r="U145" t="str">
        <f ca="1">(Sheet1!AM145)</f>
        <v>DC4MDB07</v>
      </c>
      <c r="V145" t="e">
        <f>(Sheet1!AC145)</f>
        <v>#VALUE!</v>
      </c>
      <c r="W145" t="e">
        <f>Sheet3!D145</f>
        <v>#VALUE!</v>
      </c>
      <c r="X145" t="e">
        <f>Sheet3!E145</f>
        <v>#VALUE!</v>
      </c>
      <c r="Y145" t="str">
        <f t="shared" si="12"/>
        <v/>
      </c>
      <c r="Z145" t="str">
        <f>IF(ISERROR(Sheet1!AI145),"",Sheet1!AI145)</f>
        <v/>
      </c>
      <c r="AA145" t="e">
        <f>IF(Sheet1!W145="Councillors",5120,IF(Sheet1!W145="Information Technology Services Dept.",1024,IF(Sheet1!W145="City Clerk and Solicitor Dept",1953,"No")))</f>
        <v>#VALUE!</v>
      </c>
      <c r="AB145" s="5" t="s">
        <v>96</v>
      </c>
      <c r="AC145" t="e">
        <f>IF(Sheet1!W145="Councillors",4608,IF(Sheet1!W145="Information Technology Services Dept.",921,IF(Sheet1!W145="City Clerk and Solicitor Dept",1855,"No")))</f>
        <v>#VALUE!</v>
      </c>
      <c r="AD145" t="e">
        <f t="shared" si="15"/>
        <v>#VALUE!</v>
      </c>
      <c r="AE145" t="str">
        <f ca="1">IF(Sheet1!AM145="DC1MDB01","DC1",IF(Sheet1!AM145="DC1MDB02","DC1",IF(Sheet1!AM145="DC1MDB03","DC1",IF(Sheet1!AM145="DC1MDB04","DC1",IF(Sheet1!AM145="DC1MDB05","DC1",IF(Sheet1!AM145="DC1MDB06","DC1",IF(Sheet1!AM145="DC1MDB07","DC1",IF(Sheet1!AM145="DC1MDB08","DC1",IF(Sheet1!AM145="DC1MDB09","DC1",IF(Sheet1!AM145="DC1MDB10","DC1",IF(Sheet1!AM145="DC4MDB01","DC4",IF(Sheet1!AM145="DC4MDB02","DC4",IF(Sheet1!AM145="DC4MDB03","DC4",IF(Sheet1!AM145="DC4MDB04","DC4",IF(Sheet1!AM145="DC4MDB05","DC4",IF(Sheet1!AM145="DC4MDB06","DC4",IF(Sheet1!AM145="DC4MDB07","DC4",IF(Sheet1!AM145="DC4MDB08","DC4",IF(Sheet1!AM145="DC4MDB09","DC4",IF(Sheet1!AM145="DC4MDB10","DC4","$False"))))))))))))))))))))</f>
        <v>DC4</v>
      </c>
      <c r="AF145" t="s">
        <v>35</v>
      </c>
      <c r="AG145" t="e">
        <f t="shared" si="16"/>
        <v>#VALUE!</v>
      </c>
      <c r="AH145" t="e">
        <f t="shared" si="17"/>
        <v>#VALUE!</v>
      </c>
      <c r="AI145" t="s">
        <v>11</v>
      </c>
      <c r="AJ145" t="s">
        <v>12</v>
      </c>
      <c r="AK145" t="s">
        <v>13</v>
      </c>
      <c r="AL145" t="s">
        <v>14</v>
      </c>
      <c r="AM145" t="s">
        <v>5</v>
      </c>
      <c r="AN145" t="s">
        <v>15</v>
      </c>
      <c r="AO145" t="s">
        <v>16</v>
      </c>
      <c r="AP145" t="s">
        <v>17</v>
      </c>
      <c r="AQ145" t="s">
        <v>18</v>
      </c>
      <c r="AR145" t="s">
        <v>19</v>
      </c>
    </row>
    <row r="146" spans="1:44" ht="13.5" customHeight="1">
      <c r="A146" s="7"/>
      <c r="B146" s="7"/>
      <c r="C146" s="7"/>
      <c r="D146" s="8"/>
      <c r="F146" s="9" t="str">
        <f>(Sheet1!AE146)</f>
        <v/>
      </c>
      <c r="G146" t="str">
        <f>IF(OR(Sheet1!AH146="Yes",Sheet1!AF146="Yes"),"\\CMFP538\"&amp;Sheet1!AK146,"")</f>
        <v/>
      </c>
      <c r="H146" t="str">
        <f>IF(G146="","",Sheet1!AK146)</f>
        <v/>
      </c>
      <c r="I146" t="str">
        <f>IF(G146="","",Sheet1!AJ146)</f>
        <v/>
      </c>
      <c r="J146" t="e">
        <f>PROPER(Sheet1!Z146)</f>
        <v>#VALUE!</v>
      </c>
      <c r="K146" t="e">
        <f>PROPER(TRIM(IF(ISERROR(Sheet1!N146),Sheet1!Q146,Sheet1!N146)))</f>
        <v>#VALUE!</v>
      </c>
      <c r="L146" t="e">
        <f>PROPER(Sheet1!V146)</f>
        <v>#VALUE!</v>
      </c>
      <c r="M146" t="str">
        <f>TRIM(IF(ISERROR(Sheet1!P146),"",Sheet1!P146))</f>
        <v/>
      </c>
      <c r="N146" s="6" t="e">
        <f>(Sheet1!AA146)</f>
        <v>#VALUE!</v>
      </c>
      <c r="O146" s="6" t="e">
        <f t="shared" si="13"/>
        <v>#VALUE!</v>
      </c>
      <c r="P146" s="6" t="e">
        <f>IF(Sheet1!X146="No","No",IF(Sheet1!X146="","No","Yes"))</f>
        <v>#VALUE!</v>
      </c>
      <c r="Q146" t="e">
        <f>(Sheet1!AB146)</f>
        <v>#VALUE!</v>
      </c>
      <c r="R146" s="6" t="e">
        <f>IF(Sheet1!F146=FALSE,Q146,Sheet1!G146&amp;Sheet1!F146)</f>
        <v>#VALUE!</v>
      </c>
      <c r="S146" s="6" t="e">
        <f t="shared" si="14"/>
        <v>#VALUE!</v>
      </c>
      <c r="T146" s="6" t="e">
        <f>IF(Sheet1!A146=0,"C=US;A= ;P=Regional Municip;O=Lisgar;S="&amp;K146&amp;";"&amp;"G="&amp;L146&amp;";"&amp;"I="&amp;M146&amp;";","C=US;A= ;P=Regional Municip;O=Lisgar;S="&amp;K146&amp;";"&amp;"G="&amp;L146&amp;Sheet1!A146&amp;";"&amp;"I="&amp;M146&amp;";")</f>
        <v>#N/A</v>
      </c>
      <c r="U146" t="str">
        <f ca="1">(Sheet1!AM146)</f>
        <v>DC1MDB08</v>
      </c>
      <c r="V146" t="e">
        <f>(Sheet1!AC146)</f>
        <v>#VALUE!</v>
      </c>
      <c r="W146" t="e">
        <f>Sheet3!D146</f>
        <v>#VALUE!</v>
      </c>
      <c r="X146" t="e">
        <f>Sheet3!E146</f>
        <v>#VALUE!</v>
      </c>
      <c r="Y146" t="str">
        <f t="shared" si="12"/>
        <v/>
      </c>
      <c r="Z146" t="str">
        <f>IF(ISERROR(Sheet1!AI146),"",Sheet1!AI146)</f>
        <v/>
      </c>
      <c r="AA146" t="e">
        <f>IF(Sheet1!W146="Councillors",5120,IF(Sheet1!W146="Information Technology Services Dept.",1024,IF(Sheet1!W146="City Clerk and Solicitor Dept",1953,"No")))</f>
        <v>#VALUE!</v>
      </c>
      <c r="AB146" s="5" t="s">
        <v>96</v>
      </c>
      <c r="AC146" t="e">
        <f>IF(Sheet1!W146="Councillors",4608,IF(Sheet1!W146="Information Technology Services Dept.",921,IF(Sheet1!W146="City Clerk and Solicitor Dept",1855,"No")))</f>
        <v>#VALUE!</v>
      </c>
      <c r="AD146" t="e">
        <f t="shared" si="15"/>
        <v>#VALUE!</v>
      </c>
      <c r="AE146" t="str">
        <f ca="1">IF(Sheet1!AM146="DC1MDB01","DC1",IF(Sheet1!AM146="DC1MDB02","DC1",IF(Sheet1!AM146="DC1MDB03","DC1",IF(Sheet1!AM146="DC1MDB04","DC1",IF(Sheet1!AM146="DC1MDB05","DC1",IF(Sheet1!AM146="DC1MDB06","DC1",IF(Sheet1!AM146="DC1MDB07","DC1",IF(Sheet1!AM146="DC1MDB08","DC1",IF(Sheet1!AM146="DC1MDB09","DC1",IF(Sheet1!AM146="DC1MDB10","DC1",IF(Sheet1!AM146="DC4MDB01","DC4",IF(Sheet1!AM146="DC4MDB02","DC4",IF(Sheet1!AM146="DC4MDB03","DC4",IF(Sheet1!AM146="DC4MDB04","DC4",IF(Sheet1!AM146="DC4MDB05","DC4",IF(Sheet1!AM146="DC4MDB06","DC4",IF(Sheet1!AM146="DC4MDB07","DC4",IF(Sheet1!AM146="DC4MDB08","DC4",IF(Sheet1!AM146="DC4MDB09","DC4",IF(Sheet1!AM146="DC4MDB10","DC4","$False"))))))))))))))))))))</f>
        <v>DC1</v>
      </c>
      <c r="AF146" t="s">
        <v>35</v>
      </c>
      <c r="AG146" t="e">
        <f t="shared" si="16"/>
        <v>#VALUE!</v>
      </c>
      <c r="AH146" t="e">
        <f t="shared" si="17"/>
        <v>#VALUE!</v>
      </c>
      <c r="AI146" t="s">
        <v>11</v>
      </c>
      <c r="AJ146" t="s">
        <v>12</v>
      </c>
      <c r="AK146" t="s">
        <v>13</v>
      </c>
      <c r="AL146" t="s">
        <v>14</v>
      </c>
      <c r="AM146" t="s">
        <v>5</v>
      </c>
      <c r="AN146" t="s">
        <v>15</v>
      </c>
      <c r="AO146" t="s">
        <v>16</v>
      </c>
      <c r="AP146" t="s">
        <v>17</v>
      </c>
      <c r="AQ146" t="s">
        <v>18</v>
      </c>
      <c r="AR146" t="s">
        <v>19</v>
      </c>
    </row>
    <row r="147" spans="1:44" ht="13.5" customHeight="1">
      <c r="A147" s="7"/>
      <c r="B147" s="7"/>
      <c r="C147" s="7"/>
      <c r="D147" s="8"/>
      <c r="F147" s="9" t="str">
        <f>(Sheet1!AE147)</f>
        <v/>
      </c>
      <c r="G147" t="str">
        <f>IF(OR(Sheet1!AH147="Yes",Sheet1!AF147="Yes"),"\\CMFP538\"&amp;Sheet1!AK147,"")</f>
        <v/>
      </c>
      <c r="H147" t="str">
        <f>IF(G147="","",Sheet1!AK147)</f>
        <v/>
      </c>
      <c r="I147" t="str">
        <f>IF(G147="","",Sheet1!AJ147)</f>
        <v/>
      </c>
      <c r="J147" t="e">
        <f>PROPER(Sheet1!Z147)</f>
        <v>#VALUE!</v>
      </c>
      <c r="K147" t="e">
        <f>PROPER(TRIM(IF(ISERROR(Sheet1!N147),Sheet1!Q147,Sheet1!N147)))</f>
        <v>#VALUE!</v>
      </c>
      <c r="L147" t="e">
        <f>PROPER(Sheet1!V147)</f>
        <v>#VALUE!</v>
      </c>
      <c r="M147" t="str">
        <f>TRIM(IF(ISERROR(Sheet1!P147),"",Sheet1!P147))</f>
        <v/>
      </c>
      <c r="N147" s="6" t="e">
        <f>(Sheet1!AA147)</f>
        <v>#VALUE!</v>
      </c>
      <c r="O147" s="6" t="e">
        <f t="shared" si="13"/>
        <v>#VALUE!</v>
      </c>
      <c r="P147" s="6" t="e">
        <f>IF(Sheet1!X147="No","No",IF(Sheet1!X147="","No","Yes"))</f>
        <v>#VALUE!</v>
      </c>
      <c r="Q147" t="e">
        <f>(Sheet1!AB147)</f>
        <v>#VALUE!</v>
      </c>
      <c r="R147" s="6" t="e">
        <f>IF(Sheet1!F147=FALSE,Q147,Sheet1!G147&amp;Sheet1!F147)</f>
        <v>#VALUE!</v>
      </c>
      <c r="S147" s="6" t="e">
        <f t="shared" si="14"/>
        <v>#VALUE!</v>
      </c>
      <c r="T147" s="6" t="e">
        <f>IF(Sheet1!A147=0,"C=US;A= ;P=Regional Municip;O=Lisgar;S="&amp;K147&amp;";"&amp;"G="&amp;L147&amp;";"&amp;"I="&amp;M147&amp;";","C=US;A= ;P=Regional Municip;O=Lisgar;S="&amp;K147&amp;";"&amp;"G="&amp;L147&amp;Sheet1!A147&amp;";"&amp;"I="&amp;M147&amp;";")</f>
        <v>#N/A</v>
      </c>
      <c r="U147" t="str">
        <f ca="1">(Sheet1!AM147)</f>
        <v>DC1MDB01</v>
      </c>
      <c r="V147" t="e">
        <f>(Sheet1!AC147)</f>
        <v>#VALUE!</v>
      </c>
      <c r="W147" t="e">
        <f>Sheet3!D147</f>
        <v>#VALUE!</v>
      </c>
      <c r="X147" t="e">
        <f>Sheet3!E147</f>
        <v>#VALUE!</v>
      </c>
      <c r="Y147" t="str">
        <f t="shared" si="12"/>
        <v/>
      </c>
      <c r="Z147" t="str">
        <f>IF(ISERROR(Sheet1!AI147),"",Sheet1!AI147)</f>
        <v/>
      </c>
      <c r="AA147" t="e">
        <f>IF(Sheet1!W147="Councillors",5120,IF(Sheet1!W147="Information Technology Services Dept.",1024,IF(Sheet1!W147="City Clerk and Solicitor Dept",1953,"No")))</f>
        <v>#VALUE!</v>
      </c>
      <c r="AB147" s="5" t="s">
        <v>96</v>
      </c>
      <c r="AC147" t="e">
        <f>IF(Sheet1!W147="Councillors",4608,IF(Sheet1!W147="Information Technology Services Dept.",921,IF(Sheet1!W147="City Clerk and Solicitor Dept",1855,"No")))</f>
        <v>#VALUE!</v>
      </c>
      <c r="AD147" t="e">
        <f t="shared" si="15"/>
        <v>#VALUE!</v>
      </c>
      <c r="AE147" t="str">
        <f ca="1">IF(Sheet1!AM147="DC1MDB01","DC1",IF(Sheet1!AM147="DC1MDB02","DC1",IF(Sheet1!AM147="DC1MDB03","DC1",IF(Sheet1!AM147="DC1MDB04","DC1",IF(Sheet1!AM147="DC1MDB05","DC1",IF(Sheet1!AM147="DC1MDB06","DC1",IF(Sheet1!AM147="DC1MDB07","DC1",IF(Sheet1!AM147="DC1MDB08","DC1",IF(Sheet1!AM147="DC1MDB09","DC1",IF(Sheet1!AM147="DC1MDB10","DC1",IF(Sheet1!AM147="DC4MDB01","DC4",IF(Sheet1!AM147="DC4MDB02","DC4",IF(Sheet1!AM147="DC4MDB03","DC4",IF(Sheet1!AM147="DC4MDB04","DC4",IF(Sheet1!AM147="DC4MDB05","DC4",IF(Sheet1!AM147="DC4MDB06","DC4",IF(Sheet1!AM147="DC4MDB07","DC4",IF(Sheet1!AM147="DC4MDB08","DC4",IF(Sheet1!AM147="DC4MDB09","DC4",IF(Sheet1!AM147="DC4MDB10","DC4","$False"))))))))))))))))))))</f>
        <v>DC1</v>
      </c>
      <c r="AF147" t="s">
        <v>35</v>
      </c>
      <c r="AG147" t="e">
        <f t="shared" si="16"/>
        <v>#VALUE!</v>
      </c>
      <c r="AH147" t="e">
        <f t="shared" si="17"/>
        <v>#VALUE!</v>
      </c>
      <c r="AI147" t="s">
        <v>11</v>
      </c>
      <c r="AJ147" t="s">
        <v>12</v>
      </c>
      <c r="AK147" t="s">
        <v>13</v>
      </c>
      <c r="AL147" t="s">
        <v>14</v>
      </c>
      <c r="AM147" t="s">
        <v>5</v>
      </c>
      <c r="AN147" t="s">
        <v>15</v>
      </c>
      <c r="AO147" t="s">
        <v>16</v>
      </c>
      <c r="AP147" t="s">
        <v>17</v>
      </c>
      <c r="AQ147" t="s">
        <v>18</v>
      </c>
      <c r="AR147" t="s">
        <v>19</v>
      </c>
    </row>
    <row r="148" spans="1:44" ht="13.5" customHeight="1">
      <c r="A148" s="7"/>
      <c r="B148" s="7"/>
      <c r="C148" s="7"/>
      <c r="D148" s="8"/>
      <c r="F148" s="9" t="str">
        <f>(Sheet1!AE148)</f>
        <v/>
      </c>
      <c r="G148" t="str">
        <f>IF(OR(Sheet1!AH148="Yes",Sheet1!AF148="Yes"),"\\CMFP538\"&amp;Sheet1!AK148,"")</f>
        <v/>
      </c>
      <c r="H148" t="str">
        <f>IF(G148="","",Sheet1!AK148)</f>
        <v/>
      </c>
      <c r="I148" t="str">
        <f>IF(G148="","",Sheet1!AJ148)</f>
        <v/>
      </c>
      <c r="J148" t="e">
        <f>PROPER(Sheet1!Z148)</f>
        <v>#VALUE!</v>
      </c>
      <c r="K148" t="e">
        <f>PROPER(TRIM(IF(ISERROR(Sheet1!N148),Sheet1!Q148,Sheet1!N148)))</f>
        <v>#VALUE!</v>
      </c>
      <c r="L148" t="e">
        <f>PROPER(Sheet1!V148)</f>
        <v>#VALUE!</v>
      </c>
      <c r="M148" t="str">
        <f>TRIM(IF(ISERROR(Sheet1!P148),"",Sheet1!P148))</f>
        <v/>
      </c>
      <c r="N148" s="6" t="e">
        <f>(Sheet1!AA148)</f>
        <v>#VALUE!</v>
      </c>
      <c r="O148" s="6" t="e">
        <f t="shared" si="13"/>
        <v>#VALUE!</v>
      </c>
      <c r="P148" s="6" t="e">
        <f>IF(Sheet1!X148="No","No",IF(Sheet1!X148="","No","Yes"))</f>
        <v>#VALUE!</v>
      </c>
      <c r="Q148" t="e">
        <f>(Sheet1!AB148)</f>
        <v>#VALUE!</v>
      </c>
      <c r="R148" s="6" t="e">
        <f>IF(Sheet1!F148=FALSE,Q148,Sheet1!G148&amp;Sheet1!F148)</f>
        <v>#VALUE!</v>
      </c>
      <c r="S148" s="6" t="e">
        <f t="shared" si="14"/>
        <v>#VALUE!</v>
      </c>
      <c r="T148" s="6" t="e">
        <f>IF(Sheet1!A148=0,"C=US;A= ;P=Regional Municip;O=Lisgar;S="&amp;K148&amp;";"&amp;"G="&amp;L148&amp;";"&amp;"I="&amp;M148&amp;";","C=US;A= ;P=Regional Municip;O=Lisgar;S="&amp;K148&amp;";"&amp;"G="&amp;L148&amp;Sheet1!A148&amp;";"&amp;"I="&amp;M148&amp;";")</f>
        <v>#N/A</v>
      </c>
      <c r="U148" t="str">
        <f ca="1">(Sheet1!AM148)</f>
        <v>DC1MDB09</v>
      </c>
      <c r="V148" t="e">
        <f>(Sheet1!AC148)</f>
        <v>#VALUE!</v>
      </c>
      <c r="W148" t="e">
        <f>Sheet3!D148</f>
        <v>#VALUE!</v>
      </c>
      <c r="X148" t="e">
        <f>Sheet3!E148</f>
        <v>#VALUE!</v>
      </c>
      <c r="Y148" t="str">
        <f t="shared" si="12"/>
        <v/>
      </c>
      <c r="Z148" t="str">
        <f>IF(ISERROR(Sheet1!AI148),"",Sheet1!AI148)</f>
        <v/>
      </c>
      <c r="AA148" t="e">
        <f>IF(Sheet1!W148="Councillors",5120,IF(Sheet1!W148="Information Technology Services Dept.",1024,IF(Sheet1!W148="City Clerk and Solicitor Dept",1953,"No")))</f>
        <v>#VALUE!</v>
      </c>
      <c r="AB148" s="5" t="s">
        <v>96</v>
      </c>
      <c r="AC148" t="e">
        <f>IF(Sheet1!W148="Councillors",4608,IF(Sheet1!W148="Information Technology Services Dept.",921,IF(Sheet1!W148="City Clerk and Solicitor Dept",1855,"No")))</f>
        <v>#VALUE!</v>
      </c>
      <c r="AD148" t="e">
        <f t="shared" si="15"/>
        <v>#VALUE!</v>
      </c>
      <c r="AE148" t="str">
        <f ca="1">IF(Sheet1!AM148="DC1MDB01","DC1",IF(Sheet1!AM148="DC1MDB02","DC1",IF(Sheet1!AM148="DC1MDB03","DC1",IF(Sheet1!AM148="DC1MDB04","DC1",IF(Sheet1!AM148="DC1MDB05","DC1",IF(Sheet1!AM148="DC1MDB06","DC1",IF(Sheet1!AM148="DC1MDB07","DC1",IF(Sheet1!AM148="DC1MDB08","DC1",IF(Sheet1!AM148="DC1MDB09","DC1",IF(Sheet1!AM148="DC1MDB10","DC1",IF(Sheet1!AM148="DC4MDB01","DC4",IF(Sheet1!AM148="DC4MDB02","DC4",IF(Sheet1!AM148="DC4MDB03","DC4",IF(Sheet1!AM148="DC4MDB04","DC4",IF(Sheet1!AM148="DC4MDB05","DC4",IF(Sheet1!AM148="DC4MDB06","DC4",IF(Sheet1!AM148="DC4MDB07","DC4",IF(Sheet1!AM148="DC4MDB08","DC4",IF(Sheet1!AM148="DC4MDB09","DC4",IF(Sheet1!AM148="DC4MDB10","DC4","$False"))))))))))))))))))))</f>
        <v>DC1</v>
      </c>
      <c r="AF148" t="s">
        <v>35</v>
      </c>
      <c r="AG148" t="e">
        <f t="shared" si="16"/>
        <v>#VALUE!</v>
      </c>
      <c r="AH148" t="e">
        <f t="shared" si="17"/>
        <v>#VALUE!</v>
      </c>
      <c r="AI148" t="s">
        <v>11</v>
      </c>
      <c r="AJ148" t="s">
        <v>12</v>
      </c>
      <c r="AK148" t="s">
        <v>13</v>
      </c>
      <c r="AL148" t="s">
        <v>14</v>
      </c>
      <c r="AM148" t="s">
        <v>5</v>
      </c>
      <c r="AN148" t="s">
        <v>15</v>
      </c>
      <c r="AO148" t="s">
        <v>16</v>
      </c>
      <c r="AP148" t="s">
        <v>17</v>
      </c>
      <c r="AQ148" t="s">
        <v>18</v>
      </c>
      <c r="AR148" t="s">
        <v>19</v>
      </c>
    </row>
    <row r="149" spans="1:44" ht="13.5" customHeight="1">
      <c r="A149" s="7"/>
      <c r="B149" s="7"/>
      <c r="C149" s="7"/>
      <c r="D149" s="8"/>
      <c r="F149" s="9" t="str">
        <f>(Sheet1!AE149)</f>
        <v/>
      </c>
      <c r="G149" t="str">
        <f>IF(OR(Sheet1!AH149="Yes",Sheet1!AF149="Yes"),"\\CMFP538\"&amp;Sheet1!AK149,"")</f>
        <v/>
      </c>
      <c r="H149" t="str">
        <f>IF(G149="","",Sheet1!AK149)</f>
        <v/>
      </c>
      <c r="I149" t="str">
        <f>IF(G149="","",Sheet1!AJ149)</f>
        <v/>
      </c>
      <c r="J149" t="e">
        <f>PROPER(Sheet1!Z149)</f>
        <v>#VALUE!</v>
      </c>
      <c r="K149" t="e">
        <f>PROPER(TRIM(IF(ISERROR(Sheet1!N149),Sheet1!Q149,Sheet1!N149)))</f>
        <v>#VALUE!</v>
      </c>
      <c r="L149" t="e">
        <f>PROPER(Sheet1!V149)</f>
        <v>#VALUE!</v>
      </c>
      <c r="M149" t="str">
        <f>TRIM(IF(ISERROR(Sheet1!P149),"",Sheet1!P149))</f>
        <v/>
      </c>
      <c r="N149" s="6" t="e">
        <f>(Sheet1!AA149)</f>
        <v>#VALUE!</v>
      </c>
      <c r="O149" s="6" t="e">
        <f t="shared" si="13"/>
        <v>#VALUE!</v>
      </c>
      <c r="P149" s="6" t="e">
        <f>IF(Sheet1!X149="No","No",IF(Sheet1!X149="","No","Yes"))</f>
        <v>#VALUE!</v>
      </c>
      <c r="Q149" t="e">
        <f>(Sheet1!AB149)</f>
        <v>#VALUE!</v>
      </c>
      <c r="R149" s="6" t="e">
        <f>IF(Sheet1!F149=FALSE,Q149,Sheet1!G149&amp;Sheet1!F149)</f>
        <v>#VALUE!</v>
      </c>
      <c r="S149" s="6" t="e">
        <f t="shared" si="14"/>
        <v>#VALUE!</v>
      </c>
      <c r="T149" s="6" t="e">
        <f>IF(Sheet1!A149=0,"C=US;A= ;P=Regional Municip;O=Lisgar;S="&amp;K149&amp;";"&amp;"G="&amp;L149&amp;";"&amp;"I="&amp;M149&amp;";","C=US;A= ;P=Regional Municip;O=Lisgar;S="&amp;K149&amp;";"&amp;"G="&amp;L149&amp;Sheet1!A149&amp;";"&amp;"I="&amp;M149&amp;";")</f>
        <v>#N/A</v>
      </c>
      <c r="U149" t="str">
        <f ca="1">(Sheet1!AM149)</f>
        <v>DC1MDB09</v>
      </c>
      <c r="V149" t="e">
        <f>(Sheet1!AC149)</f>
        <v>#VALUE!</v>
      </c>
      <c r="W149" t="e">
        <f>Sheet3!D149</f>
        <v>#VALUE!</v>
      </c>
      <c r="X149" t="e">
        <f>Sheet3!E149</f>
        <v>#VALUE!</v>
      </c>
      <c r="Y149" t="str">
        <f t="shared" si="12"/>
        <v/>
      </c>
      <c r="Z149" t="str">
        <f>IF(ISERROR(Sheet1!AI149),"",Sheet1!AI149)</f>
        <v/>
      </c>
      <c r="AA149" t="e">
        <f>IF(Sheet1!W149="Councillors",5120,IF(Sheet1!W149="Information Technology Services Dept.",1024,IF(Sheet1!W149="City Clerk and Solicitor Dept",1953,"No")))</f>
        <v>#VALUE!</v>
      </c>
      <c r="AB149" s="5" t="s">
        <v>96</v>
      </c>
      <c r="AC149" t="e">
        <f>IF(Sheet1!W149="Councillors",4608,IF(Sheet1!W149="Information Technology Services Dept.",921,IF(Sheet1!W149="City Clerk and Solicitor Dept",1855,"No")))</f>
        <v>#VALUE!</v>
      </c>
      <c r="AD149" t="e">
        <f t="shared" si="15"/>
        <v>#VALUE!</v>
      </c>
      <c r="AE149" t="str">
        <f ca="1">IF(Sheet1!AM149="DC1MDB01","DC1",IF(Sheet1!AM149="DC1MDB02","DC1",IF(Sheet1!AM149="DC1MDB03","DC1",IF(Sheet1!AM149="DC1MDB04","DC1",IF(Sheet1!AM149="DC1MDB05","DC1",IF(Sheet1!AM149="DC1MDB06","DC1",IF(Sheet1!AM149="DC1MDB07","DC1",IF(Sheet1!AM149="DC1MDB08","DC1",IF(Sheet1!AM149="DC1MDB09","DC1",IF(Sheet1!AM149="DC1MDB10","DC1",IF(Sheet1!AM149="DC4MDB01","DC4",IF(Sheet1!AM149="DC4MDB02","DC4",IF(Sheet1!AM149="DC4MDB03","DC4",IF(Sheet1!AM149="DC4MDB04","DC4",IF(Sheet1!AM149="DC4MDB05","DC4",IF(Sheet1!AM149="DC4MDB06","DC4",IF(Sheet1!AM149="DC4MDB07","DC4",IF(Sheet1!AM149="DC4MDB08","DC4",IF(Sheet1!AM149="DC4MDB09","DC4",IF(Sheet1!AM149="DC4MDB10","DC4","$False"))))))))))))))))))))</f>
        <v>DC1</v>
      </c>
      <c r="AF149" t="s">
        <v>35</v>
      </c>
      <c r="AG149" t="e">
        <f t="shared" si="16"/>
        <v>#VALUE!</v>
      </c>
      <c r="AH149" t="e">
        <f t="shared" si="17"/>
        <v>#VALUE!</v>
      </c>
      <c r="AI149" t="s">
        <v>11</v>
      </c>
      <c r="AJ149" t="s">
        <v>12</v>
      </c>
      <c r="AK149" t="s">
        <v>13</v>
      </c>
      <c r="AL149" t="s">
        <v>14</v>
      </c>
      <c r="AM149" t="s">
        <v>5</v>
      </c>
      <c r="AN149" t="s">
        <v>15</v>
      </c>
      <c r="AO149" t="s">
        <v>16</v>
      </c>
      <c r="AP149" t="s">
        <v>17</v>
      </c>
      <c r="AQ149" t="s">
        <v>18</v>
      </c>
      <c r="AR149" t="s">
        <v>19</v>
      </c>
    </row>
    <row r="150" spans="1:44" ht="13.5" customHeight="1">
      <c r="A150" s="7"/>
      <c r="B150" s="7"/>
      <c r="C150" s="7"/>
      <c r="D150" s="8"/>
      <c r="F150" s="9" t="str">
        <f>(Sheet1!AE150)</f>
        <v/>
      </c>
      <c r="G150" t="str">
        <f>IF(OR(Sheet1!AH150="Yes",Sheet1!AF150="Yes"),"\\CMFP538\"&amp;Sheet1!AK150,"")</f>
        <v/>
      </c>
      <c r="H150" t="str">
        <f>IF(G150="","",Sheet1!AK150)</f>
        <v/>
      </c>
      <c r="I150" t="str">
        <f>IF(G150="","",Sheet1!AJ150)</f>
        <v/>
      </c>
      <c r="J150" t="e">
        <f>PROPER(Sheet1!Z150)</f>
        <v>#VALUE!</v>
      </c>
      <c r="K150" t="e">
        <f>PROPER(TRIM(IF(ISERROR(Sheet1!N150),Sheet1!Q150,Sheet1!N150)))</f>
        <v>#VALUE!</v>
      </c>
      <c r="L150" t="e">
        <f>PROPER(Sheet1!V150)</f>
        <v>#VALUE!</v>
      </c>
      <c r="M150" t="str">
        <f>TRIM(IF(ISERROR(Sheet1!P150),"",Sheet1!P150))</f>
        <v/>
      </c>
      <c r="N150" s="6" t="e">
        <f>(Sheet1!AA150)</f>
        <v>#VALUE!</v>
      </c>
      <c r="O150" s="6" t="e">
        <f t="shared" si="13"/>
        <v>#VALUE!</v>
      </c>
      <c r="P150" s="6" t="e">
        <f>IF(Sheet1!X150="No","No",IF(Sheet1!X150="","No","Yes"))</f>
        <v>#VALUE!</v>
      </c>
      <c r="Q150" t="e">
        <f>(Sheet1!AB150)</f>
        <v>#VALUE!</v>
      </c>
      <c r="R150" s="6" t="e">
        <f>IF(Sheet1!F150=FALSE,Q150,Sheet1!G150&amp;Sheet1!F150)</f>
        <v>#VALUE!</v>
      </c>
      <c r="S150" s="6" t="e">
        <f t="shared" si="14"/>
        <v>#VALUE!</v>
      </c>
      <c r="T150" s="6" t="e">
        <f>IF(Sheet1!A150=0,"C=US;A= ;P=Regional Municip;O=Lisgar;S="&amp;K150&amp;";"&amp;"G="&amp;L150&amp;";"&amp;"I="&amp;M150&amp;";","C=US;A= ;P=Regional Municip;O=Lisgar;S="&amp;K150&amp;";"&amp;"G="&amp;L150&amp;Sheet1!A150&amp;";"&amp;"I="&amp;M150&amp;";")</f>
        <v>#N/A</v>
      </c>
      <c r="U150" t="str">
        <f ca="1">(Sheet1!AM150)</f>
        <v>DC4MDB09</v>
      </c>
      <c r="V150" t="e">
        <f>(Sheet1!AC150)</f>
        <v>#VALUE!</v>
      </c>
      <c r="W150" t="e">
        <f>Sheet3!D150</f>
        <v>#VALUE!</v>
      </c>
      <c r="X150" t="e">
        <f>Sheet3!E150</f>
        <v>#VALUE!</v>
      </c>
      <c r="Y150" t="str">
        <f t="shared" si="12"/>
        <v/>
      </c>
      <c r="Z150" t="str">
        <f>IF(ISERROR(Sheet1!AI150),"",Sheet1!AI150)</f>
        <v/>
      </c>
      <c r="AA150" t="e">
        <f>IF(Sheet1!W150="Councillors",5120,IF(Sheet1!W150="Information Technology Services Dept.",1024,IF(Sheet1!W150="City Clerk and Solicitor Dept",1953,"No")))</f>
        <v>#VALUE!</v>
      </c>
      <c r="AB150" s="5" t="s">
        <v>96</v>
      </c>
      <c r="AC150" t="e">
        <f>IF(Sheet1!W150="Councillors",4608,IF(Sheet1!W150="Information Technology Services Dept.",921,IF(Sheet1!W150="City Clerk and Solicitor Dept",1855,"No")))</f>
        <v>#VALUE!</v>
      </c>
      <c r="AD150" t="e">
        <f t="shared" si="15"/>
        <v>#VALUE!</v>
      </c>
      <c r="AE150" t="str">
        <f ca="1">IF(Sheet1!AM150="DC1MDB01","DC1",IF(Sheet1!AM150="DC1MDB02","DC1",IF(Sheet1!AM150="DC1MDB03","DC1",IF(Sheet1!AM150="DC1MDB04","DC1",IF(Sheet1!AM150="DC1MDB05","DC1",IF(Sheet1!AM150="DC1MDB06","DC1",IF(Sheet1!AM150="DC1MDB07","DC1",IF(Sheet1!AM150="DC1MDB08","DC1",IF(Sheet1!AM150="DC1MDB09","DC1",IF(Sheet1!AM150="DC1MDB10","DC1",IF(Sheet1!AM150="DC4MDB01","DC4",IF(Sheet1!AM150="DC4MDB02","DC4",IF(Sheet1!AM150="DC4MDB03","DC4",IF(Sheet1!AM150="DC4MDB04","DC4",IF(Sheet1!AM150="DC4MDB05","DC4",IF(Sheet1!AM150="DC4MDB06","DC4",IF(Sheet1!AM150="DC4MDB07","DC4",IF(Sheet1!AM150="DC4MDB08","DC4",IF(Sheet1!AM150="DC4MDB09","DC4",IF(Sheet1!AM150="DC4MDB10","DC4","$False"))))))))))))))))))))</f>
        <v>DC4</v>
      </c>
      <c r="AF150" t="s">
        <v>35</v>
      </c>
      <c r="AG150" t="e">
        <f t="shared" si="16"/>
        <v>#VALUE!</v>
      </c>
      <c r="AH150" t="e">
        <f t="shared" si="17"/>
        <v>#VALUE!</v>
      </c>
      <c r="AI150" t="s">
        <v>11</v>
      </c>
      <c r="AJ150" t="s">
        <v>12</v>
      </c>
      <c r="AK150" t="s">
        <v>13</v>
      </c>
      <c r="AL150" t="s">
        <v>14</v>
      </c>
      <c r="AM150" t="s">
        <v>5</v>
      </c>
      <c r="AN150" t="s">
        <v>15</v>
      </c>
      <c r="AO150" t="s">
        <v>16</v>
      </c>
      <c r="AP150" t="s">
        <v>17</v>
      </c>
      <c r="AQ150" t="s">
        <v>18</v>
      </c>
      <c r="AR150" t="s">
        <v>19</v>
      </c>
    </row>
    <row r="151" spans="1:44" ht="13.5" customHeight="1">
      <c r="A151" s="7"/>
      <c r="B151" s="7"/>
      <c r="C151" s="7"/>
      <c r="D151" s="8"/>
      <c r="F151" s="9" t="str">
        <f>(Sheet1!AE151)</f>
        <v/>
      </c>
      <c r="G151" t="str">
        <f>IF(OR(Sheet1!AH151="Yes",Sheet1!AF151="Yes"),"\\CMFP538\"&amp;Sheet1!AK151,"")</f>
        <v/>
      </c>
      <c r="H151" t="str">
        <f>IF(G151="","",Sheet1!AK151)</f>
        <v/>
      </c>
      <c r="I151" t="str">
        <f>IF(G151="","",Sheet1!AJ151)</f>
        <v/>
      </c>
      <c r="J151" t="e">
        <f>PROPER(Sheet1!Z151)</f>
        <v>#VALUE!</v>
      </c>
      <c r="K151" t="e">
        <f>PROPER(TRIM(IF(ISERROR(Sheet1!N151),Sheet1!Q151,Sheet1!N151)))</f>
        <v>#VALUE!</v>
      </c>
      <c r="L151" t="e">
        <f>PROPER(Sheet1!V151)</f>
        <v>#VALUE!</v>
      </c>
      <c r="M151" t="str">
        <f>TRIM(IF(ISERROR(Sheet1!P151),"",Sheet1!P151))</f>
        <v/>
      </c>
      <c r="N151" s="6" t="e">
        <f>(Sheet1!AA151)</f>
        <v>#VALUE!</v>
      </c>
      <c r="O151" s="6" t="e">
        <f t="shared" si="13"/>
        <v>#VALUE!</v>
      </c>
      <c r="P151" s="6" t="e">
        <f>IF(Sheet1!X151="No","No",IF(Sheet1!X151="","No","Yes"))</f>
        <v>#VALUE!</v>
      </c>
      <c r="Q151" t="e">
        <f>(Sheet1!AB151)</f>
        <v>#VALUE!</v>
      </c>
      <c r="R151" s="6" t="e">
        <f>IF(Sheet1!F151=FALSE,Q151,Sheet1!G151&amp;Sheet1!F151)</f>
        <v>#VALUE!</v>
      </c>
      <c r="S151" s="6" t="e">
        <f t="shared" si="14"/>
        <v>#VALUE!</v>
      </c>
      <c r="T151" s="6" t="e">
        <f>IF(Sheet1!A151=0,"C=US;A= ;P=Regional Municip;O=Lisgar;S="&amp;K151&amp;";"&amp;"G="&amp;L151&amp;";"&amp;"I="&amp;M151&amp;";","C=US;A= ;P=Regional Municip;O=Lisgar;S="&amp;K151&amp;";"&amp;"G="&amp;L151&amp;Sheet1!A151&amp;";"&amp;"I="&amp;M151&amp;";")</f>
        <v>#N/A</v>
      </c>
      <c r="U151" t="str">
        <f ca="1">(Sheet1!AM151)</f>
        <v>DC1MDB10</v>
      </c>
      <c r="V151" t="e">
        <f>(Sheet1!AC151)</f>
        <v>#VALUE!</v>
      </c>
      <c r="W151" t="e">
        <f>Sheet3!D151</f>
        <v>#VALUE!</v>
      </c>
      <c r="X151" t="e">
        <f>Sheet3!E151</f>
        <v>#VALUE!</v>
      </c>
      <c r="Y151" t="str">
        <f t="shared" si="12"/>
        <v/>
      </c>
      <c r="Z151" t="str">
        <f>IF(ISERROR(Sheet1!AI151),"",Sheet1!AI151)</f>
        <v/>
      </c>
      <c r="AA151" t="e">
        <f>IF(Sheet1!W151="Councillors",5120,IF(Sheet1!W151="Information Technology Services Dept.",1024,IF(Sheet1!W151="City Clerk and Solicitor Dept",1953,"No")))</f>
        <v>#VALUE!</v>
      </c>
      <c r="AB151" s="5" t="s">
        <v>96</v>
      </c>
      <c r="AC151" t="e">
        <f>IF(Sheet1!W151="Councillors",4608,IF(Sheet1!W151="Information Technology Services Dept.",921,IF(Sheet1!W151="City Clerk and Solicitor Dept",1855,"No")))</f>
        <v>#VALUE!</v>
      </c>
      <c r="AD151" t="e">
        <f t="shared" si="15"/>
        <v>#VALUE!</v>
      </c>
      <c r="AE151" t="str">
        <f ca="1">IF(Sheet1!AM151="DC1MDB01","DC1",IF(Sheet1!AM151="DC1MDB02","DC1",IF(Sheet1!AM151="DC1MDB03","DC1",IF(Sheet1!AM151="DC1MDB04","DC1",IF(Sheet1!AM151="DC1MDB05","DC1",IF(Sheet1!AM151="DC1MDB06","DC1",IF(Sheet1!AM151="DC1MDB07","DC1",IF(Sheet1!AM151="DC1MDB08","DC1",IF(Sheet1!AM151="DC1MDB09","DC1",IF(Sheet1!AM151="DC1MDB10","DC1",IF(Sheet1!AM151="DC4MDB01","DC4",IF(Sheet1!AM151="DC4MDB02","DC4",IF(Sheet1!AM151="DC4MDB03","DC4",IF(Sheet1!AM151="DC4MDB04","DC4",IF(Sheet1!AM151="DC4MDB05","DC4",IF(Sheet1!AM151="DC4MDB06","DC4",IF(Sheet1!AM151="DC4MDB07","DC4",IF(Sheet1!AM151="DC4MDB08","DC4",IF(Sheet1!AM151="DC4MDB09","DC4",IF(Sheet1!AM151="DC4MDB10","DC4","$False"))))))))))))))))))))</f>
        <v>DC1</v>
      </c>
      <c r="AF151" t="s">
        <v>35</v>
      </c>
      <c r="AG151" t="e">
        <f t="shared" si="16"/>
        <v>#VALUE!</v>
      </c>
      <c r="AH151" t="e">
        <f t="shared" si="17"/>
        <v>#VALUE!</v>
      </c>
      <c r="AI151" t="s">
        <v>11</v>
      </c>
      <c r="AJ151" t="s">
        <v>12</v>
      </c>
      <c r="AK151" t="s">
        <v>13</v>
      </c>
      <c r="AL151" t="s">
        <v>14</v>
      </c>
      <c r="AM151" t="s">
        <v>5</v>
      </c>
      <c r="AN151" t="s">
        <v>15</v>
      </c>
      <c r="AO151" t="s">
        <v>16</v>
      </c>
      <c r="AP151" t="s">
        <v>17</v>
      </c>
      <c r="AQ151" t="s">
        <v>18</v>
      </c>
      <c r="AR151" t="s">
        <v>19</v>
      </c>
    </row>
    <row r="152" spans="1:44" ht="13.5" customHeight="1">
      <c r="A152" s="7"/>
      <c r="B152" s="7"/>
      <c r="C152" s="7"/>
      <c r="D152" s="8"/>
      <c r="F152" s="9" t="str">
        <f>(Sheet1!AE152)</f>
        <v/>
      </c>
      <c r="G152" t="str">
        <f>IF(OR(Sheet1!AH152="Yes",Sheet1!AF152="Yes"),"\\CMFP538\"&amp;Sheet1!AK152,"")</f>
        <v/>
      </c>
      <c r="H152" t="str">
        <f>IF(G152="","",Sheet1!AK152)</f>
        <v/>
      </c>
      <c r="I152" t="str">
        <f>IF(G152="","",Sheet1!AJ152)</f>
        <v/>
      </c>
      <c r="J152" t="e">
        <f>PROPER(Sheet1!Z152)</f>
        <v>#VALUE!</v>
      </c>
      <c r="K152" t="e">
        <f>PROPER(TRIM(IF(ISERROR(Sheet1!N152),Sheet1!Q152,Sheet1!N152)))</f>
        <v>#VALUE!</v>
      </c>
      <c r="L152" t="e">
        <f>PROPER(Sheet1!V152)</f>
        <v>#VALUE!</v>
      </c>
      <c r="M152" t="str">
        <f>TRIM(IF(ISERROR(Sheet1!P152),"",Sheet1!P152))</f>
        <v/>
      </c>
      <c r="N152" s="6" t="e">
        <f>(Sheet1!AA152)</f>
        <v>#VALUE!</v>
      </c>
      <c r="O152" s="6" t="e">
        <f t="shared" si="13"/>
        <v>#VALUE!</v>
      </c>
      <c r="P152" s="6" t="e">
        <f>IF(Sheet1!X152="No","No",IF(Sheet1!X152="","No","Yes"))</f>
        <v>#VALUE!</v>
      </c>
      <c r="Q152" t="e">
        <f>(Sheet1!AB152)</f>
        <v>#VALUE!</v>
      </c>
      <c r="R152" s="6" t="e">
        <f>IF(Sheet1!F152=FALSE,Q152,Sheet1!G152&amp;Sheet1!F152)</f>
        <v>#VALUE!</v>
      </c>
      <c r="S152" s="6" t="e">
        <f t="shared" si="14"/>
        <v>#VALUE!</v>
      </c>
      <c r="T152" s="6" t="e">
        <f>IF(Sheet1!A152=0,"C=US;A= ;P=Regional Municip;O=Lisgar;S="&amp;K152&amp;";"&amp;"G="&amp;L152&amp;";"&amp;"I="&amp;M152&amp;";","C=US;A= ;P=Regional Municip;O=Lisgar;S="&amp;K152&amp;";"&amp;"G="&amp;L152&amp;Sheet1!A152&amp;";"&amp;"I="&amp;M152&amp;";")</f>
        <v>#N/A</v>
      </c>
      <c r="U152" t="str">
        <f ca="1">(Sheet1!AM152)</f>
        <v>DC1MDB05</v>
      </c>
      <c r="V152" t="e">
        <f>(Sheet1!AC152)</f>
        <v>#VALUE!</v>
      </c>
      <c r="W152" t="e">
        <f>Sheet3!D152</f>
        <v>#VALUE!</v>
      </c>
      <c r="X152" t="e">
        <f>Sheet3!E152</f>
        <v>#VALUE!</v>
      </c>
      <c r="Y152" t="str">
        <f t="shared" si="12"/>
        <v/>
      </c>
      <c r="Z152" t="str">
        <f>IF(ISERROR(Sheet1!AI152),"",Sheet1!AI152)</f>
        <v/>
      </c>
      <c r="AA152" t="e">
        <f>IF(Sheet1!W152="Councillors",5120,IF(Sheet1!W152="Information Technology Services Dept.",1024,IF(Sheet1!W152="City Clerk and Solicitor Dept",1953,"No")))</f>
        <v>#VALUE!</v>
      </c>
      <c r="AB152" s="5" t="s">
        <v>96</v>
      </c>
      <c r="AC152" t="e">
        <f>IF(Sheet1!W152="Councillors",4608,IF(Sheet1!W152="Information Technology Services Dept.",921,IF(Sheet1!W152="City Clerk and Solicitor Dept",1855,"No")))</f>
        <v>#VALUE!</v>
      </c>
      <c r="AD152" t="e">
        <f t="shared" si="15"/>
        <v>#VALUE!</v>
      </c>
      <c r="AE152" t="str">
        <f ca="1">IF(Sheet1!AM152="DC1MDB01","DC1",IF(Sheet1!AM152="DC1MDB02","DC1",IF(Sheet1!AM152="DC1MDB03","DC1",IF(Sheet1!AM152="DC1MDB04","DC1",IF(Sheet1!AM152="DC1MDB05","DC1",IF(Sheet1!AM152="DC1MDB06","DC1",IF(Sheet1!AM152="DC1MDB07","DC1",IF(Sheet1!AM152="DC1MDB08","DC1",IF(Sheet1!AM152="DC1MDB09","DC1",IF(Sheet1!AM152="DC1MDB10","DC1",IF(Sheet1!AM152="DC4MDB01","DC4",IF(Sheet1!AM152="DC4MDB02","DC4",IF(Sheet1!AM152="DC4MDB03","DC4",IF(Sheet1!AM152="DC4MDB04","DC4",IF(Sheet1!AM152="DC4MDB05","DC4",IF(Sheet1!AM152="DC4MDB06","DC4",IF(Sheet1!AM152="DC4MDB07","DC4",IF(Sheet1!AM152="DC4MDB08","DC4",IF(Sheet1!AM152="DC4MDB09","DC4",IF(Sheet1!AM152="DC4MDB10","DC4","$False"))))))))))))))))))))</f>
        <v>DC1</v>
      </c>
      <c r="AF152" t="s">
        <v>35</v>
      </c>
      <c r="AG152" t="e">
        <f t="shared" si="16"/>
        <v>#VALUE!</v>
      </c>
      <c r="AH152" t="e">
        <f t="shared" si="17"/>
        <v>#VALUE!</v>
      </c>
      <c r="AI152" t="s">
        <v>11</v>
      </c>
      <c r="AJ152" t="s">
        <v>12</v>
      </c>
      <c r="AK152" t="s">
        <v>13</v>
      </c>
      <c r="AL152" t="s">
        <v>14</v>
      </c>
      <c r="AM152" t="s">
        <v>5</v>
      </c>
      <c r="AN152" t="s">
        <v>15</v>
      </c>
      <c r="AO152" t="s">
        <v>16</v>
      </c>
      <c r="AP152" t="s">
        <v>17</v>
      </c>
      <c r="AQ152" t="s">
        <v>18</v>
      </c>
      <c r="AR152" t="s">
        <v>19</v>
      </c>
    </row>
    <row r="153" spans="1:44" ht="13.5" customHeight="1">
      <c r="A153" s="7"/>
      <c r="B153" s="7"/>
      <c r="C153" s="7"/>
      <c r="D153" s="8"/>
      <c r="F153" s="9" t="str">
        <f>(Sheet1!AE153)</f>
        <v/>
      </c>
      <c r="G153" t="str">
        <f>IF(OR(Sheet1!AH153="Yes",Sheet1!AF153="Yes"),"\\CMFP538\"&amp;Sheet1!AK153,"")</f>
        <v/>
      </c>
      <c r="H153" t="str">
        <f>IF(G153="","",Sheet1!AK153)</f>
        <v/>
      </c>
      <c r="I153" t="str">
        <f>IF(G153="","",Sheet1!AJ153)</f>
        <v/>
      </c>
      <c r="J153" t="e">
        <f>PROPER(Sheet1!Z153)</f>
        <v>#VALUE!</v>
      </c>
      <c r="K153" t="e">
        <f>PROPER(TRIM(IF(ISERROR(Sheet1!N153),Sheet1!Q153,Sheet1!N153)))</f>
        <v>#VALUE!</v>
      </c>
      <c r="L153" t="e">
        <f>PROPER(Sheet1!V153)</f>
        <v>#VALUE!</v>
      </c>
      <c r="M153" t="str">
        <f>TRIM(IF(ISERROR(Sheet1!P153),"",Sheet1!P153))</f>
        <v/>
      </c>
      <c r="N153" s="6" t="e">
        <f>(Sheet1!AA153)</f>
        <v>#VALUE!</v>
      </c>
      <c r="O153" s="6" t="e">
        <f t="shared" si="13"/>
        <v>#VALUE!</v>
      </c>
      <c r="P153" s="6" t="e">
        <f>IF(Sheet1!X153="No","No",IF(Sheet1!X153="","No","Yes"))</f>
        <v>#VALUE!</v>
      </c>
      <c r="Q153" t="e">
        <f>(Sheet1!AB153)</f>
        <v>#VALUE!</v>
      </c>
      <c r="R153" s="6" t="e">
        <f>IF(Sheet1!F153=FALSE,Q153,Sheet1!G153&amp;Sheet1!F153)</f>
        <v>#VALUE!</v>
      </c>
      <c r="S153" s="6" t="e">
        <f t="shared" si="14"/>
        <v>#VALUE!</v>
      </c>
      <c r="T153" s="6" t="e">
        <f>IF(Sheet1!A153=0,"C=US;A= ;P=Regional Municip;O=Lisgar;S="&amp;K153&amp;";"&amp;"G="&amp;L153&amp;";"&amp;"I="&amp;M153&amp;";","C=US;A= ;P=Regional Municip;O=Lisgar;S="&amp;K153&amp;";"&amp;"G="&amp;L153&amp;Sheet1!A153&amp;";"&amp;"I="&amp;M153&amp;";")</f>
        <v>#N/A</v>
      </c>
      <c r="U153" t="str">
        <f ca="1">(Sheet1!AM153)</f>
        <v>DC1MDB01</v>
      </c>
      <c r="V153" t="e">
        <f>(Sheet1!AC153)</f>
        <v>#VALUE!</v>
      </c>
      <c r="W153" t="e">
        <f>Sheet3!D153</f>
        <v>#VALUE!</v>
      </c>
      <c r="X153" t="e">
        <f>Sheet3!E153</f>
        <v>#VALUE!</v>
      </c>
      <c r="Y153" t="str">
        <f t="shared" si="12"/>
        <v/>
      </c>
      <c r="Z153" t="str">
        <f>IF(ISERROR(Sheet1!AI153),"",Sheet1!AI153)</f>
        <v/>
      </c>
      <c r="AA153" t="e">
        <f>IF(Sheet1!W153="Councillors",5120,IF(Sheet1!W153="Information Technology Services Dept.",1024,IF(Sheet1!W153="City Clerk and Solicitor Dept",1953,"No")))</f>
        <v>#VALUE!</v>
      </c>
      <c r="AB153" s="5" t="s">
        <v>96</v>
      </c>
      <c r="AC153" t="e">
        <f>IF(Sheet1!W153="Councillors",4608,IF(Sheet1!W153="Information Technology Services Dept.",921,IF(Sheet1!W153="City Clerk and Solicitor Dept",1855,"No")))</f>
        <v>#VALUE!</v>
      </c>
      <c r="AD153" t="e">
        <f t="shared" si="15"/>
        <v>#VALUE!</v>
      </c>
      <c r="AE153" t="str">
        <f ca="1">IF(Sheet1!AM153="DC1MDB01","DC1",IF(Sheet1!AM153="DC1MDB02","DC1",IF(Sheet1!AM153="DC1MDB03","DC1",IF(Sheet1!AM153="DC1MDB04","DC1",IF(Sheet1!AM153="DC1MDB05","DC1",IF(Sheet1!AM153="DC1MDB06","DC1",IF(Sheet1!AM153="DC1MDB07","DC1",IF(Sheet1!AM153="DC1MDB08","DC1",IF(Sheet1!AM153="DC1MDB09","DC1",IF(Sheet1!AM153="DC1MDB10","DC1",IF(Sheet1!AM153="DC4MDB01","DC4",IF(Sheet1!AM153="DC4MDB02","DC4",IF(Sheet1!AM153="DC4MDB03","DC4",IF(Sheet1!AM153="DC4MDB04","DC4",IF(Sheet1!AM153="DC4MDB05","DC4",IF(Sheet1!AM153="DC4MDB06","DC4",IF(Sheet1!AM153="DC4MDB07","DC4",IF(Sheet1!AM153="DC4MDB08","DC4",IF(Sheet1!AM153="DC4MDB09","DC4",IF(Sheet1!AM153="DC4MDB10","DC4","$False"))))))))))))))))))))</f>
        <v>DC1</v>
      </c>
      <c r="AF153" t="s">
        <v>35</v>
      </c>
      <c r="AG153" t="e">
        <f t="shared" si="16"/>
        <v>#VALUE!</v>
      </c>
      <c r="AH153" t="e">
        <f t="shared" si="17"/>
        <v>#VALUE!</v>
      </c>
      <c r="AI153" t="s">
        <v>11</v>
      </c>
      <c r="AJ153" t="s">
        <v>12</v>
      </c>
      <c r="AK153" t="s">
        <v>13</v>
      </c>
      <c r="AL153" t="s">
        <v>14</v>
      </c>
      <c r="AM153" t="s">
        <v>5</v>
      </c>
      <c r="AN153" t="s">
        <v>15</v>
      </c>
      <c r="AO153" t="s">
        <v>16</v>
      </c>
      <c r="AP153" t="s">
        <v>17</v>
      </c>
      <c r="AQ153" t="s">
        <v>18</v>
      </c>
      <c r="AR153" t="s">
        <v>19</v>
      </c>
    </row>
    <row r="154" spans="1:44" ht="13.5" customHeight="1">
      <c r="A154" s="7"/>
      <c r="B154" s="7"/>
      <c r="C154" s="7"/>
      <c r="D154" s="8"/>
      <c r="F154" s="9" t="str">
        <f>(Sheet1!AE154)</f>
        <v/>
      </c>
      <c r="G154" t="str">
        <f>IF(OR(Sheet1!AH154="Yes",Sheet1!AF154="Yes"),"\\CMFP538\"&amp;Sheet1!AK154,"")</f>
        <v/>
      </c>
      <c r="H154" t="str">
        <f>IF(G154="","",Sheet1!AK154)</f>
        <v/>
      </c>
      <c r="I154" t="str">
        <f>IF(G154="","",Sheet1!AJ154)</f>
        <v/>
      </c>
      <c r="J154" t="e">
        <f>PROPER(Sheet1!Z154)</f>
        <v>#VALUE!</v>
      </c>
      <c r="K154" t="e">
        <f>PROPER(TRIM(IF(ISERROR(Sheet1!N154),Sheet1!Q154,Sheet1!N154)))</f>
        <v>#VALUE!</v>
      </c>
      <c r="L154" t="e">
        <f>PROPER(Sheet1!V154)</f>
        <v>#VALUE!</v>
      </c>
      <c r="M154" t="str">
        <f>TRIM(IF(ISERROR(Sheet1!P154),"",Sheet1!P154))</f>
        <v/>
      </c>
      <c r="N154" s="6" t="e">
        <f>(Sheet1!AA154)</f>
        <v>#VALUE!</v>
      </c>
      <c r="O154" s="6" t="e">
        <f t="shared" si="13"/>
        <v>#VALUE!</v>
      </c>
      <c r="P154" s="6" t="e">
        <f>IF(Sheet1!X154="No","No",IF(Sheet1!X154="","No","Yes"))</f>
        <v>#VALUE!</v>
      </c>
      <c r="Q154" t="e">
        <f>(Sheet1!AB154)</f>
        <v>#VALUE!</v>
      </c>
      <c r="R154" s="6" t="e">
        <f>IF(Sheet1!F154=FALSE,Q154,Sheet1!G154&amp;Sheet1!F154)</f>
        <v>#VALUE!</v>
      </c>
      <c r="S154" s="6" t="e">
        <f t="shared" si="14"/>
        <v>#VALUE!</v>
      </c>
      <c r="T154" s="6" t="e">
        <f>IF(Sheet1!A154=0,"C=US;A= ;P=Regional Municip;O=Lisgar;S="&amp;K154&amp;";"&amp;"G="&amp;L154&amp;";"&amp;"I="&amp;M154&amp;";","C=US;A= ;P=Regional Municip;O=Lisgar;S="&amp;K154&amp;";"&amp;"G="&amp;L154&amp;Sheet1!A154&amp;";"&amp;"I="&amp;M154&amp;";")</f>
        <v>#N/A</v>
      </c>
      <c r="U154" t="str">
        <f ca="1">(Sheet1!AM154)</f>
        <v>DC4MDB07</v>
      </c>
      <c r="V154" t="e">
        <f>(Sheet1!AC154)</f>
        <v>#VALUE!</v>
      </c>
      <c r="W154" t="e">
        <f>Sheet3!D154</f>
        <v>#VALUE!</v>
      </c>
      <c r="X154" t="e">
        <f>Sheet3!E154</f>
        <v>#VALUE!</v>
      </c>
      <c r="Y154" t="str">
        <f t="shared" si="12"/>
        <v/>
      </c>
      <c r="Z154" t="str">
        <f>IF(ISERROR(Sheet1!AI154),"",Sheet1!AI154)</f>
        <v/>
      </c>
      <c r="AA154" t="e">
        <f>IF(Sheet1!W154="Councillors",5120,IF(Sheet1!W154="Information Technology Services Dept.",1024,IF(Sheet1!W154="City Clerk and Solicitor Dept",1953,"No")))</f>
        <v>#VALUE!</v>
      </c>
      <c r="AB154" s="5" t="s">
        <v>96</v>
      </c>
      <c r="AC154" t="e">
        <f>IF(Sheet1!W154="Councillors",4608,IF(Sheet1!W154="Information Technology Services Dept.",921,IF(Sheet1!W154="City Clerk and Solicitor Dept",1855,"No")))</f>
        <v>#VALUE!</v>
      </c>
      <c r="AD154" t="e">
        <f t="shared" si="15"/>
        <v>#VALUE!</v>
      </c>
      <c r="AE154" t="str">
        <f ca="1">IF(Sheet1!AM154="DC1MDB01","DC1",IF(Sheet1!AM154="DC1MDB02","DC1",IF(Sheet1!AM154="DC1MDB03","DC1",IF(Sheet1!AM154="DC1MDB04","DC1",IF(Sheet1!AM154="DC1MDB05","DC1",IF(Sheet1!AM154="DC1MDB06","DC1",IF(Sheet1!AM154="DC1MDB07","DC1",IF(Sheet1!AM154="DC1MDB08","DC1",IF(Sheet1!AM154="DC1MDB09","DC1",IF(Sheet1!AM154="DC1MDB10","DC1",IF(Sheet1!AM154="DC4MDB01","DC4",IF(Sheet1!AM154="DC4MDB02","DC4",IF(Sheet1!AM154="DC4MDB03","DC4",IF(Sheet1!AM154="DC4MDB04","DC4",IF(Sheet1!AM154="DC4MDB05","DC4",IF(Sheet1!AM154="DC4MDB06","DC4",IF(Sheet1!AM154="DC4MDB07","DC4",IF(Sheet1!AM154="DC4MDB08","DC4",IF(Sheet1!AM154="DC4MDB09","DC4",IF(Sheet1!AM154="DC4MDB10","DC4","$False"))))))))))))))))))))</f>
        <v>DC4</v>
      </c>
      <c r="AF154" t="s">
        <v>35</v>
      </c>
      <c r="AG154" t="e">
        <f t="shared" si="16"/>
        <v>#VALUE!</v>
      </c>
      <c r="AH154" t="e">
        <f t="shared" si="17"/>
        <v>#VALUE!</v>
      </c>
      <c r="AI154" t="s">
        <v>11</v>
      </c>
      <c r="AJ154" t="s">
        <v>12</v>
      </c>
      <c r="AK154" t="s">
        <v>13</v>
      </c>
      <c r="AL154" t="s">
        <v>14</v>
      </c>
      <c r="AM154" t="s">
        <v>5</v>
      </c>
      <c r="AN154" t="s">
        <v>15</v>
      </c>
      <c r="AO154" t="s">
        <v>16</v>
      </c>
      <c r="AP154" t="s">
        <v>17</v>
      </c>
      <c r="AQ154" t="s">
        <v>18</v>
      </c>
      <c r="AR154" t="s">
        <v>19</v>
      </c>
    </row>
    <row r="155" spans="1:44" ht="13.5" customHeight="1">
      <c r="A155" s="7"/>
      <c r="B155" s="7"/>
      <c r="C155" s="7"/>
      <c r="D155" s="8"/>
      <c r="F155" s="9" t="str">
        <f>(Sheet1!AE155)</f>
        <v/>
      </c>
      <c r="G155" t="str">
        <f>IF(OR(Sheet1!AH155="Yes",Sheet1!AF155="Yes"),"\\CMFP538\"&amp;Sheet1!AK155,"")</f>
        <v/>
      </c>
      <c r="H155" t="str">
        <f>IF(G155="","",Sheet1!AK155)</f>
        <v/>
      </c>
      <c r="I155" t="str">
        <f>IF(G155="","",Sheet1!AJ155)</f>
        <v/>
      </c>
      <c r="J155" t="e">
        <f>PROPER(Sheet1!Z155)</f>
        <v>#VALUE!</v>
      </c>
      <c r="K155" t="e">
        <f>PROPER(TRIM(IF(ISERROR(Sheet1!N155),Sheet1!Q155,Sheet1!N155)))</f>
        <v>#VALUE!</v>
      </c>
      <c r="L155" t="e">
        <f>PROPER(Sheet1!V155)</f>
        <v>#VALUE!</v>
      </c>
      <c r="M155" t="str">
        <f>TRIM(IF(ISERROR(Sheet1!P155),"",Sheet1!P155))</f>
        <v/>
      </c>
      <c r="N155" s="6" t="e">
        <f>(Sheet1!AA155)</f>
        <v>#VALUE!</v>
      </c>
      <c r="O155" s="6" t="e">
        <f t="shared" si="13"/>
        <v>#VALUE!</v>
      </c>
      <c r="P155" s="6" t="e">
        <f>IF(Sheet1!X155="No","No",IF(Sheet1!X155="","No","Yes"))</f>
        <v>#VALUE!</v>
      </c>
      <c r="Q155" t="e">
        <f>(Sheet1!AB155)</f>
        <v>#VALUE!</v>
      </c>
      <c r="R155" s="6" t="e">
        <f>IF(Sheet1!F155=FALSE,Q155,Sheet1!G155&amp;Sheet1!F155)</f>
        <v>#VALUE!</v>
      </c>
      <c r="S155" s="6" t="e">
        <f t="shared" si="14"/>
        <v>#VALUE!</v>
      </c>
      <c r="T155" s="6" t="e">
        <f>IF(Sheet1!A155=0,"C=US;A= ;P=Regional Municip;O=Lisgar;S="&amp;K155&amp;";"&amp;"G="&amp;L155&amp;";"&amp;"I="&amp;M155&amp;";","C=US;A= ;P=Regional Municip;O=Lisgar;S="&amp;K155&amp;";"&amp;"G="&amp;L155&amp;Sheet1!A155&amp;";"&amp;"I="&amp;M155&amp;";")</f>
        <v>#N/A</v>
      </c>
      <c r="U155" t="str">
        <f ca="1">(Sheet1!AM155)</f>
        <v>DC1MDB02</v>
      </c>
      <c r="V155" t="e">
        <f>(Sheet1!AC155)</f>
        <v>#VALUE!</v>
      </c>
      <c r="W155" t="e">
        <f>Sheet3!D155</f>
        <v>#VALUE!</v>
      </c>
      <c r="X155" t="e">
        <f>Sheet3!E155</f>
        <v>#VALUE!</v>
      </c>
      <c r="Y155" t="str">
        <f t="shared" si="12"/>
        <v/>
      </c>
      <c r="Z155" t="str">
        <f>IF(ISERROR(Sheet1!AI155),"",Sheet1!AI155)</f>
        <v/>
      </c>
      <c r="AA155" t="e">
        <f>IF(Sheet1!W155="Councillors",5120,IF(Sheet1!W155="Information Technology Services Dept.",1024,IF(Sheet1!W155="City Clerk and Solicitor Dept",1953,"No")))</f>
        <v>#VALUE!</v>
      </c>
      <c r="AB155" s="5" t="s">
        <v>96</v>
      </c>
      <c r="AC155" t="e">
        <f>IF(Sheet1!W155="Councillors",4608,IF(Sheet1!W155="Information Technology Services Dept.",921,IF(Sheet1!W155="City Clerk and Solicitor Dept",1855,"No")))</f>
        <v>#VALUE!</v>
      </c>
      <c r="AD155" t="e">
        <f t="shared" si="15"/>
        <v>#VALUE!</v>
      </c>
      <c r="AE155" t="str">
        <f ca="1">IF(Sheet1!AM155="DC1MDB01","DC1",IF(Sheet1!AM155="DC1MDB02","DC1",IF(Sheet1!AM155="DC1MDB03","DC1",IF(Sheet1!AM155="DC1MDB04","DC1",IF(Sheet1!AM155="DC1MDB05","DC1",IF(Sheet1!AM155="DC1MDB06","DC1",IF(Sheet1!AM155="DC1MDB07","DC1",IF(Sheet1!AM155="DC1MDB08","DC1",IF(Sheet1!AM155="DC1MDB09","DC1",IF(Sheet1!AM155="DC1MDB10","DC1",IF(Sheet1!AM155="DC4MDB01","DC4",IF(Sheet1!AM155="DC4MDB02","DC4",IF(Sheet1!AM155="DC4MDB03","DC4",IF(Sheet1!AM155="DC4MDB04","DC4",IF(Sheet1!AM155="DC4MDB05","DC4",IF(Sheet1!AM155="DC4MDB06","DC4",IF(Sheet1!AM155="DC4MDB07","DC4",IF(Sheet1!AM155="DC4MDB08","DC4",IF(Sheet1!AM155="DC4MDB09","DC4",IF(Sheet1!AM155="DC4MDB10","DC4","$False"))))))))))))))))))))</f>
        <v>DC1</v>
      </c>
      <c r="AF155" t="s">
        <v>35</v>
      </c>
      <c r="AG155" t="e">
        <f t="shared" si="16"/>
        <v>#VALUE!</v>
      </c>
      <c r="AH155" t="e">
        <f t="shared" si="17"/>
        <v>#VALUE!</v>
      </c>
      <c r="AI155" t="s">
        <v>11</v>
      </c>
      <c r="AJ155" t="s">
        <v>12</v>
      </c>
      <c r="AK155" t="s">
        <v>13</v>
      </c>
      <c r="AL155" t="s">
        <v>14</v>
      </c>
      <c r="AM155" t="s">
        <v>5</v>
      </c>
      <c r="AN155" t="s">
        <v>15</v>
      </c>
      <c r="AO155" t="s">
        <v>16</v>
      </c>
      <c r="AP155" t="s">
        <v>17</v>
      </c>
      <c r="AQ155" t="s">
        <v>18</v>
      </c>
      <c r="AR155" t="s">
        <v>19</v>
      </c>
    </row>
    <row r="156" spans="1:44" ht="13.5" customHeight="1">
      <c r="A156" s="7"/>
      <c r="B156" s="7"/>
      <c r="C156" s="7"/>
      <c r="D156" s="8"/>
      <c r="F156" s="9" t="str">
        <f>(Sheet1!AE156)</f>
        <v/>
      </c>
      <c r="G156" t="str">
        <f>IF(OR(Sheet1!AH156="Yes",Sheet1!AF156="Yes"),"\\CMFP538\"&amp;Sheet1!AK156,"")</f>
        <v/>
      </c>
      <c r="H156" t="str">
        <f>IF(G156="","",Sheet1!AK156)</f>
        <v/>
      </c>
      <c r="I156" t="str">
        <f>IF(G156="","",Sheet1!AJ156)</f>
        <v/>
      </c>
      <c r="J156" t="e">
        <f>PROPER(Sheet1!Z156)</f>
        <v>#VALUE!</v>
      </c>
      <c r="K156" t="e">
        <f>PROPER(TRIM(IF(ISERROR(Sheet1!N156),Sheet1!Q156,Sheet1!N156)))</f>
        <v>#VALUE!</v>
      </c>
      <c r="L156" t="e">
        <f>PROPER(Sheet1!V156)</f>
        <v>#VALUE!</v>
      </c>
      <c r="M156" t="str">
        <f>TRIM(IF(ISERROR(Sheet1!P156),"",Sheet1!P156))</f>
        <v/>
      </c>
      <c r="N156" s="6" t="e">
        <f>(Sheet1!AA156)</f>
        <v>#VALUE!</v>
      </c>
      <c r="O156" s="6" t="e">
        <f t="shared" si="13"/>
        <v>#VALUE!</v>
      </c>
      <c r="P156" s="6" t="e">
        <f>IF(Sheet1!X156="No","No",IF(Sheet1!X156="","No","Yes"))</f>
        <v>#VALUE!</v>
      </c>
      <c r="Q156" t="e">
        <f>(Sheet1!AB156)</f>
        <v>#VALUE!</v>
      </c>
      <c r="R156" s="6" t="e">
        <f>IF(Sheet1!F156=FALSE,Q156,Sheet1!G156&amp;Sheet1!F156)</f>
        <v>#VALUE!</v>
      </c>
      <c r="S156" s="6" t="e">
        <f t="shared" si="14"/>
        <v>#VALUE!</v>
      </c>
      <c r="T156" s="6" t="e">
        <f>IF(Sheet1!A156=0,"C=US;A= ;P=Regional Municip;O=Lisgar;S="&amp;K156&amp;";"&amp;"G="&amp;L156&amp;";"&amp;"I="&amp;M156&amp;";","C=US;A= ;P=Regional Municip;O=Lisgar;S="&amp;K156&amp;";"&amp;"G="&amp;L156&amp;Sheet1!A156&amp;";"&amp;"I="&amp;M156&amp;";")</f>
        <v>#N/A</v>
      </c>
      <c r="U156" t="str">
        <f ca="1">(Sheet1!AM156)</f>
        <v>DC1MDB09</v>
      </c>
      <c r="V156" t="e">
        <f>(Sheet1!AC156)</f>
        <v>#VALUE!</v>
      </c>
      <c r="W156" t="e">
        <f>Sheet3!D156</f>
        <v>#VALUE!</v>
      </c>
      <c r="X156" t="e">
        <f>Sheet3!E156</f>
        <v>#VALUE!</v>
      </c>
      <c r="Y156" t="str">
        <f t="shared" si="12"/>
        <v/>
      </c>
      <c r="Z156" t="str">
        <f>IF(ISERROR(Sheet1!AI156),"",Sheet1!AI156)</f>
        <v/>
      </c>
      <c r="AA156" t="e">
        <f>IF(Sheet1!W156="Councillors",5120,IF(Sheet1!W156="Information Technology Services Dept.",1024,IF(Sheet1!W156="City Clerk and Solicitor Dept",1953,"No")))</f>
        <v>#VALUE!</v>
      </c>
      <c r="AB156" s="5" t="s">
        <v>96</v>
      </c>
      <c r="AC156" t="e">
        <f>IF(Sheet1!W156="Councillors",4608,IF(Sheet1!W156="Information Technology Services Dept.",921,IF(Sheet1!W156="City Clerk and Solicitor Dept",1855,"No")))</f>
        <v>#VALUE!</v>
      </c>
      <c r="AD156" t="e">
        <f t="shared" si="15"/>
        <v>#VALUE!</v>
      </c>
      <c r="AE156" t="str">
        <f ca="1">IF(Sheet1!AM156="DC1MDB01","DC1",IF(Sheet1!AM156="DC1MDB02","DC1",IF(Sheet1!AM156="DC1MDB03","DC1",IF(Sheet1!AM156="DC1MDB04","DC1",IF(Sheet1!AM156="DC1MDB05","DC1",IF(Sheet1!AM156="DC1MDB06","DC1",IF(Sheet1!AM156="DC1MDB07","DC1",IF(Sheet1!AM156="DC1MDB08","DC1",IF(Sheet1!AM156="DC1MDB09","DC1",IF(Sheet1!AM156="DC1MDB10","DC1",IF(Sheet1!AM156="DC4MDB01","DC4",IF(Sheet1!AM156="DC4MDB02","DC4",IF(Sheet1!AM156="DC4MDB03","DC4",IF(Sheet1!AM156="DC4MDB04","DC4",IF(Sheet1!AM156="DC4MDB05","DC4",IF(Sheet1!AM156="DC4MDB06","DC4",IF(Sheet1!AM156="DC4MDB07","DC4",IF(Sheet1!AM156="DC4MDB08","DC4",IF(Sheet1!AM156="DC4MDB09","DC4",IF(Sheet1!AM156="DC4MDB10","DC4","$False"))))))))))))))))))))</f>
        <v>DC1</v>
      </c>
      <c r="AF156" t="s">
        <v>35</v>
      </c>
      <c r="AG156" t="e">
        <f t="shared" si="16"/>
        <v>#VALUE!</v>
      </c>
      <c r="AH156" t="e">
        <f t="shared" si="17"/>
        <v>#VALUE!</v>
      </c>
      <c r="AI156" t="s">
        <v>11</v>
      </c>
      <c r="AJ156" t="s">
        <v>12</v>
      </c>
      <c r="AK156" t="s">
        <v>13</v>
      </c>
      <c r="AL156" t="s">
        <v>14</v>
      </c>
      <c r="AM156" t="s">
        <v>5</v>
      </c>
      <c r="AN156" t="s">
        <v>15</v>
      </c>
      <c r="AO156" t="s">
        <v>16</v>
      </c>
      <c r="AP156" t="s">
        <v>17</v>
      </c>
      <c r="AQ156" t="s">
        <v>18</v>
      </c>
      <c r="AR156" t="s">
        <v>19</v>
      </c>
    </row>
    <row r="157" spans="1:44" ht="13.5" customHeight="1">
      <c r="A157" s="7"/>
      <c r="B157" s="7"/>
      <c r="C157" s="7"/>
      <c r="D157" s="8"/>
      <c r="F157" s="9" t="str">
        <f>(Sheet1!AE157)</f>
        <v/>
      </c>
      <c r="G157" t="str">
        <f>IF(OR(Sheet1!AH157="Yes",Sheet1!AF157="Yes"),"\\CMFP538\"&amp;Sheet1!AK157,"")</f>
        <v/>
      </c>
      <c r="H157" t="str">
        <f>IF(G157="","",Sheet1!AK157)</f>
        <v/>
      </c>
      <c r="I157" t="str">
        <f>IF(G157="","",Sheet1!AJ157)</f>
        <v/>
      </c>
      <c r="J157" t="e">
        <f>PROPER(Sheet1!Z157)</f>
        <v>#VALUE!</v>
      </c>
      <c r="K157" t="e">
        <f>PROPER(TRIM(IF(ISERROR(Sheet1!N157),Sheet1!Q157,Sheet1!N157)))</f>
        <v>#VALUE!</v>
      </c>
      <c r="L157" t="e">
        <f>PROPER(Sheet1!V157)</f>
        <v>#VALUE!</v>
      </c>
      <c r="M157" t="str">
        <f>TRIM(IF(ISERROR(Sheet1!P157),"",Sheet1!P157))</f>
        <v/>
      </c>
      <c r="N157" s="6" t="e">
        <f>(Sheet1!AA157)</f>
        <v>#VALUE!</v>
      </c>
      <c r="O157" s="6" t="e">
        <f t="shared" si="13"/>
        <v>#VALUE!</v>
      </c>
      <c r="P157" s="6" t="e">
        <f>IF(Sheet1!X157="No","No",IF(Sheet1!X157="","No","Yes"))</f>
        <v>#VALUE!</v>
      </c>
      <c r="Q157" t="e">
        <f>(Sheet1!AB157)</f>
        <v>#VALUE!</v>
      </c>
      <c r="R157" s="6" t="e">
        <f>IF(Sheet1!F157=FALSE,Q157,Sheet1!G157&amp;Sheet1!F157)</f>
        <v>#VALUE!</v>
      </c>
      <c r="S157" s="6" t="e">
        <f t="shared" si="14"/>
        <v>#VALUE!</v>
      </c>
      <c r="T157" s="6" t="e">
        <f>IF(Sheet1!A157=0,"C=US;A= ;P=Regional Municip;O=Lisgar;S="&amp;K157&amp;";"&amp;"G="&amp;L157&amp;";"&amp;"I="&amp;M157&amp;";","C=US;A= ;P=Regional Municip;O=Lisgar;S="&amp;K157&amp;";"&amp;"G="&amp;L157&amp;Sheet1!A157&amp;";"&amp;"I="&amp;M157&amp;";")</f>
        <v>#N/A</v>
      </c>
      <c r="U157" t="str">
        <f ca="1">(Sheet1!AM157)</f>
        <v>DC1MDB06</v>
      </c>
      <c r="V157" t="e">
        <f>(Sheet1!AC157)</f>
        <v>#VALUE!</v>
      </c>
      <c r="W157" t="e">
        <f>Sheet3!D157</f>
        <v>#VALUE!</v>
      </c>
      <c r="X157" t="e">
        <f>Sheet3!E157</f>
        <v>#VALUE!</v>
      </c>
      <c r="Y157" t="str">
        <f t="shared" si="12"/>
        <v/>
      </c>
      <c r="Z157" t="str">
        <f>IF(ISERROR(Sheet1!AI157),"",Sheet1!AI157)</f>
        <v/>
      </c>
      <c r="AA157" t="e">
        <f>IF(Sheet1!W157="Councillors",5120,IF(Sheet1!W157="Information Technology Services Dept.",1024,IF(Sheet1!W157="City Clerk and Solicitor Dept",1953,"No")))</f>
        <v>#VALUE!</v>
      </c>
      <c r="AB157" s="5" t="s">
        <v>96</v>
      </c>
      <c r="AC157" t="e">
        <f>IF(Sheet1!W157="Councillors",4608,IF(Sheet1!W157="Information Technology Services Dept.",921,IF(Sheet1!W157="City Clerk and Solicitor Dept",1855,"No")))</f>
        <v>#VALUE!</v>
      </c>
      <c r="AD157" t="e">
        <f t="shared" si="15"/>
        <v>#VALUE!</v>
      </c>
      <c r="AE157" t="str">
        <f ca="1">IF(Sheet1!AM157="DC1MDB01","DC1",IF(Sheet1!AM157="DC1MDB02","DC1",IF(Sheet1!AM157="DC1MDB03","DC1",IF(Sheet1!AM157="DC1MDB04","DC1",IF(Sheet1!AM157="DC1MDB05","DC1",IF(Sheet1!AM157="DC1MDB06","DC1",IF(Sheet1!AM157="DC1MDB07","DC1",IF(Sheet1!AM157="DC1MDB08","DC1",IF(Sheet1!AM157="DC1MDB09","DC1",IF(Sheet1!AM157="DC1MDB10","DC1",IF(Sheet1!AM157="DC4MDB01","DC4",IF(Sheet1!AM157="DC4MDB02","DC4",IF(Sheet1!AM157="DC4MDB03","DC4",IF(Sheet1!AM157="DC4MDB04","DC4",IF(Sheet1!AM157="DC4MDB05","DC4",IF(Sheet1!AM157="DC4MDB06","DC4",IF(Sheet1!AM157="DC4MDB07","DC4",IF(Sheet1!AM157="DC4MDB08","DC4",IF(Sheet1!AM157="DC4MDB09","DC4",IF(Sheet1!AM157="DC4MDB10","DC4","$False"))))))))))))))))))))</f>
        <v>DC1</v>
      </c>
      <c r="AF157" t="s">
        <v>35</v>
      </c>
      <c r="AG157" t="e">
        <f t="shared" si="16"/>
        <v>#VALUE!</v>
      </c>
      <c r="AH157" t="e">
        <f t="shared" si="17"/>
        <v>#VALUE!</v>
      </c>
      <c r="AI157" t="s">
        <v>11</v>
      </c>
      <c r="AJ157" t="s">
        <v>12</v>
      </c>
      <c r="AK157" t="s">
        <v>13</v>
      </c>
      <c r="AL157" t="s">
        <v>14</v>
      </c>
      <c r="AM157" t="s">
        <v>5</v>
      </c>
      <c r="AN157" t="s">
        <v>15</v>
      </c>
      <c r="AO157" t="s">
        <v>16</v>
      </c>
      <c r="AP157" t="s">
        <v>17</v>
      </c>
      <c r="AQ157" t="s">
        <v>18</v>
      </c>
      <c r="AR157" t="s">
        <v>19</v>
      </c>
    </row>
    <row r="158" spans="1:44" ht="13.5" customHeight="1">
      <c r="A158" s="7"/>
      <c r="B158" s="7"/>
      <c r="C158" s="7"/>
      <c r="D158" s="8"/>
      <c r="F158" s="9" t="str">
        <f>(Sheet1!AE158)</f>
        <v/>
      </c>
      <c r="G158" t="str">
        <f>IF(OR(Sheet1!AH158="Yes",Sheet1!AF158="Yes"),"\\CMFP538\"&amp;Sheet1!AK158,"")</f>
        <v/>
      </c>
      <c r="H158" t="str">
        <f>IF(G158="","",Sheet1!AK158)</f>
        <v/>
      </c>
      <c r="I158" t="str">
        <f>IF(G158="","",Sheet1!AJ158)</f>
        <v/>
      </c>
      <c r="J158" t="e">
        <f>PROPER(Sheet1!Z158)</f>
        <v>#VALUE!</v>
      </c>
      <c r="K158" t="e">
        <f>PROPER(TRIM(IF(ISERROR(Sheet1!N158),Sheet1!Q158,Sheet1!N158)))</f>
        <v>#VALUE!</v>
      </c>
      <c r="L158" t="e">
        <f>PROPER(Sheet1!V158)</f>
        <v>#VALUE!</v>
      </c>
      <c r="M158" t="str">
        <f>TRIM(IF(ISERROR(Sheet1!P158),"",Sheet1!P158))</f>
        <v/>
      </c>
      <c r="N158" s="6" t="e">
        <f>(Sheet1!AA158)</f>
        <v>#VALUE!</v>
      </c>
      <c r="O158" s="6" t="e">
        <f t="shared" si="13"/>
        <v>#VALUE!</v>
      </c>
      <c r="P158" s="6" t="e">
        <f>IF(Sheet1!X158="No","No",IF(Sheet1!X158="","No","Yes"))</f>
        <v>#VALUE!</v>
      </c>
      <c r="Q158" t="e">
        <f>(Sheet1!AB158)</f>
        <v>#VALUE!</v>
      </c>
      <c r="R158" s="6" t="e">
        <f>IF(Sheet1!F158=FALSE,Q158,Sheet1!G158&amp;Sheet1!F158)</f>
        <v>#VALUE!</v>
      </c>
      <c r="S158" s="6" t="e">
        <f t="shared" si="14"/>
        <v>#VALUE!</v>
      </c>
      <c r="T158" s="6" t="e">
        <f>IF(Sheet1!A158=0,"C=US;A= ;P=Regional Municip;O=Lisgar;S="&amp;K158&amp;";"&amp;"G="&amp;L158&amp;";"&amp;"I="&amp;M158&amp;";","C=US;A= ;P=Regional Municip;O=Lisgar;S="&amp;K158&amp;";"&amp;"G="&amp;L158&amp;Sheet1!A158&amp;";"&amp;"I="&amp;M158&amp;";")</f>
        <v>#N/A</v>
      </c>
      <c r="U158" t="str">
        <f ca="1">(Sheet1!AM158)</f>
        <v>DC4MDB10</v>
      </c>
      <c r="V158" t="e">
        <f>(Sheet1!AC158)</f>
        <v>#VALUE!</v>
      </c>
      <c r="W158" t="e">
        <f>Sheet3!D158</f>
        <v>#VALUE!</v>
      </c>
      <c r="X158" t="e">
        <f>Sheet3!E158</f>
        <v>#VALUE!</v>
      </c>
      <c r="Y158" t="str">
        <f t="shared" si="12"/>
        <v/>
      </c>
      <c r="Z158" t="str">
        <f>IF(ISERROR(Sheet1!AI158),"",Sheet1!AI158)</f>
        <v/>
      </c>
      <c r="AA158" t="e">
        <f>IF(Sheet1!W158="Councillors",5120,IF(Sheet1!W158="Information Technology Services Dept.",1024,IF(Sheet1!W158="City Clerk and Solicitor Dept",1953,"No")))</f>
        <v>#VALUE!</v>
      </c>
      <c r="AB158" s="5" t="s">
        <v>96</v>
      </c>
      <c r="AC158" t="e">
        <f>IF(Sheet1!W158="Councillors",4608,IF(Sheet1!W158="Information Technology Services Dept.",921,IF(Sheet1!W158="City Clerk and Solicitor Dept",1855,"No")))</f>
        <v>#VALUE!</v>
      </c>
      <c r="AD158" t="e">
        <f t="shared" si="15"/>
        <v>#VALUE!</v>
      </c>
      <c r="AE158" t="str">
        <f ca="1">IF(Sheet1!AM158="DC1MDB01","DC1",IF(Sheet1!AM158="DC1MDB02","DC1",IF(Sheet1!AM158="DC1MDB03","DC1",IF(Sheet1!AM158="DC1MDB04","DC1",IF(Sheet1!AM158="DC1MDB05","DC1",IF(Sheet1!AM158="DC1MDB06","DC1",IF(Sheet1!AM158="DC1MDB07","DC1",IF(Sheet1!AM158="DC1MDB08","DC1",IF(Sheet1!AM158="DC1MDB09","DC1",IF(Sheet1!AM158="DC1MDB10","DC1",IF(Sheet1!AM158="DC4MDB01","DC4",IF(Sheet1!AM158="DC4MDB02","DC4",IF(Sheet1!AM158="DC4MDB03","DC4",IF(Sheet1!AM158="DC4MDB04","DC4",IF(Sheet1!AM158="DC4MDB05","DC4",IF(Sheet1!AM158="DC4MDB06","DC4",IF(Sheet1!AM158="DC4MDB07","DC4",IF(Sheet1!AM158="DC4MDB08","DC4",IF(Sheet1!AM158="DC4MDB09","DC4",IF(Sheet1!AM158="DC4MDB10","DC4","$False"))))))))))))))))))))</f>
        <v>DC4</v>
      </c>
      <c r="AF158" t="s">
        <v>35</v>
      </c>
      <c r="AG158" t="e">
        <f t="shared" si="16"/>
        <v>#VALUE!</v>
      </c>
      <c r="AH158" t="e">
        <f t="shared" si="17"/>
        <v>#VALUE!</v>
      </c>
      <c r="AI158" t="s">
        <v>11</v>
      </c>
      <c r="AJ158" t="s">
        <v>12</v>
      </c>
      <c r="AK158" t="s">
        <v>13</v>
      </c>
      <c r="AL158" t="s">
        <v>14</v>
      </c>
      <c r="AM158" t="s">
        <v>5</v>
      </c>
      <c r="AN158" t="s">
        <v>15</v>
      </c>
      <c r="AO158" t="s">
        <v>16</v>
      </c>
      <c r="AP158" t="s">
        <v>17</v>
      </c>
      <c r="AQ158" t="s">
        <v>18</v>
      </c>
      <c r="AR158" t="s">
        <v>19</v>
      </c>
    </row>
    <row r="159" spans="1:44" ht="13.5" customHeight="1">
      <c r="A159" s="7"/>
      <c r="B159" s="7"/>
      <c r="C159" s="7"/>
      <c r="D159" s="8"/>
      <c r="F159" s="9" t="str">
        <f>(Sheet1!AE159)</f>
        <v/>
      </c>
      <c r="G159" t="str">
        <f>IF(OR(Sheet1!AH159="Yes",Sheet1!AF159="Yes"),"\\CMFP538\"&amp;Sheet1!AK159,"")</f>
        <v/>
      </c>
      <c r="H159" t="str">
        <f>IF(G159="","",Sheet1!AK159)</f>
        <v/>
      </c>
      <c r="I159" t="str">
        <f>IF(G159="","",Sheet1!AJ159)</f>
        <v/>
      </c>
      <c r="J159" t="e">
        <f>PROPER(Sheet1!Z159)</f>
        <v>#VALUE!</v>
      </c>
      <c r="K159" t="e">
        <f>PROPER(TRIM(IF(ISERROR(Sheet1!N159),Sheet1!Q159,Sheet1!N159)))</f>
        <v>#VALUE!</v>
      </c>
      <c r="L159" t="e">
        <f>PROPER(Sheet1!V159)</f>
        <v>#VALUE!</v>
      </c>
      <c r="M159" t="str">
        <f>TRIM(IF(ISERROR(Sheet1!P159),"",Sheet1!P159))</f>
        <v/>
      </c>
      <c r="N159" s="6" t="e">
        <f>(Sheet1!AA159)</f>
        <v>#VALUE!</v>
      </c>
      <c r="O159" s="6" t="e">
        <f t="shared" si="13"/>
        <v>#VALUE!</v>
      </c>
      <c r="P159" s="6" t="e">
        <f>IF(Sheet1!X159="No","No",IF(Sheet1!X159="","No","Yes"))</f>
        <v>#VALUE!</v>
      </c>
      <c r="Q159" t="e">
        <f>(Sheet1!AB159)</f>
        <v>#VALUE!</v>
      </c>
      <c r="R159" s="6" t="e">
        <f>IF(Sheet1!F159=FALSE,Q159,Sheet1!G159&amp;Sheet1!F159)</f>
        <v>#VALUE!</v>
      </c>
      <c r="S159" s="6" t="e">
        <f t="shared" si="14"/>
        <v>#VALUE!</v>
      </c>
      <c r="T159" s="6" t="e">
        <f>IF(Sheet1!A159=0,"C=US;A= ;P=Regional Municip;O=Lisgar;S="&amp;K159&amp;";"&amp;"G="&amp;L159&amp;";"&amp;"I="&amp;M159&amp;";","C=US;A= ;P=Regional Municip;O=Lisgar;S="&amp;K159&amp;";"&amp;"G="&amp;L159&amp;Sheet1!A159&amp;";"&amp;"I="&amp;M159&amp;";")</f>
        <v>#N/A</v>
      </c>
      <c r="U159" t="str">
        <f ca="1">(Sheet1!AM159)</f>
        <v>DC4MDB02</v>
      </c>
      <c r="V159" t="e">
        <f>(Sheet1!AC159)</f>
        <v>#VALUE!</v>
      </c>
      <c r="W159" t="e">
        <f>Sheet3!D159</f>
        <v>#VALUE!</v>
      </c>
      <c r="X159" t="e">
        <f>Sheet3!E159</f>
        <v>#VALUE!</v>
      </c>
      <c r="Y159" t="str">
        <f t="shared" si="12"/>
        <v/>
      </c>
      <c r="Z159" t="str">
        <f>IF(ISERROR(Sheet1!AI159),"",Sheet1!AI159)</f>
        <v/>
      </c>
      <c r="AA159" t="e">
        <f>IF(Sheet1!W159="Councillors",5120,IF(Sheet1!W159="Information Technology Services Dept.",1024,IF(Sheet1!W159="City Clerk and Solicitor Dept",1953,"No")))</f>
        <v>#VALUE!</v>
      </c>
      <c r="AB159" s="5" t="s">
        <v>96</v>
      </c>
      <c r="AC159" t="e">
        <f>IF(Sheet1!W159="Councillors",4608,IF(Sheet1!W159="Information Technology Services Dept.",921,IF(Sheet1!W159="City Clerk and Solicitor Dept",1855,"No")))</f>
        <v>#VALUE!</v>
      </c>
      <c r="AD159" t="e">
        <f t="shared" si="15"/>
        <v>#VALUE!</v>
      </c>
      <c r="AE159" t="str">
        <f ca="1">IF(Sheet1!AM159="DC1MDB01","DC1",IF(Sheet1!AM159="DC1MDB02","DC1",IF(Sheet1!AM159="DC1MDB03","DC1",IF(Sheet1!AM159="DC1MDB04","DC1",IF(Sheet1!AM159="DC1MDB05","DC1",IF(Sheet1!AM159="DC1MDB06","DC1",IF(Sheet1!AM159="DC1MDB07","DC1",IF(Sheet1!AM159="DC1MDB08","DC1",IF(Sheet1!AM159="DC1MDB09","DC1",IF(Sheet1!AM159="DC1MDB10","DC1",IF(Sheet1!AM159="DC4MDB01","DC4",IF(Sheet1!AM159="DC4MDB02","DC4",IF(Sheet1!AM159="DC4MDB03","DC4",IF(Sheet1!AM159="DC4MDB04","DC4",IF(Sheet1!AM159="DC4MDB05","DC4",IF(Sheet1!AM159="DC4MDB06","DC4",IF(Sheet1!AM159="DC4MDB07","DC4",IF(Sheet1!AM159="DC4MDB08","DC4",IF(Sheet1!AM159="DC4MDB09","DC4",IF(Sheet1!AM159="DC4MDB10","DC4","$False"))))))))))))))))))))</f>
        <v>DC4</v>
      </c>
      <c r="AF159" t="s">
        <v>35</v>
      </c>
      <c r="AG159" t="e">
        <f t="shared" si="16"/>
        <v>#VALUE!</v>
      </c>
      <c r="AH159" t="e">
        <f t="shared" si="17"/>
        <v>#VALUE!</v>
      </c>
      <c r="AI159" t="s">
        <v>11</v>
      </c>
      <c r="AJ159" t="s">
        <v>12</v>
      </c>
      <c r="AK159" t="s">
        <v>13</v>
      </c>
      <c r="AL159" t="s">
        <v>14</v>
      </c>
      <c r="AM159" t="s">
        <v>5</v>
      </c>
      <c r="AN159" t="s">
        <v>15</v>
      </c>
      <c r="AO159" t="s">
        <v>16</v>
      </c>
      <c r="AP159" t="s">
        <v>17</v>
      </c>
      <c r="AQ159" t="s">
        <v>18</v>
      </c>
      <c r="AR159" t="s">
        <v>19</v>
      </c>
    </row>
    <row r="160" spans="1:44" ht="13.5" customHeight="1">
      <c r="A160" s="7"/>
      <c r="B160" s="7"/>
      <c r="C160" s="7"/>
      <c r="D160" s="8"/>
      <c r="F160" s="9" t="str">
        <f>(Sheet1!AE160)</f>
        <v/>
      </c>
      <c r="G160" t="str">
        <f>IF(OR(Sheet1!AH160="Yes",Sheet1!AF160="Yes"),"\\CMFP538\"&amp;Sheet1!AK160,"")</f>
        <v/>
      </c>
      <c r="H160" t="str">
        <f>IF(G160="","",Sheet1!AK160)</f>
        <v/>
      </c>
      <c r="I160" t="str">
        <f>IF(G160="","",Sheet1!AJ160)</f>
        <v/>
      </c>
      <c r="J160" t="e">
        <f>PROPER(Sheet1!Z160)</f>
        <v>#VALUE!</v>
      </c>
      <c r="K160" t="e">
        <f>PROPER(TRIM(IF(ISERROR(Sheet1!N160),Sheet1!Q160,Sheet1!N160)))</f>
        <v>#VALUE!</v>
      </c>
      <c r="L160" t="e">
        <f>PROPER(Sheet1!V160)</f>
        <v>#VALUE!</v>
      </c>
      <c r="M160" t="str">
        <f>TRIM(IF(ISERROR(Sheet1!P160),"",Sheet1!P160))</f>
        <v/>
      </c>
      <c r="N160" s="6" t="e">
        <f>(Sheet1!AA160)</f>
        <v>#VALUE!</v>
      </c>
      <c r="O160" s="6" t="e">
        <f t="shared" si="13"/>
        <v>#VALUE!</v>
      </c>
      <c r="P160" s="6" t="e">
        <f>IF(Sheet1!X160="No","No",IF(Sheet1!X160="","No","Yes"))</f>
        <v>#VALUE!</v>
      </c>
      <c r="Q160" t="e">
        <f>(Sheet1!AB160)</f>
        <v>#VALUE!</v>
      </c>
      <c r="R160" s="6" t="e">
        <f>IF(Sheet1!F160=FALSE,Q160,Sheet1!G160&amp;Sheet1!F160)</f>
        <v>#VALUE!</v>
      </c>
      <c r="S160" s="6" t="e">
        <f t="shared" si="14"/>
        <v>#VALUE!</v>
      </c>
      <c r="T160" s="6" t="e">
        <f>IF(Sheet1!A160=0,"C=US;A= ;P=Regional Municip;O=Lisgar;S="&amp;K160&amp;";"&amp;"G="&amp;L160&amp;";"&amp;"I="&amp;M160&amp;";","C=US;A= ;P=Regional Municip;O=Lisgar;S="&amp;K160&amp;";"&amp;"G="&amp;L160&amp;Sheet1!A160&amp;";"&amp;"I="&amp;M160&amp;";")</f>
        <v>#N/A</v>
      </c>
      <c r="U160" t="str">
        <f ca="1">(Sheet1!AM160)</f>
        <v>DC1MDB01</v>
      </c>
      <c r="V160" t="e">
        <f>(Sheet1!AC160)</f>
        <v>#VALUE!</v>
      </c>
      <c r="W160" t="e">
        <f>Sheet3!D160</f>
        <v>#VALUE!</v>
      </c>
      <c r="X160" t="e">
        <f>Sheet3!E160</f>
        <v>#VALUE!</v>
      </c>
      <c r="Y160" t="str">
        <f t="shared" si="12"/>
        <v/>
      </c>
      <c r="Z160" t="str">
        <f>IF(ISERROR(Sheet1!AI160),"",Sheet1!AI160)</f>
        <v/>
      </c>
      <c r="AA160" t="e">
        <f>IF(Sheet1!W160="Councillors",5120,IF(Sheet1!W160="Information Technology Services Dept.",1024,IF(Sheet1!W160="City Clerk and Solicitor Dept",1953,"No")))</f>
        <v>#VALUE!</v>
      </c>
      <c r="AB160" s="5" t="s">
        <v>96</v>
      </c>
      <c r="AC160" t="e">
        <f>IF(Sheet1!W160="Councillors",4608,IF(Sheet1!W160="Information Technology Services Dept.",921,IF(Sheet1!W160="City Clerk and Solicitor Dept",1855,"No")))</f>
        <v>#VALUE!</v>
      </c>
      <c r="AD160" t="e">
        <f t="shared" si="15"/>
        <v>#VALUE!</v>
      </c>
      <c r="AE160" t="str">
        <f ca="1">IF(Sheet1!AM160="DC1MDB01","DC1",IF(Sheet1!AM160="DC1MDB02","DC1",IF(Sheet1!AM160="DC1MDB03","DC1",IF(Sheet1!AM160="DC1MDB04","DC1",IF(Sheet1!AM160="DC1MDB05","DC1",IF(Sheet1!AM160="DC1MDB06","DC1",IF(Sheet1!AM160="DC1MDB07","DC1",IF(Sheet1!AM160="DC1MDB08","DC1",IF(Sheet1!AM160="DC1MDB09","DC1",IF(Sheet1!AM160="DC1MDB10","DC1",IF(Sheet1!AM160="DC4MDB01","DC4",IF(Sheet1!AM160="DC4MDB02","DC4",IF(Sheet1!AM160="DC4MDB03","DC4",IF(Sheet1!AM160="DC4MDB04","DC4",IF(Sheet1!AM160="DC4MDB05","DC4",IF(Sheet1!AM160="DC4MDB06","DC4",IF(Sheet1!AM160="DC4MDB07","DC4",IF(Sheet1!AM160="DC4MDB08","DC4",IF(Sheet1!AM160="DC4MDB09","DC4",IF(Sheet1!AM160="DC4MDB10","DC4","$False"))))))))))))))))))))</f>
        <v>DC1</v>
      </c>
      <c r="AF160" t="s">
        <v>35</v>
      </c>
      <c r="AG160" t="e">
        <f t="shared" si="16"/>
        <v>#VALUE!</v>
      </c>
      <c r="AH160" t="e">
        <f t="shared" si="17"/>
        <v>#VALUE!</v>
      </c>
      <c r="AI160" t="s">
        <v>11</v>
      </c>
      <c r="AJ160" t="s">
        <v>12</v>
      </c>
      <c r="AK160" t="s">
        <v>13</v>
      </c>
      <c r="AL160" t="s">
        <v>14</v>
      </c>
      <c r="AM160" t="s">
        <v>5</v>
      </c>
      <c r="AN160" t="s">
        <v>15</v>
      </c>
      <c r="AO160" t="s">
        <v>16</v>
      </c>
      <c r="AP160" t="s">
        <v>17</v>
      </c>
      <c r="AQ160" t="s">
        <v>18</v>
      </c>
      <c r="AR160" t="s">
        <v>19</v>
      </c>
    </row>
    <row r="161" spans="1:44" ht="13.5" customHeight="1">
      <c r="A161" s="7"/>
      <c r="B161" s="7"/>
      <c r="C161" s="7"/>
      <c r="D161" s="8"/>
      <c r="F161" s="9" t="str">
        <f>(Sheet1!AE161)</f>
        <v/>
      </c>
      <c r="G161" t="str">
        <f>IF(OR(Sheet1!AH161="Yes",Sheet1!AF161="Yes"),"\\CMFP538\"&amp;Sheet1!AK161,"")</f>
        <v/>
      </c>
      <c r="H161" t="str">
        <f>IF(G161="","",Sheet1!AK161)</f>
        <v/>
      </c>
      <c r="I161" t="str">
        <f>IF(G161="","",Sheet1!AJ161)</f>
        <v/>
      </c>
      <c r="J161" t="e">
        <f>PROPER(Sheet1!Z161)</f>
        <v>#VALUE!</v>
      </c>
      <c r="K161" t="e">
        <f>PROPER(TRIM(IF(ISERROR(Sheet1!N161),Sheet1!Q161,Sheet1!N161)))</f>
        <v>#VALUE!</v>
      </c>
      <c r="L161" t="e">
        <f>PROPER(Sheet1!V161)</f>
        <v>#VALUE!</v>
      </c>
      <c r="M161" t="str">
        <f>TRIM(IF(ISERROR(Sheet1!P161),"",Sheet1!P161))</f>
        <v/>
      </c>
      <c r="N161" s="6" t="e">
        <f>(Sheet1!AA161)</f>
        <v>#VALUE!</v>
      </c>
      <c r="O161" s="6" t="e">
        <f t="shared" si="13"/>
        <v>#VALUE!</v>
      </c>
      <c r="P161" s="6" t="e">
        <f>IF(Sheet1!X161="No","No",IF(Sheet1!X161="","No","Yes"))</f>
        <v>#VALUE!</v>
      </c>
      <c r="Q161" t="e">
        <f>(Sheet1!AB161)</f>
        <v>#VALUE!</v>
      </c>
      <c r="R161" s="6" t="e">
        <f>IF(Sheet1!F161=FALSE,Q161,Sheet1!G161&amp;Sheet1!F161)</f>
        <v>#VALUE!</v>
      </c>
      <c r="S161" s="6" t="e">
        <f t="shared" si="14"/>
        <v>#VALUE!</v>
      </c>
      <c r="T161" s="6" t="e">
        <f>IF(Sheet1!A161=0,"C=US;A= ;P=Regional Municip;O=Lisgar;S="&amp;K161&amp;";"&amp;"G="&amp;L161&amp;";"&amp;"I="&amp;M161&amp;";","C=US;A= ;P=Regional Municip;O=Lisgar;S="&amp;K161&amp;";"&amp;"G="&amp;L161&amp;Sheet1!A161&amp;";"&amp;"I="&amp;M161&amp;";")</f>
        <v>#N/A</v>
      </c>
      <c r="U161" t="str">
        <f ca="1">(Sheet1!AM161)</f>
        <v>DC4MDB07</v>
      </c>
      <c r="V161" t="e">
        <f>(Sheet1!AC161)</f>
        <v>#VALUE!</v>
      </c>
      <c r="W161" t="e">
        <f>Sheet3!D161</f>
        <v>#VALUE!</v>
      </c>
      <c r="X161" t="e">
        <f>Sheet3!E161</f>
        <v>#VALUE!</v>
      </c>
      <c r="Y161" t="str">
        <f t="shared" si="12"/>
        <v/>
      </c>
      <c r="Z161" t="str">
        <f>IF(ISERROR(Sheet1!AI161),"",Sheet1!AI161)</f>
        <v/>
      </c>
      <c r="AA161" t="e">
        <f>IF(Sheet1!W161="Councillors",5120,IF(Sheet1!W161="Information Technology Services Dept.",1024,IF(Sheet1!W161="City Clerk and Solicitor Dept",1953,"No")))</f>
        <v>#VALUE!</v>
      </c>
      <c r="AB161" s="5" t="s">
        <v>96</v>
      </c>
      <c r="AC161" t="e">
        <f>IF(Sheet1!W161="Councillors",4608,IF(Sheet1!W161="Information Technology Services Dept.",921,IF(Sheet1!W161="City Clerk and Solicitor Dept",1855,"No")))</f>
        <v>#VALUE!</v>
      </c>
      <c r="AD161" t="e">
        <f t="shared" si="15"/>
        <v>#VALUE!</v>
      </c>
      <c r="AE161" t="str">
        <f ca="1">IF(Sheet1!AM161="DC1MDB01","DC1",IF(Sheet1!AM161="DC1MDB02","DC1",IF(Sheet1!AM161="DC1MDB03","DC1",IF(Sheet1!AM161="DC1MDB04","DC1",IF(Sheet1!AM161="DC1MDB05","DC1",IF(Sheet1!AM161="DC1MDB06","DC1",IF(Sheet1!AM161="DC1MDB07","DC1",IF(Sheet1!AM161="DC1MDB08","DC1",IF(Sheet1!AM161="DC1MDB09","DC1",IF(Sheet1!AM161="DC1MDB10","DC1",IF(Sheet1!AM161="DC4MDB01","DC4",IF(Sheet1!AM161="DC4MDB02","DC4",IF(Sheet1!AM161="DC4MDB03","DC4",IF(Sheet1!AM161="DC4MDB04","DC4",IF(Sheet1!AM161="DC4MDB05","DC4",IF(Sheet1!AM161="DC4MDB06","DC4",IF(Sheet1!AM161="DC4MDB07","DC4",IF(Sheet1!AM161="DC4MDB08","DC4",IF(Sheet1!AM161="DC4MDB09","DC4",IF(Sheet1!AM161="DC4MDB10","DC4","$False"))))))))))))))))))))</f>
        <v>DC4</v>
      </c>
      <c r="AF161" t="s">
        <v>35</v>
      </c>
      <c r="AG161" t="e">
        <f t="shared" si="16"/>
        <v>#VALUE!</v>
      </c>
      <c r="AH161" t="e">
        <f t="shared" si="17"/>
        <v>#VALUE!</v>
      </c>
      <c r="AI161" t="s">
        <v>11</v>
      </c>
      <c r="AJ161" t="s">
        <v>12</v>
      </c>
      <c r="AK161" t="s">
        <v>13</v>
      </c>
      <c r="AL161" t="s">
        <v>14</v>
      </c>
      <c r="AM161" t="s">
        <v>5</v>
      </c>
      <c r="AN161" t="s">
        <v>15</v>
      </c>
      <c r="AO161" t="s">
        <v>16</v>
      </c>
      <c r="AP161" t="s">
        <v>17</v>
      </c>
      <c r="AQ161" t="s">
        <v>18</v>
      </c>
      <c r="AR161" t="s">
        <v>19</v>
      </c>
    </row>
    <row r="162" spans="1:44" ht="13.5" customHeight="1">
      <c r="A162" s="7"/>
      <c r="B162" s="7"/>
      <c r="C162" s="7"/>
      <c r="D162" s="8"/>
      <c r="F162" s="9" t="str">
        <f>(Sheet1!AE162)</f>
        <v/>
      </c>
      <c r="G162" t="str">
        <f>IF(OR(Sheet1!AH162="Yes",Sheet1!AF162="Yes"),"\\CMFP538\"&amp;Sheet1!AK162,"")</f>
        <v/>
      </c>
      <c r="H162" t="str">
        <f>IF(G162="","",Sheet1!AK162)</f>
        <v/>
      </c>
      <c r="I162" t="str">
        <f>IF(G162="","",Sheet1!AJ162)</f>
        <v/>
      </c>
      <c r="J162" t="e">
        <f>PROPER(Sheet1!Z162)</f>
        <v>#VALUE!</v>
      </c>
      <c r="K162" t="e">
        <f>PROPER(TRIM(IF(ISERROR(Sheet1!N162),Sheet1!Q162,Sheet1!N162)))</f>
        <v>#VALUE!</v>
      </c>
      <c r="L162" t="e">
        <f>PROPER(Sheet1!V162)</f>
        <v>#VALUE!</v>
      </c>
      <c r="M162" t="str">
        <f>TRIM(IF(ISERROR(Sheet1!P162),"",Sheet1!P162))</f>
        <v/>
      </c>
      <c r="N162" s="6" t="e">
        <f>(Sheet1!AA162)</f>
        <v>#VALUE!</v>
      </c>
      <c r="O162" s="6" t="e">
        <f t="shared" si="13"/>
        <v>#VALUE!</v>
      </c>
      <c r="P162" s="6" t="e">
        <f>IF(Sheet1!X162="No","No",IF(Sheet1!X162="","No","Yes"))</f>
        <v>#VALUE!</v>
      </c>
      <c r="Q162" t="e">
        <f>(Sheet1!AB162)</f>
        <v>#VALUE!</v>
      </c>
      <c r="R162" s="6" t="e">
        <f>IF(Sheet1!F162=FALSE,Q162,Sheet1!G162&amp;Sheet1!F162)</f>
        <v>#VALUE!</v>
      </c>
      <c r="S162" s="6" t="e">
        <f t="shared" si="14"/>
        <v>#VALUE!</v>
      </c>
      <c r="T162" s="6" t="e">
        <f>IF(Sheet1!A162=0,"C=US;A= ;P=Regional Municip;O=Lisgar;S="&amp;K162&amp;";"&amp;"G="&amp;L162&amp;";"&amp;"I="&amp;M162&amp;";","C=US;A= ;P=Regional Municip;O=Lisgar;S="&amp;K162&amp;";"&amp;"G="&amp;L162&amp;Sheet1!A162&amp;";"&amp;"I="&amp;M162&amp;";")</f>
        <v>#N/A</v>
      </c>
      <c r="U162" t="str">
        <f ca="1">(Sheet1!AM162)</f>
        <v>DC4MDB04</v>
      </c>
      <c r="V162" t="e">
        <f>(Sheet1!AC162)</f>
        <v>#VALUE!</v>
      </c>
      <c r="W162" t="e">
        <f>Sheet3!D162</f>
        <v>#VALUE!</v>
      </c>
      <c r="X162" t="e">
        <f>Sheet3!E162</f>
        <v>#VALUE!</v>
      </c>
      <c r="Y162" t="str">
        <f t="shared" si="12"/>
        <v/>
      </c>
      <c r="Z162" t="str">
        <f>IF(ISERROR(Sheet1!AI162),"",Sheet1!AI162)</f>
        <v/>
      </c>
      <c r="AA162" t="e">
        <f>IF(Sheet1!W162="Councillors",5120,IF(Sheet1!W162="Information Technology Services Dept.",1024,IF(Sheet1!W162="City Clerk and Solicitor Dept",1953,"No")))</f>
        <v>#VALUE!</v>
      </c>
      <c r="AB162" s="5" t="s">
        <v>96</v>
      </c>
      <c r="AC162" t="e">
        <f>IF(Sheet1!W162="Councillors",4608,IF(Sheet1!W162="Information Technology Services Dept.",921,IF(Sheet1!W162="City Clerk and Solicitor Dept",1855,"No")))</f>
        <v>#VALUE!</v>
      </c>
      <c r="AD162" t="e">
        <f t="shared" si="15"/>
        <v>#VALUE!</v>
      </c>
      <c r="AE162" t="str">
        <f ca="1">IF(Sheet1!AM162="DC1MDB01","DC1",IF(Sheet1!AM162="DC1MDB02","DC1",IF(Sheet1!AM162="DC1MDB03","DC1",IF(Sheet1!AM162="DC1MDB04","DC1",IF(Sheet1!AM162="DC1MDB05","DC1",IF(Sheet1!AM162="DC1MDB06","DC1",IF(Sheet1!AM162="DC1MDB07","DC1",IF(Sheet1!AM162="DC1MDB08","DC1",IF(Sheet1!AM162="DC1MDB09","DC1",IF(Sheet1!AM162="DC1MDB10","DC1",IF(Sheet1!AM162="DC4MDB01","DC4",IF(Sheet1!AM162="DC4MDB02","DC4",IF(Sheet1!AM162="DC4MDB03","DC4",IF(Sheet1!AM162="DC4MDB04","DC4",IF(Sheet1!AM162="DC4MDB05","DC4",IF(Sheet1!AM162="DC4MDB06","DC4",IF(Sheet1!AM162="DC4MDB07","DC4",IF(Sheet1!AM162="DC4MDB08","DC4",IF(Sheet1!AM162="DC4MDB09","DC4",IF(Sheet1!AM162="DC4MDB10","DC4","$False"))))))))))))))))))))</f>
        <v>DC4</v>
      </c>
      <c r="AF162" t="s">
        <v>35</v>
      </c>
      <c r="AG162" t="e">
        <f t="shared" si="16"/>
        <v>#VALUE!</v>
      </c>
      <c r="AH162" t="e">
        <f t="shared" si="17"/>
        <v>#VALUE!</v>
      </c>
      <c r="AI162" t="s">
        <v>11</v>
      </c>
      <c r="AJ162" t="s">
        <v>12</v>
      </c>
      <c r="AK162" t="s">
        <v>13</v>
      </c>
      <c r="AL162" t="s">
        <v>14</v>
      </c>
      <c r="AM162" t="s">
        <v>5</v>
      </c>
      <c r="AN162" t="s">
        <v>15</v>
      </c>
      <c r="AO162" t="s">
        <v>16</v>
      </c>
      <c r="AP162" t="s">
        <v>17</v>
      </c>
      <c r="AQ162" t="s">
        <v>18</v>
      </c>
      <c r="AR162" t="s">
        <v>19</v>
      </c>
    </row>
    <row r="163" spans="1:44" ht="13.5" customHeight="1">
      <c r="A163" s="7"/>
      <c r="B163" s="7"/>
      <c r="C163" s="7"/>
      <c r="D163" s="8"/>
      <c r="F163" s="9" t="str">
        <f>(Sheet1!AE163)</f>
        <v/>
      </c>
      <c r="G163" t="str">
        <f>IF(OR(Sheet1!AH163="Yes",Sheet1!AF163="Yes"),"\\CMFP538\"&amp;Sheet1!AK163,"")</f>
        <v/>
      </c>
      <c r="H163" t="str">
        <f>IF(G163="","",Sheet1!AK163)</f>
        <v/>
      </c>
      <c r="I163" t="str">
        <f>IF(G163="","",Sheet1!AJ163)</f>
        <v/>
      </c>
      <c r="J163" t="e">
        <f>PROPER(Sheet1!Z163)</f>
        <v>#VALUE!</v>
      </c>
      <c r="K163" t="e">
        <f>PROPER(TRIM(IF(ISERROR(Sheet1!N163),Sheet1!Q163,Sheet1!N163)))</f>
        <v>#VALUE!</v>
      </c>
      <c r="L163" t="e">
        <f>PROPER(Sheet1!V163)</f>
        <v>#VALUE!</v>
      </c>
      <c r="M163" t="str">
        <f>TRIM(IF(ISERROR(Sheet1!P163),"",Sheet1!P163))</f>
        <v/>
      </c>
      <c r="N163" s="6" t="e">
        <f>(Sheet1!AA163)</f>
        <v>#VALUE!</v>
      </c>
      <c r="O163" s="6" t="e">
        <f t="shared" si="13"/>
        <v>#VALUE!</v>
      </c>
      <c r="P163" s="6" t="e">
        <f>IF(Sheet1!X163="No","No",IF(Sheet1!X163="","No","Yes"))</f>
        <v>#VALUE!</v>
      </c>
      <c r="Q163" t="e">
        <f>(Sheet1!AB163)</f>
        <v>#VALUE!</v>
      </c>
      <c r="R163" s="6" t="e">
        <f>IF(Sheet1!F163=FALSE,Q163,Sheet1!G163&amp;Sheet1!F163)</f>
        <v>#VALUE!</v>
      </c>
      <c r="S163" s="6" t="e">
        <f t="shared" si="14"/>
        <v>#VALUE!</v>
      </c>
      <c r="T163" s="6" t="e">
        <f>IF(Sheet1!A163=0,"C=US;A= ;P=Regional Municip;O=Lisgar;S="&amp;K163&amp;";"&amp;"G="&amp;L163&amp;";"&amp;"I="&amp;M163&amp;";","C=US;A= ;P=Regional Municip;O=Lisgar;S="&amp;K163&amp;";"&amp;"G="&amp;L163&amp;Sheet1!A163&amp;";"&amp;"I="&amp;M163&amp;";")</f>
        <v>#N/A</v>
      </c>
      <c r="U163" t="str">
        <f ca="1">(Sheet1!AM163)</f>
        <v>DC1MDB06</v>
      </c>
      <c r="V163" t="e">
        <f>(Sheet1!AC163)</f>
        <v>#VALUE!</v>
      </c>
      <c r="W163" t="e">
        <f>Sheet3!D163</f>
        <v>#VALUE!</v>
      </c>
      <c r="X163" t="e">
        <f>Sheet3!E163</f>
        <v>#VALUE!</v>
      </c>
      <c r="Y163" t="str">
        <f t="shared" si="12"/>
        <v/>
      </c>
      <c r="Z163" t="str">
        <f>IF(ISERROR(Sheet1!AI163),"",Sheet1!AI163)</f>
        <v/>
      </c>
      <c r="AA163" t="e">
        <f>IF(Sheet1!W163="Councillors",5120,IF(Sheet1!W163="Information Technology Services Dept.",1024,IF(Sheet1!W163="City Clerk and Solicitor Dept",1953,"No")))</f>
        <v>#VALUE!</v>
      </c>
      <c r="AB163" s="5" t="s">
        <v>96</v>
      </c>
      <c r="AC163" t="e">
        <f>IF(Sheet1!W163="Councillors",4608,IF(Sheet1!W163="Information Technology Services Dept.",921,IF(Sheet1!W163="City Clerk and Solicitor Dept",1855,"No")))</f>
        <v>#VALUE!</v>
      </c>
      <c r="AD163" t="e">
        <f t="shared" si="15"/>
        <v>#VALUE!</v>
      </c>
      <c r="AE163" t="str">
        <f ca="1">IF(Sheet1!AM163="DC1MDB01","DC1",IF(Sheet1!AM163="DC1MDB02","DC1",IF(Sheet1!AM163="DC1MDB03","DC1",IF(Sheet1!AM163="DC1MDB04","DC1",IF(Sheet1!AM163="DC1MDB05","DC1",IF(Sheet1!AM163="DC1MDB06","DC1",IF(Sheet1!AM163="DC1MDB07","DC1",IF(Sheet1!AM163="DC1MDB08","DC1",IF(Sheet1!AM163="DC1MDB09","DC1",IF(Sheet1!AM163="DC1MDB10","DC1",IF(Sheet1!AM163="DC4MDB01","DC4",IF(Sheet1!AM163="DC4MDB02","DC4",IF(Sheet1!AM163="DC4MDB03","DC4",IF(Sheet1!AM163="DC4MDB04","DC4",IF(Sheet1!AM163="DC4MDB05","DC4",IF(Sheet1!AM163="DC4MDB06","DC4",IF(Sheet1!AM163="DC4MDB07","DC4",IF(Sheet1!AM163="DC4MDB08","DC4",IF(Sheet1!AM163="DC4MDB09","DC4",IF(Sheet1!AM163="DC4MDB10","DC4","$False"))))))))))))))))))))</f>
        <v>DC1</v>
      </c>
      <c r="AF163" t="s">
        <v>35</v>
      </c>
      <c r="AG163" t="e">
        <f t="shared" si="16"/>
        <v>#VALUE!</v>
      </c>
      <c r="AH163" t="e">
        <f t="shared" si="17"/>
        <v>#VALUE!</v>
      </c>
      <c r="AI163" t="s">
        <v>11</v>
      </c>
      <c r="AJ163" t="s">
        <v>12</v>
      </c>
      <c r="AK163" t="s">
        <v>13</v>
      </c>
      <c r="AL163" t="s">
        <v>14</v>
      </c>
      <c r="AM163" t="s">
        <v>5</v>
      </c>
      <c r="AN163" t="s">
        <v>15</v>
      </c>
      <c r="AO163" t="s">
        <v>16</v>
      </c>
      <c r="AP163" t="s">
        <v>17</v>
      </c>
      <c r="AQ163" t="s">
        <v>18</v>
      </c>
      <c r="AR163" t="s">
        <v>19</v>
      </c>
    </row>
    <row r="164" spans="1:44" ht="13.5" customHeight="1">
      <c r="A164" s="7"/>
      <c r="B164" s="7"/>
      <c r="C164" s="7"/>
      <c r="D164" s="8"/>
      <c r="F164" s="9" t="str">
        <f>(Sheet1!AE164)</f>
        <v/>
      </c>
      <c r="G164" t="str">
        <f>IF(OR(Sheet1!AH164="Yes",Sheet1!AF164="Yes"),"\\CMFP538\"&amp;Sheet1!AK164,"")</f>
        <v/>
      </c>
      <c r="H164" t="str">
        <f>IF(G164="","",Sheet1!AK164)</f>
        <v/>
      </c>
      <c r="I164" t="str">
        <f>IF(G164="","",Sheet1!AJ164)</f>
        <v/>
      </c>
      <c r="J164" t="e">
        <f>PROPER(Sheet1!Z164)</f>
        <v>#VALUE!</v>
      </c>
      <c r="K164" t="e">
        <f>PROPER(TRIM(IF(ISERROR(Sheet1!N164),Sheet1!Q164,Sheet1!N164)))</f>
        <v>#VALUE!</v>
      </c>
      <c r="L164" t="e">
        <f>PROPER(Sheet1!V164)</f>
        <v>#VALUE!</v>
      </c>
      <c r="M164" t="str">
        <f>TRIM(IF(ISERROR(Sheet1!P164),"",Sheet1!P164))</f>
        <v/>
      </c>
      <c r="N164" s="6" t="e">
        <f>(Sheet1!AA164)</f>
        <v>#VALUE!</v>
      </c>
      <c r="O164" s="6" t="e">
        <f t="shared" si="13"/>
        <v>#VALUE!</v>
      </c>
      <c r="P164" s="6" t="e">
        <f>IF(Sheet1!X164="No","No",IF(Sheet1!X164="","No","Yes"))</f>
        <v>#VALUE!</v>
      </c>
      <c r="Q164" t="e">
        <f>(Sheet1!AB164)</f>
        <v>#VALUE!</v>
      </c>
      <c r="R164" s="6" t="e">
        <f>IF(Sheet1!F164=FALSE,Q164,Sheet1!G164&amp;Sheet1!F164)</f>
        <v>#VALUE!</v>
      </c>
      <c r="S164" s="6" t="e">
        <f t="shared" si="14"/>
        <v>#VALUE!</v>
      </c>
      <c r="T164" s="6" t="e">
        <f>IF(Sheet1!A164=0,"C=US;A= ;P=Regional Municip;O=Lisgar;S="&amp;K164&amp;";"&amp;"G="&amp;L164&amp;";"&amp;"I="&amp;M164&amp;";","C=US;A= ;P=Regional Municip;O=Lisgar;S="&amp;K164&amp;";"&amp;"G="&amp;L164&amp;Sheet1!A164&amp;";"&amp;"I="&amp;M164&amp;";")</f>
        <v>#N/A</v>
      </c>
      <c r="U164" t="str">
        <f ca="1">(Sheet1!AM164)</f>
        <v>DC4MDB07</v>
      </c>
      <c r="V164" t="e">
        <f>(Sheet1!AC164)</f>
        <v>#VALUE!</v>
      </c>
      <c r="W164" t="e">
        <f>Sheet3!D164</f>
        <v>#VALUE!</v>
      </c>
      <c r="X164" t="e">
        <f>Sheet3!E164</f>
        <v>#VALUE!</v>
      </c>
      <c r="Y164" t="str">
        <f t="shared" si="12"/>
        <v/>
      </c>
      <c r="Z164" t="str">
        <f>IF(ISERROR(Sheet1!AI164),"",Sheet1!AI164)</f>
        <v/>
      </c>
      <c r="AA164" t="e">
        <f>IF(Sheet1!W164="Councillors",5120,IF(Sheet1!W164="Information Technology Services Dept.",1024,IF(Sheet1!W164="City Clerk and Solicitor Dept",1953,"No")))</f>
        <v>#VALUE!</v>
      </c>
      <c r="AB164" s="5" t="s">
        <v>96</v>
      </c>
      <c r="AC164" t="e">
        <f>IF(Sheet1!W164="Councillors",4608,IF(Sheet1!W164="Information Technology Services Dept.",921,IF(Sheet1!W164="City Clerk and Solicitor Dept",1855,"No")))</f>
        <v>#VALUE!</v>
      </c>
      <c r="AD164" t="e">
        <f t="shared" si="15"/>
        <v>#VALUE!</v>
      </c>
      <c r="AE164" t="str">
        <f ca="1">IF(Sheet1!AM164="DC1MDB01","DC1",IF(Sheet1!AM164="DC1MDB02","DC1",IF(Sheet1!AM164="DC1MDB03","DC1",IF(Sheet1!AM164="DC1MDB04","DC1",IF(Sheet1!AM164="DC1MDB05","DC1",IF(Sheet1!AM164="DC1MDB06","DC1",IF(Sheet1!AM164="DC1MDB07","DC1",IF(Sheet1!AM164="DC1MDB08","DC1",IF(Sheet1!AM164="DC1MDB09","DC1",IF(Sheet1!AM164="DC1MDB10","DC1",IF(Sheet1!AM164="DC4MDB01","DC4",IF(Sheet1!AM164="DC4MDB02","DC4",IF(Sheet1!AM164="DC4MDB03","DC4",IF(Sheet1!AM164="DC4MDB04","DC4",IF(Sheet1!AM164="DC4MDB05","DC4",IF(Sheet1!AM164="DC4MDB06","DC4",IF(Sheet1!AM164="DC4MDB07","DC4",IF(Sheet1!AM164="DC4MDB08","DC4",IF(Sheet1!AM164="DC4MDB09","DC4",IF(Sheet1!AM164="DC4MDB10","DC4","$False"))))))))))))))))))))</f>
        <v>DC4</v>
      </c>
      <c r="AF164" t="s">
        <v>35</v>
      </c>
      <c r="AG164" t="e">
        <f t="shared" si="16"/>
        <v>#VALUE!</v>
      </c>
      <c r="AH164" t="e">
        <f t="shared" si="17"/>
        <v>#VALUE!</v>
      </c>
      <c r="AI164" t="s">
        <v>11</v>
      </c>
      <c r="AJ164" t="s">
        <v>12</v>
      </c>
      <c r="AK164" t="s">
        <v>13</v>
      </c>
      <c r="AL164" t="s">
        <v>14</v>
      </c>
      <c r="AM164" t="s">
        <v>5</v>
      </c>
      <c r="AN164" t="s">
        <v>15</v>
      </c>
      <c r="AO164" t="s">
        <v>16</v>
      </c>
      <c r="AP164" t="s">
        <v>17</v>
      </c>
      <c r="AQ164" t="s">
        <v>18</v>
      </c>
      <c r="AR164" t="s">
        <v>19</v>
      </c>
    </row>
    <row r="165" spans="1:44" ht="13.5" customHeight="1">
      <c r="A165" s="7"/>
      <c r="B165" s="7"/>
      <c r="C165" s="7"/>
      <c r="D165" s="8"/>
      <c r="F165" s="9" t="str">
        <f>(Sheet1!AE165)</f>
        <v/>
      </c>
      <c r="G165" t="str">
        <f>IF(OR(Sheet1!AH165="Yes",Sheet1!AF165="Yes"),"\\CMFP538\"&amp;Sheet1!AK165,"")</f>
        <v/>
      </c>
      <c r="H165" t="str">
        <f>IF(G165="","",Sheet1!AK165)</f>
        <v/>
      </c>
      <c r="I165" t="str">
        <f>IF(G165="","",Sheet1!AJ165)</f>
        <v/>
      </c>
      <c r="J165" t="e">
        <f>PROPER(Sheet1!Z165)</f>
        <v>#VALUE!</v>
      </c>
      <c r="K165" t="e">
        <f>PROPER(TRIM(IF(ISERROR(Sheet1!N165),Sheet1!Q165,Sheet1!N165)))</f>
        <v>#VALUE!</v>
      </c>
      <c r="L165" t="e">
        <f>PROPER(Sheet1!V165)</f>
        <v>#VALUE!</v>
      </c>
      <c r="M165" t="str">
        <f>TRIM(IF(ISERROR(Sheet1!P165),"",Sheet1!P165))</f>
        <v/>
      </c>
      <c r="N165" s="6" t="e">
        <f>(Sheet1!AA165)</f>
        <v>#VALUE!</v>
      </c>
      <c r="O165" s="6" t="e">
        <f t="shared" si="13"/>
        <v>#VALUE!</v>
      </c>
      <c r="P165" s="6" t="e">
        <f>IF(Sheet1!X165="No","No",IF(Sheet1!X165="","No","Yes"))</f>
        <v>#VALUE!</v>
      </c>
      <c r="Q165" t="e">
        <f>(Sheet1!AB165)</f>
        <v>#VALUE!</v>
      </c>
      <c r="R165" s="6" t="e">
        <f>IF(Sheet1!F165=FALSE,Q165,Sheet1!G165&amp;Sheet1!F165)</f>
        <v>#VALUE!</v>
      </c>
      <c r="S165" s="6" t="e">
        <f t="shared" si="14"/>
        <v>#VALUE!</v>
      </c>
      <c r="T165" s="6" t="e">
        <f>IF(Sheet1!A165=0,"C=US;A= ;P=Regional Municip;O=Lisgar;S="&amp;K165&amp;";"&amp;"G="&amp;L165&amp;";"&amp;"I="&amp;M165&amp;";","C=US;A= ;P=Regional Municip;O=Lisgar;S="&amp;K165&amp;";"&amp;"G="&amp;L165&amp;Sheet1!A165&amp;";"&amp;"I="&amp;M165&amp;";")</f>
        <v>#N/A</v>
      </c>
      <c r="U165" t="str">
        <f ca="1">(Sheet1!AM165)</f>
        <v>DC1MDB10</v>
      </c>
      <c r="V165" t="e">
        <f>(Sheet1!AC165)</f>
        <v>#VALUE!</v>
      </c>
      <c r="W165" t="e">
        <f>Sheet3!D165</f>
        <v>#VALUE!</v>
      </c>
      <c r="X165" t="e">
        <f>Sheet3!E165</f>
        <v>#VALUE!</v>
      </c>
      <c r="Y165" t="str">
        <f t="shared" si="12"/>
        <v/>
      </c>
      <c r="Z165" t="str">
        <f>IF(ISERROR(Sheet1!AI165),"",Sheet1!AI165)</f>
        <v/>
      </c>
      <c r="AA165" t="e">
        <f>IF(Sheet1!W165="Councillors",5120,IF(Sheet1!W165="Information Technology Services Dept.",1024,IF(Sheet1!W165="City Clerk and Solicitor Dept",1953,"No")))</f>
        <v>#VALUE!</v>
      </c>
      <c r="AB165" s="5" t="s">
        <v>96</v>
      </c>
      <c r="AC165" t="e">
        <f>IF(Sheet1!W165="Councillors",4608,IF(Sheet1!W165="Information Technology Services Dept.",921,IF(Sheet1!W165="City Clerk and Solicitor Dept",1855,"No")))</f>
        <v>#VALUE!</v>
      </c>
      <c r="AD165" t="e">
        <f t="shared" si="15"/>
        <v>#VALUE!</v>
      </c>
      <c r="AE165" t="str">
        <f ca="1">IF(Sheet1!AM165="DC1MDB01","DC1",IF(Sheet1!AM165="DC1MDB02","DC1",IF(Sheet1!AM165="DC1MDB03","DC1",IF(Sheet1!AM165="DC1MDB04","DC1",IF(Sheet1!AM165="DC1MDB05","DC1",IF(Sheet1!AM165="DC1MDB06","DC1",IF(Sheet1!AM165="DC1MDB07","DC1",IF(Sheet1!AM165="DC1MDB08","DC1",IF(Sheet1!AM165="DC1MDB09","DC1",IF(Sheet1!AM165="DC1MDB10","DC1",IF(Sheet1!AM165="DC4MDB01","DC4",IF(Sheet1!AM165="DC4MDB02","DC4",IF(Sheet1!AM165="DC4MDB03","DC4",IF(Sheet1!AM165="DC4MDB04","DC4",IF(Sheet1!AM165="DC4MDB05","DC4",IF(Sheet1!AM165="DC4MDB06","DC4",IF(Sheet1!AM165="DC4MDB07","DC4",IF(Sheet1!AM165="DC4MDB08","DC4",IF(Sheet1!AM165="DC4MDB09","DC4",IF(Sheet1!AM165="DC4MDB10","DC4","$False"))))))))))))))))))))</f>
        <v>DC1</v>
      </c>
      <c r="AF165" t="s">
        <v>35</v>
      </c>
      <c r="AG165" t="e">
        <f t="shared" si="16"/>
        <v>#VALUE!</v>
      </c>
      <c r="AH165" t="e">
        <f t="shared" si="17"/>
        <v>#VALUE!</v>
      </c>
      <c r="AI165" t="s">
        <v>11</v>
      </c>
      <c r="AJ165" t="s">
        <v>12</v>
      </c>
      <c r="AK165" t="s">
        <v>13</v>
      </c>
      <c r="AL165" t="s">
        <v>14</v>
      </c>
      <c r="AM165" t="s">
        <v>5</v>
      </c>
      <c r="AN165" t="s">
        <v>15</v>
      </c>
      <c r="AO165" t="s">
        <v>16</v>
      </c>
      <c r="AP165" t="s">
        <v>17</v>
      </c>
      <c r="AQ165" t="s">
        <v>18</v>
      </c>
      <c r="AR165" t="s">
        <v>19</v>
      </c>
    </row>
    <row r="166" spans="1:44" ht="13.5" customHeight="1">
      <c r="A166" s="7"/>
      <c r="B166" s="7"/>
      <c r="C166" s="7"/>
      <c r="D166" s="8"/>
      <c r="F166" s="9" t="str">
        <f>(Sheet1!AE166)</f>
        <v/>
      </c>
      <c r="G166" t="str">
        <f>IF(OR(Sheet1!AH166="Yes",Sheet1!AF166="Yes"),"\\CMFP538\"&amp;Sheet1!AK166,"")</f>
        <v/>
      </c>
      <c r="H166" t="str">
        <f>IF(G166="","",Sheet1!AK166)</f>
        <v/>
      </c>
      <c r="I166" t="str">
        <f>IF(G166="","",Sheet1!AJ166)</f>
        <v/>
      </c>
      <c r="J166" t="e">
        <f>PROPER(Sheet1!Z166)</f>
        <v>#VALUE!</v>
      </c>
      <c r="K166" t="e">
        <f>PROPER(TRIM(IF(ISERROR(Sheet1!N166),Sheet1!Q166,Sheet1!N166)))</f>
        <v>#VALUE!</v>
      </c>
      <c r="L166" t="e">
        <f>PROPER(Sheet1!V166)</f>
        <v>#VALUE!</v>
      </c>
      <c r="M166" t="str">
        <f>TRIM(IF(ISERROR(Sheet1!P166),"",Sheet1!P166))</f>
        <v/>
      </c>
      <c r="N166" s="6" t="e">
        <f>(Sheet1!AA166)</f>
        <v>#VALUE!</v>
      </c>
      <c r="O166" s="6" t="e">
        <f t="shared" si="13"/>
        <v>#VALUE!</v>
      </c>
      <c r="P166" s="6" t="e">
        <f>IF(Sheet1!X166="No","No",IF(Sheet1!X166="","No","Yes"))</f>
        <v>#VALUE!</v>
      </c>
      <c r="Q166" t="e">
        <f>(Sheet1!AB166)</f>
        <v>#VALUE!</v>
      </c>
      <c r="R166" s="6" t="e">
        <f>IF(Sheet1!F166=FALSE,Q166,Sheet1!G166&amp;Sheet1!F166)</f>
        <v>#VALUE!</v>
      </c>
      <c r="S166" s="6" t="e">
        <f t="shared" si="14"/>
        <v>#VALUE!</v>
      </c>
      <c r="T166" s="6" t="e">
        <f>IF(Sheet1!A166=0,"C=US;A= ;P=Regional Municip;O=Lisgar;S="&amp;K166&amp;";"&amp;"G="&amp;L166&amp;";"&amp;"I="&amp;M166&amp;";","C=US;A= ;P=Regional Municip;O=Lisgar;S="&amp;K166&amp;";"&amp;"G="&amp;L166&amp;Sheet1!A166&amp;";"&amp;"I="&amp;M166&amp;";")</f>
        <v>#N/A</v>
      </c>
      <c r="U166" t="str">
        <f ca="1">(Sheet1!AM166)</f>
        <v>DC4MDB10</v>
      </c>
      <c r="V166" t="e">
        <f>(Sheet1!AC166)</f>
        <v>#VALUE!</v>
      </c>
      <c r="W166" t="e">
        <f>Sheet3!D166</f>
        <v>#VALUE!</v>
      </c>
      <c r="X166" t="e">
        <f>Sheet3!E166</f>
        <v>#VALUE!</v>
      </c>
      <c r="Y166" t="str">
        <f t="shared" si="12"/>
        <v/>
      </c>
      <c r="Z166" t="str">
        <f>IF(ISERROR(Sheet1!AI166),"",Sheet1!AI166)</f>
        <v/>
      </c>
      <c r="AA166" t="e">
        <f>IF(Sheet1!W166="Councillors",5120,IF(Sheet1!W166="Information Technology Services Dept.",1024,IF(Sheet1!W166="City Clerk and Solicitor Dept",1953,"No")))</f>
        <v>#VALUE!</v>
      </c>
      <c r="AB166" s="5" t="s">
        <v>96</v>
      </c>
      <c r="AC166" t="e">
        <f>IF(Sheet1!W166="Councillors",4608,IF(Sheet1!W166="Information Technology Services Dept.",921,IF(Sheet1!W166="City Clerk and Solicitor Dept",1855,"No")))</f>
        <v>#VALUE!</v>
      </c>
      <c r="AD166" t="e">
        <f t="shared" si="15"/>
        <v>#VALUE!</v>
      </c>
      <c r="AE166" t="str">
        <f ca="1">IF(Sheet1!AM166="DC1MDB01","DC1",IF(Sheet1!AM166="DC1MDB02","DC1",IF(Sheet1!AM166="DC1MDB03","DC1",IF(Sheet1!AM166="DC1MDB04","DC1",IF(Sheet1!AM166="DC1MDB05","DC1",IF(Sheet1!AM166="DC1MDB06","DC1",IF(Sheet1!AM166="DC1MDB07","DC1",IF(Sheet1!AM166="DC1MDB08","DC1",IF(Sheet1!AM166="DC1MDB09","DC1",IF(Sheet1!AM166="DC1MDB10","DC1",IF(Sheet1!AM166="DC4MDB01","DC4",IF(Sheet1!AM166="DC4MDB02","DC4",IF(Sheet1!AM166="DC4MDB03","DC4",IF(Sheet1!AM166="DC4MDB04","DC4",IF(Sheet1!AM166="DC4MDB05","DC4",IF(Sheet1!AM166="DC4MDB06","DC4",IF(Sheet1!AM166="DC4MDB07","DC4",IF(Sheet1!AM166="DC4MDB08","DC4",IF(Sheet1!AM166="DC4MDB09","DC4",IF(Sheet1!AM166="DC4MDB10","DC4","$False"))))))))))))))))))))</f>
        <v>DC4</v>
      </c>
      <c r="AF166" t="s">
        <v>35</v>
      </c>
      <c r="AG166" t="e">
        <f t="shared" si="16"/>
        <v>#VALUE!</v>
      </c>
      <c r="AH166" t="e">
        <f t="shared" si="17"/>
        <v>#VALUE!</v>
      </c>
      <c r="AI166" t="s">
        <v>11</v>
      </c>
      <c r="AJ166" t="s">
        <v>12</v>
      </c>
      <c r="AK166" t="s">
        <v>13</v>
      </c>
      <c r="AL166" t="s">
        <v>14</v>
      </c>
      <c r="AM166" t="s">
        <v>5</v>
      </c>
      <c r="AN166" t="s">
        <v>15</v>
      </c>
      <c r="AO166" t="s">
        <v>16</v>
      </c>
      <c r="AP166" t="s">
        <v>17</v>
      </c>
      <c r="AQ166" t="s">
        <v>18</v>
      </c>
      <c r="AR166" t="s">
        <v>19</v>
      </c>
    </row>
    <row r="167" spans="1:44" ht="13.5" customHeight="1">
      <c r="A167" s="7"/>
      <c r="B167" s="7"/>
      <c r="C167" s="7"/>
      <c r="D167" s="8"/>
      <c r="F167" s="9" t="str">
        <f>(Sheet1!AE167)</f>
        <v/>
      </c>
      <c r="G167" t="str">
        <f>IF(OR(Sheet1!AH167="Yes",Sheet1!AF167="Yes"),"\\CMFP538\"&amp;Sheet1!AK167,"")</f>
        <v/>
      </c>
      <c r="H167" t="str">
        <f>IF(G167="","",Sheet1!AK167)</f>
        <v/>
      </c>
      <c r="I167" t="str">
        <f>IF(G167="","",Sheet1!AJ167)</f>
        <v/>
      </c>
      <c r="J167" t="e">
        <f>PROPER(Sheet1!Z167)</f>
        <v>#VALUE!</v>
      </c>
      <c r="K167" t="e">
        <f>PROPER(TRIM(IF(ISERROR(Sheet1!N167),Sheet1!Q167,Sheet1!N167)))</f>
        <v>#VALUE!</v>
      </c>
      <c r="L167" t="e">
        <f>PROPER(Sheet1!V167)</f>
        <v>#VALUE!</v>
      </c>
      <c r="M167" t="str">
        <f>TRIM(IF(ISERROR(Sheet1!P167),"",Sheet1!P167))</f>
        <v/>
      </c>
      <c r="N167" s="6" t="e">
        <f>(Sheet1!AA167)</f>
        <v>#VALUE!</v>
      </c>
      <c r="O167" s="6" t="e">
        <f t="shared" si="13"/>
        <v>#VALUE!</v>
      </c>
      <c r="P167" s="6" t="e">
        <f>IF(Sheet1!X167="No","No",IF(Sheet1!X167="","No","Yes"))</f>
        <v>#VALUE!</v>
      </c>
      <c r="Q167" t="e">
        <f>(Sheet1!AB167)</f>
        <v>#VALUE!</v>
      </c>
      <c r="R167" s="6" t="e">
        <f>IF(Sheet1!F167=FALSE,Q167,Sheet1!G167&amp;Sheet1!F167)</f>
        <v>#VALUE!</v>
      </c>
      <c r="S167" s="6" t="e">
        <f t="shared" si="14"/>
        <v>#VALUE!</v>
      </c>
      <c r="T167" s="6" t="e">
        <f>IF(Sheet1!A167=0,"C=US;A= ;P=Regional Municip;O=Lisgar;S="&amp;K167&amp;";"&amp;"G="&amp;L167&amp;";"&amp;"I="&amp;M167&amp;";","C=US;A= ;P=Regional Municip;O=Lisgar;S="&amp;K167&amp;";"&amp;"G="&amp;L167&amp;Sheet1!A167&amp;";"&amp;"I="&amp;M167&amp;";")</f>
        <v>#N/A</v>
      </c>
      <c r="U167" t="str">
        <f ca="1">(Sheet1!AM167)</f>
        <v>DC1MDB03</v>
      </c>
      <c r="V167" t="e">
        <f>(Sheet1!AC167)</f>
        <v>#VALUE!</v>
      </c>
      <c r="W167" t="e">
        <f>Sheet3!D167</f>
        <v>#VALUE!</v>
      </c>
      <c r="X167" t="e">
        <f>Sheet3!E167</f>
        <v>#VALUE!</v>
      </c>
      <c r="Y167" t="str">
        <f t="shared" si="12"/>
        <v/>
      </c>
      <c r="Z167" t="str">
        <f>IF(ISERROR(Sheet1!AI167),"",Sheet1!AI167)</f>
        <v/>
      </c>
      <c r="AA167" t="e">
        <f>IF(Sheet1!W167="Councillors",5120,IF(Sheet1!W167="Information Technology Services Dept.",1024,IF(Sheet1!W167="City Clerk and Solicitor Dept",1953,"No")))</f>
        <v>#VALUE!</v>
      </c>
      <c r="AB167" s="5" t="s">
        <v>96</v>
      </c>
      <c r="AC167" t="e">
        <f>IF(Sheet1!W167="Councillors",4608,IF(Sheet1!W167="Information Technology Services Dept.",921,IF(Sheet1!W167="City Clerk and Solicitor Dept",1855,"No")))</f>
        <v>#VALUE!</v>
      </c>
      <c r="AD167" t="e">
        <f t="shared" si="15"/>
        <v>#VALUE!</v>
      </c>
      <c r="AE167" t="str">
        <f ca="1">IF(Sheet1!AM167="DC1MDB01","DC1",IF(Sheet1!AM167="DC1MDB02","DC1",IF(Sheet1!AM167="DC1MDB03","DC1",IF(Sheet1!AM167="DC1MDB04","DC1",IF(Sheet1!AM167="DC1MDB05","DC1",IF(Sheet1!AM167="DC1MDB06","DC1",IF(Sheet1!AM167="DC1MDB07","DC1",IF(Sheet1!AM167="DC1MDB08","DC1",IF(Sheet1!AM167="DC1MDB09","DC1",IF(Sheet1!AM167="DC1MDB10","DC1",IF(Sheet1!AM167="DC4MDB01","DC4",IF(Sheet1!AM167="DC4MDB02","DC4",IF(Sheet1!AM167="DC4MDB03","DC4",IF(Sheet1!AM167="DC4MDB04","DC4",IF(Sheet1!AM167="DC4MDB05","DC4",IF(Sheet1!AM167="DC4MDB06","DC4",IF(Sheet1!AM167="DC4MDB07","DC4",IF(Sheet1!AM167="DC4MDB08","DC4",IF(Sheet1!AM167="DC4MDB09","DC4",IF(Sheet1!AM167="DC4MDB10","DC4","$False"))))))))))))))))))))</f>
        <v>DC1</v>
      </c>
      <c r="AF167" t="s">
        <v>35</v>
      </c>
      <c r="AG167" t="e">
        <f t="shared" si="16"/>
        <v>#VALUE!</v>
      </c>
      <c r="AH167" t="e">
        <f t="shared" si="17"/>
        <v>#VALUE!</v>
      </c>
      <c r="AI167" t="s">
        <v>11</v>
      </c>
      <c r="AJ167" t="s">
        <v>12</v>
      </c>
      <c r="AK167" t="s">
        <v>13</v>
      </c>
      <c r="AL167" t="s">
        <v>14</v>
      </c>
      <c r="AM167" t="s">
        <v>5</v>
      </c>
      <c r="AN167" t="s">
        <v>15</v>
      </c>
      <c r="AO167" t="s">
        <v>16</v>
      </c>
      <c r="AP167" t="s">
        <v>17</v>
      </c>
      <c r="AQ167" t="s">
        <v>18</v>
      </c>
      <c r="AR167" t="s">
        <v>19</v>
      </c>
    </row>
    <row r="168" spans="1:44" ht="13.5" customHeight="1">
      <c r="A168" s="7"/>
      <c r="B168" s="7"/>
      <c r="C168" s="7"/>
      <c r="D168" s="8"/>
      <c r="F168" s="9" t="str">
        <f>(Sheet1!AE168)</f>
        <v/>
      </c>
      <c r="G168" t="str">
        <f>IF(OR(Sheet1!AH168="Yes",Sheet1!AF168="Yes"),"\\CMFP538\"&amp;Sheet1!AK168,"")</f>
        <v/>
      </c>
      <c r="H168" t="str">
        <f>IF(G168="","",Sheet1!AK168)</f>
        <v/>
      </c>
      <c r="I168" t="str">
        <f>IF(G168="","",Sheet1!AJ168)</f>
        <v/>
      </c>
      <c r="J168" t="e">
        <f>PROPER(Sheet1!Z168)</f>
        <v>#VALUE!</v>
      </c>
      <c r="K168" t="e">
        <f>PROPER(TRIM(IF(ISERROR(Sheet1!N168),Sheet1!Q168,Sheet1!N168)))</f>
        <v>#VALUE!</v>
      </c>
      <c r="L168" t="e">
        <f>PROPER(Sheet1!V168)</f>
        <v>#VALUE!</v>
      </c>
      <c r="M168" t="str">
        <f>TRIM(IF(ISERROR(Sheet1!P168),"",Sheet1!P168))</f>
        <v/>
      </c>
      <c r="N168" s="6" t="e">
        <f>(Sheet1!AA168)</f>
        <v>#VALUE!</v>
      </c>
      <c r="O168" s="6" t="e">
        <f t="shared" si="13"/>
        <v>#VALUE!</v>
      </c>
      <c r="P168" s="6" t="e">
        <f>IF(Sheet1!X168="No","No",IF(Sheet1!X168="","No","Yes"))</f>
        <v>#VALUE!</v>
      </c>
      <c r="Q168" t="e">
        <f>(Sheet1!AB168)</f>
        <v>#VALUE!</v>
      </c>
      <c r="R168" s="6" t="e">
        <f>IF(Sheet1!F168=FALSE,Q168,Sheet1!G168&amp;Sheet1!F168)</f>
        <v>#VALUE!</v>
      </c>
      <c r="S168" s="6" t="e">
        <f t="shared" si="14"/>
        <v>#VALUE!</v>
      </c>
      <c r="T168" s="6" t="e">
        <f>IF(Sheet1!A168=0,"C=US;A= ;P=Regional Municip;O=Lisgar;S="&amp;K168&amp;";"&amp;"G="&amp;L168&amp;";"&amp;"I="&amp;M168&amp;";","C=US;A= ;P=Regional Municip;O=Lisgar;S="&amp;K168&amp;";"&amp;"G="&amp;L168&amp;Sheet1!A168&amp;";"&amp;"I="&amp;M168&amp;";")</f>
        <v>#N/A</v>
      </c>
      <c r="U168" t="str">
        <f ca="1">(Sheet1!AM168)</f>
        <v>DC4MDB06</v>
      </c>
      <c r="V168" t="e">
        <f>(Sheet1!AC168)</f>
        <v>#VALUE!</v>
      </c>
      <c r="W168" t="e">
        <f>Sheet3!D168</f>
        <v>#VALUE!</v>
      </c>
      <c r="X168" t="e">
        <f>Sheet3!E168</f>
        <v>#VALUE!</v>
      </c>
      <c r="Y168" t="str">
        <f t="shared" si="12"/>
        <v/>
      </c>
      <c r="Z168" t="str">
        <f>IF(ISERROR(Sheet1!AI168),"",Sheet1!AI168)</f>
        <v/>
      </c>
      <c r="AA168" t="e">
        <f>IF(Sheet1!W168="Councillors",5120,IF(Sheet1!W168="Information Technology Services Dept.",1024,IF(Sheet1!W168="City Clerk and Solicitor Dept",1953,"No")))</f>
        <v>#VALUE!</v>
      </c>
      <c r="AB168" s="5" t="s">
        <v>96</v>
      </c>
      <c r="AC168" t="e">
        <f>IF(Sheet1!W168="Councillors",4608,IF(Sheet1!W168="Information Technology Services Dept.",921,IF(Sheet1!W168="City Clerk and Solicitor Dept",1855,"No")))</f>
        <v>#VALUE!</v>
      </c>
      <c r="AD168" t="e">
        <f t="shared" si="15"/>
        <v>#VALUE!</v>
      </c>
      <c r="AE168" t="str">
        <f ca="1">IF(Sheet1!AM168="DC1MDB01","DC1",IF(Sheet1!AM168="DC1MDB02","DC1",IF(Sheet1!AM168="DC1MDB03","DC1",IF(Sheet1!AM168="DC1MDB04","DC1",IF(Sheet1!AM168="DC1MDB05","DC1",IF(Sheet1!AM168="DC1MDB06","DC1",IF(Sheet1!AM168="DC1MDB07","DC1",IF(Sheet1!AM168="DC1MDB08","DC1",IF(Sheet1!AM168="DC1MDB09","DC1",IF(Sheet1!AM168="DC1MDB10","DC1",IF(Sheet1!AM168="DC4MDB01","DC4",IF(Sheet1!AM168="DC4MDB02","DC4",IF(Sheet1!AM168="DC4MDB03","DC4",IF(Sheet1!AM168="DC4MDB04","DC4",IF(Sheet1!AM168="DC4MDB05","DC4",IF(Sheet1!AM168="DC4MDB06","DC4",IF(Sheet1!AM168="DC4MDB07","DC4",IF(Sheet1!AM168="DC4MDB08","DC4",IF(Sheet1!AM168="DC4MDB09","DC4",IF(Sheet1!AM168="DC4MDB10","DC4","$False"))))))))))))))))))))</f>
        <v>DC4</v>
      </c>
      <c r="AF168" t="s">
        <v>35</v>
      </c>
      <c r="AG168" t="e">
        <f t="shared" si="16"/>
        <v>#VALUE!</v>
      </c>
      <c r="AH168" t="e">
        <f t="shared" si="17"/>
        <v>#VALUE!</v>
      </c>
      <c r="AI168" t="s">
        <v>11</v>
      </c>
      <c r="AJ168" t="s">
        <v>12</v>
      </c>
      <c r="AK168" t="s">
        <v>13</v>
      </c>
      <c r="AL168" t="s">
        <v>14</v>
      </c>
      <c r="AM168" t="s">
        <v>5</v>
      </c>
      <c r="AN168" t="s">
        <v>15</v>
      </c>
      <c r="AO168" t="s">
        <v>16</v>
      </c>
      <c r="AP168" t="s">
        <v>17</v>
      </c>
      <c r="AQ168" t="s">
        <v>18</v>
      </c>
      <c r="AR168" t="s">
        <v>19</v>
      </c>
    </row>
    <row r="169" spans="1:44" ht="13.5" customHeight="1">
      <c r="A169" s="7"/>
      <c r="B169" s="7"/>
      <c r="C169" s="7"/>
      <c r="D169" s="8"/>
      <c r="F169" s="9" t="str">
        <f>(Sheet1!AE169)</f>
        <v/>
      </c>
      <c r="G169" t="str">
        <f>IF(OR(Sheet1!AH169="Yes",Sheet1!AF169="Yes"),"\\CMFP538\"&amp;Sheet1!AK169,"")</f>
        <v/>
      </c>
      <c r="H169" t="str">
        <f>IF(G169="","",Sheet1!AK169)</f>
        <v/>
      </c>
      <c r="I169" t="str">
        <f>IF(G169="","",Sheet1!AJ169)</f>
        <v/>
      </c>
      <c r="J169" t="e">
        <f>PROPER(Sheet1!Z169)</f>
        <v>#VALUE!</v>
      </c>
      <c r="K169" t="e">
        <f>PROPER(TRIM(IF(ISERROR(Sheet1!N169),Sheet1!Q169,Sheet1!N169)))</f>
        <v>#VALUE!</v>
      </c>
      <c r="L169" t="e">
        <f>PROPER(Sheet1!V169)</f>
        <v>#VALUE!</v>
      </c>
      <c r="M169" t="str">
        <f>TRIM(IF(ISERROR(Sheet1!P169),"",Sheet1!P169))</f>
        <v/>
      </c>
      <c r="N169" s="6" t="e">
        <f>(Sheet1!AA169)</f>
        <v>#VALUE!</v>
      </c>
      <c r="O169" s="6" t="e">
        <f t="shared" si="13"/>
        <v>#VALUE!</v>
      </c>
      <c r="P169" s="6" t="e">
        <f>IF(Sheet1!X169="No","No",IF(Sheet1!X169="","No","Yes"))</f>
        <v>#VALUE!</v>
      </c>
      <c r="Q169" t="e">
        <f>(Sheet1!AB169)</f>
        <v>#VALUE!</v>
      </c>
      <c r="R169" s="6" t="e">
        <f>IF(Sheet1!F169=FALSE,Q169,Sheet1!G169&amp;Sheet1!F169)</f>
        <v>#VALUE!</v>
      </c>
      <c r="S169" s="6" t="e">
        <f t="shared" si="14"/>
        <v>#VALUE!</v>
      </c>
      <c r="T169" s="6" t="e">
        <f>IF(Sheet1!A169=0,"C=US;A= ;P=Regional Municip;O=Lisgar;S="&amp;K169&amp;";"&amp;"G="&amp;L169&amp;";"&amp;"I="&amp;M169&amp;";","C=US;A= ;P=Regional Municip;O=Lisgar;S="&amp;K169&amp;";"&amp;"G="&amp;L169&amp;Sheet1!A169&amp;";"&amp;"I="&amp;M169&amp;";")</f>
        <v>#N/A</v>
      </c>
      <c r="U169" t="str">
        <f ca="1">(Sheet1!AM169)</f>
        <v>DC1MDB09</v>
      </c>
      <c r="V169" t="e">
        <f>(Sheet1!AC169)</f>
        <v>#VALUE!</v>
      </c>
      <c r="W169" t="e">
        <f>Sheet3!D169</f>
        <v>#VALUE!</v>
      </c>
      <c r="X169" t="e">
        <f>Sheet3!E169</f>
        <v>#VALUE!</v>
      </c>
      <c r="Y169" t="str">
        <f t="shared" si="12"/>
        <v/>
      </c>
      <c r="Z169" t="str">
        <f>IF(ISERROR(Sheet1!AI169),"",Sheet1!AI169)</f>
        <v/>
      </c>
      <c r="AA169" t="e">
        <f>IF(Sheet1!W169="Councillors",5120,IF(Sheet1!W169="Information Technology Services Dept.",1024,IF(Sheet1!W169="City Clerk and Solicitor Dept",1953,"No")))</f>
        <v>#VALUE!</v>
      </c>
      <c r="AB169" s="5" t="s">
        <v>96</v>
      </c>
      <c r="AC169" t="e">
        <f>IF(Sheet1!W169="Councillors",4608,IF(Sheet1!W169="Information Technology Services Dept.",921,IF(Sheet1!W169="City Clerk and Solicitor Dept",1855,"No")))</f>
        <v>#VALUE!</v>
      </c>
      <c r="AD169" t="e">
        <f t="shared" si="15"/>
        <v>#VALUE!</v>
      </c>
      <c r="AE169" t="str">
        <f ca="1">IF(Sheet1!AM169="DC1MDB01","DC1",IF(Sheet1!AM169="DC1MDB02","DC1",IF(Sheet1!AM169="DC1MDB03","DC1",IF(Sheet1!AM169="DC1MDB04","DC1",IF(Sheet1!AM169="DC1MDB05","DC1",IF(Sheet1!AM169="DC1MDB06","DC1",IF(Sheet1!AM169="DC1MDB07","DC1",IF(Sheet1!AM169="DC1MDB08","DC1",IF(Sheet1!AM169="DC1MDB09","DC1",IF(Sheet1!AM169="DC1MDB10","DC1",IF(Sheet1!AM169="DC4MDB01","DC4",IF(Sheet1!AM169="DC4MDB02","DC4",IF(Sheet1!AM169="DC4MDB03","DC4",IF(Sheet1!AM169="DC4MDB04","DC4",IF(Sheet1!AM169="DC4MDB05","DC4",IF(Sheet1!AM169="DC4MDB06","DC4",IF(Sheet1!AM169="DC4MDB07","DC4",IF(Sheet1!AM169="DC4MDB08","DC4",IF(Sheet1!AM169="DC4MDB09","DC4",IF(Sheet1!AM169="DC4MDB10","DC4","$False"))))))))))))))))))))</f>
        <v>DC1</v>
      </c>
      <c r="AF169" t="s">
        <v>35</v>
      </c>
      <c r="AG169" t="e">
        <f t="shared" si="16"/>
        <v>#VALUE!</v>
      </c>
      <c r="AH169" t="e">
        <f t="shared" si="17"/>
        <v>#VALUE!</v>
      </c>
      <c r="AI169" t="s">
        <v>11</v>
      </c>
      <c r="AJ169" t="s">
        <v>12</v>
      </c>
      <c r="AK169" t="s">
        <v>13</v>
      </c>
      <c r="AL169" t="s">
        <v>14</v>
      </c>
      <c r="AM169" t="s">
        <v>5</v>
      </c>
      <c r="AN169" t="s">
        <v>15</v>
      </c>
      <c r="AO169" t="s">
        <v>16</v>
      </c>
      <c r="AP169" t="s">
        <v>17</v>
      </c>
      <c r="AQ169" t="s">
        <v>18</v>
      </c>
      <c r="AR169" t="s">
        <v>19</v>
      </c>
    </row>
    <row r="170" spans="1:44" ht="13.5" customHeight="1">
      <c r="A170" s="7"/>
      <c r="B170" s="7"/>
      <c r="C170" s="7"/>
      <c r="D170" s="8"/>
      <c r="F170" s="9" t="str">
        <f>(Sheet1!AE170)</f>
        <v/>
      </c>
      <c r="G170" t="str">
        <f>IF(OR(Sheet1!AH170="Yes",Sheet1!AF170="Yes"),"\\CMFP538\"&amp;Sheet1!AK170,"")</f>
        <v/>
      </c>
      <c r="H170" t="str">
        <f>IF(G170="","",Sheet1!AK170)</f>
        <v/>
      </c>
      <c r="I170" t="str">
        <f>IF(G170="","",Sheet1!AJ170)</f>
        <v/>
      </c>
      <c r="J170" t="e">
        <f>PROPER(Sheet1!Z170)</f>
        <v>#VALUE!</v>
      </c>
      <c r="K170" t="e">
        <f>PROPER(TRIM(IF(ISERROR(Sheet1!N170),Sheet1!Q170,Sheet1!N170)))</f>
        <v>#VALUE!</v>
      </c>
      <c r="L170" t="e">
        <f>PROPER(Sheet1!V170)</f>
        <v>#VALUE!</v>
      </c>
      <c r="M170" t="str">
        <f>TRIM(IF(ISERROR(Sheet1!P170),"",Sheet1!P170))</f>
        <v/>
      </c>
      <c r="N170" s="6" t="e">
        <f>(Sheet1!AA170)</f>
        <v>#VALUE!</v>
      </c>
      <c r="O170" s="6" t="e">
        <f t="shared" si="13"/>
        <v>#VALUE!</v>
      </c>
      <c r="P170" s="6" t="e">
        <f>IF(Sheet1!X170="No","No",IF(Sheet1!X170="","No","Yes"))</f>
        <v>#VALUE!</v>
      </c>
      <c r="Q170" t="e">
        <f>(Sheet1!AB170)</f>
        <v>#VALUE!</v>
      </c>
      <c r="R170" s="6" t="e">
        <f>IF(Sheet1!F170=FALSE,Q170,Sheet1!G170&amp;Sheet1!F170)</f>
        <v>#VALUE!</v>
      </c>
      <c r="S170" s="6" t="e">
        <f t="shared" si="14"/>
        <v>#VALUE!</v>
      </c>
      <c r="T170" s="6" t="e">
        <f>IF(Sheet1!A170=0,"C=US;A= ;P=Regional Municip;O=Lisgar;S="&amp;K170&amp;";"&amp;"G="&amp;L170&amp;";"&amp;"I="&amp;M170&amp;";","C=US;A= ;P=Regional Municip;O=Lisgar;S="&amp;K170&amp;";"&amp;"G="&amp;L170&amp;Sheet1!A170&amp;";"&amp;"I="&amp;M170&amp;";")</f>
        <v>#N/A</v>
      </c>
      <c r="U170" t="str">
        <f ca="1">(Sheet1!AM170)</f>
        <v>DC1MDB08</v>
      </c>
      <c r="V170" t="e">
        <f>(Sheet1!AC170)</f>
        <v>#VALUE!</v>
      </c>
      <c r="W170" t="e">
        <f>Sheet3!D170</f>
        <v>#VALUE!</v>
      </c>
      <c r="X170" t="e">
        <f>Sheet3!E170</f>
        <v>#VALUE!</v>
      </c>
      <c r="Y170" t="str">
        <f t="shared" si="12"/>
        <v/>
      </c>
      <c r="Z170" t="str">
        <f>IF(ISERROR(Sheet1!AI170),"",Sheet1!AI170)</f>
        <v/>
      </c>
      <c r="AA170" t="e">
        <f>IF(Sheet1!W170="Councillors",5120,IF(Sheet1!W170="Information Technology Services Dept.",1024,IF(Sheet1!W170="City Clerk and Solicitor Dept",1953,"No")))</f>
        <v>#VALUE!</v>
      </c>
      <c r="AB170" s="5" t="s">
        <v>96</v>
      </c>
      <c r="AC170" t="e">
        <f>IF(Sheet1!W170="Councillors",4608,IF(Sheet1!W170="Information Technology Services Dept.",921,IF(Sheet1!W170="City Clerk and Solicitor Dept",1855,"No")))</f>
        <v>#VALUE!</v>
      </c>
      <c r="AD170" t="e">
        <f t="shared" si="15"/>
        <v>#VALUE!</v>
      </c>
      <c r="AE170" t="str">
        <f ca="1">IF(Sheet1!AM170="DC1MDB01","DC1",IF(Sheet1!AM170="DC1MDB02","DC1",IF(Sheet1!AM170="DC1MDB03","DC1",IF(Sheet1!AM170="DC1MDB04","DC1",IF(Sheet1!AM170="DC1MDB05","DC1",IF(Sheet1!AM170="DC1MDB06","DC1",IF(Sheet1!AM170="DC1MDB07","DC1",IF(Sheet1!AM170="DC1MDB08","DC1",IF(Sheet1!AM170="DC1MDB09","DC1",IF(Sheet1!AM170="DC1MDB10","DC1",IF(Sheet1!AM170="DC4MDB01","DC4",IF(Sheet1!AM170="DC4MDB02","DC4",IF(Sheet1!AM170="DC4MDB03","DC4",IF(Sheet1!AM170="DC4MDB04","DC4",IF(Sheet1!AM170="DC4MDB05","DC4",IF(Sheet1!AM170="DC4MDB06","DC4",IF(Sheet1!AM170="DC4MDB07","DC4",IF(Sheet1!AM170="DC4MDB08","DC4",IF(Sheet1!AM170="DC4MDB09","DC4",IF(Sheet1!AM170="DC4MDB10","DC4","$False"))))))))))))))))))))</f>
        <v>DC1</v>
      </c>
      <c r="AF170" t="s">
        <v>35</v>
      </c>
      <c r="AG170" t="e">
        <f t="shared" si="16"/>
        <v>#VALUE!</v>
      </c>
      <c r="AH170" t="e">
        <f t="shared" si="17"/>
        <v>#VALUE!</v>
      </c>
      <c r="AI170" t="s">
        <v>11</v>
      </c>
      <c r="AJ170" t="s">
        <v>12</v>
      </c>
      <c r="AK170" t="s">
        <v>13</v>
      </c>
      <c r="AL170" t="s">
        <v>14</v>
      </c>
      <c r="AM170" t="s">
        <v>5</v>
      </c>
      <c r="AN170" t="s">
        <v>15</v>
      </c>
      <c r="AO170" t="s">
        <v>16</v>
      </c>
      <c r="AP170" t="s">
        <v>17</v>
      </c>
      <c r="AQ170" t="s">
        <v>18</v>
      </c>
      <c r="AR170" t="s">
        <v>19</v>
      </c>
    </row>
    <row r="171" spans="1:44" ht="13.5" customHeight="1">
      <c r="A171" s="7"/>
      <c r="B171" s="7"/>
      <c r="C171" s="7"/>
      <c r="D171" s="8"/>
      <c r="F171" s="9" t="str">
        <f>(Sheet1!AE171)</f>
        <v/>
      </c>
      <c r="G171" t="str">
        <f>IF(OR(Sheet1!AH171="Yes",Sheet1!AF171="Yes"),"\\CMFP538\"&amp;Sheet1!AK171,"")</f>
        <v/>
      </c>
      <c r="H171" t="str">
        <f>IF(G171="","",Sheet1!AK171)</f>
        <v/>
      </c>
      <c r="I171" t="str">
        <f>IF(G171="","",Sheet1!AJ171)</f>
        <v/>
      </c>
      <c r="J171" t="e">
        <f>PROPER(Sheet1!Z171)</f>
        <v>#VALUE!</v>
      </c>
      <c r="K171" t="e">
        <f>PROPER(TRIM(IF(ISERROR(Sheet1!N171),Sheet1!Q171,Sheet1!N171)))</f>
        <v>#VALUE!</v>
      </c>
      <c r="L171" t="e">
        <f>PROPER(Sheet1!V171)</f>
        <v>#VALUE!</v>
      </c>
      <c r="M171" t="str">
        <f>TRIM(IF(ISERROR(Sheet1!P171),"",Sheet1!P171))</f>
        <v/>
      </c>
      <c r="N171" s="6" t="e">
        <f>(Sheet1!AA171)</f>
        <v>#VALUE!</v>
      </c>
      <c r="O171" s="6" t="e">
        <f t="shared" si="13"/>
        <v>#VALUE!</v>
      </c>
      <c r="P171" s="6" t="e">
        <f>IF(Sheet1!X171="No","No",IF(Sheet1!X171="","No","Yes"))</f>
        <v>#VALUE!</v>
      </c>
      <c r="Q171" t="e">
        <f>(Sheet1!AB171)</f>
        <v>#VALUE!</v>
      </c>
      <c r="R171" s="6" t="e">
        <f>IF(Sheet1!F171=FALSE,Q171,Sheet1!G171&amp;Sheet1!F171)</f>
        <v>#VALUE!</v>
      </c>
      <c r="S171" s="6" t="e">
        <f t="shared" si="14"/>
        <v>#VALUE!</v>
      </c>
      <c r="T171" s="6" t="e">
        <f>IF(Sheet1!A171=0,"C=US;A= ;P=Regional Municip;O=Lisgar;S="&amp;K171&amp;";"&amp;"G="&amp;L171&amp;";"&amp;"I="&amp;M171&amp;";","C=US;A= ;P=Regional Municip;O=Lisgar;S="&amp;K171&amp;";"&amp;"G="&amp;L171&amp;Sheet1!A171&amp;";"&amp;"I="&amp;M171&amp;";")</f>
        <v>#N/A</v>
      </c>
      <c r="U171" t="str">
        <f ca="1">(Sheet1!AM171)</f>
        <v>DC1MDB06</v>
      </c>
      <c r="V171" t="e">
        <f>(Sheet1!AC171)</f>
        <v>#VALUE!</v>
      </c>
      <c r="W171" t="e">
        <f>Sheet3!D171</f>
        <v>#VALUE!</v>
      </c>
      <c r="X171" t="e">
        <f>Sheet3!E171</f>
        <v>#VALUE!</v>
      </c>
      <c r="Y171" t="str">
        <f t="shared" si="12"/>
        <v/>
      </c>
      <c r="Z171" t="str">
        <f>IF(ISERROR(Sheet1!AI171),"",Sheet1!AI171)</f>
        <v/>
      </c>
      <c r="AA171" t="e">
        <f>IF(Sheet1!W171="Councillors",5120,IF(Sheet1!W171="Information Technology Services Dept.",1024,IF(Sheet1!W171="City Clerk and Solicitor Dept",1953,"No")))</f>
        <v>#VALUE!</v>
      </c>
      <c r="AB171" s="5" t="s">
        <v>96</v>
      </c>
      <c r="AC171" t="e">
        <f>IF(Sheet1!W171="Councillors",4608,IF(Sheet1!W171="Information Technology Services Dept.",921,IF(Sheet1!W171="City Clerk and Solicitor Dept",1855,"No")))</f>
        <v>#VALUE!</v>
      </c>
      <c r="AD171" t="e">
        <f t="shared" si="15"/>
        <v>#VALUE!</v>
      </c>
      <c r="AE171" t="str">
        <f ca="1">IF(Sheet1!AM171="DC1MDB01","DC1",IF(Sheet1!AM171="DC1MDB02","DC1",IF(Sheet1!AM171="DC1MDB03","DC1",IF(Sheet1!AM171="DC1MDB04","DC1",IF(Sheet1!AM171="DC1MDB05","DC1",IF(Sheet1!AM171="DC1MDB06","DC1",IF(Sheet1!AM171="DC1MDB07","DC1",IF(Sheet1!AM171="DC1MDB08","DC1",IF(Sheet1!AM171="DC1MDB09","DC1",IF(Sheet1!AM171="DC1MDB10","DC1",IF(Sheet1!AM171="DC4MDB01","DC4",IF(Sheet1!AM171="DC4MDB02","DC4",IF(Sheet1!AM171="DC4MDB03","DC4",IF(Sheet1!AM171="DC4MDB04","DC4",IF(Sheet1!AM171="DC4MDB05","DC4",IF(Sheet1!AM171="DC4MDB06","DC4",IF(Sheet1!AM171="DC4MDB07","DC4",IF(Sheet1!AM171="DC4MDB08","DC4",IF(Sheet1!AM171="DC4MDB09","DC4",IF(Sheet1!AM171="DC4MDB10","DC4","$False"))))))))))))))))))))</f>
        <v>DC1</v>
      </c>
      <c r="AF171" t="s">
        <v>35</v>
      </c>
      <c r="AG171" t="e">
        <f t="shared" si="16"/>
        <v>#VALUE!</v>
      </c>
      <c r="AH171" t="e">
        <f t="shared" si="17"/>
        <v>#VALUE!</v>
      </c>
      <c r="AI171" t="s">
        <v>11</v>
      </c>
      <c r="AJ171" t="s">
        <v>12</v>
      </c>
      <c r="AK171" t="s">
        <v>13</v>
      </c>
      <c r="AL171" t="s">
        <v>14</v>
      </c>
      <c r="AM171" t="s">
        <v>5</v>
      </c>
      <c r="AN171" t="s">
        <v>15</v>
      </c>
      <c r="AO171" t="s">
        <v>16</v>
      </c>
      <c r="AP171" t="s">
        <v>17</v>
      </c>
      <c r="AQ171" t="s">
        <v>18</v>
      </c>
      <c r="AR171" t="s">
        <v>19</v>
      </c>
    </row>
    <row r="172" spans="1:44" ht="13.5" customHeight="1">
      <c r="A172" s="7"/>
      <c r="B172" s="7"/>
      <c r="C172" s="7"/>
      <c r="D172" s="8"/>
      <c r="F172" s="9" t="str">
        <f>(Sheet1!AE172)</f>
        <v/>
      </c>
      <c r="G172" t="str">
        <f>IF(OR(Sheet1!AH172="Yes",Sheet1!AF172="Yes"),"\\CMFP538\"&amp;Sheet1!AK172,"")</f>
        <v/>
      </c>
      <c r="H172" t="str">
        <f>IF(G172="","",Sheet1!AK172)</f>
        <v/>
      </c>
      <c r="I172" t="str">
        <f>IF(G172="","",Sheet1!AJ172)</f>
        <v/>
      </c>
      <c r="J172" t="e">
        <f>PROPER(Sheet1!Z172)</f>
        <v>#VALUE!</v>
      </c>
      <c r="K172" t="e">
        <f>PROPER(TRIM(IF(ISERROR(Sheet1!N172),Sheet1!Q172,Sheet1!N172)))</f>
        <v>#VALUE!</v>
      </c>
      <c r="L172" t="e">
        <f>PROPER(Sheet1!V172)</f>
        <v>#VALUE!</v>
      </c>
      <c r="M172" t="str">
        <f>TRIM(IF(ISERROR(Sheet1!P172),"",Sheet1!P172))</f>
        <v/>
      </c>
      <c r="N172" s="6" t="e">
        <f>(Sheet1!AA172)</f>
        <v>#VALUE!</v>
      </c>
      <c r="O172" s="6" t="e">
        <f t="shared" si="13"/>
        <v>#VALUE!</v>
      </c>
      <c r="P172" s="6" t="e">
        <f>IF(Sheet1!X172="No","No",IF(Sheet1!X172="","No","Yes"))</f>
        <v>#VALUE!</v>
      </c>
      <c r="Q172" t="e">
        <f>(Sheet1!AB172)</f>
        <v>#VALUE!</v>
      </c>
      <c r="R172" s="6" t="e">
        <f>IF(Sheet1!F172=FALSE,Q172,Sheet1!G172&amp;Sheet1!F172)</f>
        <v>#VALUE!</v>
      </c>
      <c r="S172" s="6" t="e">
        <f t="shared" si="14"/>
        <v>#VALUE!</v>
      </c>
      <c r="T172" s="6" t="e">
        <f>IF(Sheet1!A172=0,"C=US;A= ;P=Regional Municip;O=Lisgar;S="&amp;K172&amp;";"&amp;"G="&amp;L172&amp;";"&amp;"I="&amp;M172&amp;";","C=US;A= ;P=Regional Municip;O=Lisgar;S="&amp;K172&amp;";"&amp;"G="&amp;L172&amp;Sheet1!A172&amp;";"&amp;"I="&amp;M172&amp;";")</f>
        <v>#N/A</v>
      </c>
      <c r="U172" t="str">
        <f ca="1">(Sheet1!AM172)</f>
        <v>DC1MDB03</v>
      </c>
      <c r="V172" t="e">
        <f>(Sheet1!AC172)</f>
        <v>#VALUE!</v>
      </c>
      <c r="W172" t="e">
        <f>Sheet3!D172</f>
        <v>#VALUE!</v>
      </c>
      <c r="X172" t="e">
        <f>Sheet3!E172</f>
        <v>#VALUE!</v>
      </c>
      <c r="Y172" t="str">
        <f t="shared" si="12"/>
        <v/>
      </c>
      <c r="Z172" t="str">
        <f>IF(ISERROR(Sheet1!AI172),"",Sheet1!AI172)</f>
        <v/>
      </c>
      <c r="AA172" t="e">
        <f>IF(Sheet1!W172="Councillors",5120,IF(Sheet1!W172="Information Technology Services Dept.",1024,IF(Sheet1!W172="City Clerk and Solicitor Dept",1953,"No")))</f>
        <v>#VALUE!</v>
      </c>
      <c r="AB172" s="5" t="s">
        <v>96</v>
      </c>
      <c r="AC172" t="e">
        <f>IF(Sheet1!W172="Councillors",4608,IF(Sheet1!W172="Information Technology Services Dept.",921,IF(Sheet1!W172="City Clerk and Solicitor Dept",1855,"No")))</f>
        <v>#VALUE!</v>
      </c>
      <c r="AD172" t="e">
        <f t="shared" si="15"/>
        <v>#VALUE!</v>
      </c>
      <c r="AE172" t="str">
        <f ca="1">IF(Sheet1!AM172="DC1MDB01","DC1",IF(Sheet1!AM172="DC1MDB02","DC1",IF(Sheet1!AM172="DC1MDB03","DC1",IF(Sheet1!AM172="DC1MDB04","DC1",IF(Sheet1!AM172="DC1MDB05","DC1",IF(Sheet1!AM172="DC1MDB06","DC1",IF(Sheet1!AM172="DC1MDB07","DC1",IF(Sheet1!AM172="DC1MDB08","DC1",IF(Sheet1!AM172="DC1MDB09","DC1",IF(Sheet1!AM172="DC1MDB10","DC1",IF(Sheet1!AM172="DC4MDB01","DC4",IF(Sheet1!AM172="DC4MDB02","DC4",IF(Sheet1!AM172="DC4MDB03","DC4",IF(Sheet1!AM172="DC4MDB04","DC4",IF(Sheet1!AM172="DC4MDB05","DC4",IF(Sheet1!AM172="DC4MDB06","DC4",IF(Sheet1!AM172="DC4MDB07","DC4",IF(Sheet1!AM172="DC4MDB08","DC4",IF(Sheet1!AM172="DC4MDB09","DC4",IF(Sheet1!AM172="DC4MDB10","DC4","$False"))))))))))))))))))))</f>
        <v>DC1</v>
      </c>
      <c r="AF172" t="s">
        <v>35</v>
      </c>
      <c r="AG172" t="e">
        <f t="shared" si="16"/>
        <v>#VALUE!</v>
      </c>
      <c r="AH172" t="e">
        <f t="shared" si="17"/>
        <v>#VALUE!</v>
      </c>
      <c r="AI172" t="s">
        <v>11</v>
      </c>
      <c r="AJ172" t="s">
        <v>12</v>
      </c>
      <c r="AK172" t="s">
        <v>13</v>
      </c>
      <c r="AL172" t="s">
        <v>14</v>
      </c>
      <c r="AM172" t="s">
        <v>5</v>
      </c>
      <c r="AN172" t="s">
        <v>15</v>
      </c>
      <c r="AO172" t="s">
        <v>16</v>
      </c>
      <c r="AP172" t="s">
        <v>17</v>
      </c>
      <c r="AQ172" t="s">
        <v>18</v>
      </c>
      <c r="AR172" t="s">
        <v>19</v>
      </c>
    </row>
    <row r="173" spans="1:44" ht="13.5" customHeight="1">
      <c r="A173" s="7"/>
      <c r="B173" s="7"/>
      <c r="C173" s="7"/>
      <c r="D173" s="8"/>
      <c r="F173" s="9" t="str">
        <f>(Sheet1!AE173)</f>
        <v/>
      </c>
      <c r="G173" t="str">
        <f>IF(OR(Sheet1!AH173="Yes",Sheet1!AF173="Yes"),"\\CMFP538\"&amp;Sheet1!AK173,"")</f>
        <v/>
      </c>
      <c r="H173" t="str">
        <f>IF(G173="","",Sheet1!AK173)</f>
        <v/>
      </c>
      <c r="I173" t="str">
        <f>IF(G173="","",Sheet1!AJ173)</f>
        <v/>
      </c>
      <c r="J173" t="e">
        <f>PROPER(Sheet1!Z173)</f>
        <v>#VALUE!</v>
      </c>
      <c r="K173" t="e">
        <f>PROPER(TRIM(IF(ISERROR(Sheet1!N173),Sheet1!Q173,Sheet1!N173)))</f>
        <v>#VALUE!</v>
      </c>
      <c r="L173" t="e">
        <f>PROPER(Sheet1!V173)</f>
        <v>#VALUE!</v>
      </c>
      <c r="M173" t="str">
        <f>TRIM(IF(ISERROR(Sheet1!P173),"",Sheet1!P173))</f>
        <v/>
      </c>
      <c r="N173" s="6" t="e">
        <f>(Sheet1!AA173)</f>
        <v>#VALUE!</v>
      </c>
      <c r="O173" s="6" t="e">
        <f t="shared" si="13"/>
        <v>#VALUE!</v>
      </c>
      <c r="P173" s="6" t="e">
        <f>IF(Sheet1!X173="No","No",IF(Sheet1!X173="","No","Yes"))</f>
        <v>#VALUE!</v>
      </c>
      <c r="Q173" t="e">
        <f>(Sheet1!AB173)</f>
        <v>#VALUE!</v>
      </c>
      <c r="R173" s="6" t="e">
        <f>IF(Sheet1!F173=FALSE,Q173,Sheet1!G173&amp;Sheet1!F173)</f>
        <v>#VALUE!</v>
      </c>
      <c r="S173" s="6" t="e">
        <f t="shared" si="14"/>
        <v>#VALUE!</v>
      </c>
      <c r="T173" s="6" t="e">
        <f>IF(Sheet1!A173=0,"C=US;A= ;P=Regional Municip;O=Lisgar;S="&amp;K173&amp;";"&amp;"G="&amp;L173&amp;";"&amp;"I="&amp;M173&amp;";","C=US;A= ;P=Regional Municip;O=Lisgar;S="&amp;K173&amp;";"&amp;"G="&amp;L173&amp;Sheet1!A173&amp;";"&amp;"I="&amp;M173&amp;";")</f>
        <v>#N/A</v>
      </c>
      <c r="U173" t="str">
        <f ca="1">(Sheet1!AM173)</f>
        <v>DC1MDB03</v>
      </c>
      <c r="V173" t="e">
        <f>(Sheet1!AC173)</f>
        <v>#VALUE!</v>
      </c>
      <c r="W173" t="e">
        <f>Sheet3!D173</f>
        <v>#VALUE!</v>
      </c>
      <c r="X173" t="e">
        <f>Sheet3!E173</f>
        <v>#VALUE!</v>
      </c>
      <c r="Y173" t="str">
        <f t="shared" si="12"/>
        <v/>
      </c>
      <c r="Z173" t="str">
        <f>IF(ISERROR(Sheet1!AI173),"",Sheet1!AI173)</f>
        <v/>
      </c>
      <c r="AA173" t="e">
        <f>IF(Sheet1!W173="Councillors",5120,IF(Sheet1!W173="Information Technology Services Dept.",1024,IF(Sheet1!W173="City Clerk and Solicitor Dept",1953,"No")))</f>
        <v>#VALUE!</v>
      </c>
      <c r="AB173" s="5" t="s">
        <v>96</v>
      </c>
      <c r="AC173" t="e">
        <f>IF(Sheet1!W173="Councillors",4608,IF(Sheet1!W173="Information Technology Services Dept.",921,IF(Sheet1!W173="City Clerk and Solicitor Dept",1855,"No")))</f>
        <v>#VALUE!</v>
      </c>
      <c r="AD173" t="e">
        <f t="shared" si="15"/>
        <v>#VALUE!</v>
      </c>
      <c r="AE173" t="str">
        <f ca="1">IF(Sheet1!AM173="DC1MDB01","DC1",IF(Sheet1!AM173="DC1MDB02","DC1",IF(Sheet1!AM173="DC1MDB03","DC1",IF(Sheet1!AM173="DC1MDB04","DC1",IF(Sheet1!AM173="DC1MDB05","DC1",IF(Sheet1!AM173="DC1MDB06","DC1",IF(Sheet1!AM173="DC1MDB07","DC1",IF(Sheet1!AM173="DC1MDB08","DC1",IF(Sheet1!AM173="DC1MDB09","DC1",IF(Sheet1!AM173="DC1MDB10","DC1",IF(Sheet1!AM173="DC4MDB01","DC4",IF(Sheet1!AM173="DC4MDB02","DC4",IF(Sheet1!AM173="DC4MDB03","DC4",IF(Sheet1!AM173="DC4MDB04","DC4",IF(Sheet1!AM173="DC4MDB05","DC4",IF(Sheet1!AM173="DC4MDB06","DC4",IF(Sheet1!AM173="DC4MDB07","DC4",IF(Sheet1!AM173="DC4MDB08","DC4",IF(Sheet1!AM173="DC4MDB09","DC4",IF(Sheet1!AM173="DC4MDB10","DC4","$False"))))))))))))))))))))</f>
        <v>DC1</v>
      </c>
      <c r="AF173" t="s">
        <v>35</v>
      </c>
      <c r="AG173" t="e">
        <f t="shared" si="16"/>
        <v>#VALUE!</v>
      </c>
      <c r="AH173" t="e">
        <f t="shared" si="17"/>
        <v>#VALUE!</v>
      </c>
      <c r="AI173" t="s">
        <v>11</v>
      </c>
      <c r="AJ173" t="s">
        <v>12</v>
      </c>
      <c r="AK173" t="s">
        <v>13</v>
      </c>
      <c r="AL173" t="s">
        <v>14</v>
      </c>
      <c r="AM173" t="s">
        <v>5</v>
      </c>
      <c r="AN173" t="s">
        <v>15</v>
      </c>
      <c r="AO173" t="s">
        <v>16</v>
      </c>
      <c r="AP173" t="s">
        <v>17</v>
      </c>
      <c r="AQ173" t="s">
        <v>18</v>
      </c>
      <c r="AR173" t="s">
        <v>19</v>
      </c>
    </row>
    <row r="174" spans="1:44" ht="13.5" customHeight="1">
      <c r="A174" s="7"/>
      <c r="B174" s="7"/>
      <c r="C174" s="7"/>
      <c r="D174" s="8"/>
      <c r="F174" s="9" t="str">
        <f>(Sheet1!AE174)</f>
        <v/>
      </c>
      <c r="G174" t="str">
        <f>IF(OR(Sheet1!AH174="Yes",Sheet1!AF174="Yes"),"\\CMFP538\"&amp;Sheet1!AK174,"")</f>
        <v/>
      </c>
      <c r="H174" t="str">
        <f>IF(G174="","",Sheet1!AK174)</f>
        <v/>
      </c>
      <c r="I174" t="str">
        <f>IF(G174="","",Sheet1!AJ174)</f>
        <v/>
      </c>
      <c r="J174" t="e">
        <f>PROPER(Sheet1!Z174)</f>
        <v>#VALUE!</v>
      </c>
      <c r="K174" t="e">
        <f>PROPER(TRIM(IF(ISERROR(Sheet1!N174),Sheet1!Q174,Sheet1!N174)))</f>
        <v>#VALUE!</v>
      </c>
      <c r="L174" t="e">
        <f>PROPER(Sheet1!V174)</f>
        <v>#VALUE!</v>
      </c>
      <c r="M174" t="str">
        <f>TRIM(IF(ISERROR(Sheet1!P174),"",Sheet1!P174))</f>
        <v/>
      </c>
      <c r="N174" s="6" t="e">
        <f>(Sheet1!AA174)</f>
        <v>#VALUE!</v>
      </c>
      <c r="O174" s="6" t="e">
        <f t="shared" si="13"/>
        <v>#VALUE!</v>
      </c>
      <c r="P174" s="6" t="e">
        <f>IF(Sheet1!X174="No","No",IF(Sheet1!X174="","No","Yes"))</f>
        <v>#VALUE!</v>
      </c>
      <c r="Q174" t="e">
        <f>(Sheet1!AB174)</f>
        <v>#VALUE!</v>
      </c>
      <c r="R174" s="6" t="e">
        <f>IF(Sheet1!F174=FALSE,Q174,Sheet1!G174&amp;Sheet1!F174)</f>
        <v>#VALUE!</v>
      </c>
      <c r="S174" s="6" t="e">
        <f t="shared" si="14"/>
        <v>#VALUE!</v>
      </c>
      <c r="T174" s="6" t="e">
        <f>IF(Sheet1!A174=0,"C=US;A= ;P=Regional Municip;O=Lisgar;S="&amp;K174&amp;";"&amp;"G="&amp;L174&amp;";"&amp;"I="&amp;M174&amp;";","C=US;A= ;P=Regional Municip;O=Lisgar;S="&amp;K174&amp;";"&amp;"G="&amp;L174&amp;Sheet1!A174&amp;";"&amp;"I="&amp;M174&amp;";")</f>
        <v>#N/A</v>
      </c>
      <c r="U174" t="str">
        <f ca="1">(Sheet1!AM174)</f>
        <v>DC4MDB10</v>
      </c>
      <c r="V174" t="e">
        <f>(Sheet1!AC174)</f>
        <v>#VALUE!</v>
      </c>
      <c r="W174" t="e">
        <f>Sheet3!D174</f>
        <v>#VALUE!</v>
      </c>
      <c r="X174" t="e">
        <f>Sheet3!E174</f>
        <v>#VALUE!</v>
      </c>
      <c r="Y174" t="str">
        <f t="shared" si="12"/>
        <v/>
      </c>
      <c r="Z174" t="str">
        <f>IF(ISERROR(Sheet1!AI174),"",Sheet1!AI174)</f>
        <v/>
      </c>
      <c r="AA174" t="e">
        <f>IF(Sheet1!W174="Councillors",5120,IF(Sheet1!W174="Information Technology Services Dept.",1024,IF(Sheet1!W174="City Clerk and Solicitor Dept",1953,"No")))</f>
        <v>#VALUE!</v>
      </c>
      <c r="AB174" s="5" t="s">
        <v>96</v>
      </c>
      <c r="AC174" t="e">
        <f>IF(Sheet1!W174="Councillors",4608,IF(Sheet1!W174="Information Technology Services Dept.",921,IF(Sheet1!W174="City Clerk and Solicitor Dept",1855,"No")))</f>
        <v>#VALUE!</v>
      </c>
      <c r="AD174" t="e">
        <f t="shared" si="15"/>
        <v>#VALUE!</v>
      </c>
      <c r="AE174" t="str">
        <f ca="1">IF(Sheet1!AM174="DC1MDB01","DC1",IF(Sheet1!AM174="DC1MDB02","DC1",IF(Sheet1!AM174="DC1MDB03","DC1",IF(Sheet1!AM174="DC1MDB04","DC1",IF(Sheet1!AM174="DC1MDB05","DC1",IF(Sheet1!AM174="DC1MDB06","DC1",IF(Sheet1!AM174="DC1MDB07","DC1",IF(Sheet1!AM174="DC1MDB08","DC1",IF(Sheet1!AM174="DC1MDB09","DC1",IF(Sheet1!AM174="DC1MDB10","DC1",IF(Sheet1!AM174="DC4MDB01","DC4",IF(Sheet1!AM174="DC4MDB02","DC4",IF(Sheet1!AM174="DC4MDB03","DC4",IF(Sheet1!AM174="DC4MDB04","DC4",IF(Sheet1!AM174="DC4MDB05","DC4",IF(Sheet1!AM174="DC4MDB06","DC4",IF(Sheet1!AM174="DC4MDB07","DC4",IF(Sheet1!AM174="DC4MDB08","DC4",IF(Sheet1!AM174="DC4MDB09","DC4",IF(Sheet1!AM174="DC4MDB10","DC4","$False"))))))))))))))))))))</f>
        <v>DC4</v>
      </c>
      <c r="AF174" t="s">
        <v>35</v>
      </c>
      <c r="AG174" t="e">
        <f t="shared" si="16"/>
        <v>#VALUE!</v>
      </c>
      <c r="AH174" t="e">
        <f t="shared" si="17"/>
        <v>#VALUE!</v>
      </c>
      <c r="AI174" t="s">
        <v>11</v>
      </c>
      <c r="AJ174" t="s">
        <v>12</v>
      </c>
      <c r="AK174" t="s">
        <v>13</v>
      </c>
      <c r="AL174" t="s">
        <v>14</v>
      </c>
      <c r="AM174" t="s">
        <v>5</v>
      </c>
      <c r="AN174" t="s">
        <v>15</v>
      </c>
      <c r="AO174" t="s">
        <v>16</v>
      </c>
      <c r="AP174" t="s">
        <v>17</v>
      </c>
      <c r="AQ174" t="s">
        <v>18</v>
      </c>
      <c r="AR174" t="s">
        <v>19</v>
      </c>
    </row>
    <row r="175" spans="1:44" ht="13.5" customHeight="1">
      <c r="A175" s="7"/>
      <c r="B175" s="7"/>
      <c r="C175" s="7"/>
      <c r="D175" s="8"/>
      <c r="F175" s="9" t="str">
        <f>(Sheet1!AE175)</f>
        <v/>
      </c>
      <c r="G175" t="str">
        <f>IF(OR(Sheet1!AH175="Yes",Sheet1!AF175="Yes"),"\\CMFP538\"&amp;Sheet1!AK175,"")</f>
        <v/>
      </c>
      <c r="H175" t="str">
        <f>IF(G175="","",Sheet1!AK175)</f>
        <v/>
      </c>
      <c r="I175" t="str">
        <f>IF(G175="","",Sheet1!AJ175)</f>
        <v/>
      </c>
      <c r="J175" t="e">
        <f>PROPER(Sheet1!Z175)</f>
        <v>#VALUE!</v>
      </c>
      <c r="K175" t="e">
        <f>PROPER(TRIM(IF(ISERROR(Sheet1!N175),Sheet1!Q175,Sheet1!N175)))</f>
        <v>#VALUE!</v>
      </c>
      <c r="L175" t="e">
        <f>PROPER(Sheet1!V175)</f>
        <v>#VALUE!</v>
      </c>
      <c r="M175" t="str">
        <f>TRIM(IF(ISERROR(Sheet1!P175),"",Sheet1!P175))</f>
        <v/>
      </c>
      <c r="N175" s="6" t="e">
        <f>(Sheet1!AA175)</f>
        <v>#VALUE!</v>
      </c>
      <c r="O175" s="6" t="e">
        <f t="shared" si="13"/>
        <v>#VALUE!</v>
      </c>
      <c r="P175" s="6" t="e">
        <f>IF(Sheet1!X175="No","No",IF(Sheet1!X175="","No","Yes"))</f>
        <v>#VALUE!</v>
      </c>
      <c r="Q175" t="e">
        <f>(Sheet1!AB175)</f>
        <v>#VALUE!</v>
      </c>
      <c r="R175" s="6" t="e">
        <f>IF(Sheet1!F175=FALSE,Q175,Sheet1!G175&amp;Sheet1!F175)</f>
        <v>#VALUE!</v>
      </c>
      <c r="S175" s="6" t="e">
        <f t="shared" si="14"/>
        <v>#VALUE!</v>
      </c>
      <c r="T175" s="6" t="e">
        <f>IF(Sheet1!A175=0,"C=US;A= ;P=Regional Municip;O=Lisgar;S="&amp;K175&amp;";"&amp;"G="&amp;L175&amp;";"&amp;"I="&amp;M175&amp;";","C=US;A= ;P=Regional Municip;O=Lisgar;S="&amp;K175&amp;";"&amp;"G="&amp;L175&amp;Sheet1!A175&amp;";"&amp;"I="&amp;M175&amp;";")</f>
        <v>#N/A</v>
      </c>
      <c r="U175" t="str">
        <f ca="1">(Sheet1!AM175)</f>
        <v>DC1MDB09</v>
      </c>
      <c r="V175" t="e">
        <f>(Sheet1!AC175)</f>
        <v>#VALUE!</v>
      </c>
      <c r="W175" t="e">
        <f>Sheet3!D175</f>
        <v>#VALUE!</v>
      </c>
      <c r="X175" t="e">
        <f>Sheet3!E175</f>
        <v>#VALUE!</v>
      </c>
      <c r="Y175" t="str">
        <f t="shared" si="12"/>
        <v/>
      </c>
      <c r="Z175" t="str">
        <f>IF(ISERROR(Sheet1!AI175),"",Sheet1!AI175)</f>
        <v/>
      </c>
      <c r="AA175" t="e">
        <f>IF(Sheet1!W175="Councillors",5120,IF(Sheet1!W175="Information Technology Services Dept.",1024,IF(Sheet1!W175="City Clerk and Solicitor Dept",1953,"No")))</f>
        <v>#VALUE!</v>
      </c>
      <c r="AB175" s="5" t="s">
        <v>96</v>
      </c>
      <c r="AC175" t="e">
        <f>IF(Sheet1!W175="Councillors",4608,IF(Sheet1!W175="Information Technology Services Dept.",921,IF(Sheet1!W175="City Clerk and Solicitor Dept",1855,"No")))</f>
        <v>#VALUE!</v>
      </c>
      <c r="AD175" t="e">
        <f t="shared" si="15"/>
        <v>#VALUE!</v>
      </c>
      <c r="AE175" t="str">
        <f ca="1">IF(Sheet1!AM175="DC1MDB01","DC1",IF(Sheet1!AM175="DC1MDB02","DC1",IF(Sheet1!AM175="DC1MDB03","DC1",IF(Sheet1!AM175="DC1MDB04","DC1",IF(Sheet1!AM175="DC1MDB05","DC1",IF(Sheet1!AM175="DC1MDB06","DC1",IF(Sheet1!AM175="DC1MDB07","DC1",IF(Sheet1!AM175="DC1MDB08","DC1",IF(Sheet1!AM175="DC1MDB09","DC1",IF(Sheet1!AM175="DC1MDB10","DC1",IF(Sheet1!AM175="DC4MDB01","DC4",IF(Sheet1!AM175="DC4MDB02","DC4",IF(Sheet1!AM175="DC4MDB03","DC4",IF(Sheet1!AM175="DC4MDB04","DC4",IF(Sheet1!AM175="DC4MDB05","DC4",IF(Sheet1!AM175="DC4MDB06","DC4",IF(Sheet1!AM175="DC4MDB07","DC4",IF(Sheet1!AM175="DC4MDB08","DC4",IF(Sheet1!AM175="DC4MDB09","DC4",IF(Sheet1!AM175="DC4MDB10","DC4","$False"))))))))))))))))))))</f>
        <v>DC1</v>
      </c>
      <c r="AF175" t="s">
        <v>35</v>
      </c>
      <c r="AG175" t="e">
        <f t="shared" si="16"/>
        <v>#VALUE!</v>
      </c>
      <c r="AH175" t="e">
        <f t="shared" si="17"/>
        <v>#VALUE!</v>
      </c>
      <c r="AI175" t="s">
        <v>11</v>
      </c>
      <c r="AJ175" t="s">
        <v>12</v>
      </c>
      <c r="AK175" t="s">
        <v>13</v>
      </c>
      <c r="AL175" t="s">
        <v>14</v>
      </c>
      <c r="AM175" t="s">
        <v>5</v>
      </c>
      <c r="AN175" t="s">
        <v>15</v>
      </c>
      <c r="AO175" t="s">
        <v>16</v>
      </c>
      <c r="AP175" t="s">
        <v>17</v>
      </c>
      <c r="AQ175" t="s">
        <v>18</v>
      </c>
      <c r="AR175" t="s">
        <v>19</v>
      </c>
    </row>
    <row r="176" spans="1:44" ht="13.5" customHeight="1">
      <c r="A176" s="7"/>
      <c r="B176" s="7"/>
      <c r="C176" s="7"/>
      <c r="D176" s="8"/>
      <c r="F176" s="9" t="str">
        <f>(Sheet1!AE176)</f>
        <v/>
      </c>
      <c r="G176" t="str">
        <f>IF(OR(Sheet1!AH176="Yes",Sheet1!AF176="Yes"),"\\CMFP538\"&amp;Sheet1!AK176,"")</f>
        <v/>
      </c>
      <c r="H176" t="str">
        <f>IF(G176="","",Sheet1!AK176)</f>
        <v/>
      </c>
      <c r="I176" t="str">
        <f>IF(G176="","",Sheet1!AJ176)</f>
        <v/>
      </c>
      <c r="J176" t="e">
        <f>PROPER(Sheet1!Z176)</f>
        <v>#VALUE!</v>
      </c>
      <c r="K176" t="e">
        <f>PROPER(TRIM(IF(ISERROR(Sheet1!N176),Sheet1!Q176,Sheet1!N176)))</f>
        <v>#VALUE!</v>
      </c>
      <c r="L176" t="e">
        <f>PROPER(Sheet1!V176)</f>
        <v>#VALUE!</v>
      </c>
      <c r="M176" t="str">
        <f>TRIM(IF(ISERROR(Sheet1!P176),"",Sheet1!P176))</f>
        <v/>
      </c>
      <c r="N176" s="6" t="e">
        <f>(Sheet1!AA176)</f>
        <v>#VALUE!</v>
      </c>
      <c r="O176" s="6" t="e">
        <f t="shared" si="13"/>
        <v>#VALUE!</v>
      </c>
      <c r="P176" s="6" t="e">
        <f>IF(Sheet1!X176="No","No",IF(Sheet1!X176="","No","Yes"))</f>
        <v>#VALUE!</v>
      </c>
      <c r="Q176" t="e">
        <f>(Sheet1!AB176)</f>
        <v>#VALUE!</v>
      </c>
      <c r="R176" s="6" t="e">
        <f>IF(Sheet1!F176=FALSE,Q176,Sheet1!G176&amp;Sheet1!F176)</f>
        <v>#VALUE!</v>
      </c>
      <c r="S176" s="6" t="e">
        <f t="shared" si="14"/>
        <v>#VALUE!</v>
      </c>
      <c r="T176" s="6" t="e">
        <f>IF(Sheet1!A176=0,"C=US;A= ;P=Regional Municip;O=Lisgar;S="&amp;K176&amp;";"&amp;"G="&amp;L176&amp;";"&amp;"I="&amp;M176&amp;";","C=US;A= ;P=Regional Municip;O=Lisgar;S="&amp;K176&amp;";"&amp;"G="&amp;L176&amp;Sheet1!A176&amp;";"&amp;"I="&amp;M176&amp;";")</f>
        <v>#N/A</v>
      </c>
      <c r="U176" t="str">
        <f ca="1">(Sheet1!AM176)</f>
        <v>DC1MDB10</v>
      </c>
      <c r="V176" t="e">
        <f>(Sheet1!AC176)</f>
        <v>#VALUE!</v>
      </c>
      <c r="W176" t="e">
        <f>Sheet3!D176</f>
        <v>#VALUE!</v>
      </c>
      <c r="X176" t="e">
        <f>Sheet3!E176</f>
        <v>#VALUE!</v>
      </c>
      <c r="Y176" t="str">
        <f t="shared" si="12"/>
        <v/>
      </c>
      <c r="Z176" t="str">
        <f>IF(ISERROR(Sheet1!AI176),"",Sheet1!AI176)</f>
        <v/>
      </c>
      <c r="AA176" t="e">
        <f>IF(Sheet1!W176="Councillors",5120,IF(Sheet1!W176="Information Technology Services Dept.",1024,IF(Sheet1!W176="City Clerk and Solicitor Dept",1953,"No")))</f>
        <v>#VALUE!</v>
      </c>
      <c r="AB176" s="5" t="s">
        <v>96</v>
      </c>
      <c r="AC176" t="e">
        <f>IF(Sheet1!W176="Councillors",4608,IF(Sheet1!W176="Information Technology Services Dept.",921,IF(Sheet1!W176="City Clerk and Solicitor Dept",1855,"No")))</f>
        <v>#VALUE!</v>
      </c>
      <c r="AD176" t="e">
        <f t="shared" si="15"/>
        <v>#VALUE!</v>
      </c>
      <c r="AE176" t="str">
        <f ca="1">IF(Sheet1!AM176="DC1MDB01","DC1",IF(Sheet1!AM176="DC1MDB02","DC1",IF(Sheet1!AM176="DC1MDB03","DC1",IF(Sheet1!AM176="DC1MDB04","DC1",IF(Sheet1!AM176="DC1MDB05","DC1",IF(Sheet1!AM176="DC1MDB06","DC1",IF(Sheet1!AM176="DC1MDB07","DC1",IF(Sheet1!AM176="DC1MDB08","DC1",IF(Sheet1!AM176="DC1MDB09","DC1",IF(Sheet1!AM176="DC1MDB10","DC1",IF(Sheet1!AM176="DC4MDB01","DC4",IF(Sheet1!AM176="DC4MDB02","DC4",IF(Sheet1!AM176="DC4MDB03","DC4",IF(Sheet1!AM176="DC4MDB04","DC4",IF(Sheet1!AM176="DC4MDB05","DC4",IF(Sheet1!AM176="DC4MDB06","DC4",IF(Sheet1!AM176="DC4MDB07","DC4",IF(Sheet1!AM176="DC4MDB08","DC4",IF(Sheet1!AM176="DC4MDB09","DC4",IF(Sheet1!AM176="DC4MDB10","DC4","$False"))))))))))))))))))))</f>
        <v>DC1</v>
      </c>
      <c r="AF176" t="s">
        <v>35</v>
      </c>
      <c r="AG176" t="e">
        <f t="shared" si="16"/>
        <v>#VALUE!</v>
      </c>
      <c r="AH176" t="e">
        <f t="shared" si="17"/>
        <v>#VALUE!</v>
      </c>
      <c r="AI176" t="s">
        <v>11</v>
      </c>
      <c r="AJ176" t="s">
        <v>12</v>
      </c>
      <c r="AK176" t="s">
        <v>13</v>
      </c>
      <c r="AL176" t="s">
        <v>14</v>
      </c>
      <c r="AM176" t="s">
        <v>5</v>
      </c>
      <c r="AN176" t="s">
        <v>15</v>
      </c>
      <c r="AO176" t="s">
        <v>16</v>
      </c>
      <c r="AP176" t="s">
        <v>17</v>
      </c>
      <c r="AQ176" t="s">
        <v>18</v>
      </c>
      <c r="AR176" t="s">
        <v>19</v>
      </c>
    </row>
    <row r="177" spans="1:44" ht="13.5" customHeight="1">
      <c r="A177" s="7"/>
      <c r="B177" s="7"/>
      <c r="C177" s="7"/>
      <c r="D177" s="8"/>
      <c r="F177" s="9" t="str">
        <f>(Sheet1!AE177)</f>
        <v/>
      </c>
      <c r="G177" t="str">
        <f>IF(OR(Sheet1!AH177="Yes",Sheet1!AF177="Yes"),"\\CMFP538\"&amp;Sheet1!AK177,"")</f>
        <v/>
      </c>
      <c r="H177" t="str">
        <f>IF(G177="","",Sheet1!AK177)</f>
        <v/>
      </c>
      <c r="I177" t="str">
        <f>IF(G177="","",Sheet1!AJ177)</f>
        <v/>
      </c>
      <c r="J177" t="e">
        <f>PROPER(Sheet1!Z177)</f>
        <v>#VALUE!</v>
      </c>
      <c r="K177" t="e">
        <f>PROPER(TRIM(IF(ISERROR(Sheet1!N177),Sheet1!Q177,Sheet1!N177)))</f>
        <v>#VALUE!</v>
      </c>
      <c r="L177" t="e">
        <f>PROPER(Sheet1!V177)</f>
        <v>#VALUE!</v>
      </c>
      <c r="M177" t="str">
        <f>TRIM(IF(ISERROR(Sheet1!P177),"",Sheet1!P177))</f>
        <v/>
      </c>
      <c r="N177" s="6" t="e">
        <f>(Sheet1!AA177)</f>
        <v>#VALUE!</v>
      </c>
      <c r="O177" s="6" t="e">
        <f t="shared" si="13"/>
        <v>#VALUE!</v>
      </c>
      <c r="P177" s="6" t="e">
        <f>IF(Sheet1!X177="No","No",IF(Sheet1!X177="","No","Yes"))</f>
        <v>#VALUE!</v>
      </c>
      <c r="Q177" t="e">
        <f>(Sheet1!AB177)</f>
        <v>#VALUE!</v>
      </c>
      <c r="R177" s="6" t="e">
        <f>IF(Sheet1!F177=FALSE,Q177,Sheet1!G177&amp;Sheet1!F177)</f>
        <v>#VALUE!</v>
      </c>
      <c r="S177" s="6" t="e">
        <f t="shared" si="14"/>
        <v>#VALUE!</v>
      </c>
      <c r="T177" s="6" t="e">
        <f>IF(Sheet1!A177=0,"C=US;A= ;P=Regional Municip;O=Lisgar;S="&amp;K177&amp;";"&amp;"G="&amp;L177&amp;";"&amp;"I="&amp;M177&amp;";","C=US;A= ;P=Regional Municip;O=Lisgar;S="&amp;K177&amp;";"&amp;"G="&amp;L177&amp;Sheet1!A177&amp;";"&amp;"I="&amp;M177&amp;";")</f>
        <v>#N/A</v>
      </c>
      <c r="U177" t="str">
        <f ca="1">(Sheet1!AM177)</f>
        <v>DC4MDB06</v>
      </c>
      <c r="V177" t="e">
        <f>(Sheet1!AC177)</f>
        <v>#VALUE!</v>
      </c>
      <c r="W177" t="e">
        <f>Sheet3!D177</f>
        <v>#VALUE!</v>
      </c>
      <c r="X177" t="e">
        <f>Sheet3!E177</f>
        <v>#VALUE!</v>
      </c>
      <c r="Y177" t="str">
        <f t="shared" si="12"/>
        <v/>
      </c>
      <c r="Z177" t="str">
        <f>IF(ISERROR(Sheet1!AI177),"",Sheet1!AI177)</f>
        <v/>
      </c>
      <c r="AA177" t="e">
        <f>IF(Sheet1!W177="Councillors",5120,IF(Sheet1!W177="Information Technology Services Dept.",1024,IF(Sheet1!W177="City Clerk and Solicitor Dept",1953,"No")))</f>
        <v>#VALUE!</v>
      </c>
      <c r="AB177" s="5" t="s">
        <v>96</v>
      </c>
      <c r="AC177" t="e">
        <f>IF(Sheet1!W177="Councillors",4608,IF(Sheet1!W177="Information Technology Services Dept.",921,IF(Sheet1!W177="City Clerk and Solicitor Dept",1855,"No")))</f>
        <v>#VALUE!</v>
      </c>
      <c r="AD177" t="e">
        <f t="shared" si="15"/>
        <v>#VALUE!</v>
      </c>
      <c r="AE177" t="str">
        <f ca="1">IF(Sheet1!AM177="DC1MDB01","DC1",IF(Sheet1!AM177="DC1MDB02","DC1",IF(Sheet1!AM177="DC1MDB03","DC1",IF(Sheet1!AM177="DC1MDB04","DC1",IF(Sheet1!AM177="DC1MDB05","DC1",IF(Sheet1!AM177="DC1MDB06","DC1",IF(Sheet1!AM177="DC1MDB07","DC1",IF(Sheet1!AM177="DC1MDB08","DC1",IF(Sheet1!AM177="DC1MDB09","DC1",IF(Sheet1!AM177="DC1MDB10","DC1",IF(Sheet1!AM177="DC4MDB01","DC4",IF(Sheet1!AM177="DC4MDB02","DC4",IF(Sheet1!AM177="DC4MDB03","DC4",IF(Sheet1!AM177="DC4MDB04","DC4",IF(Sheet1!AM177="DC4MDB05","DC4",IF(Sheet1!AM177="DC4MDB06","DC4",IF(Sheet1!AM177="DC4MDB07","DC4",IF(Sheet1!AM177="DC4MDB08","DC4",IF(Sheet1!AM177="DC4MDB09","DC4",IF(Sheet1!AM177="DC4MDB10","DC4","$False"))))))))))))))))))))</f>
        <v>DC4</v>
      </c>
      <c r="AF177" t="s">
        <v>35</v>
      </c>
      <c r="AG177" t="e">
        <f t="shared" si="16"/>
        <v>#VALUE!</v>
      </c>
      <c r="AH177" t="e">
        <f t="shared" si="17"/>
        <v>#VALUE!</v>
      </c>
      <c r="AI177" t="s">
        <v>11</v>
      </c>
      <c r="AJ177" t="s">
        <v>12</v>
      </c>
      <c r="AK177" t="s">
        <v>13</v>
      </c>
      <c r="AL177" t="s">
        <v>14</v>
      </c>
      <c r="AM177" t="s">
        <v>5</v>
      </c>
      <c r="AN177" t="s">
        <v>15</v>
      </c>
      <c r="AO177" t="s">
        <v>16</v>
      </c>
      <c r="AP177" t="s">
        <v>17</v>
      </c>
      <c r="AQ177" t="s">
        <v>18</v>
      </c>
      <c r="AR177" t="s">
        <v>19</v>
      </c>
    </row>
    <row r="178" spans="1:44" ht="13.5" customHeight="1">
      <c r="A178" s="7"/>
      <c r="B178" s="7"/>
      <c r="C178" s="7"/>
      <c r="D178" s="8"/>
      <c r="F178" s="9" t="str">
        <f>(Sheet1!AE178)</f>
        <v/>
      </c>
      <c r="G178" t="str">
        <f>IF(OR(Sheet1!AH178="Yes",Sheet1!AF178="Yes"),"\\CMFP538\"&amp;Sheet1!AK178,"")</f>
        <v/>
      </c>
      <c r="H178" t="str">
        <f>IF(G178="","",Sheet1!AK178)</f>
        <v/>
      </c>
      <c r="I178" t="str">
        <f>IF(G178="","",Sheet1!AJ178)</f>
        <v/>
      </c>
      <c r="J178" t="e">
        <f>PROPER(Sheet1!Z178)</f>
        <v>#VALUE!</v>
      </c>
      <c r="K178" t="e">
        <f>PROPER(TRIM(IF(ISERROR(Sheet1!N178),Sheet1!Q178,Sheet1!N178)))</f>
        <v>#VALUE!</v>
      </c>
      <c r="L178" t="e">
        <f>PROPER(Sheet1!V178)</f>
        <v>#VALUE!</v>
      </c>
      <c r="M178" t="str">
        <f>TRIM(IF(ISERROR(Sheet1!P178),"",Sheet1!P178))</f>
        <v/>
      </c>
      <c r="N178" s="6" t="e">
        <f>(Sheet1!AA178)</f>
        <v>#VALUE!</v>
      </c>
      <c r="O178" s="6" t="e">
        <f t="shared" si="13"/>
        <v>#VALUE!</v>
      </c>
      <c r="P178" s="6" t="e">
        <f>IF(Sheet1!X178="No","No",IF(Sheet1!X178="","No","Yes"))</f>
        <v>#VALUE!</v>
      </c>
      <c r="Q178" t="e">
        <f>(Sheet1!AB178)</f>
        <v>#VALUE!</v>
      </c>
      <c r="R178" s="6" t="e">
        <f>IF(Sheet1!F178=FALSE,Q178,Sheet1!G178&amp;Sheet1!F178)</f>
        <v>#VALUE!</v>
      </c>
      <c r="S178" s="6" t="e">
        <f t="shared" si="14"/>
        <v>#VALUE!</v>
      </c>
      <c r="T178" s="6" t="e">
        <f>IF(Sheet1!A178=0,"C=US;A= ;P=Regional Municip;O=Lisgar;S="&amp;K178&amp;";"&amp;"G="&amp;L178&amp;";"&amp;"I="&amp;M178&amp;";","C=US;A= ;P=Regional Municip;O=Lisgar;S="&amp;K178&amp;";"&amp;"G="&amp;L178&amp;Sheet1!A178&amp;";"&amp;"I="&amp;M178&amp;";")</f>
        <v>#N/A</v>
      </c>
      <c r="U178" t="str">
        <f ca="1">(Sheet1!AM178)</f>
        <v>DC4MDB01</v>
      </c>
      <c r="V178" t="e">
        <f>(Sheet1!AC178)</f>
        <v>#VALUE!</v>
      </c>
      <c r="W178" t="e">
        <f>Sheet3!D178</f>
        <v>#VALUE!</v>
      </c>
      <c r="X178" t="e">
        <f>Sheet3!E178</f>
        <v>#VALUE!</v>
      </c>
      <c r="Y178" t="str">
        <f t="shared" si="12"/>
        <v/>
      </c>
      <c r="Z178" t="str">
        <f>IF(ISERROR(Sheet1!AI178),"",Sheet1!AI178)</f>
        <v/>
      </c>
      <c r="AA178" t="e">
        <f>IF(Sheet1!W178="Councillors",5120,IF(Sheet1!W178="Information Technology Services Dept.",1024,IF(Sheet1!W178="City Clerk and Solicitor Dept",1953,"No")))</f>
        <v>#VALUE!</v>
      </c>
      <c r="AB178" s="5" t="s">
        <v>96</v>
      </c>
      <c r="AC178" t="e">
        <f>IF(Sheet1!W178="Councillors",4608,IF(Sheet1!W178="Information Technology Services Dept.",921,IF(Sheet1!W178="City Clerk and Solicitor Dept",1855,"No")))</f>
        <v>#VALUE!</v>
      </c>
      <c r="AD178" t="e">
        <f t="shared" si="15"/>
        <v>#VALUE!</v>
      </c>
      <c r="AE178" t="str">
        <f ca="1">IF(Sheet1!AM178="DC1MDB01","DC1",IF(Sheet1!AM178="DC1MDB02","DC1",IF(Sheet1!AM178="DC1MDB03","DC1",IF(Sheet1!AM178="DC1MDB04","DC1",IF(Sheet1!AM178="DC1MDB05","DC1",IF(Sheet1!AM178="DC1MDB06","DC1",IF(Sheet1!AM178="DC1MDB07","DC1",IF(Sheet1!AM178="DC1MDB08","DC1",IF(Sheet1!AM178="DC1MDB09","DC1",IF(Sheet1!AM178="DC1MDB10","DC1",IF(Sheet1!AM178="DC4MDB01","DC4",IF(Sheet1!AM178="DC4MDB02","DC4",IF(Sheet1!AM178="DC4MDB03","DC4",IF(Sheet1!AM178="DC4MDB04","DC4",IF(Sheet1!AM178="DC4MDB05","DC4",IF(Sheet1!AM178="DC4MDB06","DC4",IF(Sheet1!AM178="DC4MDB07","DC4",IF(Sheet1!AM178="DC4MDB08","DC4",IF(Sheet1!AM178="DC4MDB09","DC4",IF(Sheet1!AM178="DC4MDB10","DC4","$False"))))))))))))))))))))</f>
        <v>DC4</v>
      </c>
      <c r="AF178" t="s">
        <v>35</v>
      </c>
      <c r="AG178" t="e">
        <f t="shared" si="16"/>
        <v>#VALUE!</v>
      </c>
      <c r="AH178" t="e">
        <f t="shared" si="17"/>
        <v>#VALUE!</v>
      </c>
      <c r="AI178" t="s">
        <v>11</v>
      </c>
      <c r="AJ178" t="s">
        <v>12</v>
      </c>
      <c r="AK178" t="s">
        <v>13</v>
      </c>
      <c r="AL178" t="s">
        <v>14</v>
      </c>
      <c r="AM178" t="s">
        <v>5</v>
      </c>
      <c r="AN178" t="s">
        <v>15</v>
      </c>
      <c r="AO178" t="s">
        <v>16</v>
      </c>
      <c r="AP178" t="s">
        <v>17</v>
      </c>
      <c r="AQ178" t="s">
        <v>18</v>
      </c>
      <c r="AR178" t="s">
        <v>19</v>
      </c>
    </row>
    <row r="179" spans="1:44" ht="13.5" customHeight="1">
      <c r="A179" s="7"/>
      <c r="B179" s="7"/>
      <c r="C179" s="7"/>
      <c r="D179" s="8"/>
      <c r="F179" s="9" t="str">
        <f>(Sheet1!AE179)</f>
        <v/>
      </c>
      <c r="G179" t="str">
        <f>IF(OR(Sheet1!AH179="Yes",Sheet1!AF179="Yes"),"\\CMFP538\"&amp;Sheet1!AK179,"")</f>
        <v/>
      </c>
      <c r="H179" t="str">
        <f>IF(G179="","",Sheet1!AK179)</f>
        <v/>
      </c>
      <c r="I179" t="str">
        <f>IF(G179="","",Sheet1!AJ179)</f>
        <v/>
      </c>
      <c r="J179" t="e">
        <f>PROPER(Sheet1!Z179)</f>
        <v>#VALUE!</v>
      </c>
      <c r="K179" t="e">
        <f>PROPER(TRIM(IF(ISERROR(Sheet1!N179),Sheet1!Q179,Sheet1!N179)))</f>
        <v>#VALUE!</v>
      </c>
      <c r="L179" t="e">
        <f>PROPER(Sheet1!V179)</f>
        <v>#VALUE!</v>
      </c>
      <c r="M179" t="str">
        <f>TRIM(IF(ISERROR(Sheet1!P179),"",Sheet1!P179))</f>
        <v/>
      </c>
      <c r="N179" s="6" t="e">
        <f>(Sheet1!AA179)</f>
        <v>#VALUE!</v>
      </c>
      <c r="O179" s="6" t="e">
        <f t="shared" si="13"/>
        <v>#VALUE!</v>
      </c>
      <c r="P179" s="6" t="e">
        <f>IF(Sheet1!X179="No","No",IF(Sheet1!X179="","No","Yes"))</f>
        <v>#VALUE!</v>
      </c>
      <c r="Q179" t="e">
        <f>(Sheet1!AB179)</f>
        <v>#VALUE!</v>
      </c>
      <c r="R179" s="6" t="e">
        <f>IF(Sheet1!F179=FALSE,Q179,Sheet1!G179&amp;Sheet1!F179)</f>
        <v>#VALUE!</v>
      </c>
      <c r="S179" s="6" t="e">
        <f t="shared" si="14"/>
        <v>#VALUE!</v>
      </c>
      <c r="T179" s="6" t="e">
        <f>IF(Sheet1!A179=0,"C=US;A= ;P=Regional Municip;O=Lisgar;S="&amp;K179&amp;";"&amp;"G="&amp;L179&amp;";"&amp;"I="&amp;M179&amp;";","C=US;A= ;P=Regional Municip;O=Lisgar;S="&amp;K179&amp;";"&amp;"G="&amp;L179&amp;Sheet1!A179&amp;";"&amp;"I="&amp;M179&amp;";")</f>
        <v>#N/A</v>
      </c>
      <c r="U179" t="str">
        <f ca="1">(Sheet1!AM179)</f>
        <v>DC4MDB04</v>
      </c>
      <c r="V179" t="e">
        <f>(Sheet1!AC179)</f>
        <v>#VALUE!</v>
      </c>
      <c r="W179" t="e">
        <f>Sheet3!D179</f>
        <v>#VALUE!</v>
      </c>
      <c r="X179" t="e">
        <f>Sheet3!E179</f>
        <v>#VALUE!</v>
      </c>
      <c r="Y179" t="str">
        <f t="shared" si="12"/>
        <v/>
      </c>
      <c r="Z179" t="str">
        <f>IF(ISERROR(Sheet1!AI179),"",Sheet1!AI179)</f>
        <v/>
      </c>
      <c r="AA179" t="e">
        <f>IF(Sheet1!W179="Councillors",5120,IF(Sheet1!W179="Information Technology Services Dept.",1024,IF(Sheet1!W179="City Clerk and Solicitor Dept",1953,"No")))</f>
        <v>#VALUE!</v>
      </c>
      <c r="AB179" s="5" t="s">
        <v>96</v>
      </c>
      <c r="AC179" t="e">
        <f>IF(Sheet1!W179="Councillors",4608,IF(Sheet1!W179="Information Technology Services Dept.",921,IF(Sheet1!W179="City Clerk and Solicitor Dept",1855,"No")))</f>
        <v>#VALUE!</v>
      </c>
      <c r="AD179" t="e">
        <f t="shared" si="15"/>
        <v>#VALUE!</v>
      </c>
      <c r="AE179" t="str">
        <f ca="1">IF(Sheet1!AM179="DC1MDB01","DC1",IF(Sheet1!AM179="DC1MDB02","DC1",IF(Sheet1!AM179="DC1MDB03","DC1",IF(Sheet1!AM179="DC1MDB04","DC1",IF(Sheet1!AM179="DC1MDB05","DC1",IF(Sheet1!AM179="DC1MDB06","DC1",IF(Sheet1!AM179="DC1MDB07","DC1",IF(Sheet1!AM179="DC1MDB08","DC1",IF(Sheet1!AM179="DC1MDB09","DC1",IF(Sheet1!AM179="DC1MDB10","DC1",IF(Sheet1!AM179="DC4MDB01","DC4",IF(Sheet1!AM179="DC4MDB02","DC4",IF(Sheet1!AM179="DC4MDB03","DC4",IF(Sheet1!AM179="DC4MDB04","DC4",IF(Sheet1!AM179="DC4MDB05","DC4",IF(Sheet1!AM179="DC4MDB06","DC4",IF(Sheet1!AM179="DC4MDB07","DC4",IF(Sheet1!AM179="DC4MDB08","DC4",IF(Sheet1!AM179="DC4MDB09","DC4",IF(Sheet1!AM179="DC4MDB10","DC4","$False"))))))))))))))))))))</f>
        <v>DC4</v>
      </c>
      <c r="AF179" t="s">
        <v>35</v>
      </c>
      <c r="AG179" t="e">
        <f t="shared" si="16"/>
        <v>#VALUE!</v>
      </c>
      <c r="AH179" t="e">
        <f t="shared" si="17"/>
        <v>#VALUE!</v>
      </c>
      <c r="AI179" t="s">
        <v>11</v>
      </c>
      <c r="AJ179" t="s">
        <v>12</v>
      </c>
      <c r="AK179" t="s">
        <v>13</v>
      </c>
      <c r="AL179" t="s">
        <v>14</v>
      </c>
      <c r="AM179" t="s">
        <v>5</v>
      </c>
      <c r="AN179" t="s">
        <v>15</v>
      </c>
      <c r="AO179" t="s">
        <v>16</v>
      </c>
      <c r="AP179" t="s">
        <v>17</v>
      </c>
      <c r="AQ179" t="s">
        <v>18</v>
      </c>
      <c r="AR179" t="s">
        <v>19</v>
      </c>
    </row>
    <row r="180" spans="1:44" ht="13.5" customHeight="1">
      <c r="A180" s="7"/>
      <c r="B180" s="7"/>
      <c r="C180" s="7"/>
      <c r="D180" s="8"/>
      <c r="F180" s="9" t="str">
        <f>(Sheet1!AE180)</f>
        <v/>
      </c>
      <c r="G180" t="str">
        <f>IF(OR(Sheet1!AH180="Yes",Sheet1!AF180="Yes"),"\\CMFP538\"&amp;Sheet1!AK180,"")</f>
        <v/>
      </c>
      <c r="H180" t="str">
        <f>IF(G180="","",Sheet1!AK180)</f>
        <v/>
      </c>
      <c r="I180" t="str">
        <f>IF(G180="","",Sheet1!AJ180)</f>
        <v/>
      </c>
      <c r="J180" t="e">
        <f>PROPER(Sheet1!Z180)</f>
        <v>#VALUE!</v>
      </c>
      <c r="K180" t="e">
        <f>PROPER(TRIM(IF(ISERROR(Sheet1!N180),Sheet1!Q180,Sheet1!N180)))</f>
        <v>#VALUE!</v>
      </c>
      <c r="L180" t="e">
        <f>PROPER(Sheet1!V180)</f>
        <v>#VALUE!</v>
      </c>
      <c r="M180" t="str">
        <f>TRIM(IF(ISERROR(Sheet1!P180),"",Sheet1!P180))</f>
        <v/>
      </c>
      <c r="N180" s="6" t="e">
        <f>(Sheet1!AA180)</f>
        <v>#VALUE!</v>
      </c>
      <c r="O180" s="6" t="e">
        <f t="shared" si="13"/>
        <v>#VALUE!</v>
      </c>
      <c r="P180" s="6" t="e">
        <f>IF(Sheet1!X180="No","No",IF(Sheet1!X180="","No","Yes"))</f>
        <v>#VALUE!</v>
      </c>
      <c r="Q180" t="e">
        <f>(Sheet1!AB180)</f>
        <v>#VALUE!</v>
      </c>
      <c r="R180" s="6" t="e">
        <f>IF(Sheet1!F180=FALSE,Q180,Sheet1!G180&amp;Sheet1!F180)</f>
        <v>#VALUE!</v>
      </c>
      <c r="S180" s="6" t="e">
        <f t="shared" si="14"/>
        <v>#VALUE!</v>
      </c>
      <c r="T180" s="6" t="e">
        <f>IF(Sheet1!A180=0,"C=US;A= ;P=Regional Municip;O=Lisgar;S="&amp;K180&amp;";"&amp;"G="&amp;L180&amp;";"&amp;"I="&amp;M180&amp;";","C=US;A= ;P=Regional Municip;O=Lisgar;S="&amp;K180&amp;";"&amp;"G="&amp;L180&amp;Sheet1!A180&amp;";"&amp;"I="&amp;M180&amp;";")</f>
        <v>#N/A</v>
      </c>
      <c r="U180" t="str">
        <f ca="1">(Sheet1!AM180)</f>
        <v>DC4MDB06</v>
      </c>
      <c r="V180" t="e">
        <f>(Sheet1!AC180)</f>
        <v>#VALUE!</v>
      </c>
      <c r="W180" t="e">
        <f>Sheet3!D180</f>
        <v>#VALUE!</v>
      </c>
      <c r="X180" t="e">
        <f>Sheet3!E180</f>
        <v>#VALUE!</v>
      </c>
      <c r="Y180" t="str">
        <f t="shared" si="12"/>
        <v/>
      </c>
      <c r="Z180" t="str">
        <f>IF(ISERROR(Sheet1!AI180),"",Sheet1!AI180)</f>
        <v/>
      </c>
      <c r="AA180" t="e">
        <f>IF(Sheet1!W180="Councillors",5120,IF(Sheet1!W180="Information Technology Services Dept.",1024,IF(Sheet1!W180="City Clerk and Solicitor Dept",1953,"No")))</f>
        <v>#VALUE!</v>
      </c>
      <c r="AB180" s="5" t="s">
        <v>96</v>
      </c>
      <c r="AC180" t="e">
        <f>IF(Sheet1!W180="Councillors",4608,IF(Sheet1!W180="Information Technology Services Dept.",921,IF(Sheet1!W180="City Clerk and Solicitor Dept",1855,"No")))</f>
        <v>#VALUE!</v>
      </c>
      <c r="AD180" t="e">
        <f t="shared" si="15"/>
        <v>#VALUE!</v>
      </c>
      <c r="AE180" t="str">
        <f ca="1">IF(Sheet1!AM180="DC1MDB01","DC1",IF(Sheet1!AM180="DC1MDB02","DC1",IF(Sheet1!AM180="DC1MDB03","DC1",IF(Sheet1!AM180="DC1MDB04","DC1",IF(Sheet1!AM180="DC1MDB05","DC1",IF(Sheet1!AM180="DC1MDB06","DC1",IF(Sheet1!AM180="DC1MDB07","DC1",IF(Sheet1!AM180="DC1MDB08","DC1",IF(Sheet1!AM180="DC1MDB09","DC1",IF(Sheet1!AM180="DC1MDB10","DC1",IF(Sheet1!AM180="DC4MDB01","DC4",IF(Sheet1!AM180="DC4MDB02","DC4",IF(Sheet1!AM180="DC4MDB03","DC4",IF(Sheet1!AM180="DC4MDB04","DC4",IF(Sheet1!AM180="DC4MDB05","DC4",IF(Sheet1!AM180="DC4MDB06","DC4",IF(Sheet1!AM180="DC4MDB07","DC4",IF(Sheet1!AM180="DC4MDB08","DC4",IF(Sheet1!AM180="DC4MDB09","DC4",IF(Sheet1!AM180="DC4MDB10","DC4","$False"))))))))))))))))))))</f>
        <v>DC4</v>
      </c>
      <c r="AF180" t="s">
        <v>35</v>
      </c>
      <c r="AG180" t="e">
        <f t="shared" si="16"/>
        <v>#VALUE!</v>
      </c>
      <c r="AH180" t="e">
        <f t="shared" si="17"/>
        <v>#VALUE!</v>
      </c>
      <c r="AI180" t="s">
        <v>11</v>
      </c>
      <c r="AJ180" t="s">
        <v>12</v>
      </c>
      <c r="AK180" t="s">
        <v>13</v>
      </c>
      <c r="AL180" t="s">
        <v>14</v>
      </c>
      <c r="AM180" t="s">
        <v>5</v>
      </c>
      <c r="AN180" t="s">
        <v>15</v>
      </c>
      <c r="AO180" t="s">
        <v>16</v>
      </c>
      <c r="AP180" t="s">
        <v>17</v>
      </c>
      <c r="AQ180" t="s">
        <v>18</v>
      </c>
      <c r="AR180" t="s">
        <v>19</v>
      </c>
    </row>
    <row r="181" spans="1:44" ht="13.5" customHeight="1">
      <c r="A181" s="7"/>
      <c r="B181" s="7"/>
      <c r="C181" s="7"/>
      <c r="D181" s="8"/>
      <c r="F181" s="9" t="str">
        <f>(Sheet1!AE181)</f>
        <v/>
      </c>
      <c r="G181" t="str">
        <f>IF(OR(Sheet1!AH181="Yes",Sheet1!AF181="Yes"),"\\CMFP538\"&amp;Sheet1!AK181,"")</f>
        <v/>
      </c>
      <c r="H181" t="str">
        <f>IF(G181="","",Sheet1!AK181)</f>
        <v/>
      </c>
      <c r="I181" t="str">
        <f>IF(G181="","",Sheet1!AJ181)</f>
        <v/>
      </c>
      <c r="J181" t="e">
        <f>PROPER(Sheet1!Z181)</f>
        <v>#VALUE!</v>
      </c>
      <c r="K181" t="e">
        <f>PROPER(TRIM(IF(ISERROR(Sheet1!N181),Sheet1!Q181,Sheet1!N181)))</f>
        <v>#VALUE!</v>
      </c>
      <c r="L181" t="e">
        <f>PROPER(Sheet1!V181)</f>
        <v>#VALUE!</v>
      </c>
      <c r="M181" t="str">
        <f>TRIM(IF(ISERROR(Sheet1!P181),"",Sheet1!P181))</f>
        <v/>
      </c>
      <c r="N181" s="6" t="e">
        <f>(Sheet1!AA181)</f>
        <v>#VALUE!</v>
      </c>
      <c r="O181" s="6" t="e">
        <f t="shared" si="13"/>
        <v>#VALUE!</v>
      </c>
      <c r="P181" s="6" t="e">
        <f>IF(Sheet1!X181="No","No",IF(Sheet1!X181="","No","Yes"))</f>
        <v>#VALUE!</v>
      </c>
      <c r="Q181" t="e">
        <f>(Sheet1!AB181)</f>
        <v>#VALUE!</v>
      </c>
      <c r="R181" s="6" t="e">
        <f>IF(Sheet1!F181=FALSE,Q181,Sheet1!G181&amp;Sheet1!F181)</f>
        <v>#VALUE!</v>
      </c>
      <c r="S181" s="6" t="e">
        <f t="shared" si="14"/>
        <v>#VALUE!</v>
      </c>
      <c r="T181" s="6" t="e">
        <f>IF(Sheet1!A181=0,"C=US;A= ;P=Regional Municip;O=Lisgar;S="&amp;K181&amp;";"&amp;"G="&amp;L181&amp;";"&amp;"I="&amp;M181&amp;";","C=US;A= ;P=Regional Municip;O=Lisgar;S="&amp;K181&amp;";"&amp;"G="&amp;L181&amp;Sheet1!A181&amp;";"&amp;"I="&amp;M181&amp;";")</f>
        <v>#N/A</v>
      </c>
      <c r="U181" t="str">
        <f ca="1">(Sheet1!AM181)</f>
        <v>DC1MDB01</v>
      </c>
      <c r="V181" t="e">
        <f>(Sheet1!AC181)</f>
        <v>#VALUE!</v>
      </c>
      <c r="W181" t="e">
        <f>Sheet3!D181</f>
        <v>#VALUE!</v>
      </c>
      <c r="X181" t="e">
        <f>Sheet3!E181</f>
        <v>#VALUE!</v>
      </c>
      <c r="Y181" t="str">
        <f t="shared" si="12"/>
        <v/>
      </c>
      <c r="Z181" t="str">
        <f>IF(ISERROR(Sheet1!AI181),"",Sheet1!AI181)</f>
        <v/>
      </c>
      <c r="AA181" t="e">
        <f>IF(Sheet1!W181="Councillors",5120,IF(Sheet1!W181="Information Technology Services Dept.",1024,IF(Sheet1!W181="City Clerk and Solicitor Dept",1953,"No")))</f>
        <v>#VALUE!</v>
      </c>
      <c r="AB181" s="5" t="s">
        <v>96</v>
      </c>
      <c r="AC181" t="e">
        <f>IF(Sheet1!W181="Councillors",4608,IF(Sheet1!W181="Information Technology Services Dept.",921,IF(Sheet1!W181="City Clerk and Solicitor Dept",1855,"No")))</f>
        <v>#VALUE!</v>
      </c>
      <c r="AD181" t="e">
        <f t="shared" si="15"/>
        <v>#VALUE!</v>
      </c>
      <c r="AE181" t="str">
        <f ca="1">IF(Sheet1!AM181="DC1MDB01","DC1",IF(Sheet1!AM181="DC1MDB02","DC1",IF(Sheet1!AM181="DC1MDB03","DC1",IF(Sheet1!AM181="DC1MDB04","DC1",IF(Sheet1!AM181="DC1MDB05","DC1",IF(Sheet1!AM181="DC1MDB06","DC1",IF(Sheet1!AM181="DC1MDB07","DC1",IF(Sheet1!AM181="DC1MDB08","DC1",IF(Sheet1!AM181="DC1MDB09","DC1",IF(Sheet1!AM181="DC1MDB10","DC1",IF(Sheet1!AM181="DC4MDB01","DC4",IF(Sheet1!AM181="DC4MDB02","DC4",IF(Sheet1!AM181="DC4MDB03","DC4",IF(Sheet1!AM181="DC4MDB04","DC4",IF(Sheet1!AM181="DC4MDB05","DC4",IF(Sheet1!AM181="DC4MDB06","DC4",IF(Sheet1!AM181="DC4MDB07","DC4",IF(Sheet1!AM181="DC4MDB08","DC4",IF(Sheet1!AM181="DC4MDB09","DC4",IF(Sheet1!AM181="DC4MDB10","DC4","$False"))))))))))))))))))))</f>
        <v>DC1</v>
      </c>
      <c r="AF181" t="s">
        <v>35</v>
      </c>
      <c r="AG181" t="e">
        <f t="shared" si="16"/>
        <v>#VALUE!</v>
      </c>
      <c r="AH181" t="e">
        <f t="shared" si="17"/>
        <v>#VALUE!</v>
      </c>
      <c r="AI181" t="s">
        <v>11</v>
      </c>
      <c r="AJ181" t="s">
        <v>12</v>
      </c>
      <c r="AK181" t="s">
        <v>13</v>
      </c>
      <c r="AL181" t="s">
        <v>14</v>
      </c>
      <c r="AM181" t="s">
        <v>5</v>
      </c>
      <c r="AN181" t="s">
        <v>15</v>
      </c>
      <c r="AO181" t="s">
        <v>16</v>
      </c>
      <c r="AP181" t="s">
        <v>17</v>
      </c>
      <c r="AQ181" t="s">
        <v>18</v>
      </c>
      <c r="AR181" t="s">
        <v>19</v>
      </c>
    </row>
    <row r="182" spans="1:44" ht="13.5" customHeight="1">
      <c r="A182" s="7"/>
      <c r="B182" s="7"/>
      <c r="C182" s="7"/>
      <c r="D182" s="8"/>
      <c r="F182" s="9" t="str">
        <f>(Sheet1!AE182)</f>
        <v/>
      </c>
      <c r="G182" t="str">
        <f>IF(OR(Sheet1!AH182="Yes",Sheet1!AF182="Yes"),"\\CMFP538\"&amp;Sheet1!AK182,"")</f>
        <v/>
      </c>
      <c r="H182" t="str">
        <f>IF(G182="","",Sheet1!AK182)</f>
        <v/>
      </c>
      <c r="I182" t="str">
        <f>IF(G182="","",Sheet1!AJ182)</f>
        <v/>
      </c>
      <c r="J182" t="e">
        <f>PROPER(Sheet1!Z182)</f>
        <v>#VALUE!</v>
      </c>
      <c r="K182" t="e">
        <f>PROPER(TRIM(IF(ISERROR(Sheet1!N182),Sheet1!Q182,Sheet1!N182)))</f>
        <v>#VALUE!</v>
      </c>
      <c r="L182" t="e">
        <f>PROPER(Sheet1!V182)</f>
        <v>#VALUE!</v>
      </c>
      <c r="M182" t="str">
        <f>TRIM(IF(ISERROR(Sheet1!P182),"",Sheet1!P182))</f>
        <v/>
      </c>
      <c r="N182" s="6" t="e">
        <f>(Sheet1!AA182)</f>
        <v>#VALUE!</v>
      </c>
      <c r="O182" s="6" t="e">
        <f t="shared" si="13"/>
        <v>#VALUE!</v>
      </c>
      <c r="P182" s="6" t="e">
        <f>IF(Sheet1!X182="No","No",IF(Sheet1!X182="","No","Yes"))</f>
        <v>#VALUE!</v>
      </c>
      <c r="Q182" t="e">
        <f>(Sheet1!AB182)</f>
        <v>#VALUE!</v>
      </c>
      <c r="R182" s="6" t="e">
        <f>IF(Sheet1!F182=FALSE,Q182,Sheet1!G182&amp;Sheet1!F182)</f>
        <v>#VALUE!</v>
      </c>
      <c r="S182" s="6" t="e">
        <f t="shared" si="14"/>
        <v>#VALUE!</v>
      </c>
      <c r="T182" s="6" t="e">
        <f>IF(Sheet1!A182=0,"C=US;A= ;P=Regional Municip;O=Lisgar;S="&amp;K182&amp;";"&amp;"G="&amp;L182&amp;";"&amp;"I="&amp;M182&amp;";","C=US;A= ;P=Regional Municip;O=Lisgar;S="&amp;K182&amp;";"&amp;"G="&amp;L182&amp;Sheet1!A182&amp;";"&amp;"I="&amp;M182&amp;";")</f>
        <v>#N/A</v>
      </c>
      <c r="U182" t="str">
        <f ca="1">(Sheet1!AM182)</f>
        <v>DC4MDB10</v>
      </c>
      <c r="V182" t="e">
        <f>(Sheet1!AC182)</f>
        <v>#VALUE!</v>
      </c>
      <c r="W182" t="e">
        <f>Sheet3!D182</f>
        <v>#VALUE!</v>
      </c>
      <c r="X182" t="e">
        <f>Sheet3!E182</f>
        <v>#VALUE!</v>
      </c>
      <c r="Y182" t="str">
        <f t="shared" si="12"/>
        <v/>
      </c>
      <c r="Z182" t="str">
        <f>IF(ISERROR(Sheet1!AI182),"",Sheet1!AI182)</f>
        <v/>
      </c>
      <c r="AA182" t="e">
        <f>IF(Sheet1!W182="Councillors",5120,IF(Sheet1!W182="Information Technology Services Dept.",1024,IF(Sheet1!W182="City Clerk and Solicitor Dept",1953,"No")))</f>
        <v>#VALUE!</v>
      </c>
      <c r="AB182" s="5" t="s">
        <v>96</v>
      </c>
      <c r="AC182" t="e">
        <f>IF(Sheet1!W182="Councillors",4608,IF(Sheet1!W182="Information Technology Services Dept.",921,IF(Sheet1!W182="City Clerk and Solicitor Dept",1855,"No")))</f>
        <v>#VALUE!</v>
      </c>
      <c r="AD182" t="e">
        <f t="shared" si="15"/>
        <v>#VALUE!</v>
      </c>
      <c r="AE182" t="str">
        <f ca="1">IF(Sheet1!AM182="DC1MDB01","DC1",IF(Sheet1!AM182="DC1MDB02","DC1",IF(Sheet1!AM182="DC1MDB03","DC1",IF(Sheet1!AM182="DC1MDB04","DC1",IF(Sheet1!AM182="DC1MDB05","DC1",IF(Sheet1!AM182="DC1MDB06","DC1",IF(Sheet1!AM182="DC1MDB07","DC1",IF(Sheet1!AM182="DC1MDB08","DC1",IF(Sheet1!AM182="DC1MDB09","DC1",IF(Sheet1!AM182="DC1MDB10","DC1",IF(Sheet1!AM182="DC4MDB01","DC4",IF(Sheet1!AM182="DC4MDB02","DC4",IF(Sheet1!AM182="DC4MDB03","DC4",IF(Sheet1!AM182="DC4MDB04","DC4",IF(Sheet1!AM182="DC4MDB05","DC4",IF(Sheet1!AM182="DC4MDB06","DC4",IF(Sheet1!AM182="DC4MDB07","DC4",IF(Sheet1!AM182="DC4MDB08","DC4",IF(Sheet1!AM182="DC4MDB09","DC4",IF(Sheet1!AM182="DC4MDB10","DC4","$False"))))))))))))))))))))</f>
        <v>DC4</v>
      </c>
      <c r="AF182" t="s">
        <v>35</v>
      </c>
      <c r="AG182" t="e">
        <f t="shared" si="16"/>
        <v>#VALUE!</v>
      </c>
      <c r="AH182" t="e">
        <f t="shared" si="17"/>
        <v>#VALUE!</v>
      </c>
      <c r="AI182" t="s">
        <v>11</v>
      </c>
      <c r="AJ182" t="s">
        <v>12</v>
      </c>
      <c r="AK182" t="s">
        <v>13</v>
      </c>
      <c r="AL182" t="s">
        <v>14</v>
      </c>
      <c r="AM182" t="s">
        <v>5</v>
      </c>
      <c r="AN182" t="s">
        <v>15</v>
      </c>
      <c r="AO182" t="s">
        <v>16</v>
      </c>
      <c r="AP182" t="s">
        <v>17</v>
      </c>
      <c r="AQ182" t="s">
        <v>18</v>
      </c>
      <c r="AR182" t="s">
        <v>19</v>
      </c>
    </row>
    <row r="183" spans="1:44" ht="13.5" customHeight="1">
      <c r="A183" s="7"/>
      <c r="B183" s="7"/>
      <c r="C183" s="7"/>
      <c r="D183" s="8"/>
      <c r="F183" s="9" t="str">
        <f>(Sheet1!AE183)</f>
        <v/>
      </c>
      <c r="G183" t="str">
        <f>IF(OR(Sheet1!AH183="Yes",Sheet1!AF183="Yes"),"\\CMFP538\"&amp;Sheet1!AK183,"")</f>
        <v/>
      </c>
      <c r="H183" t="str">
        <f>IF(G183="","",Sheet1!AK183)</f>
        <v/>
      </c>
      <c r="I183" t="str">
        <f>IF(G183="","",Sheet1!AJ183)</f>
        <v/>
      </c>
      <c r="J183" t="e">
        <f>PROPER(Sheet1!Z183)</f>
        <v>#VALUE!</v>
      </c>
      <c r="K183" t="e">
        <f>PROPER(TRIM(IF(ISERROR(Sheet1!N183),Sheet1!Q183,Sheet1!N183)))</f>
        <v>#VALUE!</v>
      </c>
      <c r="L183" t="e">
        <f>PROPER(Sheet1!V183)</f>
        <v>#VALUE!</v>
      </c>
      <c r="M183" t="str">
        <f>TRIM(IF(ISERROR(Sheet1!P183),"",Sheet1!P183))</f>
        <v/>
      </c>
      <c r="N183" s="6" t="e">
        <f>(Sheet1!AA183)</f>
        <v>#VALUE!</v>
      </c>
      <c r="O183" s="6" t="e">
        <f t="shared" si="13"/>
        <v>#VALUE!</v>
      </c>
      <c r="P183" s="6" t="e">
        <f>IF(Sheet1!X183="No","No",IF(Sheet1!X183="","No","Yes"))</f>
        <v>#VALUE!</v>
      </c>
      <c r="Q183" t="e">
        <f>(Sheet1!AB183)</f>
        <v>#VALUE!</v>
      </c>
      <c r="R183" s="6" t="e">
        <f>IF(Sheet1!F183=FALSE,Q183,Sheet1!G183&amp;Sheet1!F183)</f>
        <v>#VALUE!</v>
      </c>
      <c r="S183" s="6" t="e">
        <f t="shared" si="14"/>
        <v>#VALUE!</v>
      </c>
      <c r="T183" s="6" t="e">
        <f>IF(Sheet1!A183=0,"C=US;A= ;P=Regional Municip;O=Lisgar;S="&amp;K183&amp;";"&amp;"G="&amp;L183&amp;";"&amp;"I="&amp;M183&amp;";","C=US;A= ;P=Regional Municip;O=Lisgar;S="&amp;K183&amp;";"&amp;"G="&amp;L183&amp;Sheet1!A183&amp;";"&amp;"I="&amp;M183&amp;";")</f>
        <v>#N/A</v>
      </c>
      <c r="U183" t="str">
        <f ca="1">(Sheet1!AM183)</f>
        <v>DC1MDB10</v>
      </c>
      <c r="V183" t="e">
        <f>(Sheet1!AC183)</f>
        <v>#VALUE!</v>
      </c>
      <c r="W183" t="e">
        <f>Sheet3!D183</f>
        <v>#VALUE!</v>
      </c>
      <c r="X183" t="e">
        <f>Sheet3!E183</f>
        <v>#VALUE!</v>
      </c>
      <c r="Y183" t="str">
        <f t="shared" si="12"/>
        <v/>
      </c>
      <c r="Z183" t="str">
        <f>IF(ISERROR(Sheet1!AI183),"",Sheet1!AI183)</f>
        <v/>
      </c>
      <c r="AA183" t="e">
        <f>IF(Sheet1!W183="Councillors",5120,IF(Sheet1!W183="Information Technology Services Dept.",1024,IF(Sheet1!W183="City Clerk and Solicitor Dept",1953,"No")))</f>
        <v>#VALUE!</v>
      </c>
      <c r="AB183" s="5" t="s">
        <v>96</v>
      </c>
      <c r="AC183" t="e">
        <f>IF(Sheet1!W183="Councillors",4608,IF(Sheet1!W183="Information Technology Services Dept.",921,IF(Sheet1!W183="City Clerk and Solicitor Dept",1855,"No")))</f>
        <v>#VALUE!</v>
      </c>
      <c r="AD183" t="e">
        <f t="shared" si="15"/>
        <v>#VALUE!</v>
      </c>
      <c r="AE183" t="str">
        <f ca="1">IF(Sheet1!AM183="DC1MDB01","DC1",IF(Sheet1!AM183="DC1MDB02","DC1",IF(Sheet1!AM183="DC1MDB03","DC1",IF(Sheet1!AM183="DC1MDB04","DC1",IF(Sheet1!AM183="DC1MDB05","DC1",IF(Sheet1!AM183="DC1MDB06","DC1",IF(Sheet1!AM183="DC1MDB07","DC1",IF(Sheet1!AM183="DC1MDB08","DC1",IF(Sheet1!AM183="DC1MDB09","DC1",IF(Sheet1!AM183="DC1MDB10","DC1",IF(Sheet1!AM183="DC4MDB01","DC4",IF(Sheet1!AM183="DC4MDB02","DC4",IF(Sheet1!AM183="DC4MDB03","DC4",IF(Sheet1!AM183="DC4MDB04","DC4",IF(Sheet1!AM183="DC4MDB05","DC4",IF(Sheet1!AM183="DC4MDB06","DC4",IF(Sheet1!AM183="DC4MDB07","DC4",IF(Sheet1!AM183="DC4MDB08","DC4",IF(Sheet1!AM183="DC4MDB09","DC4",IF(Sheet1!AM183="DC4MDB10","DC4","$False"))))))))))))))))))))</f>
        <v>DC1</v>
      </c>
      <c r="AF183" t="s">
        <v>35</v>
      </c>
      <c r="AG183" t="e">
        <f t="shared" si="16"/>
        <v>#VALUE!</v>
      </c>
      <c r="AH183" t="e">
        <f t="shared" si="17"/>
        <v>#VALUE!</v>
      </c>
      <c r="AI183" t="s">
        <v>11</v>
      </c>
      <c r="AJ183" t="s">
        <v>12</v>
      </c>
      <c r="AK183" t="s">
        <v>13</v>
      </c>
      <c r="AL183" t="s">
        <v>14</v>
      </c>
      <c r="AM183" t="s">
        <v>5</v>
      </c>
      <c r="AN183" t="s">
        <v>15</v>
      </c>
      <c r="AO183" t="s">
        <v>16</v>
      </c>
      <c r="AP183" t="s">
        <v>17</v>
      </c>
      <c r="AQ183" t="s">
        <v>18</v>
      </c>
      <c r="AR183" t="s">
        <v>19</v>
      </c>
    </row>
    <row r="184" spans="1:44" ht="13.5" customHeight="1">
      <c r="A184" s="7"/>
      <c r="B184" s="7"/>
      <c r="C184" s="7"/>
      <c r="D184" s="8"/>
      <c r="F184" s="9" t="str">
        <f>(Sheet1!AE184)</f>
        <v/>
      </c>
      <c r="G184" t="str">
        <f>IF(OR(Sheet1!AH184="Yes",Sheet1!AF184="Yes"),"\\CMFP538\"&amp;Sheet1!AK184,"")</f>
        <v/>
      </c>
      <c r="H184" t="str">
        <f>IF(G184="","",Sheet1!AK184)</f>
        <v/>
      </c>
      <c r="I184" t="str">
        <f>IF(G184="","",Sheet1!AJ184)</f>
        <v/>
      </c>
      <c r="J184" t="e">
        <f>PROPER(Sheet1!Z184)</f>
        <v>#VALUE!</v>
      </c>
      <c r="K184" t="e">
        <f>PROPER(TRIM(IF(ISERROR(Sheet1!N184),Sheet1!Q184,Sheet1!N184)))</f>
        <v>#VALUE!</v>
      </c>
      <c r="L184" t="e">
        <f>PROPER(Sheet1!V184)</f>
        <v>#VALUE!</v>
      </c>
      <c r="M184" t="str">
        <f>TRIM(IF(ISERROR(Sheet1!P184),"",Sheet1!P184))</f>
        <v/>
      </c>
      <c r="N184" s="6" t="e">
        <f>(Sheet1!AA184)</f>
        <v>#VALUE!</v>
      </c>
      <c r="O184" s="6" t="e">
        <f t="shared" si="13"/>
        <v>#VALUE!</v>
      </c>
      <c r="P184" s="6" t="e">
        <f>IF(Sheet1!X184="No","No",IF(Sheet1!X184="","No","Yes"))</f>
        <v>#VALUE!</v>
      </c>
      <c r="Q184" t="e">
        <f>(Sheet1!AB184)</f>
        <v>#VALUE!</v>
      </c>
      <c r="R184" s="6" t="e">
        <f>IF(Sheet1!F184=FALSE,Q184,Sheet1!G184&amp;Sheet1!F184)</f>
        <v>#VALUE!</v>
      </c>
      <c r="S184" s="6" t="e">
        <f t="shared" si="14"/>
        <v>#VALUE!</v>
      </c>
      <c r="T184" s="6" t="e">
        <f>IF(Sheet1!A184=0,"C=US;A= ;P=Regional Municip;O=Lisgar;S="&amp;K184&amp;";"&amp;"G="&amp;L184&amp;";"&amp;"I="&amp;M184&amp;";","C=US;A= ;P=Regional Municip;O=Lisgar;S="&amp;K184&amp;";"&amp;"G="&amp;L184&amp;Sheet1!A184&amp;";"&amp;"I="&amp;M184&amp;";")</f>
        <v>#N/A</v>
      </c>
      <c r="U184" t="str">
        <f ca="1">(Sheet1!AM184)</f>
        <v>DC1MDB02</v>
      </c>
      <c r="V184" t="e">
        <f>(Sheet1!AC184)</f>
        <v>#VALUE!</v>
      </c>
      <c r="W184" t="e">
        <f>Sheet3!D184</f>
        <v>#VALUE!</v>
      </c>
      <c r="X184" t="e">
        <f>Sheet3!E184</f>
        <v>#VALUE!</v>
      </c>
      <c r="Y184" t="str">
        <f t="shared" si="12"/>
        <v/>
      </c>
      <c r="Z184" t="str">
        <f>IF(ISERROR(Sheet1!AI184),"",Sheet1!AI184)</f>
        <v/>
      </c>
      <c r="AA184" t="e">
        <f>IF(Sheet1!W184="Councillors",5120,IF(Sheet1!W184="Information Technology Services Dept.",1024,IF(Sheet1!W184="City Clerk and Solicitor Dept",1953,"No")))</f>
        <v>#VALUE!</v>
      </c>
      <c r="AB184" s="5" t="s">
        <v>96</v>
      </c>
      <c r="AC184" t="e">
        <f>IF(Sheet1!W184="Councillors",4608,IF(Sheet1!W184="Information Technology Services Dept.",921,IF(Sheet1!W184="City Clerk and Solicitor Dept",1855,"No")))</f>
        <v>#VALUE!</v>
      </c>
      <c r="AD184" t="e">
        <f t="shared" si="15"/>
        <v>#VALUE!</v>
      </c>
      <c r="AE184" t="str">
        <f ca="1">IF(Sheet1!AM184="DC1MDB01","DC1",IF(Sheet1!AM184="DC1MDB02","DC1",IF(Sheet1!AM184="DC1MDB03","DC1",IF(Sheet1!AM184="DC1MDB04","DC1",IF(Sheet1!AM184="DC1MDB05","DC1",IF(Sheet1!AM184="DC1MDB06","DC1",IF(Sheet1!AM184="DC1MDB07","DC1",IF(Sheet1!AM184="DC1MDB08","DC1",IF(Sheet1!AM184="DC1MDB09","DC1",IF(Sheet1!AM184="DC1MDB10","DC1",IF(Sheet1!AM184="DC4MDB01","DC4",IF(Sheet1!AM184="DC4MDB02","DC4",IF(Sheet1!AM184="DC4MDB03","DC4",IF(Sheet1!AM184="DC4MDB04","DC4",IF(Sheet1!AM184="DC4MDB05","DC4",IF(Sheet1!AM184="DC4MDB06","DC4",IF(Sheet1!AM184="DC4MDB07","DC4",IF(Sheet1!AM184="DC4MDB08","DC4",IF(Sheet1!AM184="DC4MDB09","DC4",IF(Sheet1!AM184="DC4MDB10","DC4","$False"))))))))))))))))))))</f>
        <v>DC1</v>
      </c>
      <c r="AF184" t="s">
        <v>35</v>
      </c>
      <c r="AG184" t="e">
        <f t="shared" si="16"/>
        <v>#VALUE!</v>
      </c>
      <c r="AH184" t="e">
        <f t="shared" si="17"/>
        <v>#VALUE!</v>
      </c>
      <c r="AI184" t="s">
        <v>11</v>
      </c>
      <c r="AJ184" t="s">
        <v>12</v>
      </c>
      <c r="AK184" t="s">
        <v>13</v>
      </c>
      <c r="AL184" t="s">
        <v>14</v>
      </c>
      <c r="AM184" t="s">
        <v>5</v>
      </c>
      <c r="AN184" t="s">
        <v>15</v>
      </c>
      <c r="AO184" t="s">
        <v>16</v>
      </c>
      <c r="AP184" t="s">
        <v>17</v>
      </c>
      <c r="AQ184" t="s">
        <v>18</v>
      </c>
      <c r="AR184" t="s">
        <v>19</v>
      </c>
    </row>
    <row r="185" spans="1:44" ht="13.5" customHeight="1">
      <c r="A185" s="7"/>
      <c r="B185" s="7"/>
      <c r="C185" s="7"/>
      <c r="D185" s="8"/>
      <c r="F185" s="9" t="str">
        <f>(Sheet1!AE185)</f>
        <v/>
      </c>
      <c r="G185" t="str">
        <f>IF(OR(Sheet1!AH185="Yes",Sheet1!AF185="Yes"),"\\CMFP538\"&amp;Sheet1!AK185,"")</f>
        <v/>
      </c>
      <c r="H185" t="str">
        <f>IF(G185="","",Sheet1!AK185)</f>
        <v/>
      </c>
      <c r="I185" t="str">
        <f>IF(G185="","",Sheet1!AJ185)</f>
        <v/>
      </c>
      <c r="J185" t="e">
        <f>PROPER(Sheet1!Z185)</f>
        <v>#VALUE!</v>
      </c>
      <c r="K185" t="e">
        <f>PROPER(TRIM(IF(ISERROR(Sheet1!N185),Sheet1!Q185,Sheet1!N185)))</f>
        <v>#VALUE!</v>
      </c>
      <c r="L185" t="e">
        <f>PROPER(Sheet1!V185)</f>
        <v>#VALUE!</v>
      </c>
      <c r="M185" t="str">
        <f>TRIM(IF(ISERROR(Sheet1!P185),"",Sheet1!P185))</f>
        <v/>
      </c>
      <c r="N185" s="6" t="e">
        <f>(Sheet1!AA185)</f>
        <v>#VALUE!</v>
      </c>
      <c r="O185" s="6" t="e">
        <f t="shared" si="13"/>
        <v>#VALUE!</v>
      </c>
      <c r="P185" s="6" t="e">
        <f>IF(Sheet1!X185="No","No",IF(Sheet1!X185="","No","Yes"))</f>
        <v>#VALUE!</v>
      </c>
      <c r="Q185" t="e">
        <f>(Sheet1!AB185)</f>
        <v>#VALUE!</v>
      </c>
      <c r="R185" s="6" t="e">
        <f>IF(Sheet1!F185=FALSE,Q185,Sheet1!G185&amp;Sheet1!F185)</f>
        <v>#VALUE!</v>
      </c>
      <c r="S185" s="6" t="e">
        <f t="shared" si="14"/>
        <v>#VALUE!</v>
      </c>
      <c r="T185" s="6" t="e">
        <f>IF(Sheet1!A185=0,"C=US;A= ;P=Regional Municip;O=Lisgar;S="&amp;K185&amp;";"&amp;"G="&amp;L185&amp;";"&amp;"I="&amp;M185&amp;";","C=US;A= ;P=Regional Municip;O=Lisgar;S="&amp;K185&amp;";"&amp;"G="&amp;L185&amp;Sheet1!A185&amp;";"&amp;"I="&amp;M185&amp;";")</f>
        <v>#N/A</v>
      </c>
      <c r="U185" t="str">
        <f ca="1">(Sheet1!AM185)</f>
        <v>DC4MDB07</v>
      </c>
      <c r="V185" t="e">
        <f>(Sheet1!AC185)</f>
        <v>#VALUE!</v>
      </c>
      <c r="W185" t="e">
        <f>Sheet3!D185</f>
        <v>#VALUE!</v>
      </c>
      <c r="X185" t="e">
        <f>Sheet3!E185</f>
        <v>#VALUE!</v>
      </c>
      <c r="Y185" t="str">
        <f t="shared" si="12"/>
        <v/>
      </c>
      <c r="Z185" t="str">
        <f>IF(ISERROR(Sheet1!AI185),"",Sheet1!AI185)</f>
        <v/>
      </c>
      <c r="AA185" t="e">
        <f>IF(Sheet1!W185="Councillors",5120,IF(Sheet1!W185="Information Technology Services Dept.",1024,IF(Sheet1!W185="City Clerk and Solicitor Dept",1953,"No")))</f>
        <v>#VALUE!</v>
      </c>
      <c r="AB185" s="5" t="s">
        <v>96</v>
      </c>
      <c r="AC185" t="e">
        <f>IF(Sheet1!W185="Councillors",4608,IF(Sheet1!W185="Information Technology Services Dept.",921,IF(Sheet1!W185="City Clerk and Solicitor Dept",1855,"No")))</f>
        <v>#VALUE!</v>
      </c>
      <c r="AD185" t="e">
        <f t="shared" si="15"/>
        <v>#VALUE!</v>
      </c>
      <c r="AE185" t="str">
        <f ca="1">IF(Sheet1!AM185="DC1MDB01","DC1",IF(Sheet1!AM185="DC1MDB02","DC1",IF(Sheet1!AM185="DC1MDB03","DC1",IF(Sheet1!AM185="DC1MDB04","DC1",IF(Sheet1!AM185="DC1MDB05","DC1",IF(Sheet1!AM185="DC1MDB06","DC1",IF(Sheet1!AM185="DC1MDB07","DC1",IF(Sheet1!AM185="DC1MDB08","DC1",IF(Sheet1!AM185="DC1MDB09","DC1",IF(Sheet1!AM185="DC1MDB10","DC1",IF(Sheet1!AM185="DC4MDB01","DC4",IF(Sheet1!AM185="DC4MDB02","DC4",IF(Sheet1!AM185="DC4MDB03","DC4",IF(Sheet1!AM185="DC4MDB04","DC4",IF(Sheet1!AM185="DC4MDB05","DC4",IF(Sheet1!AM185="DC4MDB06","DC4",IF(Sheet1!AM185="DC4MDB07","DC4",IF(Sheet1!AM185="DC4MDB08","DC4",IF(Sheet1!AM185="DC4MDB09","DC4",IF(Sheet1!AM185="DC4MDB10","DC4","$False"))))))))))))))))))))</f>
        <v>DC4</v>
      </c>
      <c r="AF185" t="s">
        <v>35</v>
      </c>
      <c r="AG185" t="e">
        <f t="shared" si="16"/>
        <v>#VALUE!</v>
      </c>
      <c r="AH185" t="e">
        <f t="shared" si="17"/>
        <v>#VALUE!</v>
      </c>
      <c r="AI185" t="s">
        <v>11</v>
      </c>
      <c r="AJ185" t="s">
        <v>12</v>
      </c>
      <c r="AK185" t="s">
        <v>13</v>
      </c>
      <c r="AL185" t="s">
        <v>14</v>
      </c>
      <c r="AM185" t="s">
        <v>5</v>
      </c>
      <c r="AN185" t="s">
        <v>15</v>
      </c>
      <c r="AO185" t="s">
        <v>16</v>
      </c>
      <c r="AP185" t="s">
        <v>17</v>
      </c>
      <c r="AQ185" t="s">
        <v>18</v>
      </c>
      <c r="AR185" t="s">
        <v>19</v>
      </c>
    </row>
    <row r="186" spans="1:44" ht="13.5" customHeight="1">
      <c r="A186" s="7"/>
      <c r="B186" s="7"/>
      <c r="C186" s="7"/>
      <c r="D186" s="8"/>
      <c r="F186" s="9" t="str">
        <f>(Sheet1!AE186)</f>
        <v/>
      </c>
      <c r="G186" t="str">
        <f>IF(OR(Sheet1!AH186="Yes",Sheet1!AF186="Yes"),"\\CMFP538\"&amp;Sheet1!AK186,"")</f>
        <v/>
      </c>
      <c r="H186" t="str">
        <f>IF(G186="","",Sheet1!AK186)</f>
        <v/>
      </c>
      <c r="I186" t="str">
        <f>IF(G186="","",Sheet1!AJ186)</f>
        <v/>
      </c>
      <c r="J186" t="e">
        <f>PROPER(Sheet1!Z186)</f>
        <v>#VALUE!</v>
      </c>
      <c r="K186" t="e">
        <f>PROPER(TRIM(IF(ISERROR(Sheet1!N186),Sheet1!Q186,Sheet1!N186)))</f>
        <v>#VALUE!</v>
      </c>
      <c r="L186" t="e">
        <f>PROPER(Sheet1!V186)</f>
        <v>#VALUE!</v>
      </c>
      <c r="M186" t="str">
        <f>TRIM(IF(ISERROR(Sheet1!P186),"",Sheet1!P186))</f>
        <v/>
      </c>
      <c r="N186" s="6" t="e">
        <f>(Sheet1!AA186)</f>
        <v>#VALUE!</v>
      </c>
      <c r="O186" s="6" t="e">
        <f t="shared" si="13"/>
        <v>#VALUE!</v>
      </c>
      <c r="P186" s="6" t="e">
        <f>IF(Sheet1!X186="No","No",IF(Sheet1!X186="","No","Yes"))</f>
        <v>#VALUE!</v>
      </c>
      <c r="Q186" t="e">
        <f>(Sheet1!AB186)</f>
        <v>#VALUE!</v>
      </c>
      <c r="R186" s="6" t="e">
        <f>IF(Sheet1!F186=FALSE,Q186,Sheet1!G186&amp;Sheet1!F186)</f>
        <v>#VALUE!</v>
      </c>
      <c r="S186" s="6" t="e">
        <f t="shared" si="14"/>
        <v>#VALUE!</v>
      </c>
      <c r="T186" s="6" t="e">
        <f>IF(Sheet1!A186=0,"C=US;A= ;P=Regional Municip;O=Lisgar;S="&amp;K186&amp;";"&amp;"G="&amp;L186&amp;";"&amp;"I="&amp;M186&amp;";","C=US;A= ;P=Regional Municip;O=Lisgar;S="&amp;K186&amp;";"&amp;"G="&amp;L186&amp;Sheet1!A186&amp;";"&amp;"I="&amp;M186&amp;";")</f>
        <v>#N/A</v>
      </c>
      <c r="U186" t="str">
        <f ca="1">(Sheet1!AM186)</f>
        <v>DC1MDB02</v>
      </c>
      <c r="V186" t="e">
        <f>(Sheet1!AC186)</f>
        <v>#VALUE!</v>
      </c>
      <c r="W186" t="e">
        <f>Sheet3!D186</f>
        <v>#VALUE!</v>
      </c>
      <c r="X186" t="e">
        <f>Sheet3!E186</f>
        <v>#VALUE!</v>
      </c>
      <c r="Y186" t="str">
        <f t="shared" si="12"/>
        <v/>
      </c>
      <c r="Z186" t="str">
        <f>IF(ISERROR(Sheet1!AI186),"",Sheet1!AI186)</f>
        <v/>
      </c>
      <c r="AA186" t="e">
        <f>IF(Sheet1!W186="Councillors",5120,IF(Sheet1!W186="Information Technology Services Dept.",1024,IF(Sheet1!W186="City Clerk and Solicitor Dept",1953,"No")))</f>
        <v>#VALUE!</v>
      </c>
      <c r="AB186" s="5" t="s">
        <v>96</v>
      </c>
      <c r="AC186" t="e">
        <f>IF(Sheet1!W186="Councillors",4608,IF(Sheet1!W186="Information Technology Services Dept.",921,IF(Sheet1!W186="City Clerk and Solicitor Dept",1855,"No")))</f>
        <v>#VALUE!</v>
      </c>
      <c r="AD186" t="e">
        <f t="shared" si="15"/>
        <v>#VALUE!</v>
      </c>
      <c r="AE186" t="str">
        <f ca="1">IF(Sheet1!AM186="DC1MDB01","DC1",IF(Sheet1!AM186="DC1MDB02","DC1",IF(Sheet1!AM186="DC1MDB03","DC1",IF(Sheet1!AM186="DC1MDB04","DC1",IF(Sheet1!AM186="DC1MDB05","DC1",IF(Sheet1!AM186="DC1MDB06","DC1",IF(Sheet1!AM186="DC1MDB07","DC1",IF(Sheet1!AM186="DC1MDB08","DC1",IF(Sheet1!AM186="DC1MDB09","DC1",IF(Sheet1!AM186="DC1MDB10","DC1",IF(Sheet1!AM186="DC4MDB01","DC4",IF(Sheet1!AM186="DC4MDB02","DC4",IF(Sheet1!AM186="DC4MDB03","DC4",IF(Sheet1!AM186="DC4MDB04","DC4",IF(Sheet1!AM186="DC4MDB05","DC4",IF(Sheet1!AM186="DC4MDB06","DC4",IF(Sheet1!AM186="DC4MDB07","DC4",IF(Sheet1!AM186="DC4MDB08","DC4",IF(Sheet1!AM186="DC4MDB09","DC4",IF(Sheet1!AM186="DC4MDB10","DC4","$False"))))))))))))))))))))</f>
        <v>DC1</v>
      </c>
      <c r="AF186" t="s">
        <v>35</v>
      </c>
      <c r="AG186" t="e">
        <f t="shared" si="16"/>
        <v>#VALUE!</v>
      </c>
      <c r="AH186" t="e">
        <f t="shared" si="17"/>
        <v>#VALUE!</v>
      </c>
      <c r="AI186" t="s">
        <v>11</v>
      </c>
      <c r="AJ186" t="s">
        <v>12</v>
      </c>
      <c r="AK186" t="s">
        <v>13</v>
      </c>
      <c r="AL186" t="s">
        <v>14</v>
      </c>
      <c r="AM186" t="s">
        <v>5</v>
      </c>
      <c r="AN186" t="s">
        <v>15</v>
      </c>
      <c r="AO186" t="s">
        <v>16</v>
      </c>
      <c r="AP186" t="s">
        <v>17</v>
      </c>
      <c r="AQ186" t="s">
        <v>18</v>
      </c>
      <c r="AR186" t="s">
        <v>19</v>
      </c>
    </row>
    <row r="187" spans="1:44" ht="13.5" customHeight="1">
      <c r="A187" s="7"/>
      <c r="B187" s="7"/>
      <c r="C187" s="7"/>
      <c r="D187" s="8"/>
      <c r="F187" s="9" t="str">
        <f>(Sheet1!AE187)</f>
        <v/>
      </c>
      <c r="G187" t="str">
        <f>IF(OR(Sheet1!AH187="Yes",Sheet1!AF187="Yes"),"\\CMFP538\"&amp;Sheet1!AK187,"")</f>
        <v/>
      </c>
      <c r="H187" t="str">
        <f>IF(G187="","",Sheet1!AK187)</f>
        <v/>
      </c>
      <c r="I187" t="str">
        <f>IF(G187="","",Sheet1!AJ187)</f>
        <v/>
      </c>
      <c r="J187" t="e">
        <f>PROPER(Sheet1!Z187)</f>
        <v>#VALUE!</v>
      </c>
      <c r="K187" t="e">
        <f>PROPER(TRIM(IF(ISERROR(Sheet1!N187),Sheet1!Q187,Sheet1!N187)))</f>
        <v>#VALUE!</v>
      </c>
      <c r="L187" t="e">
        <f>PROPER(Sheet1!V187)</f>
        <v>#VALUE!</v>
      </c>
      <c r="M187" t="str">
        <f>TRIM(IF(ISERROR(Sheet1!P187),"",Sheet1!P187))</f>
        <v/>
      </c>
      <c r="N187" s="6" t="e">
        <f>(Sheet1!AA187)</f>
        <v>#VALUE!</v>
      </c>
      <c r="O187" s="6" t="e">
        <f t="shared" si="13"/>
        <v>#VALUE!</v>
      </c>
      <c r="P187" s="6" t="e">
        <f>IF(Sheet1!X187="No","No",IF(Sheet1!X187="","No","Yes"))</f>
        <v>#VALUE!</v>
      </c>
      <c r="Q187" t="e">
        <f>(Sheet1!AB187)</f>
        <v>#VALUE!</v>
      </c>
      <c r="R187" s="6" t="e">
        <f>IF(Sheet1!F187=FALSE,Q187,Sheet1!G187&amp;Sheet1!F187)</f>
        <v>#VALUE!</v>
      </c>
      <c r="S187" s="6" t="e">
        <f t="shared" si="14"/>
        <v>#VALUE!</v>
      </c>
      <c r="T187" s="6" t="e">
        <f>IF(Sheet1!A187=0,"C=US;A= ;P=Regional Municip;O=Lisgar;S="&amp;K187&amp;";"&amp;"G="&amp;L187&amp;";"&amp;"I="&amp;M187&amp;";","C=US;A= ;P=Regional Municip;O=Lisgar;S="&amp;K187&amp;";"&amp;"G="&amp;L187&amp;Sheet1!A187&amp;";"&amp;"I="&amp;M187&amp;";")</f>
        <v>#N/A</v>
      </c>
      <c r="U187" t="str">
        <f ca="1">(Sheet1!AM187)</f>
        <v>DC1MDB02</v>
      </c>
      <c r="V187" t="e">
        <f>(Sheet1!AC187)</f>
        <v>#VALUE!</v>
      </c>
      <c r="W187" t="e">
        <f>Sheet3!D187</f>
        <v>#VALUE!</v>
      </c>
      <c r="X187" t="e">
        <f>Sheet3!E187</f>
        <v>#VALUE!</v>
      </c>
      <c r="Y187" t="str">
        <f t="shared" si="12"/>
        <v/>
      </c>
      <c r="Z187" t="str">
        <f>IF(ISERROR(Sheet1!AI187),"",Sheet1!AI187)</f>
        <v/>
      </c>
      <c r="AA187" t="e">
        <f>IF(Sheet1!W187="Councillors",5120,IF(Sheet1!W187="Information Technology Services Dept.",1024,IF(Sheet1!W187="City Clerk and Solicitor Dept",1953,"No")))</f>
        <v>#VALUE!</v>
      </c>
      <c r="AB187" s="5" t="s">
        <v>96</v>
      </c>
      <c r="AC187" t="e">
        <f>IF(Sheet1!W187="Councillors",4608,IF(Sheet1!W187="Information Technology Services Dept.",921,IF(Sheet1!W187="City Clerk and Solicitor Dept",1855,"No")))</f>
        <v>#VALUE!</v>
      </c>
      <c r="AD187" t="e">
        <f t="shared" si="15"/>
        <v>#VALUE!</v>
      </c>
      <c r="AE187" t="str">
        <f ca="1">IF(Sheet1!AM187="DC1MDB01","DC1",IF(Sheet1!AM187="DC1MDB02","DC1",IF(Sheet1!AM187="DC1MDB03","DC1",IF(Sheet1!AM187="DC1MDB04","DC1",IF(Sheet1!AM187="DC1MDB05","DC1",IF(Sheet1!AM187="DC1MDB06","DC1",IF(Sheet1!AM187="DC1MDB07","DC1",IF(Sheet1!AM187="DC1MDB08","DC1",IF(Sheet1!AM187="DC1MDB09","DC1",IF(Sheet1!AM187="DC1MDB10","DC1",IF(Sheet1!AM187="DC4MDB01","DC4",IF(Sheet1!AM187="DC4MDB02","DC4",IF(Sheet1!AM187="DC4MDB03","DC4",IF(Sheet1!AM187="DC4MDB04","DC4",IF(Sheet1!AM187="DC4MDB05","DC4",IF(Sheet1!AM187="DC4MDB06","DC4",IF(Sheet1!AM187="DC4MDB07","DC4",IF(Sheet1!AM187="DC4MDB08","DC4",IF(Sheet1!AM187="DC4MDB09","DC4",IF(Sheet1!AM187="DC4MDB10","DC4","$False"))))))))))))))))))))</f>
        <v>DC1</v>
      </c>
      <c r="AF187" t="s">
        <v>35</v>
      </c>
      <c r="AG187" t="e">
        <f t="shared" si="16"/>
        <v>#VALUE!</v>
      </c>
      <c r="AH187" t="e">
        <f t="shared" si="17"/>
        <v>#VALUE!</v>
      </c>
      <c r="AI187" t="s">
        <v>11</v>
      </c>
      <c r="AJ187" t="s">
        <v>12</v>
      </c>
      <c r="AK187" t="s">
        <v>13</v>
      </c>
      <c r="AL187" t="s">
        <v>14</v>
      </c>
      <c r="AM187" t="s">
        <v>5</v>
      </c>
      <c r="AN187" t="s">
        <v>15</v>
      </c>
      <c r="AO187" t="s">
        <v>16</v>
      </c>
      <c r="AP187" t="s">
        <v>17</v>
      </c>
      <c r="AQ187" t="s">
        <v>18</v>
      </c>
      <c r="AR187" t="s">
        <v>19</v>
      </c>
    </row>
    <row r="188" spans="1:44" ht="13.5" customHeight="1">
      <c r="A188" s="7"/>
      <c r="B188" s="7"/>
      <c r="C188" s="7"/>
      <c r="D188" s="8"/>
      <c r="F188" s="9" t="str">
        <f>(Sheet1!AE188)</f>
        <v/>
      </c>
      <c r="G188" t="str">
        <f>IF(OR(Sheet1!AH188="Yes",Sheet1!AF188="Yes"),"\\CMFP538\"&amp;Sheet1!AK188,"")</f>
        <v/>
      </c>
      <c r="H188" t="str">
        <f>IF(G188="","",Sheet1!AK188)</f>
        <v/>
      </c>
      <c r="I188" t="str">
        <f>IF(G188="","",Sheet1!AJ188)</f>
        <v/>
      </c>
      <c r="J188" t="e">
        <f>PROPER(Sheet1!Z188)</f>
        <v>#VALUE!</v>
      </c>
      <c r="K188" t="e">
        <f>PROPER(TRIM(IF(ISERROR(Sheet1!N188),Sheet1!Q188,Sheet1!N188)))</f>
        <v>#VALUE!</v>
      </c>
      <c r="L188" t="e">
        <f>PROPER(Sheet1!V188)</f>
        <v>#VALUE!</v>
      </c>
      <c r="M188" t="str">
        <f>TRIM(IF(ISERROR(Sheet1!P188),"",Sheet1!P188))</f>
        <v/>
      </c>
      <c r="N188" s="6" t="e">
        <f>(Sheet1!AA188)</f>
        <v>#VALUE!</v>
      </c>
      <c r="O188" s="6" t="e">
        <f t="shared" si="13"/>
        <v>#VALUE!</v>
      </c>
      <c r="P188" s="6" t="e">
        <f>IF(Sheet1!X188="No","No",IF(Sheet1!X188="","No","Yes"))</f>
        <v>#VALUE!</v>
      </c>
      <c r="Q188" t="e">
        <f>(Sheet1!AB188)</f>
        <v>#VALUE!</v>
      </c>
      <c r="R188" s="6" t="e">
        <f>IF(Sheet1!F188=FALSE,Q188,Sheet1!G188&amp;Sheet1!F188)</f>
        <v>#VALUE!</v>
      </c>
      <c r="S188" s="6" t="e">
        <f t="shared" si="14"/>
        <v>#VALUE!</v>
      </c>
      <c r="T188" s="6" t="e">
        <f>IF(Sheet1!A188=0,"C=US;A= ;P=Regional Municip;O=Lisgar;S="&amp;K188&amp;";"&amp;"G="&amp;L188&amp;";"&amp;"I="&amp;M188&amp;";","C=US;A= ;P=Regional Municip;O=Lisgar;S="&amp;K188&amp;";"&amp;"G="&amp;L188&amp;Sheet1!A188&amp;";"&amp;"I="&amp;M188&amp;";")</f>
        <v>#N/A</v>
      </c>
      <c r="U188" t="str">
        <f ca="1">(Sheet1!AM188)</f>
        <v>DC1MDB03</v>
      </c>
      <c r="V188" t="e">
        <f>(Sheet1!AC188)</f>
        <v>#VALUE!</v>
      </c>
      <c r="W188" t="e">
        <f>Sheet3!D188</f>
        <v>#VALUE!</v>
      </c>
      <c r="X188" t="e">
        <f>Sheet3!E188</f>
        <v>#VALUE!</v>
      </c>
      <c r="Y188" t="str">
        <f t="shared" si="12"/>
        <v/>
      </c>
      <c r="Z188" t="str">
        <f>IF(ISERROR(Sheet1!AI188),"",Sheet1!AI188)</f>
        <v/>
      </c>
      <c r="AA188" t="e">
        <f>IF(Sheet1!W188="Councillors",5120,IF(Sheet1!W188="Information Technology Services Dept.",1024,IF(Sheet1!W188="City Clerk and Solicitor Dept",1953,"No")))</f>
        <v>#VALUE!</v>
      </c>
      <c r="AB188" s="5" t="s">
        <v>96</v>
      </c>
      <c r="AC188" t="e">
        <f>IF(Sheet1!W188="Councillors",4608,IF(Sheet1!W188="Information Technology Services Dept.",921,IF(Sheet1!W188="City Clerk and Solicitor Dept",1855,"No")))</f>
        <v>#VALUE!</v>
      </c>
      <c r="AD188" t="e">
        <f t="shared" si="15"/>
        <v>#VALUE!</v>
      </c>
      <c r="AE188" t="str">
        <f ca="1">IF(Sheet1!AM188="DC1MDB01","DC1",IF(Sheet1!AM188="DC1MDB02","DC1",IF(Sheet1!AM188="DC1MDB03","DC1",IF(Sheet1!AM188="DC1MDB04","DC1",IF(Sheet1!AM188="DC1MDB05","DC1",IF(Sheet1!AM188="DC1MDB06","DC1",IF(Sheet1!AM188="DC1MDB07","DC1",IF(Sheet1!AM188="DC1MDB08","DC1",IF(Sheet1!AM188="DC1MDB09","DC1",IF(Sheet1!AM188="DC1MDB10","DC1",IF(Sheet1!AM188="DC4MDB01","DC4",IF(Sheet1!AM188="DC4MDB02","DC4",IF(Sheet1!AM188="DC4MDB03","DC4",IF(Sheet1!AM188="DC4MDB04","DC4",IF(Sheet1!AM188="DC4MDB05","DC4",IF(Sheet1!AM188="DC4MDB06","DC4",IF(Sheet1!AM188="DC4MDB07","DC4",IF(Sheet1!AM188="DC4MDB08","DC4",IF(Sheet1!AM188="DC4MDB09","DC4",IF(Sheet1!AM188="DC4MDB10","DC4","$False"))))))))))))))))))))</f>
        <v>DC1</v>
      </c>
      <c r="AF188" t="s">
        <v>35</v>
      </c>
      <c r="AG188" t="e">
        <f t="shared" si="16"/>
        <v>#VALUE!</v>
      </c>
      <c r="AH188" t="e">
        <f t="shared" si="17"/>
        <v>#VALUE!</v>
      </c>
      <c r="AI188" t="s">
        <v>11</v>
      </c>
      <c r="AJ188" t="s">
        <v>12</v>
      </c>
      <c r="AK188" t="s">
        <v>13</v>
      </c>
      <c r="AL188" t="s">
        <v>14</v>
      </c>
      <c r="AM188" t="s">
        <v>5</v>
      </c>
      <c r="AN188" t="s">
        <v>15</v>
      </c>
      <c r="AO188" t="s">
        <v>16</v>
      </c>
      <c r="AP188" t="s">
        <v>17</v>
      </c>
      <c r="AQ188" t="s">
        <v>18</v>
      </c>
      <c r="AR188" t="s">
        <v>19</v>
      </c>
    </row>
    <row r="189" spans="1:44" ht="13.5" customHeight="1">
      <c r="A189" s="7"/>
      <c r="B189" s="7"/>
      <c r="C189" s="7"/>
      <c r="D189" s="8"/>
      <c r="F189" s="9" t="str">
        <f>(Sheet1!AE189)</f>
        <v/>
      </c>
      <c r="G189" t="str">
        <f>IF(OR(Sheet1!AH189="Yes",Sheet1!AF189="Yes"),"\\CMFP538\"&amp;Sheet1!AK189,"")</f>
        <v/>
      </c>
      <c r="H189" t="str">
        <f>IF(G189="","",Sheet1!AK189)</f>
        <v/>
      </c>
      <c r="I189" t="str">
        <f>IF(G189="","",Sheet1!AJ189)</f>
        <v/>
      </c>
      <c r="J189" t="e">
        <f>PROPER(Sheet1!Z189)</f>
        <v>#VALUE!</v>
      </c>
      <c r="K189" t="e">
        <f>PROPER(TRIM(IF(ISERROR(Sheet1!N189),Sheet1!Q189,Sheet1!N189)))</f>
        <v>#VALUE!</v>
      </c>
      <c r="L189" t="e">
        <f>PROPER(Sheet1!V189)</f>
        <v>#VALUE!</v>
      </c>
      <c r="M189" t="str">
        <f>TRIM(IF(ISERROR(Sheet1!P189),"",Sheet1!P189))</f>
        <v/>
      </c>
      <c r="N189" s="6" t="e">
        <f>(Sheet1!AA189)</f>
        <v>#VALUE!</v>
      </c>
      <c r="O189" s="6" t="e">
        <f t="shared" si="13"/>
        <v>#VALUE!</v>
      </c>
      <c r="P189" s="6" t="e">
        <f>IF(Sheet1!X189="No","No",IF(Sheet1!X189="","No","Yes"))</f>
        <v>#VALUE!</v>
      </c>
      <c r="Q189" t="e">
        <f>(Sheet1!AB189)</f>
        <v>#VALUE!</v>
      </c>
      <c r="R189" s="6" t="e">
        <f>IF(Sheet1!F189=FALSE,Q189,Sheet1!G189&amp;Sheet1!F189)</f>
        <v>#VALUE!</v>
      </c>
      <c r="S189" s="6" t="e">
        <f t="shared" si="14"/>
        <v>#VALUE!</v>
      </c>
      <c r="T189" s="6" t="e">
        <f>IF(Sheet1!A189=0,"C=US;A= ;P=Regional Municip;O=Lisgar;S="&amp;K189&amp;";"&amp;"G="&amp;L189&amp;";"&amp;"I="&amp;M189&amp;";","C=US;A= ;P=Regional Municip;O=Lisgar;S="&amp;K189&amp;";"&amp;"G="&amp;L189&amp;Sheet1!A189&amp;";"&amp;"I="&amp;M189&amp;";")</f>
        <v>#N/A</v>
      </c>
      <c r="U189" t="str">
        <f ca="1">(Sheet1!AM189)</f>
        <v>DC4MDB07</v>
      </c>
      <c r="V189" t="e">
        <f>(Sheet1!AC189)</f>
        <v>#VALUE!</v>
      </c>
      <c r="W189" t="e">
        <f>Sheet3!D189</f>
        <v>#VALUE!</v>
      </c>
      <c r="X189" t="e">
        <f>Sheet3!E189</f>
        <v>#VALUE!</v>
      </c>
      <c r="Y189" t="str">
        <f t="shared" si="12"/>
        <v/>
      </c>
      <c r="Z189" t="str">
        <f>IF(ISERROR(Sheet1!AI189),"",Sheet1!AI189)</f>
        <v/>
      </c>
      <c r="AA189" t="e">
        <f>IF(Sheet1!W189="Councillors",5120,IF(Sheet1!W189="Information Technology Services Dept.",1024,IF(Sheet1!W189="City Clerk and Solicitor Dept",1953,"No")))</f>
        <v>#VALUE!</v>
      </c>
      <c r="AB189" s="5" t="s">
        <v>96</v>
      </c>
      <c r="AC189" t="e">
        <f>IF(Sheet1!W189="Councillors",4608,IF(Sheet1!W189="Information Technology Services Dept.",921,IF(Sheet1!W189="City Clerk and Solicitor Dept",1855,"No")))</f>
        <v>#VALUE!</v>
      </c>
      <c r="AD189" t="e">
        <f t="shared" si="15"/>
        <v>#VALUE!</v>
      </c>
      <c r="AE189" t="str">
        <f ca="1">IF(Sheet1!AM189="DC1MDB01","DC1",IF(Sheet1!AM189="DC1MDB02","DC1",IF(Sheet1!AM189="DC1MDB03","DC1",IF(Sheet1!AM189="DC1MDB04","DC1",IF(Sheet1!AM189="DC1MDB05","DC1",IF(Sheet1!AM189="DC1MDB06","DC1",IF(Sheet1!AM189="DC1MDB07","DC1",IF(Sheet1!AM189="DC1MDB08","DC1",IF(Sheet1!AM189="DC1MDB09","DC1",IF(Sheet1!AM189="DC1MDB10","DC1",IF(Sheet1!AM189="DC4MDB01","DC4",IF(Sheet1!AM189="DC4MDB02","DC4",IF(Sheet1!AM189="DC4MDB03","DC4",IF(Sheet1!AM189="DC4MDB04","DC4",IF(Sheet1!AM189="DC4MDB05","DC4",IF(Sheet1!AM189="DC4MDB06","DC4",IF(Sheet1!AM189="DC4MDB07","DC4",IF(Sheet1!AM189="DC4MDB08","DC4",IF(Sheet1!AM189="DC4MDB09","DC4",IF(Sheet1!AM189="DC4MDB10","DC4","$False"))))))))))))))))))))</f>
        <v>DC4</v>
      </c>
      <c r="AF189" t="s">
        <v>35</v>
      </c>
      <c r="AG189" t="e">
        <f t="shared" si="16"/>
        <v>#VALUE!</v>
      </c>
      <c r="AH189" t="e">
        <f t="shared" si="17"/>
        <v>#VALUE!</v>
      </c>
      <c r="AI189" t="s">
        <v>11</v>
      </c>
      <c r="AJ189" t="s">
        <v>12</v>
      </c>
      <c r="AK189" t="s">
        <v>13</v>
      </c>
      <c r="AL189" t="s">
        <v>14</v>
      </c>
      <c r="AM189" t="s">
        <v>5</v>
      </c>
      <c r="AN189" t="s">
        <v>15</v>
      </c>
      <c r="AO189" t="s">
        <v>16</v>
      </c>
      <c r="AP189" t="s">
        <v>17</v>
      </c>
      <c r="AQ189" t="s">
        <v>18</v>
      </c>
      <c r="AR189" t="s">
        <v>19</v>
      </c>
    </row>
    <row r="190" spans="1:44" ht="13.5" customHeight="1">
      <c r="A190" s="7"/>
      <c r="B190" s="7"/>
      <c r="C190" s="7"/>
      <c r="D190" s="8"/>
      <c r="F190" s="9" t="str">
        <f>(Sheet1!AE190)</f>
        <v/>
      </c>
      <c r="G190" t="str">
        <f>IF(OR(Sheet1!AH190="Yes",Sheet1!AF190="Yes"),"\\CMFP538\"&amp;Sheet1!AK190,"")</f>
        <v/>
      </c>
      <c r="H190" t="str">
        <f>IF(G190="","",Sheet1!AK190)</f>
        <v/>
      </c>
      <c r="I190" t="str">
        <f>IF(G190="","",Sheet1!AJ190)</f>
        <v/>
      </c>
      <c r="J190" t="e">
        <f>PROPER(Sheet1!Z190)</f>
        <v>#VALUE!</v>
      </c>
      <c r="K190" t="e">
        <f>PROPER(TRIM(IF(ISERROR(Sheet1!N190),Sheet1!Q190,Sheet1!N190)))</f>
        <v>#VALUE!</v>
      </c>
      <c r="L190" t="e">
        <f>PROPER(Sheet1!V190)</f>
        <v>#VALUE!</v>
      </c>
      <c r="M190" t="str">
        <f>TRIM(IF(ISERROR(Sheet1!P190),"",Sheet1!P190))</f>
        <v/>
      </c>
      <c r="N190" s="6" t="e">
        <f>(Sheet1!AA190)</f>
        <v>#VALUE!</v>
      </c>
      <c r="O190" s="6" t="e">
        <f t="shared" si="13"/>
        <v>#VALUE!</v>
      </c>
      <c r="P190" s="6" t="e">
        <f>IF(Sheet1!X190="No","No",IF(Sheet1!X190="","No","Yes"))</f>
        <v>#VALUE!</v>
      </c>
      <c r="Q190" t="e">
        <f>(Sheet1!AB190)</f>
        <v>#VALUE!</v>
      </c>
      <c r="R190" s="6" t="e">
        <f>IF(Sheet1!F190=FALSE,Q190,Sheet1!G190&amp;Sheet1!F190)</f>
        <v>#VALUE!</v>
      </c>
      <c r="S190" s="6" t="e">
        <f t="shared" si="14"/>
        <v>#VALUE!</v>
      </c>
      <c r="T190" s="6" t="e">
        <f>IF(Sheet1!A190=0,"C=US;A= ;P=Regional Municip;O=Lisgar;S="&amp;K190&amp;";"&amp;"G="&amp;L190&amp;";"&amp;"I="&amp;M190&amp;";","C=US;A= ;P=Regional Municip;O=Lisgar;S="&amp;K190&amp;";"&amp;"G="&amp;L190&amp;Sheet1!A190&amp;";"&amp;"I="&amp;M190&amp;";")</f>
        <v>#N/A</v>
      </c>
      <c r="U190" t="str">
        <f ca="1">(Sheet1!AM190)</f>
        <v>DC4MDB03</v>
      </c>
      <c r="V190" t="e">
        <f>(Sheet1!AC190)</f>
        <v>#VALUE!</v>
      </c>
      <c r="W190" t="e">
        <f>Sheet3!D190</f>
        <v>#VALUE!</v>
      </c>
      <c r="X190" t="e">
        <f>Sheet3!E190</f>
        <v>#VALUE!</v>
      </c>
      <c r="Y190" t="str">
        <f t="shared" si="12"/>
        <v/>
      </c>
      <c r="Z190" t="str">
        <f>IF(ISERROR(Sheet1!AI190),"",Sheet1!AI190)</f>
        <v/>
      </c>
      <c r="AA190" t="e">
        <f>IF(Sheet1!W190="Councillors",5120,IF(Sheet1!W190="Information Technology Services Dept.",1024,IF(Sheet1!W190="City Clerk and Solicitor Dept",1953,"No")))</f>
        <v>#VALUE!</v>
      </c>
      <c r="AB190" s="5" t="s">
        <v>96</v>
      </c>
      <c r="AC190" t="e">
        <f>IF(Sheet1!W190="Councillors",4608,IF(Sheet1!W190="Information Technology Services Dept.",921,IF(Sheet1!W190="City Clerk and Solicitor Dept",1855,"No")))</f>
        <v>#VALUE!</v>
      </c>
      <c r="AD190" t="e">
        <f t="shared" si="15"/>
        <v>#VALUE!</v>
      </c>
      <c r="AE190" t="str">
        <f ca="1">IF(Sheet1!AM190="DC1MDB01","DC1",IF(Sheet1!AM190="DC1MDB02","DC1",IF(Sheet1!AM190="DC1MDB03","DC1",IF(Sheet1!AM190="DC1MDB04","DC1",IF(Sheet1!AM190="DC1MDB05","DC1",IF(Sheet1!AM190="DC1MDB06","DC1",IF(Sheet1!AM190="DC1MDB07","DC1",IF(Sheet1!AM190="DC1MDB08","DC1",IF(Sheet1!AM190="DC1MDB09","DC1",IF(Sheet1!AM190="DC1MDB10","DC1",IF(Sheet1!AM190="DC4MDB01","DC4",IF(Sheet1!AM190="DC4MDB02","DC4",IF(Sheet1!AM190="DC4MDB03","DC4",IF(Sheet1!AM190="DC4MDB04","DC4",IF(Sheet1!AM190="DC4MDB05","DC4",IF(Sheet1!AM190="DC4MDB06","DC4",IF(Sheet1!AM190="DC4MDB07","DC4",IF(Sheet1!AM190="DC4MDB08","DC4",IF(Sheet1!AM190="DC4MDB09","DC4",IF(Sheet1!AM190="DC4MDB10","DC4","$False"))))))))))))))))))))</f>
        <v>DC4</v>
      </c>
      <c r="AF190" t="s">
        <v>35</v>
      </c>
      <c r="AG190" t="e">
        <f t="shared" si="16"/>
        <v>#VALUE!</v>
      </c>
      <c r="AH190" t="e">
        <f t="shared" si="17"/>
        <v>#VALUE!</v>
      </c>
      <c r="AI190" t="s">
        <v>11</v>
      </c>
      <c r="AJ190" t="s">
        <v>12</v>
      </c>
      <c r="AK190" t="s">
        <v>13</v>
      </c>
      <c r="AL190" t="s">
        <v>14</v>
      </c>
      <c r="AM190" t="s">
        <v>5</v>
      </c>
      <c r="AN190" t="s">
        <v>15</v>
      </c>
      <c r="AO190" t="s">
        <v>16</v>
      </c>
      <c r="AP190" t="s">
        <v>17</v>
      </c>
      <c r="AQ190" t="s">
        <v>18</v>
      </c>
      <c r="AR190" t="s">
        <v>19</v>
      </c>
    </row>
    <row r="191" spans="1:44" ht="13.5" customHeight="1">
      <c r="A191" s="7"/>
      <c r="B191" s="7"/>
      <c r="C191" s="7"/>
      <c r="D191" s="8"/>
      <c r="F191" s="9" t="str">
        <f>(Sheet1!AE191)</f>
        <v/>
      </c>
      <c r="G191" t="str">
        <f>IF(OR(Sheet1!AH191="Yes",Sheet1!AF191="Yes"),"\\CMFP538\"&amp;Sheet1!AK191,"")</f>
        <v/>
      </c>
      <c r="H191" t="str">
        <f>IF(G191="","",Sheet1!AK191)</f>
        <v/>
      </c>
      <c r="I191" t="str">
        <f>IF(G191="","",Sheet1!AJ191)</f>
        <v/>
      </c>
      <c r="J191" t="e">
        <f>PROPER(Sheet1!Z191)</f>
        <v>#VALUE!</v>
      </c>
      <c r="K191" t="e">
        <f>PROPER(TRIM(IF(ISERROR(Sheet1!N191),Sheet1!Q191,Sheet1!N191)))</f>
        <v>#VALUE!</v>
      </c>
      <c r="L191" t="e">
        <f>PROPER(Sheet1!V191)</f>
        <v>#VALUE!</v>
      </c>
      <c r="M191" t="str">
        <f>TRIM(IF(ISERROR(Sheet1!P191),"",Sheet1!P191))</f>
        <v/>
      </c>
      <c r="N191" s="6" t="e">
        <f>(Sheet1!AA191)</f>
        <v>#VALUE!</v>
      </c>
      <c r="O191" s="6" t="e">
        <f t="shared" si="13"/>
        <v>#VALUE!</v>
      </c>
      <c r="P191" s="6" t="e">
        <f>IF(Sheet1!X191="No","No",IF(Sheet1!X191="","No","Yes"))</f>
        <v>#VALUE!</v>
      </c>
      <c r="Q191" t="e">
        <f>(Sheet1!AB191)</f>
        <v>#VALUE!</v>
      </c>
      <c r="R191" s="6" t="e">
        <f>IF(Sheet1!F191=FALSE,Q191,Sheet1!G191&amp;Sheet1!F191)</f>
        <v>#VALUE!</v>
      </c>
      <c r="S191" s="6" t="e">
        <f t="shared" si="14"/>
        <v>#VALUE!</v>
      </c>
      <c r="T191" s="6" t="e">
        <f>IF(Sheet1!A191=0,"C=US;A= ;P=Regional Municip;O=Lisgar;S="&amp;K191&amp;";"&amp;"G="&amp;L191&amp;";"&amp;"I="&amp;M191&amp;";","C=US;A= ;P=Regional Municip;O=Lisgar;S="&amp;K191&amp;";"&amp;"G="&amp;L191&amp;Sheet1!A191&amp;";"&amp;"I="&amp;M191&amp;";")</f>
        <v>#N/A</v>
      </c>
      <c r="U191" t="str">
        <f ca="1">(Sheet1!AM191)</f>
        <v>DC1MDB10</v>
      </c>
      <c r="V191" t="e">
        <f>(Sheet1!AC191)</f>
        <v>#VALUE!</v>
      </c>
      <c r="W191" t="e">
        <f>Sheet3!D191</f>
        <v>#VALUE!</v>
      </c>
      <c r="X191" t="e">
        <f>Sheet3!E191</f>
        <v>#VALUE!</v>
      </c>
      <c r="Y191" t="str">
        <f t="shared" si="12"/>
        <v/>
      </c>
      <c r="Z191" t="str">
        <f>IF(ISERROR(Sheet1!AI191),"",Sheet1!AI191)</f>
        <v/>
      </c>
      <c r="AA191" t="e">
        <f>IF(Sheet1!W191="Councillors",5120,IF(Sheet1!W191="Information Technology Services Dept.",1024,IF(Sheet1!W191="City Clerk and Solicitor Dept",1953,"No")))</f>
        <v>#VALUE!</v>
      </c>
      <c r="AB191" s="5" t="s">
        <v>96</v>
      </c>
      <c r="AC191" t="e">
        <f>IF(Sheet1!W191="Councillors",4608,IF(Sheet1!W191="Information Technology Services Dept.",921,IF(Sheet1!W191="City Clerk and Solicitor Dept",1855,"No")))</f>
        <v>#VALUE!</v>
      </c>
      <c r="AD191" t="e">
        <f t="shared" si="15"/>
        <v>#VALUE!</v>
      </c>
      <c r="AE191" t="str">
        <f ca="1">IF(Sheet1!AM191="DC1MDB01","DC1",IF(Sheet1!AM191="DC1MDB02","DC1",IF(Sheet1!AM191="DC1MDB03","DC1",IF(Sheet1!AM191="DC1MDB04","DC1",IF(Sheet1!AM191="DC1MDB05","DC1",IF(Sheet1!AM191="DC1MDB06","DC1",IF(Sheet1!AM191="DC1MDB07","DC1",IF(Sheet1!AM191="DC1MDB08","DC1",IF(Sheet1!AM191="DC1MDB09","DC1",IF(Sheet1!AM191="DC1MDB10","DC1",IF(Sheet1!AM191="DC4MDB01","DC4",IF(Sheet1!AM191="DC4MDB02","DC4",IF(Sheet1!AM191="DC4MDB03","DC4",IF(Sheet1!AM191="DC4MDB04","DC4",IF(Sheet1!AM191="DC4MDB05","DC4",IF(Sheet1!AM191="DC4MDB06","DC4",IF(Sheet1!AM191="DC4MDB07","DC4",IF(Sheet1!AM191="DC4MDB08","DC4",IF(Sheet1!AM191="DC4MDB09","DC4",IF(Sheet1!AM191="DC4MDB10","DC4","$False"))))))))))))))))))))</f>
        <v>DC1</v>
      </c>
      <c r="AF191" t="s">
        <v>35</v>
      </c>
      <c r="AG191" t="e">
        <f t="shared" si="16"/>
        <v>#VALUE!</v>
      </c>
      <c r="AH191" t="e">
        <f t="shared" si="17"/>
        <v>#VALUE!</v>
      </c>
      <c r="AI191" t="s">
        <v>11</v>
      </c>
      <c r="AJ191" t="s">
        <v>12</v>
      </c>
      <c r="AK191" t="s">
        <v>13</v>
      </c>
      <c r="AL191" t="s">
        <v>14</v>
      </c>
      <c r="AM191" t="s">
        <v>5</v>
      </c>
      <c r="AN191" t="s">
        <v>15</v>
      </c>
      <c r="AO191" t="s">
        <v>16</v>
      </c>
      <c r="AP191" t="s">
        <v>17</v>
      </c>
      <c r="AQ191" t="s">
        <v>18</v>
      </c>
      <c r="AR191" t="s">
        <v>19</v>
      </c>
    </row>
    <row r="192" spans="1:44" ht="13.5" customHeight="1">
      <c r="A192" s="7"/>
      <c r="B192" s="7"/>
      <c r="C192" s="7"/>
      <c r="D192" s="8"/>
      <c r="F192" s="9" t="str">
        <f>(Sheet1!AE192)</f>
        <v/>
      </c>
      <c r="G192" t="str">
        <f>IF(OR(Sheet1!AH192="Yes",Sheet1!AF192="Yes"),"\\CMFP538\"&amp;Sheet1!AK192,"")</f>
        <v/>
      </c>
      <c r="H192" t="str">
        <f>IF(G192="","",Sheet1!AK192)</f>
        <v/>
      </c>
      <c r="I192" t="str">
        <f>IF(G192="","",Sheet1!AJ192)</f>
        <v/>
      </c>
      <c r="J192" t="e">
        <f>PROPER(Sheet1!Z192)</f>
        <v>#VALUE!</v>
      </c>
      <c r="K192" t="e">
        <f>PROPER(TRIM(IF(ISERROR(Sheet1!N192),Sheet1!Q192,Sheet1!N192)))</f>
        <v>#VALUE!</v>
      </c>
      <c r="L192" t="e">
        <f>PROPER(Sheet1!V192)</f>
        <v>#VALUE!</v>
      </c>
      <c r="M192" t="str">
        <f>TRIM(IF(ISERROR(Sheet1!P192),"",Sheet1!P192))</f>
        <v/>
      </c>
      <c r="N192" s="6" t="e">
        <f>(Sheet1!AA192)</f>
        <v>#VALUE!</v>
      </c>
      <c r="O192" s="6" t="e">
        <f t="shared" si="13"/>
        <v>#VALUE!</v>
      </c>
      <c r="P192" s="6" t="e">
        <f>IF(Sheet1!X192="No","No",IF(Sheet1!X192="","No","Yes"))</f>
        <v>#VALUE!</v>
      </c>
      <c r="Q192" t="e">
        <f>(Sheet1!AB192)</f>
        <v>#VALUE!</v>
      </c>
      <c r="R192" s="6" t="e">
        <f>IF(Sheet1!F192=FALSE,Q192,Sheet1!G192&amp;Sheet1!F192)</f>
        <v>#VALUE!</v>
      </c>
      <c r="S192" s="6" t="e">
        <f t="shared" si="14"/>
        <v>#VALUE!</v>
      </c>
      <c r="T192" s="6" t="e">
        <f>IF(Sheet1!A192=0,"C=US;A= ;P=Regional Municip;O=Lisgar;S="&amp;K192&amp;";"&amp;"G="&amp;L192&amp;";"&amp;"I="&amp;M192&amp;";","C=US;A= ;P=Regional Municip;O=Lisgar;S="&amp;K192&amp;";"&amp;"G="&amp;L192&amp;Sheet1!A192&amp;";"&amp;"I="&amp;M192&amp;";")</f>
        <v>#N/A</v>
      </c>
      <c r="U192" t="str">
        <f ca="1">(Sheet1!AM192)</f>
        <v>DC1MDB01</v>
      </c>
      <c r="V192" t="e">
        <f>(Sheet1!AC192)</f>
        <v>#VALUE!</v>
      </c>
      <c r="W192" t="e">
        <f>Sheet3!D192</f>
        <v>#VALUE!</v>
      </c>
      <c r="X192" t="e">
        <f>Sheet3!E192</f>
        <v>#VALUE!</v>
      </c>
      <c r="Y192" t="str">
        <f t="shared" si="12"/>
        <v/>
      </c>
      <c r="Z192" t="str">
        <f>IF(ISERROR(Sheet1!AI192),"",Sheet1!AI192)</f>
        <v/>
      </c>
      <c r="AA192" t="e">
        <f>IF(Sheet1!W192="Councillors",5120,IF(Sheet1!W192="Information Technology Services Dept.",1024,IF(Sheet1!W192="City Clerk and Solicitor Dept",1953,"No")))</f>
        <v>#VALUE!</v>
      </c>
      <c r="AB192" s="5" t="s">
        <v>96</v>
      </c>
      <c r="AC192" t="e">
        <f>IF(Sheet1!W192="Councillors",4608,IF(Sheet1!W192="Information Technology Services Dept.",921,IF(Sheet1!W192="City Clerk and Solicitor Dept",1855,"No")))</f>
        <v>#VALUE!</v>
      </c>
      <c r="AD192" t="e">
        <f t="shared" si="15"/>
        <v>#VALUE!</v>
      </c>
      <c r="AE192" t="str">
        <f ca="1">IF(Sheet1!AM192="DC1MDB01","DC1",IF(Sheet1!AM192="DC1MDB02","DC1",IF(Sheet1!AM192="DC1MDB03","DC1",IF(Sheet1!AM192="DC1MDB04","DC1",IF(Sheet1!AM192="DC1MDB05","DC1",IF(Sheet1!AM192="DC1MDB06","DC1",IF(Sheet1!AM192="DC1MDB07","DC1",IF(Sheet1!AM192="DC1MDB08","DC1",IF(Sheet1!AM192="DC1MDB09","DC1",IF(Sheet1!AM192="DC1MDB10","DC1",IF(Sheet1!AM192="DC4MDB01","DC4",IF(Sheet1!AM192="DC4MDB02","DC4",IF(Sheet1!AM192="DC4MDB03","DC4",IF(Sheet1!AM192="DC4MDB04","DC4",IF(Sheet1!AM192="DC4MDB05","DC4",IF(Sheet1!AM192="DC4MDB06","DC4",IF(Sheet1!AM192="DC4MDB07","DC4",IF(Sheet1!AM192="DC4MDB08","DC4",IF(Sheet1!AM192="DC4MDB09","DC4",IF(Sheet1!AM192="DC4MDB10","DC4","$False"))))))))))))))))))))</f>
        <v>DC1</v>
      </c>
      <c r="AF192" t="s">
        <v>35</v>
      </c>
      <c r="AG192" t="e">
        <f t="shared" si="16"/>
        <v>#VALUE!</v>
      </c>
      <c r="AH192" t="e">
        <f t="shared" si="17"/>
        <v>#VALUE!</v>
      </c>
      <c r="AI192" t="s">
        <v>11</v>
      </c>
      <c r="AJ192" t="s">
        <v>12</v>
      </c>
      <c r="AK192" t="s">
        <v>13</v>
      </c>
      <c r="AL192" t="s">
        <v>14</v>
      </c>
      <c r="AM192" t="s">
        <v>5</v>
      </c>
      <c r="AN192" t="s">
        <v>15</v>
      </c>
      <c r="AO192" t="s">
        <v>16</v>
      </c>
      <c r="AP192" t="s">
        <v>17</v>
      </c>
      <c r="AQ192" t="s">
        <v>18</v>
      </c>
      <c r="AR192" t="s">
        <v>19</v>
      </c>
    </row>
    <row r="193" spans="1:44" ht="13.5" customHeight="1">
      <c r="A193" s="7"/>
      <c r="B193" s="7"/>
      <c r="C193" s="7"/>
      <c r="D193" s="8"/>
      <c r="F193" s="9" t="str">
        <f>(Sheet1!AE193)</f>
        <v/>
      </c>
      <c r="G193" t="str">
        <f>IF(OR(Sheet1!AH193="Yes",Sheet1!AF193="Yes"),"\\CMFP538\"&amp;Sheet1!AK193,"")</f>
        <v/>
      </c>
      <c r="H193" t="str">
        <f>IF(G193="","",Sheet1!AK193)</f>
        <v/>
      </c>
      <c r="I193" t="str">
        <f>IF(G193="","",Sheet1!AJ193)</f>
        <v/>
      </c>
      <c r="J193" t="e">
        <f>PROPER(Sheet1!Z193)</f>
        <v>#VALUE!</v>
      </c>
      <c r="K193" t="e">
        <f>PROPER(TRIM(IF(ISERROR(Sheet1!N193),Sheet1!Q193,Sheet1!N193)))</f>
        <v>#VALUE!</v>
      </c>
      <c r="L193" t="e">
        <f>PROPER(Sheet1!V193)</f>
        <v>#VALUE!</v>
      </c>
      <c r="M193" t="str">
        <f>TRIM(IF(ISERROR(Sheet1!P193),"",Sheet1!P193))</f>
        <v/>
      </c>
      <c r="N193" s="6" t="e">
        <f>(Sheet1!AA193)</f>
        <v>#VALUE!</v>
      </c>
      <c r="O193" s="6" t="e">
        <f t="shared" si="13"/>
        <v>#VALUE!</v>
      </c>
      <c r="P193" s="6" t="e">
        <f>IF(Sheet1!X193="No","No",IF(Sheet1!X193="","No","Yes"))</f>
        <v>#VALUE!</v>
      </c>
      <c r="Q193" t="e">
        <f>(Sheet1!AB193)</f>
        <v>#VALUE!</v>
      </c>
      <c r="R193" s="6" t="e">
        <f>IF(Sheet1!F193=FALSE,Q193,Sheet1!G193&amp;Sheet1!F193)</f>
        <v>#VALUE!</v>
      </c>
      <c r="S193" s="6" t="e">
        <f t="shared" si="14"/>
        <v>#VALUE!</v>
      </c>
      <c r="T193" s="6" t="e">
        <f>IF(Sheet1!A193=0,"C=US;A= ;P=Regional Municip;O=Lisgar;S="&amp;K193&amp;";"&amp;"G="&amp;L193&amp;";"&amp;"I="&amp;M193&amp;";","C=US;A= ;P=Regional Municip;O=Lisgar;S="&amp;K193&amp;";"&amp;"G="&amp;L193&amp;Sheet1!A193&amp;";"&amp;"I="&amp;M193&amp;";")</f>
        <v>#N/A</v>
      </c>
      <c r="U193" t="str">
        <f ca="1">(Sheet1!AM193)</f>
        <v>DC4MDB02</v>
      </c>
      <c r="V193" t="e">
        <f>(Sheet1!AC193)</f>
        <v>#VALUE!</v>
      </c>
      <c r="W193" t="e">
        <f>Sheet3!D193</f>
        <v>#VALUE!</v>
      </c>
      <c r="X193" t="e">
        <f>Sheet3!E193</f>
        <v>#VALUE!</v>
      </c>
      <c r="Y193" t="str">
        <f t="shared" si="12"/>
        <v/>
      </c>
      <c r="Z193" t="str">
        <f>IF(ISERROR(Sheet1!AI193),"",Sheet1!AI193)</f>
        <v/>
      </c>
      <c r="AA193" t="e">
        <f>IF(Sheet1!W193="Councillors",5120,IF(Sheet1!W193="Information Technology Services Dept.",1024,IF(Sheet1!W193="City Clerk and Solicitor Dept",1953,"No")))</f>
        <v>#VALUE!</v>
      </c>
      <c r="AB193" s="5" t="s">
        <v>96</v>
      </c>
      <c r="AC193" t="e">
        <f>IF(Sheet1!W193="Councillors",4608,IF(Sheet1!W193="Information Technology Services Dept.",921,IF(Sheet1!W193="City Clerk and Solicitor Dept",1855,"No")))</f>
        <v>#VALUE!</v>
      </c>
      <c r="AD193" t="e">
        <f t="shared" si="15"/>
        <v>#VALUE!</v>
      </c>
      <c r="AE193" t="str">
        <f ca="1">IF(Sheet1!AM193="DC1MDB01","DC1",IF(Sheet1!AM193="DC1MDB02","DC1",IF(Sheet1!AM193="DC1MDB03","DC1",IF(Sheet1!AM193="DC1MDB04","DC1",IF(Sheet1!AM193="DC1MDB05","DC1",IF(Sheet1!AM193="DC1MDB06","DC1",IF(Sheet1!AM193="DC1MDB07","DC1",IF(Sheet1!AM193="DC1MDB08","DC1",IF(Sheet1!AM193="DC1MDB09","DC1",IF(Sheet1!AM193="DC1MDB10","DC1",IF(Sheet1!AM193="DC4MDB01","DC4",IF(Sheet1!AM193="DC4MDB02","DC4",IF(Sheet1!AM193="DC4MDB03","DC4",IF(Sheet1!AM193="DC4MDB04","DC4",IF(Sheet1!AM193="DC4MDB05","DC4",IF(Sheet1!AM193="DC4MDB06","DC4",IF(Sheet1!AM193="DC4MDB07","DC4",IF(Sheet1!AM193="DC4MDB08","DC4",IF(Sheet1!AM193="DC4MDB09","DC4",IF(Sheet1!AM193="DC4MDB10","DC4","$False"))))))))))))))))))))</f>
        <v>DC4</v>
      </c>
      <c r="AF193" t="s">
        <v>35</v>
      </c>
      <c r="AG193" t="e">
        <f t="shared" si="16"/>
        <v>#VALUE!</v>
      </c>
      <c r="AH193" t="e">
        <f t="shared" si="17"/>
        <v>#VALUE!</v>
      </c>
      <c r="AI193" t="s">
        <v>11</v>
      </c>
      <c r="AJ193" t="s">
        <v>12</v>
      </c>
      <c r="AK193" t="s">
        <v>13</v>
      </c>
      <c r="AL193" t="s">
        <v>14</v>
      </c>
      <c r="AM193" t="s">
        <v>5</v>
      </c>
      <c r="AN193" t="s">
        <v>15</v>
      </c>
      <c r="AO193" t="s">
        <v>16</v>
      </c>
      <c r="AP193" t="s">
        <v>17</v>
      </c>
      <c r="AQ193" t="s">
        <v>18</v>
      </c>
      <c r="AR193" t="s">
        <v>19</v>
      </c>
    </row>
    <row r="194" spans="1:44" ht="13.5" customHeight="1">
      <c r="A194" s="7"/>
      <c r="B194" s="7"/>
      <c r="C194" s="7"/>
      <c r="D194" s="8"/>
      <c r="F194" s="9" t="str">
        <f>(Sheet1!AE194)</f>
        <v/>
      </c>
      <c r="G194" t="str">
        <f>IF(OR(Sheet1!AH194="Yes",Sheet1!AF194="Yes"),"\\CMFP538\"&amp;Sheet1!AK194,"")</f>
        <v/>
      </c>
      <c r="H194" t="str">
        <f>IF(G194="","",Sheet1!AK194)</f>
        <v/>
      </c>
      <c r="I194" t="str">
        <f>IF(G194="","",Sheet1!AJ194)</f>
        <v/>
      </c>
      <c r="J194" t="e">
        <f>PROPER(Sheet1!Z194)</f>
        <v>#VALUE!</v>
      </c>
      <c r="K194" t="e">
        <f>PROPER(TRIM(IF(ISERROR(Sheet1!N194),Sheet1!Q194,Sheet1!N194)))</f>
        <v>#VALUE!</v>
      </c>
      <c r="L194" t="e">
        <f>PROPER(Sheet1!V194)</f>
        <v>#VALUE!</v>
      </c>
      <c r="M194" t="str">
        <f>TRIM(IF(ISERROR(Sheet1!P194),"",Sheet1!P194))</f>
        <v/>
      </c>
      <c r="N194" s="6" t="e">
        <f>(Sheet1!AA194)</f>
        <v>#VALUE!</v>
      </c>
      <c r="O194" s="6" t="e">
        <f t="shared" si="13"/>
        <v>#VALUE!</v>
      </c>
      <c r="P194" s="6" t="e">
        <f>IF(Sheet1!X194="No","No",IF(Sheet1!X194="","No","Yes"))</f>
        <v>#VALUE!</v>
      </c>
      <c r="Q194" t="e">
        <f>(Sheet1!AB194)</f>
        <v>#VALUE!</v>
      </c>
      <c r="R194" s="6" t="e">
        <f>IF(Sheet1!F194=FALSE,Q194,Sheet1!G194&amp;Sheet1!F194)</f>
        <v>#VALUE!</v>
      </c>
      <c r="S194" s="6" t="e">
        <f t="shared" si="14"/>
        <v>#VALUE!</v>
      </c>
      <c r="T194" s="6" t="e">
        <f>IF(Sheet1!A194=0,"C=US;A= ;P=Regional Municip;O=Lisgar;S="&amp;K194&amp;";"&amp;"G="&amp;L194&amp;";"&amp;"I="&amp;M194&amp;";","C=US;A= ;P=Regional Municip;O=Lisgar;S="&amp;K194&amp;";"&amp;"G="&amp;L194&amp;Sheet1!A194&amp;";"&amp;"I="&amp;M194&amp;";")</f>
        <v>#N/A</v>
      </c>
      <c r="U194" t="str">
        <f ca="1">(Sheet1!AM194)</f>
        <v>DC4MDB07</v>
      </c>
      <c r="V194" t="e">
        <f>(Sheet1!AC194)</f>
        <v>#VALUE!</v>
      </c>
      <c r="W194" t="e">
        <f>Sheet3!D194</f>
        <v>#VALUE!</v>
      </c>
      <c r="X194" t="e">
        <f>Sheet3!E194</f>
        <v>#VALUE!</v>
      </c>
      <c r="Y194" t="str">
        <f t="shared" ref="Y194:Y257" si="18">IF(G194="","","\\CMFP538\e$\USR\"&amp;N194)</f>
        <v/>
      </c>
      <c r="Z194" t="str">
        <f>IF(ISERROR(Sheet1!AI194),"",Sheet1!AI194)</f>
        <v/>
      </c>
      <c r="AA194" t="e">
        <f>IF(Sheet1!W194="Councillors",5120,IF(Sheet1!W194="Information Technology Services Dept.",1024,IF(Sheet1!W194="City Clerk and Solicitor Dept",1953,"No")))</f>
        <v>#VALUE!</v>
      </c>
      <c r="AB194" s="5" t="s">
        <v>96</v>
      </c>
      <c r="AC194" t="e">
        <f>IF(Sheet1!W194="Councillors",4608,IF(Sheet1!W194="Information Technology Services Dept.",921,IF(Sheet1!W194="City Clerk and Solicitor Dept",1855,"No")))</f>
        <v>#VALUE!</v>
      </c>
      <c r="AD194" t="e">
        <f t="shared" si="15"/>
        <v>#VALUE!</v>
      </c>
      <c r="AE194" t="str">
        <f ca="1">IF(Sheet1!AM194="DC1MDB01","DC1",IF(Sheet1!AM194="DC1MDB02","DC1",IF(Sheet1!AM194="DC1MDB03","DC1",IF(Sheet1!AM194="DC1MDB04","DC1",IF(Sheet1!AM194="DC1MDB05","DC1",IF(Sheet1!AM194="DC1MDB06","DC1",IF(Sheet1!AM194="DC1MDB07","DC1",IF(Sheet1!AM194="DC1MDB08","DC1",IF(Sheet1!AM194="DC1MDB09","DC1",IF(Sheet1!AM194="DC1MDB10","DC1",IF(Sheet1!AM194="DC4MDB01","DC4",IF(Sheet1!AM194="DC4MDB02","DC4",IF(Sheet1!AM194="DC4MDB03","DC4",IF(Sheet1!AM194="DC4MDB04","DC4",IF(Sheet1!AM194="DC4MDB05","DC4",IF(Sheet1!AM194="DC4MDB06","DC4",IF(Sheet1!AM194="DC4MDB07","DC4",IF(Sheet1!AM194="DC4MDB08","DC4",IF(Sheet1!AM194="DC4MDB09","DC4",IF(Sheet1!AM194="DC4MDB10","DC4","$False"))))))))))))))))))))</f>
        <v>DC4</v>
      </c>
      <c r="AF194" t="s">
        <v>35</v>
      </c>
      <c r="AG194" t="e">
        <f t="shared" si="16"/>
        <v>#VALUE!</v>
      </c>
      <c r="AH194" t="e">
        <f t="shared" si="17"/>
        <v>#VALUE!</v>
      </c>
      <c r="AI194" t="s">
        <v>11</v>
      </c>
      <c r="AJ194" t="s">
        <v>12</v>
      </c>
      <c r="AK194" t="s">
        <v>13</v>
      </c>
      <c r="AL194" t="s">
        <v>14</v>
      </c>
      <c r="AM194" t="s">
        <v>5</v>
      </c>
      <c r="AN194" t="s">
        <v>15</v>
      </c>
      <c r="AO194" t="s">
        <v>16</v>
      </c>
      <c r="AP194" t="s">
        <v>17</v>
      </c>
      <c r="AQ194" t="s">
        <v>18</v>
      </c>
      <c r="AR194" t="s">
        <v>19</v>
      </c>
    </row>
    <row r="195" spans="1:44" ht="13.5" customHeight="1">
      <c r="A195" s="7"/>
      <c r="B195" s="7"/>
      <c r="C195" s="7"/>
      <c r="D195" s="8"/>
      <c r="F195" s="9" t="str">
        <f>(Sheet1!AE195)</f>
        <v/>
      </c>
      <c r="G195" t="str">
        <f>IF(OR(Sheet1!AH195="Yes",Sheet1!AF195="Yes"),"\\CMFP538\"&amp;Sheet1!AK195,"")</f>
        <v/>
      </c>
      <c r="H195" t="str">
        <f>IF(G195="","",Sheet1!AK195)</f>
        <v/>
      </c>
      <c r="I195" t="str">
        <f>IF(G195="","",Sheet1!AJ195)</f>
        <v/>
      </c>
      <c r="J195" t="e">
        <f>PROPER(Sheet1!Z195)</f>
        <v>#VALUE!</v>
      </c>
      <c r="K195" t="e">
        <f>PROPER(TRIM(IF(ISERROR(Sheet1!N195),Sheet1!Q195,Sheet1!N195)))</f>
        <v>#VALUE!</v>
      </c>
      <c r="L195" t="e">
        <f>PROPER(Sheet1!V195)</f>
        <v>#VALUE!</v>
      </c>
      <c r="M195" t="str">
        <f>TRIM(IF(ISERROR(Sheet1!P195),"",Sheet1!P195))</f>
        <v/>
      </c>
      <c r="N195" s="6" t="e">
        <f>(Sheet1!AA195)</f>
        <v>#VALUE!</v>
      </c>
      <c r="O195" s="6" t="e">
        <f t="shared" ref="O195:O258" si="19">LOWER(N195)</f>
        <v>#VALUE!</v>
      </c>
      <c r="P195" s="6" t="e">
        <f>IF(Sheet1!X195="No","No",IF(Sheet1!X195="","No","Yes"))</f>
        <v>#VALUE!</v>
      </c>
      <c r="Q195" t="e">
        <f>(Sheet1!AB195)</f>
        <v>#VALUE!</v>
      </c>
      <c r="R195" s="6" t="e">
        <f>IF(Sheet1!F195=FALSE,Q195,Sheet1!G195&amp;Sheet1!F195)</f>
        <v>#VALUE!</v>
      </c>
      <c r="S195" s="6" t="e">
        <f t="shared" ref="S195:S258" si="20">"RFAX:"&amp;Q195</f>
        <v>#VALUE!</v>
      </c>
      <c r="T195" s="6" t="e">
        <f>IF(Sheet1!A195=0,"C=US;A= ;P=Regional Municip;O=Lisgar;S="&amp;K195&amp;";"&amp;"G="&amp;L195&amp;";"&amp;"I="&amp;M195&amp;";","C=US;A= ;P=Regional Municip;O=Lisgar;S="&amp;K195&amp;";"&amp;"G="&amp;L195&amp;Sheet1!A195&amp;";"&amp;"I="&amp;M195&amp;";")</f>
        <v>#N/A</v>
      </c>
      <c r="U195" t="str">
        <f ca="1">(Sheet1!AM195)</f>
        <v>DC4MDB06</v>
      </c>
      <c r="V195" t="e">
        <f>(Sheet1!AC195)</f>
        <v>#VALUE!</v>
      </c>
      <c r="W195" t="e">
        <f>Sheet3!D195</f>
        <v>#VALUE!</v>
      </c>
      <c r="X195" t="e">
        <f>Sheet3!E195</f>
        <v>#VALUE!</v>
      </c>
      <c r="Y195" t="str">
        <f t="shared" si="18"/>
        <v/>
      </c>
      <c r="Z195" t="str">
        <f>IF(ISERROR(Sheet1!AI195),"",Sheet1!AI195)</f>
        <v/>
      </c>
      <c r="AA195" t="e">
        <f>IF(Sheet1!W195="Councillors",5120,IF(Sheet1!W195="Information Technology Services Dept.",1024,IF(Sheet1!W195="City Clerk and Solicitor Dept",1953,"No")))</f>
        <v>#VALUE!</v>
      </c>
      <c r="AB195" s="5" t="s">
        <v>96</v>
      </c>
      <c r="AC195" t="e">
        <f>IF(Sheet1!W195="Councillors",4608,IF(Sheet1!W195="Information Technology Services Dept.",921,IF(Sheet1!W195="City Clerk and Solicitor Dept",1855,"No")))</f>
        <v>#VALUE!</v>
      </c>
      <c r="AD195" t="e">
        <f t="shared" ref="AD195:AD258" si="21">IF(AC195&gt;="0","Yes","No")</f>
        <v>#VALUE!</v>
      </c>
      <c r="AE195" t="str">
        <f ca="1">IF(Sheet1!AM195="DC1MDB01","DC1",IF(Sheet1!AM195="DC1MDB02","DC1",IF(Sheet1!AM195="DC1MDB03","DC1",IF(Sheet1!AM195="DC1MDB04","DC1",IF(Sheet1!AM195="DC1MDB05","DC1",IF(Sheet1!AM195="DC1MDB06","DC1",IF(Sheet1!AM195="DC1MDB07","DC1",IF(Sheet1!AM195="DC1MDB08","DC1",IF(Sheet1!AM195="DC1MDB09","DC1",IF(Sheet1!AM195="DC1MDB10","DC1",IF(Sheet1!AM195="DC4MDB01","DC4",IF(Sheet1!AM195="DC4MDB02","DC4",IF(Sheet1!AM195="DC4MDB03","DC4",IF(Sheet1!AM195="DC4MDB04","DC4",IF(Sheet1!AM195="DC4MDB05","DC4",IF(Sheet1!AM195="DC4MDB06","DC4",IF(Sheet1!AM195="DC4MDB07","DC4",IF(Sheet1!AM195="DC4MDB08","DC4",IF(Sheet1!AM195="DC4MDB09","DC4",IF(Sheet1!AM195="DC4MDB10","DC4","$False"))))))))))))))))))))</f>
        <v>DC4</v>
      </c>
      <c r="AF195" t="s">
        <v>35</v>
      </c>
      <c r="AG195" t="e">
        <f t="shared" ref="AG195:AG258" si="22">IF(AA195=5120,"5GB",IF(AA195=1024,"1GB",IF(AA195=1953,"2GB","512MB")))</f>
        <v>#VALUE!</v>
      </c>
      <c r="AH195" t="e">
        <f t="shared" ref="AH195:AH258" si="23">IF(Q195="","","\&gt;C2C ArchiveOne Email Auto delete "&amp;AE195)</f>
        <v>#VALUE!</v>
      </c>
      <c r="AI195" t="s">
        <v>11</v>
      </c>
      <c r="AJ195" t="s">
        <v>12</v>
      </c>
      <c r="AK195" t="s">
        <v>13</v>
      </c>
      <c r="AL195" t="s">
        <v>14</v>
      </c>
      <c r="AM195" t="s">
        <v>5</v>
      </c>
      <c r="AN195" t="s">
        <v>15</v>
      </c>
      <c r="AO195" t="s">
        <v>16</v>
      </c>
      <c r="AP195" t="s">
        <v>17</v>
      </c>
      <c r="AQ195" t="s">
        <v>18</v>
      </c>
      <c r="AR195" t="s">
        <v>19</v>
      </c>
    </row>
    <row r="196" spans="1:44" ht="13.5" customHeight="1">
      <c r="A196" s="7"/>
      <c r="B196" s="7"/>
      <c r="C196" s="7"/>
      <c r="D196" s="8"/>
      <c r="F196" s="9" t="str">
        <f>(Sheet1!AE196)</f>
        <v/>
      </c>
      <c r="G196" t="str">
        <f>IF(OR(Sheet1!AH196="Yes",Sheet1!AF196="Yes"),"\\CMFP538\"&amp;Sheet1!AK196,"")</f>
        <v/>
      </c>
      <c r="H196" t="str">
        <f>IF(G196="","",Sheet1!AK196)</f>
        <v/>
      </c>
      <c r="I196" t="str">
        <f>IF(G196="","",Sheet1!AJ196)</f>
        <v/>
      </c>
      <c r="J196" t="e">
        <f>PROPER(Sheet1!Z196)</f>
        <v>#VALUE!</v>
      </c>
      <c r="K196" t="e">
        <f>PROPER(TRIM(IF(ISERROR(Sheet1!N196),Sheet1!Q196,Sheet1!N196)))</f>
        <v>#VALUE!</v>
      </c>
      <c r="L196" t="e">
        <f>PROPER(Sheet1!V196)</f>
        <v>#VALUE!</v>
      </c>
      <c r="M196" t="str">
        <f>TRIM(IF(ISERROR(Sheet1!P196),"",Sheet1!P196))</f>
        <v/>
      </c>
      <c r="N196" s="6" t="e">
        <f>(Sheet1!AA196)</f>
        <v>#VALUE!</v>
      </c>
      <c r="O196" s="6" t="e">
        <f t="shared" si="19"/>
        <v>#VALUE!</v>
      </c>
      <c r="P196" s="6" t="e">
        <f>IF(Sheet1!X196="No","No",IF(Sheet1!X196="","No","Yes"))</f>
        <v>#VALUE!</v>
      </c>
      <c r="Q196" t="e">
        <f>(Sheet1!AB196)</f>
        <v>#VALUE!</v>
      </c>
      <c r="R196" s="6" t="e">
        <f>IF(Sheet1!F196=FALSE,Q196,Sheet1!G196&amp;Sheet1!F196)</f>
        <v>#VALUE!</v>
      </c>
      <c r="S196" s="6" t="e">
        <f t="shared" si="20"/>
        <v>#VALUE!</v>
      </c>
      <c r="T196" s="6" t="e">
        <f>IF(Sheet1!A196=0,"C=US;A= ;P=Regional Municip;O=Lisgar;S="&amp;K196&amp;";"&amp;"G="&amp;L196&amp;";"&amp;"I="&amp;M196&amp;";","C=US;A= ;P=Regional Municip;O=Lisgar;S="&amp;K196&amp;";"&amp;"G="&amp;L196&amp;Sheet1!A196&amp;";"&amp;"I="&amp;M196&amp;";")</f>
        <v>#N/A</v>
      </c>
      <c r="U196" t="str">
        <f ca="1">(Sheet1!AM196)</f>
        <v>DC1MDB09</v>
      </c>
      <c r="V196" t="e">
        <f>(Sheet1!AC196)</f>
        <v>#VALUE!</v>
      </c>
      <c r="W196" t="e">
        <f>Sheet3!D196</f>
        <v>#VALUE!</v>
      </c>
      <c r="X196" t="e">
        <f>Sheet3!E196</f>
        <v>#VALUE!</v>
      </c>
      <c r="Y196" t="str">
        <f t="shared" si="18"/>
        <v/>
      </c>
      <c r="Z196" t="str">
        <f>IF(ISERROR(Sheet1!AI196),"",Sheet1!AI196)</f>
        <v/>
      </c>
      <c r="AA196" t="e">
        <f>IF(Sheet1!W196="Councillors",5120,IF(Sheet1!W196="Information Technology Services Dept.",1024,IF(Sheet1!W196="City Clerk and Solicitor Dept",1953,"No")))</f>
        <v>#VALUE!</v>
      </c>
      <c r="AB196" s="5" t="s">
        <v>96</v>
      </c>
      <c r="AC196" t="e">
        <f>IF(Sheet1!W196="Councillors",4608,IF(Sheet1!W196="Information Technology Services Dept.",921,IF(Sheet1!W196="City Clerk and Solicitor Dept",1855,"No")))</f>
        <v>#VALUE!</v>
      </c>
      <c r="AD196" t="e">
        <f t="shared" si="21"/>
        <v>#VALUE!</v>
      </c>
      <c r="AE196" t="str">
        <f ca="1">IF(Sheet1!AM196="DC1MDB01","DC1",IF(Sheet1!AM196="DC1MDB02","DC1",IF(Sheet1!AM196="DC1MDB03","DC1",IF(Sheet1!AM196="DC1MDB04","DC1",IF(Sheet1!AM196="DC1MDB05","DC1",IF(Sheet1!AM196="DC1MDB06","DC1",IF(Sheet1!AM196="DC1MDB07","DC1",IF(Sheet1!AM196="DC1MDB08","DC1",IF(Sheet1!AM196="DC1MDB09","DC1",IF(Sheet1!AM196="DC1MDB10","DC1",IF(Sheet1!AM196="DC4MDB01","DC4",IF(Sheet1!AM196="DC4MDB02","DC4",IF(Sheet1!AM196="DC4MDB03","DC4",IF(Sheet1!AM196="DC4MDB04","DC4",IF(Sheet1!AM196="DC4MDB05","DC4",IF(Sheet1!AM196="DC4MDB06","DC4",IF(Sheet1!AM196="DC4MDB07","DC4",IF(Sheet1!AM196="DC4MDB08","DC4",IF(Sheet1!AM196="DC4MDB09","DC4",IF(Sheet1!AM196="DC4MDB10","DC4","$False"))))))))))))))))))))</f>
        <v>DC1</v>
      </c>
      <c r="AF196" t="s">
        <v>35</v>
      </c>
      <c r="AG196" t="e">
        <f t="shared" si="22"/>
        <v>#VALUE!</v>
      </c>
      <c r="AH196" t="e">
        <f t="shared" si="23"/>
        <v>#VALUE!</v>
      </c>
      <c r="AI196" t="s">
        <v>11</v>
      </c>
      <c r="AJ196" t="s">
        <v>12</v>
      </c>
      <c r="AK196" t="s">
        <v>13</v>
      </c>
      <c r="AL196" t="s">
        <v>14</v>
      </c>
      <c r="AM196" t="s">
        <v>5</v>
      </c>
      <c r="AN196" t="s">
        <v>15</v>
      </c>
      <c r="AO196" t="s">
        <v>16</v>
      </c>
      <c r="AP196" t="s">
        <v>17</v>
      </c>
      <c r="AQ196" t="s">
        <v>18</v>
      </c>
      <c r="AR196" t="s">
        <v>19</v>
      </c>
    </row>
    <row r="197" spans="1:44" ht="13.5" customHeight="1">
      <c r="A197" s="7"/>
      <c r="B197" s="7"/>
      <c r="C197" s="7"/>
      <c r="D197" s="8"/>
      <c r="F197" s="9" t="str">
        <f>(Sheet1!AE197)</f>
        <v/>
      </c>
      <c r="G197" t="str">
        <f>IF(OR(Sheet1!AH197="Yes",Sheet1!AF197="Yes"),"\\CMFP538\"&amp;Sheet1!AK197,"")</f>
        <v/>
      </c>
      <c r="H197" t="str">
        <f>IF(G197="","",Sheet1!AK197)</f>
        <v/>
      </c>
      <c r="I197" t="str">
        <f>IF(G197="","",Sheet1!AJ197)</f>
        <v/>
      </c>
      <c r="J197" t="e">
        <f>PROPER(Sheet1!Z197)</f>
        <v>#VALUE!</v>
      </c>
      <c r="K197" t="e">
        <f>PROPER(TRIM(IF(ISERROR(Sheet1!N197),Sheet1!Q197,Sheet1!N197)))</f>
        <v>#VALUE!</v>
      </c>
      <c r="L197" t="e">
        <f>PROPER(Sheet1!V197)</f>
        <v>#VALUE!</v>
      </c>
      <c r="M197" t="str">
        <f>TRIM(IF(ISERROR(Sheet1!P197),"",Sheet1!P197))</f>
        <v/>
      </c>
      <c r="N197" s="6" t="e">
        <f>(Sheet1!AA197)</f>
        <v>#VALUE!</v>
      </c>
      <c r="O197" s="6" t="e">
        <f t="shared" si="19"/>
        <v>#VALUE!</v>
      </c>
      <c r="P197" s="6" t="e">
        <f>IF(Sheet1!X197="No","No",IF(Sheet1!X197="","No","Yes"))</f>
        <v>#VALUE!</v>
      </c>
      <c r="Q197" t="e">
        <f>(Sheet1!AB197)</f>
        <v>#VALUE!</v>
      </c>
      <c r="R197" s="6" t="e">
        <f>IF(Sheet1!F197=FALSE,Q197,Sheet1!G197&amp;Sheet1!F197)</f>
        <v>#VALUE!</v>
      </c>
      <c r="S197" s="6" t="e">
        <f t="shared" si="20"/>
        <v>#VALUE!</v>
      </c>
      <c r="T197" s="6" t="e">
        <f>IF(Sheet1!A197=0,"C=US;A= ;P=Regional Municip;O=Lisgar;S="&amp;K197&amp;";"&amp;"G="&amp;L197&amp;";"&amp;"I="&amp;M197&amp;";","C=US;A= ;P=Regional Municip;O=Lisgar;S="&amp;K197&amp;";"&amp;"G="&amp;L197&amp;Sheet1!A197&amp;";"&amp;"I="&amp;M197&amp;";")</f>
        <v>#N/A</v>
      </c>
      <c r="U197" t="str">
        <f ca="1">(Sheet1!AM197)</f>
        <v>DC4MDB04</v>
      </c>
      <c r="V197" t="e">
        <f>(Sheet1!AC197)</f>
        <v>#VALUE!</v>
      </c>
      <c r="W197" t="e">
        <f>Sheet3!D197</f>
        <v>#VALUE!</v>
      </c>
      <c r="X197" t="e">
        <f>Sheet3!E197</f>
        <v>#VALUE!</v>
      </c>
      <c r="Y197" t="str">
        <f t="shared" si="18"/>
        <v/>
      </c>
      <c r="Z197" t="str">
        <f>IF(ISERROR(Sheet1!AI197),"",Sheet1!AI197)</f>
        <v/>
      </c>
      <c r="AA197" t="e">
        <f>IF(Sheet1!W197="Councillors",5120,IF(Sheet1!W197="Information Technology Services Dept.",1024,IF(Sheet1!W197="City Clerk and Solicitor Dept",1953,"No")))</f>
        <v>#VALUE!</v>
      </c>
      <c r="AB197" s="5" t="s">
        <v>96</v>
      </c>
      <c r="AC197" t="e">
        <f>IF(Sheet1!W197="Councillors",4608,IF(Sheet1!W197="Information Technology Services Dept.",921,IF(Sheet1!W197="City Clerk and Solicitor Dept",1855,"No")))</f>
        <v>#VALUE!</v>
      </c>
      <c r="AD197" t="e">
        <f t="shared" si="21"/>
        <v>#VALUE!</v>
      </c>
      <c r="AE197" t="str">
        <f ca="1">IF(Sheet1!AM197="DC1MDB01","DC1",IF(Sheet1!AM197="DC1MDB02","DC1",IF(Sheet1!AM197="DC1MDB03","DC1",IF(Sheet1!AM197="DC1MDB04","DC1",IF(Sheet1!AM197="DC1MDB05","DC1",IF(Sheet1!AM197="DC1MDB06","DC1",IF(Sheet1!AM197="DC1MDB07","DC1",IF(Sheet1!AM197="DC1MDB08","DC1",IF(Sheet1!AM197="DC1MDB09","DC1",IF(Sheet1!AM197="DC1MDB10","DC1",IF(Sheet1!AM197="DC4MDB01","DC4",IF(Sheet1!AM197="DC4MDB02","DC4",IF(Sheet1!AM197="DC4MDB03","DC4",IF(Sheet1!AM197="DC4MDB04","DC4",IF(Sheet1!AM197="DC4MDB05","DC4",IF(Sheet1!AM197="DC4MDB06","DC4",IF(Sheet1!AM197="DC4MDB07","DC4",IF(Sheet1!AM197="DC4MDB08","DC4",IF(Sheet1!AM197="DC4MDB09","DC4",IF(Sheet1!AM197="DC4MDB10","DC4","$False"))))))))))))))))))))</f>
        <v>DC4</v>
      </c>
      <c r="AF197" t="s">
        <v>35</v>
      </c>
      <c r="AG197" t="e">
        <f t="shared" si="22"/>
        <v>#VALUE!</v>
      </c>
      <c r="AH197" t="e">
        <f t="shared" si="23"/>
        <v>#VALUE!</v>
      </c>
      <c r="AI197" t="s">
        <v>11</v>
      </c>
      <c r="AJ197" t="s">
        <v>12</v>
      </c>
      <c r="AK197" t="s">
        <v>13</v>
      </c>
      <c r="AL197" t="s">
        <v>14</v>
      </c>
      <c r="AM197" t="s">
        <v>5</v>
      </c>
      <c r="AN197" t="s">
        <v>15</v>
      </c>
      <c r="AO197" t="s">
        <v>16</v>
      </c>
      <c r="AP197" t="s">
        <v>17</v>
      </c>
      <c r="AQ197" t="s">
        <v>18</v>
      </c>
      <c r="AR197" t="s">
        <v>19</v>
      </c>
    </row>
    <row r="198" spans="1:44" ht="13.5" customHeight="1">
      <c r="A198" s="7"/>
      <c r="B198" s="7"/>
      <c r="C198" s="7"/>
      <c r="D198" s="8"/>
      <c r="F198" s="9" t="str">
        <f>(Sheet1!AE198)</f>
        <v/>
      </c>
      <c r="G198" t="str">
        <f>IF(OR(Sheet1!AH198="Yes",Sheet1!AF198="Yes"),"\\CMFP538\"&amp;Sheet1!AK198,"")</f>
        <v/>
      </c>
      <c r="H198" t="str">
        <f>IF(G198="","",Sheet1!AK198)</f>
        <v/>
      </c>
      <c r="I198" t="str">
        <f>IF(G198="","",Sheet1!AJ198)</f>
        <v/>
      </c>
      <c r="J198" t="e">
        <f>PROPER(Sheet1!Z198)</f>
        <v>#VALUE!</v>
      </c>
      <c r="K198" t="e">
        <f>PROPER(TRIM(IF(ISERROR(Sheet1!N198),Sheet1!Q198,Sheet1!N198)))</f>
        <v>#VALUE!</v>
      </c>
      <c r="L198" t="e">
        <f>PROPER(Sheet1!V198)</f>
        <v>#VALUE!</v>
      </c>
      <c r="M198" t="str">
        <f>TRIM(IF(ISERROR(Sheet1!P198),"",Sheet1!P198))</f>
        <v/>
      </c>
      <c r="N198" s="6" t="e">
        <f>(Sheet1!AA198)</f>
        <v>#VALUE!</v>
      </c>
      <c r="O198" s="6" t="e">
        <f t="shared" si="19"/>
        <v>#VALUE!</v>
      </c>
      <c r="P198" s="6" t="e">
        <f>IF(Sheet1!X198="No","No",IF(Sheet1!X198="","No","Yes"))</f>
        <v>#VALUE!</v>
      </c>
      <c r="Q198" t="e">
        <f>(Sheet1!AB198)</f>
        <v>#VALUE!</v>
      </c>
      <c r="R198" s="6" t="e">
        <f>IF(Sheet1!F198=FALSE,Q198,Sheet1!G198&amp;Sheet1!F198)</f>
        <v>#VALUE!</v>
      </c>
      <c r="S198" s="6" t="e">
        <f t="shared" si="20"/>
        <v>#VALUE!</v>
      </c>
      <c r="T198" s="6" t="e">
        <f>IF(Sheet1!A198=0,"C=US;A= ;P=Regional Municip;O=Lisgar;S="&amp;K198&amp;";"&amp;"G="&amp;L198&amp;";"&amp;"I="&amp;M198&amp;";","C=US;A= ;P=Regional Municip;O=Lisgar;S="&amp;K198&amp;";"&amp;"G="&amp;L198&amp;Sheet1!A198&amp;";"&amp;"I="&amp;M198&amp;";")</f>
        <v>#N/A</v>
      </c>
      <c r="U198" t="str">
        <f ca="1">(Sheet1!AM198)</f>
        <v>DC1MDB05</v>
      </c>
      <c r="V198" t="e">
        <f>(Sheet1!AC198)</f>
        <v>#VALUE!</v>
      </c>
      <c r="W198" t="e">
        <f>Sheet3!D198</f>
        <v>#VALUE!</v>
      </c>
      <c r="X198" t="e">
        <f>Sheet3!E198</f>
        <v>#VALUE!</v>
      </c>
      <c r="Y198" t="str">
        <f t="shared" si="18"/>
        <v/>
      </c>
      <c r="Z198" t="str">
        <f>IF(ISERROR(Sheet1!AI198),"",Sheet1!AI198)</f>
        <v/>
      </c>
      <c r="AA198" t="e">
        <f>IF(Sheet1!W198="Councillors",5120,IF(Sheet1!W198="Information Technology Services Dept.",1024,IF(Sheet1!W198="City Clerk and Solicitor Dept",1953,"No")))</f>
        <v>#VALUE!</v>
      </c>
      <c r="AB198" s="5" t="s">
        <v>96</v>
      </c>
      <c r="AC198" t="e">
        <f>IF(Sheet1!W198="Councillors",4608,IF(Sheet1!W198="Information Technology Services Dept.",921,IF(Sheet1!W198="City Clerk and Solicitor Dept",1855,"No")))</f>
        <v>#VALUE!</v>
      </c>
      <c r="AD198" t="e">
        <f t="shared" si="21"/>
        <v>#VALUE!</v>
      </c>
      <c r="AE198" t="str">
        <f ca="1">IF(Sheet1!AM198="DC1MDB01","DC1",IF(Sheet1!AM198="DC1MDB02","DC1",IF(Sheet1!AM198="DC1MDB03","DC1",IF(Sheet1!AM198="DC1MDB04","DC1",IF(Sheet1!AM198="DC1MDB05","DC1",IF(Sheet1!AM198="DC1MDB06","DC1",IF(Sheet1!AM198="DC1MDB07","DC1",IF(Sheet1!AM198="DC1MDB08","DC1",IF(Sheet1!AM198="DC1MDB09","DC1",IF(Sheet1!AM198="DC1MDB10","DC1",IF(Sheet1!AM198="DC4MDB01","DC4",IF(Sheet1!AM198="DC4MDB02","DC4",IF(Sheet1!AM198="DC4MDB03","DC4",IF(Sheet1!AM198="DC4MDB04","DC4",IF(Sheet1!AM198="DC4MDB05","DC4",IF(Sheet1!AM198="DC4MDB06","DC4",IF(Sheet1!AM198="DC4MDB07","DC4",IF(Sheet1!AM198="DC4MDB08","DC4",IF(Sheet1!AM198="DC4MDB09","DC4",IF(Sheet1!AM198="DC4MDB10","DC4","$False"))))))))))))))))))))</f>
        <v>DC1</v>
      </c>
      <c r="AF198" t="s">
        <v>35</v>
      </c>
      <c r="AG198" t="e">
        <f t="shared" si="22"/>
        <v>#VALUE!</v>
      </c>
      <c r="AH198" t="e">
        <f t="shared" si="23"/>
        <v>#VALUE!</v>
      </c>
      <c r="AI198" t="s">
        <v>11</v>
      </c>
      <c r="AJ198" t="s">
        <v>12</v>
      </c>
      <c r="AK198" t="s">
        <v>13</v>
      </c>
      <c r="AL198" t="s">
        <v>14</v>
      </c>
      <c r="AM198" t="s">
        <v>5</v>
      </c>
      <c r="AN198" t="s">
        <v>15</v>
      </c>
      <c r="AO198" t="s">
        <v>16</v>
      </c>
      <c r="AP198" t="s">
        <v>17</v>
      </c>
      <c r="AQ198" t="s">
        <v>18</v>
      </c>
      <c r="AR198" t="s">
        <v>19</v>
      </c>
    </row>
    <row r="199" spans="1:44" ht="13.5" customHeight="1">
      <c r="A199" s="7"/>
      <c r="B199" s="7"/>
      <c r="C199" s="7"/>
      <c r="D199" s="8"/>
      <c r="F199" s="9" t="str">
        <f>(Sheet1!AE199)</f>
        <v/>
      </c>
      <c r="G199" t="str">
        <f>IF(OR(Sheet1!AH199="Yes",Sheet1!AF199="Yes"),"\\CMFP538\"&amp;Sheet1!AK199,"")</f>
        <v/>
      </c>
      <c r="H199" t="str">
        <f>IF(G199="","",Sheet1!AK199)</f>
        <v/>
      </c>
      <c r="I199" t="str">
        <f>IF(G199="","",Sheet1!AJ199)</f>
        <v/>
      </c>
      <c r="J199" t="e">
        <f>PROPER(Sheet1!Z199)</f>
        <v>#VALUE!</v>
      </c>
      <c r="K199" t="e">
        <f>PROPER(TRIM(IF(ISERROR(Sheet1!N199),Sheet1!Q199,Sheet1!N199)))</f>
        <v>#VALUE!</v>
      </c>
      <c r="L199" t="e">
        <f>PROPER(Sheet1!V199)</f>
        <v>#VALUE!</v>
      </c>
      <c r="M199" t="str">
        <f>TRIM(IF(ISERROR(Sheet1!P199),"",Sheet1!P199))</f>
        <v/>
      </c>
      <c r="N199" s="6" t="e">
        <f>(Sheet1!AA199)</f>
        <v>#VALUE!</v>
      </c>
      <c r="O199" s="6" t="e">
        <f t="shared" si="19"/>
        <v>#VALUE!</v>
      </c>
      <c r="P199" s="6" t="e">
        <f>IF(Sheet1!X199="No","No",IF(Sheet1!X199="","No","Yes"))</f>
        <v>#VALUE!</v>
      </c>
      <c r="Q199" t="e">
        <f>(Sheet1!AB199)</f>
        <v>#VALUE!</v>
      </c>
      <c r="R199" s="6" t="e">
        <f>IF(Sheet1!F199=FALSE,Q199,Sheet1!G199&amp;Sheet1!F199)</f>
        <v>#VALUE!</v>
      </c>
      <c r="S199" s="6" t="e">
        <f t="shared" si="20"/>
        <v>#VALUE!</v>
      </c>
      <c r="T199" s="6" t="e">
        <f>IF(Sheet1!A199=0,"C=US;A= ;P=Regional Municip;O=Lisgar;S="&amp;K199&amp;";"&amp;"G="&amp;L199&amp;";"&amp;"I="&amp;M199&amp;";","C=US;A= ;P=Regional Municip;O=Lisgar;S="&amp;K199&amp;";"&amp;"G="&amp;L199&amp;Sheet1!A199&amp;";"&amp;"I="&amp;M199&amp;";")</f>
        <v>#N/A</v>
      </c>
      <c r="U199" t="str">
        <f ca="1">(Sheet1!AM199)</f>
        <v>DC1MDB03</v>
      </c>
      <c r="V199" t="e">
        <f>(Sheet1!AC199)</f>
        <v>#VALUE!</v>
      </c>
      <c r="W199" t="e">
        <f>Sheet3!D199</f>
        <v>#VALUE!</v>
      </c>
      <c r="X199" t="e">
        <f>Sheet3!E199</f>
        <v>#VALUE!</v>
      </c>
      <c r="Y199" t="str">
        <f t="shared" si="18"/>
        <v/>
      </c>
      <c r="Z199" t="str">
        <f>IF(ISERROR(Sheet1!AI199),"",Sheet1!AI199)</f>
        <v/>
      </c>
      <c r="AA199" t="e">
        <f>IF(Sheet1!W199="Councillors",5120,IF(Sheet1!W199="Information Technology Services Dept.",1024,IF(Sheet1!W199="City Clerk and Solicitor Dept",1953,"No")))</f>
        <v>#VALUE!</v>
      </c>
      <c r="AB199" s="5" t="s">
        <v>96</v>
      </c>
      <c r="AC199" t="e">
        <f>IF(Sheet1!W199="Councillors",4608,IF(Sheet1!W199="Information Technology Services Dept.",921,IF(Sheet1!W199="City Clerk and Solicitor Dept",1855,"No")))</f>
        <v>#VALUE!</v>
      </c>
      <c r="AD199" t="e">
        <f t="shared" si="21"/>
        <v>#VALUE!</v>
      </c>
      <c r="AE199" t="str">
        <f ca="1">IF(Sheet1!AM199="DC1MDB01","DC1",IF(Sheet1!AM199="DC1MDB02","DC1",IF(Sheet1!AM199="DC1MDB03","DC1",IF(Sheet1!AM199="DC1MDB04","DC1",IF(Sheet1!AM199="DC1MDB05","DC1",IF(Sheet1!AM199="DC1MDB06","DC1",IF(Sheet1!AM199="DC1MDB07","DC1",IF(Sheet1!AM199="DC1MDB08","DC1",IF(Sheet1!AM199="DC1MDB09","DC1",IF(Sheet1!AM199="DC1MDB10","DC1",IF(Sheet1!AM199="DC4MDB01","DC4",IF(Sheet1!AM199="DC4MDB02","DC4",IF(Sheet1!AM199="DC4MDB03","DC4",IF(Sheet1!AM199="DC4MDB04","DC4",IF(Sheet1!AM199="DC4MDB05","DC4",IF(Sheet1!AM199="DC4MDB06","DC4",IF(Sheet1!AM199="DC4MDB07","DC4",IF(Sheet1!AM199="DC4MDB08","DC4",IF(Sheet1!AM199="DC4MDB09","DC4",IF(Sheet1!AM199="DC4MDB10","DC4","$False"))))))))))))))))))))</f>
        <v>DC1</v>
      </c>
      <c r="AF199" t="s">
        <v>35</v>
      </c>
      <c r="AG199" t="e">
        <f t="shared" si="22"/>
        <v>#VALUE!</v>
      </c>
      <c r="AH199" t="e">
        <f t="shared" si="23"/>
        <v>#VALUE!</v>
      </c>
      <c r="AI199" t="s">
        <v>11</v>
      </c>
      <c r="AJ199" t="s">
        <v>12</v>
      </c>
      <c r="AK199" t="s">
        <v>13</v>
      </c>
      <c r="AL199" t="s">
        <v>14</v>
      </c>
      <c r="AM199" t="s">
        <v>5</v>
      </c>
      <c r="AN199" t="s">
        <v>15</v>
      </c>
      <c r="AO199" t="s">
        <v>16</v>
      </c>
      <c r="AP199" t="s">
        <v>17</v>
      </c>
      <c r="AQ199" t="s">
        <v>18</v>
      </c>
      <c r="AR199" t="s">
        <v>19</v>
      </c>
    </row>
    <row r="200" spans="1:44" ht="13.5" customHeight="1">
      <c r="A200" s="7"/>
      <c r="B200" s="7"/>
      <c r="C200" s="7"/>
      <c r="D200" s="8"/>
      <c r="F200" s="9" t="str">
        <f>(Sheet1!AE200)</f>
        <v/>
      </c>
      <c r="G200" t="str">
        <f>IF(OR(Sheet1!AH200="Yes",Sheet1!AF200="Yes"),"\\CMFP538\"&amp;Sheet1!AK200,"")</f>
        <v/>
      </c>
      <c r="H200" t="str">
        <f>IF(G200="","",Sheet1!AK200)</f>
        <v/>
      </c>
      <c r="I200" t="str">
        <f>IF(G200="","",Sheet1!AJ200)</f>
        <v/>
      </c>
      <c r="J200" t="e">
        <f>PROPER(Sheet1!Z200)</f>
        <v>#VALUE!</v>
      </c>
      <c r="K200" t="e">
        <f>PROPER(TRIM(IF(ISERROR(Sheet1!N200),Sheet1!Q200,Sheet1!N200)))</f>
        <v>#VALUE!</v>
      </c>
      <c r="L200" t="e">
        <f>PROPER(Sheet1!V200)</f>
        <v>#VALUE!</v>
      </c>
      <c r="M200" t="str">
        <f>TRIM(IF(ISERROR(Sheet1!P200),"",Sheet1!P200))</f>
        <v/>
      </c>
      <c r="N200" s="6" t="e">
        <f>(Sheet1!AA200)</f>
        <v>#VALUE!</v>
      </c>
      <c r="O200" s="6" t="e">
        <f t="shared" si="19"/>
        <v>#VALUE!</v>
      </c>
      <c r="P200" s="6" t="e">
        <f>IF(Sheet1!X200="No","No",IF(Sheet1!X200="","No","Yes"))</f>
        <v>#VALUE!</v>
      </c>
      <c r="Q200" t="e">
        <f>(Sheet1!AB200)</f>
        <v>#VALUE!</v>
      </c>
      <c r="R200" s="6" t="e">
        <f>IF(Sheet1!F200=FALSE,Q200,Sheet1!G200&amp;Sheet1!F200)</f>
        <v>#VALUE!</v>
      </c>
      <c r="S200" s="6" t="e">
        <f t="shared" si="20"/>
        <v>#VALUE!</v>
      </c>
      <c r="T200" s="6" t="e">
        <f>IF(Sheet1!A200=0,"C=US;A= ;P=Regional Municip;O=Lisgar;S="&amp;K200&amp;";"&amp;"G="&amp;L200&amp;";"&amp;"I="&amp;M200&amp;";","C=US;A= ;P=Regional Municip;O=Lisgar;S="&amp;K200&amp;";"&amp;"G="&amp;L200&amp;Sheet1!A200&amp;";"&amp;"I="&amp;M200&amp;";")</f>
        <v>#N/A</v>
      </c>
      <c r="U200" t="str">
        <f ca="1">(Sheet1!AM200)</f>
        <v>DC4MDB03</v>
      </c>
      <c r="V200" t="e">
        <f>(Sheet1!AC200)</f>
        <v>#VALUE!</v>
      </c>
      <c r="W200" t="e">
        <f>Sheet3!D200</f>
        <v>#VALUE!</v>
      </c>
      <c r="X200" t="e">
        <f>Sheet3!E200</f>
        <v>#VALUE!</v>
      </c>
      <c r="Y200" t="str">
        <f t="shared" si="18"/>
        <v/>
      </c>
      <c r="Z200" t="str">
        <f>IF(ISERROR(Sheet1!AI200),"",Sheet1!AI200)</f>
        <v/>
      </c>
      <c r="AA200" t="e">
        <f>IF(Sheet1!W200="Councillors",5120,IF(Sheet1!W200="Information Technology Services Dept.",1024,IF(Sheet1!W200="City Clerk and Solicitor Dept",1953,"No")))</f>
        <v>#VALUE!</v>
      </c>
      <c r="AB200" s="5" t="s">
        <v>96</v>
      </c>
      <c r="AC200" t="e">
        <f>IF(Sheet1!W200="Councillors",4608,IF(Sheet1!W200="Information Technology Services Dept.",921,IF(Sheet1!W200="City Clerk and Solicitor Dept",1855,"No")))</f>
        <v>#VALUE!</v>
      </c>
      <c r="AD200" t="e">
        <f t="shared" si="21"/>
        <v>#VALUE!</v>
      </c>
      <c r="AE200" t="str">
        <f ca="1">IF(Sheet1!AM200="DC1MDB01","DC1",IF(Sheet1!AM200="DC1MDB02","DC1",IF(Sheet1!AM200="DC1MDB03","DC1",IF(Sheet1!AM200="DC1MDB04","DC1",IF(Sheet1!AM200="DC1MDB05","DC1",IF(Sheet1!AM200="DC1MDB06","DC1",IF(Sheet1!AM200="DC1MDB07","DC1",IF(Sheet1!AM200="DC1MDB08","DC1",IF(Sheet1!AM200="DC1MDB09","DC1",IF(Sheet1!AM200="DC1MDB10","DC1",IF(Sheet1!AM200="DC4MDB01","DC4",IF(Sheet1!AM200="DC4MDB02","DC4",IF(Sheet1!AM200="DC4MDB03","DC4",IF(Sheet1!AM200="DC4MDB04","DC4",IF(Sheet1!AM200="DC4MDB05","DC4",IF(Sheet1!AM200="DC4MDB06","DC4",IF(Sheet1!AM200="DC4MDB07","DC4",IF(Sheet1!AM200="DC4MDB08","DC4",IF(Sheet1!AM200="DC4MDB09","DC4",IF(Sheet1!AM200="DC4MDB10","DC4","$False"))))))))))))))))))))</f>
        <v>DC4</v>
      </c>
      <c r="AF200" t="s">
        <v>35</v>
      </c>
      <c r="AG200" t="e">
        <f t="shared" si="22"/>
        <v>#VALUE!</v>
      </c>
      <c r="AH200" t="e">
        <f t="shared" si="23"/>
        <v>#VALUE!</v>
      </c>
      <c r="AI200" t="s">
        <v>11</v>
      </c>
      <c r="AJ200" t="s">
        <v>12</v>
      </c>
      <c r="AK200" t="s">
        <v>13</v>
      </c>
      <c r="AL200" t="s">
        <v>14</v>
      </c>
      <c r="AM200" t="s">
        <v>5</v>
      </c>
      <c r="AN200" t="s">
        <v>15</v>
      </c>
      <c r="AO200" t="s">
        <v>16</v>
      </c>
      <c r="AP200" t="s">
        <v>17</v>
      </c>
      <c r="AQ200" t="s">
        <v>18</v>
      </c>
      <c r="AR200" t="s">
        <v>19</v>
      </c>
    </row>
    <row r="201" spans="1:44" ht="13.5" customHeight="1">
      <c r="A201" s="7"/>
      <c r="B201" s="7"/>
      <c r="C201" s="7"/>
      <c r="D201" s="8"/>
      <c r="F201" s="9" t="str">
        <f>(Sheet1!AE201)</f>
        <v/>
      </c>
      <c r="G201" t="str">
        <f>IF(OR(Sheet1!AH201="Yes",Sheet1!AF201="Yes"),"\\CMFP538\"&amp;Sheet1!AK201,"")</f>
        <v/>
      </c>
      <c r="H201" t="str">
        <f>IF(G201="","",Sheet1!AK201)</f>
        <v/>
      </c>
      <c r="I201" t="str">
        <f>IF(G201="","",Sheet1!AJ201)</f>
        <v/>
      </c>
      <c r="J201" t="e">
        <f>PROPER(Sheet1!Z201)</f>
        <v>#VALUE!</v>
      </c>
      <c r="K201" t="e">
        <f>PROPER(TRIM(IF(ISERROR(Sheet1!N201),Sheet1!Q201,Sheet1!N201)))</f>
        <v>#VALUE!</v>
      </c>
      <c r="L201" t="e">
        <f>PROPER(Sheet1!V201)</f>
        <v>#VALUE!</v>
      </c>
      <c r="M201" t="str">
        <f>TRIM(IF(ISERROR(Sheet1!P201),"",Sheet1!P201))</f>
        <v/>
      </c>
      <c r="N201" s="6" t="e">
        <f>(Sheet1!AA201)</f>
        <v>#VALUE!</v>
      </c>
      <c r="O201" s="6" t="e">
        <f t="shared" si="19"/>
        <v>#VALUE!</v>
      </c>
      <c r="P201" s="6" t="e">
        <f>IF(Sheet1!X201="No","No",IF(Sheet1!X201="","No","Yes"))</f>
        <v>#VALUE!</v>
      </c>
      <c r="Q201" t="e">
        <f>(Sheet1!AB201)</f>
        <v>#VALUE!</v>
      </c>
      <c r="R201" s="6" t="e">
        <f>IF(Sheet1!F201=FALSE,Q201,Sheet1!G201&amp;Sheet1!F201)</f>
        <v>#VALUE!</v>
      </c>
      <c r="S201" s="6" t="e">
        <f t="shared" si="20"/>
        <v>#VALUE!</v>
      </c>
      <c r="T201" s="6" t="e">
        <f>IF(Sheet1!A201=0,"C=US;A= ;P=Regional Municip;O=Lisgar;S="&amp;K201&amp;";"&amp;"G="&amp;L201&amp;";"&amp;"I="&amp;M201&amp;";","C=US;A= ;P=Regional Municip;O=Lisgar;S="&amp;K201&amp;";"&amp;"G="&amp;L201&amp;Sheet1!A201&amp;";"&amp;"I="&amp;M201&amp;";")</f>
        <v>#N/A</v>
      </c>
      <c r="U201" t="str">
        <f ca="1">(Sheet1!AM201)</f>
        <v>DC1MDB06</v>
      </c>
      <c r="V201" t="e">
        <f>(Sheet1!AC201)</f>
        <v>#VALUE!</v>
      </c>
      <c r="W201" t="e">
        <f>Sheet3!D201</f>
        <v>#VALUE!</v>
      </c>
      <c r="X201" t="e">
        <f>Sheet3!E201</f>
        <v>#VALUE!</v>
      </c>
      <c r="Y201" t="str">
        <f t="shared" si="18"/>
        <v/>
      </c>
      <c r="Z201" t="str">
        <f>IF(ISERROR(Sheet1!AI201),"",Sheet1!AI201)</f>
        <v/>
      </c>
      <c r="AA201" t="e">
        <f>IF(Sheet1!W201="Councillors",5120,IF(Sheet1!W201="Information Technology Services Dept.",1024,IF(Sheet1!W201="City Clerk and Solicitor Dept",1953,"No")))</f>
        <v>#VALUE!</v>
      </c>
      <c r="AB201" s="5" t="s">
        <v>96</v>
      </c>
      <c r="AC201" t="e">
        <f>IF(Sheet1!W201="Councillors",4608,IF(Sheet1!W201="Information Technology Services Dept.",921,IF(Sheet1!W201="City Clerk and Solicitor Dept",1855,"No")))</f>
        <v>#VALUE!</v>
      </c>
      <c r="AD201" t="e">
        <f t="shared" si="21"/>
        <v>#VALUE!</v>
      </c>
      <c r="AE201" t="str">
        <f ca="1">IF(Sheet1!AM201="DC1MDB01","DC1",IF(Sheet1!AM201="DC1MDB02","DC1",IF(Sheet1!AM201="DC1MDB03","DC1",IF(Sheet1!AM201="DC1MDB04","DC1",IF(Sheet1!AM201="DC1MDB05","DC1",IF(Sheet1!AM201="DC1MDB06","DC1",IF(Sheet1!AM201="DC1MDB07","DC1",IF(Sheet1!AM201="DC1MDB08","DC1",IF(Sheet1!AM201="DC1MDB09","DC1",IF(Sheet1!AM201="DC1MDB10","DC1",IF(Sheet1!AM201="DC4MDB01","DC4",IF(Sheet1!AM201="DC4MDB02","DC4",IF(Sheet1!AM201="DC4MDB03","DC4",IF(Sheet1!AM201="DC4MDB04","DC4",IF(Sheet1!AM201="DC4MDB05","DC4",IF(Sheet1!AM201="DC4MDB06","DC4",IF(Sheet1!AM201="DC4MDB07","DC4",IF(Sheet1!AM201="DC4MDB08","DC4",IF(Sheet1!AM201="DC4MDB09","DC4",IF(Sheet1!AM201="DC4MDB10","DC4","$False"))))))))))))))))))))</f>
        <v>DC1</v>
      </c>
      <c r="AF201" t="s">
        <v>35</v>
      </c>
      <c r="AG201" t="e">
        <f t="shared" si="22"/>
        <v>#VALUE!</v>
      </c>
      <c r="AH201" t="e">
        <f t="shared" si="23"/>
        <v>#VALUE!</v>
      </c>
      <c r="AI201" t="s">
        <v>11</v>
      </c>
      <c r="AJ201" t="s">
        <v>12</v>
      </c>
      <c r="AK201" t="s">
        <v>13</v>
      </c>
      <c r="AL201" t="s">
        <v>14</v>
      </c>
      <c r="AM201" t="s">
        <v>5</v>
      </c>
      <c r="AN201" t="s">
        <v>15</v>
      </c>
      <c r="AO201" t="s">
        <v>16</v>
      </c>
      <c r="AP201" t="s">
        <v>17</v>
      </c>
      <c r="AQ201" t="s">
        <v>18</v>
      </c>
      <c r="AR201" t="s">
        <v>19</v>
      </c>
    </row>
    <row r="202" spans="1:44" ht="13.5" customHeight="1">
      <c r="A202" s="7"/>
      <c r="B202" s="7"/>
      <c r="C202" s="7"/>
      <c r="D202" s="8"/>
      <c r="F202" s="9" t="str">
        <f>(Sheet1!AE202)</f>
        <v/>
      </c>
      <c r="G202" t="str">
        <f>IF(OR(Sheet1!AH202="Yes",Sheet1!AF202="Yes"),"\\CMFP538\"&amp;Sheet1!AK202,"")</f>
        <v/>
      </c>
      <c r="H202" t="str">
        <f>IF(G202="","",Sheet1!AK202)</f>
        <v/>
      </c>
      <c r="I202" t="str">
        <f>IF(G202="","",Sheet1!AJ202)</f>
        <v/>
      </c>
      <c r="J202" t="e">
        <f>PROPER(Sheet1!Z202)</f>
        <v>#VALUE!</v>
      </c>
      <c r="K202" t="e">
        <f>PROPER(TRIM(IF(ISERROR(Sheet1!N202),Sheet1!Q202,Sheet1!N202)))</f>
        <v>#VALUE!</v>
      </c>
      <c r="L202" t="e">
        <f>PROPER(Sheet1!V202)</f>
        <v>#VALUE!</v>
      </c>
      <c r="M202" t="str">
        <f>TRIM(IF(ISERROR(Sheet1!P202),"",Sheet1!P202))</f>
        <v/>
      </c>
      <c r="N202" s="6" t="e">
        <f>(Sheet1!AA202)</f>
        <v>#VALUE!</v>
      </c>
      <c r="O202" s="6" t="e">
        <f t="shared" si="19"/>
        <v>#VALUE!</v>
      </c>
      <c r="P202" s="6" t="e">
        <f>IF(Sheet1!X202="No","No",IF(Sheet1!X202="","No","Yes"))</f>
        <v>#VALUE!</v>
      </c>
      <c r="Q202" t="e">
        <f>(Sheet1!AB202)</f>
        <v>#VALUE!</v>
      </c>
      <c r="R202" s="6" t="e">
        <f>IF(Sheet1!F202=FALSE,Q202,Sheet1!G202&amp;Sheet1!F202)</f>
        <v>#VALUE!</v>
      </c>
      <c r="S202" s="6" t="e">
        <f t="shared" si="20"/>
        <v>#VALUE!</v>
      </c>
      <c r="T202" s="6" t="e">
        <f>IF(Sheet1!A202=0,"C=US;A= ;P=Regional Municip;O=Lisgar;S="&amp;K202&amp;";"&amp;"G="&amp;L202&amp;";"&amp;"I="&amp;M202&amp;";","C=US;A= ;P=Regional Municip;O=Lisgar;S="&amp;K202&amp;";"&amp;"G="&amp;L202&amp;Sheet1!A202&amp;";"&amp;"I="&amp;M202&amp;";")</f>
        <v>#N/A</v>
      </c>
      <c r="U202" t="str">
        <f ca="1">(Sheet1!AM202)</f>
        <v>DC4MDB10</v>
      </c>
      <c r="V202" t="e">
        <f>(Sheet1!AC202)</f>
        <v>#VALUE!</v>
      </c>
      <c r="W202" t="e">
        <f>Sheet3!D202</f>
        <v>#VALUE!</v>
      </c>
      <c r="X202" t="e">
        <f>Sheet3!E202</f>
        <v>#VALUE!</v>
      </c>
      <c r="Y202" t="str">
        <f t="shared" si="18"/>
        <v/>
      </c>
      <c r="Z202" t="str">
        <f>IF(ISERROR(Sheet1!AI202),"",Sheet1!AI202)</f>
        <v/>
      </c>
      <c r="AA202" t="e">
        <f>IF(Sheet1!W202="Councillors",5120,IF(Sheet1!W202="Information Technology Services Dept.",1024,IF(Sheet1!W202="City Clerk and Solicitor Dept",1953,"No")))</f>
        <v>#VALUE!</v>
      </c>
      <c r="AB202" s="5" t="s">
        <v>96</v>
      </c>
      <c r="AC202" t="e">
        <f>IF(Sheet1!W202="Councillors",4608,IF(Sheet1!W202="Information Technology Services Dept.",921,IF(Sheet1!W202="City Clerk and Solicitor Dept",1855,"No")))</f>
        <v>#VALUE!</v>
      </c>
      <c r="AD202" t="e">
        <f t="shared" si="21"/>
        <v>#VALUE!</v>
      </c>
      <c r="AE202" t="str">
        <f ca="1">IF(Sheet1!AM202="DC1MDB01","DC1",IF(Sheet1!AM202="DC1MDB02","DC1",IF(Sheet1!AM202="DC1MDB03","DC1",IF(Sheet1!AM202="DC1MDB04","DC1",IF(Sheet1!AM202="DC1MDB05","DC1",IF(Sheet1!AM202="DC1MDB06","DC1",IF(Sheet1!AM202="DC1MDB07","DC1",IF(Sheet1!AM202="DC1MDB08","DC1",IF(Sheet1!AM202="DC1MDB09","DC1",IF(Sheet1!AM202="DC1MDB10","DC1",IF(Sheet1!AM202="DC4MDB01","DC4",IF(Sheet1!AM202="DC4MDB02","DC4",IF(Sheet1!AM202="DC4MDB03","DC4",IF(Sheet1!AM202="DC4MDB04","DC4",IF(Sheet1!AM202="DC4MDB05","DC4",IF(Sheet1!AM202="DC4MDB06","DC4",IF(Sheet1!AM202="DC4MDB07","DC4",IF(Sheet1!AM202="DC4MDB08","DC4",IF(Sheet1!AM202="DC4MDB09","DC4",IF(Sheet1!AM202="DC4MDB10","DC4","$False"))))))))))))))))))))</f>
        <v>DC4</v>
      </c>
      <c r="AF202" t="s">
        <v>35</v>
      </c>
      <c r="AG202" t="e">
        <f t="shared" si="22"/>
        <v>#VALUE!</v>
      </c>
      <c r="AH202" t="e">
        <f t="shared" si="23"/>
        <v>#VALUE!</v>
      </c>
      <c r="AI202" t="s">
        <v>11</v>
      </c>
      <c r="AJ202" t="s">
        <v>12</v>
      </c>
      <c r="AK202" t="s">
        <v>13</v>
      </c>
      <c r="AL202" t="s">
        <v>14</v>
      </c>
      <c r="AM202" t="s">
        <v>5</v>
      </c>
      <c r="AN202" t="s">
        <v>15</v>
      </c>
      <c r="AO202" t="s">
        <v>16</v>
      </c>
      <c r="AP202" t="s">
        <v>17</v>
      </c>
      <c r="AQ202" t="s">
        <v>18</v>
      </c>
      <c r="AR202" t="s">
        <v>19</v>
      </c>
    </row>
    <row r="203" spans="1:44" ht="13.5" customHeight="1">
      <c r="A203" s="7"/>
      <c r="B203" s="7"/>
      <c r="C203" s="7"/>
      <c r="D203" s="8"/>
      <c r="F203" s="9" t="str">
        <f>(Sheet1!AE203)</f>
        <v/>
      </c>
      <c r="G203" t="str">
        <f>IF(OR(Sheet1!AH203="Yes",Sheet1!AF203="Yes"),"\\CMFP538\"&amp;Sheet1!AK203,"")</f>
        <v/>
      </c>
      <c r="H203" t="str">
        <f>IF(G203="","",Sheet1!AK203)</f>
        <v/>
      </c>
      <c r="I203" t="str">
        <f>IF(G203="","",Sheet1!AJ203)</f>
        <v/>
      </c>
      <c r="J203" t="e">
        <f>PROPER(Sheet1!Z203)</f>
        <v>#VALUE!</v>
      </c>
      <c r="K203" t="e">
        <f>PROPER(TRIM(IF(ISERROR(Sheet1!N203),Sheet1!Q203,Sheet1!N203)))</f>
        <v>#VALUE!</v>
      </c>
      <c r="L203" t="e">
        <f>PROPER(Sheet1!V203)</f>
        <v>#VALUE!</v>
      </c>
      <c r="M203" t="str">
        <f>TRIM(IF(ISERROR(Sheet1!P203),"",Sheet1!P203))</f>
        <v/>
      </c>
      <c r="N203" s="6" t="e">
        <f>(Sheet1!AA203)</f>
        <v>#VALUE!</v>
      </c>
      <c r="O203" s="6" t="e">
        <f t="shared" si="19"/>
        <v>#VALUE!</v>
      </c>
      <c r="P203" s="6" t="e">
        <f>IF(Sheet1!X203="No","No",IF(Sheet1!X203="","No","Yes"))</f>
        <v>#VALUE!</v>
      </c>
      <c r="Q203" t="e">
        <f>(Sheet1!AB203)</f>
        <v>#VALUE!</v>
      </c>
      <c r="R203" s="6" t="e">
        <f>IF(Sheet1!F203=FALSE,Q203,Sheet1!G203&amp;Sheet1!F203)</f>
        <v>#VALUE!</v>
      </c>
      <c r="S203" s="6" t="e">
        <f t="shared" si="20"/>
        <v>#VALUE!</v>
      </c>
      <c r="T203" s="6" t="e">
        <f>IF(Sheet1!A203=0,"C=US;A= ;P=Regional Municip;O=Lisgar;S="&amp;K203&amp;";"&amp;"G="&amp;L203&amp;";"&amp;"I="&amp;M203&amp;";","C=US;A= ;P=Regional Municip;O=Lisgar;S="&amp;K203&amp;";"&amp;"G="&amp;L203&amp;Sheet1!A203&amp;";"&amp;"I="&amp;M203&amp;";")</f>
        <v>#N/A</v>
      </c>
      <c r="U203" t="str">
        <f ca="1">(Sheet1!AM203)</f>
        <v>DC4MDB06</v>
      </c>
      <c r="V203" t="e">
        <f>(Sheet1!AC203)</f>
        <v>#VALUE!</v>
      </c>
      <c r="W203" t="e">
        <f>Sheet3!D203</f>
        <v>#VALUE!</v>
      </c>
      <c r="X203" t="e">
        <f>Sheet3!E203</f>
        <v>#VALUE!</v>
      </c>
      <c r="Y203" t="str">
        <f t="shared" si="18"/>
        <v/>
      </c>
      <c r="Z203" t="str">
        <f>IF(ISERROR(Sheet1!AI203),"",Sheet1!AI203)</f>
        <v/>
      </c>
      <c r="AA203" t="e">
        <f>IF(Sheet1!W203="Councillors",5120,IF(Sheet1!W203="Information Technology Services Dept.",1024,IF(Sheet1!W203="City Clerk and Solicitor Dept",1953,"No")))</f>
        <v>#VALUE!</v>
      </c>
      <c r="AB203" s="5" t="s">
        <v>96</v>
      </c>
      <c r="AC203" t="e">
        <f>IF(Sheet1!W203="Councillors",4608,IF(Sheet1!W203="Information Technology Services Dept.",921,IF(Sheet1!W203="City Clerk and Solicitor Dept",1855,"No")))</f>
        <v>#VALUE!</v>
      </c>
      <c r="AD203" t="e">
        <f t="shared" si="21"/>
        <v>#VALUE!</v>
      </c>
      <c r="AE203" t="str">
        <f ca="1">IF(Sheet1!AM203="DC1MDB01","DC1",IF(Sheet1!AM203="DC1MDB02","DC1",IF(Sheet1!AM203="DC1MDB03","DC1",IF(Sheet1!AM203="DC1MDB04","DC1",IF(Sheet1!AM203="DC1MDB05","DC1",IF(Sheet1!AM203="DC1MDB06","DC1",IF(Sheet1!AM203="DC1MDB07","DC1",IF(Sheet1!AM203="DC1MDB08","DC1",IF(Sheet1!AM203="DC1MDB09","DC1",IF(Sheet1!AM203="DC1MDB10","DC1",IF(Sheet1!AM203="DC4MDB01","DC4",IF(Sheet1!AM203="DC4MDB02","DC4",IF(Sheet1!AM203="DC4MDB03","DC4",IF(Sheet1!AM203="DC4MDB04","DC4",IF(Sheet1!AM203="DC4MDB05","DC4",IF(Sheet1!AM203="DC4MDB06","DC4",IF(Sheet1!AM203="DC4MDB07","DC4",IF(Sheet1!AM203="DC4MDB08","DC4",IF(Sheet1!AM203="DC4MDB09","DC4",IF(Sheet1!AM203="DC4MDB10","DC4","$False"))))))))))))))))))))</f>
        <v>DC4</v>
      </c>
      <c r="AF203" t="s">
        <v>35</v>
      </c>
      <c r="AG203" t="e">
        <f t="shared" si="22"/>
        <v>#VALUE!</v>
      </c>
      <c r="AH203" t="e">
        <f t="shared" si="23"/>
        <v>#VALUE!</v>
      </c>
      <c r="AI203" t="s">
        <v>11</v>
      </c>
      <c r="AJ203" t="s">
        <v>12</v>
      </c>
      <c r="AK203" t="s">
        <v>13</v>
      </c>
      <c r="AL203" t="s">
        <v>14</v>
      </c>
      <c r="AM203" t="s">
        <v>5</v>
      </c>
      <c r="AN203" t="s">
        <v>15</v>
      </c>
      <c r="AO203" t="s">
        <v>16</v>
      </c>
      <c r="AP203" t="s">
        <v>17</v>
      </c>
      <c r="AQ203" t="s">
        <v>18</v>
      </c>
      <c r="AR203" t="s">
        <v>19</v>
      </c>
    </row>
    <row r="204" spans="1:44" ht="13.5" customHeight="1">
      <c r="A204" s="7"/>
      <c r="B204" s="7"/>
      <c r="C204" s="7"/>
      <c r="D204" s="8"/>
      <c r="F204" s="9" t="str">
        <f>(Sheet1!AE204)</f>
        <v/>
      </c>
      <c r="G204" t="str">
        <f>IF(OR(Sheet1!AH204="Yes",Sheet1!AF204="Yes"),"\\CMFP538\"&amp;Sheet1!AK204,"")</f>
        <v/>
      </c>
      <c r="H204" t="str">
        <f>IF(G204="","",Sheet1!AK204)</f>
        <v/>
      </c>
      <c r="I204" t="str">
        <f>IF(G204="","",Sheet1!AJ204)</f>
        <v/>
      </c>
      <c r="J204" t="e">
        <f>PROPER(Sheet1!Z204)</f>
        <v>#VALUE!</v>
      </c>
      <c r="K204" t="e">
        <f>PROPER(TRIM(IF(ISERROR(Sheet1!N204),Sheet1!Q204,Sheet1!N204)))</f>
        <v>#VALUE!</v>
      </c>
      <c r="L204" t="e">
        <f>PROPER(Sheet1!V204)</f>
        <v>#VALUE!</v>
      </c>
      <c r="M204" t="str">
        <f>TRIM(IF(ISERROR(Sheet1!P204),"",Sheet1!P204))</f>
        <v/>
      </c>
      <c r="N204" s="6" t="e">
        <f>(Sheet1!AA204)</f>
        <v>#VALUE!</v>
      </c>
      <c r="O204" s="6" t="e">
        <f t="shared" si="19"/>
        <v>#VALUE!</v>
      </c>
      <c r="P204" s="6" t="e">
        <f>IF(Sheet1!X204="No","No",IF(Sheet1!X204="","No","Yes"))</f>
        <v>#VALUE!</v>
      </c>
      <c r="Q204" t="e">
        <f>(Sheet1!AB204)</f>
        <v>#VALUE!</v>
      </c>
      <c r="R204" s="6" t="e">
        <f>IF(Sheet1!F204=FALSE,Q204,Sheet1!G204&amp;Sheet1!F204)</f>
        <v>#VALUE!</v>
      </c>
      <c r="S204" s="6" t="e">
        <f t="shared" si="20"/>
        <v>#VALUE!</v>
      </c>
      <c r="T204" s="6" t="e">
        <f>IF(Sheet1!A204=0,"C=US;A= ;P=Regional Municip;O=Lisgar;S="&amp;K204&amp;";"&amp;"G="&amp;L204&amp;";"&amp;"I="&amp;M204&amp;";","C=US;A= ;P=Regional Municip;O=Lisgar;S="&amp;K204&amp;";"&amp;"G="&amp;L204&amp;Sheet1!A204&amp;";"&amp;"I="&amp;M204&amp;";")</f>
        <v>#N/A</v>
      </c>
      <c r="U204" t="str">
        <f ca="1">(Sheet1!AM204)</f>
        <v>DC4MDB10</v>
      </c>
      <c r="V204" t="e">
        <f>(Sheet1!AC204)</f>
        <v>#VALUE!</v>
      </c>
      <c r="W204" t="e">
        <f>Sheet3!D204</f>
        <v>#VALUE!</v>
      </c>
      <c r="X204" t="e">
        <f>Sheet3!E204</f>
        <v>#VALUE!</v>
      </c>
      <c r="Y204" t="str">
        <f t="shared" si="18"/>
        <v/>
      </c>
      <c r="Z204" t="str">
        <f>IF(ISERROR(Sheet1!AI204),"",Sheet1!AI204)</f>
        <v/>
      </c>
      <c r="AA204" t="e">
        <f>IF(Sheet1!W204="Councillors",5120,IF(Sheet1!W204="Information Technology Services Dept.",1024,IF(Sheet1!W204="City Clerk and Solicitor Dept",1953,"No")))</f>
        <v>#VALUE!</v>
      </c>
      <c r="AB204" s="5" t="s">
        <v>96</v>
      </c>
      <c r="AC204" t="e">
        <f>IF(Sheet1!W204="Councillors",4608,IF(Sheet1!W204="Information Technology Services Dept.",921,IF(Sheet1!W204="City Clerk and Solicitor Dept",1855,"No")))</f>
        <v>#VALUE!</v>
      </c>
      <c r="AD204" t="e">
        <f t="shared" si="21"/>
        <v>#VALUE!</v>
      </c>
      <c r="AE204" t="str">
        <f ca="1">IF(Sheet1!AM204="DC1MDB01","DC1",IF(Sheet1!AM204="DC1MDB02","DC1",IF(Sheet1!AM204="DC1MDB03","DC1",IF(Sheet1!AM204="DC1MDB04","DC1",IF(Sheet1!AM204="DC1MDB05","DC1",IF(Sheet1!AM204="DC1MDB06","DC1",IF(Sheet1!AM204="DC1MDB07","DC1",IF(Sheet1!AM204="DC1MDB08","DC1",IF(Sheet1!AM204="DC1MDB09","DC1",IF(Sheet1!AM204="DC1MDB10","DC1",IF(Sheet1!AM204="DC4MDB01","DC4",IF(Sheet1!AM204="DC4MDB02","DC4",IF(Sheet1!AM204="DC4MDB03","DC4",IF(Sheet1!AM204="DC4MDB04","DC4",IF(Sheet1!AM204="DC4MDB05","DC4",IF(Sheet1!AM204="DC4MDB06","DC4",IF(Sheet1!AM204="DC4MDB07","DC4",IF(Sheet1!AM204="DC4MDB08","DC4",IF(Sheet1!AM204="DC4MDB09","DC4",IF(Sheet1!AM204="DC4MDB10","DC4","$False"))))))))))))))))))))</f>
        <v>DC4</v>
      </c>
      <c r="AF204" t="s">
        <v>35</v>
      </c>
      <c r="AG204" t="e">
        <f t="shared" si="22"/>
        <v>#VALUE!</v>
      </c>
      <c r="AH204" t="e">
        <f t="shared" si="23"/>
        <v>#VALUE!</v>
      </c>
      <c r="AI204" t="s">
        <v>11</v>
      </c>
      <c r="AJ204" t="s">
        <v>12</v>
      </c>
      <c r="AK204" t="s">
        <v>13</v>
      </c>
      <c r="AL204" t="s">
        <v>14</v>
      </c>
      <c r="AM204" t="s">
        <v>5</v>
      </c>
      <c r="AN204" t="s">
        <v>15</v>
      </c>
      <c r="AO204" t="s">
        <v>16</v>
      </c>
      <c r="AP204" t="s">
        <v>17</v>
      </c>
      <c r="AQ204" t="s">
        <v>18</v>
      </c>
      <c r="AR204" t="s">
        <v>19</v>
      </c>
    </row>
    <row r="205" spans="1:44" ht="13.5" customHeight="1">
      <c r="A205" s="7"/>
      <c r="B205" s="7"/>
      <c r="C205" s="7"/>
      <c r="D205" s="8"/>
      <c r="F205" s="9" t="str">
        <f>(Sheet1!AE205)</f>
        <v/>
      </c>
      <c r="G205" t="str">
        <f>IF(OR(Sheet1!AH205="Yes",Sheet1!AF205="Yes"),"\\CMFP538\"&amp;Sheet1!AK205,"")</f>
        <v/>
      </c>
      <c r="H205" t="str">
        <f>IF(G205="","",Sheet1!AK205)</f>
        <v/>
      </c>
      <c r="I205" t="str">
        <f>IF(G205="","",Sheet1!AJ205)</f>
        <v/>
      </c>
      <c r="J205" t="e">
        <f>PROPER(Sheet1!Z205)</f>
        <v>#VALUE!</v>
      </c>
      <c r="K205" t="e">
        <f>PROPER(TRIM(IF(ISERROR(Sheet1!N205),Sheet1!Q205,Sheet1!N205)))</f>
        <v>#VALUE!</v>
      </c>
      <c r="L205" t="e">
        <f>PROPER(Sheet1!V205)</f>
        <v>#VALUE!</v>
      </c>
      <c r="M205" t="str">
        <f>TRIM(IF(ISERROR(Sheet1!P205),"",Sheet1!P205))</f>
        <v/>
      </c>
      <c r="N205" s="6" t="e">
        <f>(Sheet1!AA205)</f>
        <v>#VALUE!</v>
      </c>
      <c r="O205" s="6" t="e">
        <f t="shared" si="19"/>
        <v>#VALUE!</v>
      </c>
      <c r="P205" s="6" t="e">
        <f>IF(Sheet1!X205="No","No",IF(Sheet1!X205="","No","Yes"))</f>
        <v>#VALUE!</v>
      </c>
      <c r="Q205" t="e">
        <f>(Sheet1!AB205)</f>
        <v>#VALUE!</v>
      </c>
      <c r="R205" s="6" t="e">
        <f>IF(Sheet1!F205=FALSE,Q205,Sheet1!G205&amp;Sheet1!F205)</f>
        <v>#VALUE!</v>
      </c>
      <c r="S205" s="6" t="e">
        <f t="shared" si="20"/>
        <v>#VALUE!</v>
      </c>
      <c r="T205" s="6" t="e">
        <f>IF(Sheet1!A205=0,"C=US;A= ;P=Regional Municip;O=Lisgar;S="&amp;K205&amp;";"&amp;"G="&amp;L205&amp;";"&amp;"I="&amp;M205&amp;";","C=US;A= ;P=Regional Municip;O=Lisgar;S="&amp;K205&amp;";"&amp;"G="&amp;L205&amp;Sheet1!A205&amp;";"&amp;"I="&amp;M205&amp;";")</f>
        <v>#N/A</v>
      </c>
      <c r="U205" t="str">
        <f ca="1">(Sheet1!AM205)</f>
        <v>DC1MDB04</v>
      </c>
      <c r="V205" t="e">
        <f>(Sheet1!AC205)</f>
        <v>#VALUE!</v>
      </c>
      <c r="W205" t="e">
        <f>Sheet3!D205</f>
        <v>#VALUE!</v>
      </c>
      <c r="X205" t="e">
        <f>Sheet3!E205</f>
        <v>#VALUE!</v>
      </c>
      <c r="Y205" t="str">
        <f t="shared" si="18"/>
        <v/>
      </c>
      <c r="Z205" t="str">
        <f>IF(ISERROR(Sheet1!AI205),"",Sheet1!AI205)</f>
        <v/>
      </c>
      <c r="AA205" t="e">
        <f>IF(Sheet1!W205="Councillors",5120,IF(Sheet1!W205="Information Technology Services Dept.",1024,IF(Sheet1!W205="City Clerk and Solicitor Dept",1953,"No")))</f>
        <v>#VALUE!</v>
      </c>
      <c r="AB205" s="5" t="s">
        <v>96</v>
      </c>
      <c r="AC205" t="e">
        <f>IF(Sheet1!W205="Councillors",4608,IF(Sheet1!W205="Information Technology Services Dept.",921,IF(Sheet1!W205="City Clerk and Solicitor Dept",1855,"No")))</f>
        <v>#VALUE!</v>
      </c>
      <c r="AD205" t="e">
        <f t="shared" si="21"/>
        <v>#VALUE!</v>
      </c>
      <c r="AE205" t="str">
        <f ca="1">IF(Sheet1!AM205="DC1MDB01","DC1",IF(Sheet1!AM205="DC1MDB02","DC1",IF(Sheet1!AM205="DC1MDB03","DC1",IF(Sheet1!AM205="DC1MDB04","DC1",IF(Sheet1!AM205="DC1MDB05","DC1",IF(Sheet1!AM205="DC1MDB06","DC1",IF(Sheet1!AM205="DC1MDB07","DC1",IF(Sheet1!AM205="DC1MDB08","DC1",IF(Sheet1!AM205="DC1MDB09","DC1",IF(Sheet1!AM205="DC1MDB10","DC1",IF(Sheet1!AM205="DC4MDB01","DC4",IF(Sheet1!AM205="DC4MDB02","DC4",IF(Sheet1!AM205="DC4MDB03","DC4",IF(Sheet1!AM205="DC4MDB04","DC4",IF(Sheet1!AM205="DC4MDB05","DC4",IF(Sheet1!AM205="DC4MDB06","DC4",IF(Sheet1!AM205="DC4MDB07","DC4",IF(Sheet1!AM205="DC4MDB08","DC4",IF(Sheet1!AM205="DC4MDB09","DC4",IF(Sheet1!AM205="DC4MDB10","DC4","$False"))))))))))))))))))))</f>
        <v>DC1</v>
      </c>
      <c r="AF205" t="s">
        <v>35</v>
      </c>
      <c r="AG205" t="e">
        <f t="shared" si="22"/>
        <v>#VALUE!</v>
      </c>
      <c r="AH205" t="e">
        <f t="shared" si="23"/>
        <v>#VALUE!</v>
      </c>
      <c r="AI205" t="s">
        <v>11</v>
      </c>
      <c r="AJ205" t="s">
        <v>12</v>
      </c>
      <c r="AK205" t="s">
        <v>13</v>
      </c>
      <c r="AL205" t="s">
        <v>14</v>
      </c>
      <c r="AM205" t="s">
        <v>5</v>
      </c>
      <c r="AN205" t="s">
        <v>15</v>
      </c>
      <c r="AO205" t="s">
        <v>16</v>
      </c>
      <c r="AP205" t="s">
        <v>17</v>
      </c>
      <c r="AQ205" t="s">
        <v>18</v>
      </c>
      <c r="AR205" t="s">
        <v>19</v>
      </c>
    </row>
    <row r="206" spans="1:44" ht="13.5" customHeight="1">
      <c r="A206" s="7"/>
      <c r="B206" s="7"/>
      <c r="C206" s="7"/>
      <c r="D206" s="8"/>
      <c r="F206" s="9" t="str">
        <f>(Sheet1!AE206)</f>
        <v/>
      </c>
      <c r="G206" t="str">
        <f>IF(OR(Sheet1!AH206="Yes",Sheet1!AF206="Yes"),"\\CMFP538\"&amp;Sheet1!AK206,"")</f>
        <v/>
      </c>
      <c r="H206" t="str">
        <f>IF(G206="","",Sheet1!AK206)</f>
        <v/>
      </c>
      <c r="I206" t="str">
        <f>IF(G206="","",Sheet1!AJ206)</f>
        <v/>
      </c>
      <c r="J206" t="e">
        <f>PROPER(Sheet1!Z206)</f>
        <v>#VALUE!</v>
      </c>
      <c r="K206" t="e">
        <f>PROPER(TRIM(IF(ISERROR(Sheet1!N206),Sheet1!Q206,Sheet1!N206)))</f>
        <v>#VALUE!</v>
      </c>
      <c r="L206" t="e">
        <f>PROPER(Sheet1!V206)</f>
        <v>#VALUE!</v>
      </c>
      <c r="M206" t="str">
        <f>TRIM(IF(ISERROR(Sheet1!P206),"",Sheet1!P206))</f>
        <v/>
      </c>
      <c r="N206" s="6" t="e">
        <f>(Sheet1!AA206)</f>
        <v>#VALUE!</v>
      </c>
      <c r="O206" s="6" t="e">
        <f t="shared" si="19"/>
        <v>#VALUE!</v>
      </c>
      <c r="P206" s="6" t="e">
        <f>IF(Sheet1!X206="No","No",IF(Sheet1!X206="","No","Yes"))</f>
        <v>#VALUE!</v>
      </c>
      <c r="Q206" t="e">
        <f>(Sheet1!AB206)</f>
        <v>#VALUE!</v>
      </c>
      <c r="R206" s="6" t="e">
        <f>IF(Sheet1!F206=FALSE,Q206,Sheet1!G206&amp;Sheet1!F206)</f>
        <v>#VALUE!</v>
      </c>
      <c r="S206" s="6" t="e">
        <f t="shared" si="20"/>
        <v>#VALUE!</v>
      </c>
      <c r="T206" s="6" t="e">
        <f>IF(Sheet1!A206=0,"C=US;A= ;P=Regional Municip;O=Lisgar;S="&amp;K206&amp;";"&amp;"G="&amp;L206&amp;";"&amp;"I="&amp;M206&amp;";","C=US;A= ;P=Regional Municip;O=Lisgar;S="&amp;K206&amp;";"&amp;"G="&amp;L206&amp;Sheet1!A206&amp;";"&amp;"I="&amp;M206&amp;";")</f>
        <v>#N/A</v>
      </c>
      <c r="U206" t="str">
        <f ca="1">(Sheet1!AM206)</f>
        <v>DC1MDB06</v>
      </c>
      <c r="V206" t="e">
        <f>(Sheet1!AC206)</f>
        <v>#VALUE!</v>
      </c>
      <c r="W206" t="e">
        <f>Sheet3!D206</f>
        <v>#VALUE!</v>
      </c>
      <c r="X206" t="e">
        <f>Sheet3!E206</f>
        <v>#VALUE!</v>
      </c>
      <c r="Y206" t="str">
        <f t="shared" si="18"/>
        <v/>
      </c>
      <c r="Z206" t="str">
        <f>IF(ISERROR(Sheet1!AI206),"",Sheet1!AI206)</f>
        <v/>
      </c>
      <c r="AA206" t="e">
        <f>IF(Sheet1!W206="Councillors",5120,IF(Sheet1!W206="Information Technology Services Dept.",1024,IF(Sheet1!W206="City Clerk and Solicitor Dept",1953,"No")))</f>
        <v>#VALUE!</v>
      </c>
      <c r="AB206" s="5" t="s">
        <v>96</v>
      </c>
      <c r="AC206" t="e">
        <f>IF(Sheet1!W206="Councillors",4608,IF(Sheet1!W206="Information Technology Services Dept.",921,IF(Sheet1!W206="City Clerk and Solicitor Dept",1855,"No")))</f>
        <v>#VALUE!</v>
      </c>
      <c r="AD206" t="e">
        <f t="shared" si="21"/>
        <v>#VALUE!</v>
      </c>
      <c r="AE206" t="str">
        <f ca="1">IF(Sheet1!AM206="DC1MDB01","DC1",IF(Sheet1!AM206="DC1MDB02","DC1",IF(Sheet1!AM206="DC1MDB03","DC1",IF(Sheet1!AM206="DC1MDB04","DC1",IF(Sheet1!AM206="DC1MDB05","DC1",IF(Sheet1!AM206="DC1MDB06","DC1",IF(Sheet1!AM206="DC1MDB07","DC1",IF(Sheet1!AM206="DC1MDB08","DC1",IF(Sheet1!AM206="DC1MDB09","DC1",IF(Sheet1!AM206="DC1MDB10","DC1",IF(Sheet1!AM206="DC4MDB01","DC4",IF(Sheet1!AM206="DC4MDB02","DC4",IF(Sheet1!AM206="DC4MDB03","DC4",IF(Sheet1!AM206="DC4MDB04","DC4",IF(Sheet1!AM206="DC4MDB05","DC4",IF(Sheet1!AM206="DC4MDB06","DC4",IF(Sheet1!AM206="DC4MDB07","DC4",IF(Sheet1!AM206="DC4MDB08","DC4",IF(Sheet1!AM206="DC4MDB09","DC4",IF(Sheet1!AM206="DC4MDB10","DC4","$False"))))))))))))))))))))</f>
        <v>DC1</v>
      </c>
      <c r="AF206" t="s">
        <v>35</v>
      </c>
      <c r="AG206" t="e">
        <f t="shared" si="22"/>
        <v>#VALUE!</v>
      </c>
      <c r="AH206" t="e">
        <f t="shared" si="23"/>
        <v>#VALUE!</v>
      </c>
      <c r="AI206" t="s">
        <v>11</v>
      </c>
      <c r="AJ206" t="s">
        <v>12</v>
      </c>
      <c r="AK206" t="s">
        <v>13</v>
      </c>
      <c r="AL206" t="s">
        <v>14</v>
      </c>
      <c r="AM206" t="s">
        <v>5</v>
      </c>
      <c r="AN206" t="s">
        <v>15</v>
      </c>
      <c r="AO206" t="s">
        <v>16</v>
      </c>
      <c r="AP206" t="s">
        <v>17</v>
      </c>
      <c r="AQ206" t="s">
        <v>18</v>
      </c>
      <c r="AR206" t="s">
        <v>19</v>
      </c>
    </row>
    <row r="207" spans="1:44" ht="13.5" customHeight="1">
      <c r="A207" s="7"/>
      <c r="B207" s="7"/>
      <c r="C207" s="7"/>
      <c r="D207" s="8"/>
      <c r="F207" s="9" t="str">
        <f>(Sheet1!AE207)</f>
        <v/>
      </c>
      <c r="G207" t="str">
        <f>IF(OR(Sheet1!AH207="Yes",Sheet1!AF207="Yes"),"\\CMFP538\"&amp;Sheet1!AK207,"")</f>
        <v/>
      </c>
      <c r="H207" t="str">
        <f>IF(G207="","",Sheet1!AK207)</f>
        <v/>
      </c>
      <c r="I207" t="str">
        <f>IF(G207="","",Sheet1!AJ207)</f>
        <v/>
      </c>
      <c r="J207" t="e">
        <f>PROPER(Sheet1!Z207)</f>
        <v>#VALUE!</v>
      </c>
      <c r="K207" t="e">
        <f>PROPER(TRIM(IF(ISERROR(Sheet1!N207),Sheet1!Q207,Sheet1!N207)))</f>
        <v>#VALUE!</v>
      </c>
      <c r="L207" t="e">
        <f>PROPER(Sheet1!V207)</f>
        <v>#VALUE!</v>
      </c>
      <c r="M207" t="str">
        <f>TRIM(IF(ISERROR(Sheet1!P207),"",Sheet1!P207))</f>
        <v/>
      </c>
      <c r="N207" s="6" t="e">
        <f>(Sheet1!AA207)</f>
        <v>#VALUE!</v>
      </c>
      <c r="O207" s="6" t="e">
        <f t="shared" si="19"/>
        <v>#VALUE!</v>
      </c>
      <c r="P207" s="6" t="e">
        <f>IF(Sheet1!X207="No","No",IF(Sheet1!X207="","No","Yes"))</f>
        <v>#VALUE!</v>
      </c>
      <c r="Q207" t="e">
        <f>(Sheet1!AB207)</f>
        <v>#VALUE!</v>
      </c>
      <c r="R207" s="6" t="e">
        <f>IF(Sheet1!F207=FALSE,Q207,Sheet1!G207&amp;Sheet1!F207)</f>
        <v>#VALUE!</v>
      </c>
      <c r="S207" s="6" t="e">
        <f t="shared" si="20"/>
        <v>#VALUE!</v>
      </c>
      <c r="T207" s="6" t="e">
        <f>IF(Sheet1!A207=0,"C=US;A= ;P=Regional Municip;O=Lisgar;S="&amp;K207&amp;";"&amp;"G="&amp;L207&amp;";"&amp;"I="&amp;M207&amp;";","C=US;A= ;P=Regional Municip;O=Lisgar;S="&amp;K207&amp;";"&amp;"G="&amp;L207&amp;Sheet1!A207&amp;";"&amp;"I="&amp;M207&amp;";")</f>
        <v>#N/A</v>
      </c>
      <c r="U207" t="str">
        <f ca="1">(Sheet1!AM207)</f>
        <v>DC4MDB05</v>
      </c>
      <c r="V207" t="e">
        <f>(Sheet1!AC207)</f>
        <v>#VALUE!</v>
      </c>
      <c r="W207" t="e">
        <f>Sheet3!D207</f>
        <v>#VALUE!</v>
      </c>
      <c r="X207" t="e">
        <f>Sheet3!E207</f>
        <v>#VALUE!</v>
      </c>
      <c r="Y207" t="str">
        <f t="shared" si="18"/>
        <v/>
      </c>
      <c r="Z207" t="str">
        <f>IF(ISERROR(Sheet1!AI207),"",Sheet1!AI207)</f>
        <v/>
      </c>
      <c r="AA207" t="e">
        <f>IF(Sheet1!W207="Councillors",5120,IF(Sheet1!W207="Information Technology Services Dept.",1024,IF(Sheet1!W207="City Clerk and Solicitor Dept",1953,"No")))</f>
        <v>#VALUE!</v>
      </c>
      <c r="AB207" s="5" t="s">
        <v>96</v>
      </c>
      <c r="AC207" t="e">
        <f>IF(Sheet1!W207="Councillors",4608,IF(Sheet1!W207="Information Technology Services Dept.",921,IF(Sheet1!W207="City Clerk and Solicitor Dept",1855,"No")))</f>
        <v>#VALUE!</v>
      </c>
      <c r="AD207" t="e">
        <f t="shared" si="21"/>
        <v>#VALUE!</v>
      </c>
      <c r="AE207" t="str">
        <f ca="1">IF(Sheet1!AM207="DC1MDB01","DC1",IF(Sheet1!AM207="DC1MDB02","DC1",IF(Sheet1!AM207="DC1MDB03","DC1",IF(Sheet1!AM207="DC1MDB04","DC1",IF(Sheet1!AM207="DC1MDB05","DC1",IF(Sheet1!AM207="DC1MDB06","DC1",IF(Sheet1!AM207="DC1MDB07","DC1",IF(Sheet1!AM207="DC1MDB08","DC1",IF(Sheet1!AM207="DC1MDB09","DC1",IF(Sheet1!AM207="DC1MDB10","DC1",IF(Sheet1!AM207="DC4MDB01","DC4",IF(Sheet1!AM207="DC4MDB02","DC4",IF(Sheet1!AM207="DC4MDB03","DC4",IF(Sheet1!AM207="DC4MDB04","DC4",IF(Sheet1!AM207="DC4MDB05","DC4",IF(Sheet1!AM207="DC4MDB06","DC4",IF(Sheet1!AM207="DC4MDB07","DC4",IF(Sheet1!AM207="DC4MDB08","DC4",IF(Sheet1!AM207="DC4MDB09","DC4",IF(Sheet1!AM207="DC4MDB10","DC4","$False"))))))))))))))))))))</f>
        <v>DC4</v>
      </c>
      <c r="AF207" t="s">
        <v>35</v>
      </c>
      <c r="AG207" t="e">
        <f t="shared" si="22"/>
        <v>#VALUE!</v>
      </c>
      <c r="AH207" t="e">
        <f t="shared" si="23"/>
        <v>#VALUE!</v>
      </c>
      <c r="AI207" t="s">
        <v>11</v>
      </c>
      <c r="AJ207" t="s">
        <v>12</v>
      </c>
      <c r="AK207" t="s">
        <v>13</v>
      </c>
      <c r="AL207" t="s">
        <v>14</v>
      </c>
      <c r="AM207" t="s">
        <v>5</v>
      </c>
      <c r="AN207" t="s">
        <v>15</v>
      </c>
      <c r="AO207" t="s">
        <v>16</v>
      </c>
      <c r="AP207" t="s">
        <v>17</v>
      </c>
      <c r="AQ207" t="s">
        <v>18</v>
      </c>
      <c r="AR207" t="s">
        <v>19</v>
      </c>
    </row>
    <row r="208" spans="1:44" ht="13.5" customHeight="1">
      <c r="A208" s="7"/>
      <c r="B208" s="7"/>
      <c r="C208" s="7"/>
      <c r="D208" s="8"/>
      <c r="F208" s="9" t="str">
        <f>(Sheet1!AE208)</f>
        <v/>
      </c>
      <c r="G208" t="str">
        <f>IF(OR(Sheet1!AH208="Yes",Sheet1!AF208="Yes"),"\\CMFP538\"&amp;Sheet1!AK208,"")</f>
        <v/>
      </c>
      <c r="H208" t="str">
        <f>IF(G208="","",Sheet1!AK208)</f>
        <v/>
      </c>
      <c r="I208" t="str">
        <f>IF(G208="","",Sheet1!AJ208)</f>
        <v/>
      </c>
      <c r="J208" t="e">
        <f>PROPER(Sheet1!Z208)</f>
        <v>#VALUE!</v>
      </c>
      <c r="K208" t="e">
        <f>PROPER(TRIM(IF(ISERROR(Sheet1!N208),Sheet1!Q208,Sheet1!N208)))</f>
        <v>#VALUE!</v>
      </c>
      <c r="L208" t="e">
        <f>PROPER(Sheet1!V208)</f>
        <v>#VALUE!</v>
      </c>
      <c r="M208" t="str">
        <f>TRIM(IF(ISERROR(Sheet1!P208),"",Sheet1!P208))</f>
        <v/>
      </c>
      <c r="N208" s="6" t="e">
        <f>(Sheet1!AA208)</f>
        <v>#VALUE!</v>
      </c>
      <c r="O208" s="6" t="e">
        <f t="shared" si="19"/>
        <v>#VALUE!</v>
      </c>
      <c r="P208" s="6" t="e">
        <f>IF(Sheet1!X208="No","No",IF(Sheet1!X208="","No","Yes"))</f>
        <v>#VALUE!</v>
      </c>
      <c r="Q208" t="e">
        <f>(Sheet1!AB208)</f>
        <v>#VALUE!</v>
      </c>
      <c r="R208" s="6" t="e">
        <f>IF(Sheet1!F208=FALSE,Q208,Sheet1!G208&amp;Sheet1!F208)</f>
        <v>#VALUE!</v>
      </c>
      <c r="S208" s="6" t="e">
        <f t="shared" si="20"/>
        <v>#VALUE!</v>
      </c>
      <c r="T208" s="6" t="e">
        <f>IF(Sheet1!A208=0,"C=US;A= ;P=Regional Municip;O=Lisgar;S="&amp;K208&amp;";"&amp;"G="&amp;L208&amp;";"&amp;"I="&amp;M208&amp;";","C=US;A= ;P=Regional Municip;O=Lisgar;S="&amp;K208&amp;";"&amp;"G="&amp;L208&amp;Sheet1!A208&amp;";"&amp;"I="&amp;M208&amp;";")</f>
        <v>#N/A</v>
      </c>
      <c r="U208" t="str">
        <f ca="1">(Sheet1!AM208)</f>
        <v>DC4MDB07</v>
      </c>
      <c r="V208" t="e">
        <f>(Sheet1!AC208)</f>
        <v>#VALUE!</v>
      </c>
      <c r="W208" t="e">
        <f>Sheet3!D208</f>
        <v>#VALUE!</v>
      </c>
      <c r="X208" t="e">
        <f>Sheet3!E208</f>
        <v>#VALUE!</v>
      </c>
      <c r="Y208" t="str">
        <f t="shared" si="18"/>
        <v/>
      </c>
      <c r="Z208" t="str">
        <f>IF(ISERROR(Sheet1!AI208),"",Sheet1!AI208)</f>
        <v/>
      </c>
      <c r="AA208" t="e">
        <f>IF(Sheet1!W208="Councillors",5120,IF(Sheet1!W208="Information Technology Services Dept.",1024,IF(Sheet1!W208="City Clerk and Solicitor Dept",1953,"No")))</f>
        <v>#VALUE!</v>
      </c>
      <c r="AB208" s="5" t="s">
        <v>96</v>
      </c>
      <c r="AC208" t="e">
        <f>IF(Sheet1!W208="Councillors",4608,IF(Sheet1!W208="Information Technology Services Dept.",921,IF(Sheet1!W208="City Clerk and Solicitor Dept",1855,"No")))</f>
        <v>#VALUE!</v>
      </c>
      <c r="AD208" t="e">
        <f t="shared" si="21"/>
        <v>#VALUE!</v>
      </c>
      <c r="AE208" t="str">
        <f ca="1">IF(Sheet1!AM208="DC1MDB01","DC1",IF(Sheet1!AM208="DC1MDB02","DC1",IF(Sheet1!AM208="DC1MDB03","DC1",IF(Sheet1!AM208="DC1MDB04","DC1",IF(Sheet1!AM208="DC1MDB05","DC1",IF(Sheet1!AM208="DC1MDB06","DC1",IF(Sheet1!AM208="DC1MDB07","DC1",IF(Sheet1!AM208="DC1MDB08","DC1",IF(Sheet1!AM208="DC1MDB09","DC1",IF(Sheet1!AM208="DC1MDB10","DC1",IF(Sheet1!AM208="DC4MDB01","DC4",IF(Sheet1!AM208="DC4MDB02","DC4",IF(Sheet1!AM208="DC4MDB03","DC4",IF(Sheet1!AM208="DC4MDB04","DC4",IF(Sheet1!AM208="DC4MDB05","DC4",IF(Sheet1!AM208="DC4MDB06","DC4",IF(Sheet1!AM208="DC4MDB07","DC4",IF(Sheet1!AM208="DC4MDB08","DC4",IF(Sheet1!AM208="DC4MDB09","DC4",IF(Sheet1!AM208="DC4MDB10","DC4","$False"))))))))))))))))))))</f>
        <v>DC4</v>
      </c>
      <c r="AF208" t="s">
        <v>35</v>
      </c>
      <c r="AG208" t="e">
        <f t="shared" si="22"/>
        <v>#VALUE!</v>
      </c>
      <c r="AH208" t="e">
        <f t="shared" si="23"/>
        <v>#VALUE!</v>
      </c>
      <c r="AI208" t="s">
        <v>11</v>
      </c>
      <c r="AJ208" t="s">
        <v>12</v>
      </c>
      <c r="AK208" t="s">
        <v>13</v>
      </c>
      <c r="AL208" t="s">
        <v>14</v>
      </c>
      <c r="AM208" t="s">
        <v>5</v>
      </c>
      <c r="AN208" t="s">
        <v>15</v>
      </c>
      <c r="AO208" t="s">
        <v>16</v>
      </c>
      <c r="AP208" t="s">
        <v>17</v>
      </c>
      <c r="AQ208" t="s">
        <v>18</v>
      </c>
      <c r="AR208" t="s">
        <v>19</v>
      </c>
    </row>
    <row r="209" spans="1:44" ht="13.5" customHeight="1">
      <c r="A209" s="7"/>
      <c r="B209" s="7"/>
      <c r="C209" s="7"/>
      <c r="D209" s="8"/>
      <c r="F209" s="9" t="str">
        <f>(Sheet1!AE209)</f>
        <v/>
      </c>
      <c r="G209" t="str">
        <f>IF(OR(Sheet1!AH209="Yes",Sheet1!AF209="Yes"),"\\CMFP538\"&amp;Sheet1!AK209,"")</f>
        <v/>
      </c>
      <c r="H209" t="str">
        <f>IF(G209="","",Sheet1!AK209)</f>
        <v/>
      </c>
      <c r="I209" t="str">
        <f>IF(G209="","",Sheet1!AJ209)</f>
        <v/>
      </c>
      <c r="J209" t="e">
        <f>PROPER(Sheet1!Z209)</f>
        <v>#VALUE!</v>
      </c>
      <c r="K209" t="e">
        <f>PROPER(TRIM(IF(ISERROR(Sheet1!N209),Sheet1!Q209,Sheet1!N209)))</f>
        <v>#VALUE!</v>
      </c>
      <c r="L209" t="e">
        <f>PROPER(Sheet1!V209)</f>
        <v>#VALUE!</v>
      </c>
      <c r="M209" t="str">
        <f>TRIM(IF(ISERROR(Sheet1!P209),"",Sheet1!P209))</f>
        <v/>
      </c>
      <c r="N209" s="6" t="e">
        <f>(Sheet1!AA209)</f>
        <v>#VALUE!</v>
      </c>
      <c r="O209" s="6" t="e">
        <f t="shared" si="19"/>
        <v>#VALUE!</v>
      </c>
      <c r="P209" s="6" t="e">
        <f>IF(Sheet1!X209="No","No",IF(Sheet1!X209="","No","Yes"))</f>
        <v>#VALUE!</v>
      </c>
      <c r="Q209" t="e">
        <f>(Sheet1!AB209)</f>
        <v>#VALUE!</v>
      </c>
      <c r="R209" s="6" t="e">
        <f>IF(Sheet1!F209=FALSE,Q209,Sheet1!G209&amp;Sheet1!F209)</f>
        <v>#VALUE!</v>
      </c>
      <c r="S209" s="6" t="e">
        <f t="shared" si="20"/>
        <v>#VALUE!</v>
      </c>
      <c r="T209" s="6" t="e">
        <f>IF(Sheet1!A209=0,"C=US;A= ;P=Regional Municip;O=Lisgar;S="&amp;K209&amp;";"&amp;"G="&amp;L209&amp;";"&amp;"I="&amp;M209&amp;";","C=US;A= ;P=Regional Municip;O=Lisgar;S="&amp;K209&amp;";"&amp;"G="&amp;L209&amp;Sheet1!A209&amp;";"&amp;"I="&amp;M209&amp;";")</f>
        <v>#N/A</v>
      </c>
      <c r="U209" t="str">
        <f ca="1">(Sheet1!AM209)</f>
        <v>DC1MDB07</v>
      </c>
      <c r="V209" t="e">
        <f>(Sheet1!AC209)</f>
        <v>#VALUE!</v>
      </c>
      <c r="W209" t="e">
        <f>Sheet3!D209</f>
        <v>#VALUE!</v>
      </c>
      <c r="X209" t="e">
        <f>Sheet3!E209</f>
        <v>#VALUE!</v>
      </c>
      <c r="Y209" t="str">
        <f t="shared" si="18"/>
        <v/>
      </c>
      <c r="Z209" t="str">
        <f>IF(ISERROR(Sheet1!AI209),"",Sheet1!AI209)</f>
        <v/>
      </c>
      <c r="AA209" t="e">
        <f>IF(Sheet1!W209="Councillors",5120,IF(Sheet1!W209="Information Technology Services Dept.",1024,IF(Sheet1!W209="City Clerk and Solicitor Dept",1953,"No")))</f>
        <v>#VALUE!</v>
      </c>
      <c r="AB209" s="5" t="s">
        <v>96</v>
      </c>
      <c r="AC209" t="e">
        <f>IF(Sheet1!W209="Councillors",4608,IF(Sheet1!W209="Information Technology Services Dept.",921,IF(Sheet1!W209="City Clerk and Solicitor Dept",1855,"No")))</f>
        <v>#VALUE!</v>
      </c>
      <c r="AD209" t="e">
        <f t="shared" si="21"/>
        <v>#VALUE!</v>
      </c>
      <c r="AE209" t="str">
        <f ca="1">IF(Sheet1!AM209="DC1MDB01","DC1",IF(Sheet1!AM209="DC1MDB02","DC1",IF(Sheet1!AM209="DC1MDB03","DC1",IF(Sheet1!AM209="DC1MDB04","DC1",IF(Sheet1!AM209="DC1MDB05","DC1",IF(Sheet1!AM209="DC1MDB06","DC1",IF(Sheet1!AM209="DC1MDB07","DC1",IF(Sheet1!AM209="DC1MDB08","DC1",IF(Sheet1!AM209="DC1MDB09","DC1",IF(Sheet1!AM209="DC1MDB10","DC1",IF(Sheet1!AM209="DC4MDB01","DC4",IF(Sheet1!AM209="DC4MDB02","DC4",IF(Sheet1!AM209="DC4MDB03","DC4",IF(Sheet1!AM209="DC4MDB04","DC4",IF(Sheet1!AM209="DC4MDB05","DC4",IF(Sheet1!AM209="DC4MDB06","DC4",IF(Sheet1!AM209="DC4MDB07","DC4",IF(Sheet1!AM209="DC4MDB08","DC4",IF(Sheet1!AM209="DC4MDB09","DC4",IF(Sheet1!AM209="DC4MDB10","DC4","$False"))))))))))))))))))))</f>
        <v>DC1</v>
      </c>
      <c r="AF209" t="s">
        <v>35</v>
      </c>
      <c r="AG209" t="e">
        <f t="shared" si="22"/>
        <v>#VALUE!</v>
      </c>
      <c r="AH209" t="e">
        <f t="shared" si="23"/>
        <v>#VALUE!</v>
      </c>
      <c r="AI209" t="s">
        <v>11</v>
      </c>
      <c r="AJ209" t="s">
        <v>12</v>
      </c>
      <c r="AK209" t="s">
        <v>13</v>
      </c>
      <c r="AL209" t="s">
        <v>14</v>
      </c>
      <c r="AM209" t="s">
        <v>5</v>
      </c>
      <c r="AN209" t="s">
        <v>15</v>
      </c>
      <c r="AO209" t="s">
        <v>16</v>
      </c>
      <c r="AP209" t="s">
        <v>17</v>
      </c>
      <c r="AQ209" t="s">
        <v>18</v>
      </c>
      <c r="AR209" t="s">
        <v>19</v>
      </c>
    </row>
    <row r="210" spans="1:44" ht="13.5" customHeight="1">
      <c r="A210" s="7"/>
      <c r="B210" s="7"/>
      <c r="C210" s="7"/>
      <c r="D210" s="8"/>
      <c r="F210" s="9" t="str">
        <f>(Sheet1!AE210)</f>
        <v/>
      </c>
      <c r="G210" t="str">
        <f>IF(OR(Sheet1!AH210="Yes",Sheet1!AF210="Yes"),"\\CMFP538\"&amp;Sheet1!AK210,"")</f>
        <v/>
      </c>
      <c r="H210" t="str">
        <f>IF(G210="","",Sheet1!AK210)</f>
        <v/>
      </c>
      <c r="I210" t="str">
        <f>IF(G210="","",Sheet1!AJ210)</f>
        <v/>
      </c>
      <c r="J210" t="e">
        <f>PROPER(Sheet1!Z210)</f>
        <v>#VALUE!</v>
      </c>
      <c r="K210" t="e">
        <f>PROPER(TRIM(IF(ISERROR(Sheet1!N210),Sheet1!Q210,Sheet1!N210)))</f>
        <v>#VALUE!</v>
      </c>
      <c r="L210" t="e">
        <f>PROPER(Sheet1!V210)</f>
        <v>#VALUE!</v>
      </c>
      <c r="M210" t="str">
        <f>TRIM(IF(ISERROR(Sheet1!P210),"",Sheet1!P210))</f>
        <v/>
      </c>
      <c r="N210" s="6" t="e">
        <f>(Sheet1!AA210)</f>
        <v>#VALUE!</v>
      </c>
      <c r="O210" s="6" t="e">
        <f t="shared" si="19"/>
        <v>#VALUE!</v>
      </c>
      <c r="P210" s="6" t="e">
        <f>IF(Sheet1!X210="No","No",IF(Sheet1!X210="","No","Yes"))</f>
        <v>#VALUE!</v>
      </c>
      <c r="Q210" t="e">
        <f>(Sheet1!AB210)</f>
        <v>#VALUE!</v>
      </c>
      <c r="R210" s="6" t="e">
        <f>IF(Sheet1!F210=FALSE,Q210,Sheet1!G210&amp;Sheet1!F210)</f>
        <v>#VALUE!</v>
      </c>
      <c r="S210" s="6" t="e">
        <f t="shared" si="20"/>
        <v>#VALUE!</v>
      </c>
      <c r="T210" s="6" t="e">
        <f>IF(Sheet1!A210=0,"C=US;A= ;P=Regional Municip;O=Lisgar;S="&amp;K210&amp;";"&amp;"G="&amp;L210&amp;";"&amp;"I="&amp;M210&amp;";","C=US;A= ;P=Regional Municip;O=Lisgar;S="&amp;K210&amp;";"&amp;"G="&amp;L210&amp;Sheet1!A210&amp;";"&amp;"I="&amp;M210&amp;";")</f>
        <v>#N/A</v>
      </c>
      <c r="U210" t="str">
        <f ca="1">(Sheet1!AM210)</f>
        <v>DC1MDB08</v>
      </c>
      <c r="V210" t="e">
        <f>(Sheet1!AC210)</f>
        <v>#VALUE!</v>
      </c>
      <c r="W210" t="e">
        <f>Sheet3!D210</f>
        <v>#VALUE!</v>
      </c>
      <c r="X210" t="e">
        <f>Sheet3!E210</f>
        <v>#VALUE!</v>
      </c>
      <c r="Y210" t="str">
        <f t="shared" si="18"/>
        <v/>
      </c>
      <c r="Z210" t="str">
        <f>IF(ISERROR(Sheet1!AI210),"",Sheet1!AI210)</f>
        <v/>
      </c>
      <c r="AA210" t="e">
        <f>IF(Sheet1!W210="Councillors",5120,IF(Sheet1!W210="Information Technology Services Dept.",1024,IF(Sheet1!W210="City Clerk and Solicitor Dept",1953,"No")))</f>
        <v>#VALUE!</v>
      </c>
      <c r="AB210" s="5" t="s">
        <v>96</v>
      </c>
      <c r="AC210" t="e">
        <f>IF(Sheet1!W210="Councillors",4608,IF(Sheet1!W210="Information Technology Services Dept.",921,IF(Sheet1!W210="City Clerk and Solicitor Dept",1855,"No")))</f>
        <v>#VALUE!</v>
      </c>
      <c r="AD210" t="e">
        <f t="shared" si="21"/>
        <v>#VALUE!</v>
      </c>
      <c r="AE210" t="str">
        <f ca="1">IF(Sheet1!AM210="DC1MDB01","DC1",IF(Sheet1!AM210="DC1MDB02","DC1",IF(Sheet1!AM210="DC1MDB03","DC1",IF(Sheet1!AM210="DC1MDB04","DC1",IF(Sheet1!AM210="DC1MDB05","DC1",IF(Sheet1!AM210="DC1MDB06","DC1",IF(Sheet1!AM210="DC1MDB07","DC1",IF(Sheet1!AM210="DC1MDB08","DC1",IF(Sheet1!AM210="DC1MDB09","DC1",IF(Sheet1!AM210="DC1MDB10","DC1",IF(Sheet1!AM210="DC4MDB01","DC4",IF(Sheet1!AM210="DC4MDB02","DC4",IF(Sheet1!AM210="DC4MDB03","DC4",IF(Sheet1!AM210="DC4MDB04","DC4",IF(Sheet1!AM210="DC4MDB05","DC4",IF(Sheet1!AM210="DC4MDB06","DC4",IF(Sheet1!AM210="DC4MDB07","DC4",IF(Sheet1!AM210="DC4MDB08","DC4",IF(Sheet1!AM210="DC4MDB09","DC4",IF(Sheet1!AM210="DC4MDB10","DC4","$False"))))))))))))))))))))</f>
        <v>DC1</v>
      </c>
      <c r="AF210" t="s">
        <v>35</v>
      </c>
      <c r="AG210" t="e">
        <f t="shared" si="22"/>
        <v>#VALUE!</v>
      </c>
      <c r="AH210" t="e">
        <f t="shared" si="23"/>
        <v>#VALUE!</v>
      </c>
      <c r="AI210" t="s">
        <v>11</v>
      </c>
      <c r="AJ210" t="s">
        <v>12</v>
      </c>
      <c r="AK210" t="s">
        <v>13</v>
      </c>
      <c r="AL210" t="s">
        <v>14</v>
      </c>
      <c r="AM210" t="s">
        <v>5</v>
      </c>
      <c r="AN210" t="s">
        <v>15</v>
      </c>
      <c r="AO210" t="s">
        <v>16</v>
      </c>
      <c r="AP210" t="s">
        <v>17</v>
      </c>
      <c r="AQ210" t="s">
        <v>18</v>
      </c>
      <c r="AR210" t="s">
        <v>19</v>
      </c>
    </row>
    <row r="211" spans="1:44" ht="13.5" customHeight="1">
      <c r="A211" s="7"/>
      <c r="B211" s="7"/>
      <c r="C211" s="7"/>
      <c r="D211" s="8"/>
      <c r="F211" s="9" t="str">
        <f>(Sheet1!AE211)</f>
        <v/>
      </c>
      <c r="G211" t="str">
        <f>IF(OR(Sheet1!AH211="Yes",Sheet1!AF211="Yes"),"\\CMFP538\"&amp;Sheet1!AK211,"")</f>
        <v/>
      </c>
      <c r="H211" t="str">
        <f>IF(G211="","",Sheet1!AK211)</f>
        <v/>
      </c>
      <c r="I211" t="str">
        <f>IF(G211="","",Sheet1!AJ211)</f>
        <v/>
      </c>
      <c r="J211" t="e">
        <f>PROPER(Sheet1!Z211)</f>
        <v>#VALUE!</v>
      </c>
      <c r="K211" t="e">
        <f>PROPER(TRIM(IF(ISERROR(Sheet1!N211),Sheet1!Q211,Sheet1!N211)))</f>
        <v>#VALUE!</v>
      </c>
      <c r="L211" t="e">
        <f>PROPER(Sheet1!V211)</f>
        <v>#VALUE!</v>
      </c>
      <c r="M211" t="str">
        <f>TRIM(IF(ISERROR(Sheet1!P211),"",Sheet1!P211))</f>
        <v/>
      </c>
      <c r="N211" s="6" t="e">
        <f>(Sheet1!AA211)</f>
        <v>#VALUE!</v>
      </c>
      <c r="O211" s="6" t="e">
        <f t="shared" si="19"/>
        <v>#VALUE!</v>
      </c>
      <c r="P211" s="6" t="e">
        <f>IF(Sheet1!X211="No","No",IF(Sheet1!X211="","No","Yes"))</f>
        <v>#VALUE!</v>
      </c>
      <c r="Q211" t="e">
        <f>(Sheet1!AB211)</f>
        <v>#VALUE!</v>
      </c>
      <c r="R211" s="6" t="e">
        <f>IF(Sheet1!F211=FALSE,Q211,Sheet1!G211&amp;Sheet1!F211)</f>
        <v>#VALUE!</v>
      </c>
      <c r="S211" s="6" t="e">
        <f t="shared" si="20"/>
        <v>#VALUE!</v>
      </c>
      <c r="T211" s="6" t="e">
        <f>IF(Sheet1!A211=0,"C=US;A= ;P=Regional Municip;O=Lisgar;S="&amp;K211&amp;";"&amp;"G="&amp;L211&amp;";"&amp;"I="&amp;M211&amp;";","C=US;A= ;P=Regional Municip;O=Lisgar;S="&amp;K211&amp;";"&amp;"G="&amp;L211&amp;Sheet1!A211&amp;";"&amp;"I="&amp;M211&amp;";")</f>
        <v>#N/A</v>
      </c>
      <c r="U211" t="str">
        <f ca="1">(Sheet1!AM211)</f>
        <v>DC4MDB09</v>
      </c>
      <c r="V211" t="e">
        <f>(Sheet1!AC211)</f>
        <v>#VALUE!</v>
      </c>
      <c r="W211" t="e">
        <f>Sheet3!D211</f>
        <v>#VALUE!</v>
      </c>
      <c r="X211" t="e">
        <f>Sheet3!E211</f>
        <v>#VALUE!</v>
      </c>
      <c r="Y211" t="str">
        <f t="shared" si="18"/>
        <v/>
      </c>
      <c r="Z211" t="str">
        <f>IF(ISERROR(Sheet1!AI211),"",Sheet1!AI211)</f>
        <v/>
      </c>
      <c r="AA211" t="e">
        <f>IF(Sheet1!W211="Councillors",5120,IF(Sheet1!W211="Information Technology Services Dept.",1024,IF(Sheet1!W211="City Clerk and Solicitor Dept",1953,"No")))</f>
        <v>#VALUE!</v>
      </c>
      <c r="AB211" s="5" t="s">
        <v>96</v>
      </c>
      <c r="AC211" t="e">
        <f>IF(Sheet1!W211="Councillors",4608,IF(Sheet1!W211="Information Technology Services Dept.",921,IF(Sheet1!W211="City Clerk and Solicitor Dept",1855,"No")))</f>
        <v>#VALUE!</v>
      </c>
      <c r="AD211" t="e">
        <f t="shared" si="21"/>
        <v>#VALUE!</v>
      </c>
      <c r="AE211" t="str">
        <f ca="1">IF(Sheet1!AM211="DC1MDB01","DC1",IF(Sheet1!AM211="DC1MDB02","DC1",IF(Sheet1!AM211="DC1MDB03","DC1",IF(Sheet1!AM211="DC1MDB04","DC1",IF(Sheet1!AM211="DC1MDB05","DC1",IF(Sheet1!AM211="DC1MDB06","DC1",IF(Sheet1!AM211="DC1MDB07","DC1",IF(Sheet1!AM211="DC1MDB08","DC1",IF(Sheet1!AM211="DC1MDB09","DC1",IF(Sheet1!AM211="DC1MDB10","DC1",IF(Sheet1!AM211="DC4MDB01","DC4",IF(Sheet1!AM211="DC4MDB02","DC4",IF(Sheet1!AM211="DC4MDB03","DC4",IF(Sheet1!AM211="DC4MDB04","DC4",IF(Sheet1!AM211="DC4MDB05","DC4",IF(Sheet1!AM211="DC4MDB06","DC4",IF(Sheet1!AM211="DC4MDB07","DC4",IF(Sheet1!AM211="DC4MDB08","DC4",IF(Sheet1!AM211="DC4MDB09","DC4",IF(Sheet1!AM211="DC4MDB10","DC4","$False"))))))))))))))))))))</f>
        <v>DC4</v>
      </c>
      <c r="AF211" t="s">
        <v>35</v>
      </c>
      <c r="AG211" t="e">
        <f t="shared" si="22"/>
        <v>#VALUE!</v>
      </c>
      <c r="AH211" t="e">
        <f t="shared" si="23"/>
        <v>#VALUE!</v>
      </c>
      <c r="AI211" t="s">
        <v>11</v>
      </c>
      <c r="AJ211" t="s">
        <v>12</v>
      </c>
      <c r="AK211" t="s">
        <v>13</v>
      </c>
      <c r="AL211" t="s">
        <v>14</v>
      </c>
      <c r="AM211" t="s">
        <v>5</v>
      </c>
      <c r="AN211" t="s">
        <v>15</v>
      </c>
      <c r="AO211" t="s">
        <v>16</v>
      </c>
      <c r="AP211" t="s">
        <v>17</v>
      </c>
      <c r="AQ211" t="s">
        <v>18</v>
      </c>
      <c r="AR211" t="s">
        <v>19</v>
      </c>
    </row>
    <row r="212" spans="1:44" ht="13.5" customHeight="1">
      <c r="A212" s="7"/>
      <c r="B212" s="7"/>
      <c r="C212" s="7"/>
      <c r="D212" s="8"/>
      <c r="F212" s="9" t="str">
        <f>(Sheet1!AE212)</f>
        <v/>
      </c>
      <c r="G212" t="str">
        <f>IF(OR(Sheet1!AH212="Yes",Sheet1!AF212="Yes"),"\\CMFP538\"&amp;Sheet1!AK212,"")</f>
        <v/>
      </c>
      <c r="H212" t="str">
        <f>IF(G212="","",Sheet1!AK212)</f>
        <v/>
      </c>
      <c r="I212" t="str">
        <f>IF(G212="","",Sheet1!AJ212)</f>
        <v/>
      </c>
      <c r="J212" t="e">
        <f>PROPER(Sheet1!Z212)</f>
        <v>#VALUE!</v>
      </c>
      <c r="K212" t="e">
        <f>PROPER(TRIM(IF(ISERROR(Sheet1!N212),Sheet1!Q212,Sheet1!N212)))</f>
        <v>#VALUE!</v>
      </c>
      <c r="L212" t="e">
        <f>PROPER(Sheet1!V212)</f>
        <v>#VALUE!</v>
      </c>
      <c r="M212" t="str">
        <f>TRIM(IF(ISERROR(Sheet1!P212),"",Sheet1!P212))</f>
        <v/>
      </c>
      <c r="N212" s="6" t="e">
        <f>(Sheet1!AA212)</f>
        <v>#VALUE!</v>
      </c>
      <c r="O212" s="6" t="e">
        <f t="shared" si="19"/>
        <v>#VALUE!</v>
      </c>
      <c r="P212" s="6" t="e">
        <f>IF(Sheet1!X212="No","No",IF(Sheet1!X212="","No","Yes"))</f>
        <v>#VALUE!</v>
      </c>
      <c r="Q212" t="e">
        <f>(Sheet1!AB212)</f>
        <v>#VALUE!</v>
      </c>
      <c r="R212" s="6" t="e">
        <f>IF(Sheet1!F212=FALSE,Q212,Sheet1!G212&amp;Sheet1!F212)</f>
        <v>#VALUE!</v>
      </c>
      <c r="S212" s="6" t="e">
        <f t="shared" si="20"/>
        <v>#VALUE!</v>
      </c>
      <c r="T212" s="6" t="e">
        <f>IF(Sheet1!A212=0,"C=US;A= ;P=Regional Municip;O=Lisgar;S="&amp;K212&amp;";"&amp;"G="&amp;L212&amp;";"&amp;"I="&amp;M212&amp;";","C=US;A= ;P=Regional Municip;O=Lisgar;S="&amp;K212&amp;";"&amp;"G="&amp;L212&amp;Sheet1!A212&amp;";"&amp;"I="&amp;M212&amp;";")</f>
        <v>#N/A</v>
      </c>
      <c r="U212" t="str">
        <f ca="1">(Sheet1!AM212)</f>
        <v>DC4MDB03</v>
      </c>
      <c r="V212" t="e">
        <f>(Sheet1!AC212)</f>
        <v>#VALUE!</v>
      </c>
      <c r="W212" t="e">
        <f>Sheet3!D212</f>
        <v>#VALUE!</v>
      </c>
      <c r="X212" t="e">
        <f>Sheet3!E212</f>
        <v>#VALUE!</v>
      </c>
      <c r="Y212" t="str">
        <f t="shared" si="18"/>
        <v/>
      </c>
      <c r="Z212" t="str">
        <f>IF(ISERROR(Sheet1!AI212),"",Sheet1!AI212)</f>
        <v/>
      </c>
      <c r="AA212" t="e">
        <f>IF(Sheet1!W212="Councillors",5120,IF(Sheet1!W212="Information Technology Services Dept.",1024,IF(Sheet1!W212="City Clerk and Solicitor Dept",1953,"No")))</f>
        <v>#VALUE!</v>
      </c>
      <c r="AB212" s="5" t="s">
        <v>96</v>
      </c>
      <c r="AC212" t="e">
        <f>IF(Sheet1!W212="Councillors",4608,IF(Sheet1!W212="Information Technology Services Dept.",921,IF(Sheet1!W212="City Clerk and Solicitor Dept",1855,"No")))</f>
        <v>#VALUE!</v>
      </c>
      <c r="AD212" t="e">
        <f t="shared" si="21"/>
        <v>#VALUE!</v>
      </c>
      <c r="AE212" t="str">
        <f ca="1">IF(Sheet1!AM212="DC1MDB01","DC1",IF(Sheet1!AM212="DC1MDB02","DC1",IF(Sheet1!AM212="DC1MDB03","DC1",IF(Sheet1!AM212="DC1MDB04","DC1",IF(Sheet1!AM212="DC1MDB05","DC1",IF(Sheet1!AM212="DC1MDB06","DC1",IF(Sheet1!AM212="DC1MDB07","DC1",IF(Sheet1!AM212="DC1MDB08","DC1",IF(Sheet1!AM212="DC1MDB09","DC1",IF(Sheet1!AM212="DC1MDB10","DC1",IF(Sheet1!AM212="DC4MDB01","DC4",IF(Sheet1!AM212="DC4MDB02","DC4",IF(Sheet1!AM212="DC4MDB03","DC4",IF(Sheet1!AM212="DC4MDB04","DC4",IF(Sheet1!AM212="DC4MDB05","DC4",IF(Sheet1!AM212="DC4MDB06","DC4",IF(Sheet1!AM212="DC4MDB07","DC4",IF(Sheet1!AM212="DC4MDB08","DC4",IF(Sheet1!AM212="DC4MDB09","DC4",IF(Sheet1!AM212="DC4MDB10","DC4","$False"))))))))))))))))))))</f>
        <v>DC4</v>
      </c>
      <c r="AF212" t="s">
        <v>35</v>
      </c>
      <c r="AG212" t="e">
        <f t="shared" si="22"/>
        <v>#VALUE!</v>
      </c>
      <c r="AH212" t="e">
        <f t="shared" si="23"/>
        <v>#VALUE!</v>
      </c>
      <c r="AI212" t="s">
        <v>11</v>
      </c>
      <c r="AJ212" t="s">
        <v>12</v>
      </c>
      <c r="AK212" t="s">
        <v>13</v>
      </c>
      <c r="AL212" t="s">
        <v>14</v>
      </c>
      <c r="AM212" t="s">
        <v>5</v>
      </c>
      <c r="AN212" t="s">
        <v>15</v>
      </c>
      <c r="AO212" t="s">
        <v>16</v>
      </c>
      <c r="AP212" t="s">
        <v>17</v>
      </c>
      <c r="AQ212" t="s">
        <v>18</v>
      </c>
      <c r="AR212" t="s">
        <v>19</v>
      </c>
    </row>
    <row r="213" spans="1:44" ht="13.5" customHeight="1">
      <c r="A213" s="7"/>
      <c r="B213" s="7"/>
      <c r="C213" s="7"/>
      <c r="D213" s="8"/>
      <c r="F213" s="9" t="str">
        <f>(Sheet1!AE213)</f>
        <v/>
      </c>
      <c r="G213" t="str">
        <f>IF(OR(Sheet1!AH213="Yes",Sheet1!AF213="Yes"),"\\CMFP538\"&amp;Sheet1!AK213,"")</f>
        <v/>
      </c>
      <c r="H213" t="str">
        <f>IF(G213="","",Sheet1!AK213)</f>
        <v/>
      </c>
      <c r="I213" t="str">
        <f>IF(G213="","",Sheet1!AJ213)</f>
        <v/>
      </c>
      <c r="J213" t="e">
        <f>PROPER(Sheet1!Z213)</f>
        <v>#VALUE!</v>
      </c>
      <c r="K213" t="e">
        <f>PROPER(TRIM(IF(ISERROR(Sheet1!N213),Sheet1!Q213,Sheet1!N213)))</f>
        <v>#VALUE!</v>
      </c>
      <c r="L213" t="e">
        <f>PROPER(Sheet1!V213)</f>
        <v>#VALUE!</v>
      </c>
      <c r="M213" t="str">
        <f>TRIM(IF(ISERROR(Sheet1!P213),"",Sheet1!P213))</f>
        <v/>
      </c>
      <c r="N213" s="6" t="e">
        <f>(Sheet1!AA213)</f>
        <v>#VALUE!</v>
      </c>
      <c r="O213" s="6" t="e">
        <f t="shared" si="19"/>
        <v>#VALUE!</v>
      </c>
      <c r="P213" s="6" t="e">
        <f>IF(Sheet1!X213="No","No",IF(Sheet1!X213="","No","Yes"))</f>
        <v>#VALUE!</v>
      </c>
      <c r="Q213" t="e">
        <f>(Sheet1!AB213)</f>
        <v>#VALUE!</v>
      </c>
      <c r="R213" s="6" t="e">
        <f>IF(Sheet1!F213=FALSE,Q213,Sheet1!G213&amp;Sheet1!F213)</f>
        <v>#VALUE!</v>
      </c>
      <c r="S213" s="6" t="e">
        <f t="shared" si="20"/>
        <v>#VALUE!</v>
      </c>
      <c r="T213" s="6" t="e">
        <f>IF(Sheet1!A213=0,"C=US;A= ;P=Regional Municip;O=Lisgar;S="&amp;K213&amp;";"&amp;"G="&amp;L213&amp;";"&amp;"I="&amp;M213&amp;";","C=US;A= ;P=Regional Municip;O=Lisgar;S="&amp;K213&amp;";"&amp;"G="&amp;L213&amp;Sheet1!A213&amp;";"&amp;"I="&amp;M213&amp;";")</f>
        <v>#N/A</v>
      </c>
      <c r="U213" t="str">
        <f ca="1">(Sheet1!AM213)</f>
        <v>DC1MDB01</v>
      </c>
      <c r="V213" t="e">
        <f>(Sheet1!AC213)</f>
        <v>#VALUE!</v>
      </c>
      <c r="W213" t="e">
        <f>Sheet3!D213</f>
        <v>#VALUE!</v>
      </c>
      <c r="X213" t="e">
        <f>Sheet3!E213</f>
        <v>#VALUE!</v>
      </c>
      <c r="Y213" t="str">
        <f t="shared" si="18"/>
        <v/>
      </c>
      <c r="Z213" t="str">
        <f>IF(ISERROR(Sheet1!AI213),"",Sheet1!AI213)</f>
        <v/>
      </c>
      <c r="AA213" t="e">
        <f>IF(Sheet1!W213="Councillors",5120,IF(Sheet1!W213="Information Technology Services Dept.",1024,IF(Sheet1!W213="City Clerk and Solicitor Dept",1953,"No")))</f>
        <v>#VALUE!</v>
      </c>
      <c r="AB213" s="5" t="s">
        <v>96</v>
      </c>
      <c r="AC213" t="e">
        <f>IF(Sheet1!W213="Councillors",4608,IF(Sheet1!W213="Information Technology Services Dept.",921,IF(Sheet1!W213="City Clerk and Solicitor Dept",1855,"No")))</f>
        <v>#VALUE!</v>
      </c>
      <c r="AD213" t="e">
        <f t="shared" si="21"/>
        <v>#VALUE!</v>
      </c>
      <c r="AE213" t="str">
        <f ca="1">IF(Sheet1!AM213="DC1MDB01","DC1",IF(Sheet1!AM213="DC1MDB02","DC1",IF(Sheet1!AM213="DC1MDB03","DC1",IF(Sheet1!AM213="DC1MDB04","DC1",IF(Sheet1!AM213="DC1MDB05","DC1",IF(Sheet1!AM213="DC1MDB06","DC1",IF(Sheet1!AM213="DC1MDB07","DC1",IF(Sheet1!AM213="DC1MDB08","DC1",IF(Sheet1!AM213="DC1MDB09","DC1",IF(Sheet1!AM213="DC1MDB10","DC1",IF(Sheet1!AM213="DC4MDB01","DC4",IF(Sheet1!AM213="DC4MDB02","DC4",IF(Sheet1!AM213="DC4MDB03","DC4",IF(Sheet1!AM213="DC4MDB04","DC4",IF(Sheet1!AM213="DC4MDB05","DC4",IF(Sheet1!AM213="DC4MDB06","DC4",IF(Sheet1!AM213="DC4MDB07","DC4",IF(Sheet1!AM213="DC4MDB08","DC4",IF(Sheet1!AM213="DC4MDB09","DC4",IF(Sheet1!AM213="DC4MDB10","DC4","$False"))))))))))))))))))))</f>
        <v>DC1</v>
      </c>
      <c r="AF213" t="s">
        <v>35</v>
      </c>
      <c r="AG213" t="e">
        <f t="shared" si="22"/>
        <v>#VALUE!</v>
      </c>
      <c r="AH213" t="e">
        <f t="shared" si="23"/>
        <v>#VALUE!</v>
      </c>
      <c r="AI213" t="s">
        <v>11</v>
      </c>
      <c r="AJ213" t="s">
        <v>12</v>
      </c>
      <c r="AK213" t="s">
        <v>13</v>
      </c>
      <c r="AL213" t="s">
        <v>14</v>
      </c>
      <c r="AM213" t="s">
        <v>5</v>
      </c>
      <c r="AN213" t="s">
        <v>15</v>
      </c>
      <c r="AO213" t="s">
        <v>16</v>
      </c>
      <c r="AP213" t="s">
        <v>17</v>
      </c>
      <c r="AQ213" t="s">
        <v>18</v>
      </c>
      <c r="AR213" t="s">
        <v>19</v>
      </c>
    </row>
    <row r="214" spans="1:44" ht="13.5" customHeight="1">
      <c r="A214" s="7"/>
      <c r="B214" s="7"/>
      <c r="C214" s="7"/>
      <c r="D214" s="8"/>
      <c r="F214" s="9" t="str">
        <f>(Sheet1!AE214)</f>
        <v/>
      </c>
      <c r="G214" t="str">
        <f>IF(OR(Sheet1!AH214="Yes",Sheet1!AF214="Yes"),"\\CMFP538\"&amp;Sheet1!AK214,"")</f>
        <v/>
      </c>
      <c r="H214" t="str">
        <f>IF(G214="","",Sheet1!AK214)</f>
        <v/>
      </c>
      <c r="I214" t="str">
        <f>IF(G214="","",Sheet1!AJ214)</f>
        <v/>
      </c>
      <c r="J214" t="e">
        <f>PROPER(Sheet1!Z214)</f>
        <v>#VALUE!</v>
      </c>
      <c r="K214" t="e">
        <f>PROPER(TRIM(IF(ISERROR(Sheet1!N214),Sheet1!Q214,Sheet1!N214)))</f>
        <v>#VALUE!</v>
      </c>
      <c r="L214" t="e">
        <f>PROPER(Sheet1!V214)</f>
        <v>#VALUE!</v>
      </c>
      <c r="M214" t="str">
        <f>TRIM(IF(ISERROR(Sheet1!P214),"",Sheet1!P214))</f>
        <v/>
      </c>
      <c r="N214" s="6" t="e">
        <f>(Sheet1!AA214)</f>
        <v>#VALUE!</v>
      </c>
      <c r="O214" s="6" t="e">
        <f t="shared" si="19"/>
        <v>#VALUE!</v>
      </c>
      <c r="P214" s="6" t="e">
        <f>IF(Sheet1!X214="No","No",IF(Sheet1!X214="","No","Yes"))</f>
        <v>#VALUE!</v>
      </c>
      <c r="Q214" t="e">
        <f>(Sheet1!AB214)</f>
        <v>#VALUE!</v>
      </c>
      <c r="R214" s="6" t="e">
        <f>IF(Sheet1!F214=FALSE,Q214,Sheet1!G214&amp;Sheet1!F214)</f>
        <v>#VALUE!</v>
      </c>
      <c r="S214" s="6" t="e">
        <f t="shared" si="20"/>
        <v>#VALUE!</v>
      </c>
      <c r="T214" s="6" t="e">
        <f>IF(Sheet1!A214=0,"C=US;A= ;P=Regional Municip;O=Lisgar;S="&amp;K214&amp;";"&amp;"G="&amp;L214&amp;";"&amp;"I="&amp;M214&amp;";","C=US;A= ;P=Regional Municip;O=Lisgar;S="&amp;K214&amp;";"&amp;"G="&amp;L214&amp;Sheet1!A214&amp;";"&amp;"I="&amp;M214&amp;";")</f>
        <v>#N/A</v>
      </c>
      <c r="U214" t="str">
        <f ca="1">(Sheet1!AM214)</f>
        <v>DC4MDB07</v>
      </c>
      <c r="V214" t="e">
        <f>(Sheet1!AC214)</f>
        <v>#VALUE!</v>
      </c>
      <c r="W214" t="e">
        <f>Sheet3!D214</f>
        <v>#VALUE!</v>
      </c>
      <c r="X214" t="e">
        <f>Sheet3!E214</f>
        <v>#VALUE!</v>
      </c>
      <c r="Y214" t="str">
        <f t="shared" si="18"/>
        <v/>
      </c>
      <c r="Z214" t="str">
        <f>IF(ISERROR(Sheet1!AI214),"",Sheet1!AI214)</f>
        <v/>
      </c>
      <c r="AA214" t="e">
        <f>IF(Sheet1!W214="Councillors",5120,IF(Sheet1!W214="Information Technology Services Dept.",1024,IF(Sheet1!W214="City Clerk and Solicitor Dept",1953,"No")))</f>
        <v>#VALUE!</v>
      </c>
      <c r="AB214" s="5" t="s">
        <v>96</v>
      </c>
      <c r="AC214" t="e">
        <f>IF(Sheet1!W214="Councillors",4608,IF(Sheet1!W214="Information Technology Services Dept.",921,IF(Sheet1!W214="City Clerk and Solicitor Dept",1855,"No")))</f>
        <v>#VALUE!</v>
      </c>
      <c r="AD214" t="e">
        <f t="shared" si="21"/>
        <v>#VALUE!</v>
      </c>
      <c r="AE214" t="str">
        <f ca="1">IF(Sheet1!AM214="DC1MDB01","DC1",IF(Sheet1!AM214="DC1MDB02","DC1",IF(Sheet1!AM214="DC1MDB03","DC1",IF(Sheet1!AM214="DC1MDB04","DC1",IF(Sheet1!AM214="DC1MDB05","DC1",IF(Sheet1!AM214="DC1MDB06","DC1",IF(Sheet1!AM214="DC1MDB07","DC1",IF(Sheet1!AM214="DC1MDB08","DC1",IF(Sheet1!AM214="DC1MDB09","DC1",IF(Sheet1!AM214="DC1MDB10","DC1",IF(Sheet1!AM214="DC4MDB01","DC4",IF(Sheet1!AM214="DC4MDB02","DC4",IF(Sheet1!AM214="DC4MDB03","DC4",IF(Sheet1!AM214="DC4MDB04","DC4",IF(Sheet1!AM214="DC4MDB05","DC4",IF(Sheet1!AM214="DC4MDB06","DC4",IF(Sheet1!AM214="DC4MDB07","DC4",IF(Sheet1!AM214="DC4MDB08","DC4",IF(Sheet1!AM214="DC4MDB09","DC4",IF(Sheet1!AM214="DC4MDB10","DC4","$False"))))))))))))))))))))</f>
        <v>DC4</v>
      </c>
      <c r="AF214" t="s">
        <v>35</v>
      </c>
      <c r="AG214" t="e">
        <f t="shared" si="22"/>
        <v>#VALUE!</v>
      </c>
      <c r="AH214" t="e">
        <f t="shared" si="23"/>
        <v>#VALUE!</v>
      </c>
      <c r="AI214" t="s">
        <v>11</v>
      </c>
      <c r="AJ214" t="s">
        <v>12</v>
      </c>
      <c r="AK214" t="s">
        <v>13</v>
      </c>
      <c r="AL214" t="s">
        <v>14</v>
      </c>
      <c r="AM214" t="s">
        <v>5</v>
      </c>
      <c r="AN214" t="s">
        <v>15</v>
      </c>
      <c r="AO214" t="s">
        <v>16</v>
      </c>
      <c r="AP214" t="s">
        <v>17</v>
      </c>
      <c r="AQ214" t="s">
        <v>18</v>
      </c>
      <c r="AR214" t="s">
        <v>19</v>
      </c>
    </row>
    <row r="215" spans="1:44" ht="13.5" customHeight="1">
      <c r="A215" s="7"/>
      <c r="B215" s="7"/>
      <c r="C215" s="7"/>
      <c r="D215" s="8"/>
      <c r="F215" s="9" t="str">
        <f>(Sheet1!AE215)</f>
        <v/>
      </c>
      <c r="G215" t="str">
        <f>IF(OR(Sheet1!AH215="Yes",Sheet1!AF215="Yes"),"\\CMFP538\"&amp;Sheet1!AK215,"")</f>
        <v/>
      </c>
      <c r="H215" t="str">
        <f>IF(G215="","",Sheet1!AK215)</f>
        <v/>
      </c>
      <c r="I215" t="str">
        <f>IF(G215="","",Sheet1!AJ215)</f>
        <v/>
      </c>
      <c r="J215" t="e">
        <f>PROPER(Sheet1!Z215)</f>
        <v>#VALUE!</v>
      </c>
      <c r="K215" t="e">
        <f>PROPER(TRIM(IF(ISERROR(Sheet1!N215),Sheet1!Q215,Sheet1!N215)))</f>
        <v>#VALUE!</v>
      </c>
      <c r="L215" t="e">
        <f>PROPER(Sheet1!V215)</f>
        <v>#VALUE!</v>
      </c>
      <c r="M215" t="str">
        <f>TRIM(IF(ISERROR(Sheet1!P215),"",Sheet1!P215))</f>
        <v/>
      </c>
      <c r="N215" s="6" t="e">
        <f>(Sheet1!AA215)</f>
        <v>#VALUE!</v>
      </c>
      <c r="O215" s="6" t="e">
        <f t="shared" si="19"/>
        <v>#VALUE!</v>
      </c>
      <c r="P215" s="6" t="e">
        <f>IF(Sheet1!X215="No","No",IF(Sheet1!X215="","No","Yes"))</f>
        <v>#VALUE!</v>
      </c>
      <c r="Q215" t="e">
        <f>(Sheet1!AB215)</f>
        <v>#VALUE!</v>
      </c>
      <c r="R215" s="6" t="e">
        <f>IF(Sheet1!F215=FALSE,Q215,Sheet1!G215&amp;Sheet1!F215)</f>
        <v>#VALUE!</v>
      </c>
      <c r="S215" s="6" t="e">
        <f t="shared" si="20"/>
        <v>#VALUE!</v>
      </c>
      <c r="T215" s="6" t="e">
        <f>IF(Sheet1!A215=0,"C=US;A= ;P=Regional Municip;O=Lisgar;S="&amp;K215&amp;";"&amp;"G="&amp;L215&amp;";"&amp;"I="&amp;M215&amp;";","C=US;A= ;P=Regional Municip;O=Lisgar;S="&amp;K215&amp;";"&amp;"G="&amp;L215&amp;Sheet1!A215&amp;";"&amp;"I="&amp;M215&amp;";")</f>
        <v>#N/A</v>
      </c>
      <c r="U215" t="str">
        <f ca="1">(Sheet1!AM215)</f>
        <v>DC1MDB05</v>
      </c>
      <c r="V215" t="e">
        <f>(Sheet1!AC215)</f>
        <v>#VALUE!</v>
      </c>
      <c r="W215" t="e">
        <f>Sheet3!D215</f>
        <v>#VALUE!</v>
      </c>
      <c r="X215" t="e">
        <f>Sheet3!E215</f>
        <v>#VALUE!</v>
      </c>
      <c r="Y215" t="str">
        <f t="shared" si="18"/>
        <v/>
      </c>
      <c r="Z215" t="str">
        <f>IF(ISERROR(Sheet1!AI215),"",Sheet1!AI215)</f>
        <v/>
      </c>
      <c r="AA215" t="e">
        <f>IF(Sheet1!W215="Councillors",5120,IF(Sheet1!W215="Information Technology Services Dept.",1024,IF(Sheet1!W215="City Clerk and Solicitor Dept",1953,"No")))</f>
        <v>#VALUE!</v>
      </c>
      <c r="AB215" s="5" t="s">
        <v>96</v>
      </c>
      <c r="AC215" t="e">
        <f>IF(Sheet1!W215="Councillors",4608,IF(Sheet1!W215="Information Technology Services Dept.",921,IF(Sheet1!W215="City Clerk and Solicitor Dept",1855,"No")))</f>
        <v>#VALUE!</v>
      </c>
      <c r="AD215" t="e">
        <f t="shared" si="21"/>
        <v>#VALUE!</v>
      </c>
      <c r="AE215" t="str">
        <f ca="1">IF(Sheet1!AM215="DC1MDB01","DC1",IF(Sheet1!AM215="DC1MDB02","DC1",IF(Sheet1!AM215="DC1MDB03","DC1",IF(Sheet1!AM215="DC1MDB04","DC1",IF(Sheet1!AM215="DC1MDB05","DC1",IF(Sheet1!AM215="DC1MDB06","DC1",IF(Sheet1!AM215="DC1MDB07","DC1",IF(Sheet1!AM215="DC1MDB08","DC1",IF(Sheet1!AM215="DC1MDB09","DC1",IF(Sheet1!AM215="DC1MDB10","DC1",IF(Sheet1!AM215="DC4MDB01","DC4",IF(Sheet1!AM215="DC4MDB02","DC4",IF(Sheet1!AM215="DC4MDB03","DC4",IF(Sheet1!AM215="DC4MDB04","DC4",IF(Sheet1!AM215="DC4MDB05","DC4",IF(Sheet1!AM215="DC4MDB06","DC4",IF(Sheet1!AM215="DC4MDB07","DC4",IF(Sheet1!AM215="DC4MDB08","DC4",IF(Sheet1!AM215="DC4MDB09","DC4",IF(Sheet1!AM215="DC4MDB10","DC4","$False"))))))))))))))))))))</f>
        <v>DC1</v>
      </c>
      <c r="AF215" t="s">
        <v>35</v>
      </c>
      <c r="AG215" t="e">
        <f t="shared" si="22"/>
        <v>#VALUE!</v>
      </c>
      <c r="AH215" t="e">
        <f t="shared" si="23"/>
        <v>#VALUE!</v>
      </c>
      <c r="AI215" t="s">
        <v>11</v>
      </c>
      <c r="AJ215" t="s">
        <v>12</v>
      </c>
      <c r="AK215" t="s">
        <v>13</v>
      </c>
      <c r="AL215" t="s">
        <v>14</v>
      </c>
      <c r="AM215" t="s">
        <v>5</v>
      </c>
      <c r="AN215" t="s">
        <v>15</v>
      </c>
      <c r="AO215" t="s">
        <v>16</v>
      </c>
      <c r="AP215" t="s">
        <v>17</v>
      </c>
      <c r="AQ215" t="s">
        <v>18</v>
      </c>
      <c r="AR215" t="s">
        <v>19</v>
      </c>
    </row>
    <row r="216" spans="1:44" ht="13.5" customHeight="1">
      <c r="A216" s="7"/>
      <c r="B216" s="7"/>
      <c r="C216" s="7"/>
      <c r="D216" s="8"/>
      <c r="F216" s="9" t="str">
        <f>(Sheet1!AE216)</f>
        <v/>
      </c>
      <c r="G216" t="str">
        <f>IF(OR(Sheet1!AH216="Yes",Sheet1!AF216="Yes"),"\\CMFP538\"&amp;Sheet1!AK216,"")</f>
        <v/>
      </c>
      <c r="H216" t="str">
        <f>IF(G216="","",Sheet1!AK216)</f>
        <v/>
      </c>
      <c r="I216" t="str">
        <f>IF(G216="","",Sheet1!AJ216)</f>
        <v/>
      </c>
      <c r="J216" t="e">
        <f>PROPER(Sheet1!Z216)</f>
        <v>#VALUE!</v>
      </c>
      <c r="K216" t="e">
        <f>PROPER(TRIM(IF(ISERROR(Sheet1!N216),Sheet1!Q216,Sheet1!N216)))</f>
        <v>#VALUE!</v>
      </c>
      <c r="L216" t="e">
        <f>PROPER(Sheet1!V216)</f>
        <v>#VALUE!</v>
      </c>
      <c r="M216" t="str">
        <f>TRIM(IF(ISERROR(Sheet1!P216),"",Sheet1!P216))</f>
        <v/>
      </c>
      <c r="N216" s="6" t="e">
        <f>(Sheet1!AA216)</f>
        <v>#VALUE!</v>
      </c>
      <c r="O216" s="6" t="e">
        <f t="shared" si="19"/>
        <v>#VALUE!</v>
      </c>
      <c r="P216" s="6" t="e">
        <f>IF(Sheet1!X216="No","No",IF(Sheet1!X216="","No","Yes"))</f>
        <v>#VALUE!</v>
      </c>
      <c r="Q216" t="e">
        <f>(Sheet1!AB216)</f>
        <v>#VALUE!</v>
      </c>
      <c r="R216" s="6" t="e">
        <f>IF(Sheet1!F216=FALSE,Q216,Sheet1!G216&amp;Sheet1!F216)</f>
        <v>#VALUE!</v>
      </c>
      <c r="S216" s="6" t="e">
        <f t="shared" si="20"/>
        <v>#VALUE!</v>
      </c>
      <c r="T216" s="6" t="e">
        <f>IF(Sheet1!A216=0,"C=US;A= ;P=Regional Municip;O=Lisgar;S="&amp;K216&amp;";"&amp;"G="&amp;L216&amp;";"&amp;"I="&amp;M216&amp;";","C=US;A= ;P=Regional Municip;O=Lisgar;S="&amp;K216&amp;";"&amp;"G="&amp;L216&amp;Sheet1!A216&amp;";"&amp;"I="&amp;M216&amp;";")</f>
        <v>#N/A</v>
      </c>
      <c r="U216" t="str">
        <f ca="1">(Sheet1!AM216)</f>
        <v>DC4MDB04</v>
      </c>
      <c r="V216" t="e">
        <f>(Sheet1!AC216)</f>
        <v>#VALUE!</v>
      </c>
      <c r="W216" t="e">
        <f>Sheet3!D216</f>
        <v>#VALUE!</v>
      </c>
      <c r="X216" t="e">
        <f>Sheet3!E216</f>
        <v>#VALUE!</v>
      </c>
      <c r="Y216" t="str">
        <f t="shared" si="18"/>
        <v/>
      </c>
      <c r="Z216" t="str">
        <f>IF(ISERROR(Sheet1!AI216),"",Sheet1!AI216)</f>
        <v/>
      </c>
      <c r="AA216" t="e">
        <f>IF(Sheet1!W216="Councillors",5120,IF(Sheet1!W216="Information Technology Services Dept.",1024,IF(Sheet1!W216="City Clerk and Solicitor Dept",1953,"No")))</f>
        <v>#VALUE!</v>
      </c>
      <c r="AB216" s="5" t="s">
        <v>96</v>
      </c>
      <c r="AC216" t="e">
        <f>IF(Sheet1!W216="Councillors",4608,IF(Sheet1!W216="Information Technology Services Dept.",921,IF(Sheet1!W216="City Clerk and Solicitor Dept",1855,"No")))</f>
        <v>#VALUE!</v>
      </c>
      <c r="AD216" t="e">
        <f t="shared" si="21"/>
        <v>#VALUE!</v>
      </c>
      <c r="AE216" t="str">
        <f ca="1">IF(Sheet1!AM216="DC1MDB01","DC1",IF(Sheet1!AM216="DC1MDB02","DC1",IF(Sheet1!AM216="DC1MDB03","DC1",IF(Sheet1!AM216="DC1MDB04","DC1",IF(Sheet1!AM216="DC1MDB05","DC1",IF(Sheet1!AM216="DC1MDB06","DC1",IF(Sheet1!AM216="DC1MDB07","DC1",IF(Sheet1!AM216="DC1MDB08","DC1",IF(Sheet1!AM216="DC1MDB09","DC1",IF(Sheet1!AM216="DC1MDB10","DC1",IF(Sheet1!AM216="DC4MDB01","DC4",IF(Sheet1!AM216="DC4MDB02","DC4",IF(Sheet1!AM216="DC4MDB03","DC4",IF(Sheet1!AM216="DC4MDB04","DC4",IF(Sheet1!AM216="DC4MDB05","DC4",IF(Sheet1!AM216="DC4MDB06","DC4",IF(Sheet1!AM216="DC4MDB07","DC4",IF(Sheet1!AM216="DC4MDB08","DC4",IF(Sheet1!AM216="DC4MDB09","DC4",IF(Sheet1!AM216="DC4MDB10","DC4","$False"))))))))))))))))))))</f>
        <v>DC4</v>
      </c>
      <c r="AF216" t="s">
        <v>35</v>
      </c>
      <c r="AG216" t="e">
        <f t="shared" si="22"/>
        <v>#VALUE!</v>
      </c>
      <c r="AH216" t="e">
        <f t="shared" si="23"/>
        <v>#VALUE!</v>
      </c>
      <c r="AI216" t="s">
        <v>11</v>
      </c>
      <c r="AJ216" t="s">
        <v>12</v>
      </c>
      <c r="AK216" t="s">
        <v>13</v>
      </c>
      <c r="AL216" t="s">
        <v>14</v>
      </c>
      <c r="AM216" t="s">
        <v>5</v>
      </c>
      <c r="AN216" t="s">
        <v>15</v>
      </c>
      <c r="AO216" t="s">
        <v>16</v>
      </c>
      <c r="AP216" t="s">
        <v>17</v>
      </c>
      <c r="AQ216" t="s">
        <v>18</v>
      </c>
      <c r="AR216" t="s">
        <v>19</v>
      </c>
    </row>
    <row r="217" spans="1:44" ht="13.5" customHeight="1">
      <c r="A217" s="7"/>
      <c r="B217" s="7"/>
      <c r="C217" s="7"/>
      <c r="D217" s="8"/>
      <c r="F217" s="9" t="str">
        <f>(Sheet1!AE217)</f>
        <v/>
      </c>
      <c r="G217" t="str">
        <f>IF(OR(Sheet1!AH217="Yes",Sheet1!AF217="Yes"),"\\CMFP538\"&amp;Sheet1!AK217,"")</f>
        <v/>
      </c>
      <c r="H217" t="str">
        <f>IF(G217="","",Sheet1!AK217)</f>
        <v/>
      </c>
      <c r="I217" t="str">
        <f>IF(G217="","",Sheet1!AJ217)</f>
        <v/>
      </c>
      <c r="J217" t="e">
        <f>PROPER(Sheet1!Z217)</f>
        <v>#VALUE!</v>
      </c>
      <c r="K217" t="e">
        <f>PROPER(TRIM(IF(ISERROR(Sheet1!N217),Sheet1!Q217,Sheet1!N217)))</f>
        <v>#VALUE!</v>
      </c>
      <c r="L217" t="e">
        <f>PROPER(Sheet1!V217)</f>
        <v>#VALUE!</v>
      </c>
      <c r="M217" t="str">
        <f>TRIM(IF(ISERROR(Sheet1!P217),"",Sheet1!P217))</f>
        <v/>
      </c>
      <c r="N217" s="6" t="e">
        <f>(Sheet1!AA217)</f>
        <v>#VALUE!</v>
      </c>
      <c r="O217" s="6" t="e">
        <f t="shared" si="19"/>
        <v>#VALUE!</v>
      </c>
      <c r="P217" s="6" t="e">
        <f>IF(Sheet1!X217="No","No",IF(Sheet1!X217="","No","Yes"))</f>
        <v>#VALUE!</v>
      </c>
      <c r="Q217" t="e">
        <f>(Sheet1!AB217)</f>
        <v>#VALUE!</v>
      </c>
      <c r="R217" s="6" t="e">
        <f>IF(Sheet1!F217=FALSE,Q217,Sheet1!G217&amp;Sheet1!F217)</f>
        <v>#VALUE!</v>
      </c>
      <c r="S217" s="6" t="e">
        <f t="shared" si="20"/>
        <v>#VALUE!</v>
      </c>
      <c r="T217" s="6" t="e">
        <f>IF(Sheet1!A217=0,"C=US;A= ;P=Regional Municip;O=Lisgar;S="&amp;K217&amp;";"&amp;"G="&amp;L217&amp;";"&amp;"I="&amp;M217&amp;";","C=US;A= ;P=Regional Municip;O=Lisgar;S="&amp;K217&amp;";"&amp;"G="&amp;L217&amp;Sheet1!A217&amp;";"&amp;"I="&amp;M217&amp;";")</f>
        <v>#N/A</v>
      </c>
      <c r="U217" t="str">
        <f ca="1">(Sheet1!AM217)</f>
        <v>DC1MDB06</v>
      </c>
      <c r="V217" t="e">
        <f>(Sheet1!AC217)</f>
        <v>#VALUE!</v>
      </c>
      <c r="W217" t="e">
        <f>Sheet3!D217</f>
        <v>#VALUE!</v>
      </c>
      <c r="X217" t="e">
        <f>Sheet3!E217</f>
        <v>#VALUE!</v>
      </c>
      <c r="Y217" t="str">
        <f t="shared" si="18"/>
        <v/>
      </c>
      <c r="Z217" t="str">
        <f>IF(ISERROR(Sheet1!AI217),"",Sheet1!AI217)</f>
        <v/>
      </c>
      <c r="AA217" t="e">
        <f>IF(Sheet1!W217="Councillors",5120,IF(Sheet1!W217="Information Technology Services Dept.",1024,IF(Sheet1!W217="City Clerk and Solicitor Dept",1953,"No")))</f>
        <v>#VALUE!</v>
      </c>
      <c r="AB217" s="5" t="s">
        <v>96</v>
      </c>
      <c r="AC217" t="e">
        <f>IF(Sheet1!W217="Councillors",4608,IF(Sheet1!W217="Information Technology Services Dept.",921,IF(Sheet1!W217="City Clerk and Solicitor Dept",1855,"No")))</f>
        <v>#VALUE!</v>
      </c>
      <c r="AD217" t="e">
        <f t="shared" si="21"/>
        <v>#VALUE!</v>
      </c>
      <c r="AE217" t="str">
        <f ca="1">IF(Sheet1!AM217="DC1MDB01","DC1",IF(Sheet1!AM217="DC1MDB02","DC1",IF(Sheet1!AM217="DC1MDB03","DC1",IF(Sheet1!AM217="DC1MDB04","DC1",IF(Sheet1!AM217="DC1MDB05","DC1",IF(Sheet1!AM217="DC1MDB06","DC1",IF(Sheet1!AM217="DC1MDB07","DC1",IF(Sheet1!AM217="DC1MDB08","DC1",IF(Sheet1!AM217="DC1MDB09","DC1",IF(Sheet1!AM217="DC1MDB10","DC1",IF(Sheet1!AM217="DC4MDB01","DC4",IF(Sheet1!AM217="DC4MDB02","DC4",IF(Sheet1!AM217="DC4MDB03","DC4",IF(Sheet1!AM217="DC4MDB04","DC4",IF(Sheet1!AM217="DC4MDB05","DC4",IF(Sheet1!AM217="DC4MDB06","DC4",IF(Sheet1!AM217="DC4MDB07","DC4",IF(Sheet1!AM217="DC4MDB08","DC4",IF(Sheet1!AM217="DC4MDB09","DC4",IF(Sheet1!AM217="DC4MDB10","DC4","$False"))))))))))))))))))))</f>
        <v>DC1</v>
      </c>
      <c r="AF217" t="s">
        <v>35</v>
      </c>
      <c r="AG217" t="e">
        <f t="shared" si="22"/>
        <v>#VALUE!</v>
      </c>
      <c r="AH217" t="e">
        <f t="shared" si="23"/>
        <v>#VALUE!</v>
      </c>
      <c r="AI217" t="s">
        <v>11</v>
      </c>
      <c r="AJ217" t="s">
        <v>12</v>
      </c>
      <c r="AK217" t="s">
        <v>13</v>
      </c>
      <c r="AL217" t="s">
        <v>14</v>
      </c>
      <c r="AM217" t="s">
        <v>5</v>
      </c>
      <c r="AN217" t="s">
        <v>15</v>
      </c>
      <c r="AO217" t="s">
        <v>16</v>
      </c>
      <c r="AP217" t="s">
        <v>17</v>
      </c>
      <c r="AQ217" t="s">
        <v>18</v>
      </c>
      <c r="AR217" t="s">
        <v>19</v>
      </c>
    </row>
    <row r="218" spans="1:44" ht="13.5" customHeight="1">
      <c r="A218" s="7"/>
      <c r="B218" s="7"/>
      <c r="C218" s="7"/>
      <c r="D218" s="8"/>
      <c r="F218" s="9" t="str">
        <f>(Sheet1!AE218)</f>
        <v/>
      </c>
      <c r="G218" t="str">
        <f>IF(OR(Sheet1!AH218="Yes",Sheet1!AF218="Yes"),"\\CMFP538\"&amp;Sheet1!AK218,"")</f>
        <v/>
      </c>
      <c r="H218" t="str">
        <f>IF(G218="","",Sheet1!AK218)</f>
        <v/>
      </c>
      <c r="I218" t="str">
        <f>IF(G218="","",Sheet1!AJ218)</f>
        <v/>
      </c>
      <c r="J218" t="e">
        <f>PROPER(Sheet1!Z218)</f>
        <v>#VALUE!</v>
      </c>
      <c r="K218" t="e">
        <f>PROPER(TRIM(IF(ISERROR(Sheet1!N218),Sheet1!Q218,Sheet1!N218)))</f>
        <v>#VALUE!</v>
      </c>
      <c r="L218" t="e">
        <f>PROPER(Sheet1!V218)</f>
        <v>#VALUE!</v>
      </c>
      <c r="M218" t="str">
        <f>TRIM(IF(ISERROR(Sheet1!P218),"",Sheet1!P218))</f>
        <v/>
      </c>
      <c r="N218" s="6" t="e">
        <f>(Sheet1!AA218)</f>
        <v>#VALUE!</v>
      </c>
      <c r="O218" s="6" t="e">
        <f t="shared" si="19"/>
        <v>#VALUE!</v>
      </c>
      <c r="P218" s="6" t="e">
        <f>IF(Sheet1!X218="No","No",IF(Sheet1!X218="","No","Yes"))</f>
        <v>#VALUE!</v>
      </c>
      <c r="Q218" t="e">
        <f>(Sheet1!AB218)</f>
        <v>#VALUE!</v>
      </c>
      <c r="R218" s="6" t="e">
        <f>IF(Sheet1!F218=FALSE,Q218,Sheet1!G218&amp;Sheet1!F218)</f>
        <v>#VALUE!</v>
      </c>
      <c r="S218" s="6" t="e">
        <f t="shared" si="20"/>
        <v>#VALUE!</v>
      </c>
      <c r="T218" s="6" t="e">
        <f>IF(Sheet1!A218=0,"C=US;A= ;P=Regional Municip;O=Lisgar;S="&amp;K218&amp;";"&amp;"G="&amp;L218&amp;";"&amp;"I="&amp;M218&amp;";","C=US;A= ;P=Regional Municip;O=Lisgar;S="&amp;K218&amp;";"&amp;"G="&amp;L218&amp;Sheet1!A218&amp;";"&amp;"I="&amp;M218&amp;";")</f>
        <v>#N/A</v>
      </c>
      <c r="U218" t="str">
        <f ca="1">(Sheet1!AM218)</f>
        <v>DC4MDB10</v>
      </c>
      <c r="V218" t="e">
        <f>(Sheet1!AC218)</f>
        <v>#VALUE!</v>
      </c>
      <c r="W218" t="e">
        <f>Sheet3!D218</f>
        <v>#VALUE!</v>
      </c>
      <c r="X218" t="e">
        <f>Sheet3!E218</f>
        <v>#VALUE!</v>
      </c>
      <c r="Y218" t="str">
        <f t="shared" si="18"/>
        <v/>
      </c>
      <c r="Z218" t="str">
        <f>IF(ISERROR(Sheet1!AI218),"",Sheet1!AI218)</f>
        <v/>
      </c>
      <c r="AA218" t="e">
        <f>IF(Sheet1!W218="Councillors",5120,IF(Sheet1!W218="Information Technology Services Dept.",1024,IF(Sheet1!W218="City Clerk and Solicitor Dept",1953,"No")))</f>
        <v>#VALUE!</v>
      </c>
      <c r="AB218" s="5" t="s">
        <v>96</v>
      </c>
      <c r="AC218" t="e">
        <f>IF(Sheet1!W218="Councillors",4608,IF(Sheet1!W218="Information Technology Services Dept.",921,IF(Sheet1!W218="City Clerk and Solicitor Dept",1855,"No")))</f>
        <v>#VALUE!</v>
      </c>
      <c r="AD218" t="e">
        <f t="shared" si="21"/>
        <v>#VALUE!</v>
      </c>
      <c r="AE218" t="str">
        <f ca="1">IF(Sheet1!AM218="DC1MDB01","DC1",IF(Sheet1!AM218="DC1MDB02","DC1",IF(Sheet1!AM218="DC1MDB03","DC1",IF(Sheet1!AM218="DC1MDB04","DC1",IF(Sheet1!AM218="DC1MDB05","DC1",IF(Sheet1!AM218="DC1MDB06","DC1",IF(Sheet1!AM218="DC1MDB07","DC1",IF(Sheet1!AM218="DC1MDB08","DC1",IF(Sheet1!AM218="DC1MDB09","DC1",IF(Sheet1!AM218="DC1MDB10","DC1",IF(Sheet1!AM218="DC4MDB01","DC4",IF(Sheet1!AM218="DC4MDB02","DC4",IF(Sheet1!AM218="DC4MDB03","DC4",IF(Sheet1!AM218="DC4MDB04","DC4",IF(Sheet1!AM218="DC4MDB05","DC4",IF(Sheet1!AM218="DC4MDB06","DC4",IF(Sheet1!AM218="DC4MDB07","DC4",IF(Sheet1!AM218="DC4MDB08","DC4",IF(Sheet1!AM218="DC4MDB09","DC4",IF(Sheet1!AM218="DC4MDB10","DC4","$False"))))))))))))))))))))</f>
        <v>DC4</v>
      </c>
      <c r="AF218" t="s">
        <v>35</v>
      </c>
      <c r="AG218" t="e">
        <f t="shared" si="22"/>
        <v>#VALUE!</v>
      </c>
      <c r="AH218" t="e">
        <f t="shared" si="23"/>
        <v>#VALUE!</v>
      </c>
      <c r="AI218" t="s">
        <v>11</v>
      </c>
      <c r="AJ218" t="s">
        <v>12</v>
      </c>
      <c r="AK218" t="s">
        <v>13</v>
      </c>
      <c r="AL218" t="s">
        <v>14</v>
      </c>
      <c r="AM218" t="s">
        <v>5</v>
      </c>
      <c r="AN218" t="s">
        <v>15</v>
      </c>
      <c r="AO218" t="s">
        <v>16</v>
      </c>
      <c r="AP218" t="s">
        <v>17</v>
      </c>
      <c r="AQ218" t="s">
        <v>18</v>
      </c>
      <c r="AR218" t="s">
        <v>19</v>
      </c>
    </row>
    <row r="219" spans="1:44" ht="13.5" customHeight="1">
      <c r="A219" s="7"/>
      <c r="B219" s="7"/>
      <c r="C219" s="7"/>
      <c r="D219" s="8"/>
      <c r="F219" s="9" t="str">
        <f>(Sheet1!AE219)</f>
        <v/>
      </c>
      <c r="G219" t="str">
        <f>IF(OR(Sheet1!AH219="Yes",Sheet1!AF219="Yes"),"\\CMFP538\"&amp;Sheet1!AK219,"")</f>
        <v/>
      </c>
      <c r="H219" t="str">
        <f>IF(G219="","",Sheet1!AK219)</f>
        <v/>
      </c>
      <c r="I219" t="str">
        <f>IF(G219="","",Sheet1!AJ219)</f>
        <v/>
      </c>
      <c r="J219" t="e">
        <f>PROPER(Sheet1!Z219)</f>
        <v>#VALUE!</v>
      </c>
      <c r="K219" t="e">
        <f>PROPER(TRIM(IF(ISERROR(Sheet1!N219),Sheet1!Q219,Sheet1!N219)))</f>
        <v>#VALUE!</v>
      </c>
      <c r="L219" t="e">
        <f>PROPER(Sheet1!V219)</f>
        <v>#VALUE!</v>
      </c>
      <c r="M219" t="str">
        <f>TRIM(IF(ISERROR(Sheet1!P219),"",Sheet1!P219))</f>
        <v/>
      </c>
      <c r="N219" s="6" t="e">
        <f>(Sheet1!AA219)</f>
        <v>#VALUE!</v>
      </c>
      <c r="O219" s="6" t="e">
        <f t="shared" si="19"/>
        <v>#VALUE!</v>
      </c>
      <c r="P219" s="6" t="e">
        <f>IF(Sheet1!X219="No","No",IF(Sheet1!X219="","No","Yes"))</f>
        <v>#VALUE!</v>
      </c>
      <c r="Q219" t="e">
        <f>(Sheet1!AB219)</f>
        <v>#VALUE!</v>
      </c>
      <c r="R219" s="6" t="e">
        <f>IF(Sheet1!F219=FALSE,Q219,Sheet1!G219&amp;Sheet1!F219)</f>
        <v>#VALUE!</v>
      </c>
      <c r="S219" s="6" t="e">
        <f t="shared" si="20"/>
        <v>#VALUE!</v>
      </c>
      <c r="T219" s="6" t="e">
        <f>IF(Sheet1!A219=0,"C=US;A= ;P=Regional Municip;O=Lisgar;S="&amp;K219&amp;";"&amp;"G="&amp;L219&amp;";"&amp;"I="&amp;M219&amp;";","C=US;A= ;P=Regional Municip;O=Lisgar;S="&amp;K219&amp;";"&amp;"G="&amp;L219&amp;Sheet1!A219&amp;";"&amp;"I="&amp;M219&amp;";")</f>
        <v>#N/A</v>
      </c>
      <c r="U219" t="str">
        <f ca="1">(Sheet1!AM219)</f>
        <v>DC1MDB01</v>
      </c>
      <c r="V219" t="e">
        <f>(Sheet1!AC219)</f>
        <v>#VALUE!</v>
      </c>
      <c r="W219" t="e">
        <f>Sheet3!D219</f>
        <v>#VALUE!</v>
      </c>
      <c r="X219" t="e">
        <f>Sheet3!E219</f>
        <v>#VALUE!</v>
      </c>
      <c r="Y219" t="str">
        <f t="shared" si="18"/>
        <v/>
      </c>
      <c r="Z219" t="str">
        <f>IF(ISERROR(Sheet1!AI219),"",Sheet1!AI219)</f>
        <v/>
      </c>
      <c r="AA219" t="e">
        <f>IF(Sheet1!W219="Councillors",5120,IF(Sheet1!W219="Information Technology Services Dept.",1024,IF(Sheet1!W219="City Clerk and Solicitor Dept",1953,"No")))</f>
        <v>#VALUE!</v>
      </c>
      <c r="AB219" s="5" t="s">
        <v>96</v>
      </c>
      <c r="AC219" t="e">
        <f>IF(Sheet1!W219="Councillors",4608,IF(Sheet1!W219="Information Technology Services Dept.",921,IF(Sheet1!W219="City Clerk and Solicitor Dept",1855,"No")))</f>
        <v>#VALUE!</v>
      </c>
      <c r="AD219" t="e">
        <f t="shared" si="21"/>
        <v>#VALUE!</v>
      </c>
      <c r="AE219" t="str">
        <f ca="1">IF(Sheet1!AM219="DC1MDB01","DC1",IF(Sheet1!AM219="DC1MDB02","DC1",IF(Sheet1!AM219="DC1MDB03","DC1",IF(Sheet1!AM219="DC1MDB04","DC1",IF(Sheet1!AM219="DC1MDB05","DC1",IF(Sheet1!AM219="DC1MDB06","DC1",IF(Sheet1!AM219="DC1MDB07","DC1",IF(Sheet1!AM219="DC1MDB08","DC1",IF(Sheet1!AM219="DC1MDB09","DC1",IF(Sheet1!AM219="DC1MDB10","DC1",IF(Sheet1!AM219="DC4MDB01","DC4",IF(Sheet1!AM219="DC4MDB02","DC4",IF(Sheet1!AM219="DC4MDB03","DC4",IF(Sheet1!AM219="DC4MDB04","DC4",IF(Sheet1!AM219="DC4MDB05","DC4",IF(Sheet1!AM219="DC4MDB06","DC4",IF(Sheet1!AM219="DC4MDB07","DC4",IF(Sheet1!AM219="DC4MDB08","DC4",IF(Sheet1!AM219="DC4MDB09","DC4",IF(Sheet1!AM219="DC4MDB10","DC4","$False"))))))))))))))))))))</f>
        <v>DC1</v>
      </c>
      <c r="AF219" t="s">
        <v>35</v>
      </c>
      <c r="AG219" t="e">
        <f t="shared" si="22"/>
        <v>#VALUE!</v>
      </c>
      <c r="AH219" t="e">
        <f t="shared" si="23"/>
        <v>#VALUE!</v>
      </c>
      <c r="AI219" t="s">
        <v>11</v>
      </c>
      <c r="AJ219" t="s">
        <v>12</v>
      </c>
      <c r="AK219" t="s">
        <v>13</v>
      </c>
      <c r="AL219" t="s">
        <v>14</v>
      </c>
      <c r="AM219" t="s">
        <v>5</v>
      </c>
      <c r="AN219" t="s">
        <v>15</v>
      </c>
      <c r="AO219" t="s">
        <v>16</v>
      </c>
      <c r="AP219" t="s">
        <v>17</v>
      </c>
      <c r="AQ219" t="s">
        <v>18</v>
      </c>
      <c r="AR219" t="s">
        <v>19</v>
      </c>
    </row>
    <row r="220" spans="1:44" ht="13.5" customHeight="1">
      <c r="A220" s="7"/>
      <c r="B220" s="7"/>
      <c r="C220" s="7"/>
      <c r="D220" s="8"/>
      <c r="F220" s="9" t="str">
        <f>(Sheet1!AE220)</f>
        <v/>
      </c>
      <c r="G220" t="str">
        <f>IF(OR(Sheet1!AH220="Yes",Sheet1!AF220="Yes"),"\\CMFP538\"&amp;Sheet1!AK220,"")</f>
        <v/>
      </c>
      <c r="H220" t="str">
        <f>IF(G220="","",Sheet1!AK220)</f>
        <v/>
      </c>
      <c r="I220" t="str">
        <f>IF(G220="","",Sheet1!AJ220)</f>
        <v/>
      </c>
      <c r="J220" t="e">
        <f>PROPER(Sheet1!Z220)</f>
        <v>#VALUE!</v>
      </c>
      <c r="K220" t="e">
        <f>PROPER(TRIM(IF(ISERROR(Sheet1!N220),Sheet1!Q220,Sheet1!N220)))</f>
        <v>#VALUE!</v>
      </c>
      <c r="L220" t="e">
        <f>PROPER(Sheet1!V220)</f>
        <v>#VALUE!</v>
      </c>
      <c r="M220" t="str">
        <f>TRIM(IF(ISERROR(Sheet1!P220),"",Sheet1!P220))</f>
        <v/>
      </c>
      <c r="N220" s="6" t="e">
        <f>(Sheet1!AA220)</f>
        <v>#VALUE!</v>
      </c>
      <c r="O220" s="6" t="e">
        <f t="shared" si="19"/>
        <v>#VALUE!</v>
      </c>
      <c r="P220" s="6" t="e">
        <f>IF(Sheet1!X220="No","No",IF(Sheet1!X220="","No","Yes"))</f>
        <v>#VALUE!</v>
      </c>
      <c r="Q220" t="e">
        <f>(Sheet1!AB220)</f>
        <v>#VALUE!</v>
      </c>
      <c r="R220" s="6" t="e">
        <f>IF(Sheet1!F220=FALSE,Q220,Sheet1!G220&amp;Sheet1!F220)</f>
        <v>#VALUE!</v>
      </c>
      <c r="S220" s="6" t="e">
        <f t="shared" si="20"/>
        <v>#VALUE!</v>
      </c>
      <c r="T220" s="6" t="e">
        <f>IF(Sheet1!A220=0,"C=US;A= ;P=Regional Municip;O=Lisgar;S="&amp;K220&amp;";"&amp;"G="&amp;L220&amp;";"&amp;"I="&amp;M220&amp;";","C=US;A= ;P=Regional Municip;O=Lisgar;S="&amp;K220&amp;";"&amp;"G="&amp;L220&amp;Sheet1!A220&amp;";"&amp;"I="&amp;M220&amp;";")</f>
        <v>#N/A</v>
      </c>
      <c r="U220" t="str">
        <f ca="1">(Sheet1!AM220)</f>
        <v>DC1MDB01</v>
      </c>
      <c r="V220" t="e">
        <f>(Sheet1!AC220)</f>
        <v>#VALUE!</v>
      </c>
      <c r="W220" t="e">
        <f>Sheet3!D220</f>
        <v>#VALUE!</v>
      </c>
      <c r="X220" t="e">
        <f>Sheet3!E220</f>
        <v>#VALUE!</v>
      </c>
      <c r="Y220" t="str">
        <f t="shared" si="18"/>
        <v/>
      </c>
      <c r="Z220" t="str">
        <f>IF(ISERROR(Sheet1!AI220),"",Sheet1!AI220)</f>
        <v/>
      </c>
      <c r="AA220" t="e">
        <f>IF(Sheet1!W220="Councillors",5120,IF(Sheet1!W220="Information Technology Services Dept.",1024,IF(Sheet1!W220="City Clerk and Solicitor Dept",1953,"No")))</f>
        <v>#VALUE!</v>
      </c>
      <c r="AB220" s="5" t="s">
        <v>96</v>
      </c>
      <c r="AC220" t="e">
        <f>IF(Sheet1!W220="Councillors",4608,IF(Sheet1!W220="Information Technology Services Dept.",921,IF(Sheet1!W220="City Clerk and Solicitor Dept",1855,"No")))</f>
        <v>#VALUE!</v>
      </c>
      <c r="AD220" t="e">
        <f t="shared" si="21"/>
        <v>#VALUE!</v>
      </c>
      <c r="AE220" t="str">
        <f ca="1">IF(Sheet1!AM220="DC1MDB01","DC1",IF(Sheet1!AM220="DC1MDB02","DC1",IF(Sheet1!AM220="DC1MDB03","DC1",IF(Sheet1!AM220="DC1MDB04","DC1",IF(Sheet1!AM220="DC1MDB05","DC1",IF(Sheet1!AM220="DC1MDB06","DC1",IF(Sheet1!AM220="DC1MDB07","DC1",IF(Sheet1!AM220="DC1MDB08","DC1",IF(Sheet1!AM220="DC1MDB09","DC1",IF(Sheet1!AM220="DC1MDB10","DC1",IF(Sheet1!AM220="DC4MDB01","DC4",IF(Sheet1!AM220="DC4MDB02","DC4",IF(Sheet1!AM220="DC4MDB03","DC4",IF(Sheet1!AM220="DC4MDB04","DC4",IF(Sheet1!AM220="DC4MDB05","DC4",IF(Sheet1!AM220="DC4MDB06","DC4",IF(Sheet1!AM220="DC4MDB07","DC4",IF(Sheet1!AM220="DC4MDB08","DC4",IF(Sheet1!AM220="DC4MDB09","DC4",IF(Sheet1!AM220="DC4MDB10","DC4","$False"))))))))))))))))))))</f>
        <v>DC1</v>
      </c>
      <c r="AF220" t="s">
        <v>35</v>
      </c>
      <c r="AG220" t="e">
        <f t="shared" si="22"/>
        <v>#VALUE!</v>
      </c>
      <c r="AH220" t="e">
        <f t="shared" si="23"/>
        <v>#VALUE!</v>
      </c>
      <c r="AI220" t="s">
        <v>11</v>
      </c>
      <c r="AJ220" t="s">
        <v>12</v>
      </c>
      <c r="AK220" t="s">
        <v>13</v>
      </c>
      <c r="AL220" t="s">
        <v>14</v>
      </c>
      <c r="AM220" t="s">
        <v>5</v>
      </c>
      <c r="AN220" t="s">
        <v>15</v>
      </c>
      <c r="AO220" t="s">
        <v>16</v>
      </c>
      <c r="AP220" t="s">
        <v>17</v>
      </c>
      <c r="AQ220" t="s">
        <v>18</v>
      </c>
      <c r="AR220" t="s">
        <v>19</v>
      </c>
    </row>
    <row r="221" spans="1:44" ht="13.5" customHeight="1">
      <c r="A221" s="7"/>
      <c r="B221" s="7"/>
      <c r="C221" s="7"/>
      <c r="D221" s="8"/>
      <c r="F221" s="9" t="str">
        <f>(Sheet1!AE221)</f>
        <v/>
      </c>
      <c r="G221" t="str">
        <f>IF(OR(Sheet1!AH221="Yes",Sheet1!AF221="Yes"),"\\CMFP538\"&amp;Sheet1!AK221,"")</f>
        <v/>
      </c>
      <c r="H221" t="str">
        <f>IF(G221="","",Sheet1!AK221)</f>
        <v/>
      </c>
      <c r="I221" t="str">
        <f>IF(G221="","",Sheet1!AJ221)</f>
        <v/>
      </c>
      <c r="J221" t="e">
        <f>PROPER(Sheet1!Z221)</f>
        <v>#VALUE!</v>
      </c>
      <c r="K221" t="e">
        <f>PROPER(TRIM(IF(ISERROR(Sheet1!N221),Sheet1!Q221,Sheet1!N221)))</f>
        <v>#VALUE!</v>
      </c>
      <c r="L221" t="e">
        <f>PROPER(Sheet1!V221)</f>
        <v>#VALUE!</v>
      </c>
      <c r="M221" t="str">
        <f>TRIM(IF(ISERROR(Sheet1!P221),"",Sheet1!P221))</f>
        <v/>
      </c>
      <c r="N221" s="6" t="e">
        <f>(Sheet1!AA221)</f>
        <v>#VALUE!</v>
      </c>
      <c r="O221" s="6" t="e">
        <f t="shared" si="19"/>
        <v>#VALUE!</v>
      </c>
      <c r="P221" s="6" t="e">
        <f>IF(Sheet1!X221="No","No",IF(Sheet1!X221="","No","Yes"))</f>
        <v>#VALUE!</v>
      </c>
      <c r="Q221" t="e">
        <f>(Sheet1!AB221)</f>
        <v>#VALUE!</v>
      </c>
      <c r="R221" s="6" t="e">
        <f>IF(Sheet1!F221=FALSE,Q221,Sheet1!G221&amp;Sheet1!F221)</f>
        <v>#VALUE!</v>
      </c>
      <c r="S221" s="6" t="e">
        <f t="shared" si="20"/>
        <v>#VALUE!</v>
      </c>
      <c r="T221" s="6" t="e">
        <f>IF(Sheet1!A221=0,"C=US;A= ;P=Regional Municip;O=Lisgar;S="&amp;K221&amp;";"&amp;"G="&amp;L221&amp;";"&amp;"I="&amp;M221&amp;";","C=US;A= ;P=Regional Municip;O=Lisgar;S="&amp;K221&amp;";"&amp;"G="&amp;L221&amp;Sheet1!A221&amp;";"&amp;"I="&amp;M221&amp;";")</f>
        <v>#N/A</v>
      </c>
      <c r="U221" t="str">
        <f ca="1">(Sheet1!AM221)</f>
        <v>DC1MDB06</v>
      </c>
      <c r="V221" t="e">
        <f>(Sheet1!AC221)</f>
        <v>#VALUE!</v>
      </c>
      <c r="W221" t="e">
        <f>Sheet3!D221</f>
        <v>#VALUE!</v>
      </c>
      <c r="X221" t="e">
        <f>Sheet3!E221</f>
        <v>#VALUE!</v>
      </c>
      <c r="Y221" t="str">
        <f t="shared" si="18"/>
        <v/>
      </c>
      <c r="Z221" t="str">
        <f>IF(ISERROR(Sheet1!AI221),"",Sheet1!AI221)</f>
        <v/>
      </c>
      <c r="AA221" t="e">
        <f>IF(Sheet1!W221="Councillors",5120,IF(Sheet1!W221="Information Technology Services Dept.",1024,IF(Sheet1!W221="City Clerk and Solicitor Dept",1953,"No")))</f>
        <v>#VALUE!</v>
      </c>
      <c r="AB221" s="5" t="s">
        <v>96</v>
      </c>
      <c r="AC221" t="e">
        <f>IF(Sheet1!W221="Councillors",4608,IF(Sheet1!W221="Information Technology Services Dept.",921,IF(Sheet1!W221="City Clerk and Solicitor Dept",1855,"No")))</f>
        <v>#VALUE!</v>
      </c>
      <c r="AD221" t="e">
        <f t="shared" si="21"/>
        <v>#VALUE!</v>
      </c>
      <c r="AE221" t="str">
        <f ca="1">IF(Sheet1!AM221="DC1MDB01","DC1",IF(Sheet1!AM221="DC1MDB02","DC1",IF(Sheet1!AM221="DC1MDB03","DC1",IF(Sheet1!AM221="DC1MDB04","DC1",IF(Sheet1!AM221="DC1MDB05","DC1",IF(Sheet1!AM221="DC1MDB06","DC1",IF(Sheet1!AM221="DC1MDB07","DC1",IF(Sheet1!AM221="DC1MDB08","DC1",IF(Sheet1!AM221="DC1MDB09","DC1",IF(Sheet1!AM221="DC1MDB10","DC1",IF(Sheet1!AM221="DC4MDB01","DC4",IF(Sheet1!AM221="DC4MDB02","DC4",IF(Sheet1!AM221="DC4MDB03","DC4",IF(Sheet1!AM221="DC4MDB04","DC4",IF(Sheet1!AM221="DC4MDB05","DC4",IF(Sheet1!AM221="DC4MDB06","DC4",IF(Sheet1!AM221="DC4MDB07","DC4",IF(Sheet1!AM221="DC4MDB08","DC4",IF(Sheet1!AM221="DC4MDB09","DC4",IF(Sheet1!AM221="DC4MDB10","DC4","$False"))))))))))))))))))))</f>
        <v>DC1</v>
      </c>
      <c r="AF221" t="s">
        <v>35</v>
      </c>
      <c r="AG221" t="e">
        <f t="shared" si="22"/>
        <v>#VALUE!</v>
      </c>
      <c r="AH221" t="e">
        <f t="shared" si="23"/>
        <v>#VALUE!</v>
      </c>
      <c r="AI221" t="s">
        <v>11</v>
      </c>
      <c r="AJ221" t="s">
        <v>12</v>
      </c>
      <c r="AK221" t="s">
        <v>13</v>
      </c>
      <c r="AL221" t="s">
        <v>14</v>
      </c>
      <c r="AM221" t="s">
        <v>5</v>
      </c>
      <c r="AN221" t="s">
        <v>15</v>
      </c>
      <c r="AO221" t="s">
        <v>16</v>
      </c>
      <c r="AP221" t="s">
        <v>17</v>
      </c>
      <c r="AQ221" t="s">
        <v>18</v>
      </c>
      <c r="AR221" t="s">
        <v>19</v>
      </c>
    </row>
    <row r="222" spans="1:44" ht="13.5" customHeight="1">
      <c r="A222" s="7"/>
      <c r="B222" s="7"/>
      <c r="C222" s="7"/>
      <c r="D222" s="8"/>
      <c r="F222" s="9" t="str">
        <f>(Sheet1!AE222)</f>
        <v/>
      </c>
      <c r="G222" t="str">
        <f>IF(OR(Sheet1!AH222="Yes",Sheet1!AF222="Yes"),"\\CMFP538\"&amp;Sheet1!AK222,"")</f>
        <v/>
      </c>
      <c r="H222" t="str">
        <f>IF(G222="","",Sheet1!AK222)</f>
        <v/>
      </c>
      <c r="I222" t="str">
        <f>IF(G222="","",Sheet1!AJ222)</f>
        <v/>
      </c>
      <c r="J222" t="e">
        <f>PROPER(Sheet1!Z222)</f>
        <v>#VALUE!</v>
      </c>
      <c r="K222" t="e">
        <f>PROPER(TRIM(IF(ISERROR(Sheet1!N222),Sheet1!Q222,Sheet1!N222)))</f>
        <v>#VALUE!</v>
      </c>
      <c r="L222" t="e">
        <f>PROPER(Sheet1!V222)</f>
        <v>#VALUE!</v>
      </c>
      <c r="M222" t="str">
        <f>TRIM(IF(ISERROR(Sheet1!P222),"",Sheet1!P222))</f>
        <v/>
      </c>
      <c r="N222" s="6" t="e">
        <f>(Sheet1!AA222)</f>
        <v>#VALUE!</v>
      </c>
      <c r="O222" s="6" t="e">
        <f t="shared" si="19"/>
        <v>#VALUE!</v>
      </c>
      <c r="P222" s="6" t="e">
        <f>IF(Sheet1!X222="No","No",IF(Sheet1!X222="","No","Yes"))</f>
        <v>#VALUE!</v>
      </c>
      <c r="Q222" t="e">
        <f>(Sheet1!AB222)</f>
        <v>#VALUE!</v>
      </c>
      <c r="R222" s="6" t="e">
        <f>IF(Sheet1!F222=FALSE,Q222,Sheet1!G222&amp;Sheet1!F222)</f>
        <v>#VALUE!</v>
      </c>
      <c r="S222" s="6" t="e">
        <f t="shared" si="20"/>
        <v>#VALUE!</v>
      </c>
      <c r="T222" s="6" t="e">
        <f>IF(Sheet1!A222=0,"C=US;A= ;P=Regional Municip;O=Lisgar;S="&amp;K222&amp;";"&amp;"G="&amp;L222&amp;";"&amp;"I="&amp;M222&amp;";","C=US;A= ;P=Regional Municip;O=Lisgar;S="&amp;K222&amp;";"&amp;"G="&amp;L222&amp;Sheet1!A222&amp;";"&amp;"I="&amp;M222&amp;";")</f>
        <v>#N/A</v>
      </c>
      <c r="U222" t="str">
        <f ca="1">(Sheet1!AM222)</f>
        <v>DC4MDB08</v>
      </c>
      <c r="V222" t="e">
        <f>(Sheet1!AC222)</f>
        <v>#VALUE!</v>
      </c>
      <c r="W222" t="e">
        <f>Sheet3!D222</f>
        <v>#VALUE!</v>
      </c>
      <c r="X222" t="e">
        <f>Sheet3!E222</f>
        <v>#VALUE!</v>
      </c>
      <c r="Y222" t="str">
        <f t="shared" si="18"/>
        <v/>
      </c>
      <c r="Z222" t="str">
        <f>IF(ISERROR(Sheet1!AI222),"",Sheet1!AI222)</f>
        <v/>
      </c>
      <c r="AA222" t="e">
        <f>IF(Sheet1!W222="Councillors",5120,IF(Sheet1!W222="Information Technology Services Dept.",1024,IF(Sheet1!W222="City Clerk and Solicitor Dept",1953,"No")))</f>
        <v>#VALUE!</v>
      </c>
      <c r="AB222" s="5" t="s">
        <v>96</v>
      </c>
      <c r="AC222" t="e">
        <f>IF(Sheet1!W222="Councillors",4608,IF(Sheet1!W222="Information Technology Services Dept.",921,IF(Sheet1!W222="City Clerk and Solicitor Dept",1855,"No")))</f>
        <v>#VALUE!</v>
      </c>
      <c r="AD222" t="e">
        <f t="shared" si="21"/>
        <v>#VALUE!</v>
      </c>
      <c r="AE222" t="str">
        <f ca="1">IF(Sheet1!AM222="DC1MDB01","DC1",IF(Sheet1!AM222="DC1MDB02","DC1",IF(Sheet1!AM222="DC1MDB03","DC1",IF(Sheet1!AM222="DC1MDB04","DC1",IF(Sheet1!AM222="DC1MDB05","DC1",IF(Sheet1!AM222="DC1MDB06","DC1",IF(Sheet1!AM222="DC1MDB07","DC1",IF(Sheet1!AM222="DC1MDB08","DC1",IF(Sheet1!AM222="DC1MDB09","DC1",IF(Sheet1!AM222="DC1MDB10","DC1",IF(Sheet1!AM222="DC4MDB01","DC4",IF(Sheet1!AM222="DC4MDB02","DC4",IF(Sheet1!AM222="DC4MDB03","DC4",IF(Sheet1!AM222="DC4MDB04","DC4",IF(Sheet1!AM222="DC4MDB05","DC4",IF(Sheet1!AM222="DC4MDB06","DC4",IF(Sheet1!AM222="DC4MDB07","DC4",IF(Sheet1!AM222="DC4MDB08","DC4",IF(Sheet1!AM222="DC4MDB09","DC4",IF(Sheet1!AM222="DC4MDB10","DC4","$False"))))))))))))))))))))</f>
        <v>DC4</v>
      </c>
      <c r="AF222" t="s">
        <v>35</v>
      </c>
      <c r="AG222" t="e">
        <f t="shared" si="22"/>
        <v>#VALUE!</v>
      </c>
      <c r="AH222" t="e">
        <f t="shared" si="23"/>
        <v>#VALUE!</v>
      </c>
      <c r="AI222" t="s">
        <v>11</v>
      </c>
      <c r="AJ222" t="s">
        <v>12</v>
      </c>
      <c r="AK222" t="s">
        <v>13</v>
      </c>
      <c r="AL222" t="s">
        <v>14</v>
      </c>
      <c r="AM222" t="s">
        <v>5</v>
      </c>
      <c r="AN222" t="s">
        <v>15</v>
      </c>
      <c r="AO222" t="s">
        <v>16</v>
      </c>
      <c r="AP222" t="s">
        <v>17</v>
      </c>
      <c r="AQ222" t="s">
        <v>18</v>
      </c>
      <c r="AR222" t="s">
        <v>19</v>
      </c>
    </row>
    <row r="223" spans="1:44" ht="13.5" customHeight="1">
      <c r="A223" s="7"/>
      <c r="B223" s="7"/>
      <c r="C223" s="7"/>
      <c r="D223" s="8"/>
      <c r="F223" s="9" t="str">
        <f>(Sheet1!AE223)</f>
        <v/>
      </c>
      <c r="G223" t="str">
        <f>IF(OR(Sheet1!AH223="Yes",Sheet1!AF223="Yes"),"\\CMFP538\"&amp;Sheet1!AK223,"")</f>
        <v/>
      </c>
      <c r="H223" t="str">
        <f>IF(G223="","",Sheet1!AK223)</f>
        <v/>
      </c>
      <c r="I223" t="str">
        <f>IF(G223="","",Sheet1!AJ223)</f>
        <v/>
      </c>
      <c r="J223" t="e">
        <f>PROPER(Sheet1!Z223)</f>
        <v>#VALUE!</v>
      </c>
      <c r="K223" t="e">
        <f>PROPER(TRIM(IF(ISERROR(Sheet1!N223),Sheet1!Q223,Sheet1!N223)))</f>
        <v>#VALUE!</v>
      </c>
      <c r="L223" t="e">
        <f>PROPER(Sheet1!V223)</f>
        <v>#VALUE!</v>
      </c>
      <c r="M223" t="str">
        <f>TRIM(IF(ISERROR(Sheet1!P223),"",Sheet1!P223))</f>
        <v/>
      </c>
      <c r="N223" s="6" t="e">
        <f>(Sheet1!AA223)</f>
        <v>#VALUE!</v>
      </c>
      <c r="O223" s="6" t="e">
        <f t="shared" si="19"/>
        <v>#VALUE!</v>
      </c>
      <c r="P223" s="6" t="e">
        <f>IF(Sheet1!X223="No","No",IF(Sheet1!X223="","No","Yes"))</f>
        <v>#VALUE!</v>
      </c>
      <c r="Q223" t="e">
        <f>(Sheet1!AB223)</f>
        <v>#VALUE!</v>
      </c>
      <c r="R223" s="6" t="e">
        <f>IF(Sheet1!F223=FALSE,Q223,Sheet1!G223&amp;Sheet1!F223)</f>
        <v>#VALUE!</v>
      </c>
      <c r="S223" s="6" t="e">
        <f t="shared" si="20"/>
        <v>#VALUE!</v>
      </c>
      <c r="T223" s="6" t="e">
        <f>IF(Sheet1!A223=0,"C=US;A= ;P=Regional Municip;O=Lisgar;S="&amp;K223&amp;";"&amp;"G="&amp;L223&amp;";"&amp;"I="&amp;M223&amp;";","C=US;A= ;P=Regional Municip;O=Lisgar;S="&amp;K223&amp;";"&amp;"G="&amp;L223&amp;Sheet1!A223&amp;";"&amp;"I="&amp;M223&amp;";")</f>
        <v>#N/A</v>
      </c>
      <c r="U223" t="str">
        <f ca="1">(Sheet1!AM223)</f>
        <v>DC1MDB07</v>
      </c>
      <c r="V223" t="e">
        <f>(Sheet1!AC223)</f>
        <v>#VALUE!</v>
      </c>
      <c r="W223" t="e">
        <f>Sheet3!D223</f>
        <v>#VALUE!</v>
      </c>
      <c r="X223" t="e">
        <f>Sheet3!E223</f>
        <v>#VALUE!</v>
      </c>
      <c r="Y223" t="str">
        <f t="shared" si="18"/>
        <v/>
      </c>
      <c r="Z223" t="str">
        <f>IF(ISERROR(Sheet1!AI223),"",Sheet1!AI223)</f>
        <v/>
      </c>
      <c r="AA223" t="e">
        <f>IF(Sheet1!W223="Councillors",5120,IF(Sheet1!W223="Information Technology Services Dept.",1024,IF(Sheet1!W223="City Clerk and Solicitor Dept",1953,"No")))</f>
        <v>#VALUE!</v>
      </c>
      <c r="AB223" s="5" t="s">
        <v>96</v>
      </c>
      <c r="AC223" t="e">
        <f>IF(Sheet1!W223="Councillors",4608,IF(Sheet1!W223="Information Technology Services Dept.",921,IF(Sheet1!W223="City Clerk and Solicitor Dept",1855,"No")))</f>
        <v>#VALUE!</v>
      </c>
      <c r="AD223" t="e">
        <f t="shared" si="21"/>
        <v>#VALUE!</v>
      </c>
      <c r="AE223" t="str">
        <f ca="1">IF(Sheet1!AM223="DC1MDB01","DC1",IF(Sheet1!AM223="DC1MDB02","DC1",IF(Sheet1!AM223="DC1MDB03","DC1",IF(Sheet1!AM223="DC1MDB04","DC1",IF(Sheet1!AM223="DC1MDB05","DC1",IF(Sheet1!AM223="DC1MDB06","DC1",IF(Sheet1!AM223="DC1MDB07","DC1",IF(Sheet1!AM223="DC1MDB08","DC1",IF(Sheet1!AM223="DC1MDB09","DC1",IF(Sheet1!AM223="DC1MDB10","DC1",IF(Sheet1!AM223="DC4MDB01","DC4",IF(Sheet1!AM223="DC4MDB02","DC4",IF(Sheet1!AM223="DC4MDB03","DC4",IF(Sheet1!AM223="DC4MDB04","DC4",IF(Sheet1!AM223="DC4MDB05","DC4",IF(Sheet1!AM223="DC4MDB06","DC4",IF(Sheet1!AM223="DC4MDB07","DC4",IF(Sheet1!AM223="DC4MDB08","DC4",IF(Sheet1!AM223="DC4MDB09","DC4",IF(Sheet1!AM223="DC4MDB10","DC4","$False"))))))))))))))))))))</f>
        <v>DC1</v>
      </c>
      <c r="AF223" t="s">
        <v>35</v>
      </c>
      <c r="AG223" t="e">
        <f t="shared" si="22"/>
        <v>#VALUE!</v>
      </c>
      <c r="AH223" t="e">
        <f t="shared" si="23"/>
        <v>#VALUE!</v>
      </c>
      <c r="AI223" t="s">
        <v>11</v>
      </c>
      <c r="AJ223" t="s">
        <v>12</v>
      </c>
      <c r="AK223" t="s">
        <v>13</v>
      </c>
      <c r="AL223" t="s">
        <v>14</v>
      </c>
      <c r="AM223" t="s">
        <v>5</v>
      </c>
      <c r="AN223" t="s">
        <v>15</v>
      </c>
      <c r="AO223" t="s">
        <v>16</v>
      </c>
      <c r="AP223" t="s">
        <v>17</v>
      </c>
      <c r="AQ223" t="s">
        <v>18</v>
      </c>
      <c r="AR223" t="s">
        <v>19</v>
      </c>
    </row>
    <row r="224" spans="1:44" ht="13.5" customHeight="1">
      <c r="A224" s="7"/>
      <c r="B224" s="7"/>
      <c r="C224" s="7"/>
      <c r="D224" s="8"/>
      <c r="F224" s="9" t="str">
        <f>(Sheet1!AE224)</f>
        <v/>
      </c>
      <c r="G224" t="str">
        <f>IF(OR(Sheet1!AH224="Yes",Sheet1!AF224="Yes"),"\\CMFP538\"&amp;Sheet1!AK224,"")</f>
        <v/>
      </c>
      <c r="H224" t="str">
        <f>IF(G224="","",Sheet1!AK224)</f>
        <v/>
      </c>
      <c r="I224" t="str">
        <f>IF(G224="","",Sheet1!AJ224)</f>
        <v/>
      </c>
      <c r="J224" t="e">
        <f>PROPER(Sheet1!Z224)</f>
        <v>#VALUE!</v>
      </c>
      <c r="K224" t="e">
        <f>PROPER(TRIM(IF(ISERROR(Sheet1!N224),Sheet1!Q224,Sheet1!N224)))</f>
        <v>#VALUE!</v>
      </c>
      <c r="L224" t="e">
        <f>PROPER(Sheet1!V224)</f>
        <v>#VALUE!</v>
      </c>
      <c r="M224" t="str">
        <f>TRIM(IF(ISERROR(Sheet1!P224),"",Sheet1!P224))</f>
        <v/>
      </c>
      <c r="N224" s="6" t="e">
        <f>(Sheet1!AA224)</f>
        <v>#VALUE!</v>
      </c>
      <c r="O224" s="6" t="e">
        <f t="shared" si="19"/>
        <v>#VALUE!</v>
      </c>
      <c r="P224" s="6" t="e">
        <f>IF(Sheet1!X224="No","No",IF(Sheet1!X224="","No","Yes"))</f>
        <v>#VALUE!</v>
      </c>
      <c r="Q224" t="e">
        <f>(Sheet1!AB224)</f>
        <v>#VALUE!</v>
      </c>
      <c r="R224" s="6" t="e">
        <f>IF(Sheet1!F224=FALSE,Q224,Sheet1!G224&amp;Sheet1!F224)</f>
        <v>#VALUE!</v>
      </c>
      <c r="S224" s="6" t="e">
        <f t="shared" si="20"/>
        <v>#VALUE!</v>
      </c>
      <c r="T224" s="6" t="e">
        <f>IF(Sheet1!A224=0,"C=US;A= ;P=Regional Municip;O=Lisgar;S="&amp;K224&amp;";"&amp;"G="&amp;L224&amp;";"&amp;"I="&amp;M224&amp;";","C=US;A= ;P=Regional Municip;O=Lisgar;S="&amp;K224&amp;";"&amp;"G="&amp;L224&amp;Sheet1!A224&amp;";"&amp;"I="&amp;M224&amp;";")</f>
        <v>#N/A</v>
      </c>
      <c r="U224" t="str">
        <f ca="1">(Sheet1!AM224)</f>
        <v>DC4MDB03</v>
      </c>
      <c r="V224" t="e">
        <f>(Sheet1!AC224)</f>
        <v>#VALUE!</v>
      </c>
      <c r="W224" t="e">
        <f>Sheet3!D224</f>
        <v>#VALUE!</v>
      </c>
      <c r="X224" t="e">
        <f>Sheet3!E224</f>
        <v>#VALUE!</v>
      </c>
      <c r="Y224" t="str">
        <f t="shared" si="18"/>
        <v/>
      </c>
      <c r="Z224" t="str">
        <f>IF(ISERROR(Sheet1!AI224),"",Sheet1!AI224)</f>
        <v/>
      </c>
      <c r="AA224" t="e">
        <f>IF(Sheet1!W224="Councillors",5120,IF(Sheet1!W224="Information Technology Services Dept.",1024,IF(Sheet1!W224="City Clerk and Solicitor Dept",1953,"No")))</f>
        <v>#VALUE!</v>
      </c>
      <c r="AB224" s="5" t="s">
        <v>96</v>
      </c>
      <c r="AC224" t="e">
        <f>IF(Sheet1!W224="Councillors",4608,IF(Sheet1!W224="Information Technology Services Dept.",921,IF(Sheet1!W224="City Clerk and Solicitor Dept",1855,"No")))</f>
        <v>#VALUE!</v>
      </c>
      <c r="AD224" t="e">
        <f t="shared" si="21"/>
        <v>#VALUE!</v>
      </c>
      <c r="AE224" t="str">
        <f ca="1">IF(Sheet1!AM224="DC1MDB01","DC1",IF(Sheet1!AM224="DC1MDB02","DC1",IF(Sheet1!AM224="DC1MDB03","DC1",IF(Sheet1!AM224="DC1MDB04","DC1",IF(Sheet1!AM224="DC1MDB05","DC1",IF(Sheet1!AM224="DC1MDB06","DC1",IF(Sheet1!AM224="DC1MDB07","DC1",IF(Sheet1!AM224="DC1MDB08","DC1",IF(Sheet1!AM224="DC1MDB09","DC1",IF(Sheet1!AM224="DC1MDB10","DC1",IF(Sheet1!AM224="DC4MDB01","DC4",IF(Sheet1!AM224="DC4MDB02","DC4",IF(Sheet1!AM224="DC4MDB03","DC4",IF(Sheet1!AM224="DC4MDB04","DC4",IF(Sheet1!AM224="DC4MDB05","DC4",IF(Sheet1!AM224="DC4MDB06","DC4",IF(Sheet1!AM224="DC4MDB07","DC4",IF(Sheet1!AM224="DC4MDB08","DC4",IF(Sheet1!AM224="DC4MDB09","DC4",IF(Sheet1!AM224="DC4MDB10","DC4","$False"))))))))))))))))))))</f>
        <v>DC4</v>
      </c>
      <c r="AF224" t="s">
        <v>35</v>
      </c>
      <c r="AG224" t="e">
        <f t="shared" si="22"/>
        <v>#VALUE!</v>
      </c>
      <c r="AH224" t="e">
        <f t="shared" si="23"/>
        <v>#VALUE!</v>
      </c>
      <c r="AI224" t="s">
        <v>11</v>
      </c>
      <c r="AJ224" t="s">
        <v>12</v>
      </c>
      <c r="AK224" t="s">
        <v>13</v>
      </c>
      <c r="AL224" t="s">
        <v>14</v>
      </c>
      <c r="AM224" t="s">
        <v>5</v>
      </c>
      <c r="AN224" t="s">
        <v>15</v>
      </c>
      <c r="AO224" t="s">
        <v>16</v>
      </c>
      <c r="AP224" t="s">
        <v>17</v>
      </c>
      <c r="AQ224" t="s">
        <v>18</v>
      </c>
      <c r="AR224" t="s">
        <v>19</v>
      </c>
    </row>
    <row r="225" spans="1:44" ht="13.5" customHeight="1">
      <c r="A225" s="7"/>
      <c r="B225" s="7"/>
      <c r="C225" s="7"/>
      <c r="D225" s="8"/>
      <c r="F225" s="9" t="str">
        <f>(Sheet1!AE225)</f>
        <v/>
      </c>
      <c r="G225" t="str">
        <f>IF(OR(Sheet1!AH225="Yes",Sheet1!AF225="Yes"),"\\CMFP538\"&amp;Sheet1!AK225,"")</f>
        <v/>
      </c>
      <c r="H225" t="str">
        <f>IF(G225="","",Sheet1!AK225)</f>
        <v/>
      </c>
      <c r="I225" t="str">
        <f>IF(G225="","",Sheet1!AJ225)</f>
        <v/>
      </c>
      <c r="J225" t="e">
        <f>PROPER(Sheet1!Z225)</f>
        <v>#VALUE!</v>
      </c>
      <c r="K225" t="e">
        <f>PROPER(TRIM(IF(ISERROR(Sheet1!N225),Sheet1!Q225,Sheet1!N225)))</f>
        <v>#VALUE!</v>
      </c>
      <c r="L225" t="e">
        <f>PROPER(Sheet1!V225)</f>
        <v>#VALUE!</v>
      </c>
      <c r="M225" t="str">
        <f>TRIM(IF(ISERROR(Sheet1!P225),"",Sheet1!P225))</f>
        <v/>
      </c>
      <c r="N225" s="6" t="e">
        <f>(Sheet1!AA225)</f>
        <v>#VALUE!</v>
      </c>
      <c r="O225" s="6" t="e">
        <f t="shared" si="19"/>
        <v>#VALUE!</v>
      </c>
      <c r="P225" s="6" t="e">
        <f>IF(Sheet1!X225="No","No",IF(Sheet1!X225="","No","Yes"))</f>
        <v>#VALUE!</v>
      </c>
      <c r="Q225" t="e">
        <f>(Sheet1!AB225)</f>
        <v>#VALUE!</v>
      </c>
      <c r="R225" s="6" t="e">
        <f>IF(Sheet1!F225=FALSE,Q225,Sheet1!G225&amp;Sheet1!F225)</f>
        <v>#VALUE!</v>
      </c>
      <c r="S225" s="6" t="e">
        <f t="shared" si="20"/>
        <v>#VALUE!</v>
      </c>
      <c r="T225" s="6" t="e">
        <f>IF(Sheet1!A225=0,"C=US;A= ;P=Regional Municip;O=Lisgar;S="&amp;K225&amp;";"&amp;"G="&amp;L225&amp;";"&amp;"I="&amp;M225&amp;";","C=US;A= ;P=Regional Municip;O=Lisgar;S="&amp;K225&amp;";"&amp;"G="&amp;L225&amp;Sheet1!A225&amp;";"&amp;"I="&amp;M225&amp;";")</f>
        <v>#N/A</v>
      </c>
      <c r="U225" t="str">
        <f ca="1">(Sheet1!AM225)</f>
        <v>DC1MDB05</v>
      </c>
      <c r="V225" t="e">
        <f>(Sheet1!AC225)</f>
        <v>#VALUE!</v>
      </c>
      <c r="W225" t="e">
        <f>Sheet3!D225</f>
        <v>#VALUE!</v>
      </c>
      <c r="X225" t="e">
        <f>Sheet3!E225</f>
        <v>#VALUE!</v>
      </c>
      <c r="Y225" t="str">
        <f t="shared" si="18"/>
        <v/>
      </c>
      <c r="Z225" t="str">
        <f>IF(ISERROR(Sheet1!AI225),"",Sheet1!AI225)</f>
        <v/>
      </c>
      <c r="AA225" t="e">
        <f>IF(Sheet1!W225="Councillors",5120,IF(Sheet1!W225="Information Technology Services Dept.",1024,IF(Sheet1!W225="City Clerk and Solicitor Dept",1953,"No")))</f>
        <v>#VALUE!</v>
      </c>
      <c r="AB225" s="5" t="s">
        <v>96</v>
      </c>
      <c r="AC225" t="e">
        <f>IF(Sheet1!W225="Councillors",4608,IF(Sheet1!W225="Information Technology Services Dept.",921,IF(Sheet1!W225="City Clerk and Solicitor Dept",1855,"No")))</f>
        <v>#VALUE!</v>
      </c>
      <c r="AD225" t="e">
        <f t="shared" si="21"/>
        <v>#VALUE!</v>
      </c>
      <c r="AE225" t="str">
        <f ca="1">IF(Sheet1!AM225="DC1MDB01","DC1",IF(Sheet1!AM225="DC1MDB02","DC1",IF(Sheet1!AM225="DC1MDB03","DC1",IF(Sheet1!AM225="DC1MDB04","DC1",IF(Sheet1!AM225="DC1MDB05","DC1",IF(Sheet1!AM225="DC1MDB06","DC1",IF(Sheet1!AM225="DC1MDB07","DC1",IF(Sheet1!AM225="DC1MDB08","DC1",IF(Sheet1!AM225="DC1MDB09","DC1",IF(Sheet1!AM225="DC1MDB10","DC1",IF(Sheet1!AM225="DC4MDB01","DC4",IF(Sheet1!AM225="DC4MDB02","DC4",IF(Sheet1!AM225="DC4MDB03","DC4",IF(Sheet1!AM225="DC4MDB04","DC4",IF(Sheet1!AM225="DC4MDB05","DC4",IF(Sheet1!AM225="DC4MDB06","DC4",IF(Sheet1!AM225="DC4MDB07","DC4",IF(Sheet1!AM225="DC4MDB08","DC4",IF(Sheet1!AM225="DC4MDB09","DC4",IF(Sheet1!AM225="DC4MDB10","DC4","$False"))))))))))))))))))))</f>
        <v>DC1</v>
      </c>
      <c r="AF225" t="s">
        <v>35</v>
      </c>
      <c r="AG225" t="e">
        <f t="shared" si="22"/>
        <v>#VALUE!</v>
      </c>
      <c r="AH225" t="e">
        <f t="shared" si="23"/>
        <v>#VALUE!</v>
      </c>
      <c r="AI225" t="s">
        <v>11</v>
      </c>
      <c r="AJ225" t="s">
        <v>12</v>
      </c>
      <c r="AK225" t="s">
        <v>13</v>
      </c>
      <c r="AL225" t="s">
        <v>14</v>
      </c>
      <c r="AM225" t="s">
        <v>5</v>
      </c>
      <c r="AN225" t="s">
        <v>15</v>
      </c>
      <c r="AO225" t="s">
        <v>16</v>
      </c>
      <c r="AP225" t="s">
        <v>17</v>
      </c>
      <c r="AQ225" t="s">
        <v>18</v>
      </c>
      <c r="AR225" t="s">
        <v>19</v>
      </c>
    </row>
    <row r="226" spans="1:44" ht="13.5" customHeight="1">
      <c r="A226" s="7"/>
      <c r="B226" s="7"/>
      <c r="C226" s="7"/>
      <c r="D226" s="8"/>
      <c r="F226" s="9" t="str">
        <f>(Sheet1!AE226)</f>
        <v/>
      </c>
      <c r="G226" t="str">
        <f>IF(OR(Sheet1!AH226="Yes",Sheet1!AF226="Yes"),"\\CMFP538\"&amp;Sheet1!AK226,"")</f>
        <v/>
      </c>
      <c r="H226" t="str">
        <f>IF(G226="","",Sheet1!AK226)</f>
        <v/>
      </c>
      <c r="I226" t="str">
        <f>IF(G226="","",Sheet1!AJ226)</f>
        <v/>
      </c>
      <c r="J226" t="e">
        <f>PROPER(Sheet1!Z226)</f>
        <v>#VALUE!</v>
      </c>
      <c r="K226" t="e">
        <f>PROPER(TRIM(IF(ISERROR(Sheet1!N226),Sheet1!Q226,Sheet1!N226)))</f>
        <v>#VALUE!</v>
      </c>
      <c r="L226" t="e">
        <f>PROPER(Sheet1!V226)</f>
        <v>#VALUE!</v>
      </c>
      <c r="M226" t="str">
        <f>TRIM(IF(ISERROR(Sheet1!P226),"",Sheet1!P226))</f>
        <v/>
      </c>
      <c r="N226" s="6" t="e">
        <f>(Sheet1!AA226)</f>
        <v>#VALUE!</v>
      </c>
      <c r="O226" s="6" t="e">
        <f t="shared" si="19"/>
        <v>#VALUE!</v>
      </c>
      <c r="P226" s="6" t="e">
        <f>IF(Sheet1!X226="No","No",IF(Sheet1!X226="","No","Yes"))</f>
        <v>#VALUE!</v>
      </c>
      <c r="Q226" t="e">
        <f>(Sheet1!AB226)</f>
        <v>#VALUE!</v>
      </c>
      <c r="R226" s="6" t="e">
        <f>IF(Sheet1!F226=FALSE,Q226,Sheet1!G226&amp;Sheet1!F226)</f>
        <v>#VALUE!</v>
      </c>
      <c r="S226" s="6" t="e">
        <f t="shared" si="20"/>
        <v>#VALUE!</v>
      </c>
      <c r="T226" s="6" t="e">
        <f>IF(Sheet1!A226=0,"C=US;A= ;P=Regional Municip;O=Lisgar;S="&amp;K226&amp;";"&amp;"G="&amp;L226&amp;";"&amp;"I="&amp;M226&amp;";","C=US;A= ;P=Regional Municip;O=Lisgar;S="&amp;K226&amp;";"&amp;"G="&amp;L226&amp;Sheet1!A226&amp;";"&amp;"I="&amp;M226&amp;";")</f>
        <v>#N/A</v>
      </c>
      <c r="U226" t="str">
        <f ca="1">(Sheet1!AM226)</f>
        <v>DC1MDB06</v>
      </c>
      <c r="V226" t="e">
        <f>(Sheet1!AC226)</f>
        <v>#VALUE!</v>
      </c>
      <c r="W226" t="e">
        <f>Sheet3!D226</f>
        <v>#VALUE!</v>
      </c>
      <c r="X226" t="e">
        <f>Sheet3!E226</f>
        <v>#VALUE!</v>
      </c>
      <c r="Y226" t="str">
        <f t="shared" si="18"/>
        <v/>
      </c>
      <c r="Z226" t="str">
        <f>IF(ISERROR(Sheet1!AI226),"",Sheet1!AI226)</f>
        <v/>
      </c>
      <c r="AA226" t="e">
        <f>IF(Sheet1!W226="Councillors",5120,IF(Sheet1!W226="Information Technology Services Dept.",1024,IF(Sheet1!W226="City Clerk and Solicitor Dept",1953,"No")))</f>
        <v>#VALUE!</v>
      </c>
      <c r="AB226" s="5" t="s">
        <v>96</v>
      </c>
      <c r="AC226" t="e">
        <f>IF(Sheet1!W226="Councillors",4608,IF(Sheet1!W226="Information Technology Services Dept.",921,IF(Sheet1!W226="City Clerk and Solicitor Dept",1855,"No")))</f>
        <v>#VALUE!</v>
      </c>
      <c r="AD226" t="e">
        <f t="shared" si="21"/>
        <v>#VALUE!</v>
      </c>
      <c r="AE226" t="str">
        <f ca="1">IF(Sheet1!AM226="DC1MDB01","DC1",IF(Sheet1!AM226="DC1MDB02","DC1",IF(Sheet1!AM226="DC1MDB03","DC1",IF(Sheet1!AM226="DC1MDB04","DC1",IF(Sheet1!AM226="DC1MDB05","DC1",IF(Sheet1!AM226="DC1MDB06","DC1",IF(Sheet1!AM226="DC1MDB07","DC1",IF(Sheet1!AM226="DC1MDB08","DC1",IF(Sheet1!AM226="DC1MDB09","DC1",IF(Sheet1!AM226="DC1MDB10","DC1",IF(Sheet1!AM226="DC4MDB01","DC4",IF(Sheet1!AM226="DC4MDB02","DC4",IF(Sheet1!AM226="DC4MDB03","DC4",IF(Sheet1!AM226="DC4MDB04","DC4",IF(Sheet1!AM226="DC4MDB05","DC4",IF(Sheet1!AM226="DC4MDB06","DC4",IF(Sheet1!AM226="DC4MDB07","DC4",IF(Sheet1!AM226="DC4MDB08","DC4",IF(Sheet1!AM226="DC4MDB09","DC4",IF(Sheet1!AM226="DC4MDB10","DC4","$False"))))))))))))))))))))</f>
        <v>DC1</v>
      </c>
      <c r="AF226" t="s">
        <v>35</v>
      </c>
      <c r="AG226" t="e">
        <f t="shared" si="22"/>
        <v>#VALUE!</v>
      </c>
      <c r="AH226" t="e">
        <f t="shared" si="23"/>
        <v>#VALUE!</v>
      </c>
      <c r="AI226" t="s">
        <v>11</v>
      </c>
      <c r="AJ226" t="s">
        <v>12</v>
      </c>
      <c r="AK226" t="s">
        <v>13</v>
      </c>
      <c r="AL226" t="s">
        <v>14</v>
      </c>
      <c r="AM226" t="s">
        <v>5</v>
      </c>
      <c r="AN226" t="s">
        <v>15</v>
      </c>
      <c r="AO226" t="s">
        <v>16</v>
      </c>
      <c r="AP226" t="s">
        <v>17</v>
      </c>
      <c r="AQ226" t="s">
        <v>18</v>
      </c>
      <c r="AR226" t="s">
        <v>19</v>
      </c>
    </row>
    <row r="227" spans="1:44" ht="13.5" customHeight="1">
      <c r="A227" s="7"/>
      <c r="B227" s="7"/>
      <c r="C227" s="7"/>
      <c r="D227" s="8"/>
      <c r="F227" s="9" t="str">
        <f>(Sheet1!AE227)</f>
        <v/>
      </c>
      <c r="G227" t="str">
        <f>IF(OR(Sheet1!AH227="Yes",Sheet1!AF227="Yes"),"\\CMFP538\"&amp;Sheet1!AK227,"")</f>
        <v/>
      </c>
      <c r="H227" t="str">
        <f>IF(G227="","",Sheet1!AK227)</f>
        <v/>
      </c>
      <c r="I227" t="str">
        <f>IF(G227="","",Sheet1!AJ227)</f>
        <v/>
      </c>
      <c r="J227" t="e">
        <f>PROPER(Sheet1!Z227)</f>
        <v>#VALUE!</v>
      </c>
      <c r="K227" t="e">
        <f>PROPER(TRIM(IF(ISERROR(Sheet1!N227),Sheet1!Q227,Sheet1!N227)))</f>
        <v>#VALUE!</v>
      </c>
      <c r="L227" t="e">
        <f>PROPER(Sheet1!V227)</f>
        <v>#VALUE!</v>
      </c>
      <c r="M227" t="str">
        <f>TRIM(IF(ISERROR(Sheet1!P227),"",Sheet1!P227))</f>
        <v/>
      </c>
      <c r="N227" s="6" t="e">
        <f>(Sheet1!AA227)</f>
        <v>#VALUE!</v>
      </c>
      <c r="O227" s="6" t="e">
        <f t="shared" si="19"/>
        <v>#VALUE!</v>
      </c>
      <c r="P227" s="6" t="e">
        <f>IF(Sheet1!X227="No","No",IF(Sheet1!X227="","No","Yes"))</f>
        <v>#VALUE!</v>
      </c>
      <c r="Q227" t="e">
        <f>(Sheet1!AB227)</f>
        <v>#VALUE!</v>
      </c>
      <c r="R227" s="6" t="e">
        <f>IF(Sheet1!F227=FALSE,Q227,Sheet1!G227&amp;Sheet1!F227)</f>
        <v>#VALUE!</v>
      </c>
      <c r="S227" s="6" t="e">
        <f t="shared" si="20"/>
        <v>#VALUE!</v>
      </c>
      <c r="T227" s="6" t="e">
        <f>IF(Sheet1!A227=0,"C=US;A= ;P=Regional Municip;O=Lisgar;S="&amp;K227&amp;";"&amp;"G="&amp;L227&amp;";"&amp;"I="&amp;M227&amp;";","C=US;A= ;P=Regional Municip;O=Lisgar;S="&amp;K227&amp;";"&amp;"G="&amp;L227&amp;Sheet1!A227&amp;";"&amp;"I="&amp;M227&amp;";")</f>
        <v>#N/A</v>
      </c>
      <c r="U227" t="str">
        <f ca="1">(Sheet1!AM227)</f>
        <v>DC4MDB05</v>
      </c>
      <c r="V227" t="e">
        <f>(Sheet1!AC227)</f>
        <v>#VALUE!</v>
      </c>
      <c r="W227" t="e">
        <f>Sheet3!D227</f>
        <v>#VALUE!</v>
      </c>
      <c r="X227" t="e">
        <f>Sheet3!E227</f>
        <v>#VALUE!</v>
      </c>
      <c r="Y227" t="str">
        <f t="shared" si="18"/>
        <v/>
      </c>
      <c r="Z227" t="str">
        <f>IF(ISERROR(Sheet1!AI227),"",Sheet1!AI227)</f>
        <v/>
      </c>
      <c r="AA227" t="e">
        <f>IF(Sheet1!W227="Councillors",5120,IF(Sheet1!W227="Information Technology Services Dept.",1024,IF(Sheet1!W227="City Clerk and Solicitor Dept",1953,"No")))</f>
        <v>#VALUE!</v>
      </c>
      <c r="AB227" s="5" t="s">
        <v>96</v>
      </c>
      <c r="AC227" t="e">
        <f>IF(Sheet1!W227="Councillors",4608,IF(Sheet1!W227="Information Technology Services Dept.",921,IF(Sheet1!W227="City Clerk and Solicitor Dept",1855,"No")))</f>
        <v>#VALUE!</v>
      </c>
      <c r="AD227" t="e">
        <f t="shared" si="21"/>
        <v>#VALUE!</v>
      </c>
      <c r="AE227" t="str">
        <f ca="1">IF(Sheet1!AM227="DC1MDB01","DC1",IF(Sheet1!AM227="DC1MDB02","DC1",IF(Sheet1!AM227="DC1MDB03","DC1",IF(Sheet1!AM227="DC1MDB04","DC1",IF(Sheet1!AM227="DC1MDB05","DC1",IF(Sheet1!AM227="DC1MDB06","DC1",IF(Sheet1!AM227="DC1MDB07","DC1",IF(Sheet1!AM227="DC1MDB08","DC1",IF(Sheet1!AM227="DC1MDB09","DC1",IF(Sheet1!AM227="DC1MDB10","DC1",IF(Sheet1!AM227="DC4MDB01","DC4",IF(Sheet1!AM227="DC4MDB02","DC4",IF(Sheet1!AM227="DC4MDB03","DC4",IF(Sheet1!AM227="DC4MDB04","DC4",IF(Sheet1!AM227="DC4MDB05","DC4",IF(Sheet1!AM227="DC4MDB06","DC4",IF(Sheet1!AM227="DC4MDB07","DC4",IF(Sheet1!AM227="DC4MDB08","DC4",IF(Sheet1!AM227="DC4MDB09","DC4",IF(Sheet1!AM227="DC4MDB10","DC4","$False"))))))))))))))))))))</f>
        <v>DC4</v>
      </c>
      <c r="AF227" t="s">
        <v>35</v>
      </c>
      <c r="AG227" t="e">
        <f t="shared" si="22"/>
        <v>#VALUE!</v>
      </c>
      <c r="AH227" t="e">
        <f t="shared" si="23"/>
        <v>#VALUE!</v>
      </c>
      <c r="AI227" t="s">
        <v>11</v>
      </c>
      <c r="AJ227" t="s">
        <v>12</v>
      </c>
      <c r="AK227" t="s">
        <v>13</v>
      </c>
      <c r="AL227" t="s">
        <v>14</v>
      </c>
      <c r="AM227" t="s">
        <v>5</v>
      </c>
      <c r="AN227" t="s">
        <v>15</v>
      </c>
      <c r="AO227" t="s">
        <v>16</v>
      </c>
      <c r="AP227" t="s">
        <v>17</v>
      </c>
      <c r="AQ227" t="s">
        <v>18</v>
      </c>
      <c r="AR227" t="s">
        <v>19</v>
      </c>
    </row>
    <row r="228" spans="1:44" ht="13.5" customHeight="1">
      <c r="A228" s="7"/>
      <c r="B228" s="7"/>
      <c r="C228" s="7"/>
      <c r="D228" s="8"/>
      <c r="F228" s="9" t="str">
        <f>(Sheet1!AE228)</f>
        <v/>
      </c>
      <c r="G228" t="str">
        <f>IF(OR(Sheet1!AH228="Yes",Sheet1!AF228="Yes"),"\\CMFP538\"&amp;Sheet1!AK228,"")</f>
        <v/>
      </c>
      <c r="H228" t="str">
        <f>IF(G228="","",Sheet1!AK228)</f>
        <v/>
      </c>
      <c r="I228" t="str">
        <f>IF(G228="","",Sheet1!AJ228)</f>
        <v/>
      </c>
      <c r="J228" t="e">
        <f>PROPER(Sheet1!Z228)</f>
        <v>#VALUE!</v>
      </c>
      <c r="K228" t="e">
        <f>PROPER(TRIM(IF(ISERROR(Sheet1!N228),Sheet1!Q228,Sheet1!N228)))</f>
        <v>#VALUE!</v>
      </c>
      <c r="L228" t="e">
        <f>PROPER(Sheet1!V228)</f>
        <v>#VALUE!</v>
      </c>
      <c r="M228" t="str">
        <f>TRIM(IF(ISERROR(Sheet1!P228),"",Sheet1!P228))</f>
        <v/>
      </c>
      <c r="N228" s="6" t="e">
        <f>(Sheet1!AA228)</f>
        <v>#VALUE!</v>
      </c>
      <c r="O228" s="6" t="e">
        <f t="shared" si="19"/>
        <v>#VALUE!</v>
      </c>
      <c r="P228" s="6" t="e">
        <f>IF(Sheet1!X228="No","No",IF(Sheet1!X228="","No","Yes"))</f>
        <v>#VALUE!</v>
      </c>
      <c r="Q228" t="e">
        <f>(Sheet1!AB228)</f>
        <v>#VALUE!</v>
      </c>
      <c r="R228" s="6" t="e">
        <f>IF(Sheet1!F228=FALSE,Q228,Sheet1!G228&amp;Sheet1!F228)</f>
        <v>#VALUE!</v>
      </c>
      <c r="S228" s="6" t="e">
        <f t="shared" si="20"/>
        <v>#VALUE!</v>
      </c>
      <c r="T228" s="6" t="e">
        <f>IF(Sheet1!A228=0,"C=US;A= ;P=Regional Municip;O=Lisgar;S="&amp;K228&amp;";"&amp;"G="&amp;L228&amp;";"&amp;"I="&amp;M228&amp;";","C=US;A= ;P=Regional Municip;O=Lisgar;S="&amp;K228&amp;";"&amp;"G="&amp;L228&amp;Sheet1!A228&amp;";"&amp;"I="&amp;M228&amp;";")</f>
        <v>#N/A</v>
      </c>
      <c r="U228" t="str">
        <f ca="1">(Sheet1!AM228)</f>
        <v>DC1MDB01</v>
      </c>
      <c r="V228" t="e">
        <f>(Sheet1!AC228)</f>
        <v>#VALUE!</v>
      </c>
      <c r="W228" t="e">
        <f>Sheet3!D228</f>
        <v>#VALUE!</v>
      </c>
      <c r="X228" t="e">
        <f>Sheet3!E228</f>
        <v>#VALUE!</v>
      </c>
      <c r="Y228" t="str">
        <f t="shared" si="18"/>
        <v/>
      </c>
      <c r="Z228" t="str">
        <f>IF(ISERROR(Sheet1!AI228),"",Sheet1!AI228)</f>
        <v/>
      </c>
      <c r="AA228" t="e">
        <f>IF(Sheet1!W228="Councillors",5120,IF(Sheet1!W228="Information Technology Services Dept.",1024,IF(Sheet1!W228="City Clerk and Solicitor Dept",1953,"No")))</f>
        <v>#VALUE!</v>
      </c>
      <c r="AB228" s="5" t="s">
        <v>96</v>
      </c>
      <c r="AC228" t="e">
        <f>IF(Sheet1!W228="Councillors",4608,IF(Sheet1!W228="Information Technology Services Dept.",921,IF(Sheet1!W228="City Clerk and Solicitor Dept",1855,"No")))</f>
        <v>#VALUE!</v>
      </c>
      <c r="AD228" t="e">
        <f t="shared" si="21"/>
        <v>#VALUE!</v>
      </c>
      <c r="AE228" t="str">
        <f ca="1">IF(Sheet1!AM228="DC1MDB01","DC1",IF(Sheet1!AM228="DC1MDB02","DC1",IF(Sheet1!AM228="DC1MDB03","DC1",IF(Sheet1!AM228="DC1MDB04","DC1",IF(Sheet1!AM228="DC1MDB05","DC1",IF(Sheet1!AM228="DC1MDB06","DC1",IF(Sheet1!AM228="DC1MDB07","DC1",IF(Sheet1!AM228="DC1MDB08","DC1",IF(Sheet1!AM228="DC1MDB09","DC1",IF(Sheet1!AM228="DC1MDB10","DC1",IF(Sheet1!AM228="DC4MDB01","DC4",IF(Sheet1!AM228="DC4MDB02","DC4",IF(Sheet1!AM228="DC4MDB03","DC4",IF(Sheet1!AM228="DC4MDB04","DC4",IF(Sheet1!AM228="DC4MDB05","DC4",IF(Sheet1!AM228="DC4MDB06","DC4",IF(Sheet1!AM228="DC4MDB07","DC4",IF(Sheet1!AM228="DC4MDB08","DC4",IF(Sheet1!AM228="DC4MDB09","DC4",IF(Sheet1!AM228="DC4MDB10","DC4","$False"))))))))))))))))))))</f>
        <v>DC1</v>
      </c>
      <c r="AF228" t="s">
        <v>35</v>
      </c>
      <c r="AG228" t="e">
        <f t="shared" si="22"/>
        <v>#VALUE!</v>
      </c>
      <c r="AH228" t="e">
        <f t="shared" si="23"/>
        <v>#VALUE!</v>
      </c>
      <c r="AI228" t="s">
        <v>11</v>
      </c>
      <c r="AJ228" t="s">
        <v>12</v>
      </c>
      <c r="AK228" t="s">
        <v>13</v>
      </c>
      <c r="AL228" t="s">
        <v>14</v>
      </c>
      <c r="AM228" t="s">
        <v>5</v>
      </c>
      <c r="AN228" t="s">
        <v>15</v>
      </c>
      <c r="AO228" t="s">
        <v>16</v>
      </c>
      <c r="AP228" t="s">
        <v>17</v>
      </c>
      <c r="AQ228" t="s">
        <v>18</v>
      </c>
      <c r="AR228" t="s">
        <v>19</v>
      </c>
    </row>
    <row r="229" spans="1:44" ht="13.5" customHeight="1">
      <c r="A229" s="7"/>
      <c r="B229" s="7"/>
      <c r="C229" s="7"/>
      <c r="D229" s="8"/>
      <c r="F229" s="9" t="str">
        <f>(Sheet1!AE229)</f>
        <v/>
      </c>
      <c r="G229" t="str">
        <f>IF(OR(Sheet1!AH229="Yes",Sheet1!AF229="Yes"),"\\CMFP538\"&amp;Sheet1!AK229,"")</f>
        <v/>
      </c>
      <c r="H229" t="str">
        <f>IF(G229="","",Sheet1!AK229)</f>
        <v/>
      </c>
      <c r="I229" t="str">
        <f>IF(G229="","",Sheet1!AJ229)</f>
        <v/>
      </c>
      <c r="J229" t="e">
        <f>PROPER(Sheet1!Z229)</f>
        <v>#VALUE!</v>
      </c>
      <c r="K229" t="e">
        <f>PROPER(TRIM(IF(ISERROR(Sheet1!N229),Sheet1!Q229,Sheet1!N229)))</f>
        <v>#VALUE!</v>
      </c>
      <c r="L229" t="e">
        <f>PROPER(Sheet1!V229)</f>
        <v>#VALUE!</v>
      </c>
      <c r="M229" t="str">
        <f>TRIM(IF(ISERROR(Sheet1!P229),"",Sheet1!P229))</f>
        <v/>
      </c>
      <c r="N229" s="6" t="e">
        <f>(Sheet1!AA229)</f>
        <v>#VALUE!</v>
      </c>
      <c r="O229" s="6" t="e">
        <f t="shared" si="19"/>
        <v>#VALUE!</v>
      </c>
      <c r="P229" s="6" t="e">
        <f>IF(Sheet1!X229="No","No",IF(Sheet1!X229="","No","Yes"))</f>
        <v>#VALUE!</v>
      </c>
      <c r="Q229" t="e">
        <f>(Sheet1!AB229)</f>
        <v>#VALUE!</v>
      </c>
      <c r="R229" s="6" t="e">
        <f>IF(Sheet1!F229=FALSE,Q229,Sheet1!G229&amp;Sheet1!F229)</f>
        <v>#VALUE!</v>
      </c>
      <c r="S229" s="6" t="e">
        <f t="shared" si="20"/>
        <v>#VALUE!</v>
      </c>
      <c r="T229" s="6" t="e">
        <f>IF(Sheet1!A229=0,"C=US;A= ;P=Regional Municip;O=Lisgar;S="&amp;K229&amp;";"&amp;"G="&amp;L229&amp;";"&amp;"I="&amp;M229&amp;";","C=US;A= ;P=Regional Municip;O=Lisgar;S="&amp;K229&amp;";"&amp;"G="&amp;L229&amp;Sheet1!A229&amp;";"&amp;"I="&amp;M229&amp;";")</f>
        <v>#N/A</v>
      </c>
      <c r="U229" t="str">
        <f ca="1">(Sheet1!AM229)</f>
        <v>DC1MDB08</v>
      </c>
      <c r="V229" t="e">
        <f>(Sheet1!AC229)</f>
        <v>#VALUE!</v>
      </c>
      <c r="W229" t="e">
        <f>Sheet3!D229</f>
        <v>#VALUE!</v>
      </c>
      <c r="X229" t="e">
        <f>Sheet3!E229</f>
        <v>#VALUE!</v>
      </c>
      <c r="Y229" t="str">
        <f t="shared" si="18"/>
        <v/>
      </c>
      <c r="Z229" t="str">
        <f>IF(ISERROR(Sheet1!AI229),"",Sheet1!AI229)</f>
        <v/>
      </c>
      <c r="AA229" t="e">
        <f>IF(Sheet1!W229="Councillors",5120,IF(Sheet1!W229="Information Technology Services Dept.",1024,IF(Sheet1!W229="City Clerk and Solicitor Dept",1953,"No")))</f>
        <v>#VALUE!</v>
      </c>
      <c r="AB229" s="5" t="s">
        <v>96</v>
      </c>
      <c r="AC229" t="e">
        <f>IF(Sheet1!W229="Councillors",4608,IF(Sheet1!W229="Information Technology Services Dept.",921,IF(Sheet1!W229="City Clerk and Solicitor Dept",1855,"No")))</f>
        <v>#VALUE!</v>
      </c>
      <c r="AD229" t="e">
        <f t="shared" si="21"/>
        <v>#VALUE!</v>
      </c>
      <c r="AE229" t="str">
        <f ca="1">IF(Sheet1!AM229="DC1MDB01","DC1",IF(Sheet1!AM229="DC1MDB02","DC1",IF(Sheet1!AM229="DC1MDB03","DC1",IF(Sheet1!AM229="DC1MDB04","DC1",IF(Sheet1!AM229="DC1MDB05","DC1",IF(Sheet1!AM229="DC1MDB06","DC1",IF(Sheet1!AM229="DC1MDB07","DC1",IF(Sheet1!AM229="DC1MDB08","DC1",IF(Sheet1!AM229="DC1MDB09","DC1",IF(Sheet1!AM229="DC1MDB10","DC1",IF(Sheet1!AM229="DC4MDB01","DC4",IF(Sheet1!AM229="DC4MDB02","DC4",IF(Sheet1!AM229="DC4MDB03","DC4",IF(Sheet1!AM229="DC4MDB04","DC4",IF(Sheet1!AM229="DC4MDB05","DC4",IF(Sheet1!AM229="DC4MDB06","DC4",IF(Sheet1!AM229="DC4MDB07","DC4",IF(Sheet1!AM229="DC4MDB08","DC4",IF(Sheet1!AM229="DC4MDB09","DC4",IF(Sheet1!AM229="DC4MDB10","DC4","$False"))))))))))))))))))))</f>
        <v>DC1</v>
      </c>
      <c r="AF229" t="s">
        <v>35</v>
      </c>
      <c r="AG229" t="e">
        <f t="shared" si="22"/>
        <v>#VALUE!</v>
      </c>
      <c r="AH229" t="e">
        <f t="shared" si="23"/>
        <v>#VALUE!</v>
      </c>
      <c r="AI229" t="s">
        <v>11</v>
      </c>
      <c r="AJ229" t="s">
        <v>12</v>
      </c>
      <c r="AK229" t="s">
        <v>13</v>
      </c>
      <c r="AL229" t="s">
        <v>14</v>
      </c>
      <c r="AM229" t="s">
        <v>5</v>
      </c>
      <c r="AN229" t="s">
        <v>15</v>
      </c>
      <c r="AO229" t="s">
        <v>16</v>
      </c>
      <c r="AP229" t="s">
        <v>17</v>
      </c>
      <c r="AQ229" t="s">
        <v>18</v>
      </c>
      <c r="AR229" t="s">
        <v>19</v>
      </c>
    </row>
    <row r="230" spans="1:44" ht="13.5" customHeight="1">
      <c r="A230" s="7"/>
      <c r="B230" s="7"/>
      <c r="C230" s="7"/>
      <c r="D230" s="8"/>
      <c r="F230" s="9" t="str">
        <f>(Sheet1!AE230)</f>
        <v/>
      </c>
      <c r="G230" t="str">
        <f>IF(OR(Sheet1!AH230="Yes",Sheet1!AF230="Yes"),"\\CMFP538\"&amp;Sheet1!AK230,"")</f>
        <v/>
      </c>
      <c r="H230" t="str">
        <f>IF(G230="","",Sheet1!AK230)</f>
        <v/>
      </c>
      <c r="I230" t="str">
        <f>IF(G230="","",Sheet1!AJ230)</f>
        <v/>
      </c>
      <c r="J230" t="e">
        <f>PROPER(Sheet1!Z230)</f>
        <v>#VALUE!</v>
      </c>
      <c r="K230" t="e">
        <f>PROPER(TRIM(IF(ISERROR(Sheet1!N230),Sheet1!Q230,Sheet1!N230)))</f>
        <v>#VALUE!</v>
      </c>
      <c r="L230" t="e">
        <f>PROPER(Sheet1!V230)</f>
        <v>#VALUE!</v>
      </c>
      <c r="M230" t="str">
        <f>TRIM(IF(ISERROR(Sheet1!P230),"",Sheet1!P230))</f>
        <v/>
      </c>
      <c r="N230" s="6" t="e">
        <f>(Sheet1!AA230)</f>
        <v>#VALUE!</v>
      </c>
      <c r="O230" s="6" t="e">
        <f t="shared" si="19"/>
        <v>#VALUE!</v>
      </c>
      <c r="P230" s="6" t="e">
        <f>IF(Sheet1!X230="No","No",IF(Sheet1!X230="","No","Yes"))</f>
        <v>#VALUE!</v>
      </c>
      <c r="Q230" t="e">
        <f>(Sheet1!AB230)</f>
        <v>#VALUE!</v>
      </c>
      <c r="R230" s="6" t="e">
        <f>IF(Sheet1!F230=FALSE,Q230,Sheet1!G230&amp;Sheet1!F230)</f>
        <v>#VALUE!</v>
      </c>
      <c r="S230" s="6" t="e">
        <f t="shared" si="20"/>
        <v>#VALUE!</v>
      </c>
      <c r="T230" s="6" t="e">
        <f>IF(Sheet1!A230=0,"C=US;A= ;P=Regional Municip;O=Lisgar;S="&amp;K230&amp;";"&amp;"G="&amp;L230&amp;";"&amp;"I="&amp;M230&amp;";","C=US;A= ;P=Regional Municip;O=Lisgar;S="&amp;K230&amp;";"&amp;"G="&amp;L230&amp;Sheet1!A230&amp;";"&amp;"I="&amp;M230&amp;";")</f>
        <v>#N/A</v>
      </c>
      <c r="U230" t="str">
        <f ca="1">(Sheet1!AM230)</f>
        <v>DC1MDB01</v>
      </c>
      <c r="V230" t="e">
        <f>(Sheet1!AC230)</f>
        <v>#VALUE!</v>
      </c>
      <c r="W230" t="e">
        <f>Sheet3!D230</f>
        <v>#VALUE!</v>
      </c>
      <c r="X230" t="e">
        <f>Sheet3!E230</f>
        <v>#VALUE!</v>
      </c>
      <c r="Y230" t="str">
        <f t="shared" si="18"/>
        <v/>
      </c>
      <c r="Z230" t="str">
        <f>IF(ISERROR(Sheet1!AI230),"",Sheet1!AI230)</f>
        <v/>
      </c>
      <c r="AA230" t="e">
        <f>IF(Sheet1!W230="Councillors",5120,IF(Sheet1!W230="Information Technology Services Dept.",1024,IF(Sheet1!W230="City Clerk and Solicitor Dept",1953,"No")))</f>
        <v>#VALUE!</v>
      </c>
      <c r="AB230" s="5" t="s">
        <v>96</v>
      </c>
      <c r="AC230" t="e">
        <f>IF(Sheet1!W230="Councillors",4608,IF(Sheet1!W230="Information Technology Services Dept.",921,IF(Sheet1!W230="City Clerk and Solicitor Dept",1855,"No")))</f>
        <v>#VALUE!</v>
      </c>
      <c r="AD230" t="e">
        <f t="shared" si="21"/>
        <v>#VALUE!</v>
      </c>
      <c r="AE230" t="str">
        <f ca="1">IF(Sheet1!AM230="DC1MDB01","DC1",IF(Sheet1!AM230="DC1MDB02","DC1",IF(Sheet1!AM230="DC1MDB03","DC1",IF(Sheet1!AM230="DC1MDB04","DC1",IF(Sheet1!AM230="DC1MDB05","DC1",IF(Sheet1!AM230="DC1MDB06","DC1",IF(Sheet1!AM230="DC1MDB07","DC1",IF(Sheet1!AM230="DC1MDB08","DC1",IF(Sheet1!AM230="DC1MDB09","DC1",IF(Sheet1!AM230="DC1MDB10","DC1",IF(Sheet1!AM230="DC4MDB01","DC4",IF(Sheet1!AM230="DC4MDB02","DC4",IF(Sheet1!AM230="DC4MDB03","DC4",IF(Sheet1!AM230="DC4MDB04","DC4",IF(Sheet1!AM230="DC4MDB05","DC4",IF(Sheet1!AM230="DC4MDB06","DC4",IF(Sheet1!AM230="DC4MDB07","DC4",IF(Sheet1!AM230="DC4MDB08","DC4",IF(Sheet1!AM230="DC4MDB09","DC4",IF(Sheet1!AM230="DC4MDB10","DC4","$False"))))))))))))))))))))</f>
        <v>DC1</v>
      </c>
      <c r="AF230" t="s">
        <v>35</v>
      </c>
      <c r="AG230" t="e">
        <f t="shared" si="22"/>
        <v>#VALUE!</v>
      </c>
      <c r="AH230" t="e">
        <f t="shared" si="23"/>
        <v>#VALUE!</v>
      </c>
      <c r="AI230" t="s">
        <v>11</v>
      </c>
      <c r="AJ230" t="s">
        <v>12</v>
      </c>
      <c r="AK230" t="s">
        <v>13</v>
      </c>
      <c r="AL230" t="s">
        <v>14</v>
      </c>
      <c r="AM230" t="s">
        <v>5</v>
      </c>
      <c r="AN230" t="s">
        <v>15</v>
      </c>
      <c r="AO230" t="s">
        <v>16</v>
      </c>
      <c r="AP230" t="s">
        <v>17</v>
      </c>
      <c r="AQ230" t="s">
        <v>18</v>
      </c>
      <c r="AR230" t="s">
        <v>19</v>
      </c>
    </row>
    <row r="231" spans="1:44" ht="13.5" customHeight="1">
      <c r="A231" s="7"/>
      <c r="B231" s="7"/>
      <c r="C231" s="7"/>
      <c r="D231" s="8"/>
      <c r="F231" s="9" t="str">
        <f>(Sheet1!AE231)</f>
        <v/>
      </c>
      <c r="G231" t="str">
        <f>IF(OR(Sheet1!AH231="Yes",Sheet1!AF231="Yes"),"\\CMFP538\"&amp;Sheet1!AK231,"")</f>
        <v/>
      </c>
      <c r="H231" t="str">
        <f>IF(G231="","",Sheet1!AK231)</f>
        <v/>
      </c>
      <c r="I231" t="str">
        <f>IF(G231="","",Sheet1!AJ231)</f>
        <v/>
      </c>
      <c r="J231" t="e">
        <f>PROPER(Sheet1!Z231)</f>
        <v>#VALUE!</v>
      </c>
      <c r="K231" t="e">
        <f>PROPER(TRIM(IF(ISERROR(Sheet1!N231),Sheet1!Q231,Sheet1!N231)))</f>
        <v>#VALUE!</v>
      </c>
      <c r="L231" t="e">
        <f>PROPER(Sheet1!V231)</f>
        <v>#VALUE!</v>
      </c>
      <c r="M231" t="str">
        <f>TRIM(IF(ISERROR(Sheet1!P231),"",Sheet1!P231))</f>
        <v/>
      </c>
      <c r="N231" s="6" t="e">
        <f>(Sheet1!AA231)</f>
        <v>#VALUE!</v>
      </c>
      <c r="O231" s="6" t="e">
        <f t="shared" si="19"/>
        <v>#VALUE!</v>
      </c>
      <c r="P231" s="6" t="e">
        <f>IF(Sheet1!X231="No","No",IF(Sheet1!X231="","No","Yes"))</f>
        <v>#VALUE!</v>
      </c>
      <c r="Q231" t="e">
        <f>(Sheet1!AB231)</f>
        <v>#VALUE!</v>
      </c>
      <c r="R231" s="6" t="e">
        <f>IF(Sheet1!F231=FALSE,Q231,Sheet1!G231&amp;Sheet1!F231)</f>
        <v>#VALUE!</v>
      </c>
      <c r="S231" s="6" t="e">
        <f t="shared" si="20"/>
        <v>#VALUE!</v>
      </c>
      <c r="T231" s="6" t="e">
        <f>IF(Sheet1!A231=0,"C=US;A= ;P=Regional Municip;O=Lisgar;S="&amp;K231&amp;";"&amp;"G="&amp;L231&amp;";"&amp;"I="&amp;M231&amp;";","C=US;A= ;P=Regional Municip;O=Lisgar;S="&amp;K231&amp;";"&amp;"G="&amp;L231&amp;Sheet1!A231&amp;";"&amp;"I="&amp;M231&amp;";")</f>
        <v>#N/A</v>
      </c>
      <c r="U231" t="str">
        <f ca="1">(Sheet1!AM231)</f>
        <v>DC4MDB06</v>
      </c>
      <c r="V231" t="e">
        <f>(Sheet1!AC231)</f>
        <v>#VALUE!</v>
      </c>
      <c r="W231" t="e">
        <f>Sheet3!D231</f>
        <v>#VALUE!</v>
      </c>
      <c r="X231" t="e">
        <f>Sheet3!E231</f>
        <v>#VALUE!</v>
      </c>
      <c r="Y231" t="str">
        <f t="shared" si="18"/>
        <v/>
      </c>
      <c r="Z231" t="str">
        <f>IF(ISERROR(Sheet1!AI231),"",Sheet1!AI231)</f>
        <v/>
      </c>
      <c r="AA231" t="e">
        <f>IF(Sheet1!W231="Councillors",5120,IF(Sheet1!W231="Information Technology Services Dept.",1024,IF(Sheet1!W231="City Clerk and Solicitor Dept",1953,"No")))</f>
        <v>#VALUE!</v>
      </c>
      <c r="AB231" s="5" t="s">
        <v>96</v>
      </c>
      <c r="AC231" t="e">
        <f>IF(Sheet1!W231="Councillors",4608,IF(Sheet1!W231="Information Technology Services Dept.",921,IF(Sheet1!W231="City Clerk and Solicitor Dept",1855,"No")))</f>
        <v>#VALUE!</v>
      </c>
      <c r="AD231" t="e">
        <f t="shared" si="21"/>
        <v>#VALUE!</v>
      </c>
      <c r="AE231" t="str">
        <f ca="1">IF(Sheet1!AM231="DC1MDB01","DC1",IF(Sheet1!AM231="DC1MDB02","DC1",IF(Sheet1!AM231="DC1MDB03","DC1",IF(Sheet1!AM231="DC1MDB04","DC1",IF(Sheet1!AM231="DC1MDB05","DC1",IF(Sheet1!AM231="DC1MDB06","DC1",IF(Sheet1!AM231="DC1MDB07","DC1",IF(Sheet1!AM231="DC1MDB08","DC1",IF(Sheet1!AM231="DC1MDB09","DC1",IF(Sheet1!AM231="DC1MDB10","DC1",IF(Sheet1!AM231="DC4MDB01","DC4",IF(Sheet1!AM231="DC4MDB02","DC4",IF(Sheet1!AM231="DC4MDB03","DC4",IF(Sheet1!AM231="DC4MDB04","DC4",IF(Sheet1!AM231="DC4MDB05","DC4",IF(Sheet1!AM231="DC4MDB06","DC4",IF(Sheet1!AM231="DC4MDB07","DC4",IF(Sheet1!AM231="DC4MDB08","DC4",IF(Sheet1!AM231="DC4MDB09","DC4",IF(Sheet1!AM231="DC4MDB10","DC4","$False"))))))))))))))))))))</f>
        <v>DC4</v>
      </c>
      <c r="AF231" t="s">
        <v>35</v>
      </c>
      <c r="AG231" t="e">
        <f t="shared" si="22"/>
        <v>#VALUE!</v>
      </c>
      <c r="AH231" t="e">
        <f t="shared" si="23"/>
        <v>#VALUE!</v>
      </c>
      <c r="AI231" t="s">
        <v>11</v>
      </c>
      <c r="AJ231" t="s">
        <v>12</v>
      </c>
      <c r="AK231" t="s">
        <v>13</v>
      </c>
      <c r="AL231" t="s">
        <v>14</v>
      </c>
      <c r="AM231" t="s">
        <v>5</v>
      </c>
      <c r="AN231" t="s">
        <v>15</v>
      </c>
      <c r="AO231" t="s">
        <v>16</v>
      </c>
      <c r="AP231" t="s">
        <v>17</v>
      </c>
      <c r="AQ231" t="s">
        <v>18</v>
      </c>
      <c r="AR231" t="s">
        <v>19</v>
      </c>
    </row>
    <row r="232" spans="1:44" ht="13.5" customHeight="1">
      <c r="A232" s="7"/>
      <c r="B232" s="7"/>
      <c r="C232" s="7"/>
      <c r="D232" s="8"/>
      <c r="F232" s="9" t="str">
        <f>(Sheet1!AE232)</f>
        <v/>
      </c>
      <c r="G232" t="str">
        <f>IF(OR(Sheet1!AH232="Yes",Sheet1!AF232="Yes"),"\\CMFP538\"&amp;Sheet1!AK232,"")</f>
        <v/>
      </c>
      <c r="H232" t="str">
        <f>IF(G232="","",Sheet1!AK232)</f>
        <v/>
      </c>
      <c r="I232" t="str">
        <f>IF(G232="","",Sheet1!AJ232)</f>
        <v/>
      </c>
      <c r="J232" t="e">
        <f>PROPER(Sheet1!Z232)</f>
        <v>#VALUE!</v>
      </c>
      <c r="K232" t="e">
        <f>PROPER(TRIM(IF(ISERROR(Sheet1!N232),Sheet1!Q232,Sheet1!N232)))</f>
        <v>#VALUE!</v>
      </c>
      <c r="L232" t="e">
        <f>PROPER(Sheet1!V232)</f>
        <v>#VALUE!</v>
      </c>
      <c r="M232" t="str">
        <f>TRIM(IF(ISERROR(Sheet1!P232),"",Sheet1!P232))</f>
        <v/>
      </c>
      <c r="N232" s="6" t="e">
        <f>(Sheet1!AA232)</f>
        <v>#VALUE!</v>
      </c>
      <c r="O232" s="6" t="e">
        <f t="shared" si="19"/>
        <v>#VALUE!</v>
      </c>
      <c r="P232" s="6" t="e">
        <f>IF(Sheet1!X232="No","No",IF(Sheet1!X232="","No","Yes"))</f>
        <v>#VALUE!</v>
      </c>
      <c r="Q232" t="e">
        <f>(Sheet1!AB232)</f>
        <v>#VALUE!</v>
      </c>
      <c r="R232" s="6" t="e">
        <f>IF(Sheet1!F232=FALSE,Q232,Sheet1!G232&amp;Sheet1!F232)</f>
        <v>#VALUE!</v>
      </c>
      <c r="S232" s="6" t="e">
        <f t="shared" si="20"/>
        <v>#VALUE!</v>
      </c>
      <c r="T232" s="6" t="e">
        <f>IF(Sheet1!A232=0,"C=US;A= ;P=Regional Municip;O=Lisgar;S="&amp;K232&amp;";"&amp;"G="&amp;L232&amp;";"&amp;"I="&amp;M232&amp;";","C=US;A= ;P=Regional Municip;O=Lisgar;S="&amp;K232&amp;";"&amp;"G="&amp;L232&amp;Sheet1!A232&amp;";"&amp;"I="&amp;M232&amp;";")</f>
        <v>#N/A</v>
      </c>
      <c r="U232" t="str">
        <f ca="1">(Sheet1!AM232)</f>
        <v>DC1MDB08</v>
      </c>
      <c r="V232" t="e">
        <f>(Sheet1!AC232)</f>
        <v>#VALUE!</v>
      </c>
      <c r="W232" t="e">
        <f>Sheet3!D232</f>
        <v>#VALUE!</v>
      </c>
      <c r="X232" t="e">
        <f>Sheet3!E232</f>
        <v>#VALUE!</v>
      </c>
      <c r="Y232" t="str">
        <f t="shared" si="18"/>
        <v/>
      </c>
      <c r="Z232" t="str">
        <f>IF(ISERROR(Sheet1!AI232),"",Sheet1!AI232)</f>
        <v/>
      </c>
      <c r="AA232" t="e">
        <f>IF(Sheet1!W232="Councillors",5120,IF(Sheet1!W232="Information Technology Services Dept.",1024,IF(Sheet1!W232="City Clerk and Solicitor Dept",1953,"No")))</f>
        <v>#VALUE!</v>
      </c>
      <c r="AB232" s="5" t="s">
        <v>96</v>
      </c>
      <c r="AC232" t="e">
        <f>IF(Sheet1!W232="Councillors",4608,IF(Sheet1!W232="Information Technology Services Dept.",921,IF(Sheet1!W232="City Clerk and Solicitor Dept",1855,"No")))</f>
        <v>#VALUE!</v>
      </c>
      <c r="AD232" t="e">
        <f t="shared" si="21"/>
        <v>#VALUE!</v>
      </c>
      <c r="AE232" t="str">
        <f ca="1">IF(Sheet1!AM232="DC1MDB01","DC1",IF(Sheet1!AM232="DC1MDB02","DC1",IF(Sheet1!AM232="DC1MDB03","DC1",IF(Sheet1!AM232="DC1MDB04","DC1",IF(Sheet1!AM232="DC1MDB05","DC1",IF(Sheet1!AM232="DC1MDB06","DC1",IF(Sheet1!AM232="DC1MDB07","DC1",IF(Sheet1!AM232="DC1MDB08","DC1",IF(Sheet1!AM232="DC1MDB09","DC1",IF(Sheet1!AM232="DC1MDB10","DC1",IF(Sheet1!AM232="DC4MDB01","DC4",IF(Sheet1!AM232="DC4MDB02","DC4",IF(Sheet1!AM232="DC4MDB03","DC4",IF(Sheet1!AM232="DC4MDB04","DC4",IF(Sheet1!AM232="DC4MDB05","DC4",IF(Sheet1!AM232="DC4MDB06","DC4",IF(Sheet1!AM232="DC4MDB07","DC4",IF(Sheet1!AM232="DC4MDB08","DC4",IF(Sheet1!AM232="DC4MDB09","DC4",IF(Sheet1!AM232="DC4MDB10","DC4","$False"))))))))))))))))))))</f>
        <v>DC1</v>
      </c>
      <c r="AF232" t="s">
        <v>35</v>
      </c>
      <c r="AG232" t="e">
        <f t="shared" si="22"/>
        <v>#VALUE!</v>
      </c>
      <c r="AH232" t="e">
        <f t="shared" si="23"/>
        <v>#VALUE!</v>
      </c>
      <c r="AI232" t="s">
        <v>11</v>
      </c>
      <c r="AJ232" t="s">
        <v>12</v>
      </c>
      <c r="AK232" t="s">
        <v>13</v>
      </c>
      <c r="AL232" t="s">
        <v>14</v>
      </c>
      <c r="AM232" t="s">
        <v>5</v>
      </c>
      <c r="AN232" t="s">
        <v>15</v>
      </c>
      <c r="AO232" t="s">
        <v>16</v>
      </c>
      <c r="AP232" t="s">
        <v>17</v>
      </c>
      <c r="AQ232" t="s">
        <v>18</v>
      </c>
      <c r="AR232" t="s">
        <v>19</v>
      </c>
    </row>
    <row r="233" spans="1:44" ht="13.5" customHeight="1">
      <c r="A233" s="7"/>
      <c r="B233" s="7"/>
      <c r="C233" s="7"/>
      <c r="D233" s="8"/>
      <c r="F233" s="9" t="str">
        <f>(Sheet1!AE233)</f>
        <v/>
      </c>
      <c r="G233" t="str">
        <f>IF(OR(Sheet1!AH233="Yes",Sheet1!AF233="Yes"),"\\CMFP538\"&amp;Sheet1!AK233,"")</f>
        <v/>
      </c>
      <c r="H233" t="str">
        <f>IF(G233="","",Sheet1!AK233)</f>
        <v/>
      </c>
      <c r="I233" t="str">
        <f>IF(G233="","",Sheet1!AJ233)</f>
        <v/>
      </c>
      <c r="J233" t="e">
        <f>PROPER(Sheet1!Z233)</f>
        <v>#VALUE!</v>
      </c>
      <c r="K233" t="e">
        <f>PROPER(TRIM(IF(ISERROR(Sheet1!N233),Sheet1!Q233,Sheet1!N233)))</f>
        <v>#VALUE!</v>
      </c>
      <c r="L233" t="e">
        <f>PROPER(Sheet1!V233)</f>
        <v>#VALUE!</v>
      </c>
      <c r="M233" t="str">
        <f>TRIM(IF(ISERROR(Sheet1!P233),"",Sheet1!P233))</f>
        <v/>
      </c>
      <c r="N233" s="6" t="e">
        <f>(Sheet1!AA233)</f>
        <v>#VALUE!</v>
      </c>
      <c r="O233" s="6" t="e">
        <f t="shared" si="19"/>
        <v>#VALUE!</v>
      </c>
      <c r="P233" s="6" t="e">
        <f>IF(Sheet1!X233="No","No",IF(Sheet1!X233="","No","Yes"))</f>
        <v>#VALUE!</v>
      </c>
      <c r="Q233" t="e">
        <f>(Sheet1!AB233)</f>
        <v>#VALUE!</v>
      </c>
      <c r="R233" s="6" t="e">
        <f>IF(Sheet1!F233=FALSE,Q233,Sheet1!G233&amp;Sheet1!F233)</f>
        <v>#VALUE!</v>
      </c>
      <c r="S233" s="6" t="e">
        <f t="shared" si="20"/>
        <v>#VALUE!</v>
      </c>
      <c r="T233" s="6" t="e">
        <f>IF(Sheet1!A233=0,"C=US;A= ;P=Regional Municip;O=Lisgar;S="&amp;K233&amp;";"&amp;"G="&amp;L233&amp;";"&amp;"I="&amp;M233&amp;";","C=US;A= ;P=Regional Municip;O=Lisgar;S="&amp;K233&amp;";"&amp;"G="&amp;L233&amp;Sheet1!A233&amp;";"&amp;"I="&amp;M233&amp;";")</f>
        <v>#N/A</v>
      </c>
      <c r="U233" t="str">
        <f ca="1">(Sheet1!AM233)</f>
        <v>DC4MDB08</v>
      </c>
      <c r="V233" t="e">
        <f>(Sheet1!AC233)</f>
        <v>#VALUE!</v>
      </c>
      <c r="W233" t="e">
        <f>Sheet3!D233</f>
        <v>#VALUE!</v>
      </c>
      <c r="X233" t="e">
        <f>Sheet3!E233</f>
        <v>#VALUE!</v>
      </c>
      <c r="Y233" t="str">
        <f t="shared" si="18"/>
        <v/>
      </c>
      <c r="Z233" t="str">
        <f>IF(ISERROR(Sheet1!AI233),"",Sheet1!AI233)</f>
        <v/>
      </c>
      <c r="AA233" t="e">
        <f>IF(Sheet1!W233="Councillors",5120,IF(Sheet1!W233="Information Technology Services Dept.",1024,IF(Sheet1!W233="City Clerk and Solicitor Dept",1953,"No")))</f>
        <v>#VALUE!</v>
      </c>
      <c r="AB233" s="5" t="s">
        <v>96</v>
      </c>
      <c r="AC233" t="e">
        <f>IF(Sheet1!W233="Councillors",4608,IF(Sheet1!W233="Information Technology Services Dept.",921,IF(Sheet1!W233="City Clerk and Solicitor Dept",1855,"No")))</f>
        <v>#VALUE!</v>
      </c>
      <c r="AD233" t="e">
        <f t="shared" si="21"/>
        <v>#VALUE!</v>
      </c>
      <c r="AE233" t="str">
        <f ca="1">IF(Sheet1!AM233="DC1MDB01","DC1",IF(Sheet1!AM233="DC1MDB02","DC1",IF(Sheet1!AM233="DC1MDB03","DC1",IF(Sheet1!AM233="DC1MDB04","DC1",IF(Sheet1!AM233="DC1MDB05","DC1",IF(Sheet1!AM233="DC1MDB06","DC1",IF(Sheet1!AM233="DC1MDB07","DC1",IF(Sheet1!AM233="DC1MDB08","DC1",IF(Sheet1!AM233="DC1MDB09","DC1",IF(Sheet1!AM233="DC1MDB10","DC1",IF(Sheet1!AM233="DC4MDB01","DC4",IF(Sheet1!AM233="DC4MDB02","DC4",IF(Sheet1!AM233="DC4MDB03","DC4",IF(Sheet1!AM233="DC4MDB04","DC4",IF(Sheet1!AM233="DC4MDB05","DC4",IF(Sheet1!AM233="DC4MDB06","DC4",IF(Sheet1!AM233="DC4MDB07","DC4",IF(Sheet1!AM233="DC4MDB08","DC4",IF(Sheet1!AM233="DC4MDB09","DC4",IF(Sheet1!AM233="DC4MDB10","DC4","$False"))))))))))))))))))))</f>
        <v>DC4</v>
      </c>
      <c r="AF233" t="s">
        <v>35</v>
      </c>
      <c r="AG233" t="e">
        <f t="shared" si="22"/>
        <v>#VALUE!</v>
      </c>
      <c r="AH233" t="e">
        <f t="shared" si="23"/>
        <v>#VALUE!</v>
      </c>
      <c r="AI233" t="s">
        <v>11</v>
      </c>
      <c r="AJ233" t="s">
        <v>12</v>
      </c>
      <c r="AK233" t="s">
        <v>13</v>
      </c>
      <c r="AL233" t="s">
        <v>14</v>
      </c>
      <c r="AM233" t="s">
        <v>5</v>
      </c>
      <c r="AN233" t="s">
        <v>15</v>
      </c>
      <c r="AO233" t="s">
        <v>16</v>
      </c>
      <c r="AP233" t="s">
        <v>17</v>
      </c>
      <c r="AQ233" t="s">
        <v>18</v>
      </c>
      <c r="AR233" t="s">
        <v>19</v>
      </c>
    </row>
    <row r="234" spans="1:44" ht="13.5" customHeight="1">
      <c r="A234" s="7"/>
      <c r="B234" s="7"/>
      <c r="C234" s="7"/>
      <c r="D234" s="8"/>
      <c r="F234" s="9" t="str">
        <f>(Sheet1!AE234)</f>
        <v/>
      </c>
      <c r="G234" t="str">
        <f>IF(OR(Sheet1!AH234="Yes",Sheet1!AF234="Yes"),"\\CMFP538\"&amp;Sheet1!AK234,"")</f>
        <v/>
      </c>
      <c r="H234" t="str">
        <f>IF(G234="","",Sheet1!AK234)</f>
        <v/>
      </c>
      <c r="I234" t="str">
        <f>IF(G234="","",Sheet1!AJ234)</f>
        <v/>
      </c>
      <c r="J234" t="e">
        <f>PROPER(Sheet1!Z234)</f>
        <v>#VALUE!</v>
      </c>
      <c r="K234" t="e">
        <f>PROPER(TRIM(IF(ISERROR(Sheet1!N234),Sheet1!Q234,Sheet1!N234)))</f>
        <v>#VALUE!</v>
      </c>
      <c r="L234" t="e">
        <f>PROPER(Sheet1!V234)</f>
        <v>#VALUE!</v>
      </c>
      <c r="M234" t="str">
        <f>TRIM(IF(ISERROR(Sheet1!P234),"",Sheet1!P234))</f>
        <v/>
      </c>
      <c r="N234" s="6" t="e">
        <f>(Sheet1!AA234)</f>
        <v>#VALUE!</v>
      </c>
      <c r="O234" s="6" t="e">
        <f t="shared" si="19"/>
        <v>#VALUE!</v>
      </c>
      <c r="P234" s="6" t="e">
        <f>IF(Sheet1!X234="No","No",IF(Sheet1!X234="","No","Yes"))</f>
        <v>#VALUE!</v>
      </c>
      <c r="Q234" t="e">
        <f>(Sheet1!AB234)</f>
        <v>#VALUE!</v>
      </c>
      <c r="R234" s="6" t="e">
        <f>IF(Sheet1!F234=FALSE,Q234,Sheet1!G234&amp;Sheet1!F234)</f>
        <v>#VALUE!</v>
      </c>
      <c r="S234" s="6" t="e">
        <f t="shared" si="20"/>
        <v>#VALUE!</v>
      </c>
      <c r="T234" s="6" t="e">
        <f>IF(Sheet1!A234=0,"C=US;A= ;P=Regional Municip;O=Lisgar;S="&amp;K234&amp;";"&amp;"G="&amp;L234&amp;";"&amp;"I="&amp;M234&amp;";","C=US;A= ;P=Regional Municip;O=Lisgar;S="&amp;K234&amp;";"&amp;"G="&amp;L234&amp;Sheet1!A234&amp;";"&amp;"I="&amp;M234&amp;";")</f>
        <v>#N/A</v>
      </c>
      <c r="U234" t="str">
        <f ca="1">(Sheet1!AM234)</f>
        <v>DC4MDB04</v>
      </c>
      <c r="V234" t="e">
        <f>(Sheet1!AC234)</f>
        <v>#VALUE!</v>
      </c>
      <c r="W234" t="e">
        <f>Sheet3!D234</f>
        <v>#VALUE!</v>
      </c>
      <c r="X234" t="e">
        <f>Sheet3!E234</f>
        <v>#VALUE!</v>
      </c>
      <c r="Y234" t="str">
        <f t="shared" si="18"/>
        <v/>
      </c>
      <c r="Z234" t="str">
        <f>IF(ISERROR(Sheet1!AI234),"",Sheet1!AI234)</f>
        <v/>
      </c>
      <c r="AA234" t="e">
        <f>IF(Sheet1!W234="Councillors",5120,IF(Sheet1!W234="Information Technology Services Dept.",1024,IF(Sheet1!W234="City Clerk and Solicitor Dept",1953,"No")))</f>
        <v>#VALUE!</v>
      </c>
      <c r="AB234" s="5" t="s">
        <v>96</v>
      </c>
      <c r="AC234" t="e">
        <f>IF(Sheet1!W234="Councillors",4608,IF(Sheet1!W234="Information Technology Services Dept.",921,IF(Sheet1!W234="City Clerk and Solicitor Dept",1855,"No")))</f>
        <v>#VALUE!</v>
      </c>
      <c r="AD234" t="e">
        <f t="shared" si="21"/>
        <v>#VALUE!</v>
      </c>
      <c r="AE234" t="str">
        <f ca="1">IF(Sheet1!AM234="DC1MDB01","DC1",IF(Sheet1!AM234="DC1MDB02","DC1",IF(Sheet1!AM234="DC1MDB03","DC1",IF(Sheet1!AM234="DC1MDB04","DC1",IF(Sheet1!AM234="DC1MDB05","DC1",IF(Sheet1!AM234="DC1MDB06","DC1",IF(Sheet1!AM234="DC1MDB07","DC1",IF(Sheet1!AM234="DC1MDB08","DC1",IF(Sheet1!AM234="DC1MDB09","DC1",IF(Sheet1!AM234="DC1MDB10","DC1",IF(Sheet1!AM234="DC4MDB01","DC4",IF(Sheet1!AM234="DC4MDB02","DC4",IF(Sheet1!AM234="DC4MDB03","DC4",IF(Sheet1!AM234="DC4MDB04","DC4",IF(Sheet1!AM234="DC4MDB05","DC4",IF(Sheet1!AM234="DC4MDB06","DC4",IF(Sheet1!AM234="DC4MDB07","DC4",IF(Sheet1!AM234="DC4MDB08","DC4",IF(Sheet1!AM234="DC4MDB09","DC4",IF(Sheet1!AM234="DC4MDB10","DC4","$False"))))))))))))))))))))</f>
        <v>DC4</v>
      </c>
      <c r="AF234" t="s">
        <v>35</v>
      </c>
      <c r="AG234" t="e">
        <f t="shared" si="22"/>
        <v>#VALUE!</v>
      </c>
      <c r="AH234" t="e">
        <f t="shared" si="23"/>
        <v>#VALUE!</v>
      </c>
      <c r="AI234" t="s">
        <v>11</v>
      </c>
      <c r="AJ234" t="s">
        <v>12</v>
      </c>
      <c r="AK234" t="s">
        <v>13</v>
      </c>
      <c r="AL234" t="s">
        <v>14</v>
      </c>
      <c r="AM234" t="s">
        <v>5</v>
      </c>
      <c r="AN234" t="s">
        <v>15</v>
      </c>
      <c r="AO234" t="s">
        <v>16</v>
      </c>
      <c r="AP234" t="s">
        <v>17</v>
      </c>
      <c r="AQ234" t="s">
        <v>18</v>
      </c>
      <c r="AR234" t="s">
        <v>19</v>
      </c>
    </row>
    <row r="235" spans="1:44" ht="13.5" customHeight="1">
      <c r="A235" s="7"/>
      <c r="B235" s="7"/>
      <c r="C235" s="7"/>
      <c r="D235" s="8"/>
      <c r="F235" s="9" t="str">
        <f>(Sheet1!AE235)</f>
        <v/>
      </c>
      <c r="G235" t="str">
        <f>IF(OR(Sheet1!AH235="Yes",Sheet1!AF235="Yes"),"\\CMFP538\"&amp;Sheet1!AK235,"")</f>
        <v/>
      </c>
      <c r="H235" t="str">
        <f>IF(G235="","",Sheet1!AK235)</f>
        <v/>
      </c>
      <c r="I235" t="str">
        <f>IF(G235="","",Sheet1!AJ235)</f>
        <v/>
      </c>
      <c r="J235" t="e">
        <f>PROPER(Sheet1!Z235)</f>
        <v>#VALUE!</v>
      </c>
      <c r="K235" t="e">
        <f>PROPER(TRIM(IF(ISERROR(Sheet1!N235),Sheet1!Q235,Sheet1!N235)))</f>
        <v>#VALUE!</v>
      </c>
      <c r="L235" t="e">
        <f>PROPER(Sheet1!V235)</f>
        <v>#VALUE!</v>
      </c>
      <c r="M235" t="str">
        <f>TRIM(IF(ISERROR(Sheet1!P235),"",Sheet1!P235))</f>
        <v/>
      </c>
      <c r="N235" s="6" t="e">
        <f>(Sheet1!AA235)</f>
        <v>#VALUE!</v>
      </c>
      <c r="O235" s="6" t="e">
        <f t="shared" si="19"/>
        <v>#VALUE!</v>
      </c>
      <c r="P235" s="6" t="e">
        <f>IF(Sheet1!X235="No","No",IF(Sheet1!X235="","No","Yes"))</f>
        <v>#VALUE!</v>
      </c>
      <c r="Q235" t="e">
        <f>(Sheet1!AB235)</f>
        <v>#VALUE!</v>
      </c>
      <c r="R235" s="6" t="e">
        <f>IF(Sheet1!F235=FALSE,Q235,Sheet1!G235&amp;Sheet1!F235)</f>
        <v>#VALUE!</v>
      </c>
      <c r="S235" s="6" t="e">
        <f t="shared" si="20"/>
        <v>#VALUE!</v>
      </c>
      <c r="T235" s="6" t="e">
        <f>IF(Sheet1!A235=0,"C=US;A= ;P=Regional Municip;O=Lisgar;S="&amp;K235&amp;";"&amp;"G="&amp;L235&amp;";"&amp;"I="&amp;M235&amp;";","C=US;A= ;P=Regional Municip;O=Lisgar;S="&amp;K235&amp;";"&amp;"G="&amp;L235&amp;Sheet1!A235&amp;";"&amp;"I="&amp;M235&amp;";")</f>
        <v>#N/A</v>
      </c>
      <c r="U235" t="str">
        <f ca="1">(Sheet1!AM235)</f>
        <v>DC1MDB08</v>
      </c>
      <c r="V235" t="e">
        <f>(Sheet1!AC235)</f>
        <v>#VALUE!</v>
      </c>
      <c r="W235" t="e">
        <f>Sheet3!D235</f>
        <v>#VALUE!</v>
      </c>
      <c r="X235" t="e">
        <f>Sheet3!E235</f>
        <v>#VALUE!</v>
      </c>
      <c r="Y235" t="str">
        <f t="shared" si="18"/>
        <v/>
      </c>
      <c r="Z235" t="str">
        <f>IF(ISERROR(Sheet1!AI235),"",Sheet1!AI235)</f>
        <v/>
      </c>
      <c r="AA235" t="e">
        <f>IF(Sheet1!W235="Councillors",5120,IF(Sheet1!W235="Information Technology Services Dept.",1024,IF(Sheet1!W235="City Clerk and Solicitor Dept",1953,"No")))</f>
        <v>#VALUE!</v>
      </c>
      <c r="AB235" s="5" t="s">
        <v>96</v>
      </c>
      <c r="AC235" t="e">
        <f>IF(Sheet1!W235="Councillors",4608,IF(Sheet1!W235="Information Technology Services Dept.",921,IF(Sheet1!W235="City Clerk and Solicitor Dept",1855,"No")))</f>
        <v>#VALUE!</v>
      </c>
      <c r="AD235" t="e">
        <f t="shared" si="21"/>
        <v>#VALUE!</v>
      </c>
      <c r="AE235" t="str">
        <f ca="1">IF(Sheet1!AM235="DC1MDB01","DC1",IF(Sheet1!AM235="DC1MDB02","DC1",IF(Sheet1!AM235="DC1MDB03","DC1",IF(Sheet1!AM235="DC1MDB04","DC1",IF(Sheet1!AM235="DC1MDB05","DC1",IF(Sheet1!AM235="DC1MDB06","DC1",IF(Sheet1!AM235="DC1MDB07","DC1",IF(Sheet1!AM235="DC1MDB08","DC1",IF(Sheet1!AM235="DC1MDB09","DC1",IF(Sheet1!AM235="DC1MDB10","DC1",IF(Sheet1!AM235="DC4MDB01","DC4",IF(Sheet1!AM235="DC4MDB02","DC4",IF(Sheet1!AM235="DC4MDB03","DC4",IF(Sheet1!AM235="DC4MDB04","DC4",IF(Sheet1!AM235="DC4MDB05","DC4",IF(Sheet1!AM235="DC4MDB06","DC4",IF(Sheet1!AM235="DC4MDB07","DC4",IF(Sheet1!AM235="DC4MDB08","DC4",IF(Sheet1!AM235="DC4MDB09","DC4",IF(Sheet1!AM235="DC4MDB10","DC4","$False"))))))))))))))))))))</f>
        <v>DC1</v>
      </c>
      <c r="AF235" t="s">
        <v>35</v>
      </c>
      <c r="AG235" t="e">
        <f t="shared" si="22"/>
        <v>#VALUE!</v>
      </c>
      <c r="AH235" t="e">
        <f t="shared" si="23"/>
        <v>#VALUE!</v>
      </c>
      <c r="AI235" t="s">
        <v>11</v>
      </c>
      <c r="AJ235" t="s">
        <v>12</v>
      </c>
      <c r="AK235" t="s">
        <v>13</v>
      </c>
      <c r="AL235" t="s">
        <v>14</v>
      </c>
      <c r="AM235" t="s">
        <v>5</v>
      </c>
      <c r="AN235" t="s">
        <v>15</v>
      </c>
      <c r="AO235" t="s">
        <v>16</v>
      </c>
      <c r="AP235" t="s">
        <v>17</v>
      </c>
      <c r="AQ235" t="s">
        <v>18</v>
      </c>
      <c r="AR235" t="s">
        <v>19</v>
      </c>
    </row>
    <row r="236" spans="1:44" ht="13.5" customHeight="1">
      <c r="A236" s="7"/>
      <c r="B236" s="7"/>
      <c r="C236" s="7"/>
      <c r="D236" s="8"/>
      <c r="F236" s="9" t="str">
        <f>(Sheet1!AE236)</f>
        <v/>
      </c>
      <c r="G236" t="str">
        <f>IF(OR(Sheet1!AH236="Yes",Sheet1!AF236="Yes"),"\\CMFP538\"&amp;Sheet1!AK236,"")</f>
        <v/>
      </c>
      <c r="H236" t="str">
        <f>IF(G236="","",Sheet1!AK236)</f>
        <v/>
      </c>
      <c r="I236" t="str">
        <f>IF(G236="","",Sheet1!AJ236)</f>
        <v/>
      </c>
      <c r="J236" t="e">
        <f>PROPER(Sheet1!Z236)</f>
        <v>#VALUE!</v>
      </c>
      <c r="K236" t="e">
        <f>PROPER(TRIM(IF(ISERROR(Sheet1!N236),Sheet1!Q236,Sheet1!N236)))</f>
        <v>#VALUE!</v>
      </c>
      <c r="L236" t="e">
        <f>PROPER(Sheet1!V236)</f>
        <v>#VALUE!</v>
      </c>
      <c r="M236" t="str">
        <f>TRIM(IF(ISERROR(Sheet1!P236),"",Sheet1!P236))</f>
        <v/>
      </c>
      <c r="N236" s="6" t="e">
        <f>(Sheet1!AA236)</f>
        <v>#VALUE!</v>
      </c>
      <c r="O236" s="6" t="e">
        <f t="shared" si="19"/>
        <v>#VALUE!</v>
      </c>
      <c r="P236" s="6" t="e">
        <f>IF(Sheet1!X236="No","No",IF(Sheet1!X236="","No","Yes"))</f>
        <v>#VALUE!</v>
      </c>
      <c r="Q236" t="e">
        <f>(Sheet1!AB236)</f>
        <v>#VALUE!</v>
      </c>
      <c r="R236" s="6" t="e">
        <f>IF(Sheet1!F236=FALSE,Q236,Sheet1!G236&amp;Sheet1!F236)</f>
        <v>#VALUE!</v>
      </c>
      <c r="S236" s="6" t="e">
        <f t="shared" si="20"/>
        <v>#VALUE!</v>
      </c>
      <c r="T236" s="6" t="e">
        <f>IF(Sheet1!A236=0,"C=US;A= ;P=Regional Municip;O=Lisgar;S="&amp;K236&amp;";"&amp;"G="&amp;L236&amp;";"&amp;"I="&amp;M236&amp;";","C=US;A= ;P=Regional Municip;O=Lisgar;S="&amp;K236&amp;";"&amp;"G="&amp;L236&amp;Sheet1!A236&amp;";"&amp;"I="&amp;M236&amp;";")</f>
        <v>#N/A</v>
      </c>
      <c r="U236" t="str">
        <f ca="1">(Sheet1!AM236)</f>
        <v>DC4MDB05</v>
      </c>
      <c r="V236" t="e">
        <f>(Sheet1!AC236)</f>
        <v>#VALUE!</v>
      </c>
      <c r="W236" t="e">
        <f>Sheet3!D236</f>
        <v>#VALUE!</v>
      </c>
      <c r="X236" t="e">
        <f>Sheet3!E236</f>
        <v>#VALUE!</v>
      </c>
      <c r="Y236" t="str">
        <f t="shared" si="18"/>
        <v/>
      </c>
      <c r="Z236" t="str">
        <f>IF(ISERROR(Sheet1!AI236),"",Sheet1!AI236)</f>
        <v/>
      </c>
      <c r="AA236" t="e">
        <f>IF(Sheet1!W236="Councillors",5120,IF(Sheet1!W236="Information Technology Services Dept.",1024,IF(Sheet1!W236="City Clerk and Solicitor Dept",1953,"No")))</f>
        <v>#VALUE!</v>
      </c>
      <c r="AB236" s="5" t="s">
        <v>96</v>
      </c>
      <c r="AC236" t="e">
        <f>IF(Sheet1!W236="Councillors",4608,IF(Sheet1!W236="Information Technology Services Dept.",921,IF(Sheet1!W236="City Clerk and Solicitor Dept",1855,"No")))</f>
        <v>#VALUE!</v>
      </c>
      <c r="AD236" t="e">
        <f t="shared" si="21"/>
        <v>#VALUE!</v>
      </c>
      <c r="AE236" t="str">
        <f ca="1">IF(Sheet1!AM236="DC1MDB01","DC1",IF(Sheet1!AM236="DC1MDB02","DC1",IF(Sheet1!AM236="DC1MDB03","DC1",IF(Sheet1!AM236="DC1MDB04","DC1",IF(Sheet1!AM236="DC1MDB05","DC1",IF(Sheet1!AM236="DC1MDB06","DC1",IF(Sheet1!AM236="DC1MDB07","DC1",IF(Sheet1!AM236="DC1MDB08","DC1",IF(Sheet1!AM236="DC1MDB09","DC1",IF(Sheet1!AM236="DC1MDB10","DC1",IF(Sheet1!AM236="DC4MDB01","DC4",IF(Sheet1!AM236="DC4MDB02","DC4",IF(Sheet1!AM236="DC4MDB03","DC4",IF(Sheet1!AM236="DC4MDB04","DC4",IF(Sheet1!AM236="DC4MDB05","DC4",IF(Sheet1!AM236="DC4MDB06","DC4",IF(Sheet1!AM236="DC4MDB07","DC4",IF(Sheet1!AM236="DC4MDB08","DC4",IF(Sheet1!AM236="DC4MDB09","DC4",IF(Sheet1!AM236="DC4MDB10","DC4","$False"))))))))))))))))))))</f>
        <v>DC4</v>
      </c>
      <c r="AF236" t="s">
        <v>35</v>
      </c>
      <c r="AG236" t="e">
        <f t="shared" si="22"/>
        <v>#VALUE!</v>
      </c>
      <c r="AH236" t="e">
        <f t="shared" si="23"/>
        <v>#VALUE!</v>
      </c>
      <c r="AI236" t="s">
        <v>11</v>
      </c>
      <c r="AJ236" t="s">
        <v>12</v>
      </c>
      <c r="AK236" t="s">
        <v>13</v>
      </c>
      <c r="AL236" t="s">
        <v>14</v>
      </c>
      <c r="AM236" t="s">
        <v>5</v>
      </c>
      <c r="AN236" t="s">
        <v>15</v>
      </c>
      <c r="AO236" t="s">
        <v>16</v>
      </c>
      <c r="AP236" t="s">
        <v>17</v>
      </c>
      <c r="AQ236" t="s">
        <v>18</v>
      </c>
      <c r="AR236" t="s">
        <v>19</v>
      </c>
    </row>
    <row r="237" spans="1:44" ht="13.5" customHeight="1">
      <c r="A237" s="7"/>
      <c r="B237" s="7"/>
      <c r="C237" s="7"/>
      <c r="D237" s="8"/>
      <c r="F237" s="9" t="str">
        <f>(Sheet1!AE237)</f>
        <v/>
      </c>
      <c r="G237" t="str">
        <f>IF(OR(Sheet1!AH237="Yes",Sheet1!AF237="Yes"),"\\CMFP538\"&amp;Sheet1!AK237,"")</f>
        <v/>
      </c>
      <c r="H237" t="str">
        <f>IF(G237="","",Sheet1!AK237)</f>
        <v/>
      </c>
      <c r="I237" t="str">
        <f>IF(G237="","",Sheet1!AJ237)</f>
        <v/>
      </c>
      <c r="J237" t="e">
        <f>PROPER(Sheet1!Z237)</f>
        <v>#VALUE!</v>
      </c>
      <c r="K237" t="e">
        <f>PROPER(TRIM(IF(ISERROR(Sheet1!N237),Sheet1!Q237,Sheet1!N237)))</f>
        <v>#VALUE!</v>
      </c>
      <c r="L237" t="e">
        <f>PROPER(Sheet1!V237)</f>
        <v>#VALUE!</v>
      </c>
      <c r="M237" t="str">
        <f>TRIM(IF(ISERROR(Sheet1!P237),"",Sheet1!P237))</f>
        <v/>
      </c>
      <c r="N237" s="6" t="e">
        <f>(Sheet1!AA237)</f>
        <v>#VALUE!</v>
      </c>
      <c r="O237" s="6" t="e">
        <f t="shared" si="19"/>
        <v>#VALUE!</v>
      </c>
      <c r="P237" s="6" t="e">
        <f>IF(Sheet1!X237="No","No",IF(Sheet1!X237="","No","Yes"))</f>
        <v>#VALUE!</v>
      </c>
      <c r="Q237" t="e">
        <f>(Sheet1!AB237)</f>
        <v>#VALUE!</v>
      </c>
      <c r="R237" s="6" t="e">
        <f>IF(Sheet1!F237=FALSE,Q237,Sheet1!G237&amp;Sheet1!F237)</f>
        <v>#VALUE!</v>
      </c>
      <c r="S237" s="6" t="e">
        <f t="shared" si="20"/>
        <v>#VALUE!</v>
      </c>
      <c r="T237" s="6" t="e">
        <f>IF(Sheet1!A237=0,"C=US;A= ;P=Regional Municip;O=Lisgar;S="&amp;K237&amp;";"&amp;"G="&amp;L237&amp;";"&amp;"I="&amp;M237&amp;";","C=US;A= ;P=Regional Municip;O=Lisgar;S="&amp;K237&amp;";"&amp;"G="&amp;L237&amp;Sheet1!A237&amp;";"&amp;"I="&amp;M237&amp;";")</f>
        <v>#N/A</v>
      </c>
      <c r="U237" t="str">
        <f ca="1">(Sheet1!AM237)</f>
        <v>DC1MDB05</v>
      </c>
      <c r="V237" t="e">
        <f>(Sheet1!AC237)</f>
        <v>#VALUE!</v>
      </c>
      <c r="W237" t="e">
        <f>Sheet3!D237</f>
        <v>#VALUE!</v>
      </c>
      <c r="X237" t="e">
        <f>Sheet3!E237</f>
        <v>#VALUE!</v>
      </c>
      <c r="Y237" t="str">
        <f t="shared" si="18"/>
        <v/>
      </c>
      <c r="Z237" t="str">
        <f>IF(ISERROR(Sheet1!AI237),"",Sheet1!AI237)</f>
        <v/>
      </c>
      <c r="AA237" t="e">
        <f>IF(Sheet1!W237="Councillors",5120,IF(Sheet1!W237="Information Technology Services Dept.",1024,IF(Sheet1!W237="City Clerk and Solicitor Dept",1953,"No")))</f>
        <v>#VALUE!</v>
      </c>
      <c r="AB237" s="5" t="s">
        <v>96</v>
      </c>
      <c r="AC237" t="e">
        <f>IF(Sheet1!W237="Councillors",4608,IF(Sheet1!W237="Information Technology Services Dept.",921,IF(Sheet1!W237="City Clerk and Solicitor Dept",1855,"No")))</f>
        <v>#VALUE!</v>
      </c>
      <c r="AD237" t="e">
        <f t="shared" si="21"/>
        <v>#VALUE!</v>
      </c>
      <c r="AE237" t="str">
        <f ca="1">IF(Sheet1!AM237="DC1MDB01","DC1",IF(Sheet1!AM237="DC1MDB02","DC1",IF(Sheet1!AM237="DC1MDB03","DC1",IF(Sheet1!AM237="DC1MDB04","DC1",IF(Sheet1!AM237="DC1MDB05","DC1",IF(Sheet1!AM237="DC1MDB06","DC1",IF(Sheet1!AM237="DC1MDB07","DC1",IF(Sheet1!AM237="DC1MDB08","DC1",IF(Sheet1!AM237="DC1MDB09","DC1",IF(Sheet1!AM237="DC1MDB10","DC1",IF(Sheet1!AM237="DC4MDB01","DC4",IF(Sheet1!AM237="DC4MDB02","DC4",IF(Sheet1!AM237="DC4MDB03","DC4",IF(Sheet1!AM237="DC4MDB04","DC4",IF(Sheet1!AM237="DC4MDB05","DC4",IF(Sheet1!AM237="DC4MDB06","DC4",IF(Sheet1!AM237="DC4MDB07","DC4",IF(Sheet1!AM237="DC4MDB08","DC4",IF(Sheet1!AM237="DC4MDB09","DC4",IF(Sheet1!AM237="DC4MDB10","DC4","$False"))))))))))))))))))))</f>
        <v>DC1</v>
      </c>
      <c r="AF237" t="s">
        <v>35</v>
      </c>
      <c r="AG237" t="e">
        <f t="shared" si="22"/>
        <v>#VALUE!</v>
      </c>
      <c r="AH237" t="e">
        <f t="shared" si="23"/>
        <v>#VALUE!</v>
      </c>
      <c r="AI237" t="s">
        <v>11</v>
      </c>
      <c r="AJ237" t="s">
        <v>12</v>
      </c>
      <c r="AK237" t="s">
        <v>13</v>
      </c>
      <c r="AL237" t="s">
        <v>14</v>
      </c>
      <c r="AM237" t="s">
        <v>5</v>
      </c>
      <c r="AN237" t="s">
        <v>15</v>
      </c>
      <c r="AO237" t="s">
        <v>16</v>
      </c>
      <c r="AP237" t="s">
        <v>17</v>
      </c>
      <c r="AQ237" t="s">
        <v>18</v>
      </c>
      <c r="AR237" t="s">
        <v>19</v>
      </c>
    </row>
    <row r="238" spans="1:44" ht="13.5" customHeight="1">
      <c r="A238" s="7"/>
      <c r="B238" s="7"/>
      <c r="C238" s="7"/>
      <c r="D238" s="8"/>
      <c r="F238" s="9" t="str">
        <f>(Sheet1!AE238)</f>
        <v/>
      </c>
      <c r="G238" t="str">
        <f>IF(OR(Sheet1!AH238="Yes",Sheet1!AF238="Yes"),"\\CMFP538\"&amp;Sheet1!AK238,"")</f>
        <v/>
      </c>
      <c r="H238" t="str">
        <f>IF(G238="","",Sheet1!AK238)</f>
        <v/>
      </c>
      <c r="I238" t="str">
        <f>IF(G238="","",Sheet1!AJ238)</f>
        <v/>
      </c>
      <c r="J238" t="e">
        <f>PROPER(Sheet1!Z238)</f>
        <v>#VALUE!</v>
      </c>
      <c r="K238" t="e">
        <f>PROPER(TRIM(IF(ISERROR(Sheet1!N238),Sheet1!Q238,Sheet1!N238)))</f>
        <v>#VALUE!</v>
      </c>
      <c r="L238" t="e">
        <f>PROPER(Sheet1!V238)</f>
        <v>#VALUE!</v>
      </c>
      <c r="M238" t="str">
        <f>TRIM(IF(ISERROR(Sheet1!P238),"",Sheet1!P238))</f>
        <v/>
      </c>
      <c r="N238" s="6" t="e">
        <f>(Sheet1!AA238)</f>
        <v>#VALUE!</v>
      </c>
      <c r="O238" s="6" t="e">
        <f t="shared" si="19"/>
        <v>#VALUE!</v>
      </c>
      <c r="P238" s="6" t="e">
        <f>IF(Sheet1!X238="No","No",IF(Sheet1!X238="","No","Yes"))</f>
        <v>#VALUE!</v>
      </c>
      <c r="Q238" t="e">
        <f>(Sheet1!AB238)</f>
        <v>#VALUE!</v>
      </c>
      <c r="R238" s="6" t="e">
        <f>IF(Sheet1!F238=FALSE,Q238,Sheet1!G238&amp;Sheet1!F238)</f>
        <v>#VALUE!</v>
      </c>
      <c r="S238" s="6" t="e">
        <f t="shared" si="20"/>
        <v>#VALUE!</v>
      </c>
      <c r="T238" s="6" t="e">
        <f>IF(Sheet1!A238=0,"C=US;A= ;P=Regional Municip;O=Lisgar;S="&amp;K238&amp;";"&amp;"G="&amp;L238&amp;";"&amp;"I="&amp;M238&amp;";","C=US;A= ;P=Regional Municip;O=Lisgar;S="&amp;K238&amp;";"&amp;"G="&amp;L238&amp;Sheet1!A238&amp;";"&amp;"I="&amp;M238&amp;";")</f>
        <v>#N/A</v>
      </c>
      <c r="U238" t="str">
        <f ca="1">(Sheet1!AM238)</f>
        <v>DC4MDB02</v>
      </c>
      <c r="V238" t="e">
        <f>(Sheet1!AC238)</f>
        <v>#VALUE!</v>
      </c>
      <c r="W238" t="e">
        <f>Sheet3!D238</f>
        <v>#VALUE!</v>
      </c>
      <c r="X238" t="e">
        <f>Sheet3!E238</f>
        <v>#VALUE!</v>
      </c>
      <c r="Y238" t="str">
        <f t="shared" si="18"/>
        <v/>
      </c>
      <c r="Z238" t="str">
        <f>IF(ISERROR(Sheet1!AI238),"",Sheet1!AI238)</f>
        <v/>
      </c>
      <c r="AA238" t="e">
        <f>IF(Sheet1!W238="Councillors",5120,IF(Sheet1!W238="Information Technology Services Dept.",1024,IF(Sheet1!W238="City Clerk and Solicitor Dept",1953,"No")))</f>
        <v>#VALUE!</v>
      </c>
      <c r="AB238" s="5" t="s">
        <v>96</v>
      </c>
      <c r="AC238" t="e">
        <f>IF(Sheet1!W238="Councillors",4608,IF(Sheet1!W238="Information Technology Services Dept.",921,IF(Sheet1!W238="City Clerk and Solicitor Dept",1855,"No")))</f>
        <v>#VALUE!</v>
      </c>
      <c r="AD238" t="e">
        <f t="shared" si="21"/>
        <v>#VALUE!</v>
      </c>
      <c r="AE238" t="str">
        <f ca="1">IF(Sheet1!AM238="DC1MDB01","DC1",IF(Sheet1!AM238="DC1MDB02","DC1",IF(Sheet1!AM238="DC1MDB03","DC1",IF(Sheet1!AM238="DC1MDB04","DC1",IF(Sheet1!AM238="DC1MDB05","DC1",IF(Sheet1!AM238="DC1MDB06","DC1",IF(Sheet1!AM238="DC1MDB07","DC1",IF(Sheet1!AM238="DC1MDB08","DC1",IF(Sheet1!AM238="DC1MDB09","DC1",IF(Sheet1!AM238="DC1MDB10","DC1",IF(Sheet1!AM238="DC4MDB01","DC4",IF(Sheet1!AM238="DC4MDB02","DC4",IF(Sheet1!AM238="DC4MDB03","DC4",IF(Sheet1!AM238="DC4MDB04","DC4",IF(Sheet1!AM238="DC4MDB05","DC4",IF(Sheet1!AM238="DC4MDB06","DC4",IF(Sheet1!AM238="DC4MDB07","DC4",IF(Sheet1!AM238="DC4MDB08","DC4",IF(Sheet1!AM238="DC4MDB09","DC4",IF(Sheet1!AM238="DC4MDB10","DC4","$False"))))))))))))))))))))</f>
        <v>DC4</v>
      </c>
      <c r="AF238" t="s">
        <v>35</v>
      </c>
      <c r="AG238" t="e">
        <f t="shared" si="22"/>
        <v>#VALUE!</v>
      </c>
      <c r="AH238" t="e">
        <f t="shared" si="23"/>
        <v>#VALUE!</v>
      </c>
      <c r="AI238" t="s">
        <v>11</v>
      </c>
      <c r="AJ238" t="s">
        <v>12</v>
      </c>
      <c r="AK238" t="s">
        <v>13</v>
      </c>
      <c r="AL238" t="s">
        <v>14</v>
      </c>
      <c r="AM238" t="s">
        <v>5</v>
      </c>
      <c r="AN238" t="s">
        <v>15</v>
      </c>
      <c r="AO238" t="s">
        <v>16</v>
      </c>
      <c r="AP238" t="s">
        <v>17</v>
      </c>
      <c r="AQ238" t="s">
        <v>18</v>
      </c>
      <c r="AR238" t="s">
        <v>19</v>
      </c>
    </row>
    <row r="239" spans="1:44" ht="13.5" customHeight="1">
      <c r="A239" s="7"/>
      <c r="B239" s="7"/>
      <c r="C239" s="7"/>
      <c r="D239" s="8"/>
      <c r="F239" s="9" t="str">
        <f>(Sheet1!AE239)</f>
        <v/>
      </c>
      <c r="G239" t="str">
        <f>IF(OR(Sheet1!AH239="Yes",Sheet1!AF239="Yes"),"\\CMFP538\"&amp;Sheet1!AK239,"")</f>
        <v/>
      </c>
      <c r="H239" t="str">
        <f>IF(G239="","",Sheet1!AK239)</f>
        <v/>
      </c>
      <c r="I239" t="str">
        <f>IF(G239="","",Sheet1!AJ239)</f>
        <v/>
      </c>
      <c r="J239" t="e">
        <f>PROPER(Sheet1!Z239)</f>
        <v>#VALUE!</v>
      </c>
      <c r="K239" t="e">
        <f>PROPER(TRIM(IF(ISERROR(Sheet1!N239),Sheet1!Q239,Sheet1!N239)))</f>
        <v>#VALUE!</v>
      </c>
      <c r="L239" t="e">
        <f>PROPER(Sheet1!V239)</f>
        <v>#VALUE!</v>
      </c>
      <c r="M239" t="str">
        <f>TRIM(IF(ISERROR(Sheet1!P239),"",Sheet1!P239))</f>
        <v/>
      </c>
      <c r="N239" s="6" t="e">
        <f>(Sheet1!AA239)</f>
        <v>#VALUE!</v>
      </c>
      <c r="O239" s="6" t="e">
        <f t="shared" si="19"/>
        <v>#VALUE!</v>
      </c>
      <c r="P239" s="6" t="e">
        <f>IF(Sheet1!X239="No","No",IF(Sheet1!X239="","No","Yes"))</f>
        <v>#VALUE!</v>
      </c>
      <c r="Q239" t="e">
        <f>(Sheet1!AB239)</f>
        <v>#VALUE!</v>
      </c>
      <c r="R239" s="6" t="e">
        <f>IF(Sheet1!F239=FALSE,Q239,Sheet1!G239&amp;Sheet1!F239)</f>
        <v>#VALUE!</v>
      </c>
      <c r="S239" s="6" t="e">
        <f t="shared" si="20"/>
        <v>#VALUE!</v>
      </c>
      <c r="T239" s="6" t="e">
        <f>IF(Sheet1!A239=0,"C=US;A= ;P=Regional Municip;O=Lisgar;S="&amp;K239&amp;";"&amp;"G="&amp;L239&amp;";"&amp;"I="&amp;M239&amp;";","C=US;A= ;P=Regional Municip;O=Lisgar;S="&amp;K239&amp;";"&amp;"G="&amp;L239&amp;Sheet1!A239&amp;";"&amp;"I="&amp;M239&amp;";")</f>
        <v>#N/A</v>
      </c>
      <c r="U239" t="str">
        <f ca="1">(Sheet1!AM239)</f>
        <v>DC1MDB06</v>
      </c>
      <c r="V239" t="e">
        <f>(Sheet1!AC239)</f>
        <v>#VALUE!</v>
      </c>
      <c r="W239" t="e">
        <f>Sheet3!D239</f>
        <v>#VALUE!</v>
      </c>
      <c r="X239" t="e">
        <f>Sheet3!E239</f>
        <v>#VALUE!</v>
      </c>
      <c r="Y239" t="str">
        <f t="shared" si="18"/>
        <v/>
      </c>
      <c r="Z239" t="str">
        <f>IF(ISERROR(Sheet1!AI239),"",Sheet1!AI239)</f>
        <v/>
      </c>
      <c r="AA239" t="e">
        <f>IF(Sheet1!W239="Councillors",5120,IF(Sheet1!W239="Information Technology Services Dept.",1024,IF(Sheet1!W239="City Clerk and Solicitor Dept",1953,"No")))</f>
        <v>#VALUE!</v>
      </c>
      <c r="AB239" s="5" t="s">
        <v>96</v>
      </c>
      <c r="AC239" t="e">
        <f>IF(Sheet1!W239="Councillors",4608,IF(Sheet1!W239="Information Technology Services Dept.",921,IF(Sheet1!W239="City Clerk and Solicitor Dept",1855,"No")))</f>
        <v>#VALUE!</v>
      </c>
      <c r="AD239" t="e">
        <f t="shared" si="21"/>
        <v>#VALUE!</v>
      </c>
      <c r="AE239" t="str">
        <f ca="1">IF(Sheet1!AM239="DC1MDB01","DC1",IF(Sheet1!AM239="DC1MDB02","DC1",IF(Sheet1!AM239="DC1MDB03","DC1",IF(Sheet1!AM239="DC1MDB04","DC1",IF(Sheet1!AM239="DC1MDB05","DC1",IF(Sheet1!AM239="DC1MDB06","DC1",IF(Sheet1!AM239="DC1MDB07","DC1",IF(Sheet1!AM239="DC1MDB08","DC1",IF(Sheet1!AM239="DC1MDB09","DC1",IF(Sheet1!AM239="DC1MDB10","DC1",IF(Sheet1!AM239="DC4MDB01","DC4",IF(Sheet1!AM239="DC4MDB02","DC4",IF(Sheet1!AM239="DC4MDB03","DC4",IF(Sheet1!AM239="DC4MDB04","DC4",IF(Sheet1!AM239="DC4MDB05","DC4",IF(Sheet1!AM239="DC4MDB06","DC4",IF(Sheet1!AM239="DC4MDB07","DC4",IF(Sheet1!AM239="DC4MDB08","DC4",IF(Sheet1!AM239="DC4MDB09","DC4",IF(Sheet1!AM239="DC4MDB10","DC4","$False"))))))))))))))))))))</f>
        <v>DC1</v>
      </c>
      <c r="AF239" t="s">
        <v>35</v>
      </c>
      <c r="AG239" t="e">
        <f t="shared" si="22"/>
        <v>#VALUE!</v>
      </c>
      <c r="AH239" t="e">
        <f t="shared" si="23"/>
        <v>#VALUE!</v>
      </c>
      <c r="AI239" t="s">
        <v>11</v>
      </c>
      <c r="AJ239" t="s">
        <v>12</v>
      </c>
      <c r="AK239" t="s">
        <v>13</v>
      </c>
      <c r="AL239" t="s">
        <v>14</v>
      </c>
      <c r="AM239" t="s">
        <v>5</v>
      </c>
      <c r="AN239" t="s">
        <v>15</v>
      </c>
      <c r="AO239" t="s">
        <v>16</v>
      </c>
      <c r="AP239" t="s">
        <v>17</v>
      </c>
      <c r="AQ239" t="s">
        <v>18</v>
      </c>
      <c r="AR239" t="s">
        <v>19</v>
      </c>
    </row>
    <row r="240" spans="1:44" ht="13.5" customHeight="1">
      <c r="A240" s="7"/>
      <c r="B240" s="7"/>
      <c r="C240" s="7"/>
      <c r="D240" s="8"/>
      <c r="F240" s="9" t="str">
        <f>(Sheet1!AE240)</f>
        <v/>
      </c>
      <c r="G240" t="str">
        <f>IF(OR(Sheet1!AH240="Yes",Sheet1!AF240="Yes"),"\\CMFP538\"&amp;Sheet1!AK240,"")</f>
        <v/>
      </c>
      <c r="H240" t="str">
        <f>IF(G240="","",Sheet1!AK240)</f>
        <v/>
      </c>
      <c r="I240" t="str">
        <f>IF(G240="","",Sheet1!AJ240)</f>
        <v/>
      </c>
      <c r="J240" t="e">
        <f>PROPER(Sheet1!Z240)</f>
        <v>#VALUE!</v>
      </c>
      <c r="K240" t="e">
        <f>PROPER(TRIM(IF(ISERROR(Sheet1!N240),Sheet1!Q240,Sheet1!N240)))</f>
        <v>#VALUE!</v>
      </c>
      <c r="L240" t="e">
        <f>PROPER(Sheet1!V240)</f>
        <v>#VALUE!</v>
      </c>
      <c r="M240" t="str">
        <f>TRIM(IF(ISERROR(Sheet1!P240),"",Sheet1!P240))</f>
        <v/>
      </c>
      <c r="N240" s="6" t="e">
        <f>(Sheet1!AA240)</f>
        <v>#VALUE!</v>
      </c>
      <c r="O240" s="6" t="e">
        <f t="shared" si="19"/>
        <v>#VALUE!</v>
      </c>
      <c r="P240" s="6" t="e">
        <f>IF(Sheet1!X240="No","No",IF(Sheet1!X240="","No","Yes"))</f>
        <v>#VALUE!</v>
      </c>
      <c r="Q240" t="e">
        <f>(Sheet1!AB240)</f>
        <v>#VALUE!</v>
      </c>
      <c r="R240" s="6" t="e">
        <f>IF(Sheet1!F240=FALSE,Q240,Sheet1!G240&amp;Sheet1!F240)</f>
        <v>#VALUE!</v>
      </c>
      <c r="S240" s="6" t="e">
        <f t="shared" si="20"/>
        <v>#VALUE!</v>
      </c>
      <c r="T240" s="6" t="e">
        <f>IF(Sheet1!A240=0,"C=US;A= ;P=Regional Municip;O=Lisgar;S="&amp;K240&amp;";"&amp;"G="&amp;L240&amp;";"&amp;"I="&amp;M240&amp;";","C=US;A= ;P=Regional Municip;O=Lisgar;S="&amp;K240&amp;";"&amp;"G="&amp;L240&amp;Sheet1!A240&amp;";"&amp;"I="&amp;M240&amp;";")</f>
        <v>#N/A</v>
      </c>
      <c r="U240" t="str">
        <f ca="1">(Sheet1!AM240)</f>
        <v>DC1MDB05</v>
      </c>
      <c r="V240" t="e">
        <f>(Sheet1!AC240)</f>
        <v>#VALUE!</v>
      </c>
      <c r="W240" t="e">
        <f>Sheet3!D240</f>
        <v>#VALUE!</v>
      </c>
      <c r="X240" t="e">
        <f>Sheet3!E240</f>
        <v>#VALUE!</v>
      </c>
      <c r="Y240" t="str">
        <f t="shared" si="18"/>
        <v/>
      </c>
      <c r="Z240" t="str">
        <f>IF(ISERROR(Sheet1!AI240),"",Sheet1!AI240)</f>
        <v/>
      </c>
      <c r="AA240" t="e">
        <f>IF(Sheet1!W240="Councillors",5120,IF(Sheet1!W240="Information Technology Services Dept.",1024,IF(Sheet1!W240="City Clerk and Solicitor Dept",1953,"No")))</f>
        <v>#VALUE!</v>
      </c>
      <c r="AB240" s="5" t="s">
        <v>96</v>
      </c>
      <c r="AC240" t="e">
        <f>IF(Sheet1!W240="Councillors",4608,IF(Sheet1!W240="Information Technology Services Dept.",921,IF(Sheet1!W240="City Clerk and Solicitor Dept",1855,"No")))</f>
        <v>#VALUE!</v>
      </c>
      <c r="AD240" t="e">
        <f t="shared" si="21"/>
        <v>#VALUE!</v>
      </c>
      <c r="AE240" t="str">
        <f ca="1">IF(Sheet1!AM240="DC1MDB01","DC1",IF(Sheet1!AM240="DC1MDB02","DC1",IF(Sheet1!AM240="DC1MDB03","DC1",IF(Sheet1!AM240="DC1MDB04","DC1",IF(Sheet1!AM240="DC1MDB05","DC1",IF(Sheet1!AM240="DC1MDB06","DC1",IF(Sheet1!AM240="DC1MDB07","DC1",IF(Sheet1!AM240="DC1MDB08","DC1",IF(Sheet1!AM240="DC1MDB09","DC1",IF(Sheet1!AM240="DC1MDB10","DC1",IF(Sheet1!AM240="DC4MDB01","DC4",IF(Sheet1!AM240="DC4MDB02","DC4",IF(Sheet1!AM240="DC4MDB03","DC4",IF(Sheet1!AM240="DC4MDB04","DC4",IF(Sheet1!AM240="DC4MDB05","DC4",IF(Sheet1!AM240="DC4MDB06","DC4",IF(Sheet1!AM240="DC4MDB07","DC4",IF(Sheet1!AM240="DC4MDB08","DC4",IF(Sheet1!AM240="DC4MDB09","DC4",IF(Sheet1!AM240="DC4MDB10","DC4","$False"))))))))))))))))))))</f>
        <v>DC1</v>
      </c>
      <c r="AF240" t="s">
        <v>35</v>
      </c>
      <c r="AG240" t="e">
        <f t="shared" si="22"/>
        <v>#VALUE!</v>
      </c>
      <c r="AH240" t="e">
        <f t="shared" si="23"/>
        <v>#VALUE!</v>
      </c>
      <c r="AI240" t="s">
        <v>11</v>
      </c>
      <c r="AJ240" t="s">
        <v>12</v>
      </c>
      <c r="AK240" t="s">
        <v>13</v>
      </c>
      <c r="AL240" t="s">
        <v>14</v>
      </c>
      <c r="AM240" t="s">
        <v>5</v>
      </c>
      <c r="AN240" t="s">
        <v>15</v>
      </c>
      <c r="AO240" t="s">
        <v>16</v>
      </c>
      <c r="AP240" t="s">
        <v>17</v>
      </c>
      <c r="AQ240" t="s">
        <v>18</v>
      </c>
      <c r="AR240" t="s">
        <v>19</v>
      </c>
    </row>
    <row r="241" spans="1:44" ht="13.5" customHeight="1">
      <c r="A241" s="7"/>
      <c r="B241" s="7"/>
      <c r="C241" s="7"/>
      <c r="D241" s="8"/>
      <c r="F241" s="9" t="str">
        <f>(Sheet1!AE241)</f>
        <v/>
      </c>
      <c r="G241" t="str">
        <f>IF(OR(Sheet1!AH241="Yes",Sheet1!AF241="Yes"),"\\CMFP538\"&amp;Sheet1!AK241,"")</f>
        <v/>
      </c>
      <c r="H241" t="str">
        <f>IF(G241="","",Sheet1!AK241)</f>
        <v/>
      </c>
      <c r="I241" t="str">
        <f>IF(G241="","",Sheet1!AJ241)</f>
        <v/>
      </c>
      <c r="J241" t="e">
        <f>PROPER(Sheet1!Z241)</f>
        <v>#VALUE!</v>
      </c>
      <c r="K241" t="e">
        <f>PROPER(TRIM(IF(ISERROR(Sheet1!N241),Sheet1!Q241,Sheet1!N241)))</f>
        <v>#VALUE!</v>
      </c>
      <c r="L241" t="e">
        <f>PROPER(Sheet1!V241)</f>
        <v>#VALUE!</v>
      </c>
      <c r="M241" t="str">
        <f>TRIM(IF(ISERROR(Sheet1!P241),"",Sheet1!P241))</f>
        <v/>
      </c>
      <c r="N241" s="6" t="e">
        <f>(Sheet1!AA241)</f>
        <v>#VALUE!</v>
      </c>
      <c r="O241" s="6" t="e">
        <f t="shared" si="19"/>
        <v>#VALUE!</v>
      </c>
      <c r="P241" s="6" t="e">
        <f>IF(Sheet1!X241="No","No",IF(Sheet1!X241="","No","Yes"))</f>
        <v>#VALUE!</v>
      </c>
      <c r="Q241" t="e">
        <f>(Sheet1!AB241)</f>
        <v>#VALUE!</v>
      </c>
      <c r="R241" s="6" t="e">
        <f>IF(Sheet1!F241=FALSE,Q241,Sheet1!G241&amp;Sheet1!F241)</f>
        <v>#VALUE!</v>
      </c>
      <c r="S241" s="6" t="e">
        <f t="shared" si="20"/>
        <v>#VALUE!</v>
      </c>
      <c r="T241" s="6" t="e">
        <f>IF(Sheet1!A241=0,"C=US;A= ;P=Regional Municip;O=Lisgar;S="&amp;K241&amp;";"&amp;"G="&amp;L241&amp;";"&amp;"I="&amp;M241&amp;";","C=US;A= ;P=Regional Municip;O=Lisgar;S="&amp;K241&amp;";"&amp;"G="&amp;L241&amp;Sheet1!A241&amp;";"&amp;"I="&amp;M241&amp;";")</f>
        <v>#N/A</v>
      </c>
      <c r="U241" t="str">
        <f ca="1">(Sheet1!AM241)</f>
        <v>DC4MDB03</v>
      </c>
      <c r="V241" t="e">
        <f>(Sheet1!AC241)</f>
        <v>#VALUE!</v>
      </c>
      <c r="W241" t="e">
        <f>Sheet3!D241</f>
        <v>#VALUE!</v>
      </c>
      <c r="X241" t="e">
        <f>Sheet3!E241</f>
        <v>#VALUE!</v>
      </c>
      <c r="Y241" t="str">
        <f t="shared" si="18"/>
        <v/>
      </c>
      <c r="Z241" t="str">
        <f>IF(ISERROR(Sheet1!AI241),"",Sheet1!AI241)</f>
        <v/>
      </c>
      <c r="AA241" t="e">
        <f>IF(Sheet1!W241="Councillors",5120,IF(Sheet1!W241="Information Technology Services Dept.",1024,IF(Sheet1!W241="City Clerk and Solicitor Dept",1953,"No")))</f>
        <v>#VALUE!</v>
      </c>
      <c r="AB241" s="5" t="s">
        <v>96</v>
      </c>
      <c r="AC241" t="e">
        <f>IF(Sheet1!W241="Councillors",4608,IF(Sheet1!W241="Information Technology Services Dept.",921,IF(Sheet1!W241="City Clerk and Solicitor Dept",1855,"No")))</f>
        <v>#VALUE!</v>
      </c>
      <c r="AD241" t="e">
        <f t="shared" si="21"/>
        <v>#VALUE!</v>
      </c>
      <c r="AE241" t="str">
        <f ca="1">IF(Sheet1!AM241="DC1MDB01","DC1",IF(Sheet1!AM241="DC1MDB02","DC1",IF(Sheet1!AM241="DC1MDB03","DC1",IF(Sheet1!AM241="DC1MDB04","DC1",IF(Sheet1!AM241="DC1MDB05","DC1",IF(Sheet1!AM241="DC1MDB06","DC1",IF(Sheet1!AM241="DC1MDB07","DC1",IF(Sheet1!AM241="DC1MDB08","DC1",IF(Sheet1!AM241="DC1MDB09","DC1",IF(Sheet1!AM241="DC1MDB10","DC1",IF(Sheet1!AM241="DC4MDB01","DC4",IF(Sheet1!AM241="DC4MDB02","DC4",IF(Sheet1!AM241="DC4MDB03","DC4",IF(Sheet1!AM241="DC4MDB04","DC4",IF(Sheet1!AM241="DC4MDB05","DC4",IF(Sheet1!AM241="DC4MDB06","DC4",IF(Sheet1!AM241="DC4MDB07","DC4",IF(Sheet1!AM241="DC4MDB08","DC4",IF(Sheet1!AM241="DC4MDB09","DC4",IF(Sheet1!AM241="DC4MDB10","DC4","$False"))))))))))))))))))))</f>
        <v>DC4</v>
      </c>
      <c r="AF241" t="s">
        <v>35</v>
      </c>
      <c r="AG241" t="e">
        <f t="shared" si="22"/>
        <v>#VALUE!</v>
      </c>
      <c r="AH241" t="e">
        <f t="shared" si="23"/>
        <v>#VALUE!</v>
      </c>
      <c r="AI241" t="s">
        <v>11</v>
      </c>
      <c r="AJ241" t="s">
        <v>12</v>
      </c>
      <c r="AK241" t="s">
        <v>13</v>
      </c>
      <c r="AL241" t="s">
        <v>14</v>
      </c>
      <c r="AM241" t="s">
        <v>5</v>
      </c>
      <c r="AN241" t="s">
        <v>15</v>
      </c>
      <c r="AO241" t="s">
        <v>16</v>
      </c>
      <c r="AP241" t="s">
        <v>17</v>
      </c>
      <c r="AQ241" t="s">
        <v>18</v>
      </c>
      <c r="AR241" t="s">
        <v>19</v>
      </c>
    </row>
    <row r="242" spans="1:44" ht="13.5" customHeight="1">
      <c r="A242" s="7"/>
      <c r="B242" s="7"/>
      <c r="C242" s="7"/>
      <c r="D242" s="8"/>
      <c r="F242" s="9" t="str">
        <f>(Sheet1!AE242)</f>
        <v/>
      </c>
      <c r="G242" t="str">
        <f>IF(OR(Sheet1!AH242="Yes",Sheet1!AF242="Yes"),"\\CMFP538\"&amp;Sheet1!AK242,"")</f>
        <v/>
      </c>
      <c r="H242" t="str">
        <f>IF(G242="","",Sheet1!AK242)</f>
        <v/>
      </c>
      <c r="I242" t="str">
        <f>IF(G242="","",Sheet1!AJ242)</f>
        <v/>
      </c>
      <c r="J242" t="e">
        <f>PROPER(Sheet1!Z242)</f>
        <v>#VALUE!</v>
      </c>
      <c r="K242" t="e">
        <f>PROPER(TRIM(IF(ISERROR(Sheet1!N242),Sheet1!Q242,Sheet1!N242)))</f>
        <v>#VALUE!</v>
      </c>
      <c r="L242" t="e">
        <f>PROPER(Sheet1!V242)</f>
        <v>#VALUE!</v>
      </c>
      <c r="M242" t="str">
        <f>TRIM(IF(ISERROR(Sheet1!P242),"",Sheet1!P242))</f>
        <v/>
      </c>
      <c r="N242" s="6" t="e">
        <f>(Sheet1!AA242)</f>
        <v>#VALUE!</v>
      </c>
      <c r="O242" s="6" t="e">
        <f t="shared" si="19"/>
        <v>#VALUE!</v>
      </c>
      <c r="P242" s="6" t="e">
        <f>IF(Sheet1!X242="No","No",IF(Sheet1!X242="","No","Yes"))</f>
        <v>#VALUE!</v>
      </c>
      <c r="Q242" t="e">
        <f>(Sheet1!AB242)</f>
        <v>#VALUE!</v>
      </c>
      <c r="R242" s="6" t="e">
        <f>IF(Sheet1!F242=FALSE,Q242,Sheet1!G242&amp;Sheet1!F242)</f>
        <v>#VALUE!</v>
      </c>
      <c r="S242" s="6" t="e">
        <f t="shared" si="20"/>
        <v>#VALUE!</v>
      </c>
      <c r="T242" s="6" t="e">
        <f>IF(Sheet1!A242=0,"C=US;A= ;P=Regional Municip;O=Lisgar;S="&amp;K242&amp;";"&amp;"G="&amp;L242&amp;";"&amp;"I="&amp;M242&amp;";","C=US;A= ;P=Regional Municip;O=Lisgar;S="&amp;K242&amp;";"&amp;"G="&amp;L242&amp;Sheet1!A242&amp;";"&amp;"I="&amp;M242&amp;";")</f>
        <v>#N/A</v>
      </c>
      <c r="U242" t="str">
        <f ca="1">(Sheet1!AM242)</f>
        <v>DC4MDB06</v>
      </c>
      <c r="V242" t="e">
        <f>(Sheet1!AC242)</f>
        <v>#VALUE!</v>
      </c>
      <c r="W242" t="e">
        <f>Sheet3!D242</f>
        <v>#VALUE!</v>
      </c>
      <c r="X242" t="e">
        <f>Sheet3!E242</f>
        <v>#VALUE!</v>
      </c>
      <c r="Y242" t="str">
        <f t="shared" si="18"/>
        <v/>
      </c>
      <c r="Z242" t="str">
        <f>IF(ISERROR(Sheet1!AI242),"",Sheet1!AI242)</f>
        <v/>
      </c>
      <c r="AA242" t="e">
        <f>IF(Sheet1!W242="Councillors",5120,IF(Sheet1!W242="Information Technology Services Dept.",1024,IF(Sheet1!W242="City Clerk and Solicitor Dept",1953,"No")))</f>
        <v>#VALUE!</v>
      </c>
      <c r="AB242" s="5" t="s">
        <v>96</v>
      </c>
      <c r="AC242" t="e">
        <f>IF(Sheet1!W242="Councillors",4608,IF(Sheet1!W242="Information Technology Services Dept.",921,IF(Sheet1!W242="City Clerk and Solicitor Dept",1855,"No")))</f>
        <v>#VALUE!</v>
      </c>
      <c r="AD242" t="e">
        <f t="shared" si="21"/>
        <v>#VALUE!</v>
      </c>
      <c r="AE242" t="str">
        <f ca="1">IF(Sheet1!AM242="DC1MDB01","DC1",IF(Sheet1!AM242="DC1MDB02","DC1",IF(Sheet1!AM242="DC1MDB03","DC1",IF(Sheet1!AM242="DC1MDB04","DC1",IF(Sheet1!AM242="DC1MDB05","DC1",IF(Sheet1!AM242="DC1MDB06","DC1",IF(Sheet1!AM242="DC1MDB07","DC1",IF(Sheet1!AM242="DC1MDB08","DC1",IF(Sheet1!AM242="DC1MDB09","DC1",IF(Sheet1!AM242="DC1MDB10","DC1",IF(Sheet1!AM242="DC4MDB01","DC4",IF(Sheet1!AM242="DC4MDB02","DC4",IF(Sheet1!AM242="DC4MDB03","DC4",IF(Sheet1!AM242="DC4MDB04","DC4",IF(Sheet1!AM242="DC4MDB05","DC4",IF(Sheet1!AM242="DC4MDB06","DC4",IF(Sheet1!AM242="DC4MDB07","DC4",IF(Sheet1!AM242="DC4MDB08","DC4",IF(Sheet1!AM242="DC4MDB09","DC4",IF(Sheet1!AM242="DC4MDB10","DC4","$False"))))))))))))))))))))</f>
        <v>DC4</v>
      </c>
      <c r="AF242" t="s">
        <v>35</v>
      </c>
      <c r="AG242" t="e">
        <f t="shared" si="22"/>
        <v>#VALUE!</v>
      </c>
      <c r="AH242" t="e">
        <f t="shared" si="23"/>
        <v>#VALUE!</v>
      </c>
      <c r="AI242" t="s">
        <v>11</v>
      </c>
      <c r="AJ242" t="s">
        <v>12</v>
      </c>
      <c r="AK242" t="s">
        <v>13</v>
      </c>
      <c r="AL242" t="s">
        <v>14</v>
      </c>
      <c r="AM242" t="s">
        <v>5</v>
      </c>
      <c r="AN242" t="s">
        <v>15</v>
      </c>
      <c r="AO242" t="s">
        <v>16</v>
      </c>
      <c r="AP242" t="s">
        <v>17</v>
      </c>
      <c r="AQ242" t="s">
        <v>18</v>
      </c>
      <c r="AR242" t="s">
        <v>19</v>
      </c>
    </row>
    <row r="243" spans="1:44" ht="13.5" customHeight="1">
      <c r="A243" s="7"/>
      <c r="B243" s="7"/>
      <c r="C243" s="7"/>
      <c r="D243" s="8"/>
      <c r="F243" s="9" t="str">
        <f>(Sheet1!AE243)</f>
        <v/>
      </c>
      <c r="G243" t="str">
        <f>IF(OR(Sheet1!AH243="Yes",Sheet1!AF243="Yes"),"\\CMFP538\"&amp;Sheet1!AK243,"")</f>
        <v/>
      </c>
      <c r="H243" t="str">
        <f>IF(G243="","",Sheet1!AK243)</f>
        <v/>
      </c>
      <c r="I243" t="str">
        <f>IF(G243="","",Sheet1!AJ243)</f>
        <v/>
      </c>
      <c r="J243" t="e">
        <f>PROPER(Sheet1!Z243)</f>
        <v>#VALUE!</v>
      </c>
      <c r="K243" t="e">
        <f>PROPER(TRIM(IF(ISERROR(Sheet1!N243),Sheet1!Q243,Sheet1!N243)))</f>
        <v>#VALUE!</v>
      </c>
      <c r="L243" t="e">
        <f>PROPER(Sheet1!V243)</f>
        <v>#VALUE!</v>
      </c>
      <c r="M243" t="str">
        <f>TRIM(IF(ISERROR(Sheet1!P243),"",Sheet1!P243))</f>
        <v/>
      </c>
      <c r="N243" s="6" t="e">
        <f>(Sheet1!AA243)</f>
        <v>#VALUE!</v>
      </c>
      <c r="O243" s="6" t="e">
        <f t="shared" si="19"/>
        <v>#VALUE!</v>
      </c>
      <c r="P243" s="6" t="e">
        <f>IF(Sheet1!X243="No","No",IF(Sheet1!X243="","No","Yes"))</f>
        <v>#VALUE!</v>
      </c>
      <c r="Q243" t="e">
        <f>(Sheet1!AB243)</f>
        <v>#VALUE!</v>
      </c>
      <c r="R243" s="6" t="e">
        <f>IF(Sheet1!F243=FALSE,Q243,Sheet1!G243&amp;Sheet1!F243)</f>
        <v>#VALUE!</v>
      </c>
      <c r="S243" s="6" t="e">
        <f t="shared" si="20"/>
        <v>#VALUE!</v>
      </c>
      <c r="T243" s="6" t="e">
        <f>IF(Sheet1!A243=0,"C=US;A= ;P=Regional Municip;O=Lisgar;S="&amp;K243&amp;";"&amp;"G="&amp;L243&amp;";"&amp;"I="&amp;M243&amp;";","C=US;A= ;P=Regional Municip;O=Lisgar;S="&amp;K243&amp;";"&amp;"G="&amp;L243&amp;Sheet1!A243&amp;";"&amp;"I="&amp;M243&amp;";")</f>
        <v>#N/A</v>
      </c>
      <c r="U243" t="str">
        <f ca="1">(Sheet1!AM243)</f>
        <v>DC4MDB01</v>
      </c>
      <c r="V243" t="e">
        <f>(Sheet1!AC243)</f>
        <v>#VALUE!</v>
      </c>
      <c r="W243" t="e">
        <f>Sheet3!D243</f>
        <v>#VALUE!</v>
      </c>
      <c r="X243" t="e">
        <f>Sheet3!E243</f>
        <v>#VALUE!</v>
      </c>
      <c r="Y243" t="str">
        <f t="shared" si="18"/>
        <v/>
      </c>
      <c r="Z243" t="str">
        <f>IF(ISERROR(Sheet1!AI243),"",Sheet1!AI243)</f>
        <v/>
      </c>
      <c r="AA243" t="e">
        <f>IF(Sheet1!W243="Councillors",5120,IF(Sheet1!W243="Information Technology Services Dept.",1024,IF(Sheet1!W243="City Clerk and Solicitor Dept",1953,"No")))</f>
        <v>#VALUE!</v>
      </c>
      <c r="AB243" s="5" t="s">
        <v>96</v>
      </c>
      <c r="AC243" t="e">
        <f>IF(Sheet1!W243="Councillors",4608,IF(Sheet1!W243="Information Technology Services Dept.",921,IF(Sheet1!W243="City Clerk and Solicitor Dept",1855,"No")))</f>
        <v>#VALUE!</v>
      </c>
      <c r="AD243" t="e">
        <f t="shared" si="21"/>
        <v>#VALUE!</v>
      </c>
      <c r="AE243" t="str">
        <f ca="1">IF(Sheet1!AM243="DC1MDB01","DC1",IF(Sheet1!AM243="DC1MDB02","DC1",IF(Sheet1!AM243="DC1MDB03","DC1",IF(Sheet1!AM243="DC1MDB04","DC1",IF(Sheet1!AM243="DC1MDB05","DC1",IF(Sheet1!AM243="DC1MDB06","DC1",IF(Sheet1!AM243="DC1MDB07","DC1",IF(Sheet1!AM243="DC1MDB08","DC1",IF(Sheet1!AM243="DC1MDB09","DC1",IF(Sheet1!AM243="DC1MDB10","DC1",IF(Sheet1!AM243="DC4MDB01","DC4",IF(Sheet1!AM243="DC4MDB02","DC4",IF(Sheet1!AM243="DC4MDB03","DC4",IF(Sheet1!AM243="DC4MDB04","DC4",IF(Sheet1!AM243="DC4MDB05","DC4",IF(Sheet1!AM243="DC4MDB06","DC4",IF(Sheet1!AM243="DC4MDB07","DC4",IF(Sheet1!AM243="DC4MDB08","DC4",IF(Sheet1!AM243="DC4MDB09","DC4",IF(Sheet1!AM243="DC4MDB10","DC4","$False"))))))))))))))))))))</f>
        <v>DC4</v>
      </c>
      <c r="AF243" t="s">
        <v>35</v>
      </c>
      <c r="AG243" t="e">
        <f t="shared" si="22"/>
        <v>#VALUE!</v>
      </c>
      <c r="AH243" t="e">
        <f t="shared" si="23"/>
        <v>#VALUE!</v>
      </c>
      <c r="AI243" t="s">
        <v>11</v>
      </c>
      <c r="AJ243" t="s">
        <v>12</v>
      </c>
      <c r="AK243" t="s">
        <v>13</v>
      </c>
      <c r="AL243" t="s">
        <v>14</v>
      </c>
      <c r="AM243" t="s">
        <v>5</v>
      </c>
      <c r="AN243" t="s">
        <v>15</v>
      </c>
      <c r="AO243" t="s">
        <v>16</v>
      </c>
      <c r="AP243" t="s">
        <v>17</v>
      </c>
      <c r="AQ243" t="s">
        <v>18</v>
      </c>
      <c r="AR243" t="s">
        <v>19</v>
      </c>
    </row>
    <row r="244" spans="1:44" ht="13.5" customHeight="1">
      <c r="A244" s="7"/>
      <c r="B244" s="7"/>
      <c r="C244" s="7"/>
      <c r="D244" s="8"/>
      <c r="F244" s="9" t="str">
        <f>(Sheet1!AE244)</f>
        <v/>
      </c>
      <c r="G244" t="str">
        <f>IF(OR(Sheet1!AH244="Yes",Sheet1!AF244="Yes"),"\\CMFP538\"&amp;Sheet1!AK244,"")</f>
        <v/>
      </c>
      <c r="H244" t="str">
        <f>IF(G244="","",Sheet1!AK244)</f>
        <v/>
      </c>
      <c r="I244" t="str">
        <f>IF(G244="","",Sheet1!AJ244)</f>
        <v/>
      </c>
      <c r="J244" t="e">
        <f>PROPER(Sheet1!Z244)</f>
        <v>#VALUE!</v>
      </c>
      <c r="K244" t="e">
        <f>PROPER(TRIM(IF(ISERROR(Sheet1!N244),Sheet1!Q244,Sheet1!N244)))</f>
        <v>#VALUE!</v>
      </c>
      <c r="L244" t="e">
        <f>PROPER(Sheet1!V244)</f>
        <v>#VALUE!</v>
      </c>
      <c r="M244" t="str">
        <f>TRIM(IF(ISERROR(Sheet1!P244),"",Sheet1!P244))</f>
        <v/>
      </c>
      <c r="N244" s="6" t="e">
        <f>(Sheet1!AA244)</f>
        <v>#VALUE!</v>
      </c>
      <c r="O244" s="6" t="e">
        <f t="shared" si="19"/>
        <v>#VALUE!</v>
      </c>
      <c r="P244" s="6" t="e">
        <f>IF(Sheet1!X244="No","No",IF(Sheet1!X244="","No","Yes"))</f>
        <v>#VALUE!</v>
      </c>
      <c r="Q244" t="e">
        <f>(Sheet1!AB244)</f>
        <v>#VALUE!</v>
      </c>
      <c r="R244" s="6" t="e">
        <f>IF(Sheet1!F244=FALSE,Q244,Sheet1!G244&amp;Sheet1!F244)</f>
        <v>#VALUE!</v>
      </c>
      <c r="S244" s="6" t="e">
        <f t="shared" si="20"/>
        <v>#VALUE!</v>
      </c>
      <c r="T244" s="6" t="e">
        <f>IF(Sheet1!A244=0,"C=US;A= ;P=Regional Municip;O=Lisgar;S="&amp;K244&amp;";"&amp;"G="&amp;L244&amp;";"&amp;"I="&amp;M244&amp;";","C=US;A= ;P=Regional Municip;O=Lisgar;S="&amp;K244&amp;";"&amp;"G="&amp;L244&amp;Sheet1!A244&amp;";"&amp;"I="&amp;M244&amp;";")</f>
        <v>#N/A</v>
      </c>
      <c r="U244" t="str">
        <f ca="1">(Sheet1!AM244)</f>
        <v>DC4MDB10</v>
      </c>
      <c r="V244" t="e">
        <f>(Sheet1!AC244)</f>
        <v>#VALUE!</v>
      </c>
      <c r="W244" t="e">
        <f>Sheet3!D244</f>
        <v>#VALUE!</v>
      </c>
      <c r="X244" t="e">
        <f>Sheet3!E244</f>
        <v>#VALUE!</v>
      </c>
      <c r="Y244" t="str">
        <f t="shared" si="18"/>
        <v/>
      </c>
      <c r="Z244" t="str">
        <f>IF(ISERROR(Sheet1!AI244),"",Sheet1!AI244)</f>
        <v/>
      </c>
      <c r="AA244" t="e">
        <f>IF(Sheet1!W244="Councillors",5120,IF(Sheet1!W244="Information Technology Services Dept.",1024,IF(Sheet1!W244="City Clerk and Solicitor Dept",1953,"No")))</f>
        <v>#VALUE!</v>
      </c>
      <c r="AB244" s="5" t="s">
        <v>96</v>
      </c>
      <c r="AC244" t="e">
        <f>IF(Sheet1!W244="Councillors",4608,IF(Sheet1!W244="Information Technology Services Dept.",921,IF(Sheet1!W244="City Clerk and Solicitor Dept",1855,"No")))</f>
        <v>#VALUE!</v>
      </c>
      <c r="AD244" t="e">
        <f t="shared" si="21"/>
        <v>#VALUE!</v>
      </c>
      <c r="AE244" t="str">
        <f ca="1">IF(Sheet1!AM244="DC1MDB01","DC1",IF(Sheet1!AM244="DC1MDB02","DC1",IF(Sheet1!AM244="DC1MDB03","DC1",IF(Sheet1!AM244="DC1MDB04","DC1",IF(Sheet1!AM244="DC1MDB05","DC1",IF(Sheet1!AM244="DC1MDB06","DC1",IF(Sheet1!AM244="DC1MDB07","DC1",IF(Sheet1!AM244="DC1MDB08","DC1",IF(Sheet1!AM244="DC1MDB09","DC1",IF(Sheet1!AM244="DC1MDB10","DC1",IF(Sheet1!AM244="DC4MDB01","DC4",IF(Sheet1!AM244="DC4MDB02","DC4",IF(Sheet1!AM244="DC4MDB03","DC4",IF(Sheet1!AM244="DC4MDB04","DC4",IF(Sheet1!AM244="DC4MDB05","DC4",IF(Sheet1!AM244="DC4MDB06","DC4",IF(Sheet1!AM244="DC4MDB07","DC4",IF(Sheet1!AM244="DC4MDB08","DC4",IF(Sheet1!AM244="DC4MDB09","DC4",IF(Sheet1!AM244="DC4MDB10","DC4","$False"))))))))))))))))))))</f>
        <v>DC4</v>
      </c>
      <c r="AF244" t="s">
        <v>35</v>
      </c>
      <c r="AG244" t="e">
        <f t="shared" si="22"/>
        <v>#VALUE!</v>
      </c>
      <c r="AH244" t="e">
        <f t="shared" si="23"/>
        <v>#VALUE!</v>
      </c>
      <c r="AI244" t="s">
        <v>11</v>
      </c>
      <c r="AJ244" t="s">
        <v>12</v>
      </c>
      <c r="AK244" t="s">
        <v>13</v>
      </c>
      <c r="AL244" t="s">
        <v>14</v>
      </c>
      <c r="AM244" t="s">
        <v>5</v>
      </c>
      <c r="AN244" t="s">
        <v>15</v>
      </c>
      <c r="AO244" t="s">
        <v>16</v>
      </c>
      <c r="AP244" t="s">
        <v>17</v>
      </c>
      <c r="AQ244" t="s">
        <v>18</v>
      </c>
      <c r="AR244" t="s">
        <v>19</v>
      </c>
    </row>
    <row r="245" spans="1:44" ht="13.5" customHeight="1">
      <c r="A245" s="7"/>
      <c r="B245" s="7"/>
      <c r="C245" s="7"/>
      <c r="D245" s="8"/>
      <c r="F245" s="9" t="str">
        <f>(Sheet1!AE245)</f>
        <v/>
      </c>
      <c r="G245" t="str">
        <f>IF(OR(Sheet1!AH245="Yes",Sheet1!AF245="Yes"),"\\CMFP538\"&amp;Sheet1!AK245,"")</f>
        <v/>
      </c>
      <c r="H245" t="str">
        <f>IF(G245="","",Sheet1!AK245)</f>
        <v/>
      </c>
      <c r="I245" t="str">
        <f>IF(G245="","",Sheet1!AJ245)</f>
        <v/>
      </c>
      <c r="J245" t="e">
        <f>PROPER(Sheet1!Z245)</f>
        <v>#VALUE!</v>
      </c>
      <c r="K245" t="e">
        <f>PROPER(TRIM(IF(ISERROR(Sheet1!N245),Sheet1!Q245,Sheet1!N245)))</f>
        <v>#VALUE!</v>
      </c>
      <c r="L245" t="e">
        <f>PROPER(Sheet1!V245)</f>
        <v>#VALUE!</v>
      </c>
      <c r="M245" t="str">
        <f>TRIM(IF(ISERROR(Sheet1!P245),"",Sheet1!P245))</f>
        <v/>
      </c>
      <c r="N245" s="6" t="e">
        <f>(Sheet1!AA245)</f>
        <v>#VALUE!</v>
      </c>
      <c r="O245" s="6" t="e">
        <f t="shared" si="19"/>
        <v>#VALUE!</v>
      </c>
      <c r="P245" s="6" t="e">
        <f>IF(Sheet1!X245="No","No",IF(Sheet1!X245="","No","Yes"))</f>
        <v>#VALUE!</v>
      </c>
      <c r="Q245" t="e">
        <f>(Sheet1!AB245)</f>
        <v>#VALUE!</v>
      </c>
      <c r="R245" s="6" t="e">
        <f>IF(Sheet1!F245=FALSE,Q245,Sheet1!G245&amp;Sheet1!F245)</f>
        <v>#VALUE!</v>
      </c>
      <c r="S245" s="6" t="e">
        <f t="shared" si="20"/>
        <v>#VALUE!</v>
      </c>
      <c r="T245" s="6" t="e">
        <f>IF(Sheet1!A245=0,"C=US;A= ;P=Regional Municip;O=Lisgar;S="&amp;K245&amp;";"&amp;"G="&amp;L245&amp;";"&amp;"I="&amp;M245&amp;";","C=US;A= ;P=Regional Municip;O=Lisgar;S="&amp;K245&amp;";"&amp;"G="&amp;L245&amp;Sheet1!A245&amp;";"&amp;"I="&amp;M245&amp;";")</f>
        <v>#N/A</v>
      </c>
      <c r="U245" t="str">
        <f ca="1">(Sheet1!AM245)</f>
        <v>DC4MDB02</v>
      </c>
      <c r="V245" t="e">
        <f>(Sheet1!AC245)</f>
        <v>#VALUE!</v>
      </c>
      <c r="W245" t="e">
        <f>Sheet3!D245</f>
        <v>#VALUE!</v>
      </c>
      <c r="X245" t="e">
        <f>Sheet3!E245</f>
        <v>#VALUE!</v>
      </c>
      <c r="Y245" t="str">
        <f t="shared" si="18"/>
        <v/>
      </c>
      <c r="Z245" t="str">
        <f>IF(ISERROR(Sheet1!AI245),"",Sheet1!AI245)</f>
        <v/>
      </c>
      <c r="AA245" t="e">
        <f>IF(Sheet1!W245="Councillors",5120,IF(Sheet1!W245="Information Technology Services Dept.",1024,IF(Sheet1!W245="City Clerk and Solicitor Dept",1953,"No")))</f>
        <v>#VALUE!</v>
      </c>
      <c r="AB245" s="5" t="s">
        <v>96</v>
      </c>
      <c r="AC245" t="e">
        <f>IF(Sheet1!W245="Councillors",4608,IF(Sheet1!W245="Information Technology Services Dept.",921,IF(Sheet1!W245="City Clerk and Solicitor Dept",1855,"No")))</f>
        <v>#VALUE!</v>
      </c>
      <c r="AD245" t="e">
        <f t="shared" si="21"/>
        <v>#VALUE!</v>
      </c>
      <c r="AE245" t="str">
        <f ca="1">IF(Sheet1!AM245="DC1MDB01","DC1",IF(Sheet1!AM245="DC1MDB02","DC1",IF(Sheet1!AM245="DC1MDB03","DC1",IF(Sheet1!AM245="DC1MDB04","DC1",IF(Sheet1!AM245="DC1MDB05","DC1",IF(Sheet1!AM245="DC1MDB06","DC1",IF(Sheet1!AM245="DC1MDB07","DC1",IF(Sheet1!AM245="DC1MDB08","DC1",IF(Sheet1!AM245="DC1MDB09","DC1",IF(Sheet1!AM245="DC1MDB10","DC1",IF(Sheet1!AM245="DC4MDB01","DC4",IF(Sheet1!AM245="DC4MDB02","DC4",IF(Sheet1!AM245="DC4MDB03","DC4",IF(Sheet1!AM245="DC4MDB04","DC4",IF(Sheet1!AM245="DC4MDB05","DC4",IF(Sheet1!AM245="DC4MDB06","DC4",IF(Sheet1!AM245="DC4MDB07","DC4",IF(Sheet1!AM245="DC4MDB08","DC4",IF(Sheet1!AM245="DC4MDB09","DC4",IF(Sheet1!AM245="DC4MDB10","DC4","$False"))))))))))))))))))))</f>
        <v>DC4</v>
      </c>
      <c r="AF245" t="s">
        <v>35</v>
      </c>
      <c r="AG245" t="e">
        <f t="shared" si="22"/>
        <v>#VALUE!</v>
      </c>
      <c r="AH245" t="e">
        <f t="shared" si="23"/>
        <v>#VALUE!</v>
      </c>
      <c r="AI245" t="s">
        <v>11</v>
      </c>
      <c r="AJ245" t="s">
        <v>12</v>
      </c>
      <c r="AK245" t="s">
        <v>13</v>
      </c>
      <c r="AL245" t="s">
        <v>14</v>
      </c>
      <c r="AM245" t="s">
        <v>5</v>
      </c>
      <c r="AN245" t="s">
        <v>15</v>
      </c>
      <c r="AO245" t="s">
        <v>16</v>
      </c>
      <c r="AP245" t="s">
        <v>17</v>
      </c>
      <c r="AQ245" t="s">
        <v>18</v>
      </c>
      <c r="AR245" t="s">
        <v>19</v>
      </c>
    </row>
    <row r="246" spans="1:44" ht="13.5" customHeight="1">
      <c r="A246" s="7"/>
      <c r="B246" s="7"/>
      <c r="C246" s="7"/>
      <c r="D246" s="8"/>
      <c r="F246" s="9" t="str">
        <f>(Sheet1!AE246)</f>
        <v/>
      </c>
      <c r="G246" t="str">
        <f>IF(OR(Sheet1!AH246="Yes",Sheet1!AF246="Yes"),"\\CMFP538\"&amp;Sheet1!AK246,"")</f>
        <v/>
      </c>
      <c r="H246" t="str">
        <f>IF(G246="","",Sheet1!AK246)</f>
        <v/>
      </c>
      <c r="I246" t="str">
        <f>IF(G246="","",Sheet1!AJ246)</f>
        <v/>
      </c>
      <c r="J246" t="e">
        <f>PROPER(Sheet1!Z246)</f>
        <v>#VALUE!</v>
      </c>
      <c r="K246" t="e">
        <f>PROPER(TRIM(IF(ISERROR(Sheet1!N246),Sheet1!Q246,Sheet1!N246)))</f>
        <v>#VALUE!</v>
      </c>
      <c r="L246" t="e">
        <f>PROPER(Sheet1!V246)</f>
        <v>#VALUE!</v>
      </c>
      <c r="M246" t="str">
        <f>TRIM(IF(ISERROR(Sheet1!P246),"",Sheet1!P246))</f>
        <v/>
      </c>
      <c r="N246" s="6" t="e">
        <f>(Sheet1!AA246)</f>
        <v>#VALUE!</v>
      </c>
      <c r="O246" s="6" t="e">
        <f t="shared" si="19"/>
        <v>#VALUE!</v>
      </c>
      <c r="P246" s="6" t="e">
        <f>IF(Sheet1!X246="No","No",IF(Sheet1!X246="","No","Yes"))</f>
        <v>#VALUE!</v>
      </c>
      <c r="Q246" t="e">
        <f>(Sheet1!AB246)</f>
        <v>#VALUE!</v>
      </c>
      <c r="R246" s="6" t="e">
        <f>IF(Sheet1!F246=FALSE,Q246,Sheet1!G246&amp;Sheet1!F246)</f>
        <v>#VALUE!</v>
      </c>
      <c r="S246" s="6" t="e">
        <f t="shared" si="20"/>
        <v>#VALUE!</v>
      </c>
      <c r="T246" s="6" t="e">
        <f>IF(Sheet1!A246=0,"C=US;A= ;P=Regional Municip;O=Lisgar;S="&amp;K246&amp;";"&amp;"G="&amp;L246&amp;";"&amp;"I="&amp;M246&amp;";","C=US;A= ;P=Regional Municip;O=Lisgar;S="&amp;K246&amp;";"&amp;"G="&amp;L246&amp;Sheet1!A246&amp;";"&amp;"I="&amp;M246&amp;";")</f>
        <v>#N/A</v>
      </c>
      <c r="U246" t="str">
        <f ca="1">(Sheet1!AM246)</f>
        <v>DC4MDB10</v>
      </c>
      <c r="V246" t="e">
        <f>(Sheet1!AC246)</f>
        <v>#VALUE!</v>
      </c>
      <c r="W246" t="e">
        <f>Sheet3!D246</f>
        <v>#VALUE!</v>
      </c>
      <c r="X246" t="e">
        <f>Sheet3!E246</f>
        <v>#VALUE!</v>
      </c>
      <c r="Y246" t="str">
        <f t="shared" si="18"/>
        <v/>
      </c>
      <c r="Z246" t="str">
        <f>IF(ISERROR(Sheet1!AI246),"",Sheet1!AI246)</f>
        <v/>
      </c>
      <c r="AA246" t="e">
        <f>IF(Sheet1!W246="Councillors",5120,IF(Sheet1!W246="Information Technology Services Dept.",1024,IF(Sheet1!W246="City Clerk and Solicitor Dept",1953,"No")))</f>
        <v>#VALUE!</v>
      </c>
      <c r="AB246" s="5" t="s">
        <v>96</v>
      </c>
      <c r="AC246" t="e">
        <f>IF(Sheet1!W246="Councillors",4608,IF(Sheet1!W246="Information Technology Services Dept.",921,IF(Sheet1!W246="City Clerk and Solicitor Dept",1855,"No")))</f>
        <v>#VALUE!</v>
      </c>
      <c r="AD246" t="e">
        <f t="shared" si="21"/>
        <v>#VALUE!</v>
      </c>
      <c r="AE246" t="str">
        <f ca="1">IF(Sheet1!AM246="DC1MDB01","DC1",IF(Sheet1!AM246="DC1MDB02","DC1",IF(Sheet1!AM246="DC1MDB03","DC1",IF(Sheet1!AM246="DC1MDB04","DC1",IF(Sheet1!AM246="DC1MDB05","DC1",IF(Sheet1!AM246="DC1MDB06","DC1",IF(Sheet1!AM246="DC1MDB07","DC1",IF(Sheet1!AM246="DC1MDB08","DC1",IF(Sheet1!AM246="DC1MDB09","DC1",IF(Sheet1!AM246="DC1MDB10","DC1",IF(Sheet1!AM246="DC4MDB01","DC4",IF(Sheet1!AM246="DC4MDB02","DC4",IF(Sheet1!AM246="DC4MDB03","DC4",IF(Sheet1!AM246="DC4MDB04","DC4",IF(Sheet1!AM246="DC4MDB05","DC4",IF(Sheet1!AM246="DC4MDB06","DC4",IF(Sheet1!AM246="DC4MDB07","DC4",IF(Sheet1!AM246="DC4MDB08","DC4",IF(Sheet1!AM246="DC4MDB09","DC4",IF(Sheet1!AM246="DC4MDB10","DC4","$False"))))))))))))))))))))</f>
        <v>DC4</v>
      </c>
      <c r="AF246" t="s">
        <v>35</v>
      </c>
      <c r="AG246" t="e">
        <f t="shared" si="22"/>
        <v>#VALUE!</v>
      </c>
      <c r="AH246" t="e">
        <f t="shared" si="23"/>
        <v>#VALUE!</v>
      </c>
      <c r="AI246" t="s">
        <v>11</v>
      </c>
      <c r="AJ246" t="s">
        <v>12</v>
      </c>
      <c r="AK246" t="s">
        <v>13</v>
      </c>
      <c r="AL246" t="s">
        <v>14</v>
      </c>
      <c r="AM246" t="s">
        <v>5</v>
      </c>
      <c r="AN246" t="s">
        <v>15</v>
      </c>
      <c r="AO246" t="s">
        <v>16</v>
      </c>
      <c r="AP246" t="s">
        <v>17</v>
      </c>
      <c r="AQ246" t="s">
        <v>18</v>
      </c>
      <c r="AR246" t="s">
        <v>19</v>
      </c>
    </row>
    <row r="247" spans="1:44" ht="13.5" customHeight="1">
      <c r="A247" s="7"/>
      <c r="B247" s="7"/>
      <c r="C247" s="7"/>
      <c r="D247" s="8"/>
      <c r="F247" s="9" t="str">
        <f>(Sheet1!AE247)</f>
        <v/>
      </c>
      <c r="G247" t="str">
        <f>IF(OR(Sheet1!AH247="Yes",Sheet1!AF247="Yes"),"\\CMFP538\"&amp;Sheet1!AK247,"")</f>
        <v/>
      </c>
      <c r="H247" t="str">
        <f>IF(G247="","",Sheet1!AK247)</f>
        <v/>
      </c>
      <c r="I247" t="str">
        <f>IF(G247="","",Sheet1!AJ247)</f>
        <v/>
      </c>
      <c r="J247" t="e">
        <f>PROPER(Sheet1!Z247)</f>
        <v>#VALUE!</v>
      </c>
      <c r="K247" t="e">
        <f>PROPER(TRIM(IF(ISERROR(Sheet1!N247),Sheet1!Q247,Sheet1!N247)))</f>
        <v>#VALUE!</v>
      </c>
      <c r="L247" t="e">
        <f>PROPER(Sheet1!V247)</f>
        <v>#VALUE!</v>
      </c>
      <c r="M247" t="str">
        <f>TRIM(IF(ISERROR(Sheet1!P247),"",Sheet1!P247))</f>
        <v/>
      </c>
      <c r="N247" s="6" t="e">
        <f>(Sheet1!AA247)</f>
        <v>#VALUE!</v>
      </c>
      <c r="O247" s="6" t="e">
        <f t="shared" si="19"/>
        <v>#VALUE!</v>
      </c>
      <c r="P247" s="6" t="e">
        <f>IF(Sheet1!X247="No","No",IF(Sheet1!X247="","No","Yes"))</f>
        <v>#VALUE!</v>
      </c>
      <c r="Q247" t="e">
        <f>(Sheet1!AB247)</f>
        <v>#VALUE!</v>
      </c>
      <c r="R247" s="6" t="e">
        <f>IF(Sheet1!F247=FALSE,Q247,Sheet1!G247&amp;Sheet1!F247)</f>
        <v>#VALUE!</v>
      </c>
      <c r="S247" s="6" t="e">
        <f t="shared" si="20"/>
        <v>#VALUE!</v>
      </c>
      <c r="T247" s="6" t="e">
        <f>IF(Sheet1!A247=0,"C=US;A= ;P=Regional Municip;O=Lisgar;S="&amp;K247&amp;";"&amp;"G="&amp;L247&amp;";"&amp;"I="&amp;M247&amp;";","C=US;A= ;P=Regional Municip;O=Lisgar;S="&amp;K247&amp;";"&amp;"G="&amp;L247&amp;Sheet1!A247&amp;";"&amp;"I="&amp;M247&amp;";")</f>
        <v>#N/A</v>
      </c>
      <c r="U247" t="str">
        <f ca="1">(Sheet1!AM247)</f>
        <v>DC1MDB10</v>
      </c>
      <c r="V247" t="e">
        <f>(Sheet1!AC247)</f>
        <v>#VALUE!</v>
      </c>
      <c r="W247" t="e">
        <f>Sheet3!D247</f>
        <v>#VALUE!</v>
      </c>
      <c r="X247" t="e">
        <f>Sheet3!E247</f>
        <v>#VALUE!</v>
      </c>
      <c r="Y247" t="str">
        <f t="shared" si="18"/>
        <v/>
      </c>
      <c r="Z247" t="str">
        <f>IF(ISERROR(Sheet1!AI247),"",Sheet1!AI247)</f>
        <v/>
      </c>
      <c r="AA247" t="e">
        <f>IF(Sheet1!W247="Councillors",5120,IF(Sheet1!W247="Information Technology Services Dept.",1024,IF(Sheet1!W247="City Clerk and Solicitor Dept",1953,"No")))</f>
        <v>#VALUE!</v>
      </c>
      <c r="AB247" s="5" t="s">
        <v>96</v>
      </c>
      <c r="AC247" t="e">
        <f>IF(Sheet1!W247="Councillors",4608,IF(Sheet1!W247="Information Technology Services Dept.",921,IF(Sheet1!W247="City Clerk and Solicitor Dept",1855,"No")))</f>
        <v>#VALUE!</v>
      </c>
      <c r="AD247" t="e">
        <f t="shared" si="21"/>
        <v>#VALUE!</v>
      </c>
      <c r="AE247" t="str">
        <f ca="1">IF(Sheet1!AM247="DC1MDB01","DC1",IF(Sheet1!AM247="DC1MDB02","DC1",IF(Sheet1!AM247="DC1MDB03","DC1",IF(Sheet1!AM247="DC1MDB04","DC1",IF(Sheet1!AM247="DC1MDB05","DC1",IF(Sheet1!AM247="DC1MDB06","DC1",IF(Sheet1!AM247="DC1MDB07","DC1",IF(Sheet1!AM247="DC1MDB08","DC1",IF(Sheet1!AM247="DC1MDB09","DC1",IF(Sheet1!AM247="DC1MDB10","DC1",IF(Sheet1!AM247="DC4MDB01","DC4",IF(Sheet1!AM247="DC4MDB02","DC4",IF(Sheet1!AM247="DC4MDB03","DC4",IF(Sheet1!AM247="DC4MDB04","DC4",IF(Sheet1!AM247="DC4MDB05","DC4",IF(Sheet1!AM247="DC4MDB06","DC4",IF(Sheet1!AM247="DC4MDB07","DC4",IF(Sheet1!AM247="DC4MDB08","DC4",IF(Sheet1!AM247="DC4MDB09","DC4",IF(Sheet1!AM247="DC4MDB10","DC4","$False"))))))))))))))))))))</f>
        <v>DC1</v>
      </c>
      <c r="AF247" t="s">
        <v>35</v>
      </c>
      <c r="AG247" t="e">
        <f t="shared" si="22"/>
        <v>#VALUE!</v>
      </c>
      <c r="AH247" t="e">
        <f t="shared" si="23"/>
        <v>#VALUE!</v>
      </c>
      <c r="AI247" t="s">
        <v>11</v>
      </c>
      <c r="AJ247" t="s">
        <v>12</v>
      </c>
      <c r="AK247" t="s">
        <v>13</v>
      </c>
      <c r="AL247" t="s">
        <v>14</v>
      </c>
      <c r="AM247" t="s">
        <v>5</v>
      </c>
      <c r="AN247" t="s">
        <v>15</v>
      </c>
      <c r="AO247" t="s">
        <v>16</v>
      </c>
      <c r="AP247" t="s">
        <v>17</v>
      </c>
      <c r="AQ247" t="s">
        <v>18</v>
      </c>
      <c r="AR247" t="s">
        <v>19</v>
      </c>
    </row>
    <row r="248" spans="1:44" ht="13.5" customHeight="1">
      <c r="A248" s="7"/>
      <c r="B248" s="7"/>
      <c r="C248" s="7"/>
      <c r="D248" s="8"/>
      <c r="F248" s="9" t="str">
        <f>(Sheet1!AE248)</f>
        <v/>
      </c>
      <c r="G248" t="str">
        <f>IF(OR(Sheet1!AH248="Yes",Sheet1!AF248="Yes"),"\\CMFP538\"&amp;Sheet1!AK248,"")</f>
        <v/>
      </c>
      <c r="H248" t="str">
        <f>IF(G248="","",Sheet1!AK248)</f>
        <v/>
      </c>
      <c r="I248" t="str">
        <f>IF(G248="","",Sheet1!AJ248)</f>
        <v/>
      </c>
      <c r="J248" t="e">
        <f>PROPER(Sheet1!Z248)</f>
        <v>#VALUE!</v>
      </c>
      <c r="K248" t="e">
        <f>PROPER(TRIM(IF(ISERROR(Sheet1!N248),Sheet1!Q248,Sheet1!N248)))</f>
        <v>#VALUE!</v>
      </c>
      <c r="L248" t="e">
        <f>PROPER(Sheet1!V248)</f>
        <v>#VALUE!</v>
      </c>
      <c r="M248" t="str">
        <f>TRIM(IF(ISERROR(Sheet1!P248),"",Sheet1!P248))</f>
        <v/>
      </c>
      <c r="N248" s="6" t="e">
        <f>(Sheet1!AA248)</f>
        <v>#VALUE!</v>
      </c>
      <c r="O248" s="6" t="e">
        <f t="shared" si="19"/>
        <v>#VALUE!</v>
      </c>
      <c r="P248" s="6" t="e">
        <f>IF(Sheet1!X248="No","No",IF(Sheet1!X248="","No","Yes"))</f>
        <v>#VALUE!</v>
      </c>
      <c r="Q248" t="e">
        <f>(Sheet1!AB248)</f>
        <v>#VALUE!</v>
      </c>
      <c r="R248" s="6" t="e">
        <f>IF(Sheet1!F248=FALSE,Q248,Sheet1!G248&amp;Sheet1!F248)</f>
        <v>#VALUE!</v>
      </c>
      <c r="S248" s="6" t="e">
        <f t="shared" si="20"/>
        <v>#VALUE!</v>
      </c>
      <c r="T248" s="6" t="e">
        <f>IF(Sheet1!A248=0,"C=US;A= ;P=Regional Municip;O=Lisgar;S="&amp;K248&amp;";"&amp;"G="&amp;L248&amp;";"&amp;"I="&amp;M248&amp;";","C=US;A= ;P=Regional Municip;O=Lisgar;S="&amp;K248&amp;";"&amp;"G="&amp;L248&amp;Sheet1!A248&amp;";"&amp;"I="&amp;M248&amp;";")</f>
        <v>#N/A</v>
      </c>
      <c r="U248" t="str">
        <f ca="1">(Sheet1!AM248)</f>
        <v>DC1MDB04</v>
      </c>
      <c r="V248" t="e">
        <f>(Sheet1!AC248)</f>
        <v>#VALUE!</v>
      </c>
      <c r="W248" t="e">
        <f>Sheet3!D248</f>
        <v>#VALUE!</v>
      </c>
      <c r="X248" t="e">
        <f>Sheet3!E248</f>
        <v>#VALUE!</v>
      </c>
      <c r="Y248" t="str">
        <f t="shared" si="18"/>
        <v/>
      </c>
      <c r="Z248" t="str">
        <f>IF(ISERROR(Sheet1!AI248),"",Sheet1!AI248)</f>
        <v/>
      </c>
      <c r="AA248" t="e">
        <f>IF(Sheet1!W248="Councillors",5120,IF(Sheet1!W248="Information Technology Services Dept.",1024,IF(Sheet1!W248="City Clerk and Solicitor Dept",1953,"No")))</f>
        <v>#VALUE!</v>
      </c>
      <c r="AB248" s="5" t="s">
        <v>96</v>
      </c>
      <c r="AC248" t="e">
        <f>IF(Sheet1!W248="Councillors",4608,IF(Sheet1!W248="Information Technology Services Dept.",921,IF(Sheet1!W248="City Clerk and Solicitor Dept",1855,"No")))</f>
        <v>#VALUE!</v>
      </c>
      <c r="AD248" t="e">
        <f t="shared" si="21"/>
        <v>#VALUE!</v>
      </c>
      <c r="AE248" t="str">
        <f ca="1">IF(Sheet1!AM248="DC1MDB01","DC1",IF(Sheet1!AM248="DC1MDB02","DC1",IF(Sheet1!AM248="DC1MDB03","DC1",IF(Sheet1!AM248="DC1MDB04","DC1",IF(Sheet1!AM248="DC1MDB05","DC1",IF(Sheet1!AM248="DC1MDB06","DC1",IF(Sheet1!AM248="DC1MDB07","DC1",IF(Sheet1!AM248="DC1MDB08","DC1",IF(Sheet1!AM248="DC1MDB09","DC1",IF(Sheet1!AM248="DC1MDB10","DC1",IF(Sheet1!AM248="DC4MDB01","DC4",IF(Sheet1!AM248="DC4MDB02","DC4",IF(Sheet1!AM248="DC4MDB03","DC4",IF(Sheet1!AM248="DC4MDB04","DC4",IF(Sheet1!AM248="DC4MDB05","DC4",IF(Sheet1!AM248="DC4MDB06","DC4",IF(Sheet1!AM248="DC4MDB07","DC4",IF(Sheet1!AM248="DC4MDB08","DC4",IF(Sheet1!AM248="DC4MDB09","DC4",IF(Sheet1!AM248="DC4MDB10","DC4","$False"))))))))))))))))))))</f>
        <v>DC1</v>
      </c>
      <c r="AF248" t="s">
        <v>35</v>
      </c>
      <c r="AG248" t="e">
        <f t="shared" si="22"/>
        <v>#VALUE!</v>
      </c>
      <c r="AH248" t="e">
        <f t="shared" si="23"/>
        <v>#VALUE!</v>
      </c>
      <c r="AI248" t="s">
        <v>11</v>
      </c>
      <c r="AJ248" t="s">
        <v>12</v>
      </c>
      <c r="AK248" t="s">
        <v>13</v>
      </c>
      <c r="AL248" t="s">
        <v>14</v>
      </c>
      <c r="AM248" t="s">
        <v>5</v>
      </c>
      <c r="AN248" t="s">
        <v>15</v>
      </c>
      <c r="AO248" t="s">
        <v>16</v>
      </c>
      <c r="AP248" t="s">
        <v>17</v>
      </c>
      <c r="AQ248" t="s">
        <v>18</v>
      </c>
      <c r="AR248" t="s">
        <v>19</v>
      </c>
    </row>
    <row r="249" spans="1:44" ht="13.5" customHeight="1">
      <c r="A249" s="7"/>
      <c r="B249" s="7"/>
      <c r="C249" s="7"/>
      <c r="D249" s="8"/>
      <c r="F249" s="9" t="str">
        <f>(Sheet1!AE249)</f>
        <v/>
      </c>
      <c r="G249" t="str">
        <f>IF(OR(Sheet1!AH249="Yes",Sheet1!AF249="Yes"),"\\CMFP538\"&amp;Sheet1!AK249,"")</f>
        <v/>
      </c>
      <c r="H249" t="str">
        <f>IF(G249="","",Sheet1!AK249)</f>
        <v/>
      </c>
      <c r="I249" t="str">
        <f>IF(G249="","",Sheet1!AJ249)</f>
        <v/>
      </c>
      <c r="J249" t="e">
        <f>PROPER(Sheet1!Z249)</f>
        <v>#VALUE!</v>
      </c>
      <c r="K249" t="e">
        <f>PROPER(TRIM(IF(ISERROR(Sheet1!N249),Sheet1!Q249,Sheet1!N249)))</f>
        <v>#VALUE!</v>
      </c>
      <c r="L249" t="e">
        <f>PROPER(Sheet1!V249)</f>
        <v>#VALUE!</v>
      </c>
      <c r="M249" t="str">
        <f>TRIM(IF(ISERROR(Sheet1!P249),"",Sheet1!P249))</f>
        <v/>
      </c>
      <c r="N249" s="6" t="e">
        <f>(Sheet1!AA249)</f>
        <v>#VALUE!</v>
      </c>
      <c r="O249" s="6" t="e">
        <f t="shared" si="19"/>
        <v>#VALUE!</v>
      </c>
      <c r="P249" s="6" t="e">
        <f>IF(Sheet1!X249="No","No",IF(Sheet1!X249="","No","Yes"))</f>
        <v>#VALUE!</v>
      </c>
      <c r="Q249" t="e">
        <f>(Sheet1!AB249)</f>
        <v>#VALUE!</v>
      </c>
      <c r="R249" s="6" t="e">
        <f>IF(Sheet1!F249=FALSE,Q249,Sheet1!G249&amp;Sheet1!F249)</f>
        <v>#VALUE!</v>
      </c>
      <c r="S249" s="6" t="e">
        <f t="shared" si="20"/>
        <v>#VALUE!</v>
      </c>
      <c r="T249" s="6" t="e">
        <f>IF(Sheet1!A249=0,"C=US;A= ;P=Regional Municip;O=Lisgar;S="&amp;K249&amp;";"&amp;"G="&amp;L249&amp;";"&amp;"I="&amp;M249&amp;";","C=US;A= ;P=Regional Municip;O=Lisgar;S="&amp;K249&amp;";"&amp;"G="&amp;L249&amp;Sheet1!A249&amp;";"&amp;"I="&amp;M249&amp;";")</f>
        <v>#N/A</v>
      </c>
      <c r="U249" t="str">
        <f ca="1">(Sheet1!AM249)</f>
        <v>DC1MDB07</v>
      </c>
      <c r="V249" t="e">
        <f>(Sheet1!AC249)</f>
        <v>#VALUE!</v>
      </c>
      <c r="W249" t="e">
        <f>Sheet3!D249</f>
        <v>#VALUE!</v>
      </c>
      <c r="X249" t="e">
        <f>Sheet3!E249</f>
        <v>#VALUE!</v>
      </c>
      <c r="Y249" t="str">
        <f t="shared" si="18"/>
        <v/>
      </c>
      <c r="Z249" t="str">
        <f>IF(ISERROR(Sheet1!AI249),"",Sheet1!AI249)</f>
        <v/>
      </c>
      <c r="AA249" t="e">
        <f>IF(Sheet1!W249="Councillors",5120,IF(Sheet1!W249="Information Technology Services Dept.",1024,IF(Sheet1!W249="City Clerk and Solicitor Dept",1953,"No")))</f>
        <v>#VALUE!</v>
      </c>
      <c r="AB249" s="5" t="s">
        <v>96</v>
      </c>
      <c r="AC249" t="e">
        <f>IF(Sheet1!W249="Councillors",4608,IF(Sheet1!W249="Information Technology Services Dept.",921,IF(Sheet1!W249="City Clerk and Solicitor Dept",1855,"No")))</f>
        <v>#VALUE!</v>
      </c>
      <c r="AD249" t="e">
        <f t="shared" si="21"/>
        <v>#VALUE!</v>
      </c>
      <c r="AE249" t="str">
        <f ca="1">IF(Sheet1!AM249="DC1MDB01","DC1",IF(Sheet1!AM249="DC1MDB02","DC1",IF(Sheet1!AM249="DC1MDB03","DC1",IF(Sheet1!AM249="DC1MDB04","DC1",IF(Sheet1!AM249="DC1MDB05","DC1",IF(Sheet1!AM249="DC1MDB06","DC1",IF(Sheet1!AM249="DC1MDB07","DC1",IF(Sheet1!AM249="DC1MDB08","DC1",IF(Sheet1!AM249="DC1MDB09","DC1",IF(Sheet1!AM249="DC1MDB10","DC1",IF(Sheet1!AM249="DC4MDB01","DC4",IF(Sheet1!AM249="DC4MDB02","DC4",IF(Sheet1!AM249="DC4MDB03","DC4",IF(Sheet1!AM249="DC4MDB04","DC4",IF(Sheet1!AM249="DC4MDB05","DC4",IF(Sheet1!AM249="DC4MDB06","DC4",IF(Sheet1!AM249="DC4MDB07","DC4",IF(Sheet1!AM249="DC4MDB08","DC4",IF(Sheet1!AM249="DC4MDB09","DC4",IF(Sheet1!AM249="DC4MDB10","DC4","$False"))))))))))))))))))))</f>
        <v>DC1</v>
      </c>
      <c r="AF249" t="s">
        <v>35</v>
      </c>
      <c r="AG249" t="e">
        <f t="shared" si="22"/>
        <v>#VALUE!</v>
      </c>
      <c r="AH249" t="e">
        <f t="shared" si="23"/>
        <v>#VALUE!</v>
      </c>
      <c r="AI249" t="s">
        <v>11</v>
      </c>
      <c r="AJ249" t="s">
        <v>12</v>
      </c>
      <c r="AK249" t="s">
        <v>13</v>
      </c>
      <c r="AL249" t="s">
        <v>14</v>
      </c>
      <c r="AM249" t="s">
        <v>5</v>
      </c>
      <c r="AN249" t="s">
        <v>15</v>
      </c>
      <c r="AO249" t="s">
        <v>16</v>
      </c>
      <c r="AP249" t="s">
        <v>17</v>
      </c>
      <c r="AQ249" t="s">
        <v>18</v>
      </c>
      <c r="AR249" t="s">
        <v>19</v>
      </c>
    </row>
    <row r="250" spans="1:44" ht="13.5" customHeight="1">
      <c r="A250" s="7"/>
      <c r="B250" s="7"/>
      <c r="C250" s="7"/>
      <c r="D250" s="8"/>
      <c r="F250" s="9" t="str">
        <f>(Sheet1!AE250)</f>
        <v/>
      </c>
      <c r="G250" t="str">
        <f>IF(OR(Sheet1!AH250="Yes",Sheet1!AF250="Yes"),"\\CMFP538\"&amp;Sheet1!AK250,"")</f>
        <v/>
      </c>
      <c r="H250" t="str">
        <f>IF(G250="","",Sheet1!AK250)</f>
        <v/>
      </c>
      <c r="I250" t="str">
        <f>IF(G250="","",Sheet1!AJ250)</f>
        <v/>
      </c>
      <c r="J250" t="e">
        <f>PROPER(Sheet1!Z250)</f>
        <v>#VALUE!</v>
      </c>
      <c r="K250" t="e">
        <f>PROPER(TRIM(IF(ISERROR(Sheet1!N250),Sheet1!Q250,Sheet1!N250)))</f>
        <v>#VALUE!</v>
      </c>
      <c r="L250" t="e">
        <f>PROPER(Sheet1!V250)</f>
        <v>#VALUE!</v>
      </c>
      <c r="M250" t="str">
        <f>TRIM(IF(ISERROR(Sheet1!P250),"",Sheet1!P250))</f>
        <v/>
      </c>
      <c r="N250" s="6" t="e">
        <f>(Sheet1!AA250)</f>
        <v>#VALUE!</v>
      </c>
      <c r="O250" s="6" t="e">
        <f t="shared" si="19"/>
        <v>#VALUE!</v>
      </c>
      <c r="P250" s="6" t="e">
        <f>IF(Sheet1!X250="No","No",IF(Sheet1!X250="","No","Yes"))</f>
        <v>#VALUE!</v>
      </c>
      <c r="Q250" t="e">
        <f>(Sheet1!AB250)</f>
        <v>#VALUE!</v>
      </c>
      <c r="R250" s="6" t="e">
        <f>IF(Sheet1!F250=FALSE,Q250,Sheet1!G250&amp;Sheet1!F250)</f>
        <v>#VALUE!</v>
      </c>
      <c r="S250" s="6" t="e">
        <f t="shared" si="20"/>
        <v>#VALUE!</v>
      </c>
      <c r="T250" s="6" t="e">
        <f>IF(Sheet1!A250=0,"C=US;A= ;P=Regional Municip;O=Lisgar;S="&amp;K250&amp;";"&amp;"G="&amp;L250&amp;";"&amp;"I="&amp;M250&amp;";","C=US;A= ;P=Regional Municip;O=Lisgar;S="&amp;K250&amp;";"&amp;"G="&amp;L250&amp;Sheet1!A250&amp;";"&amp;"I="&amp;M250&amp;";")</f>
        <v>#N/A</v>
      </c>
      <c r="U250" t="str">
        <f ca="1">(Sheet1!AM250)</f>
        <v>DC1MDB07</v>
      </c>
      <c r="V250" t="e">
        <f>(Sheet1!AC250)</f>
        <v>#VALUE!</v>
      </c>
      <c r="W250" t="e">
        <f>Sheet3!D250</f>
        <v>#VALUE!</v>
      </c>
      <c r="X250" t="e">
        <f>Sheet3!E250</f>
        <v>#VALUE!</v>
      </c>
      <c r="Y250" t="str">
        <f t="shared" si="18"/>
        <v/>
      </c>
      <c r="Z250" t="str">
        <f>IF(ISERROR(Sheet1!AI250),"",Sheet1!AI250)</f>
        <v/>
      </c>
      <c r="AA250" t="e">
        <f>IF(Sheet1!W250="Councillors",5120,IF(Sheet1!W250="Information Technology Services Dept.",1024,IF(Sheet1!W250="City Clerk and Solicitor Dept",1953,"No")))</f>
        <v>#VALUE!</v>
      </c>
      <c r="AB250" s="5" t="s">
        <v>96</v>
      </c>
      <c r="AC250" t="e">
        <f>IF(Sheet1!W250="Councillors",4608,IF(Sheet1!W250="Information Technology Services Dept.",921,IF(Sheet1!W250="City Clerk and Solicitor Dept",1855,"No")))</f>
        <v>#VALUE!</v>
      </c>
      <c r="AD250" t="e">
        <f t="shared" si="21"/>
        <v>#VALUE!</v>
      </c>
      <c r="AE250" t="str">
        <f ca="1">IF(Sheet1!AM250="DC1MDB01","DC1",IF(Sheet1!AM250="DC1MDB02","DC1",IF(Sheet1!AM250="DC1MDB03","DC1",IF(Sheet1!AM250="DC1MDB04","DC1",IF(Sheet1!AM250="DC1MDB05","DC1",IF(Sheet1!AM250="DC1MDB06","DC1",IF(Sheet1!AM250="DC1MDB07","DC1",IF(Sheet1!AM250="DC1MDB08","DC1",IF(Sheet1!AM250="DC1MDB09","DC1",IF(Sheet1!AM250="DC1MDB10","DC1",IF(Sheet1!AM250="DC4MDB01","DC4",IF(Sheet1!AM250="DC4MDB02","DC4",IF(Sheet1!AM250="DC4MDB03","DC4",IF(Sheet1!AM250="DC4MDB04","DC4",IF(Sheet1!AM250="DC4MDB05","DC4",IF(Sheet1!AM250="DC4MDB06","DC4",IF(Sheet1!AM250="DC4MDB07","DC4",IF(Sheet1!AM250="DC4MDB08","DC4",IF(Sheet1!AM250="DC4MDB09","DC4",IF(Sheet1!AM250="DC4MDB10","DC4","$False"))))))))))))))))))))</f>
        <v>DC1</v>
      </c>
      <c r="AF250" t="s">
        <v>35</v>
      </c>
      <c r="AG250" t="e">
        <f t="shared" si="22"/>
        <v>#VALUE!</v>
      </c>
      <c r="AH250" t="e">
        <f t="shared" si="23"/>
        <v>#VALUE!</v>
      </c>
      <c r="AI250" t="s">
        <v>11</v>
      </c>
      <c r="AJ250" t="s">
        <v>12</v>
      </c>
      <c r="AK250" t="s">
        <v>13</v>
      </c>
      <c r="AL250" t="s">
        <v>14</v>
      </c>
      <c r="AM250" t="s">
        <v>5</v>
      </c>
      <c r="AN250" t="s">
        <v>15</v>
      </c>
      <c r="AO250" t="s">
        <v>16</v>
      </c>
      <c r="AP250" t="s">
        <v>17</v>
      </c>
      <c r="AQ250" t="s">
        <v>18</v>
      </c>
      <c r="AR250" t="s">
        <v>19</v>
      </c>
    </row>
    <row r="251" spans="1:44" ht="13.5" customHeight="1">
      <c r="A251" s="7"/>
      <c r="B251" s="7"/>
      <c r="C251" s="7"/>
      <c r="D251" s="8"/>
      <c r="F251" s="9" t="str">
        <f>(Sheet1!AE251)</f>
        <v/>
      </c>
      <c r="G251" t="str">
        <f>IF(OR(Sheet1!AH251="Yes",Sheet1!AF251="Yes"),"\\CMFP538\"&amp;Sheet1!AK251,"")</f>
        <v/>
      </c>
      <c r="H251" t="str">
        <f>IF(G251="","",Sheet1!AK251)</f>
        <v/>
      </c>
      <c r="I251" t="str">
        <f>IF(G251="","",Sheet1!AJ251)</f>
        <v/>
      </c>
      <c r="J251" t="e">
        <f>PROPER(Sheet1!Z251)</f>
        <v>#VALUE!</v>
      </c>
      <c r="K251" t="e">
        <f>PROPER(TRIM(IF(ISERROR(Sheet1!N251),Sheet1!Q251,Sheet1!N251)))</f>
        <v>#VALUE!</v>
      </c>
      <c r="L251" t="e">
        <f>PROPER(Sheet1!V251)</f>
        <v>#VALUE!</v>
      </c>
      <c r="M251" t="str">
        <f>TRIM(IF(ISERROR(Sheet1!P251),"",Sheet1!P251))</f>
        <v/>
      </c>
      <c r="N251" s="6" t="e">
        <f>(Sheet1!AA251)</f>
        <v>#VALUE!</v>
      </c>
      <c r="O251" s="6" t="e">
        <f t="shared" si="19"/>
        <v>#VALUE!</v>
      </c>
      <c r="P251" s="6" t="e">
        <f>IF(Sheet1!X251="No","No",IF(Sheet1!X251="","No","Yes"))</f>
        <v>#VALUE!</v>
      </c>
      <c r="Q251" t="e">
        <f>(Sheet1!AB251)</f>
        <v>#VALUE!</v>
      </c>
      <c r="R251" s="6" t="e">
        <f>IF(Sheet1!F251=FALSE,Q251,Sheet1!G251&amp;Sheet1!F251)</f>
        <v>#VALUE!</v>
      </c>
      <c r="S251" s="6" t="e">
        <f t="shared" si="20"/>
        <v>#VALUE!</v>
      </c>
      <c r="T251" s="6" t="e">
        <f>IF(Sheet1!A251=0,"C=US;A= ;P=Regional Municip;O=Lisgar;S="&amp;K251&amp;";"&amp;"G="&amp;L251&amp;";"&amp;"I="&amp;M251&amp;";","C=US;A= ;P=Regional Municip;O=Lisgar;S="&amp;K251&amp;";"&amp;"G="&amp;L251&amp;Sheet1!A251&amp;";"&amp;"I="&amp;M251&amp;";")</f>
        <v>#N/A</v>
      </c>
      <c r="U251" t="str">
        <f ca="1">(Sheet1!AM251)</f>
        <v>DC4MDB01</v>
      </c>
      <c r="V251" t="e">
        <f>(Sheet1!AC251)</f>
        <v>#VALUE!</v>
      </c>
      <c r="W251" t="e">
        <f>Sheet3!D251</f>
        <v>#VALUE!</v>
      </c>
      <c r="X251" t="e">
        <f>Sheet3!E251</f>
        <v>#VALUE!</v>
      </c>
      <c r="Y251" t="str">
        <f t="shared" si="18"/>
        <v/>
      </c>
      <c r="Z251" t="str">
        <f>IF(ISERROR(Sheet1!AI251),"",Sheet1!AI251)</f>
        <v/>
      </c>
      <c r="AA251" t="e">
        <f>IF(Sheet1!W251="Councillors",5120,IF(Sheet1!W251="Information Technology Services Dept.",1024,IF(Sheet1!W251="City Clerk and Solicitor Dept",1953,"No")))</f>
        <v>#VALUE!</v>
      </c>
      <c r="AB251" s="5" t="s">
        <v>96</v>
      </c>
      <c r="AC251" t="e">
        <f>IF(Sheet1!W251="Councillors",4608,IF(Sheet1!W251="Information Technology Services Dept.",921,IF(Sheet1!W251="City Clerk and Solicitor Dept",1855,"No")))</f>
        <v>#VALUE!</v>
      </c>
      <c r="AD251" t="e">
        <f t="shared" si="21"/>
        <v>#VALUE!</v>
      </c>
      <c r="AE251" t="str">
        <f ca="1">IF(Sheet1!AM251="DC1MDB01","DC1",IF(Sheet1!AM251="DC1MDB02","DC1",IF(Sheet1!AM251="DC1MDB03","DC1",IF(Sheet1!AM251="DC1MDB04","DC1",IF(Sheet1!AM251="DC1MDB05","DC1",IF(Sheet1!AM251="DC1MDB06","DC1",IF(Sheet1!AM251="DC1MDB07","DC1",IF(Sheet1!AM251="DC1MDB08","DC1",IF(Sheet1!AM251="DC1MDB09","DC1",IF(Sheet1!AM251="DC1MDB10","DC1",IF(Sheet1!AM251="DC4MDB01","DC4",IF(Sheet1!AM251="DC4MDB02","DC4",IF(Sheet1!AM251="DC4MDB03","DC4",IF(Sheet1!AM251="DC4MDB04","DC4",IF(Sheet1!AM251="DC4MDB05","DC4",IF(Sheet1!AM251="DC4MDB06","DC4",IF(Sheet1!AM251="DC4MDB07","DC4",IF(Sheet1!AM251="DC4MDB08","DC4",IF(Sheet1!AM251="DC4MDB09","DC4",IF(Sheet1!AM251="DC4MDB10","DC4","$False"))))))))))))))))))))</f>
        <v>DC4</v>
      </c>
      <c r="AF251" t="s">
        <v>35</v>
      </c>
      <c r="AG251" t="e">
        <f t="shared" si="22"/>
        <v>#VALUE!</v>
      </c>
      <c r="AH251" t="e">
        <f t="shared" si="23"/>
        <v>#VALUE!</v>
      </c>
      <c r="AI251" t="s">
        <v>11</v>
      </c>
      <c r="AJ251" t="s">
        <v>12</v>
      </c>
      <c r="AK251" t="s">
        <v>13</v>
      </c>
      <c r="AL251" t="s">
        <v>14</v>
      </c>
      <c r="AM251" t="s">
        <v>5</v>
      </c>
      <c r="AN251" t="s">
        <v>15</v>
      </c>
      <c r="AO251" t="s">
        <v>16</v>
      </c>
      <c r="AP251" t="s">
        <v>17</v>
      </c>
      <c r="AQ251" t="s">
        <v>18</v>
      </c>
      <c r="AR251" t="s">
        <v>19</v>
      </c>
    </row>
    <row r="252" spans="1:44" ht="13.5" customHeight="1">
      <c r="A252" s="7"/>
      <c r="B252" s="7"/>
      <c r="C252" s="7"/>
      <c r="D252" s="8"/>
      <c r="F252" s="9" t="str">
        <f>(Sheet1!AE252)</f>
        <v/>
      </c>
      <c r="G252" t="str">
        <f>IF(OR(Sheet1!AH252="Yes",Sheet1!AF252="Yes"),"\\CMFP538\"&amp;Sheet1!AK252,"")</f>
        <v/>
      </c>
      <c r="H252" t="str">
        <f>IF(G252="","",Sheet1!AK252)</f>
        <v/>
      </c>
      <c r="I252" t="str">
        <f>IF(G252="","",Sheet1!AJ252)</f>
        <v/>
      </c>
      <c r="J252" t="e">
        <f>PROPER(Sheet1!Z252)</f>
        <v>#VALUE!</v>
      </c>
      <c r="K252" t="e">
        <f>PROPER(TRIM(IF(ISERROR(Sheet1!N252),Sheet1!Q252,Sheet1!N252)))</f>
        <v>#VALUE!</v>
      </c>
      <c r="L252" t="e">
        <f>PROPER(Sheet1!V252)</f>
        <v>#VALUE!</v>
      </c>
      <c r="M252" t="str">
        <f>TRIM(IF(ISERROR(Sheet1!P252),"",Sheet1!P252))</f>
        <v/>
      </c>
      <c r="N252" s="6" t="e">
        <f>(Sheet1!AA252)</f>
        <v>#VALUE!</v>
      </c>
      <c r="O252" s="6" t="e">
        <f t="shared" si="19"/>
        <v>#VALUE!</v>
      </c>
      <c r="P252" s="6" t="e">
        <f>IF(Sheet1!X252="No","No",IF(Sheet1!X252="","No","Yes"))</f>
        <v>#VALUE!</v>
      </c>
      <c r="Q252" t="e">
        <f>(Sheet1!AB252)</f>
        <v>#VALUE!</v>
      </c>
      <c r="R252" s="6" t="e">
        <f>IF(Sheet1!F252=FALSE,Q252,Sheet1!G252&amp;Sheet1!F252)</f>
        <v>#VALUE!</v>
      </c>
      <c r="S252" s="6" t="e">
        <f t="shared" si="20"/>
        <v>#VALUE!</v>
      </c>
      <c r="T252" s="6" t="e">
        <f>IF(Sheet1!A252=0,"C=US;A= ;P=Regional Municip;O=Lisgar;S="&amp;K252&amp;";"&amp;"G="&amp;L252&amp;";"&amp;"I="&amp;M252&amp;";","C=US;A= ;P=Regional Municip;O=Lisgar;S="&amp;K252&amp;";"&amp;"G="&amp;L252&amp;Sheet1!A252&amp;";"&amp;"I="&amp;M252&amp;";")</f>
        <v>#N/A</v>
      </c>
      <c r="U252" t="str">
        <f ca="1">(Sheet1!AM252)</f>
        <v>DC1MDB10</v>
      </c>
      <c r="V252" t="e">
        <f>(Sheet1!AC252)</f>
        <v>#VALUE!</v>
      </c>
      <c r="W252" t="e">
        <f>Sheet3!D252</f>
        <v>#VALUE!</v>
      </c>
      <c r="X252" t="e">
        <f>Sheet3!E252</f>
        <v>#VALUE!</v>
      </c>
      <c r="Y252" t="str">
        <f t="shared" si="18"/>
        <v/>
      </c>
      <c r="Z252" t="str">
        <f>IF(ISERROR(Sheet1!AI252),"",Sheet1!AI252)</f>
        <v/>
      </c>
      <c r="AA252" t="e">
        <f>IF(Sheet1!W252="Councillors",5120,IF(Sheet1!W252="Information Technology Services Dept.",1024,IF(Sheet1!W252="City Clerk and Solicitor Dept",1953,"No")))</f>
        <v>#VALUE!</v>
      </c>
      <c r="AB252" s="5" t="s">
        <v>96</v>
      </c>
      <c r="AC252" t="e">
        <f>IF(Sheet1!W252="Councillors",4608,IF(Sheet1!W252="Information Technology Services Dept.",921,IF(Sheet1!W252="City Clerk and Solicitor Dept",1855,"No")))</f>
        <v>#VALUE!</v>
      </c>
      <c r="AD252" t="e">
        <f t="shared" si="21"/>
        <v>#VALUE!</v>
      </c>
      <c r="AE252" t="str">
        <f ca="1">IF(Sheet1!AM252="DC1MDB01","DC1",IF(Sheet1!AM252="DC1MDB02","DC1",IF(Sheet1!AM252="DC1MDB03","DC1",IF(Sheet1!AM252="DC1MDB04","DC1",IF(Sheet1!AM252="DC1MDB05","DC1",IF(Sheet1!AM252="DC1MDB06","DC1",IF(Sheet1!AM252="DC1MDB07","DC1",IF(Sheet1!AM252="DC1MDB08","DC1",IF(Sheet1!AM252="DC1MDB09","DC1",IF(Sheet1!AM252="DC1MDB10","DC1",IF(Sheet1!AM252="DC4MDB01","DC4",IF(Sheet1!AM252="DC4MDB02","DC4",IF(Sheet1!AM252="DC4MDB03","DC4",IF(Sheet1!AM252="DC4MDB04","DC4",IF(Sheet1!AM252="DC4MDB05","DC4",IF(Sheet1!AM252="DC4MDB06","DC4",IF(Sheet1!AM252="DC4MDB07","DC4",IF(Sheet1!AM252="DC4MDB08","DC4",IF(Sheet1!AM252="DC4MDB09","DC4",IF(Sheet1!AM252="DC4MDB10","DC4","$False"))))))))))))))))))))</f>
        <v>DC1</v>
      </c>
      <c r="AF252" t="s">
        <v>35</v>
      </c>
      <c r="AG252" t="e">
        <f t="shared" si="22"/>
        <v>#VALUE!</v>
      </c>
      <c r="AH252" t="e">
        <f t="shared" si="23"/>
        <v>#VALUE!</v>
      </c>
      <c r="AI252" t="s">
        <v>11</v>
      </c>
      <c r="AJ252" t="s">
        <v>12</v>
      </c>
      <c r="AK252" t="s">
        <v>13</v>
      </c>
      <c r="AL252" t="s">
        <v>14</v>
      </c>
      <c r="AM252" t="s">
        <v>5</v>
      </c>
      <c r="AN252" t="s">
        <v>15</v>
      </c>
      <c r="AO252" t="s">
        <v>16</v>
      </c>
      <c r="AP252" t="s">
        <v>17</v>
      </c>
      <c r="AQ252" t="s">
        <v>18</v>
      </c>
      <c r="AR252" t="s">
        <v>19</v>
      </c>
    </row>
    <row r="253" spans="1:44" ht="13.5" customHeight="1">
      <c r="A253" s="7"/>
      <c r="B253" s="7"/>
      <c r="C253" s="7"/>
      <c r="D253" s="8"/>
      <c r="F253" s="9" t="str">
        <f>(Sheet1!AE253)</f>
        <v/>
      </c>
      <c r="G253" t="str">
        <f>IF(OR(Sheet1!AH253="Yes",Sheet1!AF253="Yes"),"\\CMFP538\"&amp;Sheet1!AK253,"")</f>
        <v/>
      </c>
      <c r="H253" t="str">
        <f>IF(G253="","",Sheet1!AK253)</f>
        <v/>
      </c>
      <c r="I253" t="str">
        <f>IF(G253="","",Sheet1!AJ253)</f>
        <v/>
      </c>
      <c r="J253" t="e">
        <f>PROPER(Sheet1!Z253)</f>
        <v>#VALUE!</v>
      </c>
      <c r="K253" t="e">
        <f>PROPER(TRIM(IF(ISERROR(Sheet1!N253),Sheet1!Q253,Sheet1!N253)))</f>
        <v>#VALUE!</v>
      </c>
      <c r="L253" t="e">
        <f>PROPER(Sheet1!V253)</f>
        <v>#VALUE!</v>
      </c>
      <c r="M253" t="str">
        <f>TRIM(IF(ISERROR(Sheet1!P253),"",Sheet1!P253))</f>
        <v/>
      </c>
      <c r="N253" s="6" t="e">
        <f>(Sheet1!AA253)</f>
        <v>#VALUE!</v>
      </c>
      <c r="O253" s="6" t="e">
        <f t="shared" si="19"/>
        <v>#VALUE!</v>
      </c>
      <c r="P253" s="6" t="e">
        <f>IF(Sheet1!X253="No","No",IF(Sheet1!X253="","No","Yes"))</f>
        <v>#VALUE!</v>
      </c>
      <c r="Q253" t="e">
        <f>(Sheet1!AB253)</f>
        <v>#VALUE!</v>
      </c>
      <c r="R253" s="6" t="e">
        <f>IF(Sheet1!F253=FALSE,Q253,Sheet1!G253&amp;Sheet1!F253)</f>
        <v>#VALUE!</v>
      </c>
      <c r="S253" s="6" t="e">
        <f t="shared" si="20"/>
        <v>#VALUE!</v>
      </c>
      <c r="T253" s="6" t="e">
        <f>IF(Sheet1!A253=0,"C=US;A= ;P=Regional Municip;O=Lisgar;S="&amp;K253&amp;";"&amp;"G="&amp;L253&amp;";"&amp;"I="&amp;M253&amp;";","C=US;A= ;P=Regional Municip;O=Lisgar;S="&amp;K253&amp;";"&amp;"G="&amp;L253&amp;Sheet1!A253&amp;";"&amp;"I="&amp;M253&amp;";")</f>
        <v>#N/A</v>
      </c>
      <c r="U253" t="str">
        <f ca="1">(Sheet1!AM253)</f>
        <v>DC1MDB06</v>
      </c>
      <c r="V253" t="e">
        <f>(Sheet1!AC253)</f>
        <v>#VALUE!</v>
      </c>
      <c r="W253" t="e">
        <f>Sheet3!D253</f>
        <v>#VALUE!</v>
      </c>
      <c r="X253" t="e">
        <f>Sheet3!E253</f>
        <v>#VALUE!</v>
      </c>
      <c r="Y253" t="str">
        <f t="shared" si="18"/>
        <v/>
      </c>
      <c r="Z253" t="str">
        <f>IF(ISERROR(Sheet1!AI253),"",Sheet1!AI253)</f>
        <v/>
      </c>
      <c r="AA253" t="e">
        <f>IF(Sheet1!W253="Councillors",5120,IF(Sheet1!W253="Information Technology Services Dept.",1024,IF(Sheet1!W253="City Clerk and Solicitor Dept",1953,"No")))</f>
        <v>#VALUE!</v>
      </c>
      <c r="AB253" s="5" t="s">
        <v>96</v>
      </c>
      <c r="AC253" t="e">
        <f>IF(Sheet1!W253="Councillors",4608,IF(Sheet1!W253="Information Technology Services Dept.",921,IF(Sheet1!W253="City Clerk and Solicitor Dept",1855,"No")))</f>
        <v>#VALUE!</v>
      </c>
      <c r="AD253" t="e">
        <f t="shared" si="21"/>
        <v>#VALUE!</v>
      </c>
      <c r="AE253" t="str">
        <f ca="1">IF(Sheet1!AM253="DC1MDB01","DC1",IF(Sheet1!AM253="DC1MDB02","DC1",IF(Sheet1!AM253="DC1MDB03","DC1",IF(Sheet1!AM253="DC1MDB04","DC1",IF(Sheet1!AM253="DC1MDB05","DC1",IF(Sheet1!AM253="DC1MDB06","DC1",IF(Sheet1!AM253="DC1MDB07","DC1",IF(Sheet1!AM253="DC1MDB08","DC1",IF(Sheet1!AM253="DC1MDB09","DC1",IF(Sheet1!AM253="DC1MDB10","DC1",IF(Sheet1!AM253="DC4MDB01","DC4",IF(Sheet1!AM253="DC4MDB02","DC4",IF(Sheet1!AM253="DC4MDB03","DC4",IF(Sheet1!AM253="DC4MDB04","DC4",IF(Sheet1!AM253="DC4MDB05","DC4",IF(Sheet1!AM253="DC4MDB06","DC4",IF(Sheet1!AM253="DC4MDB07","DC4",IF(Sheet1!AM253="DC4MDB08","DC4",IF(Sheet1!AM253="DC4MDB09","DC4",IF(Sheet1!AM253="DC4MDB10","DC4","$False"))))))))))))))))))))</f>
        <v>DC1</v>
      </c>
      <c r="AF253" t="s">
        <v>35</v>
      </c>
      <c r="AG253" t="e">
        <f t="shared" si="22"/>
        <v>#VALUE!</v>
      </c>
      <c r="AH253" t="e">
        <f t="shared" si="23"/>
        <v>#VALUE!</v>
      </c>
      <c r="AI253" t="s">
        <v>11</v>
      </c>
      <c r="AJ253" t="s">
        <v>12</v>
      </c>
      <c r="AK253" t="s">
        <v>13</v>
      </c>
      <c r="AL253" t="s">
        <v>14</v>
      </c>
      <c r="AM253" t="s">
        <v>5</v>
      </c>
      <c r="AN253" t="s">
        <v>15</v>
      </c>
      <c r="AO253" t="s">
        <v>16</v>
      </c>
      <c r="AP253" t="s">
        <v>17</v>
      </c>
      <c r="AQ253" t="s">
        <v>18</v>
      </c>
      <c r="AR253" t="s">
        <v>19</v>
      </c>
    </row>
    <row r="254" spans="1:44" ht="13.5" customHeight="1">
      <c r="A254" s="7"/>
      <c r="B254" s="7"/>
      <c r="C254" s="7"/>
      <c r="D254" s="8"/>
      <c r="F254" s="9" t="str">
        <f>(Sheet1!AE254)</f>
        <v/>
      </c>
      <c r="G254" t="str">
        <f>IF(OR(Sheet1!AH254="Yes",Sheet1!AF254="Yes"),"\\CMFP538\"&amp;Sheet1!AK254,"")</f>
        <v/>
      </c>
      <c r="H254" t="str">
        <f>IF(G254="","",Sheet1!AK254)</f>
        <v/>
      </c>
      <c r="I254" t="str">
        <f>IF(G254="","",Sheet1!AJ254)</f>
        <v/>
      </c>
      <c r="J254" t="e">
        <f>PROPER(Sheet1!Z254)</f>
        <v>#VALUE!</v>
      </c>
      <c r="K254" t="e">
        <f>PROPER(TRIM(IF(ISERROR(Sheet1!N254),Sheet1!Q254,Sheet1!N254)))</f>
        <v>#VALUE!</v>
      </c>
      <c r="L254" t="e">
        <f>PROPER(Sheet1!V254)</f>
        <v>#VALUE!</v>
      </c>
      <c r="M254" t="str">
        <f>TRIM(IF(ISERROR(Sheet1!P254),"",Sheet1!P254))</f>
        <v/>
      </c>
      <c r="N254" s="6" t="e">
        <f>(Sheet1!AA254)</f>
        <v>#VALUE!</v>
      </c>
      <c r="O254" s="6" t="e">
        <f t="shared" si="19"/>
        <v>#VALUE!</v>
      </c>
      <c r="P254" s="6" t="e">
        <f>IF(Sheet1!X254="No","No",IF(Sheet1!X254="","No","Yes"))</f>
        <v>#VALUE!</v>
      </c>
      <c r="Q254" t="e">
        <f>(Sheet1!AB254)</f>
        <v>#VALUE!</v>
      </c>
      <c r="R254" s="6" t="e">
        <f>IF(Sheet1!F254=FALSE,Q254,Sheet1!G254&amp;Sheet1!F254)</f>
        <v>#VALUE!</v>
      </c>
      <c r="S254" s="6" t="e">
        <f t="shared" si="20"/>
        <v>#VALUE!</v>
      </c>
      <c r="T254" s="6" t="e">
        <f>IF(Sheet1!A254=0,"C=US;A= ;P=Regional Municip;O=Lisgar;S="&amp;K254&amp;";"&amp;"G="&amp;L254&amp;";"&amp;"I="&amp;M254&amp;";","C=US;A= ;P=Regional Municip;O=Lisgar;S="&amp;K254&amp;";"&amp;"G="&amp;L254&amp;Sheet1!A254&amp;";"&amp;"I="&amp;M254&amp;";")</f>
        <v>#N/A</v>
      </c>
      <c r="U254" t="str">
        <f ca="1">(Sheet1!AM254)</f>
        <v>DC4MDB04</v>
      </c>
      <c r="V254" t="e">
        <f>(Sheet1!AC254)</f>
        <v>#VALUE!</v>
      </c>
      <c r="W254" t="e">
        <f>Sheet3!D254</f>
        <v>#VALUE!</v>
      </c>
      <c r="X254" t="e">
        <f>Sheet3!E254</f>
        <v>#VALUE!</v>
      </c>
      <c r="Y254" t="str">
        <f t="shared" si="18"/>
        <v/>
      </c>
      <c r="Z254" t="str">
        <f>IF(ISERROR(Sheet1!AI254),"",Sheet1!AI254)</f>
        <v/>
      </c>
      <c r="AA254" t="e">
        <f>IF(Sheet1!W254="Councillors",5120,IF(Sheet1!W254="Information Technology Services Dept.",1024,IF(Sheet1!W254="City Clerk and Solicitor Dept",1953,"No")))</f>
        <v>#VALUE!</v>
      </c>
      <c r="AB254" s="5" t="s">
        <v>96</v>
      </c>
      <c r="AC254" t="e">
        <f>IF(Sheet1!W254="Councillors",4608,IF(Sheet1!W254="Information Technology Services Dept.",921,IF(Sheet1!W254="City Clerk and Solicitor Dept",1855,"No")))</f>
        <v>#VALUE!</v>
      </c>
      <c r="AD254" t="e">
        <f t="shared" si="21"/>
        <v>#VALUE!</v>
      </c>
      <c r="AE254" t="str">
        <f ca="1">IF(Sheet1!AM254="DC1MDB01","DC1",IF(Sheet1!AM254="DC1MDB02","DC1",IF(Sheet1!AM254="DC1MDB03","DC1",IF(Sheet1!AM254="DC1MDB04","DC1",IF(Sheet1!AM254="DC1MDB05","DC1",IF(Sheet1!AM254="DC1MDB06","DC1",IF(Sheet1!AM254="DC1MDB07","DC1",IF(Sheet1!AM254="DC1MDB08","DC1",IF(Sheet1!AM254="DC1MDB09","DC1",IF(Sheet1!AM254="DC1MDB10","DC1",IF(Sheet1!AM254="DC4MDB01","DC4",IF(Sheet1!AM254="DC4MDB02","DC4",IF(Sheet1!AM254="DC4MDB03","DC4",IF(Sheet1!AM254="DC4MDB04","DC4",IF(Sheet1!AM254="DC4MDB05","DC4",IF(Sheet1!AM254="DC4MDB06","DC4",IF(Sheet1!AM254="DC4MDB07","DC4",IF(Sheet1!AM254="DC4MDB08","DC4",IF(Sheet1!AM254="DC4MDB09","DC4",IF(Sheet1!AM254="DC4MDB10","DC4","$False"))))))))))))))))))))</f>
        <v>DC4</v>
      </c>
      <c r="AF254" t="s">
        <v>35</v>
      </c>
      <c r="AG254" t="e">
        <f t="shared" si="22"/>
        <v>#VALUE!</v>
      </c>
      <c r="AH254" t="e">
        <f t="shared" si="23"/>
        <v>#VALUE!</v>
      </c>
      <c r="AI254" t="s">
        <v>11</v>
      </c>
      <c r="AJ254" t="s">
        <v>12</v>
      </c>
      <c r="AK254" t="s">
        <v>13</v>
      </c>
      <c r="AL254" t="s">
        <v>14</v>
      </c>
      <c r="AM254" t="s">
        <v>5</v>
      </c>
      <c r="AN254" t="s">
        <v>15</v>
      </c>
      <c r="AO254" t="s">
        <v>16</v>
      </c>
      <c r="AP254" t="s">
        <v>17</v>
      </c>
      <c r="AQ254" t="s">
        <v>18</v>
      </c>
      <c r="AR254" t="s">
        <v>19</v>
      </c>
    </row>
    <row r="255" spans="1:44" ht="13.5" customHeight="1">
      <c r="A255" s="7"/>
      <c r="B255" s="7"/>
      <c r="C255" s="7"/>
      <c r="D255" s="8"/>
      <c r="F255" s="9" t="str">
        <f>(Sheet1!AE255)</f>
        <v/>
      </c>
      <c r="G255" t="str">
        <f>IF(OR(Sheet1!AH255="Yes",Sheet1!AF255="Yes"),"\\CMFP538\"&amp;Sheet1!AK255,"")</f>
        <v/>
      </c>
      <c r="H255" t="str">
        <f>IF(G255="","",Sheet1!AK255)</f>
        <v/>
      </c>
      <c r="I255" t="str">
        <f>IF(G255="","",Sheet1!AJ255)</f>
        <v/>
      </c>
      <c r="J255" t="e">
        <f>PROPER(Sheet1!Z255)</f>
        <v>#VALUE!</v>
      </c>
      <c r="K255" t="e">
        <f>PROPER(TRIM(IF(ISERROR(Sheet1!N255),Sheet1!Q255,Sheet1!N255)))</f>
        <v>#VALUE!</v>
      </c>
      <c r="L255" t="e">
        <f>PROPER(Sheet1!V255)</f>
        <v>#VALUE!</v>
      </c>
      <c r="M255" t="str">
        <f>TRIM(IF(ISERROR(Sheet1!P255),"",Sheet1!P255))</f>
        <v/>
      </c>
      <c r="N255" s="6" t="e">
        <f>(Sheet1!AA255)</f>
        <v>#VALUE!</v>
      </c>
      <c r="O255" s="6" t="e">
        <f t="shared" si="19"/>
        <v>#VALUE!</v>
      </c>
      <c r="P255" s="6" t="e">
        <f>IF(Sheet1!X255="No","No",IF(Sheet1!X255="","No","Yes"))</f>
        <v>#VALUE!</v>
      </c>
      <c r="Q255" t="e">
        <f>(Sheet1!AB255)</f>
        <v>#VALUE!</v>
      </c>
      <c r="R255" s="6" t="e">
        <f>IF(Sheet1!F255=FALSE,Q255,Sheet1!G255&amp;Sheet1!F255)</f>
        <v>#VALUE!</v>
      </c>
      <c r="S255" s="6" t="e">
        <f t="shared" si="20"/>
        <v>#VALUE!</v>
      </c>
      <c r="T255" s="6" t="e">
        <f>IF(Sheet1!A255=0,"C=US;A= ;P=Regional Municip;O=Lisgar;S="&amp;K255&amp;";"&amp;"G="&amp;L255&amp;";"&amp;"I="&amp;M255&amp;";","C=US;A= ;P=Regional Municip;O=Lisgar;S="&amp;K255&amp;";"&amp;"G="&amp;L255&amp;Sheet1!A255&amp;";"&amp;"I="&amp;M255&amp;";")</f>
        <v>#N/A</v>
      </c>
      <c r="U255" t="str">
        <f ca="1">(Sheet1!AM255)</f>
        <v>DC1MDB09</v>
      </c>
      <c r="V255" t="e">
        <f>(Sheet1!AC255)</f>
        <v>#VALUE!</v>
      </c>
      <c r="W255" t="e">
        <f>Sheet3!D255</f>
        <v>#VALUE!</v>
      </c>
      <c r="X255" t="e">
        <f>Sheet3!E255</f>
        <v>#VALUE!</v>
      </c>
      <c r="Y255" t="str">
        <f t="shared" si="18"/>
        <v/>
      </c>
      <c r="Z255" t="str">
        <f>IF(ISERROR(Sheet1!AI255),"",Sheet1!AI255)</f>
        <v/>
      </c>
      <c r="AA255" t="e">
        <f>IF(Sheet1!W255="Councillors",5120,IF(Sheet1!W255="Information Technology Services Dept.",1024,IF(Sheet1!W255="City Clerk and Solicitor Dept",1953,"No")))</f>
        <v>#VALUE!</v>
      </c>
      <c r="AB255" s="5" t="s">
        <v>96</v>
      </c>
      <c r="AC255" t="e">
        <f>IF(Sheet1!W255="Councillors",4608,IF(Sheet1!W255="Information Technology Services Dept.",921,IF(Sheet1!W255="City Clerk and Solicitor Dept",1855,"No")))</f>
        <v>#VALUE!</v>
      </c>
      <c r="AD255" t="e">
        <f t="shared" si="21"/>
        <v>#VALUE!</v>
      </c>
      <c r="AE255" t="str">
        <f ca="1">IF(Sheet1!AM255="DC1MDB01","DC1",IF(Sheet1!AM255="DC1MDB02","DC1",IF(Sheet1!AM255="DC1MDB03","DC1",IF(Sheet1!AM255="DC1MDB04","DC1",IF(Sheet1!AM255="DC1MDB05","DC1",IF(Sheet1!AM255="DC1MDB06","DC1",IF(Sheet1!AM255="DC1MDB07","DC1",IF(Sheet1!AM255="DC1MDB08","DC1",IF(Sheet1!AM255="DC1MDB09","DC1",IF(Sheet1!AM255="DC1MDB10","DC1",IF(Sheet1!AM255="DC4MDB01","DC4",IF(Sheet1!AM255="DC4MDB02","DC4",IF(Sheet1!AM255="DC4MDB03","DC4",IF(Sheet1!AM255="DC4MDB04","DC4",IF(Sheet1!AM255="DC4MDB05","DC4",IF(Sheet1!AM255="DC4MDB06","DC4",IF(Sheet1!AM255="DC4MDB07","DC4",IF(Sheet1!AM255="DC4MDB08","DC4",IF(Sheet1!AM255="DC4MDB09","DC4",IF(Sheet1!AM255="DC4MDB10","DC4","$False"))))))))))))))))))))</f>
        <v>DC1</v>
      </c>
      <c r="AF255" t="s">
        <v>35</v>
      </c>
      <c r="AG255" t="e">
        <f t="shared" si="22"/>
        <v>#VALUE!</v>
      </c>
      <c r="AH255" t="e">
        <f t="shared" si="23"/>
        <v>#VALUE!</v>
      </c>
      <c r="AI255" t="s">
        <v>11</v>
      </c>
      <c r="AJ255" t="s">
        <v>12</v>
      </c>
      <c r="AK255" t="s">
        <v>13</v>
      </c>
      <c r="AL255" t="s">
        <v>14</v>
      </c>
      <c r="AM255" t="s">
        <v>5</v>
      </c>
      <c r="AN255" t="s">
        <v>15</v>
      </c>
      <c r="AO255" t="s">
        <v>16</v>
      </c>
      <c r="AP255" t="s">
        <v>17</v>
      </c>
      <c r="AQ255" t="s">
        <v>18</v>
      </c>
      <c r="AR255" t="s">
        <v>19</v>
      </c>
    </row>
    <row r="256" spans="1:44" ht="13.5" customHeight="1">
      <c r="A256" s="7"/>
      <c r="B256" s="7"/>
      <c r="C256" s="7"/>
      <c r="D256" s="8"/>
      <c r="F256" s="9" t="str">
        <f>(Sheet1!AE256)</f>
        <v/>
      </c>
      <c r="G256" t="str">
        <f>IF(OR(Sheet1!AH256="Yes",Sheet1!AF256="Yes"),"\\CMFP538\"&amp;Sheet1!AK256,"")</f>
        <v/>
      </c>
      <c r="H256" t="str">
        <f>IF(G256="","",Sheet1!AK256)</f>
        <v/>
      </c>
      <c r="I256" t="str">
        <f>IF(G256="","",Sheet1!AJ256)</f>
        <v/>
      </c>
      <c r="J256" t="e">
        <f>PROPER(Sheet1!Z256)</f>
        <v>#VALUE!</v>
      </c>
      <c r="K256" t="e">
        <f>PROPER(TRIM(IF(ISERROR(Sheet1!N256),Sheet1!Q256,Sheet1!N256)))</f>
        <v>#VALUE!</v>
      </c>
      <c r="L256" t="e">
        <f>PROPER(Sheet1!V256)</f>
        <v>#VALUE!</v>
      </c>
      <c r="M256" t="str">
        <f>TRIM(IF(ISERROR(Sheet1!P256),"",Sheet1!P256))</f>
        <v/>
      </c>
      <c r="N256" s="6" t="e">
        <f>(Sheet1!AA256)</f>
        <v>#VALUE!</v>
      </c>
      <c r="O256" s="6" t="e">
        <f t="shared" si="19"/>
        <v>#VALUE!</v>
      </c>
      <c r="P256" s="6" t="e">
        <f>IF(Sheet1!X256="No","No",IF(Sheet1!X256="","No","Yes"))</f>
        <v>#VALUE!</v>
      </c>
      <c r="Q256" t="e">
        <f>(Sheet1!AB256)</f>
        <v>#VALUE!</v>
      </c>
      <c r="R256" s="6" t="e">
        <f>IF(Sheet1!F256=FALSE,Q256,Sheet1!G256&amp;Sheet1!F256)</f>
        <v>#VALUE!</v>
      </c>
      <c r="S256" s="6" t="e">
        <f t="shared" si="20"/>
        <v>#VALUE!</v>
      </c>
      <c r="T256" s="6" t="e">
        <f>IF(Sheet1!A256=0,"C=US;A= ;P=Regional Municip;O=Lisgar;S="&amp;K256&amp;";"&amp;"G="&amp;L256&amp;";"&amp;"I="&amp;M256&amp;";","C=US;A= ;P=Regional Municip;O=Lisgar;S="&amp;K256&amp;";"&amp;"G="&amp;L256&amp;Sheet1!A256&amp;";"&amp;"I="&amp;M256&amp;";")</f>
        <v>#N/A</v>
      </c>
      <c r="U256" t="str">
        <f ca="1">(Sheet1!AM256)</f>
        <v>DC4MDB08</v>
      </c>
      <c r="V256" t="e">
        <f>(Sheet1!AC256)</f>
        <v>#VALUE!</v>
      </c>
      <c r="W256" t="e">
        <f>Sheet3!D256</f>
        <v>#VALUE!</v>
      </c>
      <c r="X256" t="e">
        <f>Sheet3!E256</f>
        <v>#VALUE!</v>
      </c>
      <c r="Y256" t="str">
        <f t="shared" si="18"/>
        <v/>
      </c>
      <c r="Z256" t="str">
        <f>IF(ISERROR(Sheet1!AI256),"",Sheet1!AI256)</f>
        <v/>
      </c>
      <c r="AA256" t="e">
        <f>IF(Sheet1!W256="Councillors",5120,IF(Sheet1!W256="Information Technology Services Dept.",1024,IF(Sheet1!W256="City Clerk and Solicitor Dept",1953,"No")))</f>
        <v>#VALUE!</v>
      </c>
      <c r="AB256" s="5" t="s">
        <v>96</v>
      </c>
      <c r="AC256" t="e">
        <f>IF(Sheet1!W256="Councillors",4608,IF(Sheet1!W256="Information Technology Services Dept.",921,IF(Sheet1!W256="City Clerk and Solicitor Dept",1855,"No")))</f>
        <v>#VALUE!</v>
      </c>
      <c r="AD256" t="e">
        <f t="shared" si="21"/>
        <v>#VALUE!</v>
      </c>
      <c r="AE256" t="str">
        <f ca="1">IF(Sheet1!AM256="DC1MDB01","DC1",IF(Sheet1!AM256="DC1MDB02","DC1",IF(Sheet1!AM256="DC1MDB03","DC1",IF(Sheet1!AM256="DC1MDB04","DC1",IF(Sheet1!AM256="DC1MDB05","DC1",IF(Sheet1!AM256="DC1MDB06","DC1",IF(Sheet1!AM256="DC1MDB07","DC1",IF(Sheet1!AM256="DC1MDB08","DC1",IF(Sheet1!AM256="DC1MDB09","DC1",IF(Sheet1!AM256="DC1MDB10","DC1",IF(Sheet1!AM256="DC4MDB01","DC4",IF(Sheet1!AM256="DC4MDB02","DC4",IF(Sheet1!AM256="DC4MDB03","DC4",IF(Sheet1!AM256="DC4MDB04","DC4",IF(Sheet1!AM256="DC4MDB05","DC4",IF(Sheet1!AM256="DC4MDB06","DC4",IF(Sheet1!AM256="DC4MDB07","DC4",IF(Sheet1!AM256="DC4MDB08","DC4",IF(Sheet1!AM256="DC4MDB09","DC4",IF(Sheet1!AM256="DC4MDB10","DC4","$False"))))))))))))))))))))</f>
        <v>DC4</v>
      </c>
      <c r="AF256" t="s">
        <v>35</v>
      </c>
      <c r="AG256" t="e">
        <f t="shared" si="22"/>
        <v>#VALUE!</v>
      </c>
      <c r="AH256" t="e">
        <f t="shared" si="23"/>
        <v>#VALUE!</v>
      </c>
      <c r="AI256" t="s">
        <v>11</v>
      </c>
      <c r="AJ256" t="s">
        <v>12</v>
      </c>
      <c r="AK256" t="s">
        <v>13</v>
      </c>
      <c r="AL256" t="s">
        <v>14</v>
      </c>
      <c r="AM256" t="s">
        <v>5</v>
      </c>
      <c r="AN256" t="s">
        <v>15</v>
      </c>
      <c r="AO256" t="s">
        <v>16</v>
      </c>
      <c r="AP256" t="s">
        <v>17</v>
      </c>
      <c r="AQ256" t="s">
        <v>18</v>
      </c>
      <c r="AR256" t="s">
        <v>19</v>
      </c>
    </row>
    <row r="257" spans="1:44" ht="13.5" customHeight="1">
      <c r="A257" s="7"/>
      <c r="B257" s="7"/>
      <c r="C257" s="7"/>
      <c r="D257" s="8"/>
      <c r="F257" s="9" t="str">
        <f>(Sheet1!AE257)</f>
        <v/>
      </c>
      <c r="G257" t="str">
        <f>IF(OR(Sheet1!AH257="Yes",Sheet1!AF257="Yes"),"\\CMFP538\"&amp;Sheet1!AK257,"")</f>
        <v/>
      </c>
      <c r="H257" t="str">
        <f>IF(G257="","",Sheet1!AK257)</f>
        <v/>
      </c>
      <c r="I257" t="str">
        <f>IF(G257="","",Sheet1!AJ257)</f>
        <v/>
      </c>
      <c r="J257" t="e">
        <f>PROPER(Sheet1!Z257)</f>
        <v>#VALUE!</v>
      </c>
      <c r="K257" t="e">
        <f>PROPER(TRIM(IF(ISERROR(Sheet1!N257),Sheet1!Q257,Sheet1!N257)))</f>
        <v>#VALUE!</v>
      </c>
      <c r="L257" t="e">
        <f>PROPER(Sheet1!V257)</f>
        <v>#VALUE!</v>
      </c>
      <c r="M257" t="str">
        <f>TRIM(IF(ISERROR(Sheet1!P257),"",Sheet1!P257))</f>
        <v/>
      </c>
      <c r="N257" s="6" t="e">
        <f>(Sheet1!AA257)</f>
        <v>#VALUE!</v>
      </c>
      <c r="O257" s="6" t="e">
        <f t="shared" si="19"/>
        <v>#VALUE!</v>
      </c>
      <c r="P257" s="6" t="e">
        <f>IF(Sheet1!X257="No","No",IF(Sheet1!X257="","No","Yes"))</f>
        <v>#VALUE!</v>
      </c>
      <c r="Q257" t="e">
        <f>(Sheet1!AB257)</f>
        <v>#VALUE!</v>
      </c>
      <c r="R257" s="6" t="e">
        <f>IF(Sheet1!F257=FALSE,Q257,Sheet1!G257&amp;Sheet1!F257)</f>
        <v>#VALUE!</v>
      </c>
      <c r="S257" s="6" t="e">
        <f t="shared" si="20"/>
        <v>#VALUE!</v>
      </c>
      <c r="T257" s="6" t="e">
        <f>IF(Sheet1!A257=0,"C=US;A= ;P=Regional Municip;O=Lisgar;S="&amp;K257&amp;";"&amp;"G="&amp;L257&amp;";"&amp;"I="&amp;M257&amp;";","C=US;A= ;P=Regional Municip;O=Lisgar;S="&amp;K257&amp;";"&amp;"G="&amp;L257&amp;Sheet1!A257&amp;";"&amp;"I="&amp;M257&amp;";")</f>
        <v>#N/A</v>
      </c>
      <c r="U257" t="str">
        <f ca="1">(Sheet1!AM257)</f>
        <v>DC4MDB04</v>
      </c>
      <c r="V257" t="e">
        <f>(Sheet1!AC257)</f>
        <v>#VALUE!</v>
      </c>
      <c r="W257" t="e">
        <f>Sheet3!D257</f>
        <v>#VALUE!</v>
      </c>
      <c r="X257" t="e">
        <f>Sheet3!E257</f>
        <v>#VALUE!</v>
      </c>
      <c r="Y257" t="str">
        <f t="shared" si="18"/>
        <v/>
      </c>
      <c r="Z257" t="str">
        <f>IF(ISERROR(Sheet1!AI257),"",Sheet1!AI257)</f>
        <v/>
      </c>
      <c r="AA257" t="e">
        <f>IF(Sheet1!W257="Councillors",5120,IF(Sheet1!W257="Information Technology Services Dept.",1024,IF(Sheet1!W257="City Clerk and Solicitor Dept",1953,"No")))</f>
        <v>#VALUE!</v>
      </c>
      <c r="AB257" s="5" t="s">
        <v>96</v>
      </c>
      <c r="AC257" t="e">
        <f>IF(Sheet1!W257="Councillors",4608,IF(Sheet1!W257="Information Technology Services Dept.",921,IF(Sheet1!W257="City Clerk and Solicitor Dept",1855,"No")))</f>
        <v>#VALUE!</v>
      </c>
      <c r="AD257" t="e">
        <f t="shared" si="21"/>
        <v>#VALUE!</v>
      </c>
      <c r="AE257" t="str">
        <f ca="1">IF(Sheet1!AM257="DC1MDB01","DC1",IF(Sheet1!AM257="DC1MDB02","DC1",IF(Sheet1!AM257="DC1MDB03","DC1",IF(Sheet1!AM257="DC1MDB04","DC1",IF(Sheet1!AM257="DC1MDB05","DC1",IF(Sheet1!AM257="DC1MDB06","DC1",IF(Sheet1!AM257="DC1MDB07","DC1",IF(Sheet1!AM257="DC1MDB08","DC1",IF(Sheet1!AM257="DC1MDB09","DC1",IF(Sheet1!AM257="DC1MDB10","DC1",IF(Sheet1!AM257="DC4MDB01","DC4",IF(Sheet1!AM257="DC4MDB02","DC4",IF(Sheet1!AM257="DC4MDB03","DC4",IF(Sheet1!AM257="DC4MDB04","DC4",IF(Sheet1!AM257="DC4MDB05","DC4",IF(Sheet1!AM257="DC4MDB06","DC4",IF(Sheet1!AM257="DC4MDB07","DC4",IF(Sheet1!AM257="DC4MDB08","DC4",IF(Sheet1!AM257="DC4MDB09","DC4",IF(Sheet1!AM257="DC4MDB10","DC4","$False"))))))))))))))))))))</f>
        <v>DC4</v>
      </c>
      <c r="AF257" t="s">
        <v>35</v>
      </c>
      <c r="AG257" t="e">
        <f t="shared" si="22"/>
        <v>#VALUE!</v>
      </c>
      <c r="AH257" t="e">
        <f t="shared" si="23"/>
        <v>#VALUE!</v>
      </c>
      <c r="AI257" t="s">
        <v>11</v>
      </c>
      <c r="AJ257" t="s">
        <v>12</v>
      </c>
      <c r="AK257" t="s">
        <v>13</v>
      </c>
      <c r="AL257" t="s">
        <v>14</v>
      </c>
      <c r="AM257" t="s">
        <v>5</v>
      </c>
      <c r="AN257" t="s">
        <v>15</v>
      </c>
      <c r="AO257" t="s">
        <v>16</v>
      </c>
      <c r="AP257" t="s">
        <v>17</v>
      </c>
      <c r="AQ257" t="s">
        <v>18</v>
      </c>
      <c r="AR257" t="s">
        <v>19</v>
      </c>
    </row>
    <row r="258" spans="1:44" ht="13.5" customHeight="1">
      <c r="A258" s="7"/>
      <c r="B258" s="7"/>
      <c r="C258" s="7"/>
      <c r="D258" s="8"/>
      <c r="F258" s="9" t="str">
        <f>(Sheet1!AE258)</f>
        <v/>
      </c>
      <c r="G258" t="str">
        <f>IF(OR(Sheet1!AH258="Yes",Sheet1!AF258="Yes"),"\\CMFP538\"&amp;Sheet1!AK258,"")</f>
        <v/>
      </c>
      <c r="H258" t="str">
        <f>IF(G258="","",Sheet1!AK258)</f>
        <v/>
      </c>
      <c r="I258" t="str">
        <f>IF(G258="","",Sheet1!AJ258)</f>
        <v/>
      </c>
      <c r="J258" t="e">
        <f>PROPER(Sheet1!Z258)</f>
        <v>#VALUE!</v>
      </c>
      <c r="K258" t="e">
        <f>PROPER(TRIM(IF(ISERROR(Sheet1!N258),Sheet1!Q258,Sheet1!N258)))</f>
        <v>#VALUE!</v>
      </c>
      <c r="L258" t="e">
        <f>PROPER(Sheet1!V258)</f>
        <v>#VALUE!</v>
      </c>
      <c r="M258" t="str">
        <f>TRIM(IF(ISERROR(Sheet1!P258),"",Sheet1!P258))</f>
        <v/>
      </c>
      <c r="N258" s="6" t="e">
        <f>(Sheet1!AA258)</f>
        <v>#VALUE!</v>
      </c>
      <c r="O258" s="6" t="e">
        <f t="shared" si="19"/>
        <v>#VALUE!</v>
      </c>
      <c r="P258" s="6" t="e">
        <f>IF(Sheet1!X258="No","No",IF(Sheet1!X258="","No","Yes"))</f>
        <v>#VALUE!</v>
      </c>
      <c r="Q258" t="e">
        <f>(Sheet1!AB258)</f>
        <v>#VALUE!</v>
      </c>
      <c r="R258" s="6" t="e">
        <f>IF(Sheet1!F258=FALSE,Q258,Sheet1!G258&amp;Sheet1!F258)</f>
        <v>#VALUE!</v>
      </c>
      <c r="S258" s="6" t="e">
        <f t="shared" si="20"/>
        <v>#VALUE!</v>
      </c>
      <c r="T258" s="6" t="e">
        <f>IF(Sheet1!A258=0,"C=US;A= ;P=Regional Municip;O=Lisgar;S="&amp;K258&amp;";"&amp;"G="&amp;L258&amp;";"&amp;"I="&amp;M258&amp;";","C=US;A= ;P=Regional Municip;O=Lisgar;S="&amp;K258&amp;";"&amp;"G="&amp;L258&amp;Sheet1!A258&amp;";"&amp;"I="&amp;M258&amp;";")</f>
        <v>#N/A</v>
      </c>
      <c r="U258" t="str">
        <f ca="1">(Sheet1!AM258)</f>
        <v>DC1MDB07</v>
      </c>
      <c r="V258" t="e">
        <f>(Sheet1!AC258)</f>
        <v>#VALUE!</v>
      </c>
      <c r="W258" t="e">
        <f>Sheet3!D258</f>
        <v>#VALUE!</v>
      </c>
      <c r="X258" t="e">
        <f>Sheet3!E258</f>
        <v>#VALUE!</v>
      </c>
      <c r="Y258" t="str">
        <f t="shared" ref="Y258:Y321" si="24">IF(G258="","","\\CMFP538\e$\USR\"&amp;N258)</f>
        <v/>
      </c>
      <c r="Z258" t="str">
        <f>IF(ISERROR(Sheet1!AI258),"",Sheet1!AI258)</f>
        <v/>
      </c>
      <c r="AA258" t="e">
        <f>IF(Sheet1!W258="Councillors",5120,IF(Sheet1!W258="Information Technology Services Dept.",1024,IF(Sheet1!W258="City Clerk and Solicitor Dept",1953,"No")))</f>
        <v>#VALUE!</v>
      </c>
      <c r="AB258" s="5" t="s">
        <v>96</v>
      </c>
      <c r="AC258" t="e">
        <f>IF(Sheet1!W258="Councillors",4608,IF(Sheet1!W258="Information Technology Services Dept.",921,IF(Sheet1!W258="City Clerk and Solicitor Dept",1855,"No")))</f>
        <v>#VALUE!</v>
      </c>
      <c r="AD258" t="e">
        <f t="shared" si="21"/>
        <v>#VALUE!</v>
      </c>
      <c r="AE258" t="str">
        <f ca="1">IF(Sheet1!AM258="DC1MDB01","DC1",IF(Sheet1!AM258="DC1MDB02","DC1",IF(Sheet1!AM258="DC1MDB03","DC1",IF(Sheet1!AM258="DC1MDB04","DC1",IF(Sheet1!AM258="DC1MDB05","DC1",IF(Sheet1!AM258="DC1MDB06","DC1",IF(Sheet1!AM258="DC1MDB07","DC1",IF(Sheet1!AM258="DC1MDB08","DC1",IF(Sheet1!AM258="DC1MDB09","DC1",IF(Sheet1!AM258="DC1MDB10","DC1",IF(Sheet1!AM258="DC4MDB01","DC4",IF(Sheet1!AM258="DC4MDB02","DC4",IF(Sheet1!AM258="DC4MDB03","DC4",IF(Sheet1!AM258="DC4MDB04","DC4",IF(Sheet1!AM258="DC4MDB05","DC4",IF(Sheet1!AM258="DC4MDB06","DC4",IF(Sheet1!AM258="DC4MDB07","DC4",IF(Sheet1!AM258="DC4MDB08","DC4",IF(Sheet1!AM258="DC4MDB09","DC4",IF(Sheet1!AM258="DC4MDB10","DC4","$False"))))))))))))))))))))</f>
        <v>DC1</v>
      </c>
      <c r="AF258" t="s">
        <v>35</v>
      </c>
      <c r="AG258" t="e">
        <f t="shared" si="22"/>
        <v>#VALUE!</v>
      </c>
      <c r="AH258" t="e">
        <f t="shared" si="23"/>
        <v>#VALUE!</v>
      </c>
      <c r="AI258" t="s">
        <v>11</v>
      </c>
      <c r="AJ258" t="s">
        <v>12</v>
      </c>
      <c r="AK258" t="s">
        <v>13</v>
      </c>
      <c r="AL258" t="s">
        <v>14</v>
      </c>
      <c r="AM258" t="s">
        <v>5</v>
      </c>
      <c r="AN258" t="s">
        <v>15</v>
      </c>
      <c r="AO258" t="s">
        <v>16</v>
      </c>
      <c r="AP258" t="s">
        <v>17</v>
      </c>
      <c r="AQ258" t="s">
        <v>18</v>
      </c>
      <c r="AR258" t="s">
        <v>19</v>
      </c>
    </row>
    <row r="259" spans="1:44" ht="13.5" customHeight="1">
      <c r="A259" s="7"/>
      <c r="B259" s="7"/>
      <c r="C259" s="7"/>
      <c r="D259" s="8"/>
      <c r="F259" s="9" t="str">
        <f>(Sheet1!AE259)</f>
        <v/>
      </c>
      <c r="G259" t="str">
        <f>IF(OR(Sheet1!AH259="Yes",Sheet1!AF259="Yes"),"\\CMFP538\"&amp;Sheet1!AK259,"")</f>
        <v/>
      </c>
      <c r="H259" t="str">
        <f>IF(G259="","",Sheet1!AK259)</f>
        <v/>
      </c>
      <c r="I259" t="str">
        <f>IF(G259="","",Sheet1!AJ259)</f>
        <v/>
      </c>
      <c r="J259" t="e">
        <f>PROPER(Sheet1!Z259)</f>
        <v>#VALUE!</v>
      </c>
      <c r="K259" t="e">
        <f>PROPER(TRIM(IF(ISERROR(Sheet1!N259),Sheet1!Q259,Sheet1!N259)))</f>
        <v>#VALUE!</v>
      </c>
      <c r="L259" t="e">
        <f>PROPER(Sheet1!V259)</f>
        <v>#VALUE!</v>
      </c>
      <c r="M259" t="str">
        <f>TRIM(IF(ISERROR(Sheet1!P259),"",Sheet1!P259))</f>
        <v/>
      </c>
      <c r="N259" s="6" t="e">
        <f>(Sheet1!AA259)</f>
        <v>#VALUE!</v>
      </c>
      <c r="O259" s="6" t="e">
        <f t="shared" ref="O259:O322" si="25">LOWER(N259)</f>
        <v>#VALUE!</v>
      </c>
      <c r="P259" s="6" t="e">
        <f>IF(Sheet1!X259="No","No",IF(Sheet1!X259="","No","Yes"))</f>
        <v>#VALUE!</v>
      </c>
      <c r="Q259" t="e">
        <f>(Sheet1!AB259)</f>
        <v>#VALUE!</v>
      </c>
      <c r="R259" s="6" t="e">
        <f>IF(Sheet1!F259=FALSE,Q259,Sheet1!G259&amp;Sheet1!F259)</f>
        <v>#VALUE!</v>
      </c>
      <c r="S259" s="6" t="e">
        <f t="shared" ref="S259:S322" si="26">"RFAX:"&amp;Q259</f>
        <v>#VALUE!</v>
      </c>
      <c r="T259" s="6" t="e">
        <f>IF(Sheet1!A259=0,"C=US;A= ;P=Regional Municip;O=Lisgar;S="&amp;K259&amp;";"&amp;"G="&amp;L259&amp;";"&amp;"I="&amp;M259&amp;";","C=US;A= ;P=Regional Municip;O=Lisgar;S="&amp;K259&amp;";"&amp;"G="&amp;L259&amp;Sheet1!A259&amp;";"&amp;"I="&amp;M259&amp;";")</f>
        <v>#N/A</v>
      </c>
      <c r="U259" t="str">
        <f ca="1">(Sheet1!AM259)</f>
        <v>DC1MDB03</v>
      </c>
      <c r="V259" t="e">
        <f>(Sheet1!AC259)</f>
        <v>#VALUE!</v>
      </c>
      <c r="W259" t="e">
        <f>Sheet3!D259</f>
        <v>#VALUE!</v>
      </c>
      <c r="X259" t="e">
        <f>Sheet3!E259</f>
        <v>#VALUE!</v>
      </c>
      <c r="Y259" t="str">
        <f t="shared" si="24"/>
        <v/>
      </c>
      <c r="Z259" t="str">
        <f>IF(ISERROR(Sheet1!AI259),"",Sheet1!AI259)</f>
        <v/>
      </c>
      <c r="AA259" t="e">
        <f>IF(Sheet1!W259="Councillors",5120,IF(Sheet1!W259="Information Technology Services Dept.",1024,IF(Sheet1!W259="City Clerk and Solicitor Dept",1953,"No")))</f>
        <v>#VALUE!</v>
      </c>
      <c r="AB259" s="5" t="s">
        <v>96</v>
      </c>
      <c r="AC259" t="e">
        <f>IF(Sheet1!W259="Councillors",4608,IF(Sheet1!W259="Information Technology Services Dept.",921,IF(Sheet1!W259="City Clerk and Solicitor Dept",1855,"No")))</f>
        <v>#VALUE!</v>
      </c>
      <c r="AD259" t="e">
        <f t="shared" ref="AD259:AD322" si="27">IF(AC259&gt;="0","Yes","No")</f>
        <v>#VALUE!</v>
      </c>
      <c r="AE259" t="str">
        <f ca="1">IF(Sheet1!AM259="DC1MDB01","DC1",IF(Sheet1!AM259="DC1MDB02","DC1",IF(Sheet1!AM259="DC1MDB03","DC1",IF(Sheet1!AM259="DC1MDB04","DC1",IF(Sheet1!AM259="DC1MDB05","DC1",IF(Sheet1!AM259="DC1MDB06","DC1",IF(Sheet1!AM259="DC1MDB07","DC1",IF(Sheet1!AM259="DC1MDB08","DC1",IF(Sheet1!AM259="DC1MDB09","DC1",IF(Sheet1!AM259="DC1MDB10","DC1",IF(Sheet1!AM259="DC4MDB01","DC4",IF(Sheet1!AM259="DC4MDB02","DC4",IF(Sheet1!AM259="DC4MDB03","DC4",IF(Sheet1!AM259="DC4MDB04","DC4",IF(Sheet1!AM259="DC4MDB05","DC4",IF(Sheet1!AM259="DC4MDB06","DC4",IF(Sheet1!AM259="DC4MDB07","DC4",IF(Sheet1!AM259="DC4MDB08","DC4",IF(Sheet1!AM259="DC4MDB09","DC4",IF(Sheet1!AM259="DC4MDB10","DC4","$False"))))))))))))))))))))</f>
        <v>DC1</v>
      </c>
      <c r="AF259" t="s">
        <v>35</v>
      </c>
      <c r="AG259" t="e">
        <f t="shared" ref="AG259:AG322" si="28">IF(AA259=5120,"5GB",IF(AA259=1024,"1GB",IF(AA259=1953,"2GB","512MB")))</f>
        <v>#VALUE!</v>
      </c>
      <c r="AH259" t="e">
        <f t="shared" ref="AH259:AH322" si="29">IF(Q259="","","\&gt;C2C ArchiveOne Email Auto delete "&amp;AE259)</f>
        <v>#VALUE!</v>
      </c>
      <c r="AI259" t="s">
        <v>11</v>
      </c>
      <c r="AJ259" t="s">
        <v>12</v>
      </c>
      <c r="AK259" t="s">
        <v>13</v>
      </c>
      <c r="AL259" t="s">
        <v>14</v>
      </c>
      <c r="AM259" t="s">
        <v>5</v>
      </c>
      <c r="AN259" t="s">
        <v>15</v>
      </c>
      <c r="AO259" t="s">
        <v>16</v>
      </c>
      <c r="AP259" t="s">
        <v>17</v>
      </c>
      <c r="AQ259" t="s">
        <v>18</v>
      </c>
      <c r="AR259" t="s">
        <v>19</v>
      </c>
    </row>
    <row r="260" spans="1:44" ht="13.5" customHeight="1">
      <c r="A260" s="7"/>
      <c r="B260" s="7"/>
      <c r="C260" s="7"/>
      <c r="D260" s="8"/>
      <c r="F260" s="9" t="str">
        <f>(Sheet1!AE260)</f>
        <v/>
      </c>
      <c r="G260" t="str">
        <f>IF(OR(Sheet1!AH260="Yes",Sheet1!AF260="Yes"),"\\CMFP538\"&amp;Sheet1!AK260,"")</f>
        <v/>
      </c>
      <c r="H260" t="str">
        <f>IF(G260="","",Sheet1!AK260)</f>
        <v/>
      </c>
      <c r="I260" t="str">
        <f>IF(G260="","",Sheet1!AJ260)</f>
        <v/>
      </c>
      <c r="J260" t="e">
        <f>PROPER(Sheet1!Z260)</f>
        <v>#VALUE!</v>
      </c>
      <c r="K260" t="e">
        <f>PROPER(TRIM(IF(ISERROR(Sheet1!N260),Sheet1!Q260,Sheet1!N260)))</f>
        <v>#VALUE!</v>
      </c>
      <c r="L260" t="e">
        <f>PROPER(Sheet1!V260)</f>
        <v>#VALUE!</v>
      </c>
      <c r="M260" t="str">
        <f>TRIM(IF(ISERROR(Sheet1!P260),"",Sheet1!P260))</f>
        <v/>
      </c>
      <c r="N260" s="6" t="e">
        <f>(Sheet1!AA260)</f>
        <v>#VALUE!</v>
      </c>
      <c r="O260" s="6" t="e">
        <f t="shared" si="25"/>
        <v>#VALUE!</v>
      </c>
      <c r="P260" s="6" t="e">
        <f>IF(Sheet1!X260="No","No",IF(Sheet1!X260="","No","Yes"))</f>
        <v>#VALUE!</v>
      </c>
      <c r="Q260" t="e">
        <f>(Sheet1!AB260)</f>
        <v>#VALUE!</v>
      </c>
      <c r="R260" s="6" t="e">
        <f>IF(Sheet1!F260=FALSE,Q260,Sheet1!G260&amp;Sheet1!F260)</f>
        <v>#VALUE!</v>
      </c>
      <c r="S260" s="6" t="e">
        <f t="shared" si="26"/>
        <v>#VALUE!</v>
      </c>
      <c r="T260" s="6" t="e">
        <f>IF(Sheet1!A260=0,"C=US;A= ;P=Regional Municip;O=Lisgar;S="&amp;K260&amp;";"&amp;"G="&amp;L260&amp;";"&amp;"I="&amp;M260&amp;";","C=US;A= ;P=Regional Municip;O=Lisgar;S="&amp;K260&amp;";"&amp;"G="&amp;L260&amp;Sheet1!A260&amp;";"&amp;"I="&amp;M260&amp;";")</f>
        <v>#N/A</v>
      </c>
      <c r="U260" t="str">
        <f ca="1">(Sheet1!AM260)</f>
        <v>DC1MDB10</v>
      </c>
      <c r="V260" t="e">
        <f>(Sheet1!AC260)</f>
        <v>#VALUE!</v>
      </c>
      <c r="W260" t="e">
        <f>Sheet3!D260</f>
        <v>#VALUE!</v>
      </c>
      <c r="X260" t="e">
        <f>Sheet3!E260</f>
        <v>#VALUE!</v>
      </c>
      <c r="Y260" t="str">
        <f t="shared" si="24"/>
        <v/>
      </c>
      <c r="Z260" t="str">
        <f>IF(ISERROR(Sheet1!AI260),"",Sheet1!AI260)</f>
        <v/>
      </c>
      <c r="AA260" t="e">
        <f>IF(Sheet1!W260="Councillors",5120,IF(Sheet1!W260="Information Technology Services Dept.",1024,IF(Sheet1!W260="City Clerk and Solicitor Dept",1953,"No")))</f>
        <v>#VALUE!</v>
      </c>
      <c r="AB260" s="5" t="s">
        <v>96</v>
      </c>
      <c r="AC260" t="e">
        <f>IF(Sheet1!W260="Councillors",4608,IF(Sheet1!W260="Information Technology Services Dept.",921,IF(Sheet1!W260="City Clerk and Solicitor Dept",1855,"No")))</f>
        <v>#VALUE!</v>
      </c>
      <c r="AD260" t="e">
        <f t="shared" si="27"/>
        <v>#VALUE!</v>
      </c>
      <c r="AE260" t="str">
        <f ca="1">IF(Sheet1!AM260="DC1MDB01","DC1",IF(Sheet1!AM260="DC1MDB02","DC1",IF(Sheet1!AM260="DC1MDB03","DC1",IF(Sheet1!AM260="DC1MDB04","DC1",IF(Sheet1!AM260="DC1MDB05","DC1",IF(Sheet1!AM260="DC1MDB06","DC1",IF(Sheet1!AM260="DC1MDB07","DC1",IF(Sheet1!AM260="DC1MDB08","DC1",IF(Sheet1!AM260="DC1MDB09","DC1",IF(Sheet1!AM260="DC1MDB10","DC1",IF(Sheet1!AM260="DC4MDB01","DC4",IF(Sheet1!AM260="DC4MDB02","DC4",IF(Sheet1!AM260="DC4MDB03","DC4",IF(Sheet1!AM260="DC4MDB04","DC4",IF(Sheet1!AM260="DC4MDB05","DC4",IF(Sheet1!AM260="DC4MDB06","DC4",IF(Sheet1!AM260="DC4MDB07","DC4",IF(Sheet1!AM260="DC4MDB08","DC4",IF(Sheet1!AM260="DC4MDB09","DC4",IF(Sheet1!AM260="DC4MDB10","DC4","$False"))))))))))))))))))))</f>
        <v>DC1</v>
      </c>
      <c r="AF260" t="s">
        <v>35</v>
      </c>
      <c r="AG260" t="e">
        <f t="shared" si="28"/>
        <v>#VALUE!</v>
      </c>
      <c r="AH260" t="e">
        <f t="shared" si="29"/>
        <v>#VALUE!</v>
      </c>
      <c r="AI260" t="s">
        <v>11</v>
      </c>
      <c r="AJ260" t="s">
        <v>12</v>
      </c>
      <c r="AK260" t="s">
        <v>13</v>
      </c>
      <c r="AL260" t="s">
        <v>14</v>
      </c>
      <c r="AM260" t="s">
        <v>5</v>
      </c>
      <c r="AN260" t="s">
        <v>15</v>
      </c>
      <c r="AO260" t="s">
        <v>16</v>
      </c>
      <c r="AP260" t="s">
        <v>17</v>
      </c>
      <c r="AQ260" t="s">
        <v>18</v>
      </c>
      <c r="AR260" t="s">
        <v>19</v>
      </c>
    </row>
    <row r="261" spans="1:44" ht="13.5" customHeight="1">
      <c r="A261" s="7"/>
      <c r="B261" s="7"/>
      <c r="C261" s="7"/>
      <c r="D261" s="8"/>
      <c r="F261" s="9" t="str">
        <f>(Sheet1!AE261)</f>
        <v/>
      </c>
      <c r="G261" t="str">
        <f>IF(OR(Sheet1!AH261="Yes",Sheet1!AF261="Yes"),"\\CMFP538\"&amp;Sheet1!AK261,"")</f>
        <v/>
      </c>
      <c r="H261" t="str">
        <f>IF(G261="","",Sheet1!AK261)</f>
        <v/>
      </c>
      <c r="I261" t="str">
        <f>IF(G261="","",Sheet1!AJ261)</f>
        <v/>
      </c>
      <c r="J261" t="e">
        <f>PROPER(Sheet1!Z261)</f>
        <v>#VALUE!</v>
      </c>
      <c r="K261" t="e">
        <f>PROPER(TRIM(IF(ISERROR(Sheet1!N261),Sheet1!Q261,Sheet1!N261)))</f>
        <v>#VALUE!</v>
      </c>
      <c r="L261" t="e">
        <f>PROPER(Sheet1!V261)</f>
        <v>#VALUE!</v>
      </c>
      <c r="M261" t="str">
        <f>TRIM(IF(ISERROR(Sheet1!P261),"",Sheet1!P261))</f>
        <v/>
      </c>
      <c r="N261" s="6" t="e">
        <f>(Sheet1!AA261)</f>
        <v>#VALUE!</v>
      </c>
      <c r="O261" s="6" t="e">
        <f t="shared" si="25"/>
        <v>#VALUE!</v>
      </c>
      <c r="P261" s="6" t="e">
        <f>IF(Sheet1!X261="No","No",IF(Sheet1!X261="","No","Yes"))</f>
        <v>#VALUE!</v>
      </c>
      <c r="Q261" t="e">
        <f>(Sheet1!AB261)</f>
        <v>#VALUE!</v>
      </c>
      <c r="R261" s="6" t="e">
        <f>IF(Sheet1!F261=FALSE,Q261,Sheet1!G261&amp;Sheet1!F261)</f>
        <v>#VALUE!</v>
      </c>
      <c r="S261" s="6" t="e">
        <f t="shared" si="26"/>
        <v>#VALUE!</v>
      </c>
      <c r="T261" s="6" t="e">
        <f>IF(Sheet1!A261=0,"C=US;A= ;P=Regional Municip;O=Lisgar;S="&amp;K261&amp;";"&amp;"G="&amp;L261&amp;";"&amp;"I="&amp;M261&amp;";","C=US;A= ;P=Regional Municip;O=Lisgar;S="&amp;K261&amp;";"&amp;"G="&amp;L261&amp;Sheet1!A261&amp;";"&amp;"I="&amp;M261&amp;";")</f>
        <v>#N/A</v>
      </c>
      <c r="U261" t="str">
        <f ca="1">(Sheet1!AM261)</f>
        <v>DC1MDB06</v>
      </c>
      <c r="V261" t="e">
        <f>(Sheet1!AC261)</f>
        <v>#VALUE!</v>
      </c>
      <c r="W261" t="e">
        <f>Sheet3!D261</f>
        <v>#VALUE!</v>
      </c>
      <c r="X261" t="e">
        <f>Sheet3!E261</f>
        <v>#VALUE!</v>
      </c>
      <c r="Y261" t="str">
        <f t="shared" si="24"/>
        <v/>
      </c>
      <c r="Z261" t="str">
        <f>IF(ISERROR(Sheet1!AI261),"",Sheet1!AI261)</f>
        <v/>
      </c>
      <c r="AA261" t="e">
        <f>IF(Sheet1!W261="Councillors",5120,IF(Sheet1!W261="Information Technology Services Dept.",1024,IF(Sheet1!W261="City Clerk and Solicitor Dept",1953,"No")))</f>
        <v>#VALUE!</v>
      </c>
      <c r="AB261" s="5" t="s">
        <v>96</v>
      </c>
      <c r="AC261" t="e">
        <f>IF(Sheet1!W261="Councillors",4608,IF(Sheet1!W261="Information Technology Services Dept.",921,IF(Sheet1!W261="City Clerk and Solicitor Dept",1855,"No")))</f>
        <v>#VALUE!</v>
      </c>
      <c r="AD261" t="e">
        <f t="shared" si="27"/>
        <v>#VALUE!</v>
      </c>
      <c r="AE261" t="str">
        <f ca="1">IF(Sheet1!AM261="DC1MDB01","DC1",IF(Sheet1!AM261="DC1MDB02","DC1",IF(Sheet1!AM261="DC1MDB03","DC1",IF(Sheet1!AM261="DC1MDB04","DC1",IF(Sheet1!AM261="DC1MDB05","DC1",IF(Sheet1!AM261="DC1MDB06","DC1",IF(Sheet1!AM261="DC1MDB07","DC1",IF(Sheet1!AM261="DC1MDB08","DC1",IF(Sheet1!AM261="DC1MDB09","DC1",IF(Sheet1!AM261="DC1MDB10","DC1",IF(Sheet1!AM261="DC4MDB01","DC4",IF(Sheet1!AM261="DC4MDB02","DC4",IF(Sheet1!AM261="DC4MDB03","DC4",IF(Sheet1!AM261="DC4MDB04","DC4",IF(Sheet1!AM261="DC4MDB05","DC4",IF(Sheet1!AM261="DC4MDB06","DC4",IF(Sheet1!AM261="DC4MDB07","DC4",IF(Sheet1!AM261="DC4MDB08","DC4",IF(Sheet1!AM261="DC4MDB09","DC4",IF(Sheet1!AM261="DC4MDB10","DC4","$False"))))))))))))))))))))</f>
        <v>DC1</v>
      </c>
      <c r="AF261" t="s">
        <v>35</v>
      </c>
      <c r="AG261" t="e">
        <f t="shared" si="28"/>
        <v>#VALUE!</v>
      </c>
      <c r="AH261" t="e">
        <f t="shared" si="29"/>
        <v>#VALUE!</v>
      </c>
      <c r="AI261" t="s">
        <v>11</v>
      </c>
      <c r="AJ261" t="s">
        <v>12</v>
      </c>
      <c r="AK261" t="s">
        <v>13</v>
      </c>
      <c r="AL261" t="s">
        <v>14</v>
      </c>
      <c r="AM261" t="s">
        <v>5</v>
      </c>
      <c r="AN261" t="s">
        <v>15</v>
      </c>
      <c r="AO261" t="s">
        <v>16</v>
      </c>
      <c r="AP261" t="s">
        <v>17</v>
      </c>
      <c r="AQ261" t="s">
        <v>18</v>
      </c>
      <c r="AR261" t="s">
        <v>19</v>
      </c>
    </row>
    <row r="262" spans="1:44" ht="13.5" customHeight="1">
      <c r="A262" s="7"/>
      <c r="B262" s="7"/>
      <c r="C262" s="7"/>
      <c r="D262" s="8"/>
      <c r="F262" s="9" t="str">
        <f>(Sheet1!AE262)</f>
        <v/>
      </c>
      <c r="G262" t="str">
        <f>IF(OR(Sheet1!AH262="Yes",Sheet1!AF262="Yes"),"\\CMFP538\"&amp;Sheet1!AK262,"")</f>
        <v/>
      </c>
      <c r="H262" t="str">
        <f>IF(G262="","",Sheet1!AK262)</f>
        <v/>
      </c>
      <c r="I262" t="str">
        <f>IF(G262="","",Sheet1!AJ262)</f>
        <v/>
      </c>
      <c r="J262" t="e">
        <f>PROPER(Sheet1!Z262)</f>
        <v>#VALUE!</v>
      </c>
      <c r="K262" t="e">
        <f>PROPER(TRIM(IF(ISERROR(Sheet1!N262),Sheet1!Q262,Sheet1!N262)))</f>
        <v>#VALUE!</v>
      </c>
      <c r="L262" t="e">
        <f>PROPER(Sheet1!V262)</f>
        <v>#VALUE!</v>
      </c>
      <c r="M262" t="str">
        <f>TRIM(IF(ISERROR(Sheet1!P262),"",Sheet1!P262))</f>
        <v/>
      </c>
      <c r="N262" s="6" t="e">
        <f>(Sheet1!AA262)</f>
        <v>#VALUE!</v>
      </c>
      <c r="O262" s="6" t="e">
        <f t="shared" si="25"/>
        <v>#VALUE!</v>
      </c>
      <c r="P262" s="6" t="e">
        <f>IF(Sheet1!X262="No","No",IF(Sheet1!X262="","No","Yes"))</f>
        <v>#VALUE!</v>
      </c>
      <c r="Q262" t="e">
        <f>(Sheet1!AB262)</f>
        <v>#VALUE!</v>
      </c>
      <c r="R262" s="6" t="e">
        <f>IF(Sheet1!F262=FALSE,Q262,Sheet1!G262&amp;Sheet1!F262)</f>
        <v>#VALUE!</v>
      </c>
      <c r="S262" s="6" t="e">
        <f t="shared" si="26"/>
        <v>#VALUE!</v>
      </c>
      <c r="T262" s="6" t="e">
        <f>IF(Sheet1!A262=0,"C=US;A= ;P=Regional Municip;O=Lisgar;S="&amp;K262&amp;";"&amp;"G="&amp;L262&amp;";"&amp;"I="&amp;M262&amp;";","C=US;A= ;P=Regional Municip;O=Lisgar;S="&amp;K262&amp;";"&amp;"G="&amp;L262&amp;Sheet1!A262&amp;";"&amp;"I="&amp;M262&amp;";")</f>
        <v>#N/A</v>
      </c>
      <c r="U262" t="str">
        <f ca="1">(Sheet1!AM262)</f>
        <v>DC4MDB05</v>
      </c>
      <c r="V262" t="e">
        <f>(Sheet1!AC262)</f>
        <v>#VALUE!</v>
      </c>
      <c r="W262" t="e">
        <f>Sheet3!D262</f>
        <v>#VALUE!</v>
      </c>
      <c r="X262" t="e">
        <f>Sheet3!E262</f>
        <v>#VALUE!</v>
      </c>
      <c r="Y262" t="str">
        <f t="shared" si="24"/>
        <v/>
      </c>
      <c r="Z262" t="str">
        <f>IF(ISERROR(Sheet1!AI262),"",Sheet1!AI262)</f>
        <v/>
      </c>
      <c r="AA262" t="e">
        <f>IF(Sheet1!W262="Councillors",5120,IF(Sheet1!W262="Information Technology Services Dept.",1024,IF(Sheet1!W262="City Clerk and Solicitor Dept",1953,"No")))</f>
        <v>#VALUE!</v>
      </c>
      <c r="AB262" s="5" t="s">
        <v>96</v>
      </c>
      <c r="AC262" t="e">
        <f>IF(Sheet1!W262="Councillors",4608,IF(Sheet1!W262="Information Technology Services Dept.",921,IF(Sheet1!W262="City Clerk and Solicitor Dept",1855,"No")))</f>
        <v>#VALUE!</v>
      </c>
      <c r="AD262" t="e">
        <f t="shared" si="27"/>
        <v>#VALUE!</v>
      </c>
      <c r="AE262" t="str">
        <f ca="1">IF(Sheet1!AM262="DC1MDB01","DC1",IF(Sheet1!AM262="DC1MDB02","DC1",IF(Sheet1!AM262="DC1MDB03","DC1",IF(Sheet1!AM262="DC1MDB04","DC1",IF(Sheet1!AM262="DC1MDB05","DC1",IF(Sheet1!AM262="DC1MDB06","DC1",IF(Sheet1!AM262="DC1MDB07","DC1",IF(Sheet1!AM262="DC1MDB08","DC1",IF(Sheet1!AM262="DC1MDB09","DC1",IF(Sheet1!AM262="DC1MDB10","DC1",IF(Sheet1!AM262="DC4MDB01","DC4",IF(Sheet1!AM262="DC4MDB02","DC4",IF(Sheet1!AM262="DC4MDB03","DC4",IF(Sheet1!AM262="DC4MDB04","DC4",IF(Sheet1!AM262="DC4MDB05","DC4",IF(Sheet1!AM262="DC4MDB06","DC4",IF(Sheet1!AM262="DC4MDB07","DC4",IF(Sheet1!AM262="DC4MDB08","DC4",IF(Sheet1!AM262="DC4MDB09","DC4",IF(Sheet1!AM262="DC4MDB10","DC4","$False"))))))))))))))))))))</f>
        <v>DC4</v>
      </c>
      <c r="AF262" t="s">
        <v>35</v>
      </c>
      <c r="AG262" t="e">
        <f t="shared" si="28"/>
        <v>#VALUE!</v>
      </c>
      <c r="AH262" t="e">
        <f t="shared" si="29"/>
        <v>#VALUE!</v>
      </c>
      <c r="AI262" t="s">
        <v>11</v>
      </c>
      <c r="AJ262" t="s">
        <v>12</v>
      </c>
      <c r="AK262" t="s">
        <v>13</v>
      </c>
      <c r="AL262" t="s">
        <v>14</v>
      </c>
      <c r="AM262" t="s">
        <v>5</v>
      </c>
      <c r="AN262" t="s">
        <v>15</v>
      </c>
      <c r="AO262" t="s">
        <v>16</v>
      </c>
      <c r="AP262" t="s">
        <v>17</v>
      </c>
      <c r="AQ262" t="s">
        <v>18</v>
      </c>
      <c r="AR262" t="s">
        <v>19</v>
      </c>
    </row>
    <row r="263" spans="1:44" ht="13.5" customHeight="1">
      <c r="A263" s="7"/>
      <c r="B263" s="7"/>
      <c r="C263" s="7"/>
      <c r="D263" s="8"/>
      <c r="F263" s="9" t="str">
        <f>(Sheet1!AE263)</f>
        <v/>
      </c>
      <c r="G263" t="str">
        <f>IF(OR(Sheet1!AH263="Yes",Sheet1!AF263="Yes"),"\\CMFP538\"&amp;Sheet1!AK263,"")</f>
        <v/>
      </c>
      <c r="H263" t="str">
        <f>IF(G263="","",Sheet1!AK263)</f>
        <v/>
      </c>
      <c r="I263" t="str">
        <f>IF(G263="","",Sheet1!AJ263)</f>
        <v/>
      </c>
      <c r="J263" t="e">
        <f>PROPER(Sheet1!Z263)</f>
        <v>#VALUE!</v>
      </c>
      <c r="K263" t="e">
        <f>PROPER(TRIM(IF(ISERROR(Sheet1!N263),Sheet1!Q263,Sheet1!N263)))</f>
        <v>#VALUE!</v>
      </c>
      <c r="L263" t="e">
        <f>PROPER(Sheet1!V263)</f>
        <v>#VALUE!</v>
      </c>
      <c r="M263" t="str">
        <f>TRIM(IF(ISERROR(Sheet1!P263),"",Sheet1!P263))</f>
        <v/>
      </c>
      <c r="N263" s="6" t="e">
        <f>(Sheet1!AA263)</f>
        <v>#VALUE!</v>
      </c>
      <c r="O263" s="6" t="e">
        <f t="shared" si="25"/>
        <v>#VALUE!</v>
      </c>
      <c r="P263" s="6" t="e">
        <f>IF(Sheet1!X263="No","No",IF(Sheet1!X263="","No","Yes"))</f>
        <v>#VALUE!</v>
      </c>
      <c r="Q263" t="e">
        <f>(Sheet1!AB263)</f>
        <v>#VALUE!</v>
      </c>
      <c r="R263" s="6" t="e">
        <f>IF(Sheet1!F263=FALSE,Q263,Sheet1!G263&amp;Sheet1!F263)</f>
        <v>#VALUE!</v>
      </c>
      <c r="S263" s="6" t="e">
        <f t="shared" si="26"/>
        <v>#VALUE!</v>
      </c>
      <c r="T263" s="6" t="e">
        <f>IF(Sheet1!A263=0,"C=US;A= ;P=Regional Municip;O=Lisgar;S="&amp;K263&amp;";"&amp;"G="&amp;L263&amp;";"&amp;"I="&amp;M263&amp;";","C=US;A= ;P=Regional Municip;O=Lisgar;S="&amp;K263&amp;";"&amp;"G="&amp;L263&amp;Sheet1!A263&amp;";"&amp;"I="&amp;M263&amp;";")</f>
        <v>#N/A</v>
      </c>
      <c r="U263" t="str">
        <f ca="1">(Sheet1!AM263)</f>
        <v>DC4MDB01</v>
      </c>
      <c r="V263" t="e">
        <f>(Sheet1!AC263)</f>
        <v>#VALUE!</v>
      </c>
      <c r="W263" t="e">
        <f>Sheet3!D263</f>
        <v>#VALUE!</v>
      </c>
      <c r="X263" t="e">
        <f>Sheet3!E263</f>
        <v>#VALUE!</v>
      </c>
      <c r="Y263" t="str">
        <f t="shared" si="24"/>
        <v/>
      </c>
      <c r="Z263" t="str">
        <f>IF(ISERROR(Sheet1!AI263),"",Sheet1!AI263)</f>
        <v/>
      </c>
      <c r="AA263" t="e">
        <f>IF(Sheet1!W263="Councillors",5120,IF(Sheet1!W263="Information Technology Services Dept.",1024,IF(Sheet1!W263="City Clerk and Solicitor Dept",1953,"No")))</f>
        <v>#VALUE!</v>
      </c>
      <c r="AB263" s="5" t="s">
        <v>96</v>
      </c>
      <c r="AC263" t="e">
        <f>IF(Sheet1!W263="Councillors",4608,IF(Sheet1!W263="Information Technology Services Dept.",921,IF(Sheet1!W263="City Clerk and Solicitor Dept",1855,"No")))</f>
        <v>#VALUE!</v>
      </c>
      <c r="AD263" t="e">
        <f t="shared" si="27"/>
        <v>#VALUE!</v>
      </c>
      <c r="AE263" t="str">
        <f ca="1">IF(Sheet1!AM263="DC1MDB01","DC1",IF(Sheet1!AM263="DC1MDB02","DC1",IF(Sheet1!AM263="DC1MDB03","DC1",IF(Sheet1!AM263="DC1MDB04","DC1",IF(Sheet1!AM263="DC1MDB05","DC1",IF(Sheet1!AM263="DC1MDB06","DC1",IF(Sheet1!AM263="DC1MDB07","DC1",IF(Sheet1!AM263="DC1MDB08","DC1",IF(Sheet1!AM263="DC1MDB09","DC1",IF(Sheet1!AM263="DC1MDB10","DC1",IF(Sheet1!AM263="DC4MDB01","DC4",IF(Sheet1!AM263="DC4MDB02","DC4",IF(Sheet1!AM263="DC4MDB03","DC4",IF(Sheet1!AM263="DC4MDB04","DC4",IF(Sheet1!AM263="DC4MDB05","DC4",IF(Sheet1!AM263="DC4MDB06","DC4",IF(Sheet1!AM263="DC4MDB07","DC4",IF(Sheet1!AM263="DC4MDB08","DC4",IF(Sheet1!AM263="DC4MDB09","DC4",IF(Sheet1!AM263="DC4MDB10","DC4","$False"))))))))))))))))))))</f>
        <v>DC4</v>
      </c>
      <c r="AF263" t="s">
        <v>35</v>
      </c>
      <c r="AG263" t="e">
        <f t="shared" si="28"/>
        <v>#VALUE!</v>
      </c>
      <c r="AH263" t="e">
        <f t="shared" si="29"/>
        <v>#VALUE!</v>
      </c>
      <c r="AI263" t="s">
        <v>11</v>
      </c>
      <c r="AJ263" t="s">
        <v>12</v>
      </c>
      <c r="AK263" t="s">
        <v>13</v>
      </c>
      <c r="AL263" t="s">
        <v>14</v>
      </c>
      <c r="AM263" t="s">
        <v>5</v>
      </c>
      <c r="AN263" t="s">
        <v>15</v>
      </c>
      <c r="AO263" t="s">
        <v>16</v>
      </c>
      <c r="AP263" t="s">
        <v>17</v>
      </c>
      <c r="AQ263" t="s">
        <v>18</v>
      </c>
      <c r="AR263" t="s">
        <v>19</v>
      </c>
    </row>
    <row r="264" spans="1:44" ht="13.5" customHeight="1">
      <c r="A264" s="7"/>
      <c r="B264" s="7"/>
      <c r="C264" s="7"/>
      <c r="D264" s="8"/>
      <c r="F264" s="9" t="str">
        <f>(Sheet1!AE264)</f>
        <v/>
      </c>
      <c r="G264" t="str">
        <f>IF(OR(Sheet1!AH264="Yes",Sheet1!AF264="Yes"),"\\CMFP538\"&amp;Sheet1!AK264,"")</f>
        <v/>
      </c>
      <c r="H264" t="str">
        <f>IF(G264="","",Sheet1!AK264)</f>
        <v/>
      </c>
      <c r="I264" t="str">
        <f>IF(G264="","",Sheet1!AJ264)</f>
        <v/>
      </c>
      <c r="J264" t="e">
        <f>PROPER(Sheet1!Z264)</f>
        <v>#VALUE!</v>
      </c>
      <c r="K264" t="e">
        <f>PROPER(TRIM(IF(ISERROR(Sheet1!N264),Sheet1!Q264,Sheet1!N264)))</f>
        <v>#VALUE!</v>
      </c>
      <c r="L264" t="e">
        <f>PROPER(Sheet1!V264)</f>
        <v>#VALUE!</v>
      </c>
      <c r="M264" t="str">
        <f>TRIM(IF(ISERROR(Sheet1!P264),"",Sheet1!P264))</f>
        <v/>
      </c>
      <c r="N264" s="6" t="e">
        <f>(Sheet1!AA264)</f>
        <v>#VALUE!</v>
      </c>
      <c r="O264" s="6" t="e">
        <f t="shared" si="25"/>
        <v>#VALUE!</v>
      </c>
      <c r="P264" s="6" t="e">
        <f>IF(Sheet1!X264="No","No",IF(Sheet1!X264="","No","Yes"))</f>
        <v>#VALUE!</v>
      </c>
      <c r="Q264" t="e">
        <f>(Sheet1!AB264)</f>
        <v>#VALUE!</v>
      </c>
      <c r="R264" s="6" t="e">
        <f>IF(Sheet1!F264=FALSE,Q264,Sheet1!G264&amp;Sheet1!F264)</f>
        <v>#VALUE!</v>
      </c>
      <c r="S264" s="6" t="e">
        <f t="shared" si="26"/>
        <v>#VALUE!</v>
      </c>
      <c r="T264" s="6" t="e">
        <f>IF(Sheet1!A264=0,"C=US;A= ;P=Regional Municip;O=Lisgar;S="&amp;K264&amp;";"&amp;"G="&amp;L264&amp;";"&amp;"I="&amp;M264&amp;";","C=US;A= ;P=Regional Municip;O=Lisgar;S="&amp;K264&amp;";"&amp;"G="&amp;L264&amp;Sheet1!A264&amp;";"&amp;"I="&amp;M264&amp;";")</f>
        <v>#N/A</v>
      </c>
      <c r="U264" t="str">
        <f ca="1">(Sheet1!AM264)</f>
        <v>DC1MDB09</v>
      </c>
      <c r="V264" t="e">
        <f>(Sheet1!AC264)</f>
        <v>#VALUE!</v>
      </c>
      <c r="W264" t="e">
        <f>Sheet3!D264</f>
        <v>#VALUE!</v>
      </c>
      <c r="X264" t="e">
        <f>Sheet3!E264</f>
        <v>#VALUE!</v>
      </c>
      <c r="Y264" t="str">
        <f t="shared" si="24"/>
        <v/>
      </c>
      <c r="Z264" t="str">
        <f>IF(ISERROR(Sheet1!AI264),"",Sheet1!AI264)</f>
        <v/>
      </c>
      <c r="AA264" t="e">
        <f>IF(Sheet1!W264="Councillors",5120,IF(Sheet1!W264="Information Technology Services Dept.",1024,IF(Sheet1!W264="City Clerk and Solicitor Dept",1953,"No")))</f>
        <v>#VALUE!</v>
      </c>
      <c r="AB264" s="5" t="s">
        <v>96</v>
      </c>
      <c r="AC264" t="e">
        <f>IF(Sheet1!W264="Councillors",4608,IF(Sheet1!W264="Information Technology Services Dept.",921,IF(Sheet1!W264="City Clerk and Solicitor Dept",1855,"No")))</f>
        <v>#VALUE!</v>
      </c>
      <c r="AD264" t="e">
        <f t="shared" si="27"/>
        <v>#VALUE!</v>
      </c>
      <c r="AE264" t="str">
        <f ca="1">IF(Sheet1!AM264="DC1MDB01","DC1",IF(Sheet1!AM264="DC1MDB02","DC1",IF(Sheet1!AM264="DC1MDB03","DC1",IF(Sheet1!AM264="DC1MDB04","DC1",IF(Sheet1!AM264="DC1MDB05","DC1",IF(Sheet1!AM264="DC1MDB06","DC1",IF(Sheet1!AM264="DC1MDB07","DC1",IF(Sheet1!AM264="DC1MDB08","DC1",IF(Sheet1!AM264="DC1MDB09","DC1",IF(Sheet1!AM264="DC1MDB10","DC1",IF(Sheet1!AM264="DC4MDB01","DC4",IF(Sheet1!AM264="DC4MDB02","DC4",IF(Sheet1!AM264="DC4MDB03","DC4",IF(Sheet1!AM264="DC4MDB04","DC4",IF(Sheet1!AM264="DC4MDB05","DC4",IF(Sheet1!AM264="DC4MDB06","DC4",IF(Sheet1!AM264="DC4MDB07","DC4",IF(Sheet1!AM264="DC4MDB08","DC4",IF(Sheet1!AM264="DC4MDB09","DC4",IF(Sheet1!AM264="DC4MDB10","DC4","$False"))))))))))))))))))))</f>
        <v>DC1</v>
      </c>
      <c r="AF264" t="s">
        <v>35</v>
      </c>
      <c r="AG264" t="e">
        <f t="shared" si="28"/>
        <v>#VALUE!</v>
      </c>
      <c r="AH264" t="e">
        <f t="shared" si="29"/>
        <v>#VALUE!</v>
      </c>
      <c r="AI264" t="s">
        <v>11</v>
      </c>
      <c r="AJ264" t="s">
        <v>12</v>
      </c>
      <c r="AK264" t="s">
        <v>13</v>
      </c>
      <c r="AL264" t="s">
        <v>14</v>
      </c>
      <c r="AM264" t="s">
        <v>5</v>
      </c>
      <c r="AN264" t="s">
        <v>15</v>
      </c>
      <c r="AO264" t="s">
        <v>16</v>
      </c>
      <c r="AP264" t="s">
        <v>17</v>
      </c>
      <c r="AQ264" t="s">
        <v>18</v>
      </c>
      <c r="AR264" t="s">
        <v>19</v>
      </c>
    </row>
    <row r="265" spans="1:44" ht="13.5" customHeight="1">
      <c r="A265" s="7"/>
      <c r="B265" s="7"/>
      <c r="C265" s="7"/>
      <c r="D265" s="8"/>
      <c r="F265" s="9" t="str">
        <f>(Sheet1!AE265)</f>
        <v/>
      </c>
      <c r="G265" t="str">
        <f>IF(OR(Sheet1!AH265="Yes",Sheet1!AF265="Yes"),"\\CMFP538\"&amp;Sheet1!AK265,"")</f>
        <v/>
      </c>
      <c r="H265" t="str">
        <f>IF(G265="","",Sheet1!AK265)</f>
        <v/>
      </c>
      <c r="I265" t="str">
        <f>IF(G265="","",Sheet1!AJ265)</f>
        <v/>
      </c>
      <c r="J265" t="e">
        <f>PROPER(Sheet1!Z265)</f>
        <v>#VALUE!</v>
      </c>
      <c r="K265" t="e">
        <f>PROPER(TRIM(IF(ISERROR(Sheet1!N265),Sheet1!Q265,Sheet1!N265)))</f>
        <v>#VALUE!</v>
      </c>
      <c r="L265" t="e">
        <f>PROPER(Sheet1!V265)</f>
        <v>#VALUE!</v>
      </c>
      <c r="M265" t="str">
        <f>TRIM(IF(ISERROR(Sheet1!P265),"",Sheet1!P265))</f>
        <v/>
      </c>
      <c r="N265" s="6" t="e">
        <f>(Sheet1!AA265)</f>
        <v>#VALUE!</v>
      </c>
      <c r="O265" s="6" t="e">
        <f t="shared" si="25"/>
        <v>#VALUE!</v>
      </c>
      <c r="P265" s="6" t="e">
        <f>IF(Sheet1!X265="No","No",IF(Sheet1!X265="","No","Yes"))</f>
        <v>#VALUE!</v>
      </c>
      <c r="Q265" t="e">
        <f>(Sheet1!AB265)</f>
        <v>#VALUE!</v>
      </c>
      <c r="R265" s="6" t="e">
        <f>IF(Sheet1!F265=FALSE,Q265,Sheet1!G265&amp;Sheet1!F265)</f>
        <v>#VALUE!</v>
      </c>
      <c r="S265" s="6" t="e">
        <f t="shared" si="26"/>
        <v>#VALUE!</v>
      </c>
      <c r="T265" s="6" t="e">
        <f>IF(Sheet1!A265=0,"C=US;A= ;P=Regional Municip;O=Lisgar;S="&amp;K265&amp;";"&amp;"G="&amp;L265&amp;";"&amp;"I="&amp;M265&amp;";","C=US;A= ;P=Regional Municip;O=Lisgar;S="&amp;K265&amp;";"&amp;"G="&amp;L265&amp;Sheet1!A265&amp;";"&amp;"I="&amp;M265&amp;";")</f>
        <v>#N/A</v>
      </c>
      <c r="U265" t="str">
        <f ca="1">(Sheet1!AM265)</f>
        <v>DC4MDB01</v>
      </c>
      <c r="V265" t="e">
        <f>(Sheet1!AC265)</f>
        <v>#VALUE!</v>
      </c>
      <c r="W265" t="e">
        <f>Sheet3!D265</f>
        <v>#VALUE!</v>
      </c>
      <c r="X265" t="e">
        <f>Sheet3!E265</f>
        <v>#VALUE!</v>
      </c>
      <c r="Y265" t="str">
        <f t="shared" si="24"/>
        <v/>
      </c>
      <c r="Z265" t="str">
        <f>IF(ISERROR(Sheet1!AI265),"",Sheet1!AI265)</f>
        <v/>
      </c>
      <c r="AA265" t="e">
        <f>IF(Sheet1!W265="Councillors",5120,IF(Sheet1!W265="Information Technology Services Dept.",1024,IF(Sheet1!W265="City Clerk and Solicitor Dept",1953,"No")))</f>
        <v>#VALUE!</v>
      </c>
      <c r="AB265" s="5" t="s">
        <v>96</v>
      </c>
      <c r="AC265" t="e">
        <f>IF(Sheet1!W265="Councillors",4608,IF(Sheet1!W265="Information Technology Services Dept.",921,IF(Sheet1!W265="City Clerk and Solicitor Dept",1855,"No")))</f>
        <v>#VALUE!</v>
      </c>
      <c r="AD265" t="e">
        <f t="shared" si="27"/>
        <v>#VALUE!</v>
      </c>
      <c r="AE265" t="str">
        <f ca="1">IF(Sheet1!AM265="DC1MDB01","DC1",IF(Sheet1!AM265="DC1MDB02","DC1",IF(Sheet1!AM265="DC1MDB03","DC1",IF(Sheet1!AM265="DC1MDB04","DC1",IF(Sheet1!AM265="DC1MDB05","DC1",IF(Sheet1!AM265="DC1MDB06","DC1",IF(Sheet1!AM265="DC1MDB07","DC1",IF(Sheet1!AM265="DC1MDB08","DC1",IF(Sheet1!AM265="DC1MDB09","DC1",IF(Sheet1!AM265="DC1MDB10","DC1",IF(Sheet1!AM265="DC4MDB01","DC4",IF(Sheet1!AM265="DC4MDB02","DC4",IF(Sheet1!AM265="DC4MDB03","DC4",IF(Sheet1!AM265="DC4MDB04","DC4",IF(Sheet1!AM265="DC4MDB05","DC4",IF(Sheet1!AM265="DC4MDB06","DC4",IF(Sheet1!AM265="DC4MDB07","DC4",IF(Sheet1!AM265="DC4MDB08","DC4",IF(Sheet1!AM265="DC4MDB09","DC4",IF(Sheet1!AM265="DC4MDB10","DC4","$False"))))))))))))))))))))</f>
        <v>DC4</v>
      </c>
      <c r="AF265" t="s">
        <v>35</v>
      </c>
      <c r="AG265" t="e">
        <f t="shared" si="28"/>
        <v>#VALUE!</v>
      </c>
      <c r="AH265" t="e">
        <f t="shared" si="29"/>
        <v>#VALUE!</v>
      </c>
      <c r="AI265" t="s">
        <v>11</v>
      </c>
      <c r="AJ265" t="s">
        <v>12</v>
      </c>
      <c r="AK265" t="s">
        <v>13</v>
      </c>
      <c r="AL265" t="s">
        <v>14</v>
      </c>
      <c r="AM265" t="s">
        <v>5</v>
      </c>
      <c r="AN265" t="s">
        <v>15</v>
      </c>
      <c r="AO265" t="s">
        <v>16</v>
      </c>
      <c r="AP265" t="s">
        <v>17</v>
      </c>
      <c r="AQ265" t="s">
        <v>18</v>
      </c>
      <c r="AR265" t="s">
        <v>19</v>
      </c>
    </row>
    <row r="266" spans="1:44" ht="13.5" customHeight="1">
      <c r="A266" s="7"/>
      <c r="B266" s="7"/>
      <c r="C266" s="7"/>
      <c r="D266" s="8"/>
      <c r="F266" s="9" t="str">
        <f>(Sheet1!AE266)</f>
        <v/>
      </c>
      <c r="G266" t="str">
        <f>IF(OR(Sheet1!AH266="Yes",Sheet1!AF266="Yes"),"\\CMFP538\"&amp;Sheet1!AK266,"")</f>
        <v/>
      </c>
      <c r="H266" t="str">
        <f>IF(G266="","",Sheet1!AK266)</f>
        <v/>
      </c>
      <c r="I266" t="str">
        <f>IF(G266="","",Sheet1!AJ266)</f>
        <v/>
      </c>
      <c r="J266" t="e">
        <f>PROPER(Sheet1!Z266)</f>
        <v>#VALUE!</v>
      </c>
      <c r="K266" t="e">
        <f>PROPER(TRIM(IF(ISERROR(Sheet1!N266),Sheet1!Q266,Sheet1!N266)))</f>
        <v>#VALUE!</v>
      </c>
      <c r="L266" t="e">
        <f>PROPER(Sheet1!V266)</f>
        <v>#VALUE!</v>
      </c>
      <c r="M266" t="str">
        <f>TRIM(IF(ISERROR(Sheet1!P266),"",Sheet1!P266))</f>
        <v/>
      </c>
      <c r="N266" s="6" t="e">
        <f>(Sheet1!AA266)</f>
        <v>#VALUE!</v>
      </c>
      <c r="O266" s="6" t="e">
        <f t="shared" si="25"/>
        <v>#VALUE!</v>
      </c>
      <c r="P266" s="6" t="e">
        <f>IF(Sheet1!X266="No","No",IF(Sheet1!X266="","No","Yes"))</f>
        <v>#VALUE!</v>
      </c>
      <c r="Q266" t="e">
        <f>(Sheet1!AB266)</f>
        <v>#VALUE!</v>
      </c>
      <c r="R266" s="6" t="e">
        <f>IF(Sheet1!F266=FALSE,Q266,Sheet1!G266&amp;Sheet1!F266)</f>
        <v>#VALUE!</v>
      </c>
      <c r="S266" s="6" t="e">
        <f t="shared" si="26"/>
        <v>#VALUE!</v>
      </c>
      <c r="T266" s="6" t="e">
        <f>IF(Sheet1!A266=0,"C=US;A= ;P=Regional Municip;O=Lisgar;S="&amp;K266&amp;";"&amp;"G="&amp;L266&amp;";"&amp;"I="&amp;M266&amp;";","C=US;A= ;P=Regional Municip;O=Lisgar;S="&amp;K266&amp;";"&amp;"G="&amp;L266&amp;Sheet1!A266&amp;";"&amp;"I="&amp;M266&amp;";")</f>
        <v>#N/A</v>
      </c>
      <c r="U266" t="str">
        <f ca="1">(Sheet1!AM266)</f>
        <v>DC1MDB09</v>
      </c>
      <c r="V266" t="e">
        <f>(Sheet1!AC266)</f>
        <v>#VALUE!</v>
      </c>
      <c r="W266" t="e">
        <f>Sheet3!D266</f>
        <v>#VALUE!</v>
      </c>
      <c r="X266" t="e">
        <f>Sheet3!E266</f>
        <v>#VALUE!</v>
      </c>
      <c r="Y266" t="str">
        <f t="shared" si="24"/>
        <v/>
      </c>
      <c r="Z266" t="str">
        <f>IF(ISERROR(Sheet1!AI266),"",Sheet1!AI266)</f>
        <v/>
      </c>
      <c r="AA266" t="e">
        <f>IF(Sheet1!W266="Councillors",5120,IF(Sheet1!W266="Information Technology Services Dept.",1024,IF(Sheet1!W266="City Clerk and Solicitor Dept",1953,"No")))</f>
        <v>#VALUE!</v>
      </c>
      <c r="AB266" s="5" t="s">
        <v>96</v>
      </c>
      <c r="AC266" t="e">
        <f>IF(Sheet1!W266="Councillors",4608,IF(Sheet1!W266="Information Technology Services Dept.",921,IF(Sheet1!W266="City Clerk and Solicitor Dept",1855,"No")))</f>
        <v>#VALUE!</v>
      </c>
      <c r="AD266" t="e">
        <f t="shared" si="27"/>
        <v>#VALUE!</v>
      </c>
      <c r="AE266" t="str">
        <f ca="1">IF(Sheet1!AM266="DC1MDB01","DC1",IF(Sheet1!AM266="DC1MDB02","DC1",IF(Sheet1!AM266="DC1MDB03","DC1",IF(Sheet1!AM266="DC1MDB04","DC1",IF(Sheet1!AM266="DC1MDB05","DC1",IF(Sheet1!AM266="DC1MDB06","DC1",IF(Sheet1!AM266="DC1MDB07","DC1",IF(Sheet1!AM266="DC1MDB08","DC1",IF(Sheet1!AM266="DC1MDB09","DC1",IF(Sheet1!AM266="DC1MDB10","DC1",IF(Sheet1!AM266="DC4MDB01","DC4",IF(Sheet1!AM266="DC4MDB02","DC4",IF(Sheet1!AM266="DC4MDB03","DC4",IF(Sheet1!AM266="DC4MDB04","DC4",IF(Sheet1!AM266="DC4MDB05","DC4",IF(Sheet1!AM266="DC4MDB06","DC4",IF(Sheet1!AM266="DC4MDB07","DC4",IF(Sheet1!AM266="DC4MDB08","DC4",IF(Sheet1!AM266="DC4MDB09","DC4",IF(Sheet1!AM266="DC4MDB10","DC4","$False"))))))))))))))))))))</f>
        <v>DC1</v>
      </c>
      <c r="AF266" t="s">
        <v>35</v>
      </c>
      <c r="AG266" t="e">
        <f t="shared" si="28"/>
        <v>#VALUE!</v>
      </c>
      <c r="AH266" t="e">
        <f t="shared" si="29"/>
        <v>#VALUE!</v>
      </c>
      <c r="AI266" t="s">
        <v>11</v>
      </c>
      <c r="AJ266" t="s">
        <v>12</v>
      </c>
      <c r="AK266" t="s">
        <v>13</v>
      </c>
      <c r="AL266" t="s">
        <v>14</v>
      </c>
      <c r="AM266" t="s">
        <v>5</v>
      </c>
      <c r="AN266" t="s">
        <v>15</v>
      </c>
      <c r="AO266" t="s">
        <v>16</v>
      </c>
      <c r="AP266" t="s">
        <v>17</v>
      </c>
      <c r="AQ266" t="s">
        <v>18</v>
      </c>
      <c r="AR266" t="s">
        <v>19</v>
      </c>
    </row>
    <row r="267" spans="1:44" ht="13.5" customHeight="1">
      <c r="A267" s="7"/>
      <c r="B267" s="7"/>
      <c r="C267" s="7"/>
      <c r="D267" s="8"/>
      <c r="F267" s="9" t="str">
        <f>(Sheet1!AE267)</f>
        <v/>
      </c>
      <c r="G267" t="str">
        <f>IF(OR(Sheet1!AH267="Yes",Sheet1!AF267="Yes"),"\\CMFP538\"&amp;Sheet1!AK267,"")</f>
        <v/>
      </c>
      <c r="H267" t="str">
        <f>IF(G267="","",Sheet1!AK267)</f>
        <v/>
      </c>
      <c r="I267" t="str">
        <f>IF(G267="","",Sheet1!AJ267)</f>
        <v/>
      </c>
      <c r="J267" t="e">
        <f>PROPER(Sheet1!Z267)</f>
        <v>#VALUE!</v>
      </c>
      <c r="K267" t="e">
        <f>PROPER(TRIM(IF(ISERROR(Sheet1!N267),Sheet1!Q267,Sheet1!N267)))</f>
        <v>#VALUE!</v>
      </c>
      <c r="L267" t="e">
        <f>PROPER(Sheet1!V267)</f>
        <v>#VALUE!</v>
      </c>
      <c r="M267" t="str">
        <f>TRIM(IF(ISERROR(Sheet1!P267),"",Sheet1!P267))</f>
        <v/>
      </c>
      <c r="N267" s="6" t="e">
        <f>(Sheet1!AA267)</f>
        <v>#VALUE!</v>
      </c>
      <c r="O267" s="6" t="e">
        <f t="shared" si="25"/>
        <v>#VALUE!</v>
      </c>
      <c r="P267" s="6" t="e">
        <f>IF(Sheet1!X267="No","No",IF(Sheet1!X267="","No","Yes"))</f>
        <v>#VALUE!</v>
      </c>
      <c r="Q267" t="e">
        <f>(Sheet1!AB267)</f>
        <v>#VALUE!</v>
      </c>
      <c r="R267" s="6" t="e">
        <f>IF(Sheet1!F267=FALSE,Q267,Sheet1!G267&amp;Sheet1!F267)</f>
        <v>#VALUE!</v>
      </c>
      <c r="S267" s="6" t="e">
        <f t="shared" si="26"/>
        <v>#VALUE!</v>
      </c>
      <c r="T267" s="6" t="e">
        <f>IF(Sheet1!A267=0,"C=US;A= ;P=Regional Municip;O=Lisgar;S="&amp;K267&amp;";"&amp;"G="&amp;L267&amp;";"&amp;"I="&amp;M267&amp;";","C=US;A= ;P=Regional Municip;O=Lisgar;S="&amp;K267&amp;";"&amp;"G="&amp;L267&amp;Sheet1!A267&amp;";"&amp;"I="&amp;M267&amp;";")</f>
        <v>#N/A</v>
      </c>
      <c r="U267" t="str">
        <f ca="1">(Sheet1!AM267)</f>
        <v>DC1MDB03</v>
      </c>
      <c r="V267" t="e">
        <f>(Sheet1!AC267)</f>
        <v>#VALUE!</v>
      </c>
      <c r="W267" t="e">
        <f>Sheet3!D267</f>
        <v>#VALUE!</v>
      </c>
      <c r="X267" t="e">
        <f>Sheet3!E267</f>
        <v>#VALUE!</v>
      </c>
      <c r="Y267" t="str">
        <f t="shared" si="24"/>
        <v/>
      </c>
      <c r="Z267" t="str">
        <f>IF(ISERROR(Sheet1!AI267),"",Sheet1!AI267)</f>
        <v/>
      </c>
      <c r="AA267" t="e">
        <f>IF(Sheet1!W267="Councillors",5120,IF(Sheet1!W267="Information Technology Services Dept.",1024,IF(Sheet1!W267="City Clerk and Solicitor Dept",1953,"No")))</f>
        <v>#VALUE!</v>
      </c>
      <c r="AB267" s="5" t="s">
        <v>96</v>
      </c>
      <c r="AC267" t="e">
        <f>IF(Sheet1!W267="Councillors",4608,IF(Sheet1!W267="Information Technology Services Dept.",921,IF(Sheet1!W267="City Clerk and Solicitor Dept",1855,"No")))</f>
        <v>#VALUE!</v>
      </c>
      <c r="AD267" t="e">
        <f t="shared" si="27"/>
        <v>#VALUE!</v>
      </c>
      <c r="AE267" t="str">
        <f ca="1">IF(Sheet1!AM267="DC1MDB01","DC1",IF(Sheet1!AM267="DC1MDB02","DC1",IF(Sheet1!AM267="DC1MDB03","DC1",IF(Sheet1!AM267="DC1MDB04","DC1",IF(Sheet1!AM267="DC1MDB05","DC1",IF(Sheet1!AM267="DC1MDB06","DC1",IF(Sheet1!AM267="DC1MDB07","DC1",IF(Sheet1!AM267="DC1MDB08","DC1",IF(Sheet1!AM267="DC1MDB09","DC1",IF(Sheet1!AM267="DC1MDB10","DC1",IF(Sheet1!AM267="DC4MDB01","DC4",IF(Sheet1!AM267="DC4MDB02","DC4",IF(Sheet1!AM267="DC4MDB03","DC4",IF(Sheet1!AM267="DC4MDB04","DC4",IF(Sheet1!AM267="DC4MDB05","DC4",IF(Sheet1!AM267="DC4MDB06","DC4",IF(Sheet1!AM267="DC4MDB07","DC4",IF(Sheet1!AM267="DC4MDB08","DC4",IF(Sheet1!AM267="DC4MDB09","DC4",IF(Sheet1!AM267="DC4MDB10","DC4","$False"))))))))))))))))))))</f>
        <v>DC1</v>
      </c>
      <c r="AF267" t="s">
        <v>35</v>
      </c>
      <c r="AG267" t="e">
        <f t="shared" si="28"/>
        <v>#VALUE!</v>
      </c>
      <c r="AH267" t="e">
        <f t="shared" si="29"/>
        <v>#VALUE!</v>
      </c>
      <c r="AI267" t="s">
        <v>11</v>
      </c>
      <c r="AJ267" t="s">
        <v>12</v>
      </c>
      <c r="AK267" t="s">
        <v>13</v>
      </c>
      <c r="AL267" t="s">
        <v>14</v>
      </c>
      <c r="AM267" t="s">
        <v>5</v>
      </c>
      <c r="AN267" t="s">
        <v>15</v>
      </c>
      <c r="AO267" t="s">
        <v>16</v>
      </c>
      <c r="AP267" t="s">
        <v>17</v>
      </c>
      <c r="AQ267" t="s">
        <v>18</v>
      </c>
      <c r="AR267" t="s">
        <v>19</v>
      </c>
    </row>
    <row r="268" spans="1:44" ht="13.5" customHeight="1">
      <c r="A268" s="7"/>
      <c r="B268" s="7"/>
      <c r="C268" s="7"/>
      <c r="D268" s="8"/>
      <c r="F268" s="9" t="str">
        <f>(Sheet1!AE268)</f>
        <v/>
      </c>
      <c r="G268" t="str">
        <f>IF(OR(Sheet1!AH268="Yes",Sheet1!AF268="Yes"),"\\CMFP538\"&amp;Sheet1!AK268,"")</f>
        <v/>
      </c>
      <c r="H268" t="str">
        <f>IF(G268="","",Sheet1!AK268)</f>
        <v/>
      </c>
      <c r="I268" t="str">
        <f>IF(G268="","",Sheet1!AJ268)</f>
        <v/>
      </c>
      <c r="J268" t="e">
        <f>PROPER(Sheet1!Z268)</f>
        <v>#VALUE!</v>
      </c>
      <c r="K268" t="e">
        <f>PROPER(TRIM(IF(ISERROR(Sheet1!N268),Sheet1!Q268,Sheet1!N268)))</f>
        <v>#VALUE!</v>
      </c>
      <c r="L268" t="e">
        <f>PROPER(Sheet1!V268)</f>
        <v>#VALUE!</v>
      </c>
      <c r="M268" t="str">
        <f>TRIM(IF(ISERROR(Sheet1!P268),"",Sheet1!P268))</f>
        <v/>
      </c>
      <c r="N268" s="6" t="e">
        <f>(Sheet1!AA268)</f>
        <v>#VALUE!</v>
      </c>
      <c r="O268" s="6" t="e">
        <f t="shared" si="25"/>
        <v>#VALUE!</v>
      </c>
      <c r="P268" s="6" t="e">
        <f>IF(Sheet1!X268="No","No",IF(Sheet1!X268="","No","Yes"))</f>
        <v>#VALUE!</v>
      </c>
      <c r="Q268" t="e">
        <f>(Sheet1!AB268)</f>
        <v>#VALUE!</v>
      </c>
      <c r="R268" s="6" t="e">
        <f>IF(Sheet1!F268=FALSE,Q268,Sheet1!G268&amp;Sheet1!F268)</f>
        <v>#VALUE!</v>
      </c>
      <c r="S268" s="6" t="e">
        <f t="shared" si="26"/>
        <v>#VALUE!</v>
      </c>
      <c r="T268" s="6" t="e">
        <f>IF(Sheet1!A268=0,"C=US;A= ;P=Regional Municip;O=Lisgar;S="&amp;K268&amp;";"&amp;"G="&amp;L268&amp;";"&amp;"I="&amp;M268&amp;";","C=US;A= ;P=Regional Municip;O=Lisgar;S="&amp;K268&amp;";"&amp;"G="&amp;L268&amp;Sheet1!A268&amp;";"&amp;"I="&amp;M268&amp;";")</f>
        <v>#N/A</v>
      </c>
      <c r="U268" t="str">
        <f ca="1">(Sheet1!AM268)</f>
        <v>DC1MDB07</v>
      </c>
      <c r="V268" t="e">
        <f>(Sheet1!AC268)</f>
        <v>#VALUE!</v>
      </c>
      <c r="W268" t="e">
        <f>Sheet3!D268</f>
        <v>#VALUE!</v>
      </c>
      <c r="X268" t="e">
        <f>Sheet3!E268</f>
        <v>#VALUE!</v>
      </c>
      <c r="Y268" t="str">
        <f t="shared" si="24"/>
        <v/>
      </c>
      <c r="Z268" t="str">
        <f>IF(ISERROR(Sheet1!AI268),"",Sheet1!AI268)</f>
        <v/>
      </c>
      <c r="AA268" t="e">
        <f>IF(Sheet1!W268="Councillors",5120,IF(Sheet1!W268="Information Technology Services Dept.",1024,IF(Sheet1!W268="City Clerk and Solicitor Dept",1953,"No")))</f>
        <v>#VALUE!</v>
      </c>
      <c r="AB268" s="5" t="s">
        <v>96</v>
      </c>
      <c r="AC268" t="e">
        <f>IF(Sheet1!W268="Councillors",4608,IF(Sheet1!W268="Information Technology Services Dept.",921,IF(Sheet1!W268="City Clerk and Solicitor Dept",1855,"No")))</f>
        <v>#VALUE!</v>
      </c>
      <c r="AD268" t="e">
        <f t="shared" si="27"/>
        <v>#VALUE!</v>
      </c>
      <c r="AE268" t="str">
        <f ca="1">IF(Sheet1!AM268="DC1MDB01","DC1",IF(Sheet1!AM268="DC1MDB02","DC1",IF(Sheet1!AM268="DC1MDB03","DC1",IF(Sheet1!AM268="DC1MDB04","DC1",IF(Sheet1!AM268="DC1MDB05","DC1",IF(Sheet1!AM268="DC1MDB06","DC1",IF(Sheet1!AM268="DC1MDB07","DC1",IF(Sheet1!AM268="DC1MDB08","DC1",IF(Sheet1!AM268="DC1MDB09","DC1",IF(Sheet1!AM268="DC1MDB10","DC1",IF(Sheet1!AM268="DC4MDB01","DC4",IF(Sheet1!AM268="DC4MDB02","DC4",IF(Sheet1!AM268="DC4MDB03","DC4",IF(Sheet1!AM268="DC4MDB04","DC4",IF(Sheet1!AM268="DC4MDB05","DC4",IF(Sheet1!AM268="DC4MDB06","DC4",IF(Sheet1!AM268="DC4MDB07","DC4",IF(Sheet1!AM268="DC4MDB08","DC4",IF(Sheet1!AM268="DC4MDB09","DC4",IF(Sheet1!AM268="DC4MDB10","DC4","$False"))))))))))))))))))))</f>
        <v>DC1</v>
      </c>
      <c r="AF268" t="s">
        <v>35</v>
      </c>
      <c r="AG268" t="e">
        <f t="shared" si="28"/>
        <v>#VALUE!</v>
      </c>
      <c r="AH268" t="e">
        <f t="shared" si="29"/>
        <v>#VALUE!</v>
      </c>
      <c r="AI268" t="s">
        <v>11</v>
      </c>
      <c r="AJ268" t="s">
        <v>12</v>
      </c>
      <c r="AK268" t="s">
        <v>13</v>
      </c>
      <c r="AL268" t="s">
        <v>14</v>
      </c>
      <c r="AM268" t="s">
        <v>5</v>
      </c>
      <c r="AN268" t="s">
        <v>15</v>
      </c>
      <c r="AO268" t="s">
        <v>16</v>
      </c>
      <c r="AP268" t="s">
        <v>17</v>
      </c>
      <c r="AQ268" t="s">
        <v>18</v>
      </c>
      <c r="AR268" t="s">
        <v>19</v>
      </c>
    </row>
    <row r="269" spans="1:44" ht="13.5" customHeight="1">
      <c r="A269" s="7"/>
      <c r="B269" s="7"/>
      <c r="C269" s="7"/>
      <c r="D269" s="8"/>
      <c r="F269" s="9" t="str">
        <f>(Sheet1!AE269)</f>
        <v/>
      </c>
      <c r="G269" t="str">
        <f>IF(OR(Sheet1!AH269="Yes",Sheet1!AF269="Yes"),"\\CMFP538\"&amp;Sheet1!AK269,"")</f>
        <v/>
      </c>
      <c r="H269" t="str">
        <f>IF(G269="","",Sheet1!AK269)</f>
        <v/>
      </c>
      <c r="I269" t="str">
        <f>IF(G269="","",Sheet1!AJ269)</f>
        <v/>
      </c>
      <c r="J269" t="e">
        <f>PROPER(Sheet1!Z269)</f>
        <v>#VALUE!</v>
      </c>
      <c r="K269" t="e">
        <f>PROPER(TRIM(IF(ISERROR(Sheet1!N269),Sheet1!Q269,Sheet1!N269)))</f>
        <v>#VALUE!</v>
      </c>
      <c r="L269" t="e">
        <f>PROPER(Sheet1!V269)</f>
        <v>#VALUE!</v>
      </c>
      <c r="M269" t="str">
        <f>TRIM(IF(ISERROR(Sheet1!P269),"",Sheet1!P269))</f>
        <v/>
      </c>
      <c r="N269" s="6" t="e">
        <f>(Sheet1!AA269)</f>
        <v>#VALUE!</v>
      </c>
      <c r="O269" s="6" t="e">
        <f t="shared" si="25"/>
        <v>#VALUE!</v>
      </c>
      <c r="P269" s="6" t="e">
        <f>IF(Sheet1!X269="No","No",IF(Sheet1!X269="","No","Yes"))</f>
        <v>#VALUE!</v>
      </c>
      <c r="Q269" t="e">
        <f>(Sheet1!AB269)</f>
        <v>#VALUE!</v>
      </c>
      <c r="R269" s="6" t="e">
        <f>IF(Sheet1!F269=FALSE,Q269,Sheet1!G269&amp;Sheet1!F269)</f>
        <v>#VALUE!</v>
      </c>
      <c r="S269" s="6" t="e">
        <f t="shared" si="26"/>
        <v>#VALUE!</v>
      </c>
      <c r="T269" s="6" t="e">
        <f>IF(Sheet1!A269=0,"C=US;A= ;P=Regional Municip;O=Lisgar;S="&amp;K269&amp;";"&amp;"G="&amp;L269&amp;";"&amp;"I="&amp;M269&amp;";","C=US;A= ;P=Regional Municip;O=Lisgar;S="&amp;K269&amp;";"&amp;"G="&amp;L269&amp;Sheet1!A269&amp;";"&amp;"I="&amp;M269&amp;";")</f>
        <v>#N/A</v>
      </c>
      <c r="U269" t="str">
        <f ca="1">(Sheet1!AM269)</f>
        <v>DC4MDB01</v>
      </c>
      <c r="V269" t="e">
        <f>(Sheet1!AC269)</f>
        <v>#VALUE!</v>
      </c>
      <c r="W269" t="e">
        <f>Sheet3!D269</f>
        <v>#VALUE!</v>
      </c>
      <c r="X269" t="e">
        <f>Sheet3!E269</f>
        <v>#VALUE!</v>
      </c>
      <c r="Y269" t="str">
        <f t="shared" si="24"/>
        <v/>
      </c>
      <c r="Z269" t="str">
        <f>IF(ISERROR(Sheet1!AI269),"",Sheet1!AI269)</f>
        <v/>
      </c>
      <c r="AA269" t="e">
        <f>IF(Sheet1!W269="Councillors",5120,IF(Sheet1!W269="Information Technology Services Dept.",1024,IF(Sheet1!W269="City Clerk and Solicitor Dept",1953,"No")))</f>
        <v>#VALUE!</v>
      </c>
      <c r="AB269" s="5" t="s">
        <v>96</v>
      </c>
      <c r="AC269" t="e">
        <f>IF(Sheet1!W269="Councillors",4608,IF(Sheet1!W269="Information Technology Services Dept.",921,IF(Sheet1!W269="City Clerk and Solicitor Dept",1855,"No")))</f>
        <v>#VALUE!</v>
      </c>
      <c r="AD269" t="e">
        <f t="shared" si="27"/>
        <v>#VALUE!</v>
      </c>
      <c r="AE269" t="str">
        <f ca="1">IF(Sheet1!AM269="DC1MDB01","DC1",IF(Sheet1!AM269="DC1MDB02","DC1",IF(Sheet1!AM269="DC1MDB03","DC1",IF(Sheet1!AM269="DC1MDB04","DC1",IF(Sheet1!AM269="DC1MDB05","DC1",IF(Sheet1!AM269="DC1MDB06","DC1",IF(Sheet1!AM269="DC1MDB07","DC1",IF(Sheet1!AM269="DC1MDB08","DC1",IF(Sheet1!AM269="DC1MDB09","DC1",IF(Sheet1!AM269="DC1MDB10","DC1",IF(Sheet1!AM269="DC4MDB01","DC4",IF(Sheet1!AM269="DC4MDB02","DC4",IF(Sheet1!AM269="DC4MDB03","DC4",IF(Sheet1!AM269="DC4MDB04","DC4",IF(Sheet1!AM269="DC4MDB05","DC4",IF(Sheet1!AM269="DC4MDB06","DC4",IF(Sheet1!AM269="DC4MDB07","DC4",IF(Sheet1!AM269="DC4MDB08","DC4",IF(Sheet1!AM269="DC4MDB09","DC4",IF(Sheet1!AM269="DC4MDB10","DC4","$False"))))))))))))))))))))</f>
        <v>DC4</v>
      </c>
      <c r="AF269" t="s">
        <v>35</v>
      </c>
      <c r="AG269" t="e">
        <f t="shared" si="28"/>
        <v>#VALUE!</v>
      </c>
      <c r="AH269" t="e">
        <f t="shared" si="29"/>
        <v>#VALUE!</v>
      </c>
      <c r="AI269" t="s">
        <v>11</v>
      </c>
      <c r="AJ269" t="s">
        <v>12</v>
      </c>
      <c r="AK269" t="s">
        <v>13</v>
      </c>
      <c r="AL269" t="s">
        <v>14</v>
      </c>
      <c r="AM269" t="s">
        <v>5</v>
      </c>
      <c r="AN269" t="s">
        <v>15</v>
      </c>
      <c r="AO269" t="s">
        <v>16</v>
      </c>
      <c r="AP269" t="s">
        <v>17</v>
      </c>
      <c r="AQ269" t="s">
        <v>18</v>
      </c>
      <c r="AR269" t="s">
        <v>19</v>
      </c>
    </row>
    <row r="270" spans="1:44" ht="13.5" customHeight="1">
      <c r="A270" s="7"/>
      <c r="B270" s="7"/>
      <c r="C270" s="7"/>
      <c r="D270" s="8"/>
      <c r="F270" s="9" t="str">
        <f>(Sheet1!AE270)</f>
        <v/>
      </c>
      <c r="G270" t="str">
        <f>IF(OR(Sheet1!AH270="Yes",Sheet1!AF270="Yes"),"\\CMFP538\"&amp;Sheet1!AK270,"")</f>
        <v/>
      </c>
      <c r="H270" t="str">
        <f>IF(G270="","",Sheet1!AK270)</f>
        <v/>
      </c>
      <c r="I270" t="str">
        <f>IF(G270="","",Sheet1!AJ270)</f>
        <v/>
      </c>
      <c r="J270" t="e">
        <f>PROPER(Sheet1!Z270)</f>
        <v>#VALUE!</v>
      </c>
      <c r="K270" t="e">
        <f>PROPER(TRIM(IF(ISERROR(Sheet1!N270),Sheet1!Q270,Sheet1!N270)))</f>
        <v>#VALUE!</v>
      </c>
      <c r="L270" t="e">
        <f>PROPER(Sheet1!V270)</f>
        <v>#VALUE!</v>
      </c>
      <c r="M270" t="str">
        <f>TRIM(IF(ISERROR(Sheet1!P270),"",Sheet1!P270))</f>
        <v/>
      </c>
      <c r="N270" s="6" t="e">
        <f>(Sheet1!AA270)</f>
        <v>#VALUE!</v>
      </c>
      <c r="O270" s="6" t="e">
        <f t="shared" si="25"/>
        <v>#VALUE!</v>
      </c>
      <c r="P270" s="6" t="e">
        <f>IF(Sheet1!X270="No","No",IF(Sheet1!X270="","No","Yes"))</f>
        <v>#VALUE!</v>
      </c>
      <c r="Q270" t="e">
        <f>(Sheet1!AB270)</f>
        <v>#VALUE!</v>
      </c>
      <c r="R270" s="6" t="e">
        <f>IF(Sheet1!F270=FALSE,Q270,Sheet1!G270&amp;Sheet1!F270)</f>
        <v>#VALUE!</v>
      </c>
      <c r="S270" s="6" t="e">
        <f t="shared" si="26"/>
        <v>#VALUE!</v>
      </c>
      <c r="T270" s="6" t="e">
        <f>IF(Sheet1!A270=0,"C=US;A= ;P=Regional Municip;O=Lisgar;S="&amp;K270&amp;";"&amp;"G="&amp;L270&amp;";"&amp;"I="&amp;M270&amp;";","C=US;A= ;P=Regional Municip;O=Lisgar;S="&amp;K270&amp;";"&amp;"G="&amp;L270&amp;Sheet1!A270&amp;";"&amp;"I="&amp;M270&amp;";")</f>
        <v>#N/A</v>
      </c>
      <c r="U270" t="str">
        <f ca="1">(Sheet1!AM270)</f>
        <v>DC4MDB09</v>
      </c>
      <c r="V270" t="e">
        <f>(Sheet1!AC270)</f>
        <v>#VALUE!</v>
      </c>
      <c r="W270" t="e">
        <f>Sheet3!D270</f>
        <v>#VALUE!</v>
      </c>
      <c r="X270" t="e">
        <f>Sheet3!E270</f>
        <v>#VALUE!</v>
      </c>
      <c r="Y270" t="str">
        <f t="shared" si="24"/>
        <v/>
      </c>
      <c r="Z270" t="str">
        <f>IF(ISERROR(Sheet1!AI270),"",Sheet1!AI270)</f>
        <v/>
      </c>
      <c r="AA270" t="e">
        <f>IF(Sheet1!W270="Councillors",5120,IF(Sheet1!W270="Information Technology Services Dept.",1024,IF(Sheet1!W270="City Clerk and Solicitor Dept",1953,"No")))</f>
        <v>#VALUE!</v>
      </c>
      <c r="AB270" s="5" t="s">
        <v>96</v>
      </c>
      <c r="AC270" t="e">
        <f>IF(Sheet1!W270="Councillors",4608,IF(Sheet1!W270="Information Technology Services Dept.",921,IF(Sheet1!W270="City Clerk and Solicitor Dept",1855,"No")))</f>
        <v>#VALUE!</v>
      </c>
      <c r="AD270" t="e">
        <f t="shared" si="27"/>
        <v>#VALUE!</v>
      </c>
      <c r="AE270" t="str">
        <f ca="1">IF(Sheet1!AM270="DC1MDB01","DC1",IF(Sheet1!AM270="DC1MDB02","DC1",IF(Sheet1!AM270="DC1MDB03","DC1",IF(Sheet1!AM270="DC1MDB04","DC1",IF(Sheet1!AM270="DC1MDB05","DC1",IF(Sheet1!AM270="DC1MDB06","DC1",IF(Sheet1!AM270="DC1MDB07","DC1",IF(Sheet1!AM270="DC1MDB08","DC1",IF(Sheet1!AM270="DC1MDB09","DC1",IF(Sheet1!AM270="DC1MDB10","DC1",IF(Sheet1!AM270="DC4MDB01","DC4",IF(Sheet1!AM270="DC4MDB02","DC4",IF(Sheet1!AM270="DC4MDB03","DC4",IF(Sheet1!AM270="DC4MDB04","DC4",IF(Sheet1!AM270="DC4MDB05","DC4",IF(Sheet1!AM270="DC4MDB06","DC4",IF(Sheet1!AM270="DC4MDB07","DC4",IF(Sheet1!AM270="DC4MDB08","DC4",IF(Sheet1!AM270="DC4MDB09","DC4",IF(Sheet1!AM270="DC4MDB10","DC4","$False"))))))))))))))))))))</f>
        <v>DC4</v>
      </c>
      <c r="AF270" t="s">
        <v>35</v>
      </c>
      <c r="AG270" t="e">
        <f t="shared" si="28"/>
        <v>#VALUE!</v>
      </c>
      <c r="AH270" t="e">
        <f t="shared" si="29"/>
        <v>#VALUE!</v>
      </c>
      <c r="AI270" t="s">
        <v>11</v>
      </c>
      <c r="AJ270" t="s">
        <v>12</v>
      </c>
      <c r="AK270" t="s">
        <v>13</v>
      </c>
      <c r="AL270" t="s">
        <v>14</v>
      </c>
      <c r="AM270" t="s">
        <v>5</v>
      </c>
      <c r="AN270" t="s">
        <v>15</v>
      </c>
      <c r="AO270" t="s">
        <v>16</v>
      </c>
      <c r="AP270" t="s">
        <v>17</v>
      </c>
      <c r="AQ270" t="s">
        <v>18</v>
      </c>
      <c r="AR270" t="s">
        <v>19</v>
      </c>
    </row>
    <row r="271" spans="1:44" ht="13.5" customHeight="1">
      <c r="A271" s="7"/>
      <c r="B271" s="7"/>
      <c r="C271" s="7"/>
      <c r="D271" s="8"/>
      <c r="F271" s="9" t="str">
        <f>(Sheet1!AE271)</f>
        <v/>
      </c>
      <c r="G271" t="str">
        <f>IF(OR(Sheet1!AH271="Yes",Sheet1!AF271="Yes"),"\\CMFP538\"&amp;Sheet1!AK271,"")</f>
        <v/>
      </c>
      <c r="H271" t="str">
        <f>IF(G271="","",Sheet1!AK271)</f>
        <v/>
      </c>
      <c r="I271" t="str">
        <f>IF(G271="","",Sheet1!AJ271)</f>
        <v/>
      </c>
      <c r="J271" t="e">
        <f>PROPER(Sheet1!Z271)</f>
        <v>#VALUE!</v>
      </c>
      <c r="K271" t="e">
        <f>PROPER(TRIM(IF(ISERROR(Sheet1!N271),Sheet1!Q271,Sheet1!N271)))</f>
        <v>#VALUE!</v>
      </c>
      <c r="L271" t="e">
        <f>PROPER(Sheet1!V271)</f>
        <v>#VALUE!</v>
      </c>
      <c r="M271" t="str">
        <f>TRIM(IF(ISERROR(Sheet1!P271),"",Sheet1!P271))</f>
        <v/>
      </c>
      <c r="N271" s="6" t="e">
        <f>(Sheet1!AA271)</f>
        <v>#VALUE!</v>
      </c>
      <c r="O271" s="6" t="e">
        <f t="shared" si="25"/>
        <v>#VALUE!</v>
      </c>
      <c r="P271" s="6" t="e">
        <f>IF(Sheet1!X271="No","No",IF(Sheet1!X271="","No","Yes"))</f>
        <v>#VALUE!</v>
      </c>
      <c r="Q271" t="e">
        <f>(Sheet1!AB271)</f>
        <v>#VALUE!</v>
      </c>
      <c r="R271" s="6" t="e">
        <f>IF(Sheet1!F271=FALSE,Q271,Sheet1!G271&amp;Sheet1!F271)</f>
        <v>#VALUE!</v>
      </c>
      <c r="S271" s="6" t="e">
        <f t="shared" si="26"/>
        <v>#VALUE!</v>
      </c>
      <c r="T271" s="6" t="e">
        <f>IF(Sheet1!A271=0,"C=US;A= ;P=Regional Municip;O=Lisgar;S="&amp;K271&amp;";"&amp;"G="&amp;L271&amp;";"&amp;"I="&amp;M271&amp;";","C=US;A= ;P=Regional Municip;O=Lisgar;S="&amp;K271&amp;";"&amp;"G="&amp;L271&amp;Sheet1!A271&amp;";"&amp;"I="&amp;M271&amp;";")</f>
        <v>#N/A</v>
      </c>
      <c r="U271" t="str">
        <f ca="1">(Sheet1!AM271)</f>
        <v>DC1MDB01</v>
      </c>
      <c r="V271" t="e">
        <f>(Sheet1!AC271)</f>
        <v>#VALUE!</v>
      </c>
      <c r="W271" t="e">
        <f>Sheet3!D271</f>
        <v>#VALUE!</v>
      </c>
      <c r="X271" t="e">
        <f>Sheet3!E271</f>
        <v>#VALUE!</v>
      </c>
      <c r="Y271" t="str">
        <f t="shared" si="24"/>
        <v/>
      </c>
      <c r="Z271" t="str">
        <f>IF(ISERROR(Sheet1!AI271),"",Sheet1!AI271)</f>
        <v/>
      </c>
      <c r="AA271" t="e">
        <f>IF(Sheet1!W271="Councillors",5120,IF(Sheet1!W271="Information Technology Services Dept.",1024,IF(Sheet1!W271="City Clerk and Solicitor Dept",1953,"No")))</f>
        <v>#VALUE!</v>
      </c>
      <c r="AB271" s="5" t="s">
        <v>96</v>
      </c>
      <c r="AC271" t="e">
        <f>IF(Sheet1!W271="Councillors",4608,IF(Sheet1!W271="Information Technology Services Dept.",921,IF(Sheet1!W271="City Clerk and Solicitor Dept",1855,"No")))</f>
        <v>#VALUE!</v>
      </c>
      <c r="AD271" t="e">
        <f t="shared" si="27"/>
        <v>#VALUE!</v>
      </c>
      <c r="AE271" t="str">
        <f ca="1">IF(Sheet1!AM271="DC1MDB01","DC1",IF(Sheet1!AM271="DC1MDB02","DC1",IF(Sheet1!AM271="DC1MDB03","DC1",IF(Sheet1!AM271="DC1MDB04","DC1",IF(Sheet1!AM271="DC1MDB05","DC1",IF(Sheet1!AM271="DC1MDB06","DC1",IF(Sheet1!AM271="DC1MDB07","DC1",IF(Sheet1!AM271="DC1MDB08","DC1",IF(Sheet1!AM271="DC1MDB09","DC1",IF(Sheet1!AM271="DC1MDB10","DC1",IF(Sheet1!AM271="DC4MDB01","DC4",IF(Sheet1!AM271="DC4MDB02","DC4",IF(Sheet1!AM271="DC4MDB03","DC4",IF(Sheet1!AM271="DC4MDB04","DC4",IF(Sheet1!AM271="DC4MDB05","DC4",IF(Sheet1!AM271="DC4MDB06","DC4",IF(Sheet1!AM271="DC4MDB07","DC4",IF(Sheet1!AM271="DC4MDB08","DC4",IF(Sheet1!AM271="DC4MDB09","DC4",IF(Sheet1!AM271="DC4MDB10","DC4","$False"))))))))))))))))))))</f>
        <v>DC1</v>
      </c>
      <c r="AF271" t="s">
        <v>35</v>
      </c>
      <c r="AG271" t="e">
        <f t="shared" si="28"/>
        <v>#VALUE!</v>
      </c>
      <c r="AH271" t="e">
        <f t="shared" si="29"/>
        <v>#VALUE!</v>
      </c>
      <c r="AI271" t="s">
        <v>11</v>
      </c>
      <c r="AJ271" t="s">
        <v>12</v>
      </c>
      <c r="AK271" t="s">
        <v>13</v>
      </c>
      <c r="AL271" t="s">
        <v>14</v>
      </c>
      <c r="AM271" t="s">
        <v>5</v>
      </c>
      <c r="AN271" t="s">
        <v>15</v>
      </c>
      <c r="AO271" t="s">
        <v>16</v>
      </c>
      <c r="AP271" t="s">
        <v>17</v>
      </c>
      <c r="AQ271" t="s">
        <v>18</v>
      </c>
      <c r="AR271" t="s">
        <v>19</v>
      </c>
    </row>
    <row r="272" spans="1:44" ht="13.5" customHeight="1">
      <c r="A272" s="7"/>
      <c r="B272" s="7"/>
      <c r="C272" s="7"/>
      <c r="D272" s="8"/>
      <c r="F272" s="9" t="str">
        <f>(Sheet1!AE272)</f>
        <v/>
      </c>
      <c r="G272" t="str">
        <f>IF(OR(Sheet1!AH272="Yes",Sheet1!AF272="Yes"),"\\CMFP538\"&amp;Sheet1!AK272,"")</f>
        <v/>
      </c>
      <c r="H272" t="str">
        <f>IF(G272="","",Sheet1!AK272)</f>
        <v/>
      </c>
      <c r="I272" t="str">
        <f>IF(G272="","",Sheet1!AJ272)</f>
        <v/>
      </c>
      <c r="J272" t="e">
        <f>PROPER(Sheet1!Z272)</f>
        <v>#VALUE!</v>
      </c>
      <c r="K272" t="e">
        <f>PROPER(TRIM(IF(ISERROR(Sheet1!N272),Sheet1!Q272,Sheet1!N272)))</f>
        <v>#VALUE!</v>
      </c>
      <c r="L272" t="e">
        <f>PROPER(Sheet1!V272)</f>
        <v>#VALUE!</v>
      </c>
      <c r="M272" t="str">
        <f>TRIM(IF(ISERROR(Sheet1!P272),"",Sheet1!P272))</f>
        <v/>
      </c>
      <c r="N272" s="6" t="e">
        <f>(Sheet1!AA272)</f>
        <v>#VALUE!</v>
      </c>
      <c r="O272" s="6" t="e">
        <f t="shared" si="25"/>
        <v>#VALUE!</v>
      </c>
      <c r="P272" s="6" t="e">
        <f>IF(Sheet1!X272="No","No",IF(Sheet1!X272="","No","Yes"))</f>
        <v>#VALUE!</v>
      </c>
      <c r="Q272" t="e">
        <f>(Sheet1!AB272)</f>
        <v>#VALUE!</v>
      </c>
      <c r="R272" s="6" t="e">
        <f>IF(Sheet1!F272=FALSE,Q272,Sheet1!G272&amp;Sheet1!F272)</f>
        <v>#VALUE!</v>
      </c>
      <c r="S272" s="6" t="e">
        <f t="shared" si="26"/>
        <v>#VALUE!</v>
      </c>
      <c r="T272" s="6" t="e">
        <f>IF(Sheet1!A272=0,"C=US;A= ;P=Regional Municip;O=Lisgar;S="&amp;K272&amp;";"&amp;"G="&amp;L272&amp;";"&amp;"I="&amp;M272&amp;";","C=US;A= ;P=Regional Municip;O=Lisgar;S="&amp;K272&amp;";"&amp;"G="&amp;L272&amp;Sheet1!A272&amp;";"&amp;"I="&amp;M272&amp;";")</f>
        <v>#N/A</v>
      </c>
      <c r="U272" t="str">
        <f ca="1">(Sheet1!AM272)</f>
        <v>DC4MDB01</v>
      </c>
      <c r="V272" t="e">
        <f>(Sheet1!AC272)</f>
        <v>#VALUE!</v>
      </c>
      <c r="W272" t="e">
        <f>Sheet3!D272</f>
        <v>#VALUE!</v>
      </c>
      <c r="X272" t="e">
        <f>Sheet3!E272</f>
        <v>#VALUE!</v>
      </c>
      <c r="Y272" t="str">
        <f t="shared" si="24"/>
        <v/>
      </c>
      <c r="Z272" t="str">
        <f>IF(ISERROR(Sheet1!AI272),"",Sheet1!AI272)</f>
        <v/>
      </c>
      <c r="AA272" t="e">
        <f>IF(Sheet1!W272="Councillors",5120,IF(Sheet1!W272="Information Technology Services Dept.",1024,IF(Sheet1!W272="City Clerk and Solicitor Dept",1953,"No")))</f>
        <v>#VALUE!</v>
      </c>
      <c r="AB272" s="5" t="s">
        <v>96</v>
      </c>
      <c r="AC272" t="e">
        <f>IF(Sheet1!W272="Councillors",4608,IF(Sheet1!W272="Information Technology Services Dept.",921,IF(Sheet1!W272="City Clerk and Solicitor Dept",1855,"No")))</f>
        <v>#VALUE!</v>
      </c>
      <c r="AD272" t="e">
        <f t="shared" si="27"/>
        <v>#VALUE!</v>
      </c>
      <c r="AE272" t="str">
        <f ca="1">IF(Sheet1!AM272="DC1MDB01","DC1",IF(Sheet1!AM272="DC1MDB02","DC1",IF(Sheet1!AM272="DC1MDB03","DC1",IF(Sheet1!AM272="DC1MDB04","DC1",IF(Sheet1!AM272="DC1MDB05","DC1",IF(Sheet1!AM272="DC1MDB06","DC1",IF(Sheet1!AM272="DC1MDB07","DC1",IF(Sheet1!AM272="DC1MDB08","DC1",IF(Sheet1!AM272="DC1MDB09","DC1",IF(Sheet1!AM272="DC1MDB10","DC1",IF(Sheet1!AM272="DC4MDB01","DC4",IF(Sheet1!AM272="DC4MDB02","DC4",IF(Sheet1!AM272="DC4MDB03","DC4",IF(Sheet1!AM272="DC4MDB04","DC4",IF(Sheet1!AM272="DC4MDB05","DC4",IF(Sheet1!AM272="DC4MDB06","DC4",IF(Sheet1!AM272="DC4MDB07","DC4",IF(Sheet1!AM272="DC4MDB08","DC4",IF(Sheet1!AM272="DC4MDB09","DC4",IF(Sheet1!AM272="DC4MDB10","DC4","$False"))))))))))))))))))))</f>
        <v>DC4</v>
      </c>
      <c r="AF272" t="s">
        <v>35</v>
      </c>
      <c r="AG272" t="e">
        <f t="shared" si="28"/>
        <v>#VALUE!</v>
      </c>
      <c r="AH272" t="e">
        <f t="shared" si="29"/>
        <v>#VALUE!</v>
      </c>
      <c r="AI272" t="s">
        <v>11</v>
      </c>
      <c r="AJ272" t="s">
        <v>12</v>
      </c>
      <c r="AK272" t="s">
        <v>13</v>
      </c>
      <c r="AL272" t="s">
        <v>14</v>
      </c>
      <c r="AM272" t="s">
        <v>5</v>
      </c>
      <c r="AN272" t="s">
        <v>15</v>
      </c>
      <c r="AO272" t="s">
        <v>16</v>
      </c>
      <c r="AP272" t="s">
        <v>17</v>
      </c>
      <c r="AQ272" t="s">
        <v>18</v>
      </c>
      <c r="AR272" t="s">
        <v>19</v>
      </c>
    </row>
    <row r="273" spans="1:44" ht="13.5" customHeight="1">
      <c r="A273" s="7"/>
      <c r="B273" s="7"/>
      <c r="C273" s="7"/>
      <c r="D273" s="8"/>
      <c r="F273" s="9" t="str">
        <f>(Sheet1!AE273)</f>
        <v/>
      </c>
      <c r="G273" t="str">
        <f>IF(OR(Sheet1!AH273="Yes",Sheet1!AF273="Yes"),"\\CMFP538\"&amp;Sheet1!AK273,"")</f>
        <v/>
      </c>
      <c r="H273" t="str">
        <f>IF(G273="","",Sheet1!AK273)</f>
        <v/>
      </c>
      <c r="I273" t="str">
        <f>IF(G273="","",Sheet1!AJ273)</f>
        <v/>
      </c>
      <c r="J273" t="e">
        <f>PROPER(Sheet1!Z273)</f>
        <v>#VALUE!</v>
      </c>
      <c r="K273" t="e">
        <f>PROPER(TRIM(IF(ISERROR(Sheet1!N273),Sheet1!Q273,Sheet1!N273)))</f>
        <v>#VALUE!</v>
      </c>
      <c r="L273" t="e">
        <f>PROPER(Sheet1!V273)</f>
        <v>#VALUE!</v>
      </c>
      <c r="M273" t="str">
        <f>TRIM(IF(ISERROR(Sheet1!P273),"",Sheet1!P273))</f>
        <v/>
      </c>
      <c r="N273" s="6" t="e">
        <f>(Sheet1!AA273)</f>
        <v>#VALUE!</v>
      </c>
      <c r="O273" s="6" t="e">
        <f t="shared" si="25"/>
        <v>#VALUE!</v>
      </c>
      <c r="P273" s="6" t="e">
        <f>IF(Sheet1!X273="No","No",IF(Sheet1!X273="","No","Yes"))</f>
        <v>#VALUE!</v>
      </c>
      <c r="Q273" t="e">
        <f>(Sheet1!AB273)</f>
        <v>#VALUE!</v>
      </c>
      <c r="R273" s="6" t="e">
        <f>IF(Sheet1!F273=FALSE,Q273,Sheet1!G273&amp;Sheet1!F273)</f>
        <v>#VALUE!</v>
      </c>
      <c r="S273" s="6" t="e">
        <f t="shared" si="26"/>
        <v>#VALUE!</v>
      </c>
      <c r="T273" s="6" t="e">
        <f>IF(Sheet1!A273=0,"C=US;A= ;P=Regional Municip;O=Lisgar;S="&amp;K273&amp;";"&amp;"G="&amp;L273&amp;";"&amp;"I="&amp;M273&amp;";","C=US;A= ;P=Regional Municip;O=Lisgar;S="&amp;K273&amp;";"&amp;"G="&amp;L273&amp;Sheet1!A273&amp;";"&amp;"I="&amp;M273&amp;";")</f>
        <v>#N/A</v>
      </c>
      <c r="U273" t="str">
        <f ca="1">(Sheet1!AM273)</f>
        <v>DC4MDB09</v>
      </c>
      <c r="V273" t="e">
        <f>(Sheet1!AC273)</f>
        <v>#VALUE!</v>
      </c>
      <c r="W273" t="e">
        <f>Sheet3!D273</f>
        <v>#VALUE!</v>
      </c>
      <c r="X273" t="e">
        <f>Sheet3!E273</f>
        <v>#VALUE!</v>
      </c>
      <c r="Y273" t="str">
        <f t="shared" si="24"/>
        <v/>
      </c>
      <c r="Z273" t="str">
        <f>IF(ISERROR(Sheet1!AI273),"",Sheet1!AI273)</f>
        <v/>
      </c>
      <c r="AA273" t="e">
        <f>IF(Sheet1!W273="Councillors",5120,IF(Sheet1!W273="Information Technology Services Dept.",1024,IF(Sheet1!W273="City Clerk and Solicitor Dept",1953,"No")))</f>
        <v>#VALUE!</v>
      </c>
      <c r="AB273" s="5" t="s">
        <v>96</v>
      </c>
      <c r="AC273" t="e">
        <f>IF(Sheet1!W273="Councillors",4608,IF(Sheet1!W273="Information Technology Services Dept.",921,IF(Sheet1!W273="City Clerk and Solicitor Dept",1855,"No")))</f>
        <v>#VALUE!</v>
      </c>
      <c r="AD273" t="e">
        <f t="shared" si="27"/>
        <v>#VALUE!</v>
      </c>
      <c r="AE273" t="str">
        <f ca="1">IF(Sheet1!AM273="DC1MDB01","DC1",IF(Sheet1!AM273="DC1MDB02","DC1",IF(Sheet1!AM273="DC1MDB03","DC1",IF(Sheet1!AM273="DC1MDB04","DC1",IF(Sheet1!AM273="DC1MDB05","DC1",IF(Sheet1!AM273="DC1MDB06","DC1",IF(Sheet1!AM273="DC1MDB07","DC1",IF(Sheet1!AM273="DC1MDB08","DC1",IF(Sheet1!AM273="DC1MDB09","DC1",IF(Sheet1!AM273="DC1MDB10","DC1",IF(Sheet1!AM273="DC4MDB01","DC4",IF(Sheet1!AM273="DC4MDB02","DC4",IF(Sheet1!AM273="DC4MDB03","DC4",IF(Sheet1!AM273="DC4MDB04","DC4",IF(Sheet1!AM273="DC4MDB05","DC4",IF(Sheet1!AM273="DC4MDB06","DC4",IF(Sheet1!AM273="DC4MDB07","DC4",IF(Sheet1!AM273="DC4MDB08","DC4",IF(Sheet1!AM273="DC4MDB09","DC4",IF(Sheet1!AM273="DC4MDB10","DC4","$False"))))))))))))))))))))</f>
        <v>DC4</v>
      </c>
      <c r="AF273" t="s">
        <v>35</v>
      </c>
      <c r="AG273" t="e">
        <f t="shared" si="28"/>
        <v>#VALUE!</v>
      </c>
      <c r="AH273" t="e">
        <f t="shared" si="29"/>
        <v>#VALUE!</v>
      </c>
      <c r="AI273" t="s">
        <v>11</v>
      </c>
      <c r="AJ273" t="s">
        <v>12</v>
      </c>
      <c r="AK273" t="s">
        <v>13</v>
      </c>
      <c r="AL273" t="s">
        <v>14</v>
      </c>
      <c r="AM273" t="s">
        <v>5</v>
      </c>
      <c r="AN273" t="s">
        <v>15</v>
      </c>
      <c r="AO273" t="s">
        <v>16</v>
      </c>
      <c r="AP273" t="s">
        <v>17</v>
      </c>
      <c r="AQ273" t="s">
        <v>18</v>
      </c>
      <c r="AR273" t="s">
        <v>19</v>
      </c>
    </row>
    <row r="274" spans="1:44" ht="13.5" customHeight="1">
      <c r="A274" s="7"/>
      <c r="B274" s="7"/>
      <c r="C274" s="7"/>
      <c r="D274" s="8"/>
      <c r="F274" s="9" t="str">
        <f>(Sheet1!AE274)</f>
        <v/>
      </c>
      <c r="G274" t="str">
        <f>IF(OR(Sheet1!AH274="Yes",Sheet1!AF274="Yes"),"\\CMFP538\"&amp;Sheet1!AK274,"")</f>
        <v/>
      </c>
      <c r="H274" t="str">
        <f>IF(G274="","",Sheet1!AK274)</f>
        <v/>
      </c>
      <c r="I274" t="str">
        <f>IF(G274="","",Sheet1!AJ274)</f>
        <v/>
      </c>
      <c r="J274" t="e">
        <f>PROPER(Sheet1!Z274)</f>
        <v>#VALUE!</v>
      </c>
      <c r="K274" t="e">
        <f>PROPER(TRIM(IF(ISERROR(Sheet1!N274),Sheet1!Q274,Sheet1!N274)))</f>
        <v>#VALUE!</v>
      </c>
      <c r="L274" t="e">
        <f>PROPER(Sheet1!V274)</f>
        <v>#VALUE!</v>
      </c>
      <c r="M274" t="str">
        <f>TRIM(IF(ISERROR(Sheet1!P274),"",Sheet1!P274))</f>
        <v/>
      </c>
      <c r="N274" s="6" t="e">
        <f>(Sheet1!AA274)</f>
        <v>#VALUE!</v>
      </c>
      <c r="O274" s="6" t="e">
        <f t="shared" si="25"/>
        <v>#VALUE!</v>
      </c>
      <c r="P274" s="6" t="e">
        <f>IF(Sheet1!X274="No","No",IF(Sheet1!X274="","No","Yes"))</f>
        <v>#VALUE!</v>
      </c>
      <c r="Q274" t="e">
        <f>(Sheet1!AB274)</f>
        <v>#VALUE!</v>
      </c>
      <c r="R274" s="6" t="e">
        <f>IF(Sheet1!F274=FALSE,Q274,Sheet1!G274&amp;Sheet1!F274)</f>
        <v>#VALUE!</v>
      </c>
      <c r="S274" s="6" t="e">
        <f t="shared" si="26"/>
        <v>#VALUE!</v>
      </c>
      <c r="T274" s="6" t="e">
        <f>IF(Sheet1!A274=0,"C=US;A= ;P=Regional Municip;O=Lisgar;S="&amp;K274&amp;";"&amp;"G="&amp;L274&amp;";"&amp;"I="&amp;M274&amp;";","C=US;A= ;P=Regional Municip;O=Lisgar;S="&amp;K274&amp;";"&amp;"G="&amp;L274&amp;Sheet1!A274&amp;";"&amp;"I="&amp;M274&amp;";")</f>
        <v>#N/A</v>
      </c>
      <c r="U274" t="str">
        <f ca="1">(Sheet1!AM274)</f>
        <v>DC4MDB09</v>
      </c>
      <c r="V274" t="e">
        <f>(Sheet1!AC274)</f>
        <v>#VALUE!</v>
      </c>
      <c r="W274" t="e">
        <f>Sheet3!D274</f>
        <v>#VALUE!</v>
      </c>
      <c r="X274" t="e">
        <f>Sheet3!E274</f>
        <v>#VALUE!</v>
      </c>
      <c r="Y274" t="str">
        <f t="shared" si="24"/>
        <v/>
      </c>
      <c r="Z274" t="str">
        <f>IF(ISERROR(Sheet1!AI274),"",Sheet1!AI274)</f>
        <v/>
      </c>
      <c r="AA274" t="e">
        <f>IF(Sheet1!W274="Councillors",5120,IF(Sheet1!W274="Information Technology Services Dept.",1024,IF(Sheet1!W274="City Clerk and Solicitor Dept",1953,"No")))</f>
        <v>#VALUE!</v>
      </c>
      <c r="AB274" s="5" t="s">
        <v>96</v>
      </c>
      <c r="AC274" t="e">
        <f>IF(Sheet1!W274="Councillors",4608,IF(Sheet1!W274="Information Technology Services Dept.",921,IF(Sheet1!W274="City Clerk and Solicitor Dept",1855,"No")))</f>
        <v>#VALUE!</v>
      </c>
      <c r="AD274" t="e">
        <f t="shared" si="27"/>
        <v>#VALUE!</v>
      </c>
      <c r="AE274" t="str">
        <f ca="1">IF(Sheet1!AM274="DC1MDB01","DC1",IF(Sheet1!AM274="DC1MDB02","DC1",IF(Sheet1!AM274="DC1MDB03","DC1",IF(Sheet1!AM274="DC1MDB04","DC1",IF(Sheet1!AM274="DC1MDB05","DC1",IF(Sheet1!AM274="DC1MDB06","DC1",IF(Sheet1!AM274="DC1MDB07","DC1",IF(Sheet1!AM274="DC1MDB08","DC1",IF(Sheet1!AM274="DC1MDB09","DC1",IF(Sheet1!AM274="DC1MDB10","DC1",IF(Sheet1!AM274="DC4MDB01","DC4",IF(Sheet1!AM274="DC4MDB02","DC4",IF(Sheet1!AM274="DC4MDB03","DC4",IF(Sheet1!AM274="DC4MDB04","DC4",IF(Sheet1!AM274="DC4MDB05","DC4",IF(Sheet1!AM274="DC4MDB06","DC4",IF(Sheet1!AM274="DC4MDB07","DC4",IF(Sheet1!AM274="DC4MDB08","DC4",IF(Sheet1!AM274="DC4MDB09","DC4",IF(Sheet1!AM274="DC4MDB10","DC4","$False"))))))))))))))))))))</f>
        <v>DC4</v>
      </c>
      <c r="AF274" t="s">
        <v>35</v>
      </c>
      <c r="AG274" t="e">
        <f t="shared" si="28"/>
        <v>#VALUE!</v>
      </c>
      <c r="AH274" t="e">
        <f t="shared" si="29"/>
        <v>#VALUE!</v>
      </c>
      <c r="AI274" t="s">
        <v>11</v>
      </c>
      <c r="AJ274" t="s">
        <v>12</v>
      </c>
      <c r="AK274" t="s">
        <v>13</v>
      </c>
      <c r="AL274" t="s">
        <v>14</v>
      </c>
      <c r="AM274" t="s">
        <v>5</v>
      </c>
      <c r="AN274" t="s">
        <v>15</v>
      </c>
      <c r="AO274" t="s">
        <v>16</v>
      </c>
      <c r="AP274" t="s">
        <v>17</v>
      </c>
      <c r="AQ274" t="s">
        <v>18</v>
      </c>
      <c r="AR274" t="s">
        <v>19</v>
      </c>
    </row>
    <row r="275" spans="1:44" ht="13.5" customHeight="1">
      <c r="A275" s="7"/>
      <c r="B275" s="7"/>
      <c r="C275" s="7"/>
      <c r="D275" s="8"/>
      <c r="F275" s="9" t="str">
        <f>(Sheet1!AE275)</f>
        <v/>
      </c>
      <c r="G275" t="str">
        <f>IF(OR(Sheet1!AH275="Yes",Sheet1!AF275="Yes"),"\\CMFP538\"&amp;Sheet1!AK275,"")</f>
        <v/>
      </c>
      <c r="H275" t="str">
        <f>IF(G275="","",Sheet1!AK275)</f>
        <v/>
      </c>
      <c r="I275" t="str">
        <f>IF(G275="","",Sheet1!AJ275)</f>
        <v/>
      </c>
      <c r="J275" t="e">
        <f>PROPER(Sheet1!Z275)</f>
        <v>#VALUE!</v>
      </c>
      <c r="K275" t="e">
        <f>PROPER(TRIM(IF(ISERROR(Sheet1!N275),Sheet1!Q275,Sheet1!N275)))</f>
        <v>#VALUE!</v>
      </c>
      <c r="L275" t="e">
        <f>PROPER(Sheet1!V275)</f>
        <v>#VALUE!</v>
      </c>
      <c r="M275" t="str">
        <f>TRIM(IF(ISERROR(Sheet1!P275),"",Sheet1!P275))</f>
        <v/>
      </c>
      <c r="N275" s="6" t="e">
        <f>(Sheet1!AA275)</f>
        <v>#VALUE!</v>
      </c>
      <c r="O275" s="6" t="e">
        <f t="shared" si="25"/>
        <v>#VALUE!</v>
      </c>
      <c r="P275" s="6" t="e">
        <f>IF(Sheet1!X275="No","No",IF(Sheet1!X275="","No","Yes"))</f>
        <v>#VALUE!</v>
      </c>
      <c r="Q275" t="e">
        <f>(Sheet1!AB275)</f>
        <v>#VALUE!</v>
      </c>
      <c r="R275" s="6" t="e">
        <f>IF(Sheet1!F275=FALSE,Q275,Sheet1!G275&amp;Sheet1!F275)</f>
        <v>#VALUE!</v>
      </c>
      <c r="S275" s="6" t="e">
        <f t="shared" si="26"/>
        <v>#VALUE!</v>
      </c>
      <c r="T275" s="6" t="e">
        <f>IF(Sheet1!A275=0,"C=US;A= ;P=Regional Municip;O=Lisgar;S="&amp;K275&amp;";"&amp;"G="&amp;L275&amp;";"&amp;"I="&amp;M275&amp;";","C=US;A= ;P=Regional Municip;O=Lisgar;S="&amp;K275&amp;";"&amp;"G="&amp;L275&amp;Sheet1!A275&amp;";"&amp;"I="&amp;M275&amp;";")</f>
        <v>#N/A</v>
      </c>
      <c r="U275" t="str">
        <f ca="1">(Sheet1!AM275)</f>
        <v>DC4MDB08</v>
      </c>
      <c r="V275" t="e">
        <f>(Sheet1!AC275)</f>
        <v>#VALUE!</v>
      </c>
      <c r="W275" t="e">
        <f>Sheet3!D275</f>
        <v>#VALUE!</v>
      </c>
      <c r="X275" t="e">
        <f>Sheet3!E275</f>
        <v>#VALUE!</v>
      </c>
      <c r="Y275" t="str">
        <f t="shared" si="24"/>
        <v/>
      </c>
      <c r="Z275" t="str">
        <f>IF(ISERROR(Sheet1!AI275),"",Sheet1!AI275)</f>
        <v/>
      </c>
      <c r="AA275" t="e">
        <f>IF(Sheet1!W275="Councillors",5120,IF(Sheet1!W275="Information Technology Services Dept.",1024,IF(Sheet1!W275="City Clerk and Solicitor Dept",1953,"No")))</f>
        <v>#VALUE!</v>
      </c>
      <c r="AB275" s="5" t="s">
        <v>96</v>
      </c>
      <c r="AC275" t="e">
        <f>IF(Sheet1!W275="Councillors",4608,IF(Sheet1!W275="Information Technology Services Dept.",921,IF(Sheet1!W275="City Clerk and Solicitor Dept",1855,"No")))</f>
        <v>#VALUE!</v>
      </c>
      <c r="AD275" t="e">
        <f t="shared" si="27"/>
        <v>#VALUE!</v>
      </c>
      <c r="AE275" t="str">
        <f ca="1">IF(Sheet1!AM275="DC1MDB01","DC1",IF(Sheet1!AM275="DC1MDB02","DC1",IF(Sheet1!AM275="DC1MDB03","DC1",IF(Sheet1!AM275="DC1MDB04","DC1",IF(Sheet1!AM275="DC1MDB05","DC1",IF(Sheet1!AM275="DC1MDB06","DC1",IF(Sheet1!AM275="DC1MDB07","DC1",IF(Sheet1!AM275="DC1MDB08","DC1",IF(Sheet1!AM275="DC1MDB09","DC1",IF(Sheet1!AM275="DC1MDB10","DC1",IF(Sheet1!AM275="DC4MDB01","DC4",IF(Sheet1!AM275="DC4MDB02","DC4",IF(Sheet1!AM275="DC4MDB03","DC4",IF(Sheet1!AM275="DC4MDB04","DC4",IF(Sheet1!AM275="DC4MDB05","DC4",IF(Sheet1!AM275="DC4MDB06","DC4",IF(Sheet1!AM275="DC4MDB07","DC4",IF(Sheet1!AM275="DC4MDB08","DC4",IF(Sheet1!AM275="DC4MDB09","DC4",IF(Sheet1!AM275="DC4MDB10","DC4","$False"))))))))))))))))))))</f>
        <v>DC4</v>
      </c>
      <c r="AF275" t="s">
        <v>35</v>
      </c>
      <c r="AG275" t="e">
        <f t="shared" si="28"/>
        <v>#VALUE!</v>
      </c>
      <c r="AH275" t="e">
        <f t="shared" si="29"/>
        <v>#VALUE!</v>
      </c>
      <c r="AI275" t="s">
        <v>11</v>
      </c>
      <c r="AJ275" t="s">
        <v>12</v>
      </c>
      <c r="AK275" t="s">
        <v>13</v>
      </c>
      <c r="AL275" t="s">
        <v>14</v>
      </c>
      <c r="AM275" t="s">
        <v>5</v>
      </c>
      <c r="AN275" t="s">
        <v>15</v>
      </c>
      <c r="AO275" t="s">
        <v>16</v>
      </c>
      <c r="AP275" t="s">
        <v>17</v>
      </c>
      <c r="AQ275" t="s">
        <v>18</v>
      </c>
      <c r="AR275" t="s">
        <v>19</v>
      </c>
    </row>
    <row r="276" spans="1:44" ht="13.5" customHeight="1">
      <c r="A276" s="7"/>
      <c r="B276" s="7"/>
      <c r="C276" s="7"/>
      <c r="D276" s="8"/>
      <c r="F276" s="9" t="str">
        <f>(Sheet1!AE276)</f>
        <v/>
      </c>
      <c r="G276" t="str">
        <f>IF(OR(Sheet1!AH276="Yes",Sheet1!AF276="Yes"),"\\CMFP538\"&amp;Sheet1!AK276,"")</f>
        <v/>
      </c>
      <c r="H276" t="str">
        <f>IF(G276="","",Sheet1!AK276)</f>
        <v/>
      </c>
      <c r="I276" t="str">
        <f>IF(G276="","",Sheet1!AJ276)</f>
        <v/>
      </c>
      <c r="J276" t="e">
        <f>PROPER(Sheet1!Z276)</f>
        <v>#VALUE!</v>
      </c>
      <c r="K276" t="e">
        <f>PROPER(TRIM(IF(ISERROR(Sheet1!N276),Sheet1!Q276,Sheet1!N276)))</f>
        <v>#VALUE!</v>
      </c>
      <c r="L276" t="e">
        <f>PROPER(Sheet1!V276)</f>
        <v>#VALUE!</v>
      </c>
      <c r="M276" t="str">
        <f>TRIM(IF(ISERROR(Sheet1!P276),"",Sheet1!P276))</f>
        <v/>
      </c>
      <c r="N276" s="6" t="e">
        <f>(Sheet1!AA276)</f>
        <v>#VALUE!</v>
      </c>
      <c r="O276" s="6" t="e">
        <f t="shared" si="25"/>
        <v>#VALUE!</v>
      </c>
      <c r="P276" s="6" t="e">
        <f>IF(Sheet1!X276="No","No",IF(Sheet1!X276="","No","Yes"))</f>
        <v>#VALUE!</v>
      </c>
      <c r="Q276" t="e">
        <f>(Sheet1!AB276)</f>
        <v>#VALUE!</v>
      </c>
      <c r="R276" s="6" t="e">
        <f>IF(Sheet1!F276=FALSE,Q276,Sheet1!G276&amp;Sheet1!F276)</f>
        <v>#VALUE!</v>
      </c>
      <c r="S276" s="6" t="e">
        <f t="shared" si="26"/>
        <v>#VALUE!</v>
      </c>
      <c r="T276" s="6" t="e">
        <f>IF(Sheet1!A276=0,"C=US;A= ;P=Regional Municip;O=Lisgar;S="&amp;K276&amp;";"&amp;"G="&amp;L276&amp;";"&amp;"I="&amp;M276&amp;";","C=US;A= ;P=Regional Municip;O=Lisgar;S="&amp;K276&amp;";"&amp;"G="&amp;L276&amp;Sheet1!A276&amp;";"&amp;"I="&amp;M276&amp;";")</f>
        <v>#N/A</v>
      </c>
      <c r="U276" t="str">
        <f ca="1">(Sheet1!AM276)</f>
        <v>DC4MDB01</v>
      </c>
      <c r="V276" t="e">
        <f>(Sheet1!AC276)</f>
        <v>#VALUE!</v>
      </c>
      <c r="W276" t="e">
        <f>Sheet3!D276</f>
        <v>#VALUE!</v>
      </c>
      <c r="X276" t="e">
        <f>Sheet3!E276</f>
        <v>#VALUE!</v>
      </c>
      <c r="Y276" t="str">
        <f t="shared" si="24"/>
        <v/>
      </c>
      <c r="Z276" t="str">
        <f>IF(ISERROR(Sheet1!AI276),"",Sheet1!AI276)</f>
        <v/>
      </c>
      <c r="AA276" t="e">
        <f>IF(Sheet1!W276="Councillors",5120,IF(Sheet1!W276="Information Technology Services Dept.",1024,IF(Sheet1!W276="City Clerk and Solicitor Dept",1953,"No")))</f>
        <v>#VALUE!</v>
      </c>
      <c r="AB276" s="5" t="s">
        <v>96</v>
      </c>
      <c r="AC276" t="e">
        <f>IF(Sheet1!W276="Councillors",4608,IF(Sheet1!W276="Information Technology Services Dept.",921,IF(Sheet1!W276="City Clerk and Solicitor Dept",1855,"No")))</f>
        <v>#VALUE!</v>
      </c>
      <c r="AD276" t="e">
        <f t="shared" si="27"/>
        <v>#VALUE!</v>
      </c>
      <c r="AE276" t="str">
        <f ca="1">IF(Sheet1!AM276="DC1MDB01","DC1",IF(Sheet1!AM276="DC1MDB02","DC1",IF(Sheet1!AM276="DC1MDB03","DC1",IF(Sheet1!AM276="DC1MDB04","DC1",IF(Sheet1!AM276="DC1MDB05","DC1",IF(Sheet1!AM276="DC1MDB06","DC1",IF(Sheet1!AM276="DC1MDB07","DC1",IF(Sheet1!AM276="DC1MDB08","DC1",IF(Sheet1!AM276="DC1MDB09","DC1",IF(Sheet1!AM276="DC1MDB10","DC1",IF(Sheet1!AM276="DC4MDB01","DC4",IF(Sheet1!AM276="DC4MDB02","DC4",IF(Sheet1!AM276="DC4MDB03","DC4",IF(Sheet1!AM276="DC4MDB04","DC4",IF(Sheet1!AM276="DC4MDB05","DC4",IF(Sheet1!AM276="DC4MDB06","DC4",IF(Sheet1!AM276="DC4MDB07","DC4",IF(Sheet1!AM276="DC4MDB08","DC4",IF(Sheet1!AM276="DC4MDB09","DC4",IF(Sheet1!AM276="DC4MDB10","DC4","$False"))))))))))))))))))))</f>
        <v>DC4</v>
      </c>
      <c r="AF276" t="s">
        <v>35</v>
      </c>
      <c r="AG276" t="e">
        <f t="shared" si="28"/>
        <v>#VALUE!</v>
      </c>
      <c r="AH276" t="e">
        <f t="shared" si="29"/>
        <v>#VALUE!</v>
      </c>
      <c r="AI276" t="s">
        <v>11</v>
      </c>
      <c r="AJ276" t="s">
        <v>12</v>
      </c>
      <c r="AK276" t="s">
        <v>13</v>
      </c>
      <c r="AL276" t="s">
        <v>14</v>
      </c>
      <c r="AM276" t="s">
        <v>5</v>
      </c>
      <c r="AN276" t="s">
        <v>15</v>
      </c>
      <c r="AO276" t="s">
        <v>16</v>
      </c>
      <c r="AP276" t="s">
        <v>17</v>
      </c>
      <c r="AQ276" t="s">
        <v>18</v>
      </c>
      <c r="AR276" t="s">
        <v>19</v>
      </c>
    </row>
    <row r="277" spans="1:44" ht="13.5" customHeight="1">
      <c r="A277" s="7"/>
      <c r="B277" s="7"/>
      <c r="C277" s="7"/>
      <c r="D277" s="8"/>
      <c r="F277" s="9" t="str">
        <f>(Sheet1!AE277)</f>
        <v/>
      </c>
      <c r="G277" t="str">
        <f>IF(OR(Sheet1!AH277="Yes",Sheet1!AF277="Yes"),"\\CMFP538\"&amp;Sheet1!AK277,"")</f>
        <v/>
      </c>
      <c r="H277" t="str">
        <f>IF(G277="","",Sheet1!AK277)</f>
        <v/>
      </c>
      <c r="I277" t="str">
        <f>IF(G277="","",Sheet1!AJ277)</f>
        <v/>
      </c>
      <c r="J277" t="e">
        <f>PROPER(Sheet1!Z277)</f>
        <v>#VALUE!</v>
      </c>
      <c r="K277" t="e">
        <f>PROPER(TRIM(IF(ISERROR(Sheet1!N277),Sheet1!Q277,Sheet1!N277)))</f>
        <v>#VALUE!</v>
      </c>
      <c r="L277" t="e">
        <f>PROPER(Sheet1!V277)</f>
        <v>#VALUE!</v>
      </c>
      <c r="M277" t="str">
        <f>TRIM(IF(ISERROR(Sheet1!P277),"",Sheet1!P277))</f>
        <v/>
      </c>
      <c r="N277" s="6" t="e">
        <f>(Sheet1!AA277)</f>
        <v>#VALUE!</v>
      </c>
      <c r="O277" s="6" t="e">
        <f t="shared" si="25"/>
        <v>#VALUE!</v>
      </c>
      <c r="P277" s="6" t="e">
        <f>IF(Sheet1!X277="No","No",IF(Sheet1!X277="","No","Yes"))</f>
        <v>#VALUE!</v>
      </c>
      <c r="Q277" t="e">
        <f>(Sheet1!AB277)</f>
        <v>#VALUE!</v>
      </c>
      <c r="R277" s="6" t="e">
        <f>IF(Sheet1!F277=FALSE,Q277,Sheet1!G277&amp;Sheet1!F277)</f>
        <v>#VALUE!</v>
      </c>
      <c r="S277" s="6" t="e">
        <f t="shared" si="26"/>
        <v>#VALUE!</v>
      </c>
      <c r="T277" s="6" t="e">
        <f>IF(Sheet1!A277=0,"C=US;A= ;P=Regional Municip;O=Lisgar;S="&amp;K277&amp;";"&amp;"G="&amp;L277&amp;";"&amp;"I="&amp;M277&amp;";","C=US;A= ;P=Regional Municip;O=Lisgar;S="&amp;K277&amp;";"&amp;"G="&amp;L277&amp;Sheet1!A277&amp;";"&amp;"I="&amp;M277&amp;";")</f>
        <v>#N/A</v>
      </c>
      <c r="U277" t="str">
        <f ca="1">(Sheet1!AM277)</f>
        <v>DC1MDB01</v>
      </c>
      <c r="V277" t="e">
        <f>(Sheet1!AC277)</f>
        <v>#VALUE!</v>
      </c>
      <c r="W277" t="e">
        <f>Sheet3!D277</f>
        <v>#VALUE!</v>
      </c>
      <c r="X277" t="e">
        <f>Sheet3!E277</f>
        <v>#VALUE!</v>
      </c>
      <c r="Y277" t="str">
        <f t="shared" si="24"/>
        <v/>
      </c>
      <c r="Z277" t="str">
        <f>IF(ISERROR(Sheet1!AI277),"",Sheet1!AI277)</f>
        <v/>
      </c>
      <c r="AA277" t="e">
        <f>IF(Sheet1!W277="Councillors",5120,IF(Sheet1!W277="Information Technology Services Dept.",1024,IF(Sheet1!W277="City Clerk and Solicitor Dept",1953,"No")))</f>
        <v>#VALUE!</v>
      </c>
      <c r="AB277" s="5" t="s">
        <v>96</v>
      </c>
      <c r="AC277" t="e">
        <f>IF(Sheet1!W277="Councillors",4608,IF(Sheet1!W277="Information Technology Services Dept.",921,IF(Sheet1!W277="City Clerk and Solicitor Dept",1855,"No")))</f>
        <v>#VALUE!</v>
      </c>
      <c r="AD277" t="e">
        <f t="shared" si="27"/>
        <v>#VALUE!</v>
      </c>
      <c r="AE277" t="str">
        <f ca="1">IF(Sheet1!AM277="DC1MDB01","DC1",IF(Sheet1!AM277="DC1MDB02","DC1",IF(Sheet1!AM277="DC1MDB03","DC1",IF(Sheet1!AM277="DC1MDB04","DC1",IF(Sheet1!AM277="DC1MDB05","DC1",IF(Sheet1!AM277="DC1MDB06","DC1",IF(Sheet1!AM277="DC1MDB07","DC1",IF(Sheet1!AM277="DC1MDB08","DC1",IF(Sheet1!AM277="DC1MDB09","DC1",IF(Sheet1!AM277="DC1MDB10","DC1",IF(Sheet1!AM277="DC4MDB01","DC4",IF(Sheet1!AM277="DC4MDB02","DC4",IF(Sheet1!AM277="DC4MDB03","DC4",IF(Sheet1!AM277="DC4MDB04","DC4",IF(Sheet1!AM277="DC4MDB05","DC4",IF(Sheet1!AM277="DC4MDB06","DC4",IF(Sheet1!AM277="DC4MDB07","DC4",IF(Sheet1!AM277="DC4MDB08","DC4",IF(Sheet1!AM277="DC4MDB09","DC4",IF(Sheet1!AM277="DC4MDB10","DC4","$False"))))))))))))))))))))</f>
        <v>DC1</v>
      </c>
      <c r="AF277" t="s">
        <v>35</v>
      </c>
      <c r="AG277" t="e">
        <f t="shared" si="28"/>
        <v>#VALUE!</v>
      </c>
      <c r="AH277" t="e">
        <f t="shared" si="29"/>
        <v>#VALUE!</v>
      </c>
      <c r="AI277" t="s">
        <v>11</v>
      </c>
      <c r="AJ277" t="s">
        <v>12</v>
      </c>
      <c r="AK277" t="s">
        <v>13</v>
      </c>
      <c r="AL277" t="s">
        <v>14</v>
      </c>
      <c r="AM277" t="s">
        <v>5</v>
      </c>
      <c r="AN277" t="s">
        <v>15</v>
      </c>
      <c r="AO277" t="s">
        <v>16</v>
      </c>
      <c r="AP277" t="s">
        <v>17</v>
      </c>
      <c r="AQ277" t="s">
        <v>18</v>
      </c>
      <c r="AR277" t="s">
        <v>19</v>
      </c>
    </row>
    <row r="278" spans="1:44" ht="13.5" customHeight="1">
      <c r="A278" s="7"/>
      <c r="B278" s="7"/>
      <c r="C278" s="7"/>
      <c r="D278" s="8"/>
      <c r="F278" s="9" t="str">
        <f>(Sheet1!AE278)</f>
        <v/>
      </c>
      <c r="G278" t="str">
        <f>IF(OR(Sheet1!AH278="Yes",Sheet1!AF278="Yes"),"\\CMFP538\"&amp;Sheet1!AK278,"")</f>
        <v/>
      </c>
      <c r="H278" t="str">
        <f>IF(G278="","",Sheet1!AK278)</f>
        <v/>
      </c>
      <c r="I278" t="str">
        <f>IF(G278="","",Sheet1!AJ278)</f>
        <v/>
      </c>
      <c r="J278" t="e">
        <f>PROPER(Sheet1!Z278)</f>
        <v>#VALUE!</v>
      </c>
      <c r="K278" t="e">
        <f>PROPER(TRIM(IF(ISERROR(Sheet1!N278),Sheet1!Q278,Sheet1!N278)))</f>
        <v>#VALUE!</v>
      </c>
      <c r="L278" t="e">
        <f>PROPER(Sheet1!V278)</f>
        <v>#VALUE!</v>
      </c>
      <c r="M278" t="str">
        <f>TRIM(IF(ISERROR(Sheet1!P278),"",Sheet1!P278))</f>
        <v/>
      </c>
      <c r="N278" s="6" t="e">
        <f>(Sheet1!AA278)</f>
        <v>#VALUE!</v>
      </c>
      <c r="O278" s="6" t="e">
        <f t="shared" si="25"/>
        <v>#VALUE!</v>
      </c>
      <c r="P278" s="6" t="e">
        <f>IF(Sheet1!X278="No","No",IF(Sheet1!X278="","No","Yes"))</f>
        <v>#VALUE!</v>
      </c>
      <c r="Q278" t="e">
        <f>(Sheet1!AB278)</f>
        <v>#VALUE!</v>
      </c>
      <c r="R278" s="6" t="e">
        <f>IF(Sheet1!F278=FALSE,Q278,Sheet1!G278&amp;Sheet1!F278)</f>
        <v>#VALUE!</v>
      </c>
      <c r="S278" s="6" t="e">
        <f t="shared" si="26"/>
        <v>#VALUE!</v>
      </c>
      <c r="T278" s="6" t="e">
        <f>IF(Sheet1!A278=0,"C=US;A= ;P=Regional Municip;O=Lisgar;S="&amp;K278&amp;";"&amp;"G="&amp;L278&amp;";"&amp;"I="&amp;M278&amp;";","C=US;A= ;P=Regional Municip;O=Lisgar;S="&amp;K278&amp;";"&amp;"G="&amp;L278&amp;Sheet1!A278&amp;";"&amp;"I="&amp;M278&amp;";")</f>
        <v>#N/A</v>
      </c>
      <c r="U278" t="str">
        <f ca="1">(Sheet1!AM278)</f>
        <v>DC4MDB09</v>
      </c>
      <c r="V278" t="e">
        <f>(Sheet1!AC278)</f>
        <v>#VALUE!</v>
      </c>
      <c r="W278" t="e">
        <f>Sheet3!D278</f>
        <v>#VALUE!</v>
      </c>
      <c r="X278" t="e">
        <f>Sheet3!E278</f>
        <v>#VALUE!</v>
      </c>
      <c r="Y278" t="str">
        <f t="shared" si="24"/>
        <v/>
      </c>
      <c r="Z278" t="str">
        <f>IF(ISERROR(Sheet1!AI278),"",Sheet1!AI278)</f>
        <v/>
      </c>
      <c r="AA278" t="e">
        <f>IF(Sheet1!W278="Councillors",5120,IF(Sheet1!W278="Information Technology Services Dept.",1024,IF(Sheet1!W278="City Clerk and Solicitor Dept",1953,"No")))</f>
        <v>#VALUE!</v>
      </c>
      <c r="AB278" s="5" t="s">
        <v>96</v>
      </c>
      <c r="AC278" t="e">
        <f>IF(Sheet1!W278="Councillors",4608,IF(Sheet1!W278="Information Technology Services Dept.",921,IF(Sheet1!W278="City Clerk and Solicitor Dept",1855,"No")))</f>
        <v>#VALUE!</v>
      </c>
      <c r="AD278" t="e">
        <f t="shared" si="27"/>
        <v>#VALUE!</v>
      </c>
      <c r="AE278" t="str">
        <f ca="1">IF(Sheet1!AM278="DC1MDB01","DC1",IF(Sheet1!AM278="DC1MDB02","DC1",IF(Sheet1!AM278="DC1MDB03","DC1",IF(Sheet1!AM278="DC1MDB04","DC1",IF(Sheet1!AM278="DC1MDB05","DC1",IF(Sheet1!AM278="DC1MDB06","DC1",IF(Sheet1!AM278="DC1MDB07","DC1",IF(Sheet1!AM278="DC1MDB08","DC1",IF(Sheet1!AM278="DC1MDB09","DC1",IF(Sheet1!AM278="DC1MDB10","DC1",IF(Sheet1!AM278="DC4MDB01","DC4",IF(Sheet1!AM278="DC4MDB02","DC4",IF(Sheet1!AM278="DC4MDB03","DC4",IF(Sheet1!AM278="DC4MDB04","DC4",IF(Sheet1!AM278="DC4MDB05","DC4",IF(Sheet1!AM278="DC4MDB06","DC4",IF(Sheet1!AM278="DC4MDB07","DC4",IF(Sheet1!AM278="DC4MDB08","DC4",IF(Sheet1!AM278="DC4MDB09","DC4",IF(Sheet1!AM278="DC4MDB10","DC4","$False"))))))))))))))))))))</f>
        <v>DC4</v>
      </c>
      <c r="AF278" t="s">
        <v>35</v>
      </c>
      <c r="AG278" t="e">
        <f t="shared" si="28"/>
        <v>#VALUE!</v>
      </c>
      <c r="AH278" t="e">
        <f t="shared" si="29"/>
        <v>#VALUE!</v>
      </c>
      <c r="AI278" t="s">
        <v>11</v>
      </c>
      <c r="AJ278" t="s">
        <v>12</v>
      </c>
      <c r="AK278" t="s">
        <v>13</v>
      </c>
      <c r="AL278" t="s">
        <v>14</v>
      </c>
      <c r="AM278" t="s">
        <v>5</v>
      </c>
      <c r="AN278" t="s">
        <v>15</v>
      </c>
      <c r="AO278" t="s">
        <v>16</v>
      </c>
      <c r="AP278" t="s">
        <v>17</v>
      </c>
      <c r="AQ278" t="s">
        <v>18</v>
      </c>
      <c r="AR278" t="s">
        <v>19</v>
      </c>
    </row>
    <row r="279" spans="1:44" ht="13.5" customHeight="1">
      <c r="A279" s="7"/>
      <c r="B279" s="7"/>
      <c r="C279" s="7"/>
      <c r="D279" s="8"/>
      <c r="F279" s="9" t="str">
        <f>(Sheet1!AE279)</f>
        <v/>
      </c>
      <c r="G279" t="str">
        <f>IF(OR(Sheet1!AH279="Yes",Sheet1!AF279="Yes"),"\\CMFP538\"&amp;Sheet1!AK279,"")</f>
        <v/>
      </c>
      <c r="H279" t="str">
        <f>IF(G279="","",Sheet1!AK279)</f>
        <v/>
      </c>
      <c r="I279" t="str">
        <f>IF(G279="","",Sheet1!AJ279)</f>
        <v/>
      </c>
      <c r="J279" t="e">
        <f>PROPER(Sheet1!Z279)</f>
        <v>#VALUE!</v>
      </c>
      <c r="K279" t="e">
        <f>PROPER(TRIM(IF(ISERROR(Sheet1!N279),Sheet1!Q279,Sheet1!N279)))</f>
        <v>#VALUE!</v>
      </c>
      <c r="L279" t="e">
        <f>PROPER(Sheet1!V279)</f>
        <v>#VALUE!</v>
      </c>
      <c r="M279" t="str">
        <f>TRIM(IF(ISERROR(Sheet1!P279),"",Sheet1!P279))</f>
        <v/>
      </c>
      <c r="N279" s="6" t="e">
        <f>(Sheet1!AA279)</f>
        <v>#VALUE!</v>
      </c>
      <c r="O279" s="6" t="e">
        <f t="shared" si="25"/>
        <v>#VALUE!</v>
      </c>
      <c r="P279" s="6" t="e">
        <f>IF(Sheet1!X279="No","No",IF(Sheet1!X279="","No","Yes"))</f>
        <v>#VALUE!</v>
      </c>
      <c r="Q279" t="e">
        <f>(Sheet1!AB279)</f>
        <v>#VALUE!</v>
      </c>
      <c r="R279" s="6" t="e">
        <f>IF(Sheet1!F279=FALSE,Q279,Sheet1!G279&amp;Sheet1!F279)</f>
        <v>#VALUE!</v>
      </c>
      <c r="S279" s="6" t="e">
        <f t="shared" si="26"/>
        <v>#VALUE!</v>
      </c>
      <c r="T279" s="6" t="e">
        <f>IF(Sheet1!A279=0,"C=US;A= ;P=Regional Municip;O=Lisgar;S="&amp;K279&amp;";"&amp;"G="&amp;L279&amp;";"&amp;"I="&amp;M279&amp;";","C=US;A= ;P=Regional Municip;O=Lisgar;S="&amp;K279&amp;";"&amp;"G="&amp;L279&amp;Sheet1!A279&amp;";"&amp;"I="&amp;M279&amp;";")</f>
        <v>#N/A</v>
      </c>
      <c r="U279" t="str">
        <f ca="1">(Sheet1!AM279)</f>
        <v>DC4MDB09</v>
      </c>
      <c r="V279" t="e">
        <f>(Sheet1!AC279)</f>
        <v>#VALUE!</v>
      </c>
      <c r="W279" t="e">
        <f>Sheet3!D279</f>
        <v>#VALUE!</v>
      </c>
      <c r="X279" t="e">
        <f>Sheet3!E279</f>
        <v>#VALUE!</v>
      </c>
      <c r="Y279" t="str">
        <f t="shared" si="24"/>
        <v/>
      </c>
      <c r="Z279" t="str">
        <f>IF(ISERROR(Sheet1!AI279),"",Sheet1!AI279)</f>
        <v/>
      </c>
      <c r="AA279" t="e">
        <f>IF(Sheet1!W279="Councillors",5120,IF(Sheet1!W279="Information Technology Services Dept.",1024,IF(Sheet1!W279="City Clerk and Solicitor Dept",1953,"No")))</f>
        <v>#VALUE!</v>
      </c>
      <c r="AB279" s="5" t="s">
        <v>96</v>
      </c>
      <c r="AC279" t="e">
        <f>IF(Sheet1!W279="Councillors",4608,IF(Sheet1!W279="Information Technology Services Dept.",921,IF(Sheet1!W279="City Clerk and Solicitor Dept",1855,"No")))</f>
        <v>#VALUE!</v>
      </c>
      <c r="AD279" t="e">
        <f t="shared" si="27"/>
        <v>#VALUE!</v>
      </c>
      <c r="AE279" t="str">
        <f ca="1">IF(Sheet1!AM279="DC1MDB01","DC1",IF(Sheet1!AM279="DC1MDB02","DC1",IF(Sheet1!AM279="DC1MDB03","DC1",IF(Sheet1!AM279="DC1MDB04","DC1",IF(Sheet1!AM279="DC1MDB05","DC1",IF(Sheet1!AM279="DC1MDB06","DC1",IF(Sheet1!AM279="DC1MDB07","DC1",IF(Sheet1!AM279="DC1MDB08","DC1",IF(Sheet1!AM279="DC1MDB09","DC1",IF(Sheet1!AM279="DC1MDB10","DC1",IF(Sheet1!AM279="DC4MDB01","DC4",IF(Sheet1!AM279="DC4MDB02","DC4",IF(Sheet1!AM279="DC4MDB03","DC4",IF(Sheet1!AM279="DC4MDB04","DC4",IF(Sheet1!AM279="DC4MDB05","DC4",IF(Sheet1!AM279="DC4MDB06","DC4",IF(Sheet1!AM279="DC4MDB07","DC4",IF(Sheet1!AM279="DC4MDB08","DC4",IF(Sheet1!AM279="DC4MDB09","DC4",IF(Sheet1!AM279="DC4MDB10","DC4","$False"))))))))))))))))))))</f>
        <v>DC4</v>
      </c>
      <c r="AF279" t="s">
        <v>35</v>
      </c>
      <c r="AG279" t="e">
        <f t="shared" si="28"/>
        <v>#VALUE!</v>
      </c>
      <c r="AH279" t="e">
        <f t="shared" si="29"/>
        <v>#VALUE!</v>
      </c>
      <c r="AI279" t="s">
        <v>11</v>
      </c>
      <c r="AJ279" t="s">
        <v>12</v>
      </c>
      <c r="AK279" t="s">
        <v>13</v>
      </c>
      <c r="AL279" t="s">
        <v>14</v>
      </c>
      <c r="AM279" t="s">
        <v>5</v>
      </c>
      <c r="AN279" t="s">
        <v>15</v>
      </c>
      <c r="AO279" t="s">
        <v>16</v>
      </c>
      <c r="AP279" t="s">
        <v>17</v>
      </c>
      <c r="AQ279" t="s">
        <v>18</v>
      </c>
      <c r="AR279" t="s">
        <v>19</v>
      </c>
    </row>
    <row r="280" spans="1:44" ht="13.5" customHeight="1">
      <c r="A280" s="7"/>
      <c r="B280" s="7"/>
      <c r="C280" s="7"/>
      <c r="D280" s="8"/>
      <c r="F280" s="9" t="str">
        <f>(Sheet1!AE280)</f>
        <v/>
      </c>
      <c r="G280" t="str">
        <f>IF(OR(Sheet1!AH280="Yes",Sheet1!AF280="Yes"),"\\CMFP538\"&amp;Sheet1!AK280,"")</f>
        <v/>
      </c>
      <c r="H280" t="str">
        <f>IF(G280="","",Sheet1!AK280)</f>
        <v/>
      </c>
      <c r="I280" t="str">
        <f>IF(G280="","",Sheet1!AJ280)</f>
        <v/>
      </c>
      <c r="J280" t="e">
        <f>PROPER(Sheet1!Z280)</f>
        <v>#VALUE!</v>
      </c>
      <c r="K280" t="e">
        <f>PROPER(TRIM(IF(ISERROR(Sheet1!N280),Sheet1!Q280,Sheet1!N280)))</f>
        <v>#VALUE!</v>
      </c>
      <c r="L280" t="e">
        <f>PROPER(Sheet1!V280)</f>
        <v>#VALUE!</v>
      </c>
      <c r="M280" t="str">
        <f>TRIM(IF(ISERROR(Sheet1!P280),"",Sheet1!P280))</f>
        <v/>
      </c>
      <c r="N280" s="6" t="e">
        <f>(Sheet1!AA280)</f>
        <v>#VALUE!</v>
      </c>
      <c r="O280" s="6" t="e">
        <f t="shared" si="25"/>
        <v>#VALUE!</v>
      </c>
      <c r="P280" s="6" t="e">
        <f>IF(Sheet1!X280="No","No",IF(Sheet1!X280="","No","Yes"))</f>
        <v>#VALUE!</v>
      </c>
      <c r="Q280" t="e">
        <f>(Sheet1!AB280)</f>
        <v>#VALUE!</v>
      </c>
      <c r="R280" s="6" t="e">
        <f>IF(Sheet1!F280=FALSE,Q280,Sheet1!G280&amp;Sheet1!F280)</f>
        <v>#VALUE!</v>
      </c>
      <c r="S280" s="6" t="e">
        <f t="shared" si="26"/>
        <v>#VALUE!</v>
      </c>
      <c r="T280" s="6" t="e">
        <f>IF(Sheet1!A280=0,"C=US;A= ;P=Regional Municip;O=Lisgar;S="&amp;K280&amp;";"&amp;"G="&amp;L280&amp;";"&amp;"I="&amp;M280&amp;";","C=US;A= ;P=Regional Municip;O=Lisgar;S="&amp;K280&amp;";"&amp;"G="&amp;L280&amp;Sheet1!A280&amp;";"&amp;"I="&amp;M280&amp;";")</f>
        <v>#N/A</v>
      </c>
      <c r="U280" t="str">
        <f ca="1">(Sheet1!AM280)</f>
        <v>DC1MDB08</v>
      </c>
      <c r="V280" t="e">
        <f>(Sheet1!AC280)</f>
        <v>#VALUE!</v>
      </c>
      <c r="W280" t="e">
        <f>Sheet3!D280</f>
        <v>#VALUE!</v>
      </c>
      <c r="X280" t="e">
        <f>Sheet3!E280</f>
        <v>#VALUE!</v>
      </c>
      <c r="Y280" t="str">
        <f t="shared" si="24"/>
        <v/>
      </c>
      <c r="Z280" t="str">
        <f>IF(ISERROR(Sheet1!AI280),"",Sheet1!AI280)</f>
        <v/>
      </c>
      <c r="AA280" t="e">
        <f>IF(Sheet1!W280="Councillors",5120,IF(Sheet1!W280="Information Technology Services Dept.",1024,IF(Sheet1!W280="City Clerk and Solicitor Dept",1953,"No")))</f>
        <v>#VALUE!</v>
      </c>
      <c r="AB280" s="5" t="s">
        <v>96</v>
      </c>
      <c r="AC280" t="e">
        <f>IF(Sheet1!W280="Councillors",4608,IF(Sheet1!W280="Information Technology Services Dept.",921,IF(Sheet1!W280="City Clerk and Solicitor Dept",1855,"No")))</f>
        <v>#VALUE!</v>
      </c>
      <c r="AD280" t="e">
        <f t="shared" si="27"/>
        <v>#VALUE!</v>
      </c>
      <c r="AE280" t="str">
        <f ca="1">IF(Sheet1!AM280="DC1MDB01","DC1",IF(Sheet1!AM280="DC1MDB02","DC1",IF(Sheet1!AM280="DC1MDB03","DC1",IF(Sheet1!AM280="DC1MDB04","DC1",IF(Sheet1!AM280="DC1MDB05","DC1",IF(Sheet1!AM280="DC1MDB06","DC1",IF(Sheet1!AM280="DC1MDB07","DC1",IF(Sheet1!AM280="DC1MDB08","DC1",IF(Sheet1!AM280="DC1MDB09","DC1",IF(Sheet1!AM280="DC1MDB10","DC1",IF(Sheet1!AM280="DC4MDB01","DC4",IF(Sheet1!AM280="DC4MDB02","DC4",IF(Sheet1!AM280="DC4MDB03","DC4",IF(Sheet1!AM280="DC4MDB04","DC4",IF(Sheet1!AM280="DC4MDB05","DC4",IF(Sheet1!AM280="DC4MDB06","DC4",IF(Sheet1!AM280="DC4MDB07","DC4",IF(Sheet1!AM280="DC4MDB08","DC4",IF(Sheet1!AM280="DC4MDB09","DC4",IF(Sheet1!AM280="DC4MDB10","DC4","$False"))))))))))))))))))))</f>
        <v>DC1</v>
      </c>
      <c r="AF280" t="s">
        <v>35</v>
      </c>
      <c r="AG280" t="e">
        <f t="shared" si="28"/>
        <v>#VALUE!</v>
      </c>
      <c r="AH280" t="e">
        <f t="shared" si="29"/>
        <v>#VALUE!</v>
      </c>
      <c r="AI280" t="s">
        <v>11</v>
      </c>
      <c r="AJ280" t="s">
        <v>12</v>
      </c>
      <c r="AK280" t="s">
        <v>13</v>
      </c>
      <c r="AL280" t="s">
        <v>14</v>
      </c>
      <c r="AM280" t="s">
        <v>5</v>
      </c>
      <c r="AN280" t="s">
        <v>15</v>
      </c>
      <c r="AO280" t="s">
        <v>16</v>
      </c>
      <c r="AP280" t="s">
        <v>17</v>
      </c>
      <c r="AQ280" t="s">
        <v>18</v>
      </c>
      <c r="AR280" t="s">
        <v>19</v>
      </c>
    </row>
    <row r="281" spans="1:44" ht="13.5" customHeight="1">
      <c r="A281" s="7"/>
      <c r="B281" s="7"/>
      <c r="C281" s="7"/>
      <c r="D281" s="8"/>
      <c r="F281" s="9" t="str">
        <f>(Sheet1!AE281)</f>
        <v/>
      </c>
      <c r="G281" t="str">
        <f>IF(OR(Sheet1!AH281="Yes",Sheet1!AF281="Yes"),"\\CMFP538\"&amp;Sheet1!AK281,"")</f>
        <v/>
      </c>
      <c r="H281" t="str">
        <f>IF(G281="","",Sheet1!AK281)</f>
        <v/>
      </c>
      <c r="I281" t="str">
        <f>IF(G281="","",Sheet1!AJ281)</f>
        <v/>
      </c>
      <c r="J281" t="e">
        <f>PROPER(Sheet1!Z281)</f>
        <v>#VALUE!</v>
      </c>
      <c r="K281" t="e">
        <f>PROPER(TRIM(IF(ISERROR(Sheet1!N281),Sheet1!Q281,Sheet1!N281)))</f>
        <v>#VALUE!</v>
      </c>
      <c r="L281" t="e">
        <f>PROPER(Sheet1!V281)</f>
        <v>#VALUE!</v>
      </c>
      <c r="M281" t="str">
        <f>TRIM(IF(ISERROR(Sheet1!P281),"",Sheet1!P281))</f>
        <v/>
      </c>
      <c r="N281" s="6" t="e">
        <f>(Sheet1!AA281)</f>
        <v>#VALUE!</v>
      </c>
      <c r="O281" s="6" t="e">
        <f t="shared" si="25"/>
        <v>#VALUE!</v>
      </c>
      <c r="P281" s="6" t="e">
        <f>IF(Sheet1!X281="No","No",IF(Sheet1!X281="","No","Yes"))</f>
        <v>#VALUE!</v>
      </c>
      <c r="Q281" t="e">
        <f>(Sheet1!AB281)</f>
        <v>#VALUE!</v>
      </c>
      <c r="R281" s="6" t="e">
        <f>IF(Sheet1!F281=FALSE,Q281,Sheet1!G281&amp;Sheet1!F281)</f>
        <v>#VALUE!</v>
      </c>
      <c r="S281" s="6" t="e">
        <f t="shared" si="26"/>
        <v>#VALUE!</v>
      </c>
      <c r="T281" s="6" t="e">
        <f>IF(Sheet1!A281=0,"C=US;A= ;P=Regional Municip;O=Lisgar;S="&amp;K281&amp;";"&amp;"G="&amp;L281&amp;";"&amp;"I="&amp;M281&amp;";","C=US;A= ;P=Regional Municip;O=Lisgar;S="&amp;K281&amp;";"&amp;"G="&amp;L281&amp;Sheet1!A281&amp;";"&amp;"I="&amp;M281&amp;";")</f>
        <v>#N/A</v>
      </c>
      <c r="U281" t="str">
        <f ca="1">(Sheet1!AM281)</f>
        <v>DC4MDB01</v>
      </c>
      <c r="V281" t="e">
        <f>(Sheet1!AC281)</f>
        <v>#VALUE!</v>
      </c>
      <c r="W281" t="e">
        <f>Sheet3!D281</f>
        <v>#VALUE!</v>
      </c>
      <c r="X281" t="e">
        <f>Sheet3!E281</f>
        <v>#VALUE!</v>
      </c>
      <c r="Y281" t="str">
        <f t="shared" si="24"/>
        <v/>
      </c>
      <c r="Z281" t="str">
        <f>IF(ISERROR(Sheet1!AI281),"",Sheet1!AI281)</f>
        <v/>
      </c>
      <c r="AA281" t="e">
        <f>IF(Sheet1!W281="Councillors",5120,IF(Sheet1!W281="Information Technology Services Dept.",1024,IF(Sheet1!W281="City Clerk and Solicitor Dept",1953,"No")))</f>
        <v>#VALUE!</v>
      </c>
      <c r="AB281" s="5" t="s">
        <v>96</v>
      </c>
      <c r="AC281" t="e">
        <f>IF(Sheet1!W281="Councillors",4608,IF(Sheet1!W281="Information Technology Services Dept.",921,IF(Sheet1!W281="City Clerk and Solicitor Dept",1855,"No")))</f>
        <v>#VALUE!</v>
      </c>
      <c r="AD281" t="e">
        <f t="shared" si="27"/>
        <v>#VALUE!</v>
      </c>
      <c r="AE281" t="str">
        <f ca="1">IF(Sheet1!AM281="DC1MDB01","DC1",IF(Sheet1!AM281="DC1MDB02","DC1",IF(Sheet1!AM281="DC1MDB03","DC1",IF(Sheet1!AM281="DC1MDB04","DC1",IF(Sheet1!AM281="DC1MDB05","DC1",IF(Sheet1!AM281="DC1MDB06","DC1",IF(Sheet1!AM281="DC1MDB07","DC1",IF(Sheet1!AM281="DC1MDB08","DC1",IF(Sheet1!AM281="DC1MDB09","DC1",IF(Sheet1!AM281="DC1MDB10","DC1",IF(Sheet1!AM281="DC4MDB01","DC4",IF(Sheet1!AM281="DC4MDB02","DC4",IF(Sheet1!AM281="DC4MDB03","DC4",IF(Sheet1!AM281="DC4MDB04","DC4",IF(Sheet1!AM281="DC4MDB05","DC4",IF(Sheet1!AM281="DC4MDB06","DC4",IF(Sheet1!AM281="DC4MDB07","DC4",IF(Sheet1!AM281="DC4MDB08","DC4",IF(Sheet1!AM281="DC4MDB09","DC4",IF(Sheet1!AM281="DC4MDB10","DC4","$False"))))))))))))))))))))</f>
        <v>DC4</v>
      </c>
      <c r="AF281" t="s">
        <v>35</v>
      </c>
      <c r="AG281" t="e">
        <f t="shared" si="28"/>
        <v>#VALUE!</v>
      </c>
      <c r="AH281" t="e">
        <f t="shared" si="29"/>
        <v>#VALUE!</v>
      </c>
      <c r="AI281" t="s">
        <v>11</v>
      </c>
      <c r="AJ281" t="s">
        <v>12</v>
      </c>
      <c r="AK281" t="s">
        <v>13</v>
      </c>
      <c r="AL281" t="s">
        <v>14</v>
      </c>
      <c r="AM281" t="s">
        <v>5</v>
      </c>
      <c r="AN281" t="s">
        <v>15</v>
      </c>
      <c r="AO281" t="s">
        <v>16</v>
      </c>
      <c r="AP281" t="s">
        <v>17</v>
      </c>
      <c r="AQ281" t="s">
        <v>18</v>
      </c>
      <c r="AR281" t="s">
        <v>19</v>
      </c>
    </row>
    <row r="282" spans="1:44" ht="13.5" customHeight="1">
      <c r="A282" s="7"/>
      <c r="B282" s="7"/>
      <c r="C282" s="7"/>
      <c r="D282" s="8"/>
      <c r="F282" s="9" t="str">
        <f>(Sheet1!AE282)</f>
        <v/>
      </c>
      <c r="G282" t="str">
        <f>IF(OR(Sheet1!AH282="Yes",Sheet1!AF282="Yes"),"\\CMFP538\"&amp;Sheet1!AK282,"")</f>
        <v/>
      </c>
      <c r="H282" t="str">
        <f>IF(G282="","",Sheet1!AK282)</f>
        <v/>
      </c>
      <c r="I282" t="str">
        <f>IF(G282="","",Sheet1!AJ282)</f>
        <v/>
      </c>
      <c r="J282" t="e">
        <f>PROPER(Sheet1!Z282)</f>
        <v>#VALUE!</v>
      </c>
      <c r="K282" t="e">
        <f>PROPER(TRIM(IF(ISERROR(Sheet1!N282),Sheet1!Q282,Sheet1!N282)))</f>
        <v>#VALUE!</v>
      </c>
      <c r="L282" t="e">
        <f>PROPER(Sheet1!V282)</f>
        <v>#VALUE!</v>
      </c>
      <c r="M282" t="str">
        <f>TRIM(IF(ISERROR(Sheet1!P282),"",Sheet1!P282))</f>
        <v/>
      </c>
      <c r="N282" s="6" t="e">
        <f>(Sheet1!AA282)</f>
        <v>#VALUE!</v>
      </c>
      <c r="O282" s="6" t="e">
        <f t="shared" si="25"/>
        <v>#VALUE!</v>
      </c>
      <c r="P282" s="6" t="e">
        <f>IF(Sheet1!X282="No","No",IF(Sheet1!X282="","No","Yes"))</f>
        <v>#VALUE!</v>
      </c>
      <c r="Q282" t="e">
        <f>(Sheet1!AB282)</f>
        <v>#VALUE!</v>
      </c>
      <c r="R282" s="6" t="e">
        <f>IF(Sheet1!F282=FALSE,Q282,Sheet1!G282&amp;Sheet1!F282)</f>
        <v>#VALUE!</v>
      </c>
      <c r="S282" s="6" t="e">
        <f t="shared" si="26"/>
        <v>#VALUE!</v>
      </c>
      <c r="T282" s="6" t="e">
        <f>IF(Sheet1!A282=0,"C=US;A= ;P=Regional Municip;O=Lisgar;S="&amp;K282&amp;";"&amp;"G="&amp;L282&amp;";"&amp;"I="&amp;M282&amp;";","C=US;A= ;P=Regional Municip;O=Lisgar;S="&amp;K282&amp;";"&amp;"G="&amp;L282&amp;Sheet1!A282&amp;";"&amp;"I="&amp;M282&amp;";")</f>
        <v>#N/A</v>
      </c>
      <c r="U282" t="str">
        <f ca="1">(Sheet1!AM282)</f>
        <v>DC1MDB10</v>
      </c>
      <c r="V282" t="e">
        <f>(Sheet1!AC282)</f>
        <v>#VALUE!</v>
      </c>
      <c r="W282" t="e">
        <f>Sheet3!D282</f>
        <v>#VALUE!</v>
      </c>
      <c r="X282" t="e">
        <f>Sheet3!E282</f>
        <v>#VALUE!</v>
      </c>
      <c r="Y282" t="str">
        <f t="shared" si="24"/>
        <v/>
      </c>
      <c r="Z282" t="str">
        <f>IF(ISERROR(Sheet1!AI282),"",Sheet1!AI282)</f>
        <v/>
      </c>
      <c r="AA282" t="e">
        <f>IF(Sheet1!W282="Councillors",5120,IF(Sheet1!W282="Information Technology Services Dept.",1024,IF(Sheet1!W282="City Clerk and Solicitor Dept",1953,"No")))</f>
        <v>#VALUE!</v>
      </c>
      <c r="AB282" s="5" t="s">
        <v>96</v>
      </c>
      <c r="AC282" t="e">
        <f>IF(Sheet1!W282="Councillors",4608,IF(Sheet1!W282="Information Technology Services Dept.",921,IF(Sheet1!W282="City Clerk and Solicitor Dept",1855,"No")))</f>
        <v>#VALUE!</v>
      </c>
      <c r="AD282" t="e">
        <f t="shared" si="27"/>
        <v>#VALUE!</v>
      </c>
      <c r="AE282" t="str">
        <f ca="1">IF(Sheet1!AM282="DC1MDB01","DC1",IF(Sheet1!AM282="DC1MDB02","DC1",IF(Sheet1!AM282="DC1MDB03","DC1",IF(Sheet1!AM282="DC1MDB04","DC1",IF(Sheet1!AM282="DC1MDB05","DC1",IF(Sheet1!AM282="DC1MDB06","DC1",IF(Sheet1!AM282="DC1MDB07","DC1",IF(Sheet1!AM282="DC1MDB08","DC1",IF(Sheet1!AM282="DC1MDB09","DC1",IF(Sheet1!AM282="DC1MDB10","DC1",IF(Sheet1!AM282="DC4MDB01","DC4",IF(Sheet1!AM282="DC4MDB02","DC4",IF(Sheet1!AM282="DC4MDB03","DC4",IF(Sheet1!AM282="DC4MDB04","DC4",IF(Sheet1!AM282="DC4MDB05","DC4",IF(Sheet1!AM282="DC4MDB06","DC4",IF(Sheet1!AM282="DC4MDB07","DC4",IF(Sheet1!AM282="DC4MDB08","DC4",IF(Sheet1!AM282="DC4MDB09","DC4",IF(Sheet1!AM282="DC4MDB10","DC4","$False"))))))))))))))))))))</f>
        <v>DC1</v>
      </c>
      <c r="AF282" t="s">
        <v>35</v>
      </c>
      <c r="AG282" t="e">
        <f t="shared" si="28"/>
        <v>#VALUE!</v>
      </c>
      <c r="AH282" t="e">
        <f t="shared" si="29"/>
        <v>#VALUE!</v>
      </c>
      <c r="AI282" t="s">
        <v>11</v>
      </c>
      <c r="AJ282" t="s">
        <v>12</v>
      </c>
      <c r="AK282" t="s">
        <v>13</v>
      </c>
      <c r="AL282" t="s">
        <v>14</v>
      </c>
      <c r="AM282" t="s">
        <v>5</v>
      </c>
      <c r="AN282" t="s">
        <v>15</v>
      </c>
      <c r="AO282" t="s">
        <v>16</v>
      </c>
      <c r="AP282" t="s">
        <v>17</v>
      </c>
      <c r="AQ282" t="s">
        <v>18</v>
      </c>
      <c r="AR282" t="s">
        <v>19</v>
      </c>
    </row>
    <row r="283" spans="1:44" ht="13.5" customHeight="1">
      <c r="A283" s="7"/>
      <c r="B283" s="7"/>
      <c r="C283" s="7"/>
      <c r="D283" s="8"/>
      <c r="F283" s="9" t="str">
        <f>(Sheet1!AE283)</f>
        <v/>
      </c>
      <c r="G283" t="str">
        <f>IF(OR(Sheet1!AH283="Yes",Sheet1!AF283="Yes"),"\\CMFP538\"&amp;Sheet1!AK283,"")</f>
        <v/>
      </c>
      <c r="H283" t="str">
        <f>IF(G283="","",Sheet1!AK283)</f>
        <v/>
      </c>
      <c r="I283" t="str">
        <f>IF(G283="","",Sheet1!AJ283)</f>
        <v/>
      </c>
      <c r="J283" t="e">
        <f>PROPER(Sheet1!Z283)</f>
        <v>#VALUE!</v>
      </c>
      <c r="K283" t="e">
        <f>PROPER(TRIM(IF(ISERROR(Sheet1!N283),Sheet1!Q283,Sheet1!N283)))</f>
        <v>#VALUE!</v>
      </c>
      <c r="L283" t="e">
        <f>PROPER(Sheet1!V283)</f>
        <v>#VALUE!</v>
      </c>
      <c r="M283" t="str">
        <f>TRIM(IF(ISERROR(Sheet1!P283),"",Sheet1!P283))</f>
        <v/>
      </c>
      <c r="N283" s="6" t="e">
        <f>(Sheet1!AA283)</f>
        <v>#VALUE!</v>
      </c>
      <c r="O283" s="6" t="e">
        <f t="shared" si="25"/>
        <v>#VALUE!</v>
      </c>
      <c r="P283" s="6" t="e">
        <f>IF(Sheet1!X283="No","No",IF(Sheet1!X283="","No","Yes"))</f>
        <v>#VALUE!</v>
      </c>
      <c r="Q283" t="e">
        <f>(Sheet1!AB283)</f>
        <v>#VALUE!</v>
      </c>
      <c r="R283" s="6" t="e">
        <f>IF(Sheet1!F283=FALSE,Q283,Sheet1!G283&amp;Sheet1!F283)</f>
        <v>#VALUE!</v>
      </c>
      <c r="S283" s="6" t="e">
        <f t="shared" si="26"/>
        <v>#VALUE!</v>
      </c>
      <c r="T283" s="6" t="e">
        <f>IF(Sheet1!A283=0,"C=US;A= ;P=Regional Municip;O=Lisgar;S="&amp;K283&amp;";"&amp;"G="&amp;L283&amp;";"&amp;"I="&amp;M283&amp;";","C=US;A= ;P=Regional Municip;O=Lisgar;S="&amp;K283&amp;";"&amp;"G="&amp;L283&amp;Sheet1!A283&amp;";"&amp;"I="&amp;M283&amp;";")</f>
        <v>#N/A</v>
      </c>
      <c r="U283" t="str">
        <f ca="1">(Sheet1!AM283)</f>
        <v>DC4MDB03</v>
      </c>
      <c r="V283" t="e">
        <f>(Sheet1!AC283)</f>
        <v>#VALUE!</v>
      </c>
      <c r="W283" t="e">
        <f>Sheet3!D283</f>
        <v>#VALUE!</v>
      </c>
      <c r="X283" t="e">
        <f>Sheet3!E283</f>
        <v>#VALUE!</v>
      </c>
      <c r="Y283" t="str">
        <f t="shared" si="24"/>
        <v/>
      </c>
      <c r="Z283" t="str">
        <f>IF(ISERROR(Sheet1!AI283),"",Sheet1!AI283)</f>
        <v/>
      </c>
      <c r="AA283" t="e">
        <f>IF(Sheet1!W283="Councillors",5120,IF(Sheet1!W283="Information Technology Services Dept.",1024,IF(Sheet1!W283="City Clerk and Solicitor Dept",1953,"No")))</f>
        <v>#VALUE!</v>
      </c>
      <c r="AB283" s="5" t="s">
        <v>96</v>
      </c>
      <c r="AC283" t="e">
        <f>IF(Sheet1!W283="Councillors",4608,IF(Sheet1!W283="Information Technology Services Dept.",921,IF(Sheet1!W283="City Clerk and Solicitor Dept",1855,"No")))</f>
        <v>#VALUE!</v>
      </c>
      <c r="AD283" t="e">
        <f t="shared" si="27"/>
        <v>#VALUE!</v>
      </c>
      <c r="AE283" t="str">
        <f ca="1">IF(Sheet1!AM283="DC1MDB01","DC1",IF(Sheet1!AM283="DC1MDB02","DC1",IF(Sheet1!AM283="DC1MDB03","DC1",IF(Sheet1!AM283="DC1MDB04","DC1",IF(Sheet1!AM283="DC1MDB05","DC1",IF(Sheet1!AM283="DC1MDB06","DC1",IF(Sheet1!AM283="DC1MDB07","DC1",IF(Sheet1!AM283="DC1MDB08","DC1",IF(Sheet1!AM283="DC1MDB09","DC1",IF(Sheet1!AM283="DC1MDB10","DC1",IF(Sheet1!AM283="DC4MDB01","DC4",IF(Sheet1!AM283="DC4MDB02","DC4",IF(Sheet1!AM283="DC4MDB03","DC4",IF(Sheet1!AM283="DC4MDB04","DC4",IF(Sheet1!AM283="DC4MDB05","DC4",IF(Sheet1!AM283="DC4MDB06","DC4",IF(Sheet1!AM283="DC4MDB07","DC4",IF(Sheet1!AM283="DC4MDB08","DC4",IF(Sheet1!AM283="DC4MDB09","DC4",IF(Sheet1!AM283="DC4MDB10","DC4","$False"))))))))))))))))))))</f>
        <v>DC4</v>
      </c>
      <c r="AF283" t="s">
        <v>35</v>
      </c>
      <c r="AG283" t="e">
        <f t="shared" si="28"/>
        <v>#VALUE!</v>
      </c>
      <c r="AH283" t="e">
        <f t="shared" si="29"/>
        <v>#VALUE!</v>
      </c>
      <c r="AI283" t="s">
        <v>11</v>
      </c>
      <c r="AJ283" t="s">
        <v>12</v>
      </c>
      <c r="AK283" t="s">
        <v>13</v>
      </c>
      <c r="AL283" t="s">
        <v>14</v>
      </c>
      <c r="AM283" t="s">
        <v>5</v>
      </c>
      <c r="AN283" t="s">
        <v>15</v>
      </c>
      <c r="AO283" t="s">
        <v>16</v>
      </c>
      <c r="AP283" t="s">
        <v>17</v>
      </c>
      <c r="AQ283" t="s">
        <v>18</v>
      </c>
      <c r="AR283" t="s">
        <v>19</v>
      </c>
    </row>
    <row r="284" spans="1:44" ht="13.5" customHeight="1">
      <c r="A284" s="7"/>
      <c r="B284" s="7"/>
      <c r="C284" s="7"/>
      <c r="D284" s="8"/>
      <c r="F284" s="9" t="str">
        <f>(Sheet1!AE284)</f>
        <v/>
      </c>
      <c r="G284" t="str">
        <f>IF(OR(Sheet1!AH284="Yes",Sheet1!AF284="Yes"),"\\CMFP538\"&amp;Sheet1!AK284,"")</f>
        <v/>
      </c>
      <c r="H284" t="str">
        <f>IF(G284="","",Sheet1!AK284)</f>
        <v/>
      </c>
      <c r="I284" t="str">
        <f>IF(G284="","",Sheet1!AJ284)</f>
        <v/>
      </c>
      <c r="J284" t="e">
        <f>PROPER(Sheet1!Z284)</f>
        <v>#VALUE!</v>
      </c>
      <c r="K284" t="e">
        <f>PROPER(TRIM(IF(ISERROR(Sheet1!N284),Sheet1!Q284,Sheet1!N284)))</f>
        <v>#VALUE!</v>
      </c>
      <c r="L284" t="e">
        <f>PROPER(Sheet1!V284)</f>
        <v>#VALUE!</v>
      </c>
      <c r="M284" t="str">
        <f>TRIM(IF(ISERROR(Sheet1!P284),"",Sheet1!P284))</f>
        <v/>
      </c>
      <c r="N284" s="6" t="e">
        <f>(Sheet1!AA284)</f>
        <v>#VALUE!</v>
      </c>
      <c r="O284" s="6" t="e">
        <f t="shared" si="25"/>
        <v>#VALUE!</v>
      </c>
      <c r="P284" s="6" t="e">
        <f>IF(Sheet1!X284="No","No",IF(Sheet1!X284="","No","Yes"))</f>
        <v>#VALUE!</v>
      </c>
      <c r="Q284" t="e">
        <f>(Sheet1!AB284)</f>
        <v>#VALUE!</v>
      </c>
      <c r="R284" s="6" t="e">
        <f>IF(Sheet1!F284=FALSE,Q284,Sheet1!G284&amp;Sheet1!F284)</f>
        <v>#VALUE!</v>
      </c>
      <c r="S284" s="6" t="e">
        <f t="shared" si="26"/>
        <v>#VALUE!</v>
      </c>
      <c r="T284" s="6" t="e">
        <f>IF(Sheet1!A284=0,"C=US;A= ;P=Regional Municip;O=Lisgar;S="&amp;K284&amp;";"&amp;"G="&amp;L284&amp;";"&amp;"I="&amp;M284&amp;";","C=US;A= ;P=Regional Municip;O=Lisgar;S="&amp;K284&amp;";"&amp;"G="&amp;L284&amp;Sheet1!A284&amp;";"&amp;"I="&amp;M284&amp;";")</f>
        <v>#N/A</v>
      </c>
      <c r="U284" t="str">
        <f ca="1">(Sheet1!AM284)</f>
        <v>DC1MDB01</v>
      </c>
      <c r="V284" t="e">
        <f>(Sheet1!AC284)</f>
        <v>#VALUE!</v>
      </c>
      <c r="W284" t="e">
        <f>Sheet3!D284</f>
        <v>#VALUE!</v>
      </c>
      <c r="X284" t="e">
        <f>Sheet3!E284</f>
        <v>#VALUE!</v>
      </c>
      <c r="Y284" t="str">
        <f t="shared" si="24"/>
        <v/>
      </c>
      <c r="Z284" t="str">
        <f>IF(ISERROR(Sheet1!AI284),"",Sheet1!AI284)</f>
        <v/>
      </c>
      <c r="AA284" t="e">
        <f>IF(Sheet1!W284="Councillors",5120,IF(Sheet1!W284="Information Technology Services Dept.",1024,IF(Sheet1!W284="City Clerk and Solicitor Dept",1953,"No")))</f>
        <v>#VALUE!</v>
      </c>
      <c r="AB284" s="5" t="s">
        <v>96</v>
      </c>
      <c r="AC284" t="e">
        <f>IF(Sheet1!W284="Councillors",4608,IF(Sheet1!W284="Information Technology Services Dept.",921,IF(Sheet1!W284="City Clerk and Solicitor Dept",1855,"No")))</f>
        <v>#VALUE!</v>
      </c>
      <c r="AD284" t="e">
        <f t="shared" si="27"/>
        <v>#VALUE!</v>
      </c>
      <c r="AE284" t="str">
        <f ca="1">IF(Sheet1!AM284="DC1MDB01","DC1",IF(Sheet1!AM284="DC1MDB02","DC1",IF(Sheet1!AM284="DC1MDB03","DC1",IF(Sheet1!AM284="DC1MDB04","DC1",IF(Sheet1!AM284="DC1MDB05","DC1",IF(Sheet1!AM284="DC1MDB06","DC1",IF(Sheet1!AM284="DC1MDB07","DC1",IF(Sheet1!AM284="DC1MDB08","DC1",IF(Sheet1!AM284="DC1MDB09","DC1",IF(Sheet1!AM284="DC1MDB10","DC1",IF(Sheet1!AM284="DC4MDB01","DC4",IF(Sheet1!AM284="DC4MDB02","DC4",IF(Sheet1!AM284="DC4MDB03","DC4",IF(Sheet1!AM284="DC4MDB04","DC4",IF(Sheet1!AM284="DC4MDB05","DC4",IF(Sheet1!AM284="DC4MDB06","DC4",IF(Sheet1!AM284="DC4MDB07","DC4",IF(Sheet1!AM284="DC4MDB08","DC4",IF(Sheet1!AM284="DC4MDB09","DC4",IF(Sheet1!AM284="DC4MDB10","DC4","$False"))))))))))))))))))))</f>
        <v>DC1</v>
      </c>
      <c r="AF284" t="s">
        <v>35</v>
      </c>
      <c r="AG284" t="e">
        <f t="shared" si="28"/>
        <v>#VALUE!</v>
      </c>
      <c r="AH284" t="e">
        <f t="shared" si="29"/>
        <v>#VALUE!</v>
      </c>
      <c r="AI284" t="s">
        <v>11</v>
      </c>
      <c r="AJ284" t="s">
        <v>12</v>
      </c>
      <c r="AK284" t="s">
        <v>13</v>
      </c>
      <c r="AL284" t="s">
        <v>14</v>
      </c>
      <c r="AM284" t="s">
        <v>5</v>
      </c>
      <c r="AN284" t="s">
        <v>15</v>
      </c>
      <c r="AO284" t="s">
        <v>16</v>
      </c>
      <c r="AP284" t="s">
        <v>17</v>
      </c>
      <c r="AQ284" t="s">
        <v>18</v>
      </c>
      <c r="AR284" t="s">
        <v>19</v>
      </c>
    </row>
    <row r="285" spans="1:44" ht="13.5" customHeight="1">
      <c r="A285" s="7"/>
      <c r="B285" s="7"/>
      <c r="C285" s="7"/>
      <c r="D285" s="8"/>
      <c r="F285" s="9" t="str">
        <f>(Sheet1!AE285)</f>
        <v/>
      </c>
      <c r="G285" t="str">
        <f>IF(OR(Sheet1!AH285="Yes",Sheet1!AF285="Yes"),"\\CMFP538\"&amp;Sheet1!AK285,"")</f>
        <v/>
      </c>
      <c r="H285" t="str">
        <f>IF(G285="","",Sheet1!AK285)</f>
        <v/>
      </c>
      <c r="I285" t="str">
        <f>IF(G285="","",Sheet1!AJ285)</f>
        <v/>
      </c>
      <c r="J285" t="e">
        <f>PROPER(Sheet1!Z285)</f>
        <v>#VALUE!</v>
      </c>
      <c r="K285" t="e">
        <f>PROPER(TRIM(IF(ISERROR(Sheet1!N285),Sheet1!Q285,Sheet1!N285)))</f>
        <v>#VALUE!</v>
      </c>
      <c r="L285" t="e">
        <f>PROPER(Sheet1!V285)</f>
        <v>#VALUE!</v>
      </c>
      <c r="M285" t="str">
        <f>TRIM(IF(ISERROR(Sheet1!P285),"",Sheet1!P285))</f>
        <v/>
      </c>
      <c r="N285" s="6" t="e">
        <f>(Sheet1!AA285)</f>
        <v>#VALUE!</v>
      </c>
      <c r="O285" s="6" t="e">
        <f t="shared" si="25"/>
        <v>#VALUE!</v>
      </c>
      <c r="P285" s="6" t="e">
        <f>IF(Sheet1!X285="No","No",IF(Sheet1!X285="","No","Yes"))</f>
        <v>#VALUE!</v>
      </c>
      <c r="Q285" t="e">
        <f>(Sheet1!AB285)</f>
        <v>#VALUE!</v>
      </c>
      <c r="R285" s="6" t="e">
        <f>IF(Sheet1!F285=FALSE,Q285,Sheet1!G285&amp;Sheet1!F285)</f>
        <v>#VALUE!</v>
      </c>
      <c r="S285" s="6" t="e">
        <f t="shared" si="26"/>
        <v>#VALUE!</v>
      </c>
      <c r="T285" s="6" t="e">
        <f>IF(Sheet1!A285=0,"C=US;A= ;P=Regional Municip;O=Lisgar;S="&amp;K285&amp;";"&amp;"G="&amp;L285&amp;";"&amp;"I="&amp;M285&amp;";","C=US;A= ;P=Regional Municip;O=Lisgar;S="&amp;K285&amp;";"&amp;"G="&amp;L285&amp;Sheet1!A285&amp;";"&amp;"I="&amp;M285&amp;";")</f>
        <v>#N/A</v>
      </c>
      <c r="U285" t="str">
        <f ca="1">(Sheet1!AM285)</f>
        <v>DC4MDB10</v>
      </c>
      <c r="V285" t="e">
        <f>(Sheet1!AC285)</f>
        <v>#VALUE!</v>
      </c>
      <c r="W285" t="e">
        <f>Sheet3!D285</f>
        <v>#VALUE!</v>
      </c>
      <c r="X285" t="e">
        <f>Sheet3!E285</f>
        <v>#VALUE!</v>
      </c>
      <c r="Y285" t="str">
        <f t="shared" si="24"/>
        <v/>
      </c>
      <c r="Z285" t="str">
        <f>IF(ISERROR(Sheet1!AI285),"",Sheet1!AI285)</f>
        <v/>
      </c>
      <c r="AA285" t="e">
        <f>IF(Sheet1!W285="Councillors",5120,IF(Sheet1!W285="Information Technology Services Dept.",1024,IF(Sheet1!W285="City Clerk and Solicitor Dept",1953,"No")))</f>
        <v>#VALUE!</v>
      </c>
      <c r="AB285" s="5" t="s">
        <v>96</v>
      </c>
      <c r="AC285" t="e">
        <f>IF(Sheet1!W285="Councillors",4608,IF(Sheet1!W285="Information Technology Services Dept.",921,IF(Sheet1!W285="City Clerk and Solicitor Dept",1855,"No")))</f>
        <v>#VALUE!</v>
      </c>
      <c r="AD285" t="e">
        <f t="shared" si="27"/>
        <v>#VALUE!</v>
      </c>
      <c r="AE285" t="str">
        <f ca="1">IF(Sheet1!AM285="DC1MDB01","DC1",IF(Sheet1!AM285="DC1MDB02","DC1",IF(Sheet1!AM285="DC1MDB03","DC1",IF(Sheet1!AM285="DC1MDB04","DC1",IF(Sheet1!AM285="DC1MDB05","DC1",IF(Sheet1!AM285="DC1MDB06","DC1",IF(Sheet1!AM285="DC1MDB07","DC1",IF(Sheet1!AM285="DC1MDB08","DC1",IF(Sheet1!AM285="DC1MDB09","DC1",IF(Sheet1!AM285="DC1MDB10","DC1",IF(Sheet1!AM285="DC4MDB01","DC4",IF(Sheet1!AM285="DC4MDB02","DC4",IF(Sheet1!AM285="DC4MDB03","DC4",IF(Sheet1!AM285="DC4MDB04","DC4",IF(Sheet1!AM285="DC4MDB05","DC4",IF(Sheet1!AM285="DC4MDB06","DC4",IF(Sheet1!AM285="DC4MDB07","DC4",IF(Sheet1!AM285="DC4MDB08","DC4",IF(Sheet1!AM285="DC4MDB09","DC4",IF(Sheet1!AM285="DC4MDB10","DC4","$False"))))))))))))))))))))</f>
        <v>DC4</v>
      </c>
      <c r="AF285" t="s">
        <v>35</v>
      </c>
      <c r="AG285" t="e">
        <f t="shared" si="28"/>
        <v>#VALUE!</v>
      </c>
      <c r="AH285" t="e">
        <f t="shared" si="29"/>
        <v>#VALUE!</v>
      </c>
      <c r="AI285" t="s">
        <v>11</v>
      </c>
      <c r="AJ285" t="s">
        <v>12</v>
      </c>
      <c r="AK285" t="s">
        <v>13</v>
      </c>
      <c r="AL285" t="s">
        <v>14</v>
      </c>
      <c r="AM285" t="s">
        <v>5</v>
      </c>
      <c r="AN285" t="s">
        <v>15</v>
      </c>
      <c r="AO285" t="s">
        <v>16</v>
      </c>
      <c r="AP285" t="s">
        <v>17</v>
      </c>
      <c r="AQ285" t="s">
        <v>18</v>
      </c>
      <c r="AR285" t="s">
        <v>19</v>
      </c>
    </row>
    <row r="286" spans="1:44" ht="13.5" customHeight="1">
      <c r="A286" s="7"/>
      <c r="B286" s="7"/>
      <c r="C286" s="7"/>
      <c r="D286" s="8"/>
      <c r="F286" s="9" t="str">
        <f>(Sheet1!AE286)</f>
        <v/>
      </c>
      <c r="G286" t="str">
        <f>IF(OR(Sheet1!AH286="Yes",Sheet1!AF286="Yes"),"\\CMFP538\"&amp;Sheet1!AK286,"")</f>
        <v/>
      </c>
      <c r="H286" t="str">
        <f>IF(G286="","",Sheet1!AK286)</f>
        <v/>
      </c>
      <c r="I286" t="str">
        <f>IF(G286="","",Sheet1!AJ286)</f>
        <v/>
      </c>
      <c r="J286" t="e">
        <f>PROPER(Sheet1!Z286)</f>
        <v>#VALUE!</v>
      </c>
      <c r="K286" t="e">
        <f>PROPER(TRIM(IF(ISERROR(Sheet1!N286),Sheet1!Q286,Sheet1!N286)))</f>
        <v>#VALUE!</v>
      </c>
      <c r="L286" t="e">
        <f>PROPER(Sheet1!V286)</f>
        <v>#VALUE!</v>
      </c>
      <c r="M286" t="str">
        <f>TRIM(IF(ISERROR(Sheet1!P286),"",Sheet1!P286))</f>
        <v/>
      </c>
      <c r="N286" s="6" t="e">
        <f>(Sheet1!AA286)</f>
        <v>#VALUE!</v>
      </c>
      <c r="O286" s="6" t="e">
        <f t="shared" si="25"/>
        <v>#VALUE!</v>
      </c>
      <c r="P286" s="6" t="e">
        <f>IF(Sheet1!X286="No","No",IF(Sheet1!X286="","No","Yes"))</f>
        <v>#VALUE!</v>
      </c>
      <c r="Q286" t="e">
        <f>(Sheet1!AB286)</f>
        <v>#VALUE!</v>
      </c>
      <c r="R286" s="6" t="e">
        <f>IF(Sheet1!F286=FALSE,Q286,Sheet1!G286&amp;Sheet1!F286)</f>
        <v>#VALUE!</v>
      </c>
      <c r="S286" s="6" t="e">
        <f t="shared" si="26"/>
        <v>#VALUE!</v>
      </c>
      <c r="T286" s="6" t="e">
        <f>IF(Sheet1!A286=0,"C=US;A= ;P=Regional Municip;O=Lisgar;S="&amp;K286&amp;";"&amp;"G="&amp;L286&amp;";"&amp;"I="&amp;M286&amp;";","C=US;A= ;P=Regional Municip;O=Lisgar;S="&amp;K286&amp;";"&amp;"G="&amp;L286&amp;Sheet1!A286&amp;";"&amp;"I="&amp;M286&amp;";")</f>
        <v>#N/A</v>
      </c>
      <c r="U286" t="str">
        <f ca="1">(Sheet1!AM286)</f>
        <v>DC4MDB01</v>
      </c>
      <c r="V286" t="e">
        <f>(Sheet1!AC286)</f>
        <v>#VALUE!</v>
      </c>
      <c r="W286" t="e">
        <f>Sheet3!D286</f>
        <v>#VALUE!</v>
      </c>
      <c r="X286" t="e">
        <f>Sheet3!E286</f>
        <v>#VALUE!</v>
      </c>
      <c r="Y286" t="str">
        <f t="shared" si="24"/>
        <v/>
      </c>
      <c r="Z286" t="str">
        <f>IF(ISERROR(Sheet1!AI286),"",Sheet1!AI286)</f>
        <v/>
      </c>
      <c r="AA286" t="e">
        <f>IF(Sheet1!W286="Councillors",5120,IF(Sheet1!W286="Information Technology Services Dept.",1024,IF(Sheet1!W286="City Clerk and Solicitor Dept",1953,"No")))</f>
        <v>#VALUE!</v>
      </c>
      <c r="AB286" s="5" t="s">
        <v>96</v>
      </c>
      <c r="AC286" t="e">
        <f>IF(Sheet1!W286="Councillors",4608,IF(Sheet1!W286="Information Technology Services Dept.",921,IF(Sheet1!W286="City Clerk and Solicitor Dept",1855,"No")))</f>
        <v>#VALUE!</v>
      </c>
      <c r="AD286" t="e">
        <f t="shared" si="27"/>
        <v>#VALUE!</v>
      </c>
      <c r="AE286" t="str">
        <f ca="1">IF(Sheet1!AM286="DC1MDB01","DC1",IF(Sheet1!AM286="DC1MDB02","DC1",IF(Sheet1!AM286="DC1MDB03","DC1",IF(Sheet1!AM286="DC1MDB04","DC1",IF(Sheet1!AM286="DC1MDB05","DC1",IF(Sheet1!AM286="DC1MDB06","DC1",IF(Sheet1!AM286="DC1MDB07","DC1",IF(Sheet1!AM286="DC1MDB08","DC1",IF(Sheet1!AM286="DC1MDB09","DC1",IF(Sheet1!AM286="DC1MDB10","DC1",IF(Sheet1!AM286="DC4MDB01","DC4",IF(Sheet1!AM286="DC4MDB02","DC4",IF(Sheet1!AM286="DC4MDB03","DC4",IF(Sheet1!AM286="DC4MDB04","DC4",IF(Sheet1!AM286="DC4MDB05","DC4",IF(Sheet1!AM286="DC4MDB06","DC4",IF(Sheet1!AM286="DC4MDB07","DC4",IF(Sheet1!AM286="DC4MDB08","DC4",IF(Sheet1!AM286="DC4MDB09","DC4",IF(Sheet1!AM286="DC4MDB10","DC4","$False"))))))))))))))))))))</f>
        <v>DC4</v>
      </c>
      <c r="AF286" t="s">
        <v>35</v>
      </c>
      <c r="AG286" t="e">
        <f t="shared" si="28"/>
        <v>#VALUE!</v>
      </c>
      <c r="AH286" t="e">
        <f t="shared" si="29"/>
        <v>#VALUE!</v>
      </c>
      <c r="AI286" t="s">
        <v>11</v>
      </c>
      <c r="AJ286" t="s">
        <v>12</v>
      </c>
      <c r="AK286" t="s">
        <v>13</v>
      </c>
      <c r="AL286" t="s">
        <v>14</v>
      </c>
      <c r="AM286" t="s">
        <v>5</v>
      </c>
      <c r="AN286" t="s">
        <v>15</v>
      </c>
      <c r="AO286" t="s">
        <v>16</v>
      </c>
      <c r="AP286" t="s">
        <v>17</v>
      </c>
      <c r="AQ286" t="s">
        <v>18</v>
      </c>
      <c r="AR286" t="s">
        <v>19</v>
      </c>
    </row>
    <row r="287" spans="1:44" ht="13.5" customHeight="1">
      <c r="A287" s="7"/>
      <c r="B287" s="7"/>
      <c r="C287" s="7"/>
      <c r="D287" s="8"/>
      <c r="F287" s="9" t="str">
        <f>(Sheet1!AE287)</f>
        <v/>
      </c>
      <c r="G287" t="str">
        <f>IF(OR(Sheet1!AH287="Yes",Sheet1!AF287="Yes"),"\\CMFP538\"&amp;Sheet1!AK287,"")</f>
        <v/>
      </c>
      <c r="H287" t="str">
        <f>IF(G287="","",Sheet1!AK287)</f>
        <v/>
      </c>
      <c r="I287" t="str">
        <f>IF(G287="","",Sheet1!AJ287)</f>
        <v/>
      </c>
      <c r="J287" t="e">
        <f>PROPER(Sheet1!Z287)</f>
        <v>#VALUE!</v>
      </c>
      <c r="K287" t="e">
        <f>PROPER(TRIM(IF(ISERROR(Sheet1!N287),Sheet1!Q287,Sheet1!N287)))</f>
        <v>#VALUE!</v>
      </c>
      <c r="L287" t="e">
        <f>PROPER(Sheet1!V287)</f>
        <v>#VALUE!</v>
      </c>
      <c r="M287" t="str">
        <f>TRIM(IF(ISERROR(Sheet1!P287),"",Sheet1!P287))</f>
        <v/>
      </c>
      <c r="N287" s="6" t="e">
        <f>(Sheet1!AA287)</f>
        <v>#VALUE!</v>
      </c>
      <c r="O287" s="6" t="e">
        <f t="shared" si="25"/>
        <v>#VALUE!</v>
      </c>
      <c r="P287" s="6" t="e">
        <f>IF(Sheet1!X287="No","No",IF(Sheet1!X287="","No","Yes"))</f>
        <v>#VALUE!</v>
      </c>
      <c r="Q287" t="e">
        <f>(Sheet1!AB287)</f>
        <v>#VALUE!</v>
      </c>
      <c r="R287" s="6" t="e">
        <f>IF(Sheet1!F287=FALSE,Q287,Sheet1!G287&amp;Sheet1!F287)</f>
        <v>#VALUE!</v>
      </c>
      <c r="S287" s="6" t="e">
        <f t="shared" si="26"/>
        <v>#VALUE!</v>
      </c>
      <c r="T287" s="6" t="e">
        <f>IF(Sheet1!A287=0,"C=US;A= ;P=Regional Municip;O=Lisgar;S="&amp;K287&amp;";"&amp;"G="&amp;L287&amp;";"&amp;"I="&amp;M287&amp;";","C=US;A= ;P=Regional Municip;O=Lisgar;S="&amp;K287&amp;";"&amp;"G="&amp;L287&amp;Sheet1!A287&amp;";"&amp;"I="&amp;M287&amp;";")</f>
        <v>#N/A</v>
      </c>
      <c r="U287" t="str">
        <f ca="1">(Sheet1!AM287)</f>
        <v>DC4MDB05</v>
      </c>
      <c r="V287" t="e">
        <f>(Sheet1!AC287)</f>
        <v>#VALUE!</v>
      </c>
      <c r="W287" t="e">
        <f>Sheet3!D287</f>
        <v>#VALUE!</v>
      </c>
      <c r="X287" t="e">
        <f>Sheet3!E287</f>
        <v>#VALUE!</v>
      </c>
      <c r="Y287" t="str">
        <f t="shared" si="24"/>
        <v/>
      </c>
      <c r="Z287" t="str">
        <f>IF(ISERROR(Sheet1!AI287),"",Sheet1!AI287)</f>
        <v/>
      </c>
      <c r="AA287" t="e">
        <f>IF(Sheet1!W287="Councillors",5120,IF(Sheet1!W287="Information Technology Services Dept.",1024,IF(Sheet1!W287="City Clerk and Solicitor Dept",1953,"No")))</f>
        <v>#VALUE!</v>
      </c>
      <c r="AB287" s="5" t="s">
        <v>96</v>
      </c>
      <c r="AC287" t="e">
        <f>IF(Sheet1!W287="Councillors",4608,IF(Sheet1!W287="Information Technology Services Dept.",921,IF(Sheet1!W287="City Clerk and Solicitor Dept",1855,"No")))</f>
        <v>#VALUE!</v>
      </c>
      <c r="AD287" t="e">
        <f t="shared" si="27"/>
        <v>#VALUE!</v>
      </c>
      <c r="AE287" t="str">
        <f ca="1">IF(Sheet1!AM287="DC1MDB01","DC1",IF(Sheet1!AM287="DC1MDB02","DC1",IF(Sheet1!AM287="DC1MDB03","DC1",IF(Sheet1!AM287="DC1MDB04","DC1",IF(Sheet1!AM287="DC1MDB05","DC1",IF(Sheet1!AM287="DC1MDB06","DC1",IF(Sheet1!AM287="DC1MDB07","DC1",IF(Sheet1!AM287="DC1MDB08","DC1",IF(Sheet1!AM287="DC1MDB09","DC1",IF(Sheet1!AM287="DC1MDB10","DC1",IF(Sheet1!AM287="DC4MDB01","DC4",IF(Sheet1!AM287="DC4MDB02","DC4",IF(Sheet1!AM287="DC4MDB03","DC4",IF(Sheet1!AM287="DC4MDB04","DC4",IF(Sheet1!AM287="DC4MDB05","DC4",IF(Sheet1!AM287="DC4MDB06","DC4",IF(Sheet1!AM287="DC4MDB07","DC4",IF(Sheet1!AM287="DC4MDB08","DC4",IF(Sheet1!AM287="DC4MDB09","DC4",IF(Sheet1!AM287="DC4MDB10","DC4","$False"))))))))))))))))))))</f>
        <v>DC4</v>
      </c>
      <c r="AF287" t="s">
        <v>35</v>
      </c>
      <c r="AG287" t="e">
        <f t="shared" si="28"/>
        <v>#VALUE!</v>
      </c>
      <c r="AH287" t="e">
        <f t="shared" si="29"/>
        <v>#VALUE!</v>
      </c>
      <c r="AI287" t="s">
        <v>11</v>
      </c>
      <c r="AJ287" t="s">
        <v>12</v>
      </c>
      <c r="AK287" t="s">
        <v>13</v>
      </c>
      <c r="AL287" t="s">
        <v>14</v>
      </c>
      <c r="AM287" t="s">
        <v>5</v>
      </c>
      <c r="AN287" t="s">
        <v>15</v>
      </c>
      <c r="AO287" t="s">
        <v>16</v>
      </c>
      <c r="AP287" t="s">
        <v>17</v>
      </c>
      <c r="AQ287" t="s">
        <v>18</v>
      </c>
      <c r="AR287" t="s">
        <v>19</v>
      </c>
    </row>
    <row r="288" spans="1:44" ht="13.5" customHeight="1">
      <c r="A288" s="7"/>
      <c r="B288" s="7"/>
      <c r="C288" s="7"/>
      <c r="D288" s="8"/>
      <c r="F288" s="9" t="str">
        <f>(Sheet1!AE288)</f>
        <v/>
      </c>
      <c r="G288" t="str">
        <f>IF(OR(Sheet1!AH288="Yes",Sheet1!AF288="Yes"),"\\CMFP538\"&amp;Sheet1!AK288,"")</f>
        <v/>
      </c>
      <c r="H288" t="str">
        <f>IF(G288="","",Sheet1!AK288)</f>
        <v/>
      </c>
      <c r="I288" t="str">
        <f>IF(G288="","",Sheet1!AJ288)</f>
        <v/>
      </c>
      <c r="J288" t="e">
        <f>PROPER(Sheet1!Z288)</f>
        <v>#VALUE!</v>
      </c>
      <c r="K288" t="e">
        <f>PROPER(TRIM(IF(ISERROR(Sheet1!N288),Sheet1!Q288,Sheet1!N288)))</f>
        <v>#VALUE!</v>
      </c>
      <c r="L288" t="e">
        <f>PROPER(Sheet1!V288)</f>
        <v>#VALUE!</v>
      </c>
      <c r="M288" t="str">
        <f>TRIM(IF(ISERROR(Sheet1!P288),"",Sheet1!P288))</f>
        <v/>
      </c>
      <c r="N288" s="6" t="e">
        <f>(Sheet1!AA288)</f>
        <v>#VALUE!</v>
      </c>
      <c r="O288" s="6" t="e">
        <f t="shared" si="25"/>
        <v>#VALUE!</v>
      </c>
      <c r="P288" s="6" t="e">
        <f>IF(Sheet1!X288="No","No",IF(Sheet1!X288="","No","Yes"))</f>
        <v>#VALUE!</v>
      </c>
      <c r="Q288" t="e">
        <f>(Sheet1!AB288)</f>
        <v>#VALUE!</v>
      </c>
      <c r="R288" s="6" t="e">
        <f>IF(Sheet1!F288=FALSE,Q288,Sheet1!G288&amp;Sheet1!F288)</f>
        <v>#VALUE!</v>
      </c>
      <c r="S288" s="6" t="e">
        <f t="shared" si="26"/>
        <v>#VALUE!</v>
      </c>
      <c r="T288" s="6" t="e">
        <f>IF(Sheet1!A288=0,"C=US;A= ;P=Regional Municip;O=Lisgar;S="&amp;K288&amp;";"&amp;"G="&amp;L288&amp;";"&amp;"I="&amp;M288&amp;";","C=US;A= ;P=Regional Municip;O=Lisgar;S="&amp;K288&amp;";"&amp;"G="&amp;L288&amp;Sheet1!A288&amp;";"&amp;"I="&amp;M288&amp;";")</f>
        <v>#N/A</v>
      </c>
      <c r="U288" t="str">
        <f ca="1">(Sheet1!AM288)</f>
        <v>DC4MDB03</v>
      </c>
      <c r="V288" t="e">
        <f>(Sheet1!AC288)</f>
        <v>#VALUE!</v>
      </c>
      <c r="W288" t="e">
        <f>Sheet3!D288</f>
        <v>#VALUE!</v>
      </c>
      <c r="X288" t="e">
        <f>Sheet3!E288</f>
        <v>#VALUE!</v>
      </c>
      <c r="Y288" t="str">
        <f t="shared" si="24"/>
        <v/>
      </c>
      <c r="Z288" t="str">
        <f>IF(ISERROR(Sheet1!AI288),"",Sheet1!AI288)</f>
        <v/>
      </c>
      <c r="AA288" t="e">
        <f>IF(Sheet1!W288="Councillors",5120,IF(Sheet1!W288="Information Technology Services Dept.",1024,IF(Sheet1!W288="City Clerk and Solicitor Dept",1953,"No")))</f>
        <v>#VALUE!</v>
      </c>
      <c r="AB288" s="5" t="s">
        <v>96</v>
      </c>
      <c r="AC288" t="e">
        <f>IF(Sheet1!W288="Councillors",4608,IF(Sheet1!W288="Information Technology Services Dept.",921,IF(Sheet1!W288="City Clerk and Solicitor Dept",1855,"No")))</f>
        <v>#VALUE!</v>
      </c>
      <c r="AD288" t="e">
        <f t="shared" si="27"/>
        <v>#VALUE!</v>
      </c>
      <c r="AE288" t="str">
        <f ca="1">IF(Sheet1!AM288="DC1MDB01","DC1",IF(Sheet1!AM288="DC1MDB02","DC1",IF(Sheet1!AM288="DC1MDB03","DC1",IF(Sheet1!AM288="DC1MDB04","DC1",IF(Sheet1!AM288="DC1MDB05","DC1",IF(Sheet1!AM288="DC1MDB06","DC1",IF(Sheet1!AM288="DC1MDB07","DC1",IF(Sheet1!AM288="DC1MDB08","DC1",IF(Sheet1!AM288="DC1MDB09","DC1",IF(Sheet1!AM288="DC1MDB10","DC1",IF(Sheet1!AM288="DC4MDB01","DC4",IF(Sheet1!AM288="DC4MDB02","DC4",IF(Sheet1!AM288="DC4MDB03","DC4",IF(Sheet1!AM288="DC4MDB04","DC4",IF(Sheet1!AM288="DC4MDB05","DC4",IF(Sheet1!AM288="DC4MDB06","DC4",IF(Sheet1!AM288="DC4MDB07","DC4",IF(Sheet1!AM288="DC4MDB08","DC4",IF(Sheet1!AM288="DC4MDB09","DC4",IF(Sheet1!AM288="DC4MDB10","DC4","$False"))))))))))))))))))))</f>
        <v>DC4</v>
      </c>
      <c r="AF288" t="s">
        <v>35</v>
      </c>
      <c r="AG288" t="e">
        <f t="shared" si="28"/>
        <v>#VALUE!</v>
      </c>
      <c r="AH288" t="e">
        <f t="shared" si="29"/>
        <v>#VALUE!</v>
      </c>
      <c r="AI288" t="s">
        <v>11</v>
      </c>
      <c r="AJ288" t="s">
        <v>12</v>
      </c>
      <c r="AK288" t="s">
        <v>13</v>
      </c>
      <c r="AL288" t="s">
        <v>14</v>
      </c>
      <c r="AM288" t="s">
        <v>5</v>
      </c>
      <c r="AN288" t="s">
        <v>15</v>
      </c>
      <c r="AO288" t="s">
        <v>16</v>
      </c>
      <c r="AP288" t="s">
        <v>17</v>
      </c>
      <c r="AQ288" t="s">
        <v>18</v>
      </c>
      <c r="AR288" t="s">
        <v>19</v>
      </c>
    </row>
    <row r="289" spans="1:44" ht="13.5" customHeight="1">
      <c r="A289" s="7"/>
      <c r="B289" s="7"/>
      <c r="C289" s="7"/>
      <c r="D289" s="8"/>
      <c r="F289" s="9" t="str">
        <f>(Sheet1!AE289)</f>
        <v/>
      </c>
      <c r="G289" t="str">
        <f>IF(OR(Sheet1!AH289="Yes",Sheet1!AF289="Yes"),"\\CMFP538\"&amp;Sheet1!AK289,"")</f>
        <v/>
      </c>
      <c r="H289" t="str">
        <f>IF(G289="","",Sheet1!AK289)</f>
        <v/>
      </c>
      <c r="I289" t="str">
        <f>IF(G289="","",Sheet1!AJ289)</f>
        <v/>
      </c>
      <c r="J289" t="e">
        <f>PROPER(Sheet1!Z289)</f>
        <v>#VALUE!</v>
      </c>
      <c r="K289" t="e">
        <f>PROPER(TRIM(IF(ISERROR(Sheet1!N289),Sheet1!Q289,Sheet1!N289)))</f>
        <v>#VALUE!</v>
      </c>
      <c r="L289" t="e">
        <f>PROPER(Sheet1!V289)</f>
        <v>#VALUE!</v>
      </c>
      <c r="M289" t="str">
        <f>TRIM(IF(ISERROR(Sheet1!P289),"",Sheet1!P289))</f>
        <v/>
      </c>
      <c r="N289" s="6" t="e">
        <f>(Sheet1!AA289)</f>
        <v>#VALUE!</v>
      </c>
      <c r="O289" s="6" t="e">
        <f t="shared" si="25"/>
        <v>#VALUE!</v>
      </c>
      <c r="P289" s="6" t="e">
        <f>IF(Sheet1!X289="No","No",IF(Sheet1!X289="","No","Yes"))</f>
        <v>#VALUE!</v>
      </c>
      <c r="Q289" t="e">
        <f>(Sheet1!AB289)</f>
        <v>#VALUE!</v>
      </c>
      <c r="R289" s="6" t="e">
        <f>IF(Sheet1!F289=FALSE,Q289,Sheet1!G289&amp;Sheet1!F289)</f>
        <v>#VALUE!</v>
      </c>
      <c r="S289" s="6" t="e">
        <f t="shared" si="26"/>
        <v>#VALUE!</v>
      </c>
      <c r="T289" s="6" t="e">
        <f>IF(Sheet1!A289=0,"C=US;A= ;P=Regional Municip;O=Lisgar;S="&amp;K289&amp;";"&amp;"G="&amp;L289&amp;";"&amp;"I="&amp;M289&amp;";","C=US;A= ;P=Regional Municip;O=Lisgar;S="&amp;K289&amp;";"&amp;"G="&amp;L289&amp;Sheet1!A289&amp;";"&amp;"I="&amp;M289&amp;";")</f>
        <v>#N/A</v>
      </c>
      <c r="U289" t="str">
        <f ca="1">(Sheet1!AM289)</f>
        <v>DC1MDB03</v>
      </c>
      <c r="V289" t="e">
        <f>(Sheet1!AC289)</f>
        <v>#VALUE!</v>
      </c>
      <c r="W289" t="e">
        <f>Sheet3!D289</f>
        <v>#VALUE!</v>
      </c>
      <c r="X289" t="e">
        <f>Sheet3!E289</f>
        <v>#VALUE!</v>
      </c>
      <c r="Y289" t="str">
        <f t="shared" si="24"/>
        <v/>
      </c>
      <c r="Z289" t="str">
        <f>IF(ISERROR(Sheet1!AI289),"",Sheet1!AI289)</f>
        <v/>
      </c>
      <c r="AA289" t="e">
        <f>IF(Sheet1!W289="Councillors",5120,IF(Sheet1!W289="Information Technology Services Dept.",1024,IF(Sheet1!W289="City Clerk and Solicitor Dept",1953,"No")))</f>
        <v>#VALUE!</v>
      </c>
      <c r="AB289" s="5" t="s">
        <v>96</v>
      </c>
      <c r="AC289" t="e">
        <f>IF(Sheet1!W289="Councillors",4608,IF(Sheet1!W289="Information Technology Services Dept.",921,IF(Sheet1!W289="City Clerk and Solicitor Dept",1855,"No")))</f>
        <v>#VALUE!</v>
      </c>
      <c r="AD289" t="e">
        <f t="shared" si="27"/>
        <v>#VALUE!</v>
      </c>
      <c r="AE289" t="str">
        <f ca="1">IF(Sheet1!AM289="DC1MDB01","DC1",IF(Sheet1!AM289="DC1MDB02","DC1",IF(Sheet1!AM289="DC1MDB03","DC1",IF(Sheet1!AM289="DC1MDB04","DC1",IF(Sheet1!AM289="DC1MDB05","DC1",IF(Sheet1!AM289="DC1MDB06","DC1",IF(Sheet1!AM289="DC1MDB07","DC1",IF(Sheet1!AM289="DC1MDB08","DC1",IF(Sheet1!AM289="DC1MDB09","DC1",IF(Sheet1!AM289="DC1MDB10","DC1",IF(Sheet1!AM289="DC4MDB01","DC4",IF(Sheet1!AM289="DC4MDB02","DC4",IF(Sheet1!AM289="DC4MDB03","DC4",IF(Sheet1!AM289="DC4MDB04","DC4",IF(Sheet1!AM289="DC4MDB05","DC4",IF(Sheet1!AM289="DC4MDB06","DC4",IF(Sheet1!AM289="DC4MDB07","DC4",IF(Sheet1!AM289="DC4MDB08","DC4",IF(Sheet1!AM289="DC4MDB09","DC4",IF(Sheet1!AM289="DC4MDB10","DC4","$False"))))))))))))))))))))</f>
        <v>DC1</v>
      </c>
      <c r="AF289" t="s">
        <v>35</v>
      </c>
      <c r="AG289" t="e">
        <f t="shared" si="28"/>
        <v>#VALUE!</v>
      </c>
      <c r="AH289" t="e">
        <f t="shared" si="29"/>
        <v>#VALUE!</v>
      </c>
      <c r="AI289" t="s">
        <v>11</v>
      </c>
      <c r="AJ289" t="s">
        <v>12</v>
      </c>
      <c r="AK289" t="s">
        <v>13</v>
      </c>
      <c r="AL289" t="s">
        <v>14</v>
      </c>
      <c r="AM289" t="s">
        <v>5</v>
      </c>
      <c r="AN289" t="s">
        <v>15</v>
      </c>
      <c r="AO289" t="s">
        <v>16</v>
      </c>
      <c r="AP289" t="s">
        <v>17</v>
      </c>
      <c r="AQ289" t="s">
        <v>18</v>
      </c>
      <c r="AR289" t="s">
        <v>19</v>
      </c>
    </row>
    <row r="290" spans="1:44" ht="13.5" customHeight="1">
      <c r="A290" s="7"/>
      <c r="B290" s="7"/>
      <c r="C290" s="7"/>
      <c r="D290" s="8"/>
      <c r="F290" s="9" t="str">
        <f>(Sheet1!AE290)</f>
        <v/>
      </c>
      <c r="G290" t="str">
        <f>IF(OR(Sheet1!AH290="Yes",Sheet1!AF290="Yes"),"\\CMFP538\"&amp;Sheet1!AK290,"")</f>
        <v/>
      </c>
      <c r="H290" t="str">
        <f>IF(G290="","",Sheet1!AK290)</f>
        <v/>
      </c>
      <c r="I290" t="str">
        <f>IF(G290="","",Sheet1!AJ290)</f>
        <v/>
      </c>
      <c r="J290" t="e">
        <f>PROPER(Sheet1!Z290)</f>
        <v>#VALUE!</v>
      </c>
      <c r="K290" t="e">
        <f>PROPER(TRIM(IF(ISERROR(Sheet1!N290),Sheet1!Q290,Sheet1!N290)))</f>
        <v>#VALUE!</v>
      </c>
      <c r="L290" t="e">
        <f>PROPER(Sheet1!V290)</f>
        <v>#VALUE!</v>
      </c>
      <c r="M290" t="str">
        <f>TRIM(IF(ISERROR(Sheet1!P290),"",Sheet1!P290))</f>
        <v/>
      </c>
      <c r="N290" s="6" t="e">
        <f>(Sheet1!AA290)</f>
        <v>#VALUE!</v>
      </c>
      <c r="O290" s="6" t="e">
        <f t="shared" si="25"/>
        <v>#VALUE!</v>
      </c>
      <c r="P290" s="6" t="e">
        <f>IF(Sheet1!X290="No","No",IF(Sheet1!X290="","No","Yes"))</f>
        <v>#VALUE!</v>
      </c>
      <c r="Q290" t="e">
        <f>(Sheet1!AB290)</f>
        <v>#VALUE!</v>
      </c>
      <c r="R290" s="6" t="e">
        <f>IF(Sheet1!F290=FALSE,Q290,Sheet1!G290&amp;Sheet1!F290)</f>
        <v>#VALUE!</v>
      </c>
      <c r="S290" s="6" t="e">
        <f t="shared" si="26"/>
        <v>#VALUE!</v>
      </c>
      <c r="T290" s="6" t="e">
        <f>IF(Sheet1!A290=0,"C=US;A= ;P=Regional Municip;O=Lisgar;S="&amp;K290&amp;";"&amp;"G="&amp;L290&amp;";"&amp;"I="&amp;M290&amp;";","C=US;A= ;P=Regional Municip;O=Lisgar;S="&amp;K290&amp;";"&amp;"G="&amp;L290&amp;Sheet1!A290&amp;";"&amp;"I="&amp;M290&amp;";")</f>
        <v>#N/A</v>
      </c>
      <c r="U290" t="str">
        <f ca="1">(Sheet1!AM290)</f>
        <v>DC4MDB09</v>
      </c>
      <c r="V290" t="e">
        <f>(Sheet1!AC290)</f>
        <v>#VALUE!</v>
      </c>
      <c r="W290" t="e">
        <f>Sheet3!D290</f>
        <v>#VALUE!</v>
      </c>
      <c r="X290" t="e">
        <f>Sheet3!E290</f>
        <v>#VALUE!</v>
      </c>
      <c r="Y290" t="str">
        <f t="shared" si="24"/>
        <v/>
      </c>
      <c r="Z290" t="str">
        <f>IF(ISERROR(Sheet1!AI290),"",Sheet1!AI290)</f>
        <v/>
      </c>
      <c r="AA290" t="e">
        <f>IF(Sheet1!W290="Councillors",5120,IF(Sheet1!W290="Information Technology Services Dept.",1024,IF(Sheet1!W290="City Clerk and Solicitor Dept",1953,"No")))</f>
        <v>#VALUE!</v>
      </c>
      <c r="AB290" s="5" t="s">
        <v>96</v>
      </c>
      <c r="AC290" t="e">
        <f>IF(Sheet1!W290="Councillors",4608,IF(Sheet1!W290="Information Technology Services Dept.",921,IF(Sheet1!W290="City Clerk and Solicitor Dept",1855,"No")))</f>
        <v>#VALUE!</v>
      </c>
      <c r="AD290" t="e">
        <f t="shared" si="27"/>
        <v>#VALUE!</v>
      </c>
      <c r="AE290" t="str">
        <f ca="1">IF(Sheet1!AM290="DC1MDB01","DC1",IF(Sheet1!AM290="DC1MDB02","DC1",IF(Sheet1!AM290="DC1MDB03","DC1",IF(Sheet1!AM290="DC1MDB04","DC1",IF(Sheet1!AM290="DC1MDB05","DC1",IF(Sheet1!AM290="DC1MDB06","DC1",IF(Sheet1!AM290="DC1MDB07","DC1",IF(Sheet1!AM290="DC1MDB08","DC1",IF(Sheet1!AM290="DC1MDB09","DC1",IF(Sheet1!AM290="DC1MDB10","DC1",IF(Sheet1!AM290="DC4MDB01","DC4",IF(Sheet1!AM290="DC4MDB02","DC4",IF(Sheet1!AM290="DC4MDB03","DC4",IF(Sheet1!AM290="DC4MDB04","DC4",IF(Sheet1!AM290="DC4MDB05","DC4",IF(Sheet1!AM290="DC4MDB06","DC4",IF(Sheet1!AM290="DC4MDB07","DC4",IF(Sheet1!AM290="DC4MDB08","DC4",IF(Sheet1!AM290="DC4MDB09","DC4",IF(Sheet1!AM290="DC4MDB10","DC4","$False"))))))))))))))))))))</f>
        <v>DC4</v>
      </c>
      <c r="AF290" t="s">
        <v>35</v>
      </c>
      <c r="AG290" t="e">
        <f t="shared" si="28"/>
        <v>#VALUE!</v>
      </c>
      <c r="AH290" t="e">
        <f t="shared" si="29"/>
        <v>#VALUE!</v>
      </c>
      <c r="AI290" t="s">
        <v>11</v>
      </c>
      <c r="AJ290" t="s">
        <v>12</v>
      </c>
      <c r="AK290" t="s">
        <v>13</v>
      </c>
      <c r="AL290" t="s">
        <v>14</v>
      </c>
      <c r="AM290" t="s">
        <v>5</v>
      </c>
      <c r="AN290" t="s">
        <v>15</v>
      </c>
      <c r="AO290" t="s">
        <v>16</v>
      </c>
      <c r="AP290" t="s">
        <v>17</v>
      </c>
      <c r="AQ290" t="s">
        <v>18</v>
      </c>
      <c r="AR290" t="s">
        <v>19</v>
      </c>
    </row>
    <row r="291" spans="1:44" ht="13.5" customHeight="1">
      <c r="A291" s="7"/>
      <c r="B291" s="7"/>
      <c r="C291" s="7"/>
      <c r="D291" s="8"/>
      <c r="F291" s="9" t="str">
        <f>(Sheet1!AE291)</f>
        <v/>
      </c>
      <c r="G291" t="str">
        <f>IF(OR(Sheet1!AH291="Yes",Sheet1!AF291="Yes"),"\\CMFP538\"&amp;Sheet1!AK291,"")</f>
        <v/>
      </c>
      <c r="H291" t="str">
        <f>IF(G291="","",Sheet1!AK291)</f>
        <v/>
      </c>
      <c r="I291" t="str">
        <f>IF(G291="","",Sheet1!AJ291)</f>
        <v/>
      </c>
      <c r="J291" t="e">
        <f>PROPER(Sheet1!Z291)</f>
        <v>#VALUE!</v>
      </c>
      <c r="K291" t="e">
        <f>PROPER(TRIM(IF(ISERROR(Sheet1!N291),Sheet1!Q291,Sheet1!N291)))</f>
        <v>#VALUE!</v>
      </c>
      <c r="L291" t="e">
        <f>PROPER(Sheet1!V291)</f>
        <v>#VALUE!</v>
      </c>
      <c r="M291" t="str">
        <f>TRIM(IF(ISERROR(Sheet1!P291),"",Sheet1!P291))</f>
        <v/>
      </c>
      <c r="N291" s="6" t="e">
        <f>(Sheet1!AA291)</f>
        <v>#VALUE!</v>
      </c>
      <c r="O291" s="6" t="e">
        <f t="shared" si="25"/>
        <v>#VALUE!</v>
      </c>
      <c r="P291" s="6" t="e">
        <f>IF(Sheet1!X291="No","No",IF(Sheet1!X291="","No","Yes"))</f>
        <v>#VALUE!</v>
      </c>
      <c r="Q291" t="e">
        <f>(Sheet1!AB291)</f>
        <v>#VALUE!</v>
      </c>
      <c r="R291" s="6" t="e">
        <f>IF(Sheet1!F291=FALSE,Q291,Sheet1!G291&amp;Sheet1!F291)</f>
        <v>#VALUE!</v>
      </c>
      <c r="S291" s="6" t="e">
        <f t="shared" si="26"/>
        <v>#VALUE!</v>
      </c>
      <c r="T291" s="6" t="e">
        <f>IF(Sheet1!A291=0,"C=US;A= ;P=Regional Municip;O=Lisgar;S="&amp;K291&amp;";"&amp;"G="&amp;L291&amp;";"&amp;"I="&amp;M291&amp;";","C=US;A= ;P=Regional Municip;O=Lisgar;S="&amp;K291&amp;";"&amp;"G="&amp;L291&amp;Sheet1!A291&amp;";"&amp;"I="&amp;M291&amp;";")</f>
        <v>#N/A</v>
      </c>
      <c r="U291" t="str">
        <f ca="1">(Sheet1!AM291)</f>
        <v>DC1MDB10</v>
      </c>
      <c r="V291" t="e">
        <f>(Sheet1!AC291)</f>
        <v>#VALUE!</v>
      </c>
      <c r="W291" t="e">
        <f>Sheet3!D291</f>
        <v>#VALUE!</v>
      </c>
      <c r="X291" t="e">
        <f>Sheet3!E291</f>
        <v>#VALUE!</v>
      </c>
      <c r="Y291" t="str">
        <f t="shared" si="24"/>
        <v/>
      </c>
      <c r="Z291" t="str">
        <f>IF(ISERROR(Sheet1!AI291),"",Sheet1!AI291)</f>
        <v/>
      </c>
      <c r="AA291" t="e">
        <f>IF(Sheet1!W291="Councillors",5120,IF(Sheet1!W291="Information Technology Services Dept.",1024,IF(Sheet1!W291="City Clerk and Solicitor Dept",1953,"No")))</f>
        <v>#VALUE!</v>
      </c>
      <c r="AB291" s="5" t="s">
        <v>96</v>
      </c>
      <c r="AC291" t="e">
        <f>IF(Sheet1!W291="Councillors",4608,IF(Sheet1!W291="Information Technology Services Dept.",921,IF(Sheet1!W291="City Clerk and Solicitor Dept",1855,"No")))</f>
        <v>#VALUE!</v>
      </c>
      <c r="AD291" t="e">
        <f t="shared" si="27"/>
        <v>#VALUE!</v>
      </c>
      <c r="AE291" t="str">
        <f ca="1">IF(Sheet1!AM291="DC1MDB01","DC1",IF(Sheet1!AM291="DC1MDB02","DC1",IF(Sheet1!AM291="DC1MDB03","DC1",IF(Sheet1!AM291="DC1MDB04","DC1",IF(Sheet1!AM291="DC1MDB05","DC1",IF(Sheet1!AM291="DC1MDB06","DC1",IF(Sheet1!AM291="DC1MDB07","DC1",IF(Sheet1!AM291="DC1MDB08","DC1",IF(Sheet1!AM291="DC1MDB09","DC1",IF(Sheet1!AM291="DC1MDB10","DC1",IF(Sheet1!AM291="DC4MDB01","DC4",IF(Sheet1!AM291="DC4MDB02","DC4",IF(Sheet1!AM291="DC4MDB03","DC4",IF(Sheet1!AM291="DC4MDB04","DC4",IF(Sheet1!AM291="DC4MDB05","DC4",IF(Sheet1!AM291="DC4MDB06","DC4",IF(Sheet1!AM291="DC4MDB07","DC4",IF(Sheet1!AM291="DC4MDB08","DC4",IF(Sheet1!AM291="DC4MDB09","DC4",IF(Sheet1!AM291="DC4MDB10","DC4","$False"))))))))))))))))))))</f>
        <v>DC1</v>
      </c>
      <c r="AF291" t="s">
        <v>35</v>
      </c>
      <c r="AG291" t="e">
        <f t="shared" si="28"/>
        <v>#VALUE!</v>
      </c>
      <c r="AH291" t="e">
        <f t="shared" si="29"/>
        <v>#VALUE!</v>
      </c>
      <c r="AI291" t="s">
        <v>11</v>
      </c>
      <c r="AJ291" t="s">
        <v>12</v>
      </c>
      <c r="AK291" t="s">
        <v>13</v>
      </c>
      <c r="AL291" t="s">
        <v>14</v>
      </c>
      <c r="AM291" t="s">
        <v>5</v>
      </c>
      <c r="AN291" t="s">
        <v>15</v>
      </c>
      <c r="AO291" t="s">
        <v>16</v>
      </c>
      <c r="AP291" t="s">
        <v>17</v>
      </c>
      <c r="AQ291" t="s">
        <v>18</v>
      </c>
      <c r="AR291" t="s">
        <v>19</v>
      </c>
    </row>
    <row r="292" spans="1:44" ht="13.5" customHeight="1">
      <c r="A292" s="7"/>
      <c r="B292" s="7"/>
      <c r="C292" s="7"/>
      <c r="D292" s="8"/>
      <c r="F292" s="9" t="str">
        <f>(Sheet1!AE292)</f>
        <v/>
      </c>
      <c r="G292" t="str">
        <f>IF(OR(Sheet1!AH292="Yes",Sheet1!AF292="Yes"),"\\CMFP538\"&amp;Sheet1!AK292,"")</f>
        <v/>
      </c>
      <c r="H292" t="str">
        <f>IF(G292="","",Sheet1!AK292)</f>
        <v/>
      </c>
      <c r="I292" t="str">
        <f>IF(G292="","",Sheet1!AJ292)</f>
        <v/>
      </c>
      <c r="J292" t="e">
        <f>PROPER(Sheet1!Z292)</f>
        <v>#VALUE!</v>
      </c>
      <c r="K292" t="e">
        <f>PROPER(TRIM(IF(ISERROR(Sheet1!N292),Sheet1!Q292,Sheet1!N292)))</f>
        <v>#VALUE!</v>
      </c>
      <c r="L292" t="e">
        <f>PROPER(Sheet1!V292)</f>
        <v>#VALUE!</v>
      </c>
      <c r="M292" t="str">
        <f>TRIM(IF(ISERROR(Sheet1!P292),"",Sheet1!P292))</f>
        <v/>
      </c>
      <c r="N292" s="6" t="e">
        <f>(Sheet1!AA292)</f>
        <v>#VALUE!</v>
      </c>
      <c r="O292" s="6" t="e">
        <f t="shared" si="25"/>
        <v>#VALUE!</v>
      </c>
      <c r="P292" s="6" t="e">
        <f>IF(Sheet1!X292="No","No",IF(Sheet1!X292="","No","Yes"))</f>
        <v>#VALUE!</v>
      </c>
      <c r="Q292" t="e">
        <f>(Sheet1!AB292)</f>
        <v>#VALUE!</v>
      </c>
      <c r="R292" s="6" t="e">
        <f>IF(Sheet1!F292=FALSE,Q292,Sheet1!G292&amp;Sheet1!F292)</f>
        <v>#VALUE!</v>
      </c>
      <c r="S292" s="6" t="e">
        <f t="shared" si="26"/>
        <v>#VALUE!</v>
      </c>
      <c r="T292" s="6" t="e">
        <f>IF(Sheet1!A292=0,"C=US;A= ;P=Regional Municip;O=Lisgar;S="&amp;K292&amp;";"&amp;"G="&amp;L292&amp;";"&amp;"I="&amp;M292&amp;";","C=US;A= ;P=Regional Municip;O=Lisgar;S="&amp;K292&amp;";"&amp;"G="&amp;L292&amp;Sheet1!A292&amp;";"&amp;"I="&amp;M292&amp;";")</f>
        <v>#N/A</v>
      </c>
      <c r="U292" t="str">
        <f ca="1">(Sheet1!AM292)</f>
        <v>DC1MDB09</v>
      </c>
      <c r="V292" t="e">
        <f>(Sheet1!AC292)</f>
        <v>#VALUE!</v>
      </c>
      <c r="W292" t="e">
        <f>Sheet3!D292</f>
        <v>#VALUE!</v>
      </c>
      <c r="X292" t="e">
        <f>Sheet3!E292</f>
        <v>#VALUE!</v>
      </c>
      <c r="Y292" t="str">
        <f t="shared" si="24"/>
        <v/>
      </c>
      <c r="Z292" t="str">
        <f>IF(ISERROR(Sheet1!AI292),"",Sheet1!AI292)</f>
        <v/>
      </c>
      <c r="AA292" t="e">
        <f>IF(Sheet1!W292="Councillors",5120,IF(Sheet1!W292="Information Technology Services Dept.",1024,IF(Sheet1!W292="City Clerk and Solicitor Dept",1953,"No")))</f>
        <v>#VALUE!</v>
      </c>
      <c r="AB292" s="5" t="s">
        <v>96</v>
      </c>
      <c r="AC292" t="e">
        <f>IF(Sheet1!W292="Councillors",4608,IF(Sheet1!W292="Information Technology Services Dept.",921,IF(Sheet1!W292="City Clerk and Solicitor Dept",1855,"No")))</f>
        <v>#VALUE!</v>
      </c>
      <c r="AD292" t="e">
        <f t="shared" si="27"/>
        <v>#VALUE!</v>
      </c>
      <c r="AE292" t="str">
        <f ca="1">IF(Sheet1!AM292="DC1MDB01","DC1",IF(Sheet1!AM292="DC1MDB02","DC1",IF(Sheet1!AM292="DC1MDB03","DC1",IF(Sheet1!AM292="DC1MDB04","DC1",IF(Sheet1!AM292="DC1MDB05","DC1",IF(Sheet1!AM292="DC1MDB06","DC1",IF(Sheet1!AM292="DC1MDB07","DC1",IF(Sheet1!AM292="DC1MDB08","DC1",IF(Sheet1!AM292="DC1MDB09","DC1",IF(Sheet1!AM292="DC1MDB10","DC1",IF(Sheet1!AM292="DC4MDB01","DC4",IF(Sheet1!AM292="DC4MDB02","DC4",IF(Sheet1!AM292="DC4MDB03","DC4",IF(Sheet1!AM292="DC4MDB04","DC4",IF(Sheet1!AM292="DC4MDB05","DC4",IF(Sheet1!AM292="DC4MDB06","DC4",IF(Sheet1!AM292="DC4MDB07","DC4",IF(Sheet1!AM292="DC4MDB08","DC4",IF(Sheet1!AM292="DC4MDB09","DC4",IF(Sheet1!AM292="DC4MDB10","DC4","$False"))))))))))))))))))))</f>
        <v>DC1</v>
      </c>
      <c r="AF292" t="s">
        <v>35</v>
      </c>
      <c r="AG292" t="e">
        <f t="shared" si="28"/>
        <v>#VALUE!</v>
      </c>
      <c r="AH292" t="e">
        <f t="shared" si="29"/>
        <v>#VALUE!</v>
      </c>
      <c r="AI292" t="s">
        <v>11</v>
      </c>
      <c r="AJ292" t="s">
        <v>12</v>
      </c>
      <c r="AK292" t="s">
        <v>13</v>
      </c>
      <c r="AL292" t="s">
        <v>14</v>
      </c>
      <c r="AM292" t="s">
        <v>5</v>
      </c>
      <c r="AN292" t="s">
        <v>15</v>
      </c>
      <c r="AO292" t="s">
        <v>16</v>
      </c>
      <c r="AP292" t="s">
        <v>17</v>
      </c>
      <c r="AQ292" t="s">
        <v>18</v>
      </c>
      <c r="AR292" t="s">
        <v>19</v>
      </c>
    </row>
    <row r="293" spans="1:44" ht="13.5" customHeight="1">
      <c r="A293" s="7"/>
      <c r="B293" s="7"/>
      <c r="C293" s="7"/>
      <c r="D293" s="8"/>
      <c r="F293" s="9" t="str">
        <f>(Sheet1!AE293)</f>
        <v/>
      </c>
      <c r="G293" t="str">
        <f>IF(OR(Sheet1!AH293="Yes",Sheet1!AF293="Yes"),"\\CMFP538\"&amp;Sheet1!AK293,"")</f>
        <v/>
      </c>
      <c r="H293" t="str">
        <f>IF(G293="","",Sheet1!AK293)</f>
        <v/>
      </c>
      <c r="I293" t="str">
        <f>IF(G293="","",Sheet1!AJ293)</f>
        <v/>
      </c>
      <c r="J293" t="e">
        <f>PROPER(Sheet1!Z293)</f>
        <v>#VALUE!</v>
      </c>
      <c r="K293" t="e">
        <f>PROPER(TRIM(IF(ISERROR(Sheet1!N293),Sheet1!Q293,Sheet1!N293)))</f>
        <v>#VALUE!</v>
      </c>
      <c r="L293" t="e">
        <f>PROPER(Sheet1!V293)</f>
        <v>#VALUE!</v>
      </c>
      <c r="M293" t="str">
        <f>TRIM(IF(ISERROR(Sheet1!P293),"",Sheet1!P293))</f>
        <v/>
      </c>
      <c r="N293" s="6" t="e">
        <f>(Sheet1!AA293)</f>
        <v>#VALUE!</v>
      </c>
      <c r="O293" s="6" t="e">
        <f t="shared" si="25"/>
        <v>#VALUE!</v>
      </c>
      <c r="P293" s="6" t="e">
        <f>IF(Sheet1!X293="No","No",IF(Sheet1!X293="","No","Yes"))</f>
        <v>#VALUE!</v>
      </c>
      <c r="Q293" t="e">
        <f>(Sheet1!AB293)</f>
        <v>#VALUE!</v>
      </c>
      <c r="R293" s="6" t="e">
        <f>IF(Sheet1!F293=FALSE,Q293,Sheet1!G293&amp;Sheet1!F293)</f>
        <v>#VALUE!</v>
      </c>
      <c r="S293" s="6" t="e">
        <f t="shared" si="26"/>
        <v>#VALUE!</v>
      </c>
      <c r="T293" s="6" t="e">
        <f>IF(Sheet1!A293=0,"C=US;A= ;P=Regional Municip;O=Lisgar;S="&amp;K293&amp;";"&amp;"G="&amp;L293&amp;";"&amp;"I="&amp;M293&amp;";","C=US;A= ;P=Regional Municip;O=Lisgar;S="&amp;K293&amp;";"&amp;"G="&amp;L293&amp;Sheet1!A293&amp;";"&amp;"I="&amp;M293&amp;";")</f>
        <v>#N/A</v>
      </c>
      <c r="U293" t="str">
        <f ca="1">(Sheet1!AM293)</f>
        <v>DC4MDB09</v>
      </c>
      <c r="V293" t="e">
        <f>(Sheet1!AC293)</f>
        <v>#VALUE!</v>
      </c>
      <c r="W293" t="e">
        <f>Sheet3!D293</f>
        <v>#VALUE!</v>
      </c>
      <c r="X293" t="e">
        <f>Sheet3!E293</f>
        <v>#VALUE!</v>
      </c>
      <c r="Y293" t="str">
        <f t="shared" si="24"/>
        <v/>
      </c>
      <c r="Z293" t="str">
        <f>IF(ISERROR(Sheet1!AI293),"",Sheet1!AI293)</f>
        <v/>
      </c>
      <c r="AA293" t="e">
        <f>IF(Sheet1!W293="Councillors",5120,IF(Sheet1!W293="Information Technology Services Dept.",1024,IF(Sheet1!W293="City Clerk and Solicitor Dept",1953,"No")))</f>
        <v>#VALUE!</v>
      </c>
      <c r="AB293" s="5" t="s">
        <v>96</v>
      </c>
      <c r="AC293" t="e">
        <f>IF(Sheet1!W293="Councillors",4608,IF(Sheet1!W293="Information Technology Services Dept.",921,IF(Sheet1!W293="City Clerk and Solicitor Dept",1855,"No")))</f>
        <v>#VALUE!</v>
      </c>
      <c r="AD293" t="e">
        <f t="shared" si="27"/>
        <v>#VALUE!</v>
      </c>
      <c r="AE293" t="str">
        <f ca="1">IF(Sheet1!AM293="DC1MDB01","DC1",IF(Sheet1!AM293="DC1MDB02","DC1",IF(Sheet1!AM293="DC1MDB03","DC1",IF(Sheet1!AM293="DC1MDB04","DC1",IF(Sheet1!AM293="DC1MDB05","DC1",IF(Sheet1!AM293="DC1MDB06","DC1",IF(Sheet1!AM293="DC1MDB07","DC1",IF(Sheet1!AM293="DC1MDB08","DC1",IF(Sheet1!AM293="DC1MDB09","DC1",IF(Sheet1!AM293="DC1MDB10","DC1",IF(Sheet1!AM293="DC4MDB01","DC4",IF(Sheet1!AM293="DC4MDB02","DC4",IF(Sheet1!AM293="DC4MDB03","DC4",IF(Sheet1!AM293="DC4MDB04","DC4",IF(Sheet1!AM293="DC4MDB05","DC4",IF(Sheet1!AM293="DC4MDB06","DC4",IF(Sheet1!AM293="DC4MDB07","DC4",IF(Sheet1!AM293="DC4MDB08","DC4",IF(Sheet1!AM293="DC4MDB09","DC4",IF(Sheet1!AM293="DC4MDB10","DC4","$False"))))))))))))))))))))</f>
        <v>DC4</v>
      </c>
      <c r="AF293" t="s">
        <v>35</v>
      </c>
      <c r="AG293" t="e">
        <f t="shared" si="28"/>
        <v>#VALUE!</v>
      </c>
      <c r="AH293" t="e">
        <f t="shared" si="29"/>
        <v>#VALUE!</v>
      </c>
      <c r="AI293" t="s">
        <v>11</v>
      </c>
      <c r="AJ293" t="s">
        <v>12</v>
      </c>
      <c r="AK293" t="s">
        <v>13</v>
      </c>
      <c r="AL293" t="s">
        <v>14</v>
      </c>
      <c r="AM293" t="s">
        <v>5</v>
      </c>
      <c r="AN293" t="s">
        <v>15</v>
      </c>
      <c r="AO293" t="s">
        <v>16</v>
      </c>
      <c r="AP293" t="s">
        <v>17</v>
      </c>
      <c r="AQ293" t="s">
        <v>18</v>
      </c>
      <c r="AR293" t="s">
        <v>19</v>
      </c>
    </row>
    <row r="294" spans="1:44" ht="13.5" customHeight="1">
      <c r="A294" s="7"/>
      <c r="B294" s="7"/>
      <c r="C294" s="7"/>
      <c r="D294" s="8"/>
      <c r="F294" s="9" t="str">
        <f>(Sheet1!AE294)</f>
        <v/>
      </c>
      <c r="G294" t="str">
        <f>IF(OR(Sheet1!AH294="Yes",Sheet1!AF294="Yes"),"\\CMFP538\"&amp;Sheet1!AK294,"")</f>
        <v/>
      </c>
      <c r="H294" t="str">
        <f>IF(G294="","",Sheet1!AK294)</f>
        <v/>
      </c>
      <c r="I294" t="str">
        <f>IF(G294="","",Sheet1!AJ294)</f>
        <v/>
      </c>
      <c r="J294" t="e">
        <f>PROPER(Sheet1!Z294)</f>
        <v>#VALUE!</v>
      </c>
      <c r="K294" t="e">
        <f>PROPER(TRIM(IF(ISERROR(Sheet1!N294),Sheet1!Q294,Sheet1!N294)))</f>
        <v>#VALUE!</v>
      </c>
      <c r="L294" t="e">
        <f>PROPER(Sheet1!V294)</f>
        <v>#VALUE!</v>
      </c>
      <c r="M294" t="str">
        <f>TRIM(IF(ISERROR(Sheet1!P294),"",Sheet1!P294))</f>
        <v/>
      </c>
      <c r="N294" s="6" t="e">
        <f>(Sheet1!AA294)</f>
        <v>#VALUE!</v>
      </c>
      <c r="O294" s="6" t="e">
        <f t="shared" si="25"/>
        <v>#VALUE!</v>
      </c>
      <c r="P294" s="6" t="e">
        <f>IF(Sheet1!X294="No","No",IF(Sheet1!X294="","No","Yes"))</f>
        <v>#VALUE!</v>
      </c>
      <c r="Q294" t="e">
        <f>(Sheet1!AB294)</f>
        <v>#VALUE!</v>
      </c>
      <c r="R294" s="6" t="e">
        <f>IF(Sheet1!F294=FALSE,Q294,Sheet1!G294&amp;Sheet1!F294)</f>
        <v>#VALUE!</v>
      </c>
      <c r="S294" s="6" t="e">
        <f t="shared" si="26"/>
        <v>#VALUE!</v>
      </c>
      <c r="T294" s="6" t="e">
        <f>IF(Sheet1!A294=0,"C=US;A= ;P=Regional Municip;O=Lisgar;S="&amp;K294&amp;";"&amp;"G="&amp;L294&amp;";"&amp;"I="&amp;M294&amp;";","C=US;A= ;P=Regional Municip;O=Lisgar;S="&amp;K294&amp;";"&amp;"G="&amp;L294&amp;Sheet1!A294&amp;";"&amp;"I="&amp;M294&amp;";")</f>
        <v>#N/A</v>
      </c>
      <c r="U294" t="str">
        <f ca="1">(Sheet1!AM294)</f>
        <v>DC4MDB05</v>
      </c>
      <c r="V294" t="e">
        <f>(Sheet1!AC294)</f>
        <v>#VALUE!</v>
      </c>
      <c r="W294" t="e">
        <f>Sheet3!D294</f>
        <v>#VALUE!</v>
      </c>
      <c r="X294" t="e">
        <f>Sheet3!E294</f>
        <v>#VALUE!</v>
      </c>
      <c r="Y294" t="str">
        <f t="shared" si="24"/>
        <v/>
      </c>
      <c r="Z294" t="str">
        <f>IF(ISERROR(Sheet1!AI294),"",Sheet1!AI294)</f>
        <v/>
      </c>
      <c r="AA294" t="e">
        <f>IF(Sheet1!W294="Councillors",5120,IF(Sheet1!W294="Information Technology Services Dept.",1024,IF(Sheet1!W294="City Clerk and Solicitor Dept",1953,"No")))</f>
        <v>#VALUE!</v>
      </c>
      <c r="AB294" s="5" t="s">
        <v>96</v>
      </c>
      <c r="AC294" t="e">
        <f>IF(Sheet1!W294="Councillors",4608,IF(Sheet1!W294="Information Technology Services Dept.",921,IF(Sheet1!W294="City Clerk and Solicitor Dept",1855,"No")))</f>
        <v>#VALUE!</v>
      </c>
      <c r="AD294" t="e">
        <f t="shared" si="27"/>
        <v>#VALUE!</v>
      </c>
      <c r="AE294" t="str">
        <f ca="1">IF(Sheet1!AM294="DC1MDB01","DC1",IF(Sheet1!AM294="DC1MDB02","DC1",IF(Sheet1!AM294="DC1MDB03","DC1",IF(Sheet1!AM294="DC1MDB04","DC1",IF(Sheet1!AM294="DC1MDB05","DC1",IF(Sheet1!AM294="DC1MDB06","DC1",IF(Sheet1!AM294="DC1MDB07","DC1",IF(Sheet1!AM294="DC1MDB08","DC1",IF(Sheet1!AM294="DC1MDB09","DC1",IF(Sheet1!AM294="DC1MDB10","DC1",IF(Sheet1!AM294="DC4MDB01","DC4",IF(Sheet1!AM294="DC4MDB02","DC4",IF(Sheet1!AM294="DC4MDB03","DC4",IF(Sheet1!AM294="DC4MDB04","DC4",IF(Sheet1!AM294="DC4MDB05","DC4",IF(Sheet1!AM294="DC4MDB06","DC4",IF(Sheet1!AM294="DC4MDB07","DC4",IF(Sheet1!AM294="DC4MDB08","DC4",IF(Sheet1!AM294="DC4MDB09","DC4",IF(Sheet1!AM294="DC4MDB10","DC4","$False"))))))))))))))))))))</f>
        <v>DC4</v>
      </c>
      <c r="AF294" t="s">
        <v>35</v>
      </c>
      <c r="AG294" t="e">
        <f t="shared" si="28"/>
        <v>#VALUE!</v>
      </c>
      <c r="AH294" t="e">
        <f t="shared" si="29"/>
        <v>#VALUE!</v>
      </c>
      <c r="AI294" t="s">
        <v>11</v>
      </c>
      <c r="AJ294" t="s">
        <v>12</v>
      </c>
      <c r="AK294" t="s">
        <v>13</v>
      </c>
      <c r="AL294" t="s">
        <v>14</v>
      </c>
      <c r="AM294" t="s">
        <v>5</v>
      </c>
      <c r="AN294" t="s">
        <v>15</v>
      </c>
      <c r="AO294" t="s">
        <v>16</v>
      </c>
      <c r="AP294" t="s">
        <v>17</v>
      </c>
      <c r="AQ294" t="s">
        <v>18</v>
      </c>
      <c r="AR294" t="s">
        <v>19</v>
      </c>
    </row>
    <row r="295" spans="1:44" ht="13.5" customHeight="1">
      <c r="A295" s="7"/>
      <c r="B295" s="7"/>
      <c r="C295" s="7"/>
      <c r="D295" s="8"/>
      <c r="F295" s="9" t="str">
        <f>(Sheet1!AE295)</f>
        <v/>
      </c>
      <c r="G295" t="str">
        <f>IF(OR(Sheet1!AH295="Yes",Sheet1!AF295="Yes"),"\\CMFP538\"&amp;Sheet1!AK295,"")</f>
        <v/>
      </c>
      <c r="H295" t="str">
        <f>IF(G295="","",Sheet1!AK295)</f>
        <v/>
      </c>
      <c r="I295" t="str">
        <f>IF(G295="","",Sheet1!AJ295)</f>
        <v/>
      </c>
      <c r="J295" t="e">
        <f>PROPER(Sheet1!Z295)</f>
        <v>#VALUE!</v>
      </c>
      <c r="K295" t="e">
        <f>PROPER(TRIM(IF(ISERROR(Sheet1!N295),Sheet1!Q295,Sheet1!N295)))</f>
        <v>#VALUE!</v>
      </c>
      <c r="L295" t="e">
        <f>PROPER(Sheet1!V295)</f>
        <v>#VALUE!</v>
      </c>
      <c r="M295" t="str">
        <f>TRIM(IF(ISERROR(Sheet1!P295),"",Sheet1!P295))</f>
        <v/>
      </c>
      <c r="N295" s="6" t="e">
        <f>(Sheet1!AA295)</f>
        <v>#VALUE!</v>
      </c>
      <c r="O295" s="6" t="e">
        <f t="shared" si="25"/>
        <v>#VALUE!</v>
      </c>
      <c r="P295" s="6" t="e">
        <f>IF(Sheet1!X295="No","No",IF(Sheet1!X295="","No","Yes"))</f>
        <v>#VALUE!</v>
      </c>
      <c r="Q295" t="e">
        <f>(Sheet1!AB295)</f>
        <v>#VALUE!</v>
      </c>
      <c r="R295" s="6" t="e">
        <f>IF(Sheet1!F295=FALSE,Q295,Sheet1!G295&amp;Sheet1!F295)</f>
        <v>#VALUE!</v>
      </c>
      <c r="S295" s="6" t="e">
        <f t="shared" si="26"/>
        <v>#VALUE!</v>
      </c>
      <c r="T295" s="6" t="e">
        <f>IF(Sheet1!A295=0,"C=US;A= ;P=Regional Municip;O=Lisgar;S="&amp;K295&amp;";"&amp;"G="&amp;L295&amp;";"&amp;"I="&amp;M295&amp;";","C=US;A= ;P=Regional Municip;O=Lisgar;S="&amp;K295&amp;";"&amp;"G="&amp;L295&amp;Sheet1!A295&amp;";"&amp;"I="&amp;M295&amp;";")</f>
        <v>#N/A</v>
      </c>
      <c r="U295" t="str">
        <f ca="1">(Sheet1!AM295)</f>
        <v>DC4MDB02</v>
      </c>
      <c r="V295" t="e">
        <f>(Sheet1!AC295)</f>
        <v>#VALUE!</v>
      </c>
      <c r="W295" t="e">
        <f>Sheet3!D295</f>
        <v>#VALUE!</v>
      </c>
      <c r="X295" t="e">
        <f>Sheet3!E295</f>
        <v>#VALUE!</v>
      </c>
      <c r="Y295" t="str">
        <f t="shared" si="24"/>
        <v/>
      </c>
      <c r="Z295" t="str">
        <f>IF(ISERROR(Sheet1!AI295),"",Sheet1!AI295)</f>
        <v/>
      </c>
      <c r="AA295" t="e">
        <f>IF(Sheet1!W295="Councillors",5120,IF(Sheet1!W295="Information Technology Services Dept.",1024,IF(Sheet1!W295="City Clerk and Solicitor Dept",1953,"No")))</f>
        <v>#VALUE!</v>
      </c>
      <c r="AB295" s="5" t="s">
        <v>96</v>
      </c>
      <c r="AC295" t="e">
        <f>IF(Sheet1!W295="Councillors",4608,IF(Sheet1!W295="Information Technology Services Dept.",921,IF(Sheet1!W295="City Clerk and Solicitor Dept",1855,"No")))</f>
        <v>#VALUE!</v>
      </c>
      <c r="AD295" t="e">
        <f t="shared" si="27"/>
        <v>#VALUE!</v>
      </c>
      <c r="AE295" t="str">
        <f ca="1">IF(Sheet1!AM295="DC1MDB01","DC1",IF(Sheet1!AM295="DC1MDB02","DC1",IF(Sheet1!AM295="DC1MDB03","DC1",IF(Sheet1!AM295="DC1MDB04","DC1",IF(Sheet1!AM295="DC1MDB05","DC1",IF(Sheet1!AM295="DC1MDB06","DC1",IF(Sheet1!AM295="DC1MDB07","DC1",IF(Sheet1!AM295="DC1MDB08","DC1",IF(Sheet1!AM295="DC1MDB09","DC1",IF(Sheet1!AM295="DC1MDB10","DC1",IF(Sheet1!AM295="DC4MDB01","DC4",IF(Sheet1!AM295="DC4MDB02","DC4",IF(Sheet1!AM295="DC4MDB03","DC4",IF(Sheet1!AM295="DC4MDB04","DC4",IF(Sheet1!AM295="DC4MDB05","DC4",IF(Sheet1!AM295="DC4MDB06","DC4",IF(Sheet1!AM295="DC4MDB07","DC4",IF(Sheet1!AM295="DC4MDB08","DC4",IF(Sheet1!AM295="DC4MDB09","DC4",IF(Sheet1!AM295="DC4MDB10","DC4","$False"))))))))))))))))))))</f>
        <v>DC4</v>
      </c>
      <c r="AF295" t="s">
        <v>35</v>
      </c>
      <c r="AG295" t="e">
        <f t="shared" si="28"/>
        <v>#VALUE!</v>
      </c>
      <c r="AH295" t="e">
        <f t="shared" si="29"/>
        <v>#VALUE!</v>
      </c>
      <c r="AI295" t="s">
        <v>11</v>
      </c>
      <c r="AJ295" t="s">
        <v>12</v>
      </c>
      <c r="AK295" t="s">
        <v>13</v>
      </c>
      <c r="AL295" t="s">
        <v>14</v>
      </c>
      <c r="AM295" t="s">
        <v>5</v>
      </c>
      <c r="AN295" t="s">
        <v>15</v>
      </c>
      <c r="AO295" t="s">
        <v>16</v>
      </c>
      <c r="AP295" t="s">
        <v>17</v>
      </c>
      <c r="AQ295" t="s">
        <v>18</v>
      </c>
      <c r="AR295" t="s">
        <v>19</v>
      </c>
    </row>
    <row r="296" spans="1:44" ht="13.5" customHeight="1">
      <c r="A296" s="7"/>
      <c r="B296" s="7"/>
      <c r="C296" s="7"/>
      <c r="D296" s="8"/>
      <c r="F296" s="9" t="str">
        <f>(Sheet1!AE296)</f>
        <v/>
      </c>
      <c r="G296" t="str">
        <f>IF(OR(Sheet1!AH296="Yes",Sheet1!AF296="Yes"),"\\CMFP538\"&amp;Sheet1!AK296,"")</f>
        <v/>
      </c>
      <c r="H296" t="str">
        <f>IF(G296="","",Sheet1!AK296)</f>
        <v/>
      </c>
      <c r="I296" t="str">
        <f>IF(G296="","",Sheet1!AJ296)</f>
        <v/>
      </c>
      <c r="J296" t="e">
        <f>PROPER(Sheet1!Z296)</f>
        <v>#VALUE!</v>
      </c>
      <c r="K296" t="e">
        <f>PROPER(TRIM(IF(ISERROR(Sheet1!N296),Sheet1!Q296,Sheet1!N296)))</f>
        <v>#VALUE!</v>
      </c>
      <c r="L296" t="e">
        <f>PROPER(Sheet1!V296)</f>
        <v>#VALUE!</v>
      </c>
      <c r="M296" t="str">
        <f>TRIM(IF(ISERROR(Sheet1!P296),"",Sheet1!P296))</f>
        <v/>
      </c>
      <c r="N296" s="6" t="e">
        <f>(Sheet1!AA296)</f>
        <v>#VALUE!</v>
      </c>
      <c r="O296" s="6" t="e">
        <f t="shared" si="25"/>
        <v>#VALUE!</v>
      </c>
      <c r="P296" s="6" t="e">
        <f>IF(Sheet1!X296="No","No",IF(Sheet1!X296="","No","Yes"))</f>
        <v>#VALUE!</v>
      </c>
      <c r="Q296" t="e">
        <f>(Sheet1!AB296)</f>
        <v>#VALUE!</v>
      </c>
      <c r="R296" s="6" t="e">
        <f>IF(Sheet1!F296=FALSE,Q296,Sheet1!G296&amp;Sheet1!F296)</f>
        <v>#VALUE!</v>
      </c>
      <c r="S296" s="6" t="e">
        <f t="shared" si="26"/>
        <v>#VALUE!</v>
      </c>
      <c r="T296" s="6" t="e">
        <f>IF(Sheet1!A296=0,"C=US;A= ;P=Regional Municip;O=Lisgar;S="&amp;K296&amp;";"&amp;"G="&amp;L296&amp;";"&amp;"I="&amp;M296&amp;";","C=US;A= ;P=Regional Municip;O=Lisgar;S="&amp;K296&amp;";"&amp;"G="&amp;L296&amp;Sheet1!A296&amp;";"&amp;"I="&amp;M296&amp;";")</f>
        <v>#N/A</v>
      </c>
      <c r="U296" t="str">
        <f ca="1">(Sheet1!AM296)</f>
        <v>DC4MDB10</v>
      </c>
      <c r="V296" t="e">
        <f>(Sheet1!AC296)</f>
        <v>#VALUE!</v>
      </c>
      <c r="W296" t="e">
        <f>Sheet3!D296</f>
        <v>#VALUE!</v>
      </c>
      <c r="X296" t="e">
        <f>Sheet3!E296</f>
        <v>#VALUE!</v>
      </c>
      <c r="Y296" t="str">
        <f t="shared" si="24"/>
        <v/>
      </c>
      <c r="Z296" t="str">
        <f>IF(ISERROR(Sheet1!AI296),"",Sheet1!AI296)</f>
        <v/>
      </c>
      <c r="AA296" t="e">
        <f>IF(Sheet1!W296="Councillors",5120,IF(Sheet1!W296="Information Technology Services Dept.",1024,IF(Sheet1!W296="City Clerk and Solicitor Dept",1953,"No")))</f>
        <v>#VALUE!</v>
      </c>
      <c r="AB296" s="5" t="s">
        <v>96</v>
      </c>
      <c r="AC296" t="e">
        <f>IF(Sheet1!W296="Councillors",4608,IF(Sheet1!W296="Information Technology Services Dept.",921,IF(Sheet1!W296="City Clerk and Solicitor Dept",1855,"No")))</f>
        <v>#VALUE!</v>
      </c>
      <c r="AD296" t="e">
        <f t="shared" si="27"/>
        <v>#VALUE!</v>
      </c>
      <c r="AE296" t="str">
        <f ca="1">IF(Sheet1!AM296="DC1MDB01","DC1",IF(Sheet1!AM296="DC1MDB02","DC1",IF(Sheet1!AM296="DC1MDB03","DC1",IF(Sheet1!AM296="DC1MDB04","DC1",IF(Sheet1!AM296="DC1MDB05","DC1",IF(Sheet1!AM296="DC1MDB06","DC1",IF(Sheet1!AM296="DC1MDB07","DC1",IF(Sheet1!AM296="DC1MDB08","DC1",IF(Sheet1!AM296="DC1MDB09","DC1",IF(Sheet1!AM296="DC1MDB10","DC1",IF(Sheet1!AM296="DC4MDB01","DC4",IF(Sheet1!AM296="DC4MDB02","DC4",IF(Sheet1!AM296="DC4MDB03","DC4",IF(Sheet1!AM296="DC4MDB04","DC4",IF(Sheet1!AM296="DC4MDB05","DC4",IF(Sheet1!AM296="DC4MDB06","DC4",IF(Sheet1!AM296="DC4MDB07","DC4",IF(Sheet1!AM296="DC4MDB08","DC4",IF(Sheet1!AM296="DC4MDB09","DC4",IF(Sheet1!AM296="DC4MDB10","DC4","$False"))))))))))))))))))))</f>
        <v>DC4</v>
      </c>
      <c r="AF296" t="s">
        <v>35</v>
      </c>
      <c r="AG296" t="e">
        <f t="shared" si="28"/>
        <v>#VALUE!</v>
      </c>
      <c r="AH296" t="e">
        <f t="shared" si="29"/>
        <v>#VALUE!</v>
      </c>
      <c r="AI296" t="s">
        <v>11</v>
      </c>
      <c r="AJ296" t="s">
        <v>12</v>
      </c>
      <c r="AK296" t="s">
        <v>13</v>
      </c>
      <c r="AL296" t="s">
        <v>14</v>
      </c>
      <c r="AM296" t="s">
        <v>5</v>
      </c>
      <c r="AN296" t="s">
        <v>15</v>
      </c>
      <c r="AO296" t="s">
        <v>16</v>
      </c>
      <c r="AP296" t="s">
        <v>17</v>
      </c>
      <c r="AQ296" t="s">
        <v>18</v>
      </c>
      <c r="AR296" t="s">
        <v>19</v>
      </c>
    </row>
    <row r="297" spans="1:44" ht="13.5" customHeight="1">
      <c r="A297" s="7"/>
      <c r="B297" s="7"/>
      <c r="C297" s="7"/>
      <c r="D297" s="8"/>
      <c r="F297" s="9" t="str">
        <f>(Sheet1!AE297)</f>
        <v/>
      </c>
      <c r="G297" t="str">
        <f>IF(OR(Sheet1!AH297="Yes",Sheet1!AF297="Yes"),"\\CMFP538\"&amp;Sheet1!AK297,"")</f>
        <v/>
      </c>
      <c r="H297" t="str">
        <f>IF(G297="","",Sheet1!AK297)</f>
        <v/>
      </c>
      <c r="I297" t="str">
        <f>IF(G297="","",Sheet1!AJ297)</f>
        <v/>
      </c>
      <c r="J297" t="e">
        <f>PROPER(Sheet1!Z297)</f>
        <v>#VALUE!</v>
      </c>
      <c r="K297" t="e">
        <f>PROPER(TRIM(IF(ISERROR(Sheet1!N297),Sheet1!Q297,Sheet1!N297)))</f>
        <v>#VALUE!</v>
      </c>
      <c r="L297" t="e">
        <f>PROPER(Sheet1!V297)</f>
        <v>#VALUE!</v>
      </c>
      <c r="M297" t="str">
        <f>TRIM(IF(ISERROR(Sheet1!P297),"",Sheet1!P297))</f>
        <v/>
      </c>
      <c r="N297" s="6" t="e">
        <f>(Sheet1!AA297)</f>
        <v>#VALUE!</v>
      </c>
      <c r="O297" s="6" t="e">
        <f t="shared" si="25"/>
        <v>#VALUE!</v>
      </c>
      <c r="P297" s="6" t="e">
        <f>IF(Sheet1!X297="No","No",IF(Sheet1!X297="","No","Yes"))</f>
        <v>#VALUE!</v>
      </c>
      <c r="Q297" t="e">
        <f>(Sheet1!AB297)</f>
        <v>#VALUE!</v>
      </c>
      <c r="R297" s="6" t="e">
        <f>IF(Sheet1!F297=FALSE,Q297,Sheet1!G297&amp;Sheet1!F297)</f>
        <v>#VALUE!</v>
      </c>
      <c r="S297" s="6" t="e">
        <f t="shared" si="26"/>
        <v>#VALUE!</v>
      </c>
      <c r="T297" s="6" t="e">
        <f>IF(Sheet1!A297=0,"C=US;A= ;P=Regional Municip;O=Lisgar;S="&amp;K297&amp;";"&amp;"G="&amp;L297&amp;";"&amp;"I="&amp;M297&amp;";","C=US;A= ;P=Regional Municip;O=Lisgar;S="&amp;K297&amp;";"&amp;"G="&amp;L297&amp;Sheet1!A297&amp;";"&amp;"I="&amp;M297&amp;";")</f>
        <v>#N/A</v>
      </c>
      <c r="U297" t="str">
        <f ca="1">(Sheet1!AM297)</f>
        <v>DC4MDB10</v>
      </c>
      <c r="V297" t="e">
        <f>(Sheet1!AC297)</f>
        <v>#VALUE!</v>
      </c>
      <c r="W297" t="e">
        <f>Sheet3!D297</f>
        <v>#VALUE!</v>
      </c>
      <c r="X297" t="e">
        <f>Sheet3!E297</f>
        <v>#VALUE!</v>
      </c>
      <c r="Y297" t="str">
        <f t="shared" si="24"/>
        <v/>
      </c>
      <c r="Z297" t="str">
        <f>IF(ISERROR(Sheet1!AI297),"",Sheet1!AI297)</f>
        <v/>
      </c>
      <c r="AA297" t="e">
        <f>IF(Sheet1!W297="Councillors",5120,IF(Sheet1!W297="Information Technology Services Dept.",1024,IF(Sheet1!W297="City Clerk and Solicitor Dept",1953,"No")))</f>
        <v>#VALUE!</v>
      </c>
      <c r="AB297" s="5" t="s">
        <v>96</v>
      </c>
      <c r="AC297" t="e">
        <f>IF(Sheet1!W297="Councillors",4608,IF(Sheet1!W297="Information Technology Services Dept.",921,IF(Sheet1!W297="City Clerk and Solicitor Dept",1855,"No")))</f>
        <v>#VALUE!</v>
      </c>
      <c r="AD297" t="e">
        <f t="shared" si="27"/>
        <v>#VALUE!</v>
      </c>
      <c r="AE297" t="str">
        <f ca="1">IF(Sheet1!AM297="DC1MDB01","DC1",IF(Sheet1!AM297="DC1MDB02","DC1",IF(Sheet1!AM297="DC1MDB03","DC1",IF(Sheet1!AM297="DC1MDB04","DC1",IF(Sheet1!AM297="DC1MDB05","DC1",IF(Sheet1!AM297="DC1MDB06","DC1",IF(Sheet1!AM297="DC1MDB07","DC1",IF(Sheet1!AM297="DC1MDB08","DC1",IF(Sheet1!AM297="DC1MDB09","DC1",IF(Sheet1!AM297="DC1MDB10","DC1",IF(Sheet1!AM297="DC4MDB01","DC4",IF(Sheet1!AM297="DC4MDB02","DC4",IF(Sheet1!AM297="DC4MDB03","DC4",IF(Sheet1!AM297="DC4MDB04","DC4",IF(Sheet1!AM297="DC4MDB05","DC4",IF(Sheet1!AM297="DC4MDB06","DC4",IF(Sheet1!AM297="DC4MDB07","DC4",IF(Sheet1!AM297="DC4MDB08","DC4",IF(Sheet1!AM297="DC4MDB09","DC4",IF(Sheet1!AM297="DC4MDB10","DC4","$False"))))))))))))))))))))</f>
        <v>DC4</v>
      </c>
      <c r="AF297" t="s">
        <v>35</v>
      </c>
      <c r="AG297" t="e">
        <f t="shared" si="28"/>
        <v>#VALUE!</v>
      </c>
      <c r="AH297" t="e">
        <f t="shared" si="29"/>
        <v>#VALUE!</v>
      </c>
      <c r="AI297" t="s">
        <v>11</v>
      </c>
      <c r="AJ297" t="s">
        <v>12</v>
      </c>
      <c r="AK297" t="s">
        <v>13</v>
      </c>
      <c r="AL297" t="s">
        <v>14</v>
      </c>
      <c r="AM297" t="s">
        <v>5</v>
      </c>
      <c r="AN297" t="s">
        <v>15</v>
      </c>
      <c r="AO297" t="s">
        <v>16</v>
      </c>
      <c r="AP297" t="s">
        <v>17</v>
      </c>
      <c r="AQ297" t="s">
        <v>18</v>
      </c>
      <c r="AR297" t="s">
        <v>19</v>
      </c>
    </row>
    <row r="298" spans="1:44" ht="13.5" customHeight="1">
      <c r="A298" s="7"/>
      <c r="B298" s="7"/>
      <c r="C298" s="7"/>
      <c r="D298" s="8"/>
      <c r="F298" s="9" t="str">
        <f>(Sheet1!AE298)</f>
        <v/>
      </c>
      <c r="G298" t="str">
        <f>IF(OR(Sheet1!AH298="Yes",Sheet1!AF298="Yes"),"\\CMFP538\"&amp;Sheet1!AK298,"")</f>
        <v/>
      </c>
      <c r="H298" t="str">
        <f>IF(G298="","",Sheet1!AK298)</f>
        <v/>
      </c>
      <c r="I298" t="str">
        <f>IF(G298="","",Sheet1!AJ298)</f>
        <v/>
      </c>
      <c r="J298" t="e">
        <f>PROPER(Sheet1!Z298)</f>
        <v>#VALUE!</v>
      </c>
      <c r="K298" t="e">
        <f>PROPER(TRIM(IF(ISERROR(Sheet1!N298),Sheet1!Q298,Sheet1!N298)))</f>
        <v>#VALUE!</v>
      </c>
      <c r="L298" t="e">
        <f>PROPER(Sheet1!V298)</f>
        <v>#VALUE!</v>
      </c>
      <c r="M298" t="str">
        <f>TRIM(IF(ISERROR(Sheet1!P298),"",Sheet1!P298))</f>
        <v/>
      </c>
      <c r="N298" s="6" t="e">
        <f>(Sheet1!AA298)</f>
        <v>#VALUE!</v>
      </c>
      <c r="O298" s="6" t="e">
        <f t="shared" si="25"/>
        <v>#VALUE!</v>
      </c>
      <c r="P298" s="6" t="e">
        <f>IF(Sheet1!X298="No","No",IF(Sheet1!X298="","No","Yes"))</f>
        <v>#VALUE!</v>
      </c>
      <c r="Q298" t="e">
        <f>(Sheet1!AB298)</f>
        <v>#VALUE!</v>
      </c>
      <c r="R298" s="6" t="e">
        <f>IF(Sheet1!F298=FALSE,Q298,Sheet1!G298&amp;Sheet1!F298)</f>
        <v>#VALUE!</v>
      </c>
      <c r="S298" s="6" t="e">
        <f t="shared" si="26"/>
        <v>#VALUE!</v>
      </c>
      <c r="T298" s="6" t="e">
        <f>IF(Sheet1!A298=0,"C=US;A= ;P=Regional Municip;O=Lisgar;S="&amp;K298&amp;";"&amp;"G="&amp;L298&amp;";"&amp;"I="&amp;M298&amp;";","C=US;A= ;P=Regional Municip;O=Lisgar;S="&amp;K298&amp;";"&amp;"G="&amp;L298&amp;Sheet1!A298&amp;";"&amp;"I="&amp;M298&amp;";")</f>
        <v>#N/A</v>
      </c>
      <c r="U298" t="str">
        <f ca="1">(Sheet1!AM298)</f>
        <v>DC4MDB04</v>
      </c>
      <c r="V298" t="e">
        <f>(Sheet1!AC298)</f>
        <v>#VALUE!</v>
      </c>
      <c r="W298" t="e">
        <f>Sheet3!D298</f>
        <v>#VALUE!</v>
      </c>
      <c r="X298" t="e">
        <f>Sheet3!E298</f>
        <v>#VALUE!</v>
      </c>
      <c r="Y298" t="str">
        <f t="shared" si="24"/>
        <v/>
      </c>
      <c r="Z298" t="str">
        <f>IF(ISERROR(Sheet1!AI298),"",Sheet1!AI298)</f>
        <v/>
      </c>
      <c r="AA298" t="e">
        <f>IF(Sheet1!W298="Councillors",5120,IF(Sheet1!W298="Information Technology Services Dept.",1024,IF(Sheet1!W298="City Clerk and Solicitor Dept",1953,"No")))</f>
        <v>#VALUE!</v>
      </c>
      <c r="AB298" s="5" t="s">
        <v>96</v>
      </c>
      <c r="AC298" t="e">
        <f>IF(Sheet1!W298="Councillors",4608,IF(Sheet1!W298="Information Technology Services Dept.",921,IF(Sheet1!W298="City Clerk and Solicitor Dept",1855,"No")))</f>
        <v>#VALUE!</v>
      </c>
      <c r="AD298" t="e">
        <f t="shared" si="27"/>
        <v>#VALUE!</v>
      </c>
      <c r="AE298" t="str">
        <f ca="1">IF(Sheet1!AM298="DC1MDB01","DC1",IF(Sheet1!AM298="DC1MDB02","DC1",IF(Sheet1!AM298="DC1MDB03","DC1",IF(Sheet1!AM298="DC1MDB04","DC1",IF(Sheet1!AM298="DC1MDB05","DC1",IF(Sheet1!AM298="DC1MDB06","DC1",IF(Sheet1!AM298="DC1MDB07","DC1",IF(Sheet1!AM298="DC1MDB08","DC1",IF(Sheet1!AM298="DC1MDB09","DC1",IF(Sheet1!AM298="DC1MDB10","DC1",IF(Sheet1!AM298="DC4MDB01","DC4",IF(Sheet1!AM298="DC4MDB02","DC4",IF(Sheet1!AM298="DC4MDB03","DC4",IF(Sheet1!AM298="DC4MDB04","DC4",IF(Sheet1!AM298="DC4MDB05","DC4",IF(Sheet1!AM298="DC4MDB06","DC4",IF(Sheet1!AM298="DC4MDB07","DC4",IF(Sheet1!AM298="DC4MDB08","DC4",IF(Sheet1!AM298="DC4MDB09","DC4",IF(Sheet1!AM298="DC4MDB10","DC4","$False"))))))))))))))))))))</f>
        <v>DC4</v>
      </c>
      <c r="AF298" t="s">
        <v>35</v>
      </c>
      <c r="AG298" t="e">
        <f t="shared" si="28"/>
        <v>#VALUE!</v>
      </c>
      <c r="AH298" t="e">
        <f t="shared" si="29"/>
        <v>#VALUE!</v>
      </c>
      <c r="AI298" t="s">
        <v>11</v>
      </c>
      <c r="AJ298" t="s">
        <v>12</v>
      </c>
      <c r="AK298" t="s">
        <v>13</v>
      </c>
      <c r="AL298" t="s">
        <v>14</v>
      </c>
      <c r="AM298" t="s">
        <v>5</v>
      </c>
      <c r="AN298" t="s">
        <v>15</v>
      </c>
      <c r="AO298" t="s">
        <v>16</v>
      </c>
      <c r="AP298" t="s">
        <v>17</v>
      </c>
      <c r="AQ298" t="s">
        <v>18</v>
      </c>
      <c r="AR298" t="s">
        <v>19</v>
      </c>
    </row>
    <row r="299" spans="1:44" ht="13.5" customHeight="1">
      <c r="A299" s="7"/>
      <c r="B299" s="7"/>
      <c r="C299" s="7"/>
      <c r="D299" s="8"/>
      <c r="F299" s="9" t="str">
        <f>(Sheet1!AE299)</f>
        <v/>
      </c>
      <c r="G299" t="str">
        <f>IF(OR(Sheet1!AH299="Yes",Sheet1!AF299="Yes"),"\\CMFP538\"&amp;Sheet1!AK299,"")</f>
        <v/>
      </c>
      <c r="H299" t="str">
        <f>IF(G299="","",Sheet1!AK299)</f>
        <v/>
      </c>
      <c r="I299" t="str">
        <f>IF(G299="","",Sheet1!AJ299)</f>
        <v/>
      </c>
      <c r="J299" t="e">
        <f>PROPER(Sheet1!Z299)</f>
        <v>#VALUE!</v>
      </c>
      <c r="K299" t="e">
        <f>PROPER(TRIM(IF(ISERROR(Sheet1!N299),Sheet1!Q299,Sheet1!N299)))</f>
        <v>#VALUE!</v>
      </c>
      <c r="L299" t="e">
        <f>PROPER(Sheet1!V299)</f>
        <v>#VALUE!</v>
      </c>
      <c r="M299" t="str">
        <f>TRIM(IF(ISERROR(Sheet1!P299),"",Sheet1!P299))</f>
        <v/>
      </c>
      <c r="N299" s="6" t="e">
        <f>(Sheet1!AA299)</f>
        <v>#VALUE!</v>
      </c>
      <c r="O299" s="6" t="e">
        <f t="shared" si="25"/>
        <v>#VALUE!</v>
      </c>
      <c r="P299" s="6" t="e">
        <f>IF(Sheet1!X299="No","No",IF(Sheet1!X299="","No","Yes"))</f>
        <v>#VALUE!</v>
      </c>
      <c r="Q299" t="e">
        <f>(Sheet1!AB299)</f>
        <v>#VALUE!</v>
      </c>
      <c r="R299" s="6" t="e">
        <f>IF(Sheet1!F299=FALSE,Q299,Sheet1!G299&amp;Sheet1!F299)</f>
        <v>#VALUE!</v>
      </c>
      <c r="S299" s="6" t="e">
        <f t="shared" si="26"/>
        <v>#VALUE!</v>
      </c>
      <c r="T299" s="6" t="e">
        <f>IF(Sheet1!A299=0,"C=US;A= ;P=Regional Municip;O=Lisgar;S="&amp;K299&amp;";"&amp;"G="&amp;L299&amp;";"&amp;"I="&amp;M299&amp;";","C=US;A= ;P=Regional Municip;O=Lisgar;S="&amp;K299&amp;";"&amp;"G="&amp;L299&amp;Sheet1!A299&amp;";"&amp;"I="&amp;M299&amp;";")</f>
        <v>#N/A</v>
      </c>
      <c r="U299" t="str">
        <f ca="1">(Sheet1!AM299)</f>
        <v>DC1MDB10</v>
      </c>
      <c r="V299" t="e">
        <f>(Sheet1!AC299)</f>
        <v>#VALUE!</v>
      </c>
      <c r="W299" t="e">
        <f>Sheet3!D299</f>
        <v>#VALUE!</v>
      </c>
      <c r="X299" t="e">
        <f>Sheet3!E299</f>
        <v>#VALUE!</v>
      </c>
      <c r="Y299" t="str">
        <f t="shared" si="24"/>
        <v/>
      </c>
      <c r="Z299" t="str">
        <f>IF(ISERROR(Sheet1!AI299),"",Sheet1!AI299)</f>
        <v/>
      </c>
      <c r="AA299" t="e">
        <f>IF(Sheet1!W299="Councillors",5120,IF(Sheet1!W299="Information Technology Services Dept.",1024,IF(Sheet1!W299="City Clerk and Solicitor Dept",1953,"No")))</f>
        <v>#VALUE!</v>
      </c>
      <c r="AB299" s="5" t="s">
        <v>96</v>
      </c>
      <c r="AC299" t="e">
        <f>IF(Sheet1!W299="Councillors",4608,IF(Sheet1!W299="Information Technology Services Dept.",921,IF(Sheet1!W299="City Clerk and Solicitor Dept",1855,"No")))</f>
        <v>#VALUE!</v>
      </c>
      <c r="AD299" t="e">
        <f t="shared" si="27"/>
        <v>#VALUE!</v>
      </c>
      <c r="AE299" t="str">
        <f ca="1">IF(Sheet1!AM299="DC1MDB01","DC1",IF(Sheet1!AM299="DC1MDB02","DC1",IF(Sheet1!AM299="DC1MDB03","DC1",IF(Sheet1!AM299="DC1MDB04","DC1",IF(Sheet1!AM299="DC1MDB05","DC1",IF(Sheet1!AM299="DC1MDB06","DC1",IF(Sheet1!AM299="DC1MDB07","DC1",IF(Sheet1!AM299="DC1MDB08","DC1",IF(Sheet1!AM299="DC1MDB09","DC1",IF(Sheet1!AM299="DC1MDB10","DC1",IF(Sheet1!AM299="DC4MDB01","DC4",IF(Sheet1!AM299="DC4MDB02","DC4",IF(Sheet1!AM299="DC4MDB03","DC4",IF(Sheet1!AM299="DC4MDB04","DC4",IF(Sheet1!AM299="DC4MDB05","DC4",IF(Sheet1!AM299="DC4MDB06","DC4",IF(Sheet1!AM299="DC4MDB07","DC4",IF(Sheet1!AM299="DC4MDB08","DC4",IF(Sheet1!AM299="DC4MDB09","DC4",IF(Sheet1!AM299="DC4MDB10","DC4","$False"))))))))))))))))))))</f>
        <v>DC1</v>
      </c>
      <c r="AF299" t="s">
        <v>35</v>
      </c>
      <c r="AG299" t="e">
        <f t="shared" si="28"/>
        <v>#VALUE!</v>
      </c>
      <c r="AH299" t="e">
        <f t="shared" si="29"/>
        <v>#VALUE!</v>
      </c>
      <c r="AI299" t="s">
        <v>11</v>
      </c>
      <c r="AJ299" t="s">
        <v>12</v>
      </c>
      <c r="AK299" t="s">
        <v>13</v>
      </c>
      <c r="AL299" t="s">
        <v>14</v>
      </c>
      <c r="AM299" t="s">
        <v>5</v>
      </c>
      <c r="AN299" t="s">
        <v>15</v>
      </c>
      <c r="AO299" t="s">
        <v>16</v>
      </c>
      <c r="AP299" t="s">
        <v>17</v>
      </c>
      <c r="AQ299" t="s">
        <v>18</v>
      </c>
      <c r="AR299" t="s">
        <v>19</v>
      </c>
    </row>
    <row r="300" spans="1:44" ht="13.5" customHeight="1">
      <c r="A300" s="7"/>
      <c r="B300" s="7"/>
      <c r="C300" s="7"/>
      <c r="D300" s="8"/>
      <c r="F300" s="9" t="str">
        <f>(Sheet1!AE300)</f>
        <v/>
      </c>
      <c r="G300" t="str">
        <f>IF(OR(Sheet1!AH300="Yes",Sheet1!AF300="Yes"),"\\CMFP538\"&amp;Sheet1!AK300,"")</f>
        <v/>
      </c>
      <c r="H300" t="str">
        <f>IF(G300="","",Sheet1!AK300)</f>
        <v/>
      </c>
      <c r="I300" t="str">
        <f>IF(G300="","",Sheet1!AJ300)</f>
        <v/>
      </c>
      <c r="J300" t="e">
        <f>PROPER(Sheet1!Z300)</f>
        <v>#VALUE!</v>
      </c>
      <c r="K300" t="e">
        <f>PROPER(TRIM(IF(ISERROR(Sheet1!N300),Sheet1!Q300,Sheet1!N300)))</f>
        <v>#VALUE!</v>
      </c>
      <c r="L300" t="e">
        <f>PROPER(Sheet1!V300)</f>
        <v>#VALUE!</v>
      </c>
      <c r="M300" t="str">
        <f>TRIM(IF(ISERROR(Sheet1!P300),"",Sheet1!P300))</f>
        <v/>
      </c>
      <c r="N300" s="6" t="e">
        <f>(Sheet1!AA300)</f>
        <v>#VALUE!</v>
      </c>
      <c r="O300" s="6" t="e">
        <f t="shared" si="25"/>
        <v>#VALUE!</v>
      </c>
      <c r="P300" s="6" t="e">
        <f>IF(Sheet1!X300="No","No",IF(Sheet1!X300="","No","Yes"))</f>
        <v>#VALUE!</v>
      </c>
      <c r="Q300" t="e">
        <f>(Sheet1!AB300)</f>
        <v>#VALUE!</v>
      </c>
      <c r="R300" s="6" t="e">
        <f>IF(Sheet1!F300=FALSE,Q300,Sheet1!G300&amp;Sheet1!F300)</f>
        <v>#VALUE!</v>
      </c>
      <c r="S300" s="6" t="e">
        <f t="shared" si="26"/>
        <v>#VALUE!</v>
      </c>
      <c r="T300" s="6" t="e">
        <f>IF(Sheet1!A300=0,"C=US;A= ;P=Regional Municip;O=Lisgar;S="&amp;K300&amp;";"&amp;"G="&amp;L300&amp;";"&amp;"I="&amp;M300&amp;";","C=US;A= ;P=Regional Municip;O=Lisgar;S="&amp;K300&amp;";"&amp;"G="&amp;L300&amp;Sheet1!A300&amp;";"&amp;"I="&amp;M300&amp;";")</f>
        <v>#N/A</v>
      </c>
      <c r="U300" t="str">
        <f ca="1">(Sheet1!AM300)</f>
        <v>DC4MDB08</v>
      </c>
      <c r="V300" t="e">
        <f>(Sheet1!AC300)</f>
        <v>#VALUE!</v>
      </c>
      <c r="W300" t="e">
        <f>Sheet3!D300</f>
        <v>#VALUE!</v>
      </c>
      <c r="X300" t="e">
        <f>Sheet3!E300</f>
        <v>#VALUE!</v>
      </c>
      <c r="Y300" t="str">
        <f t="shared" si="24"/>
        <v/>
      </c>
      <c r="Z300" t="str">
        <f>IF(ISERROR(Sheet1!AI300),"",Sheet1!AI300)</f>
        <v/>
      </c>
      <c r="AA300" t="e">
        <f>IF(Sheet1!W300="Councillors",5120,IF(Sheet1!W300="Information Technology Services Dept.",1024,IF(Sheet1!W300="City Clerk and Solicitor Dept",1953,"No")))</f>
        <v>#VALUE!</v>
      </c>
      <c r="AB300" s="5" t="s">
        <v>96</v>
      </c>
      <c r="AC300" t="e">
        <f>IF(Sheet1!W300="Councillors",4608,IF(Sheet1!W300="Information Technology Services Dept.",921,IF(Sheet1!W300="City Clerk and Solicitor Dept",1855,"No")))</f>
        <v>#VALUE!</v>
      </c>
      <c r="AD300" t="e">
        <f t="shared" si="27"/>
        <v>#VALUE!</v>
      </c>
      <c r="AE300" t="str">
        <f ca="1">IF(Sheet1!AM300="DC1MDB01","DC1",IF(Sheet1!AM300="DC1MDB02","DC1",IF(Sheet1!AM300="DC1MDB03","DC1",IF(Sheet1!AM300="DC1MDB04","DC1",IF(Sheet1!AM300="DC1MDB05","DC1",IF(Sheet1!AM300="DC1MDB06","DC1",IF(Sheet1!AM300="DC1MDB07","DC1",IF(Sheet1!AM300="DC1MDB08","DC1",IF(Sheet1!AM300="DC1MDB09","DC1",IF(Sheet1!AM300="DC1MDB10","DC1",IF(Sheet1!AM300="DC4MDB01","DC4",IF(Sheet1!AM300="DC4MDB02","DC4",IF(Sheet1!AM300="DC4MDB03","DC4",IF(Sheet1!AM300="DC4MDB04","DC4",IF(Sheet1!AM300="DC4MDB05","DC4",IF(Sheet1!AM300="DC4MDB06","DC4",IF(Sheet1!AM300="DC4MDB07","DC4",IF(Sheet1!AM300="DC4MDB08","DC4",IF(Sheet1!AM300="DC4MDB09","DC4",IF(Sheet1!AM300="DC4MDB10","DC4","$False"))))))))))))))))))))</f>
        <v>DC4</v>
      </c>
      <c r="AF300" t="s">
        <v>35</v>
      </c>
      <c r="AG300" t="e">
        <f t="shared" si="28"/>
        <v>#VALUE!</v>
      </c>
      <c r="AH300" t="e">
        <f t="shared" si="29"/>
        <v>#VALUE!</v>
      </c>
      <c r="AI300" t="s">
        <v>11</v>
      </c>
      <c r="AJ300" t="s">
        <v>12</v>
      </c>
      <c r="AK300" t="s">
        <v>13</v>
      </c>
      <c r="AL300" t="s">
        <v>14</v>
      </c>
      <c r="AM300" t="s">
        <v>5</v>
      </c>
      <c r="AN300" t="s">
        <v>15</v>
      </c>
      <c r="AO300" t="s">
        <v>16</v>
      </c>
      <c r="AP300" t="s">
        <v>17</v>
      </c>
      <c r="AQ300" t="s">
        <v>18</v>
      </c>
      <c r="AR300" t="s">
        <v>19</v>
      </c>
    </row>
    <row r="301" spans="1:44" ht="13.5" customHeight="1">
      <c r="A301" s="7"/>
      <c r="B301" s="7"/>
      <c r="C301" s="7"/>
      <c r="D301" s="8"/>
      <c r="F301" s="9" t="str">
        <f>(Sheet1!AE301)</f>
        <v/>
      </c>
      <c r="G301" t="str">
        <f>IF(OR(Sheet1!AH301="Yes",Sheet1!AF301="Yes"),"\\CMFP538\"&amp;Sheet1!AK301,"")</f>
        <v/>
      </c>
      <c r="H301" t="str">
        <f>IF(G301="","",Sheet1!AK301)</f>
        <v/>
      </c>
      <c r="I301" t="str">
        <f>IF(G301="","",Sheet1!AJ301)</f>
        <v/>
      </c>
      <c r="J301" t="e">
        <f>PROPER(Sheet1!Z301)</f>
        <v>#VALUE!</v>
      </c>
      <c r="K301" t="e">
        <f>PROPER(TRIM(IF(ISERROR(Sheet1!N301),Sheet1!Q301,Sheet1!N301)))</f>
        <v>#VALUE!</v>
      </c>
      <c r="L301" t="e">
        <f>PROPER(Sheet1!V301)</f>
        <v>#VALUE!</v>
      </c>
      <c r="M301" t="str">
        <f>TRIM(IF(ISERROR(Sheet1!P301),"",Sheet1!P301))</f>
        <v/>
      </c>
      <c r="N301" s="6" t="e">
        <f>(Sheet1!AA301)</f>
        <v>#VALUE!</v>
      </c>
      <c r="O301" s="6" t="e">
        <f t="shared" si="25"/>
        <v>#VALUE!</v>
      </c>
      <c r="P301" s="6" t="e">
        <f>IF(Sheet1!X301="No","No",IF(Sheet1!X301="","No","Yes"))</f>
        <v>#VALUE!</v>
      </c>
      <c r="Q301" t="e">
        <f>(Sheet1!AB301)</f>
        <v>#VALUE!</v>
      </c>
      <c r="R301" s="6" t="e">
        <f>IF(Sheet1!F301=FALSE,Q301,Sheet1!G301&amp;Sheet1!F301)</f>
        <v>#VALUE!</v>
      </c>
      <c r="S301" s="6" t="e">
        <f t="shared" si="26"/>
        <v>#VALUE!</v>
      </c>
      <c r="T301" s="6" t="e">
        <f>IF(Sheet1!A301=0,"C=US;A= ;P=Regional Municip;O=Lisgar;S="&amp;K301&amp;";"&amp;"G="&amp;L301&amp;";"&amp;"I="&amp;M301&amp;";","C=US;A= ;P=Regional Municip;O=Lisgar;S="&amp;K301&amp;";"&amp;"G="&amp;L301&amp;Sheet1!A301&amp;";"&amp;"I="&amp;M301&amp;";")</f>
        <v>#N/A</v>
      </c>
      <c r="U301" t="str">
        <f ca="1">(Sheet1!AM301)</f>
        <v>DC4MDB08</v>
      </c>
      <c r="V301" t="e">
        <f>(Sheet1!AC301)</f>
        <v>#VALUE!</v>
      </c>
      <c r="W301" t="e">
        <f>Sheet3!D301</f>
        <v>#VALUE!</v>
      </c>
      <c r="X301" t="e">
        <f>Sheet3!E301</f>
        <v>#VALUE!</v>
      </c>
      <c r="Y301" t="str">
        <f t="shared" si="24"/>
        <v/>
      </c>
      <c r="Z301" t="str">
        <f>IF(ISERROR(Sheet1!AI301),"",Sheet1!AI301)</f>
        <v/>
      </c>
      <c r="AA301" t="e">
        <f>IF(Sheet1!W301="Councillors",5120,IF(Sheet1!W301="Information Technology Services Dept.",1024,IF(Sheet1!W301="City Clerk and Solicitor Dept",1953,"No")))</f>
        <v>#VALUE!</v>
      </c>
      <c r="AB301" s="5" t="s">
        <v>96</v>
      </c>
      <c r="AC301" t="e">
        <f>IF(Sheet1!W301="Councillors",4608,IF(Sheet1!W301="Information Technology Services Dept.",921,IF(Sheet1!W301="City Clerk and Solicitor Dept",1855,"No")))</f>
        <v>#VALUE!</v>
      </c>
      <c r="AD301" t="e">
        <f t="shared" si="27"/>
        <v>#VALUE!</v>
      </c>
      <c r="AE301" t="str">
        <f ca="1">IF(Sheet1!AM301="DC1MDB01","DC1",IF(Sheet1!AM301="DC1MDB02","DC1",IF(Sheet1!AM301="DC1MDB03","DC1",IF(Sheet1!AM301="DC1MDB04","DC1",IF(Sheet1!AM301="DC1MDB05","DC1",IF(Sheet1!AM301="DC1MDB06","DC1",IF(Sheet1!AM301="DC1MDB07","DC1",IF(Sheet1!AM301="DC1MDB08","DC1",IF(Sheet1!AM301="DC1MDB09","DC1",IF(Sheet1!AM301="DC1MDB10","DC1",IF(Sheet1!AM301="DC4MDB01","DC4",IF(Sheet1!AM301="DC4MDB02","DC4",IF(Sheet1!AM301="DC4MDB03","DC4",IF(Sheet1!AM301="DC4MDB04","DC4",IF(Sheet1!AM301="DC4MDB05","DC4",IF(Sheet1!AM301="DC4MDB06","DC4",IF(Sheet1!AM301="DC4MDB07","DC4",IF(Sheet1!AM301="DC4MDB08","DC4",IF(Sheet1!AM301="DC4MDB09","DC4",IF(Sheet1!AM301="DC4MDB10","DC4","$False"))))))))))))))))))))</f>
        <v>DC4</v>
      </c>
      <c r="AF301" t="s">
        <v>35</v>
      </c>
      <c r="AG301" t="e">
        <f t="shared" si="28"/>
        <v>#VALUE!</v>
      </c>
      <c r="AH301" t="e">
        <f t="shared" si="29"/>
        <v>#VALUE!</v>
      </c>
      <c r="AI301" t="s">
        <v>11</v>
      </c>
      <c r="AJ301" t="s">
        <v>12</v>
      </c>
      <c r="AK301" t="s">
        <v>13</v>
      </c>
      <c r="AL301" t="s">
        <v>14</v>
      </c>
      <c r="AM301" t="s">
        <v>5</v>
      </c>
      <c r="AN301" t="s">
        <v>15</v>
      </c>
      <c r="AO301" t="s">
        <v>16</v>
      </c>
      <c r="AP301" t="s">
        <v>17</v>
      </c>
      <c r="AQ301" t="s">
        <v>18</v>
      </c>
      <c r="AR301" t="s">
        <v>19</v>
      </c>
    </row>
    <row r="302" spans="1:44" ht="13.5" customHeight="1">
      <c r="A302" s="7"/>
      <c r="B302" s="7"/>
      <c r="C302" s="7"/>
      <c r="D302" s="8"/>
      <c r="F302" s="9" t="str">
        <f>(Sheet1!AE302)</f>
        <v/>
      </c>
      <c r="G302" t="str">
        <f>IF(OR(Sheet1!AH302="Yes",Sheet1!AF302="Yes"),"\\CMFP538\"&amp;Sheet1!AK302,"")</f>
        <v/>
      </c>
      <c r="H302" t="str">
        <f>IF(G302="","",Sheet1!AK302)</f>
        <v/>
      </c>
      <c r="I302" t="str">
        <f>IF(G302="","",Sheet1!AJ302)</f>
        <v/>
      </c>
      <c r="J302" t="e">
        <f>PROPER(Sheet1!Z302)</f>
        <v>#VALUE!</v>
      </c>
      <c r="K302" t="e">
        <f>PROPER(TRIM(IF(ISERROR(Sheet1!N302),Sheet1!Q302,Sheet1!N302)))</f>
        <v>#VALUE!</v>
      </c>
      <c r="L302" t="e">
        <f>PROPER(Sheet1!V302)</f>
        <v>#VALUE!</v>
      </c>
      <c r="M302" t="str">
        <f>TRIM(IF(ISERROR(Sheet1!P302),"",Sheet1!P302))</f>
        <v/>
      </c>
      <c r="N302" s="6" t="e">
        <f>(Sheet1!AA302)</f>
        <v>#VALUE!</v>
      </c>
      <c r="O302" s="6" t="e">
        <f t="shared" si="25"/>
        <v>#VALUE!</v>
      </c>
      <c r="P302" s="6" t="e">
        <f>IF(Sheet1!X302="No","No",IF(Sheet1!X302="","No","Yes"))</f>
        <v>#VALUE!</v>
      </c>
      <c r="Q302" t="e">
        <f>(Sheet1!AB302)</f>
        <v>#VALUE!</v>
      </c>
      <c r="R302" s="6" t="e">
        <f>IF(Sheet1!F302=FALSE,Q302,Sheet1!G302&amp;Sheet1!F302)</f>
        <v>#VALUE!</v>
      </c>
      <c r="S302" s="6" t="e">
        <f t="shared" si="26"/>
        <v>#VALUE!</v>
      </c>
      <c r="T302" s="6" t="e">
        <f>IF(Sheet1!A302=0,"C=US;A= ;P=Regional Municip;O=Lisgar;S="&amp;K302&amp;";"&amp;"G="&amp;L302&amp;";"&amp;"I="&amp;M302&amp;";","C=US;A= ;P=Regional Municip;O=Lisgar;S="&amp;K302&amp;";"&amp;"G="&amp;L302&amp;Sheet1!A302&amp;";"&amp;"I="&amp;M302&amp;";")</f>
        <v>#N/A</v>
      </c>
      <c r="U302" t="str">
        <f ca="1">(Sheet1!AM302)</f>
        <v>DC1MDB07</v>
      </c>
      <c r="V302" t="e">
        <f>(Sheet1!AC302)</f>
        <v>#VALUE!</v>
      </c>
      <c r="W302" t="e">
        <f>Sheet3!D302</f>
        <v>#VALUE!</v>
      </c>
      <c r="X302" t="e">
        <f>Sheet3!E302</f>
        <v>#VALUE!</v>
      </c>
      <c r="Y302" t="str">
        <f t="shared" si="24"/>
        <v/>
      </c>
      <c r="Z302" t="str">
        <f>IF(ISERROR(Sheet1!AI302),"",Sheet1!AI302)</f>
        <v/>
      </c>
      <c r="AA302" t="e">
        <f>IF(Sheet1!W302="Councillors",5120,IF(Sheet1!W302="Information Technology Services Dept.",1024,IF(Sheet1!W302="City Clerk and Solicitor Dept",1953,"No")))</f>
        <v>#VALUE!</v>
      </c>
      <c r="AB302" s="5" t="s">
        <v>96</v>
      </c>
      <c r="AC302" t="e">
        <f>IF(Sheet1!W302="Councillors",4608,IF(Sheet1!W302="Information Technology Services Dept.",921,IF(Sheet1!W302="City Clerk and Solicitor Dept",1855,"No")))</f>
        <v>#VALUE!</v>
      </c>
      <c r="AD302" t="e">
        <f t="shared" si="27"/>
        <v>#VALUE!</v>
      </c>
      <c r="AE302" t="str">
        <f ca="1">IF(Sheet1!AM302="DC1MDB01","DC1",IF(Sheet1!AM302="DC1MDB02","DC1",IF(Sheet1!AM302="DC1MDB03","DC1",IF(Sheet1!AM302="DC1MDB04","DC1",IF(Sheet1!AM302="DC1MDB05","DC1",IF(Sheet1!AM302="DC1MDB06","DC1",IF(Sheet1!AM302="DC1MDB07","DC1",IF(Sheet1!AM302="DC1MDB08","DC1",IF(Sheet1!AM302="DC1MDB09","DC1",IF(Sheet1!AM302="DC1MDB10","DC1",IF(Sheet1!AM302="DC4MDB01","DC4",IF(Sheet1!AM302="DC4MDB02","DC4",IF(Sheet1!AM302="DC4MDB03","DC4",IF(Sheet1!AM302="DC4MDB04","DC4",IF(Sheet1!AM302="DC4MDB05","DC4",IF(Sheet1!AM302="DC4MDB06","DC4",IF(Sheet1!AM302="DC4MDB07","DC4",IF(Sheet1!AM302="DC4MDB08","DC4",IF(Sheet1!AM302="DC4MDB09","DC4",IF(Sheet1!AM302="DC4MDB10","DC4","$False"))))))))))))))))))))</f>
        <v>DC1</v>
      </c>
      <c r="AF302" t="s">
        <v>35</v>
      </c>
      <c r="AG302" t="e">
        <f t="shared" si="28"/>
        <v>#VALUE!</v>
      </c>
      <c r="AH302" t="e">
        <f t="shared" si="29"/>
        <v>#VALUE!</v>
      </c>
      <c r="AI302" t="s">
        <v>11</v>
      </c>
      <c r="AJ302" t="s">
        <v>12</v>
      </c>
      <c r="AK302" t="s">
        <v>13</v>
      </c>
      <c r="AL302" t="s">
        <v>14</v>
      </c>
      <c r="AM302" t="s">
        <v>5</v>
      </c>
      <c r="AN302" t="s">
        <v>15</v>
      </c>
      <c r="AO302" t="s">
        <v>16</v>
      </c>
      <c r="AP302" t="s">
        <v>17</v>
      </c>
      <c r="AQ302" t="s">
        <v>18</v>
      </c>
      <c r="AR302" t="s">
        <v>19</v>
      </c>
    </row>
    <row r="303" spans="1:44" ht="13.5" customHeight="1">
      <c r="A303" s="7"/>
      <c r="B303" s="7"/>
      <c r="C303" s="7"/>
      <c r="D303" s="8"/>
      <c r="F303" s="9" t="str">
        <f>(Sheet1!AE303)</f>
        <v/>
      </c>
      <c r="G303" t="str">
        <f>IF(OR(Sheet1!AH303="Yes",Sheet1!AF303="Yes"),"\\CMFP538\"&amp;Sheet1!AK303,"")</f>
        <v/>
      </c>
      <c r="H303" t="str">
        <f>IF(G303="","",Sheet1!AK303)</f>
        <v/>
      </c>
      <c r="I303" t="str">
        <f>IF(G303="","",Sheet1!AJ303)</f>
        <v/>
      </c>
      <c r="J303" t="e">
        <f>PROPER(Sheet1!Z303)</f>
        <v>#VALUE!</v>
      </c>
      <c r="K303" t="e">
        <f>PROPER(TRIM(IF(ISERROR(Sheet1!N303),Sheet1!Q303,Sheet1!N303)))</f>
        <v>#VALUE!</v>
      </c>
      <c r="L303" t="e">
        <f>PROPER(Sheet1!V303)</f>
        <v>#VALUE!</v>
      </c>
      <c r="M303" t="str">
        <f>TRIM(IF(ISERROR(Sheet1!P303),"",Sheet1!P303))</f>
        <v/>
      </c>
      <c r="N303" s="6" t="e">
        <f>(Sheet1!AA303)</f>
        <v>#VALUE!</v>
      </c>
      <c r="O303" s="6" t="e">
        <f t="shared" si="25"/>
        <v>#VALUE!</v>
      </c>
      <c r="P303" s="6" t="e">
        <f>IF(Sheet1!X303="No","No",IF(Sheet1!X303="","No","Yes"))</f>
        <v>#VALUE!</v>
      </c>
      <c r="Q303" t="e">
        <f>(Sheet1!AB303)</f>
        <v>#VALUE!</v>
      </c>
      <c r="R303" s="6" t="e">
        <f>IF(Sheet1!F303=FALSE,Q303,Sheet1!G303&amp;Sheet1!F303)</f>
        <v>#VALUE!</v>
      </c>
      <c r="S303" s="6" t="e">
        <f t="shared" si="26"/>
        <v>#VALUE!</v>
      </c>
      <c r="T303" s="6" t="e">
        <f>IF(Sheet1!A303=0,"C=US;A= ;P=Regional Municip;O=Lisgar;S="&amp;K303&amp;";"&amp;"G="&amp;L303&amp;";"&amp;"I="&amp;M303&amp;";","C=US;A= ;P=Regional Municip;O=Lisgar;S="&amp;K303&amp;";"&amp;"G="&amp;L303&amp;Sheet1!A303&amp;";"&amp;"I="&amp;M303&amp;";")</f>
        <v>#N/A</v>
      </c>
      <c r="U303" t="str">
        <f ca="1">(Sheet1!AM303)</f>
        <v>DC1MDB09</v>
      </c>
      <c r="V303" t="e">
        <f>(Sheet1!AC303)</f>
        <v>#VALUE!</v>
      </c>
      <c r="W303" t="e">
        <f>Sheet3!D303</f>
        <v>#VALUE!</v>
      </c>
      <c r="X303" t="e">
        <f>Sheet3!E303</f>
        <v>#VALUE!</v>
      </c>
      <c r="Y303" t="str">
        <f t="shared" si="24"/>
        <v/>
      </c>
      <c r="Z303" t="str">
        <f>IF(ISERROR(Sheet1!AI303),"",Sheet1!AI303)</f>
        <v/>
      </c>
      <c r="AA303" t="e">
        <f>IF(Sheet1!W303="Councillors",5120,IF(Sheet1!W303="Information Technology Services Dept.",1024,IF(Sheet1!W303="City Clerk and Solicitor Dept",1953,"No")))</f>
        <v>#VALUE!</v>
      </c>
      <c r="AB303" s="5" t="s">
        <v>96</v>
      </c>
      <c r="AC303" t="e">
        <f>IF(Sheet1!W303="Councillors",4608,IF(Sheet1!W303="Information Technology Services Dept.",921,IF(Sheet1!W303="City Clerk and Solicitor Dept",1855,"No")))</f>
        <v>#VALUE!</v>
      </c>
      <c r="AD303" t="e">
        <f t="shared" si="27"/>
        <v>#VALUE!</v>
      </c>
      <c r="AE303" t="str">
        <f ca="1">IF(Sheet1!AM303="DC1MDB01","DC1",IF(Sheet1!AM303="DC1MDB02","DC1",IF(Sheet1!AM303="DC1MDB03","DC1",IF(Sheet1!AM303="DC1MDB04","DC1",IF(Sheet1!AM303="DC1MDB05","DC1",IF(Sheet1!AM303="DC1MDB06","DC1",IF(Sheet1!AM303="DC1MDB07","DC1",IF(Sheet1!AM303="DC1MDB08","DC1",IF(Sheet1!AM303="DC1MDB09","DC1",IF(Sheet1!AM303="DC1MDB10","DC1",IF(Sheet1!AM303="DC4MDB01","DC4",IF(Sheet1!AM303="DC4MDB02","DC4",IF(Sheet1!AM303="DC4MDB03","DC4",IF(Sheet1!AM303="DC4MDB04","DC4",IF(Sheet1!AM303="DC4MDB05","DC4",IF(Sheet1!AM303="DC4MDB06","DC4",IF(Sheet1!AM303="DC4MDB07","DC4",IF(Sheet1!AM303="DC4MDB08","DC4",IF(Sheet1!AM303="DC4MDB09","DC4",IF(Sheet1!AM303="DC4MDB10","DC4","$False"))))))))))))))))))))</f>
        <v>DC1</v>
      </c>
      <c r="AF303" t="s">
        <v>35</v>
      </c>
      <c r="AG303" t="e">
        <f t="shared" si="28"/>
        <v>#VALUE!</v>
      </c>
      <c r="AH303" t="e">
        <f t="shared" si="29"/>
        <v>#VALUE!</v>
      </c>
      <c r="AI303" t="s">
        <v>11</v>
      </c>
      <c r="AJ303" t="s">
        <v>12</v>
      </c>
      <c r="AK303" t="s">
        <v>13</v>
      </c>
      <c r="AL303" t="s">
        <v>14</v>
      </c>
      <c r="AM303" t="s">
        <v>5</v>
      </c>
      <c r="AN303" t="s">
        <v>15</v>
      </c>
      <c r="AO303" t="s">
        <v>16</v>
      </c>
      <c r="AP303" t="s">
        <v>17</v>
      </c>
      <c r="AQ303" t="s">
        <v>18</v>
      </c>
      <c r="AR303" t="s">
        <v>19</v>
      </c>
    </row>
    <row r="304" spans="1:44" ht="13.5" customHeight="1">
      <c r="A304" s="7"/>
      <c r="B304" s="7"/>
      <c r="C304" s="7"/>
      <c r="D304" s="8"/>
      <c r="F304" s="9" t="str">
        <f>(Sheet1!AE304)</f>
        <v/>
      </c>
      <c r="G304" t="str">
        <f>IF(OR(Sheet1!AH304="Yes",Sheet1!AF304="Yes"),"\\CMFP538\"&amp;Sheet1!AK304,"")</f>
        <v/>
      </c>
      <c r="H304" t="str">
        <f>IF(G304="","",Sheet1!AK304)</f>
        <v/>
      </c>
      <c r="I304" t="str">
        <f>IF(G304="","",Sheet1!AJ304)</f>
        <v/>
      </c>
      <c r="J304" t="e">
        <f>PROPER(Sheet1!Z304)</f>
        <v>#VALUE!</v>
      </c>
      <c r="K304" t="e">
        <f>PROPER(TRIM(IF(ISERROR(Sheet1!N304),Sheet1!Q304,Sheet1!N304)))</f>
        <v>#VALUE!</v>
      </c>
      <c r="L304" t="e">
        <f>PROPER(Sheet1!V304)</f>
        <v>#VALUE!</v>
      </c>
      <c r="M304" t="str">
        <f>TRIM(IF(ISERROR(Sheet1!P304),"",Sheet1!P304))</f>
        <v/>
      </c>
      <c r="N304" s="6" t="e">
        <f>(Sheet1!AA304)</f>
        <v>#VALUE!</v>
      </c>
      <c r="O304" s="6" t="e">
        <f t="shared" si="25"/>
        <v>#VALUE!</v>
      </c>
      <c r="P304" s="6" t="e">
        <f>IF(Sheet1!X304="No","No",IF(Sheet1!X304="","No","Yes"))</f>
        <v>#VALUE!</v>
      </c>
      <c r="Q304" t="e">
        <f>(Sheet1!AB304)</f>
        <v>#VALUE!</v>
      </c>
      <c r="R304" s="6" t="e">
        <f>IF(Sheet1!F304=FALSE,Q304,Sheet1!G304&amp;Sheet1!F304)</f>
        <v>#VALUE!</v>
      </c>
      <c r="S304" s="6" t="e">
        <f t="shared" si="26"/>
        <v>#VALUE!</v>
      </c>
      <c r="T304" s="6" t="e">
        <f>IF(Sheet1!A304=0,"C=US;A= ;P=Regional Municip;O=Lisgar;S="&amp;K304&amp;";"&amp;"G="&amp;L304&amp;";"&amp;"I="&amp;M304&amp;";","C=US;A= ;P=Regional Municip;O=Lisgar;S="&amp;K304&amp;";"&amp;"G="&amp;L304&amp;Sheet1!A304&amp;";"&amp;"I="&amp;M304&amp;";")</f>
        <v>#N/A</v>
      </c>
      <c r="U304" t="str">
        <f ca="1">(Sheet1!AM304)</f>
        <v>DC1MDB06</v>
      </c>
      <c r="V304" t="e">
        <f>(Sheet1!AC304)</f>
        <v>#VALUE!</v>
      </c>
      <c r="W304" t="e">
        <f>Sheet3!D304</f>
        <v>#VALUE!</v>
      </c>
      <c r="X304" t="e">
        <f>Sheet3!E304</f>
        <v>#VALUE!</v>
      </c>
      <c r="Y304" t="str">
        <f t="shared" si="24"/>
        <v/>
      </c>
      <c r="Z304" t="str">
        <f>IF(ISERROR(Sheet1!AI304),"",Sheet1!AI304)</f>
        <v/>
      </c>
      <c r="AA304" t="e">
        <f>IF(Sheet1!W304="Councillors",5120,IF(Sheet1!W304="Information Technology Services Dept.",1024,IF(Sheet1!W304="City Clerk and Solicitor Dept",1953,"No")))</f>
        <v>#VALUE!</v>
      </c>
      <c r="AB304" s="5" t="s">
        <v>96</v>
      </c>
      <c r="AC304" t="e">
        <f>IF(Sheet1!W304="Councillors",4608,IF(Sheet1!W304="Information Technology Services Dept.",921,IF(Sheet1!W304="City Clerk and Solicitor Dept",1855,"No")))</f>
        <v>#VALUE!</v>
      </c>
      <c r="AD304" t="e">
        <f t="shared" si="27"/>
        <v>#VALUE!</v>
      </c>
      <c r="AE304" t="str">
        <f ca="1">IF(Sheet1!AM304="DC1MDB01","DC1",IF(Sheet1!AM304="DC1MDB02","DC1",IF(Sheet1!AM304="DC1MDB03","DC1",IF(Sheet1!AM304="DC1MDB04","DC1",IF(Sheet1!AM304="DC1MDB05","DC1",IF(Sheet1!AM304="DC1MDB06","DC1",IF(Sheet1!AM304="DC1MDB07","DC1",IF(Sheet1!AM304="DC1MDB08","DC1",IF(Sheet1!AM304="DC1MDB09","DC1",IF(Sheet1!AM304="DC1MDB10","DC1",IF(Sheet1!AM304="DC4MDB01","DC4",IF(Sheet1!AM304="DC4MDB02","DC4",IF(Sheet1!AM304="DC4MDB03","DC4",IF(Sheet1!AM304="DC4MDB04","DC4",IF(Sheet1!AM304="DC4MDB05","DC4",IF(Sheet1!AM304="DC4MDB06","DC4",IF(Sheet1!AM304="DC4MDB07","DC4",IF(Sheet1!AM304="DC4MDB08","DC4",IF(Sheet1!AM304="DC4MDB09","DC4",IF(Sheet1!AM304="DC4MDB10","DC4","$False"))))))))))))))))))))</f>
        <v>DC1</v>
      </c>
      <c r="AF304" t="s">
        <v>35</v>
      </c>
      <c r="AG304" t="e">
        <f t="shared" si="28"/>
        <v>#VALUE!</v>
      </c>
      <c r="AH304" t="e">
        <f t="shared" si="29"/>
        <v>#VALUE!</v>
      </c>
      <c r="AI304" t="s">
        <v>11</v>
      </c>
      <c r="AJ304" t="s">
        <v>12</v>
      </c>
      <c r="AK304" t="s">
        <v>13</v>
      </c>
      <c r="AL304" t="s">
        <v>14</v>
      </c>
      <c r="AM304" t="s">
        <v>5</v>
      </c>
      <c r="AN304" t="s">
        <v>15</v>
      </c>
      <c r="AO304" t="s">
        <v>16</v>
      </c>
      <c r="AP304" t="s">
        <v>17</v>
      </c>
      <c r="AQ304" t="s">
        <v>18</v>
      </c>
      <c r="AR304" t="s">
        <v>19</v>
      </c>
    </row>
    <row r="305" spans="1:44" ht="13.5" customHeight="1">
      <c r="A305" s="7"/>
      <c r="B305" s="7"/>
      <c r="C305" s="7"/>
      <c r="D305" s="8"/>
      <c r="F305" s="9" t="str">
        <f>(Sheet1!AE305)</f>
        <v/>
      </c>
      <c r="G305" t="str">
        <f>IF(OR(Sheet1!AH305="Yes",Sheet1!AF305="Yes"),"\\CMFP538\"&amp;Sheet1!AK305,"")</f>
        <v/>
      </c>
      <c r="H305" t="str">
        <f>IF(G305="","",Sheet1!AK305)</f>
        <v/>
      </c>
      <c r="I305" t="str">
        <f>IF(G305="","",Sheet1!AJ305)</f>
        <v/>
      </c>
      <c r="J305" t="e">
        <f>PROPER(Sheet1!Z305)</f>
        <v>#VALUE!</v>
      </c>
      <c r="K305" t="e">
        <f>PROPER(TRIM(IF(ISERROR(Sheet1!N305),Sheet1!Q305,Sheet1!N305)))</f>
        <v>#VALUE!</v>
      </c>
      <c r="L305" t="e">
        <f>PROPER(Sheet1!V305)</f>
        <v>#VALUE!</v>
      </c>
      <c r="M305" t="str">
        <f>TRIM(IF(ISERROR(Sheet1!P305),"",Sheet1!P305))</f>
        <v/>
      </c>
      <c r="N305" s="6" t="e">
        <f>(Sheet1!AA305)</f>
        <v>#VALUE!</v>
      </c>
      <c r="O305" s="6" t="e">
        <f t="shared" si="25"/>
        <v>#VALUE!</v>
      </c>
      <c r="P305" s="6" t="e">
        <f>IF(Sheet1!X305="No","No",IF(Sheet1!X305="","No","Yes"))</f>
        <v>#VALUE!</v>
      </c>
      <c r="Q305" t="e">
        <f>(Sheet1!AB305)</f>
        <v>#VALUE!</v>
      </c>
      <c r="R305" s="6" t="e">
        <f>IF(Sheet1!F305=FALSE,Q305,Sheet1!G305&amp;Sheet1!F305)</f>
        <v>#VALUE!</v>
      </c>
      <c r="S305" s="6" t="e">
        <f t="shared" si="26"/>
        <v>#VALUE!</v>
      </c>
      <c r="T305" s="6" t="e">
        <f>IF(Sheet1!A305=0,"C=US;A= ;P=Regional Municip;O=Lisgar;S="&amp;K305&amp;";"&amp;"G="&amp;L305&amp;";"&amp;"I="&amp;M305&amp;";","C=US;A= ;P=Regional Municip;O=Lisgar;S="&amp;K305&amp;";"&amp;"G="&amp;L305&amp;Sheet1!A305&amp;";"&amp;"I="&amp;M305&amp;";")</f>
        <v>#N/A</v>
      </c>
      <c r="U305" t="str">
        <f ca="1">(Sheet1!AM305)</f>
        <v>DC4MDB01</v>
      </c>
      <c r="V305" t="e">
        <f>(Sheet1!AC305)</f>
        <v>#VALUE!</v>
      </c>
      <c r="W305" t="e">
        <f>Sheet3!D305</f>
        <v>#VALUE!</v>
      </c>
      <c r="X305" t="e">
        <f>Sheet3!E305</f>
        <v>#VALUE!</v>
      </c>
      <c r="Y305" t="str">
        <f t="shared" si="24"/>
        <v/>
      </c>
      <c r="Z305" t="str">
        <f>IF(ISERROR(Sheet1!AI305),"",Sheet1!AI305)</f>
        <v/>
      </c>
      <c r="AA305" t="e">
        <f>IF(Sheet1!W305="Councillors",5120,IF(Sheet1!W305="Information Technology Services Dept.",1024,IF(Sheet1!W305="City Clerk and Solicitor Dept",1953,"No")))</f>
        <v>#VALUE!</v>
      </c>
      <c r="AB305" s="5" t="s">
        <v>96</v>
      </c>
      <c r="AC305" t="e">
        <f>IF(Sheet1!W305="Councillors",4608,IF(Sheet1!W305="Information Technology Services Dept.",921,IF(Sheet1!W305="City Clerk and Solicitor Dept",1855,"No")))</f>
        <v>#VALUE!</v>
      </c>
      <c r="AD305" t="e">
        <f t="shared" si="27"/>
        <v>#VALUE!</v>
      </c>
      <c r="AE305" t="str">
        <f ca="1">IF(Sheet1!AM305="DC1MDB01","DC1",IF(Sheet1!AM305="DC1MDB02","DC1",IF(Sheet1!AM305="DC1MDB03","DC1",IF(Sheet1!AM305="DC1MDB04","DC1",IF(Sheet1!AM305="DC1MDB05","DC1",IF(Sheet1!AM305="DC1MDB06","DC1",IF(Sheet1!AM305="DC1MDB07","DC1",IF(Sheet1!AM305="DC1MDB08","DC1",IF(Sheet1!AM305="DC1MDB09","DC1",IF(Sheet1!AM305="DC1MDB10","DC1",IF(Sheet1!AM305="DC4MDB01","DC4",IF(Sheet1!AM305="DC4MDB02","DC4",IF(Sheet1!AM305="DC4MDB03","DC4",IF(Sheet1!AM305="DC4MDB04","DC4",IF(Sheet1!AM305="DC4MDB05","DC4",IF(Sheet1!AM305="DC4MDB06","DC4",IF(Sheet1!AM305="DC4MDB07","DC4",IF(Sheet1!AM305="DC4MDB08","DC4",IF(Sheet1!AM305="DC4MDB09","DC4",IF(Sheet1!AM305="DC4MDB10","DC4","$False"))))))))))))))))))))</f>
        <v>DC4</v>
      </c>
      <c r="AF305" t="s">
        <v>35</v>
      </c>
      <c r="AG305" t="e">
        <f t="shared" si="28"/>
        <v>#VALUE!</v>
      </c>
      <c r="AH305" t="e">
        <f t="shared" si="29"/>
        <v>#VALUE!</v>
      </c>
      <c r="AI305" t="s">
        <v>11</v>
      </c>
      <c r="AJ305" t="s">
        <v>12</v>
      </c>
      <c r="AK305" t="s">
        <v>13</v>
      </c>
      <c r="AL305" t="s">
        <v>14</v>
      </c>
      <c r="AM305" t="s">
        <v>5</v>
      </c>
      <c r="AN305" t="s">
        <v>15</v>
      </c>
      <c r="AO305" t="s">
        <v>16</v>
      </c>
      <c r="AP305" t="s">
        <v>17</v>
      </c>
      <c r="AQ305" t="s">
        <v>18</v>
      </c>
      <c r="AR305" t="s">
        <v>19</v>
      </c>
    </row>
    <row r="306" spans="1:44" ht="13.5" customHeight="1">
      <c r="A306" s="7"/>
      <c r="B306" s="7"/>
      <c r="C306" s="7"/>
      <c r="D306" s="8"/>
      <c r="F306" s="9" t="str">
        <f>(Sheet1!AE306)</f>
        <v/>
      </c>
      <c r="G306" t="str">
        <f>IF(OR(Sheet1!AH306="Yes",Sheet1!AF306="Yes"),"\\CMFP538\"&amp;Sheet1!AK306,"")</f>
        <v/>
      </c>
      <c r="H306" t="str">
        <f>IF(G306="","",Sheet1!AK306)</f>
        <v/>
      </c>
      <c r="I306" t="str">
        <f>IF(G306="","",Sheet1!AJ306)</f>
        <v/>
      </c>
      <c r="J306" t="e">
        <f>PROPER(Sheet1!Z306)</f>
        <v>#VALUE!</v>
      </c>
      <c r="K306" t="e">
        <f>PROPER(TRIM(IF(ISERROR(Sheet1!N306),Sheet1!Q306,Sheet1!N306)))</f>
        <v>#VALUE!</v>
      </c>
      <c r="L306" t="e">
        <f>PROPER(Sheet1!V306)</f>
        <v>#VALUE!</v>
      </c>
      <c r="M306" t="str">
        <f>TRIM(IF(ISERROR(Sheet1!P306),"",Sheet1!P306))</f>
        <v/>
      </c>
      <c r="N306" s="6" t="e">
        <f>(Sheet1!AA306)</f>
        <v>#VALUE!</v>
      </c>
      <c r="O306" s="6" t="e">
        <f t="shared" si="25"/>
        <v>#VALUE!</v>
      </c>
      <c r="P306" s="6" t="e">
        <f>IF(Sheet1!X306="No","No",IF(Sheet1!X306="","No","Yes"))</f>
        <v>#VALUE!</v>
      </c>
      <c r="Q306" t="e">
        <f>(Sheet1!AB306)</f>
        <v>#VALUE!</v>
      </c>
      <c r="R306" s="6" t="e">
        <f>IF(Sheet1!F306=FALSE,Q306,Sheet1!G306&amp;Sheet1!F306)</f>
        <v>#VALUE!</v>
      </c>
      <c r="S306" s="6" t="e">
        <f t="shared" si="26"/>
        <v>#VALUE!</v>
      </c>
      <c r="T306" s="6" t="e">
        <f>IF(Sheet1!A306=0,"C=US;A= ;P=Regional Municip;O=Lisgar;S="&amp;K306&amp;";"&amp;"G="&amp;L306&amp;";"&amp;"I="&amp;M306&amp;";","C=US;A= ;P=Regional Municip;O=Lisgar;S="&amp;K306&amp;";"&amp;"G="&amp;L306&amp;Sheet1!A306&amp;";"&amp;"I="&amp;M306&amp;";")</f>
        <v>#N/A</v>
      </c>
      <c r="U306" t="str">
        <f ca="1">(Sheet1!AM306)</f>
        <v>DC1MDB10</v>
      </c>
      <c r="V306" t="e">
        <f>(Sheet1!AC306)</f>
        <v>#VALUE!</v>
      </c>
      <c r="W306" t="e">
        <f>Sheet3!D306</f>
        <v>#VALUE!</v>
      </c>
      <c r="X306" t="e">
        <f>Sheet3!E306</f>
        <v>#VALUE!</v>
      </c>
      <c r="Y306" t="str">
        <f t="shared" si="24"/>
        <v/>
      </c>
      <c r="Z306" t="str">
        <f>IF(ISERROR(Sheet1!AI306),"",Sheet1!AI306)</f>
        <v/>
      </c>
      <c r="AA306" t="e">
        <f>IF(Sheet1!W306="Councillors",5120,IF(Sheet1!W306="Information Technology Services Dept.",1024,IF(Sheet1!W306="City Clerk and Solicitor Dept",1953,"No")))</f>
        <v>#VALUE!</v>
      </c>
      <c r="AB306" s="5" t="s">
        <v>96</v>
      </c>
      <c r="AC306" t="e">
        <f>IF(Sheet1!W306="Councillors",4608,IF(Sheet1!W306="Information Technology Services Dept.",921,IF(Sheet1!W306="City Clerk and Solicitor Dept",1855,"No")))</f>
        <v>#VALUE!</v>
      </c>
      <c r="AD306" t="e">
        <f t="shared" si="27"/>
        <v>#VALUE!</v>
      </c>
      <c r="AE306" t="str">
        <f ca="1">IF(Sheet1!AM306="DC1MDB01","DC1",IF(Sheet1!AM306="DC1MDB02","DC1",IF(Sheet1!AM306="DC1MDB03","DC1",IF(Sheet1!AM306="DC1MDB04","DC1",IF(Sheet1!AM306="DC1MDB05","DC1",IF(Sheet1!AM306="DC1MDB06","DC1",IF(Sheet1!AM306="DC1MDB07","DC1",IF(Sheet1!AM306="DC1MDB08","DC1",IF(Sheet1!AM306="DC1MDB09","DC1",IF(Sheet1!AM306="DC1MDB10","DC1",IF(Sheet1!AM306="DC4MDB01","DC4",IF(Sheet1!AM306="DC4MDB02","DC4",IF(Sheet1!AM306="DC4MDB03","DC4",IF(Sheet1!AM306="DC4MDB04","DC4",IF(Sheet1!AM306="DC4MDB05","DC4",IF(Sheet1!AM306="DC4MDB06","DC4",IF(Sheet1!AM306="DC4MDB07","DC4",IF(Sheet1!AM306="DC4MDB08","DC4",IF(Sheet1!AM306="DC4MDB09","DC4",IF(Sheet1!AM306="DC4MDB10","DC4","$False"))))))))))))))))))))</f>
        <v>DC1</v>
      </c>
      <c r="AF306" t="s">
        <v>35</v>
      </c>
      <c r="AG306" t="e">
        <f t="shared" si="28"/>
        <v>#VALUE!</v>
      </c>
      <c r="AH306" t="e">
        <f t="shared" si="29"/>
        <v>#VALUE!</v>
      </c>
      <c r="AI306" t="s">
        <v>11</v>
      </c>
      <c r="AJ306" t="s">
        <v>12</v>
      </c>
      <c r="AK306" t="s">
        <v>13</v>
      </c>
      <c r="AL306" t="s">
        <v>14</v>
      </c>
      <c r="AM306" t="s">
        <v>5</v>
      </c>
      <c r="AN306" t="s">
        <v>15</v>
      </c>
      <c r="AO306" t="s">
        <v>16</v>
      </c>
      <c r="AP306" t="s">
        <v>17</v>
      </c>
      <c r="AQ306" t="s">
        <v>18</v>
      </c>
      <c r="AR306" t="s">
        <v>19</v>
      </c>
    </row>
    <row r="307" spans="1:44" ht="13.5" customHeight="1">
      <c r="A307" s="7"/>
      <c r="B307" s="7"/>
      <c r="C307" s="7"/>
      <c r="D307" s="8"/>
      <c r="F307" s="9" t="str">
        <f>(Sheet1!AE307)</f>
        <v/>
      </c>
      <c r="G307" t="str">
        <f>IF(OR(Sheet1!AH307="Yes",Sheet1!AF307="Yes"),"\\CMFP538\"&amp;Sheet1!AK307,"")</f>
        <v/>
      </c>
      <c r="H307" t="str">
        <f>IF(G307="","",Sheet1!AK307)</f>
        <v/>
      </c>
      <c r="I307" t="str">
        <f>IF(G307="","",Sheet1!AJ307)</f>
        <v/>
      </c>
      <c r="J307" t="e">
        <f>PROPER(Sheet1!Z307)</f>
        <v>#VALUE!</v>
      </c>
      <c r="K307" t="e">
        <f>PROPER(TRIM(IF(ISERROR(Sheet1!N307),Sheet1!Q307,Sheet1!N307)))</f>
        <v>#VALUE!</v>
      </c>
      <c r="L307" t="e">
        <f>PROPER(Sheet1!V307)</f>
        <v>#VALUE!</v>
      </c>
      <c r="M307" t="str">
        <f>TRIM(IF(ISERROR(Sheet1!P307),"",Sheet1!P307))</f>
        <v/>
      </c>
      <c r="N307" s="6" t="e">
        <f>(Sheet1!AA307)</f>
        <v>#VALUE!</v>
      </c>
      <c r="O307" s="6" t="e">
        <f t="shared" si="25"/>
        <v>#VALUE!</v>
      </c>
      <c r="P307" s="6" t="e">
        <f>IF(Sheet1!X307="No","No",IF(Sheet1!X307="","No","Yes"))</f>
        <v>#VALUE!</v>
      </c>
      <c r="Q307" t="e">
        <f>(Sheet1!AB307)</f>
        <v>#VALUE!</v>
      </c>
      <c r="R307" s="6" t="e">
        <f>IF(Sheet1!F307=FALSE,Q307,Sheet1!G307&amp;Sheet1!F307)</f>
        <v>#VALUE!</v>
      </c>
      <c r="S307" s="6" t="e">
        <f t="shared" si="26"/>
        <v>#VALUE!</v>
      </c>
      <c r="T307" s="6" t="e">
        <f>IF(Sheet1!A307=0,"C=US;A= ;P=Regional Municip;O=Lisgar;S="&amp;K307&amp;";"&amp;"G="&amp;L307&amp;";"&amp;"I="&amp;M307&amp;";","C=US;A= ;P=Regional Municip;O=Lisgar;S="&amp;K307&amp;";"&amp;"G="&amp;L307&amp;Sheet1!A307&amp;";"&amp;"I="&amp;M307&amp;";")</f>
        <v>#N/A</v>
      </c>
      <c r="U307" t="str">
        <f ca="1">(Sheet1!AM307)</f>
        <v>DC1MDB08</v>
      </c>
      <c r="V307" t="e">
        <f>(Sheet1!AC307)</f>
        <v>#VALUE!</v>
      </c>
      <c r="W307" t="e">
        <f>Sheet3!D307</f>
        <v>#VALUE!</v>
      </c>
      <c r="X307" t="e">
        <f>Sheet3!E307</f>
        <v>#VALUE!</v>
      </c>
      <c r="Y307" t="str">
        <f t="shared" si="24"/>
        <v/>
      </c>
      <c r="Z307" t="str">
        <f>IF(ISERROR(Sheet1!AI307),"",Sheet1!AI307)</f>
        <v/>
      </c>
      <c r="AA307" t="e">
        <f>IF(Sheet1!W307="Councillors",5120,IF(Sheet1!W307="Information Technology Services Dept.",1024,IF(Sheet1!W307="City Clerk and Solicitor Dept",1953,"No")))</f>
        <v>#VALUE!</v>
      </c>
      <c r="AB307" s="5" t="s">
        <v>96</v>
      </c>
      <c r="AC307" t="e">
        <f>IF(Sheet1!W307="Councillors",4608,IF(Sheet1!W307="Information Technology Services Dept.",921,IF(Sheet1!W307="City Clerk and Solicitor Dept",1855,"No")))</f>
        <v>#VALUE!</v>
      </c>
      <c r="AD307" t="e">
        <f t="shared" si="27"/>
        <v>#VALUE!</v>
      </c>
      <c r="AE307" t="str">
        <f ca="1">IF(Sheet1!AM307="DC1MDB01","DC1",IF(Sheet1!AM307="DC1MDB02","DC1",IF(Sheet1!AM307="DC1MDB03","DC1",IF(Sheet1!AM307="DC1MDB04","DC1",IF(Sheet1!AM307="DC1MDB05","DC1",IF(Sheet1!AM307="DC1MDB06","DC1",IF(Sheet1!AM307="DC1MDB07","DC1",IF(Sheet1!AM307="DC1MDB08","DC1",IF(Sheet1!AM307="DC1MDB09","DC1",IF(Sheet1!AM307="DC1MDB10","DC1",IF(Sheet1!AM307="DC4MDB01","DC4",IF(Sheet1!AM307="DC4MDB02","DC4",IF(Sheet1!AM307="DC4MDB03","DC4",IF(Sheet1!AM307="DC4MDB04","DC4",IF(Sheet1!AM307="DC4MDB05","DC4",IF(Sheet1!AM307="DC4MDB06","DC4",IF(Sheet1!AM307="DC4MDB07","DC4",IF(Sheet1!AM307="DC4MDB08","DC4",IF(Sheet1!AM307="DC4MDB09","DC4",IF(Sheet1!AM307="DC4MDB10","DC4","$False"))))))))))))))))))))</f>
        <v>DC1</v>
      </c>
      <c r="AF307" t="s">
        <v>35</v>
      </c>
      <c r="AG307" t="e">
        <f t="shared" si="28"/>
        <v>#VALUE!</v>
      </c>
      <c r="AH307" t="e">
        <f t="shared" si="29"/>
        <v>#VALUE!</v>
      </c>
      <c r="AI307" t="s">
        <v>11</v>
      </c>
      <c r="AJ307" t="s">
        <v>12</v>
      </c>
      <c r="AK307" t="s">
        <v>13</v>
      </c>
      <c r="AL307" t="s">
        <v>14</v>
      </c>
      <c r="AM307" t="s">
        <v>5</v>
      </c>
      <c r="AN307" t="s">
        <v>15</v>
      </c>
      <c r="AO307" t="s">
        <v>16</v>
      </c>
      <c r="AP307" t="s">
        <v>17</v>
      </c>
      <c r="AQ307" t="s">
        <v>18</v>
      </c>
      <c r="AR307" t="s">
        <v>19</v>
      </c>
    </row>
    <row r="308" spans="1:44" ht="13.5" customHeight="1">
      <c r="A308" s="7"/>
      <c r="B308" s="7"/>
      <c r="C308" s="7"/>
      <c r="D308" s="8"/>
      <c r="F308" s="9" t="str">
        <f>(Sheet1!AE308)</f>
        <v/>
      </c>
      <c r="G308" t="str">
        <f>IF(OR(Sheet1!AH308="Yes",Sheet1!AF308="Yes"),"\\CMFP538\"&amp;Sheet1!AK308,"")</f>
        <v/>
      </c>
      <c r="H308" t="str">
        <f>IF(G308="","",Sheet1!AK308)</f>
        <v/>
      </c>
      <c r="I308" t="str">
        <f>IF(G308="","",Sheet1!AJ308)</f>
        <v/>
      </c>
      <c r="J308" t="e">
        <f>PROPER(Sheet1!Z308)</f>
        <v>#VALUE!</v>
      </c>
      <c r="K308" t="e">
        <f>PROPER(TRIM(IF(ISERROR(Sheet1!N308),Sheet1!Q308,Sheet1!N308)))</f>
        <v>#VALUE!</v>
      </c>
      <c r="L308" t="e">
        <f>PROPER(Sheet1!V308)</f>
        <v>#VALUE!</v>
      </c>
      <c r="M308" t="str">
        <f>TRIM(IF(ISERROR(Sheet1!P308),"",Sheet1!P308))</f>
        <v/>
      </c>
      <c r="N308" s="6" t="e">
        <f>(Sheet1!AA308)</f>
        <v>#VALUE!</v>
      </c>
      <c r="O308" s="6" t="e">
        <f t="shared" si="25"/>
        <v>#VALUE!</v>
      </c>
      <c r="P308" s="6" t="e">
        <f>IF(Sheet1!X308="No","No",IF(Sheet1!X308="","No","Yes"))</f>
        <v>#VALUE!</v>
      </c>
      <c r="Q308" t="e">
        <f>(Sheet1!AB308)</f>
        <v>#VALUE!</v>
      </c>
      <c r="R308" s="6" t="e">
        <f>IF(Sheet1!F308=FALSE,Q308,Sheet1!G308&amp;Sheet1!F308)</f>
        <v>#VALUE!</v>
      </c>
      <c r="S308" s="6" t="e">
        <f t="shared" si="26"/>
        <v>#VALUE!</v>
      </c>
      <c r="T308" s="6" t="e">
        <f>IF(Sheet1!A308=0,"C=US;A= ;P=Regional Municip;O=Lisgar;S="&amp;K308&amp;";"&amp;"G="&amp;L308&amp;";"&amp;"I="&amp;M308&amp;";","C=US;A= ;P=Regional Municip;O=Lisgar;S="&amp;K308&amp;";"&amp;"G="&amp;L308&amp;Sheet1!A308&amp;";"&amp;"I="&amp;M308&amp;";")</f>
        <v>#N/A</v>
      </c>
      <c r="U308" t="str">
        <f ca="1">(Sheet1!AM308)</f>
        <v>DC4MDB02</v>
      </c>
      <c r="V308" t="e">
        <f>(Sheet1!AC308)</f>
        <v>#VALUE!</v>
      </c>
      <c r="W308" t="e">
        <f>Sheet3!D308</f>
        <v>#VALUE!</v>
      </c>
      <c r="X308" t="e">
        <f>Sheet3!E308</f>
        <v>#VALUE!</v>
      </c>
      <c r="Y308" t="str">
        <f t="shared" si="24"/>
        <v/>
      </c>
      <c r="Z308" t="str">
        <f>IF(ISERROR(Sheet1!AI308),"",Sheet1!AI308)</f>
        <v/>
      </c>
      <c r="AA308" t="e">
        <f>IF(Sheet1!W308="Councillors",5120,IF(Sheet1!W308="Information Technology Services Dept.",1024,IF(Sheet1!W308="City Clerk and Solicitor Dept",1953,"No")))</f>
        <v>#VALUE!</v>
      </c>
      <c r="AB308" s="5" t="s">
        <v>96</v>
      </c>
      <c r="AC308" t="e">
        <f>IF(Sheet1!W308="Councillors",4608,IF(Sheet1!W308="Information Technology Services Dept.",921,IF(Sheet1!W308="City Clerk and Solicitor Dept",1855,"No")))</f>
        <v>#VALUE!</v>
      </c>
      <c r="AD308" t="e">
        <f t="shared" si="27"/>
        <v>#VALUE!</v>
      </c>
      <c r="AE308" t="str">
        <f ca="1">IF(Sheet1!AM308="DC1MDB01","DC1",IF(Sheet1!AM308="DC1MDB02","DC1",IF(Sheet1!AM308="DC1MDB03","DC1",IF(Sheet1!AM308="DC1MDB04","DC1",IF(Sheet1!AM308="DC1MDB05","DC1",IF(Sheet1!AM308="DC1MDB06","DC1",IF(Sheet1!AM308="DC1MDB07","DC1",IF(Sheet1!AM308="DC1MDB08","DC1",IF(Sheet1!AM308="DC1MDB09","DC1",IF(Sheet1!AM308="DC1MDB10","DC1",IF(Sheet1!AM308="DC4MDB01","DC4",IF(Sheet1!AM308="DC4MDB02","DC4",IF(Sheet1!AM308="DC4MDB03","DC4",IF(Sheet1!AM308="DC4MDB04","DC4",IF(Sheet1!AM308="DC4MDB05","DC4",IF(Sheet1!AM308="DC4MDB06","DC4",IF(Sheet1!AM308="DC4MDB07","DC4",IF(Sheet1!AM308="DC4MDB08","DC4",IF(Sheet1!AM308="DC4MDB09","DC4",IF(Sheet1!AM308="DC4MDB10","DC4","$False"))))))))))))))))))))</f>
        <v>DC4</v>
      </c>
      <c r="AF308" t="s">
        <v>35</v>
      </c>
      <c r="AG308" t="e">
        <f t="shared" si="28"/>
        <v>#VALUE!</v>
      </c>
      <c r="AH308" t="e">
        <f t="shared" si="29"/>
        <v>#VALUE!</v>
      </c>
      <c r="AI308" t="s">
        <v>11</v>
      </c>
      <c r="AJ308" t="s">
        <v>12</v>
      </c>
      <c r="AK308" t="s">
        <v>13</v>
      </c>
      <c r="AL308" t="s">
        <v>14</v>
      </c>
      <c r="AM308" t="s">
        <v>5</v>
      </c>
      <c r="AN308" t="s">
        <v>15</v>
      </c>
      <c r="AO308" t="s">
        <v>16</v>
      </c>
      <c r="AP308" t="s">
        <v>17</v>
      </c>
      <c r="AQ308" t="s">
        <v>18</v>
      </c>
      <c r="AR308" t="s">
        <v>19</v>
      </c>
    </row>
    <row r="309" spans="1:44" ht="13.5" customHeight="1">
      <c r="A309" s="7"/>
      <c r="B309" s="7"/>
      <c r="C309" s="7"/>
      <c r="D309" s="8"/>
      <c r="F309" s="9" t="str">
        <f>(Sheet1!AE309)</f>
        <v/>
      </c>
      <c r="G309" t="str">
        <f>IF(OR(Sheet1!AH309="Yes",Sheet1!AF309="Yes"),"\\CMFP538\"&amp;Sheet1!AK309,"")</f>
        <v/>
      </c>
      <c r="H309" t="str">
        <f>IF(G309="","",Sheet1!AK309)</f>
        <v/>
      </c>
      <c r="I309" t="str">
        <f>IF(G309="","",Sheet1!AJ309)</f>
        <v/>
      </c>
      <c r="J309" t="e">
        <f>PROPER(Sheet1!Z309)</f>
        <v>#VALUE!</v>
      </c>
      <c r="K309" t="e">
        <f>PROPER(TRIM(IF(ISERROR(Sheet1!N309),Sheet1!Q309,Sheet1!N309)))</f>
        <v>#VALUE!</v>
      </c>
      <c r="L309" t="e">
        <f>PROPER(Sheet1!V309)</f>
        <v>#VALUE!</v>
      </c>
      <c r="M309" t="str">
        <f>TRIM(IF(ISERROR(Sheet1!P309),"",Sheet1!P309))</f>
        <v/>
      </c>
      <c r="N309" s="6" t="e">
        <f>(Sheet1!AA309)</f>
        <v>#VALUE!</v>
      </c>
      <c r="O309" s="6" t="e">
        <f t="shared" si="25"/>
        <v>#VALUE!</v>
      </c>
      <c r="P309" s="6" t="e">
        <f>IF(Sheet1!X309="No","No",IF(Sheet1!X309="","No","Yes"))</f>
        <v>#VALUE!</v>
      </c>
      <c r="Q309" t="e">
        <f>(Sheet1!AB309)</f>
        <v>#VALUE!</v>
      </c>
      <c r="R309" s="6" t="e">
        <f>IF(Sheet1!F309=FALSE,Q309,Sheet1!G309&amp;Sheet1!F309)</f>
        <v>#VALUE!</v>
      </c>
      <c r="S309" s="6" t="e">
        <f t="shared" si="26"/>
        <v>#VALUE!</v>
      </c>
      <c r="T309" s="6" t="e">
        <f>IF(Sheet1!A309=0,"C=US;A= ;P=Regional Municip;O=Lisgar;S="&amp;K309&amp;";"&amp;"G="&amp;L309&amp;";"&amp;"I="&amp;M309&amp;";","C=US;A= ;P=Regional Municip;O=Lisgar;S="&amp;K309&amp;";"&amp;"G="&amp;L309&amp;Sheet1!A309&amp;";"&amp;"I="&amp;M309&amp;";")</f>
        <v>#N/A</v>
      </c>
      <c r="U309" t="str">
        <f ca="1">(Sheet1!AM309)</f>
        <v>DC4MDB08</v>
      </c>
      <c r="V309" t="e">
        <f>(Sheet1!AC309)</f>
        <v>#VALUE!</v>
      </c>
      <c r="W309" t="e">
        <f>Sheet3!D309</f>
        <v>#VALUE!</v>
      </c>
      <c r="X309" t="e">
        <f>Sheet3!E309</f>
        <v>#VALUE!</v>
      </c>
      <c r="Y309" t="str">
        <f t="shared" si="24"/>
        <v/>
      </c>
      <c r="Z309" t="str">
        <f>IF(ISERROR(Sheet1!AI309),"",Sheet1!AI309)</f>
        <v/>
      </c>
      <c r="AA309" t="e">
        <f>IF(Sheet1!W309="Councillors",5120,IF(Sheet1!W309="Information Technology Services Dept.",1024,IF(Sheet1!W309="City Clerk and Solicitor Dept",1953,"No")))</f>
        <v>#VALUE!</v>
      </c>
      <c r="AB309" s="5" t="s">
        <v>96</v>
      </c>
      <c r="AC309" t="e">
        <f>IF(Sheet1!W309="Councillors",4608,IF(Sheet1!W309="Information Technology Services Dept.",921,IF(Sheet1!W309="City Clerk and Solicitor Dept",1855,"No")))</f>
        <v>#VALUE!</v>
      </c>
      <c r="AD309" t="e">
        <f t="shared" si="27"/>
        <v>#VALUE!</v>
      </c>
      <c r="AE309" t="str">
        <f ca="1">IF(Sheet1!AM309="DC1MDB01","DC1",IF(Sheet1!AM309="DC1MDB02","DC1",IF(Sheet1!AM309="DC1MDB03","DC1",IF(Sheet1!AM309="DC1MDB04","DC1",IF(Sheet1!AM309="DC1MDB05","DC1",IF(Sheet1!AM309="DC1MDB06","DC1",IF(Sheet1!AM309="DC1MDB07","DC1",IF(Sheet1!AM309="DC1MDB08","DC1",IF(Sheet1!AM309="DC1MDB09","DC1",IF(Sheet1!AM309="DC1MDB10","DC1",IF(Sheet1!AM309="DC4MDB01","DC4",IF(Sheet1!AM309="DC4MDB02","DC4",IF(Sheet1!AM309="DC4MDB03","DC4",IF(Sheet1!AM309="DC4MDB04","DC4",IF(Sheet1!AM309="DC4MDB05","DC4",IF(Sheet1!AM309="DC4MDB06","DC4",IF(Sheet1!AM309="DC4MDB07","DC4",IF(Sheet1!AM309="DC4MDB08","DC4",IF(Sheet1!AM309="DC4MDB09","DC4",IF(Sheet1!AM309="DC4MDB10","DC4","$False"))))))))))))))))))))</f>
        <v>DC4</v>
      </c>
      <c r="AF309" t="s">
        <v>35</v>
      </c>
      <c r="AG309" t="e">
        <f t="shared" si="28"/>
        <v>#VALUE!</v>
      </c>
      <c r="AH309" t="e">
        <f t="shared" si="29"/>
        <v>#VALUE!</v>
      </c>
      <c r="AI309" t="s">
        <v>11</v>
      </c>
      <c r="AJ309" t="s">
        <v>12</v>
      </c>
      <c r="AK309" t="s">
        <v>13</v>
      </c>
      <c r="AL309" t="s">
        <v>14</v>
      </c>
      <c r="AM309" t="s">
        <v>5</v>
      </c>
      <c r="AN309" t="s">
        <v>15</v>
      </c>
      <c r="AO309" t="s">
        <v>16</v>
      </c>
      <c r="AP309" t="s">
        <v>17</v>
      </c>
      <c r="AQ309" t="s">
        <v>18</v>
      </c>
      <c r="AR309" t="s">
        <v>19</v>
      </c>
    </row>
    <row r="310" spans="1:44" ht="13.5" customHeight="1">
      <c r="A310" s="7"/>
      <c r="B310" s="7"/>
      <c r="C310" s="7"/>
      <c r="D310" s="8"/>
      <c r="F310" s="9" t="str">
        <f>(Sheet1!AE310)</f>
        <v/>
      </c>
      <c r="G310" t="str">
        <f>IF(OR(Sheet1!AH310="Yes",Sheet1!AF310="Yes"),"\\CMFP538\"&amp;Sheet1!AK310,"")</f>
        <v/>
      </c>
      <c r="H310" t="str">
        <f>IF(G310="","",Sheet1!AK310)</f>
        <v/>
      </c>
      <c r="I310" t="str">
        <f>IF(G310="","",Sheet1!AJ310)</f>
        <v/>
      </c>
      <c r="J310" t="e">
        <f>PROPER(Sheet1!Z310)</f>
        <v>#VALUE!</v>
      </c>
      <c r="K310" t="e">
        <f>PROPER(TRIM(IF(ISERROR(Sheet1!N310),Sheet1!Q310,Sheet1!N310)))</f>
        <v>#VALUE!</v>
      </c>
      <c r="L310" t="e">
        <f>PROPER(Sheet1!V310)</f>
        <v>#VALUE!</v>
      </c>
      <c r="M310" t="str">
        <f>TRIM(IF(ISERROR(Sheet1!P310),"",Sheet1!P310))</f>
        <v/>
      </c>
      <c r="N310" s="6" t="e">
        <f>(Sheet1!AA310)</f>
        <v>#VALUE!</v>
      </c>
      <c r="O310" s="6" t="e">
        <f t="shared" si="25"/>
        <v>#VALUE!</v>
      </c>
      <c r="P310" s="6" t="e">
        <f>IF(Sheet1!X310="No","No",IF(Sheet1!X310="","No","Yes"))</f>
        <v>#VALUE!</v>
      </c>
      <c r="Q310" t="e">
        <f>(Sheet1!AB310)</f>
        <v>#VALUE!</v>
      </c>
      <c r="R310" s="6" t="e">
        <f>IF(Sheet1!F310=FALSE,Q310,Sheet1!G310&amp;Sheet1!F310)</f>
        <v>#VALUE!</v>
      </c>
      <c r="S310" s="6" t="e">
        <f t="shared" si="26"/>
        <v>#VALUE!</v>
      </c>
      <c r="T310" s="6" t="e">
        <f>IF(Sheet1!A310=0,"C=US;A= ;P=Regional Municip;O=Lisgar;S="&amp;K310&amp;";"&amp;"G="&amp;L310&amp;";"&amp;"I="&amp;M310&amp;";","C=US;A= ;P=Regional Municip;O=Lisgar;S="&amp;K310&amp;";"&amp;"G="&amp;L310&amp;Sheet1!A310&amp;";"&amp;"I="&amp;M310&amp;";")</f>
        <v>#N/A</v>
      </c>
      <c r="U310" t="str">
        <f ca="1">(Sheet1!AM310)</f>
        <v>DC1MDB07</v>
      </c>
      <c r="V310" t="e">
        <f>(Sheet1!AC310)</f>
        <v>#VALUE!</v>
      </c>
      <c r="W310" t="e">
        <f>Sheet3!D310</f>
        <v>#VALUE!</v>
      </c>
      <c r="X310" t="e">
        <f>Sheet3!E310</f>
        <v>#VALUE!</v>
      </c>
      <c r="Y310" t="str">
        <f t="shared" si="24"/>
        <v/>
      </c>
      <c r="Z310" t="str">
        <f>IF(ISERROR(Sheet1!AI310),"",Sheet1!AI310)</f>
        <v/>
      </c>
      <c r="AA310" t="e">
        <f>IF(Sheet1!W310="Councillors",5120,IF(Sheet1!W310="Information Technology Services Dept.",1024,IF(Sheet1!W310="City Clerk and Solicitor Dept",1953,"No")))</f>
        <v>#VALUE!</v>
      </c>
      <c r="AB310" s="5" t="s">
        <v>96</v>
      </c>
      <c r="AC310" t="e">
        <f>IF(Sheet1!W310="Councillors",4608,IF(Sheet1!W310="Information Technology Services Dept.",921,IF(Sheet1!W310="City Clerk and Solicitor Dept",1855,"No")))</f>
        <v>#VALUE!</v>
      </c>
      <c r="AD310" t="e">
        <f t="shared" si="27"/>
        <v>#VALUE!</v>
      </c>
      <c r="AE310" t="str">
        <f ca="1">IF(Sheet1!AM310="DC1MDB01","DC1",IF(Sheet1!AM310="DC1MDB02","DC1",IF(Sheet1!AM310="DC1MDB03","DC1",IF(Sheet1!AM310="DC1MDB04","DC1",IF(Sheet1!AM310="DC1MDB05","DC1",IF(Sheet1!AM310="DC1MDB06","DC1",IF(Sheet1!AM310="DC1MDB07","DC1",IF(Sheet1!AM310="DC1MDB08","DC1",IF(Sheet1!AM310="DC1MDB09","DC1",IF(Sheet1!AM310="DC1MDB10","DC1",IF(Sheet1!AM310="DC4MDB01","DC4",IF(Sheet1!AM310="DC4MDB02","DC4",IF(Sheet1!AM310="DC4MDB03","DC4",IF(Sheet1!AM310="DC4MDB04","DC4",IF(Sheet1!AM310="DC4MDB05","DC4",IF(Sheet1!AM310="DC4MDB06","DC4",IF(Sheet1!AM310="DC4MDB07","DC4",IF(Sheet1!AM310="DC4MDB08","DC4",IF(Sheet1!AM310="DC4MDB09","DC4",IF(Sheet1!AM310="DC4MDB10","DC4","$False"))))))))))))))))))))</f>
        <v>DC1</v>
      </c>
      <c r="AF310" t="s">
        <v>35</v>
      </c>
      <c r="AG310" t="e">
        <f t="shared" si="28"/>
        <v>#VALUE!</v>
      </c>
      <c r="AH310" t="e">
        <f t="shared" si="29"/>
        <v>#VALUE!</v>
      </c>
      <c r="AI310" t="s">
        <v>11</v>
      </c>
      <c r="AJ310" t="s">
        <v>12</v>
      </c>
      <c r="AK310" t="s">
        <v>13</v>
      </c>
      <c r="AL310" t="s">
        <v>14</v>
      </c>
      <c r="AM310" t="s">
        <v>5</v>
      </c>
      <c r="AN310" t="s">
        <v>15</v>
      </c>
      <c r="AO310" t="s">
        <v>16</v>
      </c>
      <c r="AP310" t="s">
        <v>17</v>
      </c>
      <c r="AQ310" t="s">
        <v>18</v>
      </c>
      <c r="AR310" t="s">
        <v>19</v>
      </c>
    </row>
    <row r="311" spans="1:44" ht="13.5" customHeight="1">
      <c r="A311" s="7"/>
      <c r="B311" s="7"/>
      <c r="C311" s="7"/>
      <c r="D311" s="8"/>
      <c r="F311" s="9" t="str">
        <f>(Sheet1!AE311)</f>
        <v/>
      </c>
      <c r="G311" t="str">
        <f>IF(OR(Sheet1!AH311="Yes",Sheet1!AF311="Yes"),"\\CMFP538\"&amp;Sheet1!AK311,"")</f>
        <v/>
      </c>
      <c r="H311" t="str">
        <f>IF(G311="","",Sheet1!AK311)</f>
        <v/>
      </c>
      <c r="I311" t="str">
        <f>IF(G311="","",Sheet1!AJ311)</f>
        <v/>
      </c>
      <c r="J311" t="e">
        <f>PROPER(Sheet1!Z311)</f>
        <v>#VALUE!</v>
      </c>
      <c r="K311" t="e">
        <f>PROPER(TRIM(IF(ISERROR(Sheet1!N311),Sheet1!Q311,Sheet1!N311)))</f>
        <v>#VALUE!</v>
      </c>
      <c r="L311" t="e">
        <f>PROPER(Sheet1!V311)</f>
        <v>#VALUE!</v>
      </c>
      <c r="M311" t="str">
        <f>TRIM(IF(ISERROR(Sheet1!P311),"",Sheet1!P311))</f>
        <v/>
      </c>
      <c r="N311" s="6" t="e">
        <f>(Sheet1!AA311)</f>
        <v>#VALUE!</v>
      </c>
      <c r="O311" s="6" t="e">
        <f t="shared" si="25"/>
        <v>#VALUE!</v>
      </c>
      <c r="P311" s="6" t="e">
        <f>IF(Sheet1!X311="No","No",IF(Sheet1!X311="","No","Yes"))</f>
        <v>#VALUE!</v>
      </c>
      <c r="Q311" t="e">
        <f>(Sheet1!AB311)</f>
        <v>#VALUE!</v>
      </c>
      <c r="R311" s="6" t="e">
        <f>IF(Sheet1!F311=FALSE,Q311,Sheet1!G311&amp;Sheet1!F311)</f>
        <v>#VALUE!</v>
      </c>
      <c r="S311" s="6" t="e">
        <f t="shared" si="26"/>
        <v>#VALUE!</v>
      </c>
      <c r="T311" s="6" t="e">
        <f>IF(Sheet1!A311=0,"C=US;A= ;P=Regional Municip;O=Lisgar;S="&amp;K311&amp;";"&amp;"G="&amp;L311&amp;";"&amp;"I="&amp;M311&amp;";","C=US;A= ;P=Regional Municip;O=Lisgar;S="&amp;K311&amp;";"&amp;"G="&amp;L311&amp;Sheet1!A311&amp;";"&amp;"I="&amp;M311&amp;";")</f>
        <v>#N/A</v>
      </c>
      <c r="U311" t="str">
        <f ca="1">(Sheet1!AM311)</f>
        <v>DC4MDB01</v>
      </c>
      <c r="V311" t="e">
        <f>(Sheet1!AC311)</f>
        <v>#VALUE!</v>
      </c>
      <c r="W311" t="e">
        <f>Sheet3!D311</f>
        <v>#VALUE!</v>
      </c>
      <c r="X311" t="e">
        <f>Sheet3!E311</f>
        <v>#VALUE!</v>
      </c>
      <c r="Y311" t="str">
        <f t="shared" si="24"/>
        <v/>
      </c>
      <c r="Z311" t="str">
        <f>IF(ISERROR(Sheet1!AI311),"",Sheet1!AI311)</f>
        <v/>
      </c>
      <c r="AA311" t="e">
        <f>IF(Sheet1!W311="Councillors",5120,IF(Sheet1!W311="Information Technology Services Dept.",1024,IF(Sheet1!W311="City Clerk and Solicitor Dept",1953,"No")))</f>
        <v>#VALUE!</v>
      </c>
      <c r="AB311" s="5" t="s">
        <v>96</v>
      </c>
      <c r="AC311" t="e">
        <f>IF(Sheet1!W311="Councillors",4608,IF(Sheet1!W311="Information Technology Services Dept.",921,IF(Sheet1!W311="City Clerk and Solicitor Dept",1855,"No")))</f>
        <v>#VALUE!</v>
      </c>
      <c r="AD311" t="e">
        <f t="shared" si="27"/>
        <v>#VALUE!</v>
      </c>
      <c r="AE311" t="str">
        <f ca="1">IF(Sheet1!AM311="DC1MDB01","DC1",IF(Sheet1!AM311="DC1MDB02","DC1",IF(Sheet1!AM311="DC1MDB03","DC1",IF(Sheet1!AM311="DC1MDB04","DC1",IF(Sheet1!AM311="DC1MDB05","DC1",IF(Sheet1!AM311="DC1MDB06","DC1",IF(Sheet1!AM311="DC1MDB07","DC1",IF(Sheet1!AM311="DC1MDB08","DC1",IF(Sheet1!AM311="DC1MDB09","DC1",IF(Sheet1!AM311="DC1MDB10","DC1",IF(Sheet1!AM311="DC4MDB01","DC4",IF(Sheet1!AM311="DC4MDB02","DC4",IF(Sheet1!AM311="DC4MDB03","DC4",IF(Sheet1!AM311="DC4MDB04","DC4",IF(Sheet1!AM311="DC4MDB05","DC4",IF(Sheet1!AM311="DC4MDB06","DC4",IF(Sheet1!AM311="DC4MDB07","DC4",IF(Sheet1!AM311="DC4MDB08","DC4",IF(Sheet1!AM311="DC4MDB09","DC4",IF(Sheet1!AM311="DC4MDB10","DC4","$False"))))))))))))))))))))</f>
        <v>DC4</v>
      </c>
      <c r="AF311" t="s">
        <v>35</v>
      </c>
      <c r="AG311" t="e">
        <f t="shared" si="28"/>
        <v>#VALUE!</v>
      </c>
      <c r="AH311" t="e">
        <f t="shared" si="29"/>
        <v>#VALUE!</v>
      </c>
      <c r="AI311" t="s">
        <v>11</v>
      </c>
      <c r="AJ311" t="s">
        <v>12</v>
      </c>
      <c r="AK311" t="s">
        <v>13</v>
      </c>
      <c r="AL311" t="s">
        <v>14</v>
      </c>
      <c r="AM311" t="s">
        <v>5</v>
      </c>
      <c r="AN311" t="s">
        <v>15</v>
      </c>
      <c r="AO311" t="s">
        <v>16</v>
      </c>
      <c r="AP311" t="s">
        <v>17</v>
      </c>
      <c r="AQ311" t="s">
        <v>18</v>
      </c>
      <c r="AR311" t="s">
        <v>19</v>
      </c>
    </row>
    <row r="312" spans="1:44" ht="13.5" customHeight="1">
      <c r="A312" s="7"/>
      <c r="B312" s="7"/>
      <c r="C312" s="7"/>
      <c r="D312" s="8"/>
      <c r="F312" s="9" t="str">
        <f>(Sheet1!AE312)</f>
        <v/>
      </c>
      <c r="G312" t="str">
        <f>IF(OR(Sheet1!AH312="Yes",Sheet1!AF312="Yes"),"\\CMFP538\"&amp;Sheet1!AK312,"")</f>
        <v/>
      </c>
      <c r="H312" t="str">
        <f>IF(G312="","",Sheet1!AK312)</f>
        <v/>
      </c>
      <c r="I312" t="str">
        <f>IF(G312="","",Sheet1!AJ312)</f>
        <v/>
      </c>
      <c r="J312" t="e">
        <f>PROPER(Sheet1!Z312)</f>
        <v>#VALUE!</v>
      </c>
      <c r="K312" t="e">
        <f>PROPER(TRIM(IF(ISERROR(Sheet1!N312),Sheet1!Q312,Sheet1!N312)))</f>
        <v>#VALUE!</v>
      </c>
      <c r="L312" t="e">
        <f>PROPER(Sheet1!V312)</f>
        <v>#VALUE!</v>
      </c>
      <c r="M312" t="str">
        <f>TRIM(IF(ISERROR(Sheet1!P312),"",Sheet1!P312))</f>
        <v/>
      </c>
      <c r="N312" s="6" t="e">
        <f>(Sheet1!AA312)</f>
        <v>#VALUE!</v>
      </c>
      <c r="O312" s="6" t="e">
        <f t="shared" si="25"/>
        <v>#VALUE!</v>
      </c>
      <c r="P312" s="6" t="e">
        <f>IF(Sheet1!X312="No","No",IF(Sheet1!X312="","No","Yes"))</f>
        <v>#VALUE!</v>
      </c>
      <c r="Q312" t="e">
        <f>(Sheet1!AB312)</f>
        <v>#VALUE!</v>
      </c>
      <c r="R312" s="6" t="e">
        <f>IF(Sheet1!F312=FALSE,Q312,Sheet1!G312&amp;Sheet1!F312)</f>
        <v>#VALUE!</v>
      </c>
      <c r="S312" s="6" t="e">
        <f t="shared" si="26"/>
        <v>#VALUE!</v>
      </c>
      <c r="T312" s="6" t="e">
        <f>IF(Sheet1!A312=0,"C=US;A= ;P=Regional Municip;O=Lisgar;S="&amp;K312&amp;";"&amp;"G="&amp;L312&amp;";"&amp;"I="&amp;M312&amp;";","C=US;A= ;P=Regional Municip;O=Lisgar;S="&amp;K312&amp;";"&amp;"G="&amp;L312&amp;Sheet1!A312&amp;";"&amp;"I="&amp;M312&amp;";")</f>
        <v>#N/A</v>
      </c>
      <c r="U312" t="str">
        <f ca="1">(Sheet1!AM312)</f>
        <v>DC1MDB06</v>
      </c>
      <c r="V312" t="e">
        <f>(Sheet1!AC312)</f>
        <v>#VALUE!</v>
      </c>
      <c r="W312" t="e">
        <f>Sheet3!D312</f>
        <v>#VALUE!</v>
      </c>
      <c r="X312" t="e">
        <f>Sheet3!E312</f>
        <v>#VALUE!</v>
      </c>
      <c r="Y312" t="str">
        <f t="shared" si="24"/>
        <v/>
      </c>
      <c r="Z312" t="str">
        <f>IF(ISERROR(Sheet1!AI312),"",Sheet1!AI312)</f>
        <v/>
      </c>
      <c r="AA312" t="e">
        <f>IF(Sheet1!W312="Councillors",5120,IF(Sheet1!W312="Information Technology Services Dept.",1024,IF(Sheet1!W312="City Clerk and Solicitor Dept",1953,"No")))</f>
        <v>#VALUE!</v>
      </c>
      <c r="AB312" s="5" t="s">
        <v>96</v>
      </c>
      <c r="AC312" t="e">
        <f>IF(Sheet1!W312="Councillors",4608,IF(Sheet1!W312="Information Technology Services Dept.",921,IF(Sheet1!W312="City Clerk and Solicitor Dept",1855,"No")))</f>
        <v>#VALUE!</v>
      </c>
      <c r="AD312" t="e">
        <f t="shared" si="27"/>
        <v>#VALUE!</v>
      </c>
      <c r="AE312" t="str">
        <f ca="1">IF(Sheet1!AM312="DC1MDB01","DC1",IF(Sheet1!AM312="DC1MDB02","DC1",IF(Sheet1!AM312="DC1MDB03","DC1",IF(Sheet1!AM312="DC1MDB04","DC1",IF(Sheet1!AM312="DC1MDB05","DC1",IF(Sheet1!AM312="DC1MDB06","DC1",IF(Sheet1!AM312="DC1MDB07","DC1",IF(Sheet1!AM312="DC1MDB08","DC1",IF(Sheet1!AM312="DC1MDB09","DC1",IF(Sheet1!AM312="DC1MDB10","DC1",IF(Sheet1!AM312="DC4MDB01","DC4",IF(Sheet1!AM312="DC4MDB02","DC4",IF(Sheet1!AM312="DC4MDB03","DC4",IF(Sheet1!AM312="DC4MDB04","DC4",IF(Sheet1!AM312="DC4MDB05","DC4",IF(Sheet1!AM312="DC4MDB06","DC4",IF(Sheet1!AM312="DC4MDB07","DC4",IF(Sheet1!AM312="DC4MDB08","DC4",IF(Sheet1!AM312="DC4MDB09","DC4",IF(Sheet1!AM312="DC4MDB10","DC4","$False"))))))))))))))))))))</f>
        <v>DC1</v>
      </c>
      <c r="AF312" t="s">
        <v>35</v>
      </c>
      <c r="AG312" t="e">
        <f t="shared" si="28"/>
        <v>#VALUE!</v>
      </c>
      <c r="AH312" t="e">
        <f t="shared" si="29"/>
        <v>#VALUE!</v>
      </c>
      <c r="AI312" t="s">
        <v>11</v>
      </c>
      <c r="AJ312" t="s">
        <v>12</v>
      </c>
      <c r="AK312" t="s">
        <v>13</v>
      </c>
      <c r="AL312" t="s">
        <v>14</v>
      </c>
      <c r="AM312" t="s">
        <v>5</v>
      </c>
      <c r="AN312" t="s">
        <v>15</v>
      </c>
      <c r="AO312" t="s">
        <v>16</v>
      </c>
      <c r="AP312" t="s">
        <v>17</v>
      </c>
      <c r="AQ312" t="s">
        <v>18</v>
      </c>
      <c r="AR312" t="s">
        <v>19</v>
      </c>
    </row>
    <row r="313" spans="1:44" ht="13.5" customHeight="1">
      <c r="A313" s="7"/>
      <c r="B313" s="7"/>
      <c r="C313" s="7"/>
      <c r="D313" s="8"/>
      <c r="F313" s="9" t="str">
        <f>(Sheet1!AE313)</f>
        <v/>
      </c>
      <c r="G313" t="str">
        <f>IF(OR(Sheet1!AH313="Yes",Sheet1!AF313="Yes"),"\\CMFP538\"&amp;Sheet1!AK313,"")</f>
        <v/>
      </c>
      <c r="H313" t="str">
        <f>IF(G313="","",Sheet1!AK313)</f>
        <v/>
      </c>
      <c r="I313" t="str">
        <f>IF(G313="","",Sheet1!AJ313)</f>
        <v/>
      </c>
      <c r="J313" t="e">
        <f>PROPER(Sheet1!Z313)</f>
        <v>#VALUE!</v>
      </c>
      <c r="K313" t="e">
        <f>PROPER(TRIM(IF(ISERROR(Sheet1!N313),Sheet1!Q313,Sheet1!N313)))</f>
        <v>#VALUE!</v>
      </c>
      <c r="L313" t="e">
        <f>PROPER(Sheet1!V313)</f>
        <v>#VALUE!</v>
      </c>
      <c r="M313" t="str">
        <f>TRIM(IF(ISERROR(Sheet1!P313),"",Sheet1!P313))</f>
        <v/>
      </c>
      <c r="N313" s="6" t="e">
        <f>(Sheet1!AA313)</f>
        <v>#VALUE!</v>
      </c>
      <c r="O313" s="6" t="e">
        <f t="shared" si="25"/>
        <v>#VALUE!</v>
      </c>
      <c r="P313" s="6" t="e">
        <f>IF(Sheet1!X313="No","No",IF(Sheet1!X313="","No","Yes"))</f>
        <v>#VALUE!</v>
      </c>
      <c r="Q313" t="e">
        <f>(Sheet1!AB313)</f>
        <v>#VALUE!</v>
      </c>
      <c r="R313" s="6" t="e">
        <f>IF(Sheet1!F313=FALSE,Q313,Sheet1!G313&amp;Sheet1!F313)</f>
        <v>#VALUE!</v>
      </c>
      <c r="S313" s="6" t="e">
        <f t="shared" si="26"/>
        <v>#VALUE!</v>
      </c>
      <c r="T313" s="6" t="e">
        <f>IF(Sheet1!A313=0,"C=US;A= ;P=Regional Municip;O=Lisgar;S="&amp;K313&amp;";"&amp;"G="&amp;L313&amp;";"&amp;"I="&amp;M313&amp;";","C=US;A= ;P=Regional Municip;O=Lisgar;S="&amp;K313&amp;";"&amp;"G="&amp;L313&amp;Sheet1!A313&amp;";"&amp;"I="&amp;M313&amp;";")</f>
        <v>#N/A</v>
      </c>
      <c r="U313" t="str">
        <f ca="1">(Sheet1!AM313)</f>
        <v>DC4MDB10</v>
      </c>
      <c r="V313" t="e">
        <f>(Sheet1!AC313)</f>
        <v>#VALUE!</v>
      </c>
      <c r="W313" t="e">
        <f>Sheet3!D313</f>
        <v>#VALUE!</v>
      </c>
      <c r="X313" t="e">
        <f>Sheet3!E313</f>
        <v>#VALUE!</v>
      </c>
      <c r="Y313" t="str">
        <f t="shared" si="24"/>
        <v/>
      </c>
      <c r="Z313" t="str">
        <f>IF(ISERROR(Sheet1!AI313),"",Sheet1!AI313)</f>
        <v/>
      </c>
      <c r="AA313" t="e">
        <f>IF(Sheet1!W313="Councillors",5120,IF(Sheet1!W313="Information Technology Services Dept.",1024,IF(Sheet1!W313="City Clerk and Solicitor Dept",1953,"No")))</f>
        <v>#VALUE!</v>
      </c>
      <c r="AB313" s="5" t="s">
        <v>96</v>
      </c>
      <c r="AC313" t="e">
        <f>IF(Sheet1!W313="Councillors",4608,IF(Sheet1!W313="Information Technology Services Dept.",921,IF(Sheet1!W313="City Clerk and Solicitor Dept",1855,"No")))</f>
        <v>#VALUE!</v>
      </c>
      <c r="AD313" t="e">
        <f t="shared" si="27"/>
        <v>#VALUE!</v>
      </c>
      <c r="AE313" t="str">
        <f ca="1">IF(Sheet1!AM313="DC1MDB01","DC1",IF(Sheet1!AM313="DC1MDB02","DC1",IF(Sheet1!AM313="DC1MDB03","DC1",IF(Sheet1!AM313="DC1MDB04","DC1",IF(Sheet1!AM313="DC1MDB05","DC1",IF(Sheet1!AM313="DC1MDB06","DC1",IF(Sheet1!AM313="DC1MDB07","DC1",IF(Sheet1!AM313="DC1MDB08","DC1",IF(Sheet1!AM313="DC1MDB09","DC1",IF(Sheet1!AM313="DC1MDB10","DC1",IF(Sheet1!AM313="DC4MDB01","DC4",IF(Sheet1!AM313="DC4MDB02","DC4",IF(Sheet1!AM313="DC4MDB03","DC4",IF(Sheet1!AM313="DC4MDB04","DC4",IF(Sheet1!AM313="DC4MDB05","DC4",IF(Sheet1!AM313="DC4MDB06","DC4",IF(Sheet1!AM313="DC4MDB07","DC4",IF(Sheet1!AM313="DC4MDB08","DC4",IF(Sheet1!AM313="DC4MDB09","DC4",IF(Sheet1!AM313="DC4MDB10","DC4","$False"))))))))))))))))))))</f>
        <v>DC4</v>
      </c>
      <c r="AF313" t="s">
        <v>35</v>
      </c>
      <c r="AG313" t="e">
        <f t="shared" si="28"/>
        <v>#VALUE!</v>
      </c>
      <c r="AH313" t="e">
        <f t="shared" si="29"/>
        <v>#VALUE!</v>
      </c>
      <c r="AI313" t="s">
        <v>11</v>
      </c>
      <c r="AJ313" t="s">
        <v>12</v>
      </c>
      <c r="AK313" t="s">
        <v>13</v>
      </c>
      <c r="AL313" t="s">
        <v>14</v>
      </c>
      <c r="AM313" t="s">
        <v>5</v>
      </c>
      <c r="AN313" t="s">
        <v>15</v>
      </c>
      <c r="AO313" t="s">
        <v>16</v>
      </c>
      <c r="AP313" t="s">
        <v>17</v>
      </c>
      <c r="AQ313" t="s">
        <v>18</v>
      </c>
      <c r="AR313" t="s">
        <v>19</v>
      </c>
    </row>
    <row r="314" spans="1:44" ht="13.5" customHeight="1">
      <c r="A314" s="7"/>
      <c r="B314" s="7"/>
      <c r="C314" s="7"/>
      <c r="D314" s="8"/>
      <c r="F314" s="9" t="str">
        <f>(Sheet1!AE314)</f>
        <v/>
      </c>
      <c r="G314" t="str">
        <f>IF(OR(Sheet1!AH314="Yes",Sheet1!AF314="Yes"),"\\CMFP538\"&amp;Sheet1!AK314,"")</f>
        <v/>
      </c>
      <c r="H314" t="str">
        <f>IF(G314="","",Sheet1!AK314)</f>
        <v/>
      </c>
      <c r="I314" t="str">
        <f>IF(G314="","",Sheet1!AJ314)</f>
        <v/>
      </c>
      <c r="J314" t="e">
        <f>PROPER(Sheet1!Z314)</f>
        <v>#VALUE!</v>
      </c>
      <c r="K314" t="e">
        <f>PROPER(TRIM(IF(ISERROR(Sheet1!N314),Sheet1!Q314,Sheet1!N314)))</f>
        <v>#VALUE!</v>
      </c>
      <c r="L314" t="e">
        <f>PROPER(Sheet1!V314)</f>
        <v>#VALUE!</v>
      </c>
      <c r="M314" t="str">
        <f>TRIM(IF(ISERROR(Sheet1!P314),"",Sheet1!P314))</f>
        <v/>
      </c>
      <c r="N314" s="6" t="e">
        <f>(Sheet1!AA314)</f>
        <v>#VALUE!</v>
      </c>
      <c r="O314" s="6" t="e">
        <f t="shared" si="25"/>
        <v>#VALUE!</v>
      </c>
      <c r="P314" s="6" t="e">
        <f>IF(Sheet1!X314="No","No",IF(Sheet1!X314="","No","Yes"))</f>
        <v>#VALUE!</v>
      </c>
      <c r="Q314" t="e">
        <f>(Sheet1!AB314)</f>
        <v>#VALUE!</v>
      </c>
      <c r="R314" s="6" t="e">
        <f>IF(Sheet1!F314=FALSE,Q314,Sheet1!G314&amp;Sheet1!F314)</f>
        <v>#VALUE!</v>
      </c>
      <c r="S314" s="6" t="e">
        <f t="shared" si="26"/>
        <v>#VALUE!</v>
      </c>
      <c r="T314" s="6" t="e">
        <f>IF(Sheet1!A314=0,"C=US;A= ;P=Regional Municip;O=Lisgar;S="&amp;K314&amp;";"&amp;"G="&amp;L314&amp;";"&amp;"I="&amp;M314&amp;";","C=US;A= ;P=Regional Municip;O=Lisgar;S="&amp;K314&amp;";"&amp;"G="&amp;L314&amp;Sheet1!A314&amp;";"&amp;"I="&amp;M314&amp;";")</f>
        <v>#N/A</v>
      </c>
      <c r="U314" t="str">
        <f ca="1">(Sheet1!AM314)</f>
        <v>DC1MDB06</v>
      </c>
      <c r="V314" t="e">
        <f>(Sheet1!AC314)</f>
        <v>#VALUE!</v>
      </c>
      <c r="W314" t="e">
        <f>Sheet3!D314</f>
        <v>#VALUE!</v>
      </c>
      <c r="X314" t="e">
        <f>Sheet3!E314</f>
        <v>#VALUE!</v>
      </c>
      <c r="Y314" t="str">
        <f t="shared" si="24"/>
        <v/>
      </c>
      <c r="Z314" t="str">
        <f>IF(ISERROR(Sheet1!AI314),"",Sheet1!AI314)</f>
        <v/>
      </c>
      <c r="AA314" t="e">
        <f>IF(Sheet1!W314="Councillors",5120,IF(Sheet1!W314="Information Technology Services Dept.",1024,IF(Sheet1!W314="City Clerk and Solicitor Dept",1953,"No")))</f>
        <v>#VALUE!</v>
      </c>
      <c r="AB314" s="5" t="s">
        <v>96</v>
      </c>
      <c r="AC314" t="e">
        <f>IF(Sheet1!W314="Councillors",4608,IF(Sheet1!W314="Information Technology Services Dept.",921,IF(Sheet1!W314="City Clerk and Solicitor Dept",1855,"No")))</f>
        <v>#VALUE!</v>
      </c>
      <c r="AD314" t="e">
        <f t="shared" si="27"/>
        <v>#VALUE!</v>
      </c>
      <c r="AE314" t="str">
        <f ca="1">IF(Sheet1!AM314="DC1MDB01","DC1",IF(Sheet1!AM314="DC1MDB02","DC1",IF(Sheet1!AM314="DC1MDB03","DC1",IF(Sheet1!AM314="DC1MDB04","DC1",IF(Sheet1!AM314="DC1MDB05","DC1",IF(Sheet1!AM314="DC1MDB06","DC1",IF(Sheet1!AM314="DC1MDB07","DC1",IF(Sheet1!AM314="DC1MDB08","DC1",IF(Sheet1!AM314="DC1MDB09","DC1",IF(Sheet1!AM314="DC1MDB10","DC1",IF(Sheet1!AM314="DC4MDB01","DC4",IF(Sheet1!AM314="DC4MDB02","DC4",IF(Sheet1!AM314="DC4MDB03","DC4",IF(Sheet1!AM314="DC4MDB04","DC4",IF(Sheet1!AM314="DC4MDB05","DC4",IF(Sheet1!AM314="DC4MDB06","DC4",IF(Sheet1!AM314="DC4MDB07","DC4",IF(Sheet1!AM314="DC4MDB08","DC4",IF(Sheet1!AM314="DC4MDB09","DC4",IF(Sheet1!AM314="DC4MDB10","DC4","$False"))))))))))))))))))))</f>
        <v>DC1</v>
      </c>
      <c r="AF314" t="s">
        <v>35</v>
      </c>
      <c r="AG314" t="e">
        <f t="shared" si="28"/>
        <v>#VALUE!</v>
      </c>
      <c r="AH314" t="e">
        <f t="shared" si="29"/>
        <v>#VALUE!</v>
      </c>
      <c r="AI314" t="s">
        <v>11</v>
      </c>
      <c r="AJ314" t="s">
        <v>12</v>
      </c>
      <c r="AK314" t="s">
        <v>13</v>
      </c>
      <c r="AL314" t="s">
        <v>14</v>
      </c>
      <c r="AM314" t="s">
        <v>5</v>
      </c>
      <c r="AN314" t="s">
        <v>15</v>
      </c>
      <c r="AO314" t="s">
        <v>16</v>
      </c>
      <c r="AP314" t="s">
        <v>17</v>
      </c>
      <c r="AQ314" t="s">
        <v>18</v>
      </c>
      <c r="AR314" t="s">
        <v>19</v>
      </c>
    </row>
    <row r="315" spans="1:44" ht="13.5" customHeight="1">
      <c r="A315" s="7"/>
      <c r="B315" s="7"/>
      <c r="C315" s="7"/>
      <c r="D315" s="8"/>
      <c r="F315" s="9" t="str">
        <f>(Sheet1!AE315)</f>
        <v/>
      </c>
      <c r="G315" t="str">
        <f>IF(OR(Sheet1!AH315="Yes",Sheet1!AF315="Yes"),"\\CMFP538\"&amp;Sheet1!AK315,"")</f>
        <v/>
      </c>
      <c r="H315" t="str">
        <f>IF(G315="","",Sheet1!AK315)</f>
        <v/>
      </c>
      <c r="I315" t="str">
        <f>IF(G315="","",Sheet1!AJ315)</f>
        <v/>
      </c>
      <c r="J315" t="e">
        <f>PROPER(Sheet1!Z315)</f>
        <v>#VALUE!</v>
      </c>
      <c r="K315" t="e">
        <f>PROPER(TRIM(IF(ISERROR(Sheet1!N315),Sheet1!Q315,Sheet1!N315)))</f>
        <v>#VALUE!</v>
      </c>
      <c r="L315" t="e">
        <f>PROPER(Sheet1!V315)</f>
        <v>#VALUE!</v>
      </c>
      <c r="M315" t="str">
        <f>TRIM(IF(ISERROR(Sheet1!P315),"",Sheet1!P315))</f>
        <v/>
      </c>
      <c r="N315" s="6" t="e">
        <f>(Sheet1!AA315)</f>
        <v>#VALUE!</v>
      </c>
      <c r="O315" s="6" t="e">
        <f t="shared" si="25"/>
        <v>#VALUE!</v>
      </c>
      <c r="P315" s="6" t="e">
        <f>IF(Sheet1!X315="No","No",IF(Sheet1!X315="","No","Yes"))</f>
        <v>#VALUE!</v>
      </c>
      <c r="Q315" t="e">
        <f>(Sheet1!AB315)</f>
        <v>#VALUE!</v>
      </c>
      <c r="R315" s="6" t="e">
        <f>IF(Sheet1!F315=FALSE,Q315,Sheet1!G315&amp;Sheet1!F315)</f>
        <v>#VALUE!</v>
      </c>
      <c r="S315" s="6" t="e">
        <f t="shared" si="26"/>
        <v>#VALUE!</v>
      </c>
      <c r="T315" s="6" t="e">
        <f>IF(Sheet1!A315=0,"C=US;A= ;P=Regional Municip;O=Lisgar;S="&amp;K315&amp;";"&amp;"G="&amp;L315&amp;";"&amp;"I="&amp;M315&amp;";","C=US;A= ;P=Regional Municip;O=Lisgar;S="&amp;K315&amp;";"&amp;"G="&amp;L315&amp;Sheet1!A315&amp;";"&amp;"I="&amp;M315&amp;";")</f>
        <v>#N/A</v>
      </c>
      <c r="U315" t="str">
        <f ca="1">(Sheet1!AM315)</f>
        <v>DC1MDB09</v>
      </c>
      <c r="V315" t="e">
        <f>(Sheet1!AC315)</f>
        <v>#VALUE!</v>
      </c>
      <c r="W315" t="e">
        <f>Sheet3!D315</f>
        <v>#VALUE!</v>
      </c>
      <c r="X315" t="e">
        <f>Sheet3!E315</f>
        <v>#VALUE!</v>
      </c>
      <c r="Y315" t="str">
        <f t="shared" si="24"/>
        <v/>
      </c>
      <c r="Z315" t="str">
        <f>IF(ISERROR(Sheet1!AI315),"",Sheet1!AI315)</f>
        <v/>
      </c>
      <c r="AA315" t="e">
        <f>IF(Sheet1!W315="Councillors",5120,IF(Sheet1!W315="Information Technology Services Dept.",1024,IF(Sheet1!W315="City Clerk and Solicitor Dept",1953,"No")))</f>
        <v>#VALUE!</v>
      </c>
      <c r="AB315" s="5" t="s">
        <v>96</v>
      </c>
      <c r="AC315" t="e">
        <f>IF(Sheet1!W315="Councillors",4608,IF(Sheet1!W315="Information Technology Services Dept.",921,IF(Sheet1!W315="City Clerk and Solicitor Dept",1855,"No")))</f>
        <v>#VALUE!</v>
      </c>
      <c r="AD315" t="e">
        <f t="shared" si="27"/>
        <v>#VALUE!</v>
      </c>
      <c r="AE315" t="str">
        <f ca="1">IF(Sheet1!AM315="DC1MDB01","DC1",IF(Sheet1!AM315="DC1MDB02","DC1",IF(Sheet1!AM315="DC1MDB03","DC1",IF(Sheet1!AM315="DC1MDB04","DC1",IF(Sheet1!AM315="DC1MDB05","DC1",IF(Sheet1!AM315="DC1MDB06","DC1",IF(Sheet1!AM315="DC1MDB07","DC1",IF(Sheet1!AM315="DC1MDB08","DC1",IF(Sheet1!AM315="DC1MDB09","DC1",IF(Sheet1!AM315="DC1MDB10","DC1",IF(Sheet1!AM315="DC4MDB01","DC4",IF(Sheet1!AM315="DC4MDB02","DC4",IF(Sheet1!AM315="DC4MDB03","DC4",IF(Sheet1!AM315="DC4MDB04","DC4",IF(Sheet1!AM315="DC4MDB05","DC4",IF(Sheet1!AM315="DC4MDB06","DC4",IF(Sheet1!AM315="DC4MDB07","DC4",IF(Sheet1!AM315="DC4MDB08","DC4",IF(Sheet1!AM315="DC4MDB09","DC4",IF(Sheet1!AM315="DC4MDB10","DC4","$False"))))))))))))))))))))</f>
        <v>DC1</v>
      </c>
      <c r="AF315" t="s">
        <v>35</v>
      </c>
      <c r="AG315" t="e">
        <f t="shared" si="28"/>
        <v>#VALUE!</v>
      </c>
      <c r="AH315" t="e">
        <f t="shared" si="29"/>
        <v>#VALUE!</v>
      </c>
      <c r="AI315" t="s">
        <v>11</v>
      </c>
      <c r="AJ315" t="s">
        <v>12</v>
      </c>
      <c r="AK315" t="s">
        <v>13</v>
      </c>
      <c r="AL315" t="s">
        <v>14</v>
      </c>
      <c r="AM315" t="s">
        <v>5</v>
      </c>
      <c r="AN315" t="s">
        <v>15</v>
      </c>
      <c r="AO315" t="s">
        <v>16</v>
      </c>
      <c r="AP315" t="s">
        <v>17</v>
      </c>
      <c r="AQ315" t="s">
        <v>18</v>
      </c>
      <c r="AR315" t="s">
        <v>19</v>
      </c>
    </row>
    <row r="316" spans="1:44" ht="13.5" customHeight="1">
      <c r="A316" s="7"/>
      <c r="B316" s="7"/>
      <c r="C316" s="7"/>
      <c r="D316" s="8"/>
      <c r="F316" s="9" t="str">
        <f>(Sheet1!AE316)</f>
        <v/>
      </c>
      <c r="G316" t="str">
        <f>IF(OR(Sheet1!AH316="Yes",Sheet1!AF316="Yes"),"\\CMFP538\"&amp;Sheet1!AK316,"")</f>
        <v/>
      </c>
      <c r="H316" t="str">
        <f>IF(G316="","",Sheet1!AK316)</f>
        <v/>
      </c>
      <c r="I316" t="str">
        <f>IF(G316="","",Sheet1!AJ316)</f>
        <v/>
      </c>
      <c r="J316" t="e">
        <f>PROPER(Sheet1!Z316)</f>
        <v>#VALUE!</v>
      </c>
      <c r="K316" t="e">
        <f>PROPER(TRIM(IF(ISERROR(Sheet1!N316),Sheet1!Q316,Sheet1!N316)))</f>
        <v>#VALUE!</v>
      </c>
      <c r="L316" t="e">
        <f>PROPER(Sheet1!V316)</f>
        <v>#VALUE!</v>
      </c>
      <c r="M316" t="str">
        <f>TRIM(IF(ISERROR(Sheet1!P316),"",Sheet1!P316))</f>
        <v/>
      </c>
      <c r="N316" s="6" t="e">
        <f>(Sheet1!AA316)</f>
        <v>#VALUE!</v>
      </c>
      <c r="O316" s="6" t="e">
        <f t="shared" si="25"/>
        <v>#VALUE!</v>
      </c>
      <c r="P316" s="6" t="e">
        <f>IF(Sheet1!X316="No","No",IF(Sheet1!X316="","No","Yes"))</f>
        <v>#VALUE!</v>
      </c>
      <c r="Q316" t="e">
        <f>(Sheet1!AB316)</f>
        <v>#VALUE!</v>
      </c>
      <c r="R316" s="6" t="e">
        <f>IF(Sheet1!F316=FALSE,Q316,Sheet1!G316&amp;Sheet1!F316)</f>
        <v>#VALUE!</v>
      </c>
      <c r="S316" s="6" t="e">
        <f t="shared" si="26"/>
        <v>#VALUE!</v>
      </c>
      <c r="T316" s="6" t="e">
        <f>IF(Sheet1!A316=0,"C=US;A= ;P=Regional Municip;O=Lisgar;S="&amp;K316&amp;";"&amp;"G="&amp;L316&amp;";"&amp;"I="&amp;M316&amp;";","C=US;A= ;P=Regional Municip;O=Lisgar;S="&amp;K316&amp;";"&amp;"G="&amp;L316&amp;Sheet1!A316&amp;";"&amp;"I="&amp;M316&amp;";")</f>
        <v>#N/A</v>
      </c>
      <c r="U316" t="str">
        <f ca="1">(Sheet1!AM316)</f>
        <v>DC4MDB02</v>
      </c>
      <c r="V316" t="e">
        <f>(Sheet1!AC316)</f>
        <v>#VALUE!</v>
      </c>
      <c r="W316" t="e">
        <f>Sheet3!D316</f>
        <v>#VALUE!</v>
      </c>
      <c r="X316" t="e">
        <f>Sheet3!E316</f>
        <v>#VALUE!</v>
      </c>
      <c r="Y316" t="str">
        <f t="shared" si="24"/>
        <v/>
      </c>
      <c r="Z316" t="str">
        <f>IF(ISERROR(Sheet1!AI316),"",Sheet1!AI316)</f>
        <v/>
      </c>
      <c r="AA316" t="e">
        <f>IF(Sheet1!W316="Councillors",5120,IF(Sheet1!W316="Information Technology Services Dept.",1024,IF(Sheet1!W316="City Clerk and Solicitor Dept",1953,"No")))</f>
        <v>#VALUE!</v>
      </c>
      <c r="AB316" s="5" t="s">
        <v>96</v>
      </c>
      <c r="AC316" t="e">
        <f>IF(Sheet1!W316="Councillors",4608,IF(Sheet1!W316="Information Technology Services Dept.",921,IF(Sheet1!W316="City Clerk and Solicitor Dept",1855,"No")))</f>
        <v>#VALUE!</v>
      </c>
      <c r="AD316" t="e">
        <f t="shared" si="27"/>
        <v>#VALUE!</v>
      </c>
      <c r="AE316" t="str">
        <f ca="1">IF(Sheet1!AM316="DC1MDB01","DC1",IF(Sheet1!AM316="DC1MDB02","DC1",IF(Sheet1!AM316="DC1MDB03","DC1",IF(Sheet1!AM316="DC1MDB04","DC1",IF(Sheet1!AM316="DC1MDB05","DC1",IF(Sheet1!AM316="DC1MDB06","DC1",IF(Sheet1!AM316="DC1MDB07","DC1",IF(Sheet1!AM316="DC1MDB08","DC1",IF(Sheet1!AM316="DC1MDB09","DC1",IF(Sheet1!AM316="DC1MDB10","DC1",IF(Sheet1!AM316="DC4MDB01","DC4",IF(Sheet1!AM316="DC4MDB02","DC4",IF(Sheet1!AM316="DC4MDB03","DC4",IF(Sheet1!AM316="DC4MDB04","DC4",IF(Sheet1!AM316="DC4MDB05","DC4",IF(Sheet1!AM316="DC4MDB06","DC4",IF(Sheet1!AM316="DC4MDB07","DC4",IF(Sheet1!AM316="DC4MDB08","DC4",IF(Sheet1!AM316="DC4MDB09","DC4",IF(Sheet1!AM316="DC4MDB10","DC4","$False"))))))))))))))))))))</f>
        <v>DC4</v>
      </c>
      <c r="AF316" t="s">
        <v>35</v>
      </c>
      <c r="AG316" t="e">
        <f t="shared" si="28"/>
        <v>#VALUE!</v>
      </c>
      <c r="AH316" t="e">
        <f t="shared" si="29"/>
        <v>#VALUE!</v>
      </c>
      <c r="AI316" t="s">
        <v>11</v>
      </c>
      <c r="AJ316" t="s">
        <v>12</v>
      </c>
      <c r="AK316" t="s">
        <v>13</v>
      </c>
      <c r="AL316" t="s">
        <v>14</v>
      </c>
      <c r="AM316" t="s">
        <v>5</v>
      </c>
      <c r="AN316" t="s">
        <v>15</v>
      </c>
      <c r="AO316" t="s">
        <v>16</v>
      </c>
      <c r="AP316" t="s">
        <v>17</v>
      </c>
      <c r="AQ316" t="s">
        <v>18</v>
      </c>
      <c r="AR316" t="s">
        <v>19</v>
      </c>
    </row>
    <row r="317" spans="1:44" ht="13.5" customHeight="1">
      <c r="A317" s="7"/>
      <c r="B317" s="7"/>
      <c r="C317" s="7"/>
      <c r="D317" s="8"/>
      <c r="F317" s="9" t="str">
        <f>(Sheet1!AE317)</f>
        <v/>
      </c>
      <c r="G317" t="str">
        <f>IF(OR(Sheet1!AH317="Yes",Sheet1!AF317="Yes"),"\\CMFP538\"&amp;Sheet1!AK317,"")</f>
        <v/>
      </c>
      <c r="H317" t="str">
        <f>IF(G317="","",Sheet1!AK317)</f>
        <v/>
      </c>
      <c r="I317" t="str">
        <f>IF(G317="","",Sheet1!AJ317)</f>
        <v/>
      </c>
      <c r="J317" t="e">
        <f>PROPER(Sheet1!Z317)</f>
        <v>#VALUE!</v>
      </c>
      <c r="K317" t="e">
        <f>PROPER(TRIM(IF(ISERROR(Sheet1!N317),Sheet1!Q317,Sheet1!N317)))</f>
        <v>#VALUE!</v>
      </c>
      <c r="L317" t="e">
        <f>PROPER(Sheet1!V317)</f>
        <v>#VALUE!</v>
      </c>
      <c r="M317" t="str">
        <f>TRIM(IF(ISERROR(Sheet1!P317),"",Sheet1!P317))</f>
        <v/>
      </c>
      <c r="N317" s="6" t="e">
        <f>(Sheet1!AA317)</f>
        <v>#VALUE!</v>
      </c>
      <c r="O317" s="6" t="e">
        <f t="shared" si="25"/>
        <v>#VALUE!</v>
      </c>
      <c r="P317" s="6" t="e">
        <f>IF(Sheet1!X317="No","No",IF(Sheet1!X317="","No","Yes"))</f>
        <v>#VALUE!</v>
      </c>
      <c r="Q317" t="e">
        <f>(Sheet1!AB317)</f>
        <v>#VALUE!</v>
      </c>
      <c r="R317" s="6" t="e">
        <f>IF(Sheet1!F317=FALSE,Q317,Sheet1!G317&amp;Sheet1!F317)</f>
        <v>#VALUE!</v>
      </c>
      <c r="S317" s="6" t="e">
        <f t="shared" si="26"/>
        <v>#VALUE!</v>
      </c>
      <c r="T317" s="6" t="e">
        <f>IF(Sheet1!A317=0,"C=US;A= ;P=Regional Municip;O=Lisgar;S="&amp;K317&amp;";"&amp;"G="&amp;L317&amp;";"&amp;"I="&amp;M317&amp;";","C=US;A= ;P=Regional Municip;O=Lisgar;S="&amp;K317&amp;";"&amp;"G="&amp;L317&amp;Sheet1!A317&amp;";"&amp;"I="&amp;M317&amp;";")</f>
        <v>#N/A</v>
      </c>
      <c r="U317" t="str">
        <f ca="1">(Sheet1!AM317)</f>
        <v>DC4MDB07</v>
      </c>
      <c r="V317" t="e">
        <f>(Sheet1!AC317)</f>
        <v>#VALUE!</v>
      </c>
      <c r="W317" t="e">
        <f>Sheet3!D317</f>
        <v>#VALUE!</v>
      </c>
      <c r="X317" t="e">
        <f>Sheet3!E317</f>
        <v>#VALUE!</v>
      </c>
      <c r="Y317" t="str">
        <f t="shared" si="24"/>
        <v/>
      </c>
      <c r="Z317" t="str">
        <f>IF(ISERROR(Sheet1!AI317),"",Sheet1!AI317)</f>
        <v/>
      </c>
      <c r="AA317" t="e">
        <f>IF(Sheet1!W317="Councillors",5120,IF(Sheet1!W317="Information Technology Services Dept.",1024,IF(Sheet1!W317="City Clerk and Solicitor Dept",1953,"No")))</f>
        <v>#VALUE!</v>
      </c>
      <c r="AB317" s="5" t="s">
        <v>96</v>
      </c>
      <c r="AC317" t="e">
        <f>IF(Sheet1!W317="Councillors",4608,IF(Sheet1!W317="Information Technology Services Dept.",921,IF(Sheet1!W317="City Clerk and Solicitor Dept",1855,"No")))</f>
        <v>#VALUE!</v>
      </c>
      <c r="AD317" t="e">
        <f t="shared" si="27"/>
        <v>#VALUE!</v>
      </c>
      <c r="AE317" t="str">
        <f ca="1">IF(Sheet1!AM317="DC1MDB01","DC1",IF(Sheet1!AM317="DC1MDB02","DC1",IF(Sheet1!AM317="DC1MDB03","DC1",IF(Sheet1!AM317="DC1MDB04","DC1",IF(Sheet1!AM317="DC1MDB05","DC1",IF(Sheet1!AM317="DC1MDB06","DC1",IF(Sheet1!AM317="DC1MDB07","DC1",IF(Sheet1!AM317="DC1MDB08","DC1",IF(Sheet1!AM317="DC1MDB09","DC1",IF(Sheet1!AM317="DC1MDB10","DC1",IF(Sheet1!AM317="DC4MDB01","DC4",IF(Sheet1!AM317="DC4MDB02","DC4",IF(Sheet1!AM317="DC4MDB03","DC4",IF(Sheet1!AM317="DC4MDB04","DC4",IF(Sheet1!AM317="DC4MDB05","DC4",IF(Sheet1!AM317="DC4MDB06","DC4",IF(Sheet1!AM317="DC4MDB07","DC4",IF(Sheet1!AM317="DC4MDB08","DC4",IF(Sheet1!AM317="DC4MDB09","DC4",IF(Sheet1!AM317="DC4MDB10","DC4","$False"))))))))))))))))))))</f>
        <v>DC4</v>
      </c>
      <c r="AF317" t="s">
        <v>35</v>
      </c>
      <c r="AG317" t="e">
        <f t="shared" si="28"/>
        <v>#VALUE!</v>
      </c>
      <c r="AH317" t="e">
        <f t="shared" si="29"/>
        <v>#VALUE!</v>
      </c>
      <c r="AI317" t="s">
        <v>11</v>
      </c>
      <c r="AJ317" t="s">
        <v>12</v>
      </c>
      <c r="AK317" t="s">
        <v>13</v>
      </c>
      <c r="AL317" t="s">
        <v>14</v>
      </c>
      <c r="AM317" t="s">
        <v>5</v>
      </c>
      <c r="AN317" t="s">
        <v>15</v>
      </c>
      <c r="AO317" t="s">
        <v>16</v>
      </c>
      <c r="AP317" t="s">
        <v>17</v>
      </c>
      <c r="AQ317" t="s">
        <v>18</v>
      </c>
      <c r="AR317" t="s">
        <v>19</v>
      </c>
    </row>
    <row r="318" spans="1:44" ht="13.5" customHeight="1">
      <c r="A318" s="7"/>
      <c r="B318" s="7"/>
      <c r="C318" s="7"/>
      <c r="D318" s="8"/>
      <c r="F318" s="9" t="str">
        <f>(Sheet1!AE318)</f>
        <v/>
      </c>
      <c r="G318" t="str">
        <f>IF(OR(Sheet1!AH318="Yes",Sheet1!AF318="Yes"),"\\CMFP538\"&amp;Sheet1!AK318,"")</f>
        <v/>
      </c>
      <c r="H318" t="str">
        <f>IF(G318="","",Sheet1!AK318)</f>
        <v/>
      </c>
      <c r="I318" t="str">
        <f>IF(G318="","",Sheet1!AJ318)</f>
        <v/>
      </c>
      <c r="J318" t="e">
        <f>PROPER(Sheet1!Z318)</f>
        <v>#VALUE!</v>
      </c>
      <c r="K318" t="e">
        <f>PROPER(TRIM(IF(ISERROR(Sheet1!N318),Sheet1!Q318,Sheet1!N318)))</f>
        <v>#VALUE!</v>
      </c>
      <c r="L318" t="e">
        <f>PROPER(Sheet1!V318)</f>
        <v>#VALUE!</v>
      </c>
      <c r="M318" t="str">
        <f>TRIM(IF(ISERROR(Sheet1!P318),"",Sheet1!P318))</f>
        <v/>
      </c>
      <c r="N318" s="6" t="e">
        <f>(Sheet1!AA318)</f>
        <v>#VALUE!</v>
      </c>
      <c r="O318" s="6" t="e">
        <f t="shared" si="25"/>
        <v>#VALUE!</v>
      </c>
      <c r="P318" s="6" t="e">
        <f>IF(Sheet1!X318="No","No",IF(Sheet1!X318="","No","Yes"))</f>
        <v>#VALUE!</v>
      </c>
      <c r="Q318" t="e">
        <f>(Sheet1!AB318)</f>
        <v>#VALUE!</v>
      </c>
      <c r="R318" s="6" t="e">
        <f>IF(Sheet1!F318=FALSE,Q318,Sheet1!G318&amp;Sheet1!F318)</f>
        <v>#VALUE!</v>
      </c>
      <c r="S318" s="6" t="e">
        <f t="shared" si="26"/>
        <v>#VALUE!</v>
      </c>
      <c r="T318" s="6" t="e">
        <f>IF(Sheet1!A318=0,"C=US;A= ;P=Regional Municip;O=Lisgar;S="&amp;K318&amp;";"&amp;"G="&amp;L318&amp;";"&amp;"I="&amp;M318&amp;";","C=US;A= ;P=Regional Municip;O=Lisgar;S="&amp;K318&amp;";"&amp;"G="&amp;L318&amp;Sheet1!A318&amp;";"&amp;"I="&amp;M318&amp;";")</f>
        <v>#N/A</v>
      </c>
      <c r="U318" t="str">
        <f ca="1">(Sheet1!AM318)</f>
        <v>DC1MDB09</v>
      </c>
      <c r="V318" t="e">
        <f>(Sheet1!AC318)</f>
        <v>#VALUE!</v>
      </c>
      <c r="W318" t="e">
        <f>Sheet3!D318</f>
        <v>#VALUE!</v>
      </c>
      <c r="X318" t="e">
        <f>Sheet3!E318</f>
        <v>#VALUE!</v>
      </c>
      <c r="Y318" t="str">
        <f t="shared" si="24"/>
        <v/>
      </c>
      <c r="Z318" t="str">
        <f>IF(ISERROR(Sheet1!AI318),"",Sheet1!AI318)</f>
        <v/>
      </c>
      <c r="AA318" t="e">
        <f>IF(Sheet1!W318="Councillors",5120,IF(Sheet1!W318="Information Technology Services Dept.",1024,IF(Sheet1!W318="City Clerk and Solicitor Dept",1953,"No")))</f>
        <v>#VALUE!</v>
      </c>
      <c r="AB318" s="5" t="s">
        <v>96</v>
      </c>
      <c r="AC318" t="e">
        <f>IF(Sheet1!W318="Councillors",4608,IF(Sheet1!W318="Information Technology Services Dept.",921,IF(Sheet1!W318="City Clerk and Solicitor Dept",1855,"No")))</f>
        <v>#VALUE!</v>
      </c>
      <c r="AD318" t="e">
        <f t="shared" si="27"/>
        <v>#VALUE!</v>
      </c>
      <c r="AE318" t="str">
        <f ca="1">IF(Sheet1!AM318="DC1MDB01","DC1",IF(Sheet1!AM318="DC1MDB02","DC1",IF(Sheet1!AM318="DC1MDB03","DC1",IF(Sheet1!AM318="DC1MDB04","DC1",IF(Sheet1!AM318="DC1MDB05","DC1",IF(Sheet1!AM318="DC1MDB06","DC1",IF(Sheet1!AM318="DC1MDB07","DC1",IF(Sheet1!AM318="DC1MDB08","DC1",IF(Sheet1!AM318="DC1MDB09","DC1",IF(Sheet1!AM318="DC1MDB10","DC1",IF(Sheet1!AM318="DC4MDB01","DC4",IF(Sheet1!AM318="DC4MDB02","DC4",IF(Sheet1!AM318="DC4MDB03","DC4",IF(Sheet1!AM318="DC4MDB04","DC4",IF(Sheet1!AM318="DC4MDB05","DC4",IF(Sheet1!AM318="DC4MDB06","DC4",IF(Sheet1!AM318="DC4MDB07","DC4",IF(Sheet1!AM318="DC4MDB08","DC4",IF(Sheet1!AM318="DC4MDB09","DC4",IF(Sheet1!AM318="DC4MDB10","DC4","$False"))))))))))))))))))))</f>
        <v>DC1</v>
      </c>
      <c r="AF318" t="s">
        <v>35</v>
      </c>
      <c r="AG318" t="e">
        <f t="shared" si="28"/>
        <v>#VALUE!</v>
      </c>
      <c r="AH318" t="e">
        <f t="shared" si="29"/>
        <v>#VALUE!</v>
      </c>
      <c r="AI318" t="s">
        <v>11</v>
      </c>
      <c r="AJ318" t="s">
        <v>12</v>
      </c>
      <c r="AK318" t="s">
        <v>13</v>
      </c>
      <c r="AL318" t="s">
        <v>14</v>
      </c>
      <c r="AM318" t="s">
        <v>5</v>
      </c>
      <c r="AN318" t="s">
        <v>15</v>
      </c>
      <c r="AO318" t="s">
        <v>16</v>
      </c>
      <c r="AP318" t="s">
        <v>17</v>
      </c>
      <c r="AQ318" t="s">
        <v>18</v>
      </c>
      <c r="AR318" t="s">
        <v>19</v>
      </c>
    </row>
    <row r="319" spans="1:44" ht="13.5" customHeight="1">
      <c r="A319" s="7"/>
      <c r="B319" s="7"/>
      <c r="C319" s="7"/>
      <c r="D319" s="8"/>
      <c r="F319" s="9" t="str">
        <f>(Sheet1!AE319)</f>
        <v/>
      </c>
      <c r="G319" t="str">
        <f>IF(OR(Sheet1!AH319="Yes",Sheet1!AF319="Yes"),"\\CMFP538\"&amp;Sheet1!AK319,"")</f>
        <v/>
      </c>
      <c r="H319" t="str">
        <f>IF(G319="","",Sheet1!AK319)</f>
        <v/>
      </c>
      <c r="I319" t="str">
        <f>IF(G319="","",Sheet1!AJ319)</f>
        <v/>
      </c>
      <c r="J319" t="e">
        <f>PROPER(Sheet1!Z319)</f>
        <v>#VALUE!</v>
      </c>
      <c r="K319" t="e">
        <f>PROPER(TRIM(IF(ISERROR(Sheet1!N319),Sheet1!Q319,Sheet1!N319)))</f>
        <v>#VALUE!</v>
      </c>
      <c r="L319" t="e">
        <f>PROPER(Sheet1!V319)</f>
        <v>#VALUE!</v>
      </c>
      <c r="M319" t="str">
        <f>TRIM(IF(ISERROR(Sheet1!P319),"",Sheet1!P319))</f>
        <v/>
      </c>
      <c r="N319" s="6" t="e">
        <f>(Sheet1!AA319)</f>
        <v>#VALUE!</v>
      </c>
      <c r="O319" s="6" t="e">
        <f t="shared" si="25"/>
        <v>#VALUE!</v>
      </c>
      <c r="P319" s="6" t="e">
        <f>IF(Sheet1!X319="No","No",IF(Sheet1!X319="","No","Yes"))</f>
        <v>#VALUE!</v>
      </c>
      <c r="Q319" t="e">
        <f>(Sheet1!AB319)</f>
        <v>#VALUE!</v>
      </c>
      <c r="R319" s="6" t="e">
        <f>IF(Sheet1!F319=FALSE,Q319,Sheet1!G319&amp;Sheet1!F319)</f>
        <v>#VALUE!</v>
      </c>
      <c r="S319" s="6" t="e">
        <f t="shared" si="26"/>
        <v>#VALUE!</v>
      </c>
      <c r="T319" s="6" t="e">
        <f>IF(Sheet1!A319=0,"C=US;A= ;P=Regional Municip;O=Lisgar;S="&amp;K319&amp;";"&amp;"G="&amp;L319&amp;";"&amp;"I="&amp;M319&amp;";","C=US;A= ;P=Regional Municip;O=Lisgar;S="&amp;K319&amp;";"&amp;"G="&amp;L319&amp;Sheet1!A319&amp;";"&amp;"I="&amp;M319&amp;";")</f>
        <v>#N/A</v>
      </c>
      <c r="U319" t="str">
        <f ca="1">(Sheet1!AM319)</f>
        <v>DC1MDB05</v>
      </c>
      <c r="V319" t="e">
        <f>(Sheet1!AC319)</f>
        <v>#VALUE!</v>
      </c>
      <c r="W319" t="e">
        <f>Sheet3!D319</f>
        <v>#VALUE!</v>
      </c>
      <c r="X319" t="e">
        <f>Sheet3!E319</f>
        <v>#VALUE!</v>
      </c>
      <c r="Y319" t="str">
        <f t="shared" si="24"/>
        <v/>
      </c>
      <c r="Z319" t="str">
        <f>IF(ISERROR(Sheet1!AI319),"",Sheet1!AI319)</f>
        <v/>
      </c>
      <c r="AA319" t="e">
        <f>IF(Sheet1!W319="Councillors",5120,IF(Sheet1!W319="Information Technology Services Dept.",1024,IF(Sheet1!W319="City Clerk and Solicitor Dept",1953,"No")))</f>
        <v>#VALUE!</v>
      </c>
      <c r="AB319" s="5" t="s">
        <v>96</v>
      </c>
      <c r="AC319" t="e">
        <f>IF(Sheet1!W319="Councillors",4608,IF(Sheet1!W319="Information Technology Services Dept.",921,IF(Sheet1!W319="City Clerk and Solicitor Dept",1855,"No")))</f>
        <v>#VALUE!</v>
      </c>
      <c r="AD319" t="e">
        <f t="shared" si="27"/>
        <v>#VALUE!</v>
      </c>
      <c r="AE319" t="str">
        <f ca="1">IF(Sheet1!AM319="DC1MDB01","DC1",IF(Sheet1!AM319="DC1MDB02","DC1",IF(Sheet1!AM319="DC1MDB03","DC1",IF(Sheet1!AM319="DC1MDB04","DC1",IF(Sheet1!AM319="DC1MDB05","DC1",IF(Sheet1!AM319="DC1MDB06","DC1",IF(Sheet1!AM319="DC1MDB07","DC1",IF(Sheet1!AM319="DC1MDB08","DC1",IF(Sheet1!AM319="DC1MDB09","DC1",IF(Sheet1!AM319="DC1MDB10","DC1",IF(Sheet1!AM319="DC4MDB01","DC4",IF(Sheet1!AM319="DC4MDB02","DC4",IF(Sheet1!AM319="DC4MDB03","DC4",IF(Sheet1!AM319="DC4MDB04","DC4",IF(Sheet1!AM319="DC4MDB05","DC4",IF(Sheet1!AM319="DC4MDB06","DC4",IF(Sheet1!AM319="DC4MDB07","DC4",IF(Sheet1!AM319="DC4MDB08","DC4",IF(Sheet1!AM319="DC4MDB09","DC4",IF(Sheet1!AM319="DC4MDB10","DC4","$False"))))))))))))))))))))</f>
        <v>DC1</v>
      </c>
      <c r="AF319" t="s">
        <v>35</v>
      </c>
      <c r="AG319" t="e">
        <f t="shared" si="28"/>
        <v>#VALUE!</v>
      </c>
      <c r="AH319" t="e">
        <f t="shared" si="29"/>
        <v>#VALUE!</v>
      </c>
      <c r="AI319" t="s">
        <v>11</v>
      </c>
      <c r="AJ319" t="s">
        <v>12</v>
      </c>
      <c r="AK319" t="s">
        <v>13</v>
      </c>
      <c r="AL319" t="s">
        <v>14</v>
      </c>
      <c r="AM319" t="s">
        <v>5</v>
      </c>
      <c r="AN319" t="s">
        <v>15</v>
      </c>
      <c r="AO319" t="s">
        <v>16</v>
      </c>
      <c r="AP319" t="s">
        <v>17</v>
      </c>
      <c r="AQ319" t="s">
        <v>18</v>
      </c>
      <c r="AR319" t="s">
        <v>19</v>
      </c>
    </row>
    <row r="320" spans="1:44" ht="13.5" customHeight="1">
      <c r="A320" s="7"/>
      <c r="B320" s="7"/>
      <c r="C320" s="7"/>
      <c r="D320" s="8"/>
      <c r="F320" s="9" t="str">
        <f>(Sheet1!AE320)</f>
        <v/>
      </c>
      <c r="G320" t="str">
        <f>IF(OR(Sheet1!AH320="Yes",Sheet1!AF320="Yes"),"\\CMFP538\"&amp;Sheet1!AK320,"")</f>
        <v/>
      </c>
      <c r="H320" t="str">
        <f>IF(G320="","",Sheet1!AK320)</f>
        <v/>
      </c>
      <c r="I320" t="str">
        <f>IF(G320="","",Sheet1!AJ320)</f>
        <v/>
      </c>
      <c r="J320" t="e">
        <f>PROPER(Sheet1!Z320)</f>
        <v>#VALUE!</v>
      </c>
      <c r="K320" t="e">
        <f>PROPER(TRIM(IF(ISERROR(Sheet1!N320),Sheet1!Q320,Sheet1!N320)))</f>
        <v>#VALUE!</v>
      </c>
      <c r="L320" t="e">
        <f>PROPER(Sheet1!V320)</f>
        <v>#VALUE!</v>
      </c>
      <c r="M320" t="str">
        <f>TRIM(IF(ISERROR(Sheet1!P320),"",Sheet1!P320))</f>
        <v/>
      </c>
      <c r="N320" s="6" t="e">
        <f>(Sheet1!AA320)</f>
        <v>#VALUE!</v>
      </c>
      <c r="O320" s="6" t="e">
        <f t="shared" si="25"/>
        <v>#VALUE!</v>
      </c>
      <c r="P320" s="6" t="e">
        <f>IF(Sheet1!X320="No","No",IF(Sheet1!X320="","No","Yes"))</f>
        <v>#VALUE!</v>
      </c>
      <c r="Q320" t="e">
        <f>(Sheet1!AB320)</f>
        <v>#VALUE!</v>
      </c>
      <c r="R320" s="6" t="e">
        <f>IF(Sheet1!F320=FALSE,Q320,Sheet1!G320&amp;Sheet1!F320)</f>
        <v>#VALUE!</v>
      </c>
      <c r="S320" s="6" t="e">
        <f t="shared" si="26"/>
        <v>#VALUE!</v>
      </c>
      <c r="T320" s="6" t="e">
        <f>IF(Sheet1!A320=0,"C=US;A= ;P=Regional Municip;O=Lisgar;S="&amp;K320&amp;";"&amp;"G="&amp;L320&amp;";"&amp;"I="&amp;M320&amp;";","C=US;A= ;P=Regional Municip;O=Lisgar;S="&amp;K320&amp;";"&amp;"G="&amp;L320&amp;Sheet1!A320&amp;";"&amp;"I="&amp;M320&amp;";")</f>
        <v>#N/A</v>
      </c>
      <c r="U320" t="str">
        <f ca="1">(Sheet1!AM320)</f>
        <v>DC4MDB07</v>
      </c>
      <c r="V320" t="e">
        <f>(Sheet1!AC320)</f>
        <v>#VALUE!</v>
      </c>
      <c r="W320" t="e">
        <f>Sheet3!D320</f>
        <v>#VALUE!</v>
      </c>
      <c r="X320" t="e">
        <f>Sheet3!E320</f>
        <v>#VALUE!</v>
      </c>
      <c r="Y320" t="str">
        <f t="shared" si="24"/>
        <v/>
      </c>
      <c r="Z320" t="str">
        <f>IF(ISERROR(Sheet1!AI320),"",Sheet1!AI320)</f>
        <v/>
      </c>
      <c r="AA320" t="e">
        <f>IF(Sheet1!W320="Councillors",5120,IF(Sheet1!W320="Information Technology Services Dept.",1024,IF(Sheet1!W320="City Clerk and Solicitor Dept",1953,"No")))</f>
        <v>#VALUE!</v>
      </c>
      <c r="AB320" s="5" t="s">
        <v>96</v>
      </c>
      <c r="AC320" t="e">
        <f>IF(Sheet1!W320="Councillors",4608,IF(Sheet1!W320="Information Technology Services Dept.",921,IF(Sheet1!W320="City Clerk and Solicitor Dept",1855,"No")))</f>
        <v>#VALUE!</v>
      </c>
      <c r="AD320" t="e">
        <f t="shared" si="27"/>
        <v>#VALUE!</v>
      </c>
      <c r="AE320" t="str">
        <f ca="1">IF(Sheet1!AM320="DC1MDB01","DC1",IF(Sheet1!AM320="DC1MDB02","DC1",IF(Sheet1!AM320="DC1MDB03","DC1",IF(Sheet1!AM320="DC1MDB04","DC1",IF(Sheet1!AM320="DC1MDB05","DC1",IF(Sheet1!AM320="DC1MDB06","DC1",IF(Sheet1!AM320="DC1MDB07","DC1",IF(Sheet1!AM320="DC1MDB08","DC1",IF(Sheet1!AM320="DC1MDB09","DC1",IF(Sheet1!AM320="DC1MDB10","DC1",IF(Sheet1!AM320="DC4MDB01","DC4",IF(Sheet1!AM320="DC4MDB02","DC4",IF(Sheet1!AM320="DC4MDB03","DC4",IF(Sheet1!AM320="DC4MDB04","DC4",IF(Sheet1!AM320="DC4MDB05","DC4",IF(Sheet1!AM320="DC4MDB06","DC4",IF(Sheet1!AM320="DC4MDB07","DC4",IF(Sheet1!AM320="DC4MDB08","DC4",IF(Sheet1!AM320="DC4MDB09","DC4",IF(Sheet1!AM320="DC4MDB10","DC4","$False"))))))))))))))))))))</f>
        <v>DC4</v>
      </c>
      <c r="AF320" t="s">
        <v>35</v>
      </c>
      <c r="AG320" t="e">
        <f t="shared" si="28"/>
        <v>#VALUE!</v>
      </c>
      <c r="AH320" t="e">
        <f t="shared" si="29"/>
        <v>#VALUE!</v>
      </c>
      <c r="AI320" t="s">
        <v>11</v>
      </c>
      <c r="AJ320" t="s">
        <v>12</v>
      </c>
      <c r="AK320" t="s">
        <v>13</v>
      </c>
      <c r="AL320" t="s">
        <v>14</v>
      </c>
      <c r="AM320" t="s">
        <v>5</v>
      </c>
      <c r="AN320" t="s">
        <v>15</v>
      </c>
      <c r="AO320" t="s">
        <v>16</v>
      </c>
      <c r="AP320" t="s">
        <v>17</v>
      </c>
      <c r="AQ320" t="s">
        <v>18</v>
      </c>
      <c r="AR320" t="s">
        <v>19</v>
      </c>
    </row>
    <row r="321" spans="1:44" ht="13.5" customHeight="1">
      <c r="A321" s="7"/>
      <c r="B321" s="7"/>
      <c r="C321" s="7"/>
      <c r="D321" s="8"/>
      <c r="F321" s="9" t="str">
        <f>(Sheet1!AE321)</f>
        <v/>
      </c>
      <c r="G321" t="str">
        <f>IF(OR(Sheet1!AH321="Yes",Sheet1!AF321="Yes"),"\\CMFP538\"&amp;Sheet1!AK321,"")</f>
        <v/>
      </c>
      <c r="H321" t="str">
        <f>IF(G321="","",Sheet1!AK321)</f>
        <v/>
      </c>
      <c r="I321" t="str">
        <f>IF(G321="","",Sheet1!AJ321)</f>
        <v/>
      </c>
      <c r="J321" t="e">
        <f>PROPER(Sheet1!Z321)</f>
        <v>#VALUE!</v>
      </c>
      <c r="K321" t="e">
        <f>PROPER(TRIM(IF(ISERROR(Sheet1!N321),Sheet1!Q321,Sheet1!N321)))</f>
        <v>#VALUE!</v>
      </c>
      <c r="L321" t="e">
        <f>PROPER(Sheet1!V321)</f>
        <v>#VALUE!</v>
      </c>
      <c r="M321" t="str">
        <f>TRIM(IF(ISERROR(Sheet1!P321),"",Sheet1!P321))</f>
        <v/>
      </c>
      <c r="N321" s="6" t="e">
        <f>(Sheet1!AA321)</f>
        <v>#VALUE!</v>
      </c>
      <c r="O321" s="6" t="e">
        <f t="shared" si="25"/>
        <v>#VALUE!</v>
      </c>
      <c r="P321" s="6" t="e">
        <f>IF(Sheet1!X321="No","No",IF(Sheet1!X321="","No","Yes"))</f>
        <v>#VALUE!</v>
      </c>
      <c r="Q321" t="e">
        <f>(Sheet1!AB321)</f>
        <v>#VALUE!</v>
      </c>
      <c r="R321" s="6" t="e">
        <f>IF(Sheet1!F321=FALSE,Q321,Sheet1!G321&amp;Sheet1!F321)</f>
        <v>#VALUE!</v>
      </c>
      <c r="S321" s="6" t="e">
        <f t="shared" si="26"/>
        <v>#VALUE!</v>
      </c>
      <c r="T321" s="6" t="e">
        <f>IF(Sheet1!A321=0,"C=US;A= ;P=Regional Municip;O=Lisgar;S="&amp;K321&amp;";"&amp;"G="&amp;L321&amp;";"&amp;"I="&amp;M321&amp;";","C=US;A= ;P=Regional Municip;O=Lisgar;S="&amp;K321&amp;";"&amp;"G="&amp;L321&amp;Sheet1!A321&amp;";"&amp;"I="&amp;M321&amp;";")</f>
        <v>#N/A</v>
      </c>
      <c r="U321" t="str">
        <f ca="1">(Sheet1!AM321)</f>
        <v>DC1MDB01</v>
      </c>
      <c r="V321" t="e">
        <f>(Sheet1!AC321)</f>
        <v>#VALUE!</v>
      </c>
      <c r="W321" t="e">
        <f>Sheet3!D321</f>
        <v>#VALUE!</v>
      </c>
      <c r="X321" t="e">
        <f>Sheet3!E321</f>
        <v>#VALUE!</v>
      </c>
      <c r="Y321" t="str">
        <f t="shared" si="24"/>
        <v/>
      </c>
      <c r="Z321" t="str">
        <f>IF(ISERROR(Sheet1!AI321),"",Sheet1!AI321)</f>
        <v/>
      </c>
      <c r="AA321" t="e">
        <f>IF(Sheet1!W321="Councillors",5120,IF(Sheet1!W321="Information Technology Services Dept.",1024,IF(Sheet1!W321="City Clerk and Solicitor Dept",1953,"No")))</f>
        <v>#VALUE!</v>
      </c>
      <c r="AB321" s="5" t="s">
        <v>96</v>
      </c>
      <c r="AC321" t="e">
        <f>IF(Sheet1!W321="Councillors",4608,IF(Sheet1!W321="Information Technology Services Dept.",921,IF(Sheet1!W321="City Clerk and Solicitor Dept",1855,"No")))</f>
        <v>#VALUE!</v>
      </c>
      <c r="AD321" t="e">
        <f t="shared" si="27"/>
        <v>#VALUE!</v>
      </c>
      <c r="AE321" t="str">
        <f ca="1">IF(Sheet1!AM321="DC1MDB01","DC1",IF(Sheet1!AM321="DC1MDB02","DC1",IF(Sheet1!AM321="DC1MDB03","DC1",IF(Sheet1!AM321="DC1MDB04","DC1",IF(Sheet1!AM321="DC1MDB05","DC1",IF(Sheet1!AM321="DC1MDB06","DC1",IF(Sheet1!AM321="DC1MDB07","DC1",IF(Sheet1!AM321="DC1MDB08","DC1",IF(Sheet1!AM321="DC1MDB09","DC1",IF(Sheet1!AM321="DC1MDB10","DC1",IF(Sheet1!AM321="DC4MDB01","DC4",IF(Sheet1!AM321="DC4MDB02","DC4",IF(Sheet1!AM321="DC4MDB03","DC4",IF(Sheet1!AM321="DC4MDB04","DC4",IF(Sheet1!AM321="DC4MDB05","DC4",IF(Sheet1!AM321="DC4MDB06","DC4",IF(Sheet1!AM321="DC4MDB07","DC4",IF(Sheet1!AM321="DC4MDB08","DC4",IF(Sheet1!AM321="DC4MDB09","DC4",IF(Sheet1!AM321="DC4MDB10","DC4","$False"))))))))))))))))))))</f>
        <v>DC1</v>
      </c>
      <c r="AF321" t="s">
        <v>35</v>
      </c>
      <c r="AG321" t="e">
        <f t="shared" si="28"/>
        <v>#VALUE!</v>
      </c>
      <c r="AH321" t="e">
        <f t="shared" si="29"/>
        <v>#VALUE!</v>
      </c>
      <c r="AI321" t="s">
        <v>11</v>
      </c>
      <c r="AJ321" t="s">
        <v>12</v>
      </c>
      <c r="AK321" t="s">
        <v>13</v>
      </c>
      <c r="AL321" t="s">
        <v>14</v>
      </c>
      <c r="AM321" t="s">
        <v>5</v>
      </c>
      <c r="AN321" t="s">
        <v>15</v>
      </c>
      <c r="AO321" t="s">
        <v>16</v>
      </c>
      <c r="AP321" t="s">
        <v>17</v>
      </c>
      <c r="AQ321" t="s">
        <v>18</v>
      </c>
      <c r="AR321" t="s">
        <v>19</v>
      </c>
    </row>
    <row r="322" spans="1:44" ht="13.5" customHeight="1">
      <c r="A322" s="7"/>
      <c r="B322" s="7"/>
      <c r="C322" s="7"/>
      <c r="D322" s="8"/>
      <c r="F322" s="9" t="str">
        <f>(Sheet1!AE322)</f>
        <v/>
      </c>
      <c r="G322" t="str">
        <f>IF(OR(Sheet1!AH322="Yes",Sheet1!AF322="Yes"),"\\CMFP538\"&amp;Sheet1!AK322,"")</f>
        <v/>
      </c>
      <c r="H322" t="str">
        <f>IF(G322="","",Sheet1!AK322)</f>
        <v/>
      </c>
      <c r="I322" t="str">
        <f>IF(G322="","",Sheet1!AJ322)</f>
        <v/>
      </c>
      <c r="J322" t="e">
        <f>PROPER(Sheet1!Z322)</f>
        <v>#VALUE!</v>
      </c>
      <c r="K322" t="e">
        <f>PROPER(TRIM(IF(ISERROR(Sheet1!N322),Sheet1!Q322,Sheet1!N322)))</f>
        <v>#VALUE!</v>
      </c>
      <c r="L322" t="e">
        <f>PROPER(Sheet1!V322)</f>
        <v>#VALUE!</v>
      </c>
      <c r="M322" t="str">
        <f>TRIM(IF(ISERROR(Sheet1!P322),"",Sheet1!P322))</f>
        <v/>
      </c>
      <c r="N322" s="6" t="e">
        <f>(Sheet1!AA322)</f>
        <v>#VALUE!</v>
      </c>
      <c r="O322" s="6" t="e">
        <f t="shared" si="25"/>
        <v>#VALUE!</v>
      </c>
      <c r="P322" s="6" t="e">
        <f>IF(Sheet1!X322="No","No",IF(Sheet1!X322="","No","Yes"))</f>
        <v>#VALUE!</v>
      </c>
      <c r="Q322" t="e">
        <f>(Sheet1!AB322)</f>
        <v>#VALUE!</v>
      </c>
      <c r="R322" s="6" t="e">
        <f>IF(Sheet1!F322=FALSE,Q322,Sheet1!G322&amp;Sheet1!F322)</f>
        <v>#VALUE!</v>
      </c>
      <c r="S322" s="6" t="e">
        <f t="shared" si="26"/>
        <v>#VALUE!</v>
      </c>
      <c r="T322" s="6" t="e">
        <f>IF(Sheet1!A322=0,"C=US;A= ;P=Regional Municip;O=Lisgar;S="&amp;K322&amp;";"&amp;"G="&amp;L322&amp;";"&amp;"I="&amp;M322&amp;";","C=US;A= ;P=Regional Municip;O=Lisgar;S="&amp;K322&amp;";"&amp;"G="&amp;L322&amp;Sheet1!A322&amp;";"&amp;"I="&amp;M322&amp;";")</f>
        <v>#N/A</v>
      </c>
      <c r="U322" t="str">
        <f ca="1">(Sheet1!AM322)</f>
        <v>DC1MDB05</v>
      </c>
      <c r="V322" t="e">
        <f>(Sheet1!AC322)</f>
        <v>#VALUE!</v>
      </c>
      <c r="W322" t="e">
        <f>Sheet3!D322</f>
        <v>#VALUE!</v>
      </c>
      <c r="X322" t="e">
        <f>Sheet3!E322</f>
        <v>#VALUE!</v>
      </c>
      <c r="Y322" t="str">
        <f t="shared" ref="Y322:Y385" si="30">IF(G322="","","\\CMFP538\e$\USR\"&amp;N322)</f>
        <v/>
      </c>
      <c r="Z322" t="str">
        <f>IF(ISERROR(Sheet1!AI322),"",Sheet1!AI322)</f>
        <v/>
      </c>
      <c r="AA322" t="e">
        <f>IF(Sheet1!W322="Councillors",5120,IF(Sheet1!W322="Information Technology Services Dept.",1024,IF(Sheet1!W322="City Clerk and Solicitor Dept",1953,"No")))</f>
        <v>#VALUE!</v>
      </c>
      <c r="AB322" s="5" t="s">
        <v>96</v>
      </c>
      <c r="AC322" t="e">
        <f>IF(Sheet1!W322="Councillors",4608,IF(Sheet1!W322="Information Technology Services Dept.",921,IF(Sheet1!W322="City Clerk and Solicitor Dept",1855,"No")))</f>
        <v>#VALUE!</v>
      </c>
      <c r="AD322" t="e">
        <f t="shared" si="27"/>
        <v>#VALUE!</v>
      </c>
      <c r="AE322" t="str">
        <f ca="1">IF(Sheet1!AM322="DC1MDB01","DC1",IF(Sheet1!AM322="DC1MDB02","DC1",IF(Sheet1!AM322="DC1MDB03","DC1",IF(Sheet1!AM322="DC1MDB04","DC1",IF(Sheet1!AM322="DC1MDB05","DC1",IF(Sheet1!AM322="DC1MDB06","DC1",IF(Sheet1!AM322="DC1MDB07","DC1",IF(Sheet1!AM322="DC1MDB08","DC1",IF(Sheet1!AM322="DC1MDB09","DC1",IF(Sheet1!AM322="DC1MDB10","DC1",IF(Sheet1!AM322="DC4MDB01","DC4",IF(Sheet1!AM322="DC4MDB02","DC4",IF(Sheet1!AM322="DC4MDB03","DC4",IF(Sheet1!AM322="DC4MDB04","DC4",IF(Sheet1!AM322="DC4MDB05","DC4",IF(Sheet1!AM322="DC4MDB06","DC4",IF(Sheet1!AM322="DC4MDB07","DC4",IF(Sheet1!AM322="DC4MDB08","DC4",IF(Sheet1!AM322="DC4MDB09","DC4",IF(Sheet1!AM322="DC4MDB10","DC4","$False"))))))))))))))))))))</f>
        <v>DC1</v>
      </c>
      <c r="AF322" t="s">
        <v>35</v>
      </c>
      <c r="AG322" t="e">
        <f t="shared" si="28"/>
        <v>#VALUE!</v>
      </c>
      <c r="AH322" t="e">
        <f t="shared" si="29"/>
        <v>#VALUE!</v>
      </c>
      <c r="AI322" t="s">
        <v>11</v>
      </c>
      <c r="AJ322" t="s">
        <v>12</v>
      </c>
      <c r="AK322" t="s">
        <v>13</v>
      </c>
      <c r="AL322" t="s">
        <v>14</v>
      </c>
      <c r="AM322" t="s">
        <v>5</v>
      </c>
      <c r="AN322" t="s">
        <v>15</v>
      </c>
      <c r="AO322" t="s">
        <v>16</v>
      </c>
      <c r="AP322" t="s">
        <v>17</v>
      </c>
      <c r="AQ322" t="s">
        <v>18</v>
      </c>
      <c r="AR322" t="s">
        <v>19</v>
      </c>
    </row>
    <row r="323" spans="1:44" ht="13.5" customHeight="1">
      <c r="A323" s="7"/>
      <c r="B323" s="7"/>
      <c r="C323" s="7"/>
      <c r="D323" s="8"/>
      <c r="F323" s="9" t="str">
        <f>(Sheet1!AE323)</f>
        <v/>
      </c>
      <c r="G323" t="str">
        <f>IF(OR(Sheet1!AH323="Yes",Sheet1!AF323="Yes"),"\\CMFP538\"&amp;Sheet1!AK323,"")</f>
        <v/>
      </c>
      <c r="H323" t="str">
        <f>IF(G323="","",Sheet1!AK323)</f>
        <v/>
      </c>
      <c r="I323" t="str">
        <f>IF(G323="","",Sheet1!AJ323)</f>
        <v/>
      </c>
      <c r="J323" t="e">
        <f>PROPER(Sheet1!Z323)</f>
        <v>#VALUE!</v>
      </c>
      <c r="K323" t="e">
        <f>PROPER(TRIM(IF(ISERROR(Sheet1!N323),Sheet1!Q323,Sheet1!N323)))</f>
        <v>#VALUE!</v>
      </c>
      <c r="L323" t="e">
        <f>PROPER(Sheet1!V323)</f>
        <v>#VALUE!</v>
      </c>
      <c r="M323" t="str">
        <f>TRIM(IF(ISERROR(Sheet1!P323),"",Sheet1!P323))</f>
        <v/>
      </c>
      <c r="N323" s="6" t="e">
        <f>(Sheet1!AA323)</f>
        <v>#VALUE!</v>
      </c>
      <c r="O323" s="6" t="e">
        <f t="shared" ref="O323:O386" si="31">LOWER(N323)</f>
        <v>#VALUE!</v>
      </c>
      <c r="P323" s="6" t="e">
        <f>IF(Sheet1!X323="No","No",IF(Sheet1!X323="","No","Yes"))</f>
        <v>#VALUE!</v>
      </c>
      <c r="Q323" t="e">
        <f>(Sheet1!AB323)</f>
        <v>#VALUE!</v>
      </c>
      <c r="R323" s="6" t="e">
        <f>IF(Sheet1!F323=FALSE,Q323,Sheet1!G323&amp;Sheet1!F323)</f>
        <v>#VALUE!</v>
      </c>
      <c r="S323" s="6" t="e">
        <f t="shared" ref="S323:S386" si="32">"RFAX:"&amp;Q323</f>
        <v>#VALUE!</v>
      </c>
      <c r="T323" s="6" t="e">
        <f>IF(Sheet1!A323=0,"C=US;A= ;P=Regional Municip;O=Lisgar;S="&amp;K323&amp;";"&amp;"G="&amp;L323&amp;";"&amp;"I="&amp;M323&amp;";","C=US;A= ;P=Regional Municip;O=Lisgar;S="&amp;K323&amp;";"&amp;"G="&amp;L323&amp;Sheet1!A323&amp;";"&amp;"I="&amp;M323&amp;";")</f>
        <v>#N/A</v>
      </c>
      <c r="U323" t="str">
        <f ca="1">(Sheet1!AM323)</f>
        <v>DC4MDB05</v>
      </c>
      <c r="V323" t="e">
        <f>(Sheet1!AC323)</f>
        <v>#VALUE!</v>
      </c>
      <c r="W323" t="e">
        <f>Sheet3!D323</f>
        <v>#VALUE!</v>
      </c>
      <c r="X323" t="e">
        <f>Sheet3!E323</f>
        <v>#VALUE!</v>
      </c>
      <c r="Y323" t="str">
        <f t="shared" si="30"/>
        <v/>
      </c>
      <c r="Z323" t="str">
        <f>IF(ISERROR(Sheet1!AI323),"",Sheet1!AI323)</f>
        <v/>
      </c>
      <c r="AA323" t="e">
        <f>IF(Sheet1!W323="Councillors",5120,IF(Sheet1!W323="Information Technology Services Dept.",1024,IF(Sheet1!W323="City Clerk and Solicitor Dept",1953,"No")))</f>
        <v>#VALUE!</v>
      </c>
      <c r="AB323" s="5" t="s">
        <v>96</v>
      </c>
      <c r="AC323" t="e">
        <f>IF(Sheet1!W323="Councillors",4608,IF(Sheet1!W323="Information Technology Services Dept.",921,IF(Sheet1!W323="City Clerk and Solicitor Dept",1855,"No")))</f>
        <v>#VALUE!</v>
      </c>
      <c r="AD323" t="e">
        <f t="shared" ref="AD323:AD386" si="33">IF(AC323&gt;="0","Yes","No")</f>
        <v>#VALUE!</v>
      </c>
      <c r="AE323" t="str">
        <f ca="1">IF(Sheet1!AM323="DC1MDB01","DC1",IF(Sheet1!AM323="DC1MDB02","DC1",IF(Sheet1!AM323="DC1MDB03","DC1",IF(Sheet1!AM323="DC1MDB04","DC1",IF(Sheet1!AM323="DC1MDB05","DC1",IF(Sheet1!AM323="DC1MDB06","DC1",IF(Sheet1!AM323="DC1MDB07","DC1",IF(Sheet1!AM323="DC1MDB08","DC1",IF(Sheet1!AM323="DC1MDB09","DC1",IF(Sheet1!AM323="DC1MDB10","DC1",IF(Sheet1!AM323="DC4MDB01","DC4",IF(Sheet1!AM323="DC4MDB02","DC4",IF(Sheet1!AM323="DC4MDB03","DC4",IF(Sheet1!AM323="DC4MDB04","DC4",IF(Sheet1!AM323="DC4MDB05","DC4",IF(Sheet1!AM323="DC4MDB06","DC4",IF(Sheet1!AM323="DC4MDB07","DC4",IF(Sheet1!AM323="DC4MDB08","DC4",IF(Sheet1!AM323="DC4MDB09","DC4",IF(Sheet1!AM323="DC4MDB10","DC4","$False"))))))))))))))))))))</f>
        <v>DC4</v>
      </c>
      <c r="AF323" t="s">
        <v>35</v>
      </c>
      <c r="AG323" t="e">
        <f t="shared" ref="AG323:AG386" si="34">IF(AA323=5120,"5GB",IF(AA323=1024,"1GB",IF(AA323=1953,"2GB","512MB")))</f>
        <v>#VALUE!</v>
      </c>
      <c r="AH323" t="e">
        <f t="shared" ref="AH323:AH386" si="35">IF(Q323="","","\&gt;C2C ArchiveOne Email Auto delete "&amp;AE323)</f>
        <v>#VALUE!</v>
      </c>
      <c r="AI323" t="s">
        <v>11</v>
      </c>
      <c r="AJ323" t="s">
        <v>12</v>
      </c>
      <c r="AK323" t="s">
        <v>13</v>
      </c>
      <c r="AL323" t="s">
        <v>14</v>
      </c>
      <c r="AM323" t="s">
        <v>5</v>
      </c>
      <c r="AN323" t="s">
        <v>15</v>
      </c>
      <c r="AO323" t="s">
        <v>16</v>
      </c>
      <c r="AP323" t="s">
        <v>17</v>
      </c>
      <c r="AQ323" t="s">
        <v>18</v>
      </c>
      <c r="AR323" t="s">
        <v>19</v>
      </c>
    </row>
    <row r="324" spans="1:44" ht="13.5" customHeight="1">
      <c r="A324" s="7"/>
      <c r="B324" s="7"/>
      <c r="C324" s="7"/>
      <c r="D324" s="8"/>
      <c r="F324" s="9" t="str">
        <f>(Sheet1!AE324)</f>
        <v/>
      </c>
      <c r="G324" t="str">
        <f>IF(OR(Sheet1!AH324="Yes",Sheet1!AF324="Yes"),"\\CMFP538\"&amp;Sheet1!AK324,"")</f>
        <v/>
      </c>
      <c r="H324" t="str">
        <f>IF(G324="","",Sheet1!AK324)</f>
        <v/>
      </c>
      <c r="I324" t="str">
        <f>IF(G324="","",Sheet1!AJ324)</f>
        <v/>
      </c>
      <c r="J324" t="e">
        <f>PROPER(Sheet1!Z324)</f>
        <v>#VALUE!</v>
      </c>
      <c r="K324" t="e">
        <f>PROPER(TRIM(IF(ISERROR(Sheet1!N324),Sheet1!Q324,Sheet1!N324)))</f>
        <v>#VALUE!</v>
      </c>
      <c r="L324" t="e">
        <f>PROPER(Sheet1!V324)</f>
        <v>#VALUE!</v>
      </c>
      <c r="M324" t="str">
        <f>TRIM(IF(ISERROR(Sheet1!P324),"",Sheet1!P324))</f>
        <v/>
      </c>
      <c r="N324" s="6" t="e">
        <f>(Sheet1!AA324)</f>
        <v>#VALUE!</v>
      </c>
      <c r="O324" s="6" t="e">
        <f t="shared" si="31"/>
        <v>#VALUE!</v>
      </c>
      <c r="P324" s="6" t="e">
        <f>IF(Sheet1!X324="No","No",IF(Sheet1!X324="","No","Yes"))</f>
        <v>#VALUE!</v>
      </c>
      <c r="Q324" t="e">
        <f>(Sheet1!AB324)</f>
        <v>#VALUE!</v>
      </c>
      <c r="R324" s="6" t="e">
        <f>IF(Sheet1!F324=FALSE,Q324,Sheet1!G324&amp;Sheet1!F324)</f>
        <v>#VALUE!</v>
      </c>
      <c r="S324" s="6" t="e">
        <f t="shared" si="32"/>
        <v>#VALUE!</v>
      </c>
      <c r="T324" s="6" t="e">
        <f>IF(Sheet1!A324=0,"C=US;A= ;P=Regional Municip;O=Lisgar;S="&amp;K324&amp;";"&amp;"G="&amp;L324&amp;";"&amp;"I="&amp;M324&amp;";","C=US;A= ;P=Regional Municip;O=Lisgar;S="&amp;K324&amp;";"&amp;"G="&amp;L324&amp;Sheet1!A324&amp;";"&amp;"I="&amp;M324&amp;";")</f>
        <v>#N/A</v>
      </c>
      <c r="U324" t="str">
        <f ca="1">(Sheet1!AM324)</f>
        <v>DC4MDB07</v>
      </c>
      <c r="V324" t="e">
        <f>(Sheet1!AC324)</f>
        <v>#VALUE!</v>
      </c>
      <c r="W324" t="e">
        <f>Sheet3!D324</f>
        <v>#VALUE!</v>
      </c>
      <c r="X324" t="e">
        <f>Sheet3!E324</f>
        <v>#VALUE!</v>
      </c>
      <c r="Y324" t="str">
        <f t="shared" si="30"/>
        <v/>
      </c>
      <c r="Z324" t="str">
        <f>IF(ISERROR(Sheet1!AI324),"",Sheet1!AI324)</f>
        <v/>
      </c>
      <c r="AA324" t="e">
        <f>IF(Sheet1!W324="Councillors",5120,IF(Sheet1!W324="Information Technology Services Dept.",1024,IF(Sheet1!W324="City Clerk and Solicitor Dept",1953,"No")))</f>
        <v>#VALUE!</v>
      </c>
      <c r="AB324" s="5" t="s">
        <v>96</v>
      </c>
      <c r="AC324" t="e">
        <f>IF(Sheet1!W324="Councillors",4608,IF(Sheet1!W324="Information Technology Services Dept.",921,IF(Sheet1!W324="City Clerk and Solicitor Dept",1855,"No")))</f>
        <v>#VALUE!</v>
      </c>
      <c r="AD324" t="e">
        <f t="shared" si="33"/>
        <v>#VALUE!</v>
      </c>
      <c r="AE324" t="str">
        <f ca="1">IF(Sheet1!AM324="DC1MDB01","DC1",IF(Sheet1!AM324="DC1MDB02","DC1",IF(Sheet1!AM324="DC1MDB03","DC1",IF(Sheet1!AM324="DC1MDB04","DC1",IF(Sheet1!AM324="DC1MDB05","DC1",IF(Sheet1!AM324="DC1MDB06","DC1",IF(Sheet1!AM324="DC1MDB07","DC1",IF(Sheet1!AM324="DC1MDB08","DC1",IF(Sheet1!AM324="DC1MDB09","DC1",IF(Sheet1!AM324="DC1MDB10","DC1",IF(Sheet1!AM324="DC4MDB01","DC4",IF(Sheet1!AM324="DC4MDB02","DC4",IF(Sheet1!AM324="DC4MDB03","DC4",IF(Sheet1!AM324="DC4MDB04","DC4",IF(Sheet1!AM324="DC4MDB05","DC4",IF(Sheet1!AM324="DC4MDB06","DC4",IF(Sheet1!AM324="DC4MDB07","DC4",IF(Sheet1!AM324="DC4MDB08","DC4",IF(Sheet1!AM324="DC4MDB09","DC4",IF(Sheet1!AM324="DC4MDB10","DC4","$False"))))))))))))))))))))</f>
        <v>DC4</v>
      </c>
      <c r="AF324" t="s">
        <v>35</v>
      </c>
      <c r="AG324" t="e">
        <f t="shared" si="34"/>
        <v>#VALUE!</v>
      </c>
      <c r="AH324" t="e">
        <f t="shared" si="35"/>
        <v>#VALUE!</v>
      </c>
      <c r="AI324" t="s">
        <v>11</v>
      </c>
      <c r="AJ324" t="s">
        <v>12</v>
      </c>
      <c r="AK324" t="s">
        <v>13</v>
      </c>
      <c r="AL324" t="s">
        <v>14</v>
      </c>
      <c r="AM324" t="s">
        <v>5</v>
      </c>
      <c r="AN324" t="s">
        <v>15</v>
      </c>
      <c r="AO324" t="s">
        <v>16</v>
      </c>
      <c r="AP324" t="s">
        <v>17</v>
      </c>
      <c r="AQ324" t="s">
        <v>18</v>
      </c>
      <c r="AR324" t="s">
        <v>19</v>
      </c>
    </row>
    <row r="325" spans="1:44" ht="13.5" customHeight="1">
      <c r="A325" s="7"/>
      <c r="B325" s="7"/>
      <c r="C325" s="7"/>
      <c r="D325" s="8"/>
      <c r="F325" s="9" t="str">
        <f>(Sheet1!AE325)</f>
        <v/>
      </c>
      <c r="G325" t="str">
        <f>IF(OR(Sheet1!AH325="Yes",Sheet1!AF325="Yes"),"\\CMFP538\"&amp;Sheet1!AK325,"")</f>
        <v/>
      </c>
      <c r="H325" t="str">
        <f>IF(G325="","",Sheet1!AK325)</f>
        <v/>
      </c>
      <c r="I325" t="str">
        <f>IF(G325="","",Sheet1!AJ325)</f>
        <v/>
      </c>
      <c r="J325" t="e">
        <f>PROPER(Sheet1!Z325)</f>
        <v>#VALUE!</v>
      </c>
      <c r="K325" t="e">
        <f>PROPER(TRIM(IF(ISERROR(Sheet1!N325),Sheet1!Q325,Sheet1!N325)))</f>
        <v>#VALUE!</v>
      </c>
      <c r="L325" t="e">
        <f>PROPER(Sheet1!V325)</f>
        <v>#VALUE!</v>
      </c>
      <c r="M325" t="str">
        <f>TRIM(IF(ISERROR(Sheet1!P325),"",Sheet1!P325))</f>
        <v/>
      </c>
      <c r="N325" s="6" t="e">
        <f>(Sheet1!AA325)</f>
        <v>#VALUE!</v>
      </c>
      <c r="O325" s="6" t="e">
        <f t="shared" si="31"/>
        <v>#VALUE!</v>
      </c>
      <c r="P325" s="6" t="e">
        <f>IF(Sheet1!X325="No","No",IF(Sheet1!X325="","No","Yes"))</f>
        <v>#VALUE!</v>
      </c>
      <c r="Q325" t="e">
        <f>(Sheet1!AB325)</f>
        <v>#VALUE!</v>
      </c>
      <c r="R325" s="6" t="e">
        <f>IF(Sheet1!F325=FALSE,Q325,Sheet1!G325&amp;Sheet1!F325)</f>
        <v>#VALUE!</v>
      </c>
      <c r="S325" s="6" t="e">
        <f t="shared" si="32"/>
        <v>#VALUE!</v>
      </c>
      <c r="T325" s="6" t="e">
        <f>IF(Sheet1!A325=0,"C=US;A= ;P=Regional Municip;O=Lisgar;S="&amp;K325&amp;";"&amp;"G="&amp;L325&amp;";"&amp;"I="&amp;M325&amp;";","C=US;A= ;P=Regional Municip;O=Lisgar;S="&amp;K325&amp;";"&amp;"G="&amp;L325&amp;Sheet1!A325&amp;";"&amp;"I="&amp;M325&amp;";")</f>
        <v>#N/A</v>
      </c>
      <c r="U325" t="str">
        <f ca="1">(Sheet1!AM325)</f>
        <v>DC1MDB03</v>
      </c>
      <c r="V325" t="e">
        <f>(Sheet1!AC325)</f>
        <v>#VALUE!</v>
      </c>
      <c r="W325" t="e">
        <f>Sheet3!D325</f>
        <v>#VALUE!</v>
      </c>
      <c r="X325" t="e">
        <f>Sheet3!E325</f>
        <v>#VALUE!</v>
      </c>
      <c r="Y325" t="str">
        <f t="shared" si="30"/>
        <v/>
      </c>
      <c r="Z325" t="str">
        <f>IF(ISERROR(Sheet1!AI325),"",Sheet1!AI325)</f>
        <v/>
      </c>
      <c r="AA325" t="e">
        <f>IF(Sheet1!W325="Councillors",5120,IF(Sheet1!W325="Information Technology Services Dept.",1024,IF(Sheet1!W325="City Clerk and Solicitor Dept",1953,"No")))</f>
        <v>#VALUE!</v>
      </c>
      <c r="AB325" s="5" t="s">
        <v>96</v>
      </c>
      <c r="AC325" t="e">
        <f>IF(Sheet1!W325="Councillors",4608,IF(Sheet1!W325="Information Technology Services Dept.",921,IF(Sheet1!W325="City Clerk and Solicitor Dept",1855,"No")))</f>
        <v>#VALUE!</v>
      </c>
      <c r="AD325" t="e">
        <f t="shared" si="33"/>
        <v>#VALUE!</v>
      </c>
      <c r="AE325" t="str">
        <f ca="1">IF(Sheet1!AM325="DC1MDB01","DC1",IF(Sheet1!AM325="DC1MDB02","DC1",IF(Sheet1!AM325="DC1MDB03","DC1",IF(Sheet1!AM325="DC1MDB04","DC1",IF(Sheet1!AM325="DC1MDB05","DC1",IF(Sheet1!AM325="DC1MDB06","DC1",IF(Sheet1!AM325="DC1MDB07","DC1",IF(Sheet1!AM325="DC1MDB08","DC1",IF(Sheet1!AM325="DC1MDB09","DC1",IF(Sheet1!AM325="DC1MDB10","DC1",IF(Sheet1!AM325="DC4MDB01","DC4",IF(Sheet1!AM325="DC4MDB02","DC4",IF(Sheet1!AM325="DC4MDB03","DC4",IF(Sheet1!AM325="DC4MDB04","DC4",IF(Sheet1!AM325="DC4MDB05","DC4",IF(Sheet1!AM325="DC4MDB06","DC4",IF(Sheet1!AM325="DC4MDB07","DC4",IF(Sheet1!AM325="DC4MDB08","DC4",IF(Sheet1!AM325="DC4MDB09","DC4",IF(Sheet1!AM325="DC4MDB10","DC4","$False"))))))))))))))))))))</f>
        <v>DC1</v>
      </c>
      <c r="AF325" t="s">
        <v>35</v>
      </c>
      <c r="AG325" t="e">
        <f t="shared" si="34"/>
        <v>#VALUE!</v>
      </c>
      <c r="AH325" t="e">
        <f t="shared" si="35"/>
        <v>#VALUE!</v>
      </c>
      <c r="AI325" t="s">
        <v>11</v>
      </c>
      <c r="AJ325" t="s">
        <v>12</v>
      </c>
      <c r="AK325" t="s">
        <v>13</v>
      </c>
      <c r="AL325" t="s">
        <v>14</v>
      </c>
      <c r="AM325" t="s">
        <v>5</v>
      </c>
      <c r="AN325" t="s">
        <v>15</v>
      </c>
      <c r="AO325" t="s">
        <v>16</v>
      </c>
      <c r="AP325" t="s">
        <v>17</v>
      </c>
      <c r="AQ325" t="s">
        <v>18</v>
      </c>
      <c r="AR325" t="s">
        <v>19</v>
      </c>
    </row>
    <row r="326" spans="1:44" ht="13.5" customHeight="1">
      <c r="A326" s="7"/>
      <c r="B326" s="7"/>
      <c r="C326" s="7"/>
      <c r="D326" s="8"/>
      <c r="F326" s="9" t="str">
        <f>(Sheet1!AE326)</f>
        <v/>
      </c>
      <c r="G326" t="str">
        <f>IF(OR(Sheet1!AH326="Yes",Sheet1!AF326="Yes"),"\\CMFP538\"&amp;Sheet1!AK326,"")</f>
        <v/>
      </c>
      <c r="H326" t="str">
        <f>IF(G326="","",Sheet1!AK326)</f>
        <v/>
      </c>
      <c r="I326" t="str">
        <f>IF(G326="","",Sheet1!AJ326)</f>
        <v/>
      </c>
      <c r="J326" t="e">
        <f>PROPER(Sheet1!Z326)</f>
        <v>#VALUE!</v>
      </c>
      <c r="K326" t="e">
        <f>PROPER(TRIM(IF(ISERROR(Sheet1!N326),Sheet1!Q326,Sheet1!N326)))</f>
        <v>#VALUE!</v>
      </c>
      <c r="L326" t="e">
        <f>PROPER(Sheet1!V326)</f>
        <v>#VALUE!</v>
      </c>
      <c r="M326" t="str">
        <f>TRIM(IF(ISERROR(Sheet1!P326),"",Sheet1!P326))</f>
        <v/>
      </c>
      <c r="N326" s="6" t="e">
        <f>(Sheet1!AA326)</f>
        <v>#VALUE!</v>
      </c>
      <c r="O326" s="6" t="e">
        <f t="shared" si="31"/>
        <v>#VALUE!</v>
      </c>
      <c r="P326" s="6" t="e">
        <f>IF(Sheet1!X326="No","No",IF(Sheet1!X326="","No","Yes"))</f>
        <v>#VALUE!</v>
      </c>
      <c r="Q326" t="e">
        <f>(Sheet1!AB326)</f>
        <v>#VALUE!</v>
      </c>
      <c r="R326" s="6" t="e">
        <f>IF(Sheet1!F326=FALSE,Q326,Sheet1!G326&amp;Sheet1!F326)</f>
        <v>#VALUE!</v>
      </c>
      <c r="S326" s="6" t="e">
        <f t="shared" si="32"/>
        <v>#VALUE!</v>
      </c>
      <c r="T326" s="6" t="e">
        <f>IF(Sheet1!A326=0,"C=US;A= ;P=Regional Municip;O=Lisgar;S="&amp;K326&amp;";"&amp;"G="&amp;L326&amp;";"&amp;"I="&amp;M326&amp;";","C=US;A= ;P=Regional Municip;O=Lisgar;S="&amp;K326&amp;";"&amp;"G="&amp;L326&amp;Sheet1!A326&amp;";"&amp;"I="&amp;M326&amp;";")</f>
        <v>#N/A</v>
      </c>
      <c r="U326" t="str">
        <f ca="1">(Sheet1!AM326)</f>
        <v>DC1MDB05</v>
      </c>
      <c r="V326" t="e">
        <f>(Sheet1!AC326)</f>
        <v>#VALUE!</v>
      </c>
      <c r="W326" t="e">
        <f>Sheet3!D326</f>
        <v>#VALUE!</v>
      </c>
      <c r="X326" t="e">
        <f>Sheet3!E326</f>
        <v>#VALUE!</v>
      </c>
      <c r="Y326" t="str">
        <f t="shared" si="30"/>
        <v/>
      </c>
      <c r="Z326" t="str">
        <f>IF(ISERROR(Sheet1!AI326),"",Sheet1!AI326)</f>
        <v/>
      </c>
      <c r="AA326" t="e">
        <f>IF(Sheet1!W326="Councillors",5120,IF(Sheet1!W326="Information Technology Services Dept.",1024,IF(Sheet1!W326="City Clerk and Solicitor Dept",1953,"No")))</f>
        <v>#VALUE!</v>
      </c>
      <c r="AB326" s="5" t="s">
        <v>96</v>
      </c>
      <c r="AC326" t="e">
        <f>IF(Sheet1!W326="Councillors",4608,IF(Sheet1!W326="Information Technology Services Dept.",921,IF(Sheet1!W326="City Clerk and Solicitor Dept",1855,"No")))</f>
        <v>#VALUE!</v>
      </c>
      <c r="AD326" t="e">
        <f t="shared" si="33"/>
        <v>#VALUE!</v>
      </c>
      <c r="AE326" t="str">
        <f ca="1">IF(Sheet1!AM326="DC1MDB01","DC1",IF(Sheet1!AM326="DC1MDB02","DC1",IF(Sheet1!AM326="DC1MDB03","DC1",IF(Sheet1!AM326="DC1MDB04","DC1",IF(Sheet1!AM326="DC1MDB05","DC1",IF(Sheet1!AM326="DC1MDB06","DC1",IF(Sheet1!AM326="DC1MDB07","DC1",IF(Sheet1!AM326="DC1MDB08","DC1",IF(Sheet1!AM326="DC1MDB09","DC1",IF(Sheet1!AM326="DC1MDB10","DC1",IF(Sheet1!AM326="DC4MDB01","DC4",IF(Sheet1!AM326="DC4MDB02","DC4",IF(Sheet1!AM326="DC4MDB03","DC4",IF(Sheet1!AM326="DC4MDB04","DC4",IF(Sheet1!AM326="DC4MDB05","DC4",IF(Sheet1!AM326="DC4MDB06","DC4",IF(Sheet1!AM326="DC4MDB07","DC4",IF(Sheet1!AM326="DC4MDB08","DC4",IF(Sheet1!AM326="DC4MDB09","DC4",IF(Sheet1!AM326="DC4MDB10","DC4","$False"))))))))))))))))))))</f>
        <v>DC1</v>
      </c>
      <c r="AF326" t="s">
        <v>35</v>
      </c>
      <c r="AG326" t="e">
        <f t="shared" si="34"/>
        <v>#VALUE!</v>
      </c>
      <c r="AH326" t="e">
        <f t="shared" si="35"/>
        <v>#VALUE!</v>
      </c>
      <c r="AI326" t="s">
        <v>11</v>
      </c>
      <c r="AJ326" t="s">
        <v>12</v>
      </c>
      <c r="AK326" t="s">
        <v>13</v>
      </c>
      <c r="AL326" t="s">
        <v>14</v>
      </c>
      <c r="AM326" t="s">
        <v>5</v>
      </c>
      <c r="AN326" t="s">
        <v>15</v>
      </c>
      <c r="AO326" t="s">
        <v>16</v>
      </c>
      <c r="AP326" t="s">
        <v>17</v>
      </c>
      <c r="AQ326" t="s">
        <v>18</v>
      </c>
      <c r="AR326" t="s">
        <v>19</v>
      </c>
    </row>
    <row r="327" spans="1:44" ht="13.5" customHeight="1">
      <c r="A327" s="7"/>
      <c r="B327" s="7"/>
      <c r="C327" s="7"/>
      <c r="D327" s="8"/>
      <c r="F327" s="9" t="str">
        <f>(Sheet1!AE327)</f>
        <v/>
      </c>
      <c r="G327" t="str">
        <f>IF(OR(Sheet1!AH327="Yes",Sheet1!AF327="Yes"),"\\CMFP538\"&amp;Sheet1!AK327,"")</f>
        <v/>
      </c>
      <c r="H327" t="str">
        <f>IF(G327="","",Sheet1!AK327)</f>
        <v/>
      </c>
      <c r="I327" t="str">
        <f>IF(G327="","",Sheet1!AJ327)</f>
        <v/>
      </c>
      <c r="J327" t="e">
        <f>PROPER(Sheet1!Z327)</f>
        <v>#VALUE!</v>
      </c>
      <c r="K327" t="e">
        <f>PROPER(TRIM(IF(ISERROR(Sheet1!N327),Sheet1!Q327,Sheet1!N327)))</f>
        <v>#VALUE!</v>
      </c>
      <c r="L327" t="e">
        <f>PROPER(Sheet1!V327)</f>
        <v>#VALUE!</v>
      </c>
      <c r="M327" t="str">
        <f>TRIM(IF(ISERROR(Sheet1!P327),"",Sheet1!P327))</f>
        <v/>
      </c>
      <c r="N327" s="6" t="e">
        <f>(Sheet1!AA327)</f>
        <v>#VALUE!</v>
      </c>
      <c r="O327" s="6" t="e">
        <f t="shared" si="31"/>
        <v>#VALUE!</v>
      </c>
      <c r="P327" s="6" t="e">
        <f>IF(Sheet1!X327="No","No",IF(Sheet1!X327="","No","Yes"))</f>
        <v>#VALUE!</v>
      </c>
      <c r="Q327" t="e">
        <f>(Sheet1!AB327)</f>
        <v>#VALUE!</v>
      </c>
      <c r="R327" s="6" t="e">
        <f>IF(Sheet1!F327=FALSE,Q327,Sheet1!G327&amp;Sheet1!F327)</f>
        <v>#VALUE!</v>
      </c>
      <c r="S327" s="6" t="e">
        <f t="shared" si="32"/>
        <v>#VALUE!</v>
      </c>
      <c r="T327" s="6" t="e">
        <f>IF(Sheet1!A327=0,"C=US;A= ;P=Regional Municip;O=Lisgar;S="&amp;K327&amp;";"&amp;"G="&amp;L327&amp;";"&amp;"I="&amp;M327&amp;";","C=US;A= ;P=Regional Municip;O=Lisgar;S="&amp;K327&amp;";"&amp;"G="&amp;L327&amp;Sheet1!A327&amp;";"&amp;"I="&amp;M327&amp;";")</f>
        <v>#N/A</v>
      </c>
      <c r="U327" t="str">
        <f ca="1">(Sheet1!AM327)</f>
        <v>DC1MDB08</v>
      </c>
      <c r="V327" t="e">
        <f>(Sheet1!AC327)</f>
        <v>#VALUE!</v>
      </c>
      <c r="W327" t="e">
        <f>Sheet3!D327</f>
        <v>#VALUE!</v>
      </c>
      <c r="X327" t="e">
        <f>Sheet3!E327</f>
        <v>#VALUE!</v>
      </c>
      <c r="Y327" t="str">
        <f t="shared" si="30"/>
        <v/>
      </c>
      <c r="Z327" t="str">
        <f>IF(ISERROR(Sheet1!AI327),"",Sheet1!AI327)</f>
        <v/>
      </c>
      <c r="AA327" t="e">
        <f>IF(Sheet1!W327="Councillors",5120,IF(Sheet1!W327="Information Technology Services Dept.",1024,IF(Sheet1!W327="City Clerk and Solicitor Dept",1953,"No")))</f>
        <v>#VALUE!</v>
      </c>
      <c r="AB327" s="5" t="s">
        <v>96</v>
      </c>
      <c r="AC327" t="e">
        <f>IF(Sheet1!W327="Councillors",4608,IF(Sheet1!W327="Information Technology Services Dept.",921,IF(Sheet1!W327="City Clerk and Solicitor Dept",1855,"No")))</f>
        <v>#VALUE!</v>
      </c>
      <c r="AD327" t="e">
        <f t="shared" si="33"/>
        <v>#VALUE!</v>
      </c>
      <c r="AE327" t="str">
        <f ca="1">IF(Sheet1!AM327="DC1MDB01","DC1",IF(Sheet1!AM327="DC1MDB02","DC1",IF(Sheet1!AM327="DC1MDB03","DC1",IF(Sheet1!AM327="DC1MDB04","DC1",IF(Sheet1!AM327="DC1MDB05","DC1",IF(Sheet1!AM327="DC1MDB06","DC1",IF(Sheet1!AM327="DC1MDB07","DC1",IF(Sheet1!AM327="DC1MDB08","DC1",IF(Sheet1!AM327="DC1MDB09","DC1",IF(Sheet1!AM327="DC1MDB10","DC1",IF(Sheet1!AM327="DC4MDB01","DC4",IF(Sheet1!AM327="DC4MDB02","DC4",IF(Sheet1!AM327="DC4MDB03","DC4",IF(Sheet1!AM327="DC4MDB04","DC4",IF(Sheet1!AM327="DC4MDB05","DC4",IF(Sheet1!AM327="DC4MDB06","DC4",IF(Sheet1!AM327="DC4MDB07","DC4",IF(Sheet1!AM327="DC4MDB08","DC4",IF(Sheet1!AM327="DC4MDB09","DC4",IF(Sheet1!AM327="DC4MDB10","DC4","$False"))))))))))))))))))))</f>
        <v>DC1</v>
      </c>
      <c r="AF327" t="s">
        <v>35</v>
      </c>
      <c r="AG327" t="e">
        <f t="shared" si="34"/>
        <v>#VALUE!</v>
      </c>
      <c r="AH327" t="e">
        <f t="shared" si="35"/>
        <v>#VALUE!</v>
      </c>
      <c r="AI327" t="s">
        <v>11</v>
      </c>
      <c r="AJ327" t="s">
        <v>12</v>
      </c>
      <c r="AK327" t="s">
        <v>13</v>
      </c>
      <c r="AL327" t="s">
        <v>14</v>
      </c>
      <c r="AM327" t="s">
        <v>5</v>
      </c>
      <c r="AN327" t="s">
        <v>15</v>
      </c>
      <c r="AO327" t="s">
        <v>16</v>
      </c>
      <c r="AP327" t="s">
        <v>17</v>
      </c>
      <c r="AQ327" t="s">
        <v>18</v>
      </c>
      <c r="AR327" t="s">
        <v>19</v>
      </c>
    </row>
    <row r="328" spans="1:44" ht="13.5" customHeight="1">
      <c r="A328" s="7"/>
      <c r="B328" s="7"/>
      <c r="C328" s="7"/>
      <c r="D328" s="8"/>
      <c r="F328" s="9" t="str">
        <f>(Sheet1!AE328)</f>
        <v/>
      </c>
      <c r="G328" t="str">
        <f>IF(OR(Sheet1!AH328="Yes",Sheet1!AF328="Yes"),"\\CMFP538\"&amp;Sheet1!AK328,"")</f>
        <v/>
      </c>
      <c r="H328" t="str">
        <f>IF(G328="","",Sheet1!AK328)</f>
        <v/>
      </c>
      <c r="I328" t="str">
        <f>IF(G328="","",Sheet1!AJ328)</f>
        <v/>
      </c>
      <c r="J328" t="e">
        <f>PROPER(Sheet1!Z328)</f>
        <v>#VALUE!</v>
      </c>
      <c r="K328" t="e">
        <f>PROPER(TRIM(IF(ISERROR(Sheet1!N328),Sheet1!Q328,Sheet1!N328)))</f>
        <v>#VALUE!</v>
      </c>
      <c r="L328" t="e">
        <f>PROPER(Sheet1!V328)</f>
        <v>#VALUE!</v>
      </c>
      <c r="M328" t="str">
        <f>TRIM(IF(ISERROR(Sheet1!P328),"",Sheet1!P328))</f>
        <v/>
      </c>
      <c r="N328" s="6" t="e">
        <f>(Sheet1!AA328)</f>
        <v>#VALUE!</v>
      </c>
      <c r="O328" s="6" t="e">
        <f t="shared" si="31"/>
        <v>#VALUE!</v>
      </c>
      <c r="P328" s="6" t="e">
        <f>IF(Sheet1!X328="No","No",IF(Sheet1!X328="","No","Yes"))</f>
        <v>#VALUE!</v>
      </c>
      <c r="Q328" t="e">
        <f>(Sheet1!AB328)</f>
        <v>#VALUE!</v>
      </c>
      <c r="R328" s="6" t="e">
        <f>IF(Sheet1!F328=FALSE,Q328,Sheet1!G328&amp;Sheet1!F328)</f>
        <v>#VALUE!</v>
      </c>
      <c r="S328" s="6" t="e">
        <f t="shared" si="32"/>
        <v>#VALUE!</v>
      </c>
      <c r="T328" s="6" t="e">
        <f>IF(Sheet1!A328=0,"C=US;A= ;P=Regional Municip;O=Lisgar;S="&amp;K328&amp;";"&amp;"G="&amp;L328&amp;";"&amp;"I="&amp;M328&amp;";","C=US;A= ;P=Regional Municip;O=Lisgar;S="&amp;K328&amp;";"&amp;"G="&amp;L328&amp;Sheet1!A328&amp;";"&amp;"I="&amp;M328&amp;";")</f>
        <v>#N/A</v>
      </c>
      <c r="U328" t="str">
        <f ca="1">(Sheet1!AM328)</f>
        <v>DC4MDB09</v>
      </c>
      <c r="V328" t="e">
        <f>(Sheet1!AC328)</f>
        <v>#VALUE!</v>
      </c>
      <c r="W328" t="e">
        <f>Sheet3!D328</f>
        <v>#VALUE!</v>
      </c>
      <c r="X328" t="e">
        <f>Sheet3!E328</f>
        <v>#VALUE!</v>
      </c>
      <c r="Y328" t="str">
        <f t="shared" si="30"/>
        <v/>
      </c>
      <c r="Z328" t="str">
        <f>IF(ISERROR(Sheet1!AI328),"",Sheet1!AI328)</f>
        <v/>
      </c>
      <c r="AA328" t="e">
        <f>IF(Sheet1!W328="Councillors",5120,IF(Sheet1!W328="Information Technology Services Dept.",1024,IF(Sheet1!W328="City Clerk and Solicitor Dept",1953,"No")))</f>
        <v>#VALUE!</v>
      </c>
      <c r="AB328" s="5" t="s">
        <v>96</v>
      </c>
      <c r="AC328" t="e">
        <f>IF(Sheet1!W328="Councillors",4608,IF(Sheet1!W328="Information Technology Services Dept.",921,IF(Sheet1!W328="City Clerk and Solicitor Dept",1855,"No")))</f>
        <v>#VALUE!</v>
      </c>
      <c r="AD328" t="e">
        <f t="shared" si="33"/>
        <v>#VALUE!</v>
      </c>
      <c r="AE328" t="str">
        <f ca="1">IF(Sheet1!AM328="DC1MDB01","DC1",IF(Sheet1!AM328="DC1MDB02","DC1",IF(Sheet1!AM328="DC1MDB03","DC1",IF(Sheet1!AM328="DC1MDB04","DC1",IF(Sheet1!AM328="DC1MDB05","DC1",IF(Sheet1!AM328="DC1MDB06","DC1",IF(Sheet1!AM328="DC1MDB07","DC1",IF(Sheet1!AM328="DC1MDB08","DC1",IF(Sheet1!AM328="DC1MDB09","DC1",IF(Sheet1!AM328="DC1MDB10","DC1",IF(Sheet1!AM328="DC4MDB01","DC4",IF(Sheet1!AM328="DC4MDB02","DC4",IF(Sheet1!AM328="DC4MDB03","DC4",IF(Sheet1!AM328="DC4MDB04","DC4",IF(Sheet1!AM328="DC4MDB05","DC4",IF(Sheet1!AM328="DC4MDB06","DC4",IF(Sheet1!AM328="DC4MDB07","DC4",IF(Sheet1!AM328="DC4MDB08","DC4",IF(Sheet1!AM328="DC4MDB09","DC4",IF(Sheet1!AM328="DC4MDB10","DC4","$False"))))))))))))))))))))</f>
        <v>DC4</v>
      </c>
      <c r="AF328" t="s">
        <v>35</v>
      </c>
      <c r="AG328" t="e">
        <f t="shared" si="34"/>
        <v>#VALUE!</v>
      </c>
      <c r="AH328" t="e">
        <f t="shared" si="35"/>
        <v>#VALUE!</v>
      </c>
      <c r="AI328" t="s">
        <v>11</v>
      </c>
      <c r="AJ328" t="s">
        <v>12</v>
      </c>
      <c r="AK328" t="s">
        <v>13</v>
      </c>
      <c r="AL328" t="s">
        <v>14</v>
      </c>
      <c r="AM328" t="s">
        <v>5</v>
      </c>
      <c r="AN328" t="s">
        <v>15</v>
      </c>
      <c r="AO328" t="s">
        <v>16</v>
      </c>
      <c r="AP328" t="s">
        <v>17</v>
      </c>
      <c r="AQ328" t="s">
        <v>18</v>
      </c>
      <c r="AR328" t="s">
        <v>19</v>
      </c>
    </row>
    <row r="329" spans="1:44" ht="13.5" customHeight="1">
      <c r="A329" s="7"/>
      <c r="B329" s="7"/>
      <c r="C329" s="7"/>
      <c r="D329" s="8"/>
      <c r="F329" s="9" t="str">
        <f>(Sheet1!AE329)</f>
        <v/>
      </c>
      <c r="G329" t="str">
        <f>IF(OR(Sheet1!AH329="Yes",Sheet1!AF329="Yes"),"\\CMFP538\"&amp;Sheet1!AK329,"")</f>
        <v/>
      </c>
      <c r="H329" t="str">
        <f>IF(G329="","",Sheet1!AK329)</f>
        <v/>
      </c>
      <c r="I329" t="str">
        <f>IF(G329="","",Sheet1!AJ329)</f>
        <v/>
      </c>
      <c r="J329" t="e">
        <f>PROPER(Sheet1!Z329)</f>
        <v>#VALUE!</v>
      </c>
      <c r="K329" t="e">
        <f>PROPER(TRIM(IF(ISERROR(Sheet1!N329),Sheet1!Q329,Sheet1!N329)))</f>
        <v>#VALUE!</v>
      </c>
      <c r="L329" t="e">
        <f>PROPER(Sheet1!V329)</f>
        <v>#VALUE!</v>
      </c>
      <c r="M329" t="str">
        <f>TRIM(IF(ISERROR(Sheet1!P329),"",Sheet1!P329))</f>
        <v/>
      </c>
      <c r="N329" s="6" t="e">
        <f>(Sheet1!AA329)</f>
        <v>#VALUE!</v>
      </c>
      <c r="O329" s="6" t="e">
        <f t="shared" si="31"/>
        <v>#VALUE!</v>
      </c>
      <c r="P329" s="6" t="e">
        <f>IF(Sheet1!X329="No","No",IF(Sheet1!X329="","No","Yes"))</f>
        <v>#VALUE!</v>
      </c>
      <c r="Q329" t="e">
        <f>(Sheet1!AB329)</f>
        <v>#VALUE!</v>
      </c>
      <c r="R329" s="6" t="e">
        <f>IF(Sheet1!F329=FALSE,Q329,Sheet1!G329&amp;Sheet1!F329)</f>
        <v>#VALUE!</v>
      </c>
      <c r="S329" s="6" t="e">
        <f t="shared" si="32"/>
        <v>#VALUE!</v>
      </c>
      <c r="T329" s="6" t="e">
        <f>IF(Sheet1!A329=0,"C=US;A= ;P=Regional Municip;O=Lisgar;S="&amp;K329&amp;";"&amp;"G="&amp;L329&amp;";"&amp;"I="&amp;M329&amp;";","C=US;A= ;P=Regional Municip;O=Lisgar;S="&amp;K329&amp;";"&amp;"G="&amp;L329&amp;Sheet1!A329&amp;";"&amp;"I="&amp;M329&amp;";")</f>
        <v>#N/A</v>
      </c>
      <c r="U329" t="str">
        <f ca="1">(Sheet1!AM329)</f>
        <v>DC1MDB01</v>
      </c>
      <c r="V329" t="e">
        <f>(Sheet1!AC329)</f>
        <v>#VALUE!</v>
      </c>
      <c r="W329" t="e">
        <f>Sheet3!D329</f>
        <v>#VALUE!</v>
      </c>
      <c r="X329" t="e">
        <f>Sheet3!E329</f>
        <v>#VALUE!</v>
      </c>
      <c r="Y329" t="str">
        <f t="shared" si="30"/>
        <v/>
      </c>
      <c r="Z329" t="str">
        <f>IF(ISERROR(Sheet1!AI329),"",Sheet1!AI329)</f>
        <v/>
      </c>
      <c r="AA329" t="e">
        <f>IF(Sheet1!W329="Councillors",5120,IF(Sheet1!W329="Information Technology Services Dept.",1024,IF(Sheet1!W329="City Clerk and Solicitor Dept",1953,"No")))</f>
        <v>#VALUE!</v>
      </c>
      <c r="AB329" s="5" t="s">
        <v>96</v>
      </c>
      <c r="AC329" t="e">
        <f>IF(Sheet1!W329="Councillors",4608,IF(Sheet1!W329="Information Technology Services Dept.",921,IF(Sheet1!W329="City Clerk and Solicitor Dept",1855,"No")))</f>
        <v>#VALUE!</v>
      </c>
      <c r="AD329" t="e">
        <f t="shared" si="33"/>
        <v>#VALUE!</v>
      </c>
      <c r="AE329" t="str">
        <f ca="1">IF(Sheet1!AM329="DC1MDB01","DC1",IF(Sheet1!AM329="DC1MDB02","DC1",IF(Sheet1!AM329="DC1MDB03","DC1",IF(Sheet1!AM329="DC1MDB04","DC1",IF(Sheet1!AM329="DC1MDB05","DC1",IF(Sheet1!AM329="DC1MDB06","DC1",IF(Sheet1!AM329="DC1MDB07","DC1",IF(Sheet1!AM329="DC1MDB08","DC1",IF(Sheet1!AM329="DC1MDB09","DC1",IF(Sheet1!AM329="DC1MDB10","DC1",IF(Sheet1!AM329="DC4MDB01","DC4",IF(Sheet1!AM329="DC4MDB02","DC4",IF(Sheet1!AM329="DC4MDB03","DC4",IF(Sheet1!AM329="DC4MDB04","DC4",IF(Sheet1!AM329="DC4MDB05","DC4",IF(Sheet1!AM329="DC4MDB06","DC4",IF(Sheet1!AM329="DC4MDB07","DC4",IF(Sheet1!AM329="DC4MDB08","DC4",IF(Sheet1!AM329="DC4MDB09","DC4",IF(Sheet1!AM329="DC4MDB10","DC4","$False"))))))))))))))))))))</f>
        <v>DC1</v>
      </c>
      <c r="AF329" t="s">
        <v>35</v>
      </c>
      <c r="AG329" t="e">
        <f t="shared" si="34"/>
        <v>#VALUE!</v>
      </c>
      <c r="AH329" t="e">
        <f t="shared" si="35"/>
        <v>#VALUE!</v>
      </c>
      <c r="AI329" t="s">
        <v>11</v>
      </c>
      <c r="AJ329" t="s">
        <v>12</v>
      </c>
      <c r="AK329" t="s">
        <v>13</v>
      </c>
      <c r="AL329" t="s">
        <v>14</v>
      </c>
      <c r="AM329" t="s">
        <v>5</v>
      </c>
      <c r="AN329" t="s">
        <v>15</v>
      </c>
      <c r="AO329" t="s">
        <v>16</v>
      </c>
      <c r="AP329" t="s">
        <v>17</v>
      </c>
      <c r="AQ329" t="s">
        <v>18</v>
      </c>
      <c r="AR329" t="s">
        <v>19</v>
      </c>
    </row>
    <row r="330" spans="1:44" ht="13.5" customHeight="1">
      <c r="A330" s="7"/>
      <c r="B330" s="7"/>
      <c r="C330" s="7"/>
      <c r="D330" s="8"/>
      <c r="F330" s="9" t="str">
        <f>(Sheet1!AE330)</f>
        <v/>
      </c>
      <c r="G330" t="str">
        <f>IF(OR(Sheet1!AH330="Yes",Sheet1!AF330="Yes"),"\\CMFP538\"&amp;Sheet1!AK330,"")</f>
        <v/>
      </c>
      <c r="H330" t="str">
        <f>IF(G330="","",Sheet1!AK330)</f>
        <v/>
      </c>
      <c r="I330" t="str">
        <f>IF(G330="","",Sheet1!AJ330)</f>
        <v/>
      </c>
      <c r="J330" t="e">
        <f>PROPER(Sheet1!Z330)</f>
        <v>#VALUE!</v>
      </c>
      <c r="K330" t="e">
        <f>PROPER(TRIM(IF(ISERROR(Sheet1!N330),Sheet1!Q330,Sheet1!N330)))</f>
        <v>#VALUE!</v>
      </c>
      <c r="L330" t="e">
        <f>PROPER(Sheet1!V330)</f>
        <v>#VALUE!</v>
      </c>
      <c r="M330" t="str">
        <f>TRIM(IF(ISERROR(Sheet1!P330),"",Sheet1!P330))</f>
        <v/>
      </c>
      <c r="N330" s="6" t="e">
        <f>(Sheet1!AA330)</f>
        <v>#VALUE!</v>
      </c>
      <c r="O330" s="6" t="e">
        <f t="shared" si="31"/>
        <v>#VALUE!</v>
      </c>
      <c r="P330" s="6" t="e">
        <f>IF(Sheet1!X330="No","No",IF(Sheet1!X330="","No","Yes"))</f>
        <v>#VALUE!</v>
      </c>
      <c r="Q330" t="e">
        <f>(Sheet1!AB330)</f>
        <v>#VALUE!</v>
      </c>
      <c r="R330" s="6" t="e">
        <f>IF(Sheet1!F330=FALSE,Q330,Sheet1!G330&amp;Sheet1!F330)</f>
        <v>#VALUE!</v>
      </c>
      <c r="S330" s="6" t="e">
        <f t="shared" si="32"/>
        <v>#VALUE!</v>
      </c>
      <c r="T330" s="6" t="e">
        <f>IF(Sheet1!A330=0,"C=US;A= ;P=Regional Municip;O=Lisgar;S="&amp;K330&amp;";"&amp;"G="&amp;L330&amp;";"&amp;"I="&amp;M330&amp;";","C=US;A= ;P=Regional Municip;O=Lisgar;S="&amp;K330&amp;";"&amp;"G="&amp;L330&amp;Sheet1!A330&amp;";"&amp;"I="&amp;M330&amp;";")</f>
        <v>#N/A</v>
      </c>
      <c r="U330" t="str">
        <f ca="1">(Sheet1!AM330)</f>
        <v>DC1MDB08</v>
      </c>
      <c r="V330" t="e">
        <f>(Sheet1!AC330)</f>
        <v>#VALUE!</v>
      </c>
      <c r="W330" t="e">
        <f>Sheet3!D330</f>
        <v>#VALUE!</v>
      </c>
      <c r="X330" t="e">
        <f>Sheet3!E330</f>
        <v>#VALUE!</v>
      </c>
      <c r="Y330" t="str">
        <f t="shared" si="30"/>
        <v/>
      </c>
      <c r="Z330" t="str">
        <f>IF(ISERROR(Sheet1!AI330),"",Sheet1!AI330)</f>
        <v/>
      </c>
      <c r="AA330" t="e">
        <f>IF(Sheet1!W330="Councillors",5120,IF(Sheet1!W330="Information Technology Services Dept.",1024,IF(Sheet1!W330="City Clerk and Solicitor Dept",1953,"No")))</f>
        <v>#VALUE!</v>
      </c>
      <c r="AB330" s="5" t="s">
        <v>96</v>
      </c>
      <c r="AC330" t="e">
        <f>IF(Sheet1!W330="Councillors",4608,IF(Sheet1!W330="Information Technology Services Dept.",921,IF(Sheet1!W330="City Clerk and Solicitor Dept",1855,"No")))</f>
        <v>#VALUE!</v>
      </c>
      <c r="AD330" t="e">
        <f t="shared" si="33"/>
        <v>#VALUE!</v>
      </c>
      <c r="AE330" t="str">
        <f ca="1">IF(Sheet1!AM330="DC1MDB01","DC1",IF(Sheet1!AM330="DC1MDB02","DC1",IF(Sheet1!AM330="DC1MDB03","DC1",IF(Sheet1!AM330="DC1MDB04","DC1",IF(Sheet1!AM330="DC1MDB05","DC1",IF(Sheet1!AM330="DC1MDB06","DC1",IF(Sheet1!AM330="DC1MDB07","DC1",IF(Sheet1!AM330="DC1MDB08","DC1",IF(Sheet1!AM330="DC1MDB09","DC1",IF(Sheet1!AM330="DC1MDB10","DC1",IF(Sheet1!AM330="DC4MDB01","DC4",IF(Sheet1!AM330="DC4MDB02","DC4",IF(Sheet1!AM330="DC4MDB03","DC4",IF(Sheet1!AM330="DC4MDB04","DC4",IF(Sheet1!AM330="DC4MDB05","DC4",IF(Sheet1!AM330="DC4MDB06","DC4",IF(Sheet1!AM330="DC4MDB07","DC4",IF(Sheet1!AM330="DC4MDB08","DC4",IF(Sheet1!AM330="DC4MDB09","DC4",IF(Sheet1!AM330="DC4MDB10","DC4","$False"))))))))))))))))))))</f>
        <v>DC1</v>
      </c>
      <c r="AF330" t="s">
        <v>35</v>
      </c>
      <c r="AG330" t="e">
        <f t="shared" si="34"/>
        <v>#VALUE!</v>
      </c>
      <c r="AH330" t="e">
        <f t="shared" si="35"/>
        <v>#VALUE!</v>
      </c>
      <c r="AI330" t="s">
        <v>11</v>
      </c>
      <c r="AJ330" t="s">
        <v>12</v>
      </c>
      <c r="AK330" t="s">
        <v>13</v>
      </c>
      <c r="AL330" t="s">
        <v>14</v>
      </c>
      <c r="AM330" t="s">
        <v>5</v>
      </c>
      <c r="AN330" t="s">
        <v>15</v>
      </c>
      <c r="AO330" t="s">
        <v>16</v>
      </c>
      <c r="AP330" t="s">
        <v>17</v>
      </c>
      <c r="AQ330" t="s">
        <v>18</v>
      </c>
      <c r="AR330" t="s">
        <v>19</v>
      </c>
    </row>
    <row r="331" spans="1:44" ht="13.5" customHeight="1">
      <c r="A331" s="7"/>
      <c r="B331" s="7"/>
      <c r="C331" s="7"/>
      <c r="D331" s="8"/>
      <c r="F331" s="9" t="str">
        <f>(Sheet1!AE331)</f>
        <v/>
      </c>
      <c r="G331" t="str">
        <f>IF(OR(Sheet1!AH331="Yes",Sheet1!AF331="Yes"),"\\CMFP538\"&amp;Sheet1!AK331,"")</f>
        <v/>
      </c>
      <c r="H331" t="str">
        <f>IF(G331="","",Sheet1!AK331)</f>
        <v/>
      </c>
      <c r="I331" t="str">
        <f>IF(G331="","",Sheet1!AJ331)</f>
        <v/>
      </c>
      <c r="J331" t="e">
        <f>PROPER(Sheet1!Z331)</f>
        <v>#VALUE!</v>
      </c>
      <c r="K331" t="e">
        <f>PROPER(TRIM(IF(ISERROR(Sheet1!N331),Sheet1!Q331,Sheet1!N331)))</f>
        <v>#VALUE!</v>
      </c>
      <c r="L331" t="e">
        <f>PROPER(Sheet1!V331)</f>
        <v>#VALUE!</v>
      </c>
      <c r="M331" t="str">
        <f>TRIM(IF(ISERROR(Sheet1!P331),"",Sheet1!P331))</f>
        <v/>
      </c>
      <c r="N331" s="6" t="e">
        <f>(Sheet1!AA331)</f>
        <v>#VALUE!</v>
      </c>
      <c r="O331" s="6" t="e">
        <f t="shared" si="31"/>
        <v>#VALUE!</v>
      </c>
      <c r="P331" s="6" t="e">
        <f>IF(Sheet1!X331="No","No",IF(Sheet1!X331="","No","Yes"))</f>
        <v>#VALUE!</v>
      </c>
      <c r="Q331" t="e">
        <f>(Sheet1!AB331)</f>
        <v>#VALUE!</v>
      </c>
      <c r="R331" s="6" t="e">
        <f>IF(Sheet1!F331=FALSE,Q331,Sheet1!G331&amp;Sheet1!F331)</f>
        <v>#VALUE!</v>
      </c>
      <c r="S331" s="6" t="e">
        <f t="shared" si="32"/>
        <v>#VALUE!</v>
      </c>
      <c r="T331" s="6" t="e">
        <f>IF(Sheet1!A331=0,"C=US;A= ;P=Regional Municip;O=Lisgar;S="&amp;K331&amp;";"&amp;"G="&amp;L331&amp;";"&amp;"I="&amp;M331&amp;";","C=US;A= ;P=Regional Municip;O=Lisgar;S="&amp;K331&amp;";"&amp;"G="&amp;L331&amp;Sheet1!A331&amp;";"&amp;"I="&amp;M331&amp;";")</f>
        <v>#N/A</v>
      </c>
      <c r="U331" t="str">
        <f ca="1">(Sheet1!AM331)</f>
        <v>DC4MDB01</v>
      </c>
      <c r="V331" t="e">
        <f>(Sheet1!AC331)</f>
        <v>#VALUE!</v>
      </c>
      <c r="W331" t="e">
        <f>Sheet3!D331</f>
        <v>#VALUE!</v>
      </c>
      <c r="X331" t="e">
        <f>Sheet3!E331</f>
        <v>#VALUE!</v>
      </c>
      <c r="Y331" t="str">
        <f t="shared" si="30"/>
        <v/>
      </c>
      <c r="Z331" t="str">
        <f>IF(ISERROR(Sheet1!AI331),"",Sheet1!AI331)</f>
        <v/>
      </c>
      <c r="AA331" t="e">
        <f>IF(Sheet1!W331="Councillors",5120,IF(Sheet1!W331="Information Technology Services Dept.",1024,IF(Sheet1!W331="City Clerk and Solicitor Dept",1953,"No")))</f>
        <v>#VALUE!</v>
      </c>
      <c r="AB331" s="5" t="s">
        <v>96</v>
      </c>
      <c r="AC331" t="e">
        <f>IF(Sheet1!W331="Councillors",4608,IF(Sheet1!W331="Information Technology Services Dept.",921,IF(Sheet1!W331="City Clerk and Solicitor Dept",1855,"No")))</f>
        <v>#VALUE!</v>
      </c>
      <c r="AD331" t="e">
        <f t="shared" si="33"/>
        <v>#VALUE!</v>
      </c>
      <c r="AE331" t="str">
        <f ca="1">IF(Sheet1!AM331="DC1MDB01","DC1",IF(Sheet1!AM331="DC1MDB02","DC1",IF(Sheet1!AM331="DC1MDB03","DC1",IF(Sheet1!AM331="DC1MDB04","DC1",IF(Sheet1!AM331="DC1MDB05","DC1",IF(Sheet1!AM331="DC1MDB06","DC1",IF(Sheet1!AM331="DC1MDB07","DC1",IF(Sheet1!AM331="DC1MDB08","DC1",IF(Sheet1!AM331="DC1MDB09","DC1",IF(Sheet1!AM331="DC1MDB10","DC1",IF(Sheet1!AM331="DC4MDB01","DC4",IF(Sheet1!AM331="DC4MDB02","DC4",IF(Sheet1!AM331="DC4MDB03","DC4",IF(Sheet1!AM331="DC4MDB04","DC4",IF(Sheet1!AM331="DC4MDB05","DC4",IF(Sheet1!AM331="DC4MDB06","DC4",IF(Sheet1!AM331="DC4MDB07","DC4",IF(Sheet1!AM331="DC4MDB08","DC4",IF(Sheet1!AM331="DC4MDB09","DC4",IF(Sheet1!AM331="DC4MDB10","DC4","$False"))))))))))))))))))))</f>
        <v>DC4</v>
      </c>
      <c r="AF331" t="s">
        <v>35</v>
      </c>
      <c r="AG331" t="e">
        <f t="shared" si="34"/>
        <v>#VALUE!</v>
      </c>
      <c r="AH331" t="e">
        <f t="shared" si="35"/>
        <v>#VALUE!</v>
      </c>
      <c r="AI331" t="s">
        <v>11</v>
      </c>
      <c r="AJ331" t="s">
        <v>12</v>
      </c>
      <c r="AK331" t="s">
        <v>13</v>
      </c>
      <c r="AL331" t="s">
        <v>14</v>
      </c>
      <c r="AM331" t="s">
        <v>5</v>
      </c>
      <c r="AN331" t="s">
        <v>15</v>
      </c>
      <c r="AO331" t="s">
        <v>16</v>
      </c>
      <c r="AP331" t="s">
        <v>17</v>
      </c>
      <c r="AQ331" t="s">
        <v>18</v>
      </c>
      <c r="AR331" t="s">
        <v>19</v>
      </c>
    </row>
    <row r="332" spans="1:44" ht="13.5" customHeight="1">
      <c r="A332" s="7"/>
      <c r="B332" s="7"/>
      <c r="C332" s="7"/>
      <c r="D332" s="8"/>
      <c r="F332" s="9" t="str">
        <f>(Sheet1!AE332)</f>
        <v/>
      </c>
      <c r="G332" t="str">
        <f>IF(OR(Sheet1!AH332="Yes",Sheet1!AF332="Yes"),"\\CMFP538\"&amp;Sheet1!AK332,"")</f>
        <v/>
      </c>
      <c r="H332" t="str">
        <f>IF(G332="","",Sheet1!AK332)</f>
        <v/>
      </c>
      <c r="I332" t="str">
        <f>IF(G332="","",Sheet1!AJ332)</f>
        <v/>
      </c>
      <c r="J332" t="e">
        <f>PROPER(Sheet1!Z332)</f>
        <v>#VALUE!</v>
      </c>
      <c r="K332" t="e">
        <f>PROPER(TRIM(IF(ISERROR(Sheet1!N332),Sheet1!Q332,Sheet1!N332)))</f>
        <v>#VALUE!</v>
      </c>
      <c r="L332" t="e">
        <f>PROPER(Sheet1!V332)</f>
        <v>#VALUE!</v>
      </c>
      <c r="M332" t="str">
        <f>TRIM(IF(ISERROR(Sheet1!P332),"",Sheet1!P332))</f>
        <v/>
      </c>
      <c r="N332" s="6" t="e">
        <f>(Sheet1!AA332)</f>
        <v>#VALUE!</v>
      </c>
      <c r="O332" s="6" t="e">
        <f t="shared" si="31"/>
        <v>#VALUE!</v>
      </c>
      <c r="P332" s="6" t="e">
        <f>IF(Sheet1!X332="No","No",IF(Sheet1!X332="","No","Yes"))</f>
        <v>#VALUE!</v>
      </c>
      <c r="Q332" t="e">
        <f>(Sheet1!AB332)</f>
        <v>#VALUE!</v>
      </c>
      <c r="R332" s="6" t="e">
        <f>IF(Sheet1!F332=FALSE,Q332,Sheet1!G332&amp;Sheet1!F332)</f>
        <v>#VALUE!</v>
      </c>
      <c r="S332" s="6" t="e">
        <f t="shared" si="32"/>
        <v>#VALUE!</v>
      </c>
      <c r="T332" s="6" t="e">
        <f>IF(Sheet1!A332=0,"C=US;A= ;P=Regional Municip;O=Lisgar;S="&amp;K332&amp;";"&amp;"G="&amp;L332&amp;";"&amp;"I="&amp;M332&amp;";","C=US;A= ;P=Regional Municip;O=Lisgar;S="&amp;K332&amp;";"&amp;"G="&amp;L332&amp;Sheet1!A332&amp;";"&amp;"I="&amp;M332&amp;";")</f>
        <v>#N/A</v>
      </c>
      <c r="U332" t="str">
        <f ca="1">(Sheet1!AM332)</f>
        <v>DC4MDB10</v>
      </c>
      <c r="V332" t="e">
        <f>(Sheet1!AC332)</f>
        <v>#VALUE!</v>
      </c>
      <c r="W332" t="e">
        <f>Sheet3!D332</f>
        <v>#VALUE!</v>
      </c>
      <c r="X332" t="e">
        <f>Sheet3!E332</f>
        <v>#VALUE!</v>
      </c>
      <c r="Y332" t="str">
        <f t="shared" si="30"/>
        <v/>
      </c>
      <c r="Z332" t="str">
        <f>IF(ISERROR(Sheet1!AI332),"",Sheet1!AI332)</f>
        <v/>
      </c>
      <c r="AA332" t="e">
        <f>IF(Sheet1!W332="Councillors",5120,IF(Sheet1!W332="Information Technology Services Dept.",1024,IF(Sheet1!W332="City Clerk and Solicitor Dept",1953,"No")))</f>
        <v>#VALUE!</v>
      </c>
      <c r="AB332" s="5" t="s">
        <v>96</v>
      </c>
      <c r="AC332" t="e">
        <f>IF(Sheet1!W332="Councillors",4608,IF(Sheet1!W332="Information Technology Services Dept.",921,IF(Sheet1!W332="City Clerk and Solicitor Dept",1855,"No")))</f>
        <v>#VALUE!</v>
      </c>
      <c r="AD332" t="e">
        <f t="shared" si="33"/>
        <v>#VALUE!</v>
      </c>
      <c r="AE332" t="str">
        <f ca="1">IF(Sheet1!AM332="DC1MDB01","DC1",IF(Sheet1!AM332="DC1MDB02","DC1",IF(Sheet1!AM332="DC1MDB03","DC1",IF(Sheet1!AM332="DC1MDB04","DC1",IF(Sheet1!AM332="DC1MDB05","DC1",IF(Sheet1!AM332="DC1MDB06","DC1",IF(Sheet1!AM332="DC1MDB07","DC1",IF(Sheet1!AM332="DC1MDB08","DC1",IF(Sheet1!AM332="DC1MDB09","DC1",IF(Sheet1!AM332="DC1MDB10","DC1",IF(Sheet1!AM332="DC4MDB01","DC4",IF(Sheet1!AM332="DC4MDB02","DC4",IF(Sheet1!AM332="DC4MDB03","DC4",IF(Sheet1!AM332="DC4MDB04","DC4",IF(Sheet1!AM332="DC4MDB05","DC4",IF(Sheet1!AM332="DC4MDB06","DC4",IF(Sheet1!AM332="DC4MDB07","DC4",IF(Sheet1!AM332="DC4MDB08","DC4",IF(Sheet1!AM332="DC4MDB09","DC4",IF(Sheet1!AM332="DC4MDB10","DC4","$False"))))))))))))))))))))</f>
        <v>DC4</v>
      </c>
      <c r="AF332" t="s">
        <v>35</v>
      </c>
      <c r="AG332" t="e">
        <f t="shared" si="34"/>
        <v>#VALUE!</v>
      </c>
      <c r="AH332" t="e">
        <f t="shared" si="35"/>
        <v>#VALUE!</v>
      </c>
      <c r="AI332" t="s">
        <v>11</v>
      </c>
      <c r="AJ332" t="s">
        <v>12</v>
      </c>
      <c r="AK332" t="s">
        <v>13</v>
      </c>
      <c r="AL332" t="s">
        <v>14</v>
      </c>
      <c r="AM332" t="s">
        <v>5</v>
      </c>
      <c r="AN332" t="s">
        <v>15</v>
      </c>
      <c r="AO332" t="s">
        <v>16</v>
      </c>
      <c r="AP332" t="s">
        <v>17</v>
      </c>
      <c r="AQ332" t="s">
        <v>18</v>
      </c>
      <c r="AR332" t="s">
        <v>19</v>
      </c>
    </row>
    <row r="333" spans="1:44" ht="13.5" customHeight="1">
      <c r="A333" s="7"/>
      <c r="B333" s="7"/>
      <c r="C333" s="7"/>
      <c r="D333" s="8"/>
      <c r="F333" s="9" t="str">
        <f>(Sheet1!AE333)</f>
        <v/>
      </c>
      <c r="G333" t="str">
        <f>IF(OR(Sheet1!AH333="Yes",Sheet1!AF333="Yes"),"\\CMFP538\"&amp;Sheet1!AK333,"")</f>
        <v/>
      </c>
      <c r="H333" t="str">
        <f>IF(G333="","",Sheet1!AK333)</f>
        <v/>
      </c>
      <c r="I333" t="str">
        <f>IF(G333="","",Sheet1!AJ333)</f>
        <v/>
      </c>
      <c r="J333" t="e">
        <f>PROPER(Sheet1!Z333)</f>
        <v>#VALUE!</v>
      </c>
      <c r="K333" t="e">
        <f>PROPER(TRIM(IF(ISERROR(Sheet1!N333),Sheet1!Q333,Sheet1!N333)))</f>
        <v>#VALUE!</v>
      </c>
      <c r="L333" t="e">
        <f>PROPER(Sheet1!V333)</f>
        <v>#VALUE!</v>
      </c>
      <c r="M333" t="str">
        <f>TRIM(IF(ISERROR(Sheet1!P333),"",Sheet1!P333))</f>
        <v/>
      </c>
      <c r="N333" s="6" t="e">
        <f>(Sheet1!AA333)</f>
        <v>#VALUE!</v>
      </c>
      <c r="O333" s="6" t="e">
        <f t="shared" si="31"/>
        <v>#VALUE!</v>
      </c>
      <c r="P333" s="6" t="e">
        <f>IF(Sheet1!X333="No","No",IF(Sheet1!X333="","No","Yes"))</f>
        <v>#VALUE!</v>
      </c>
      <c r="Q333" t="e">
        <f>(Sheet1!AB333)</f>
        <v>#VALUE!</v>
      </c>
      <c r="R333" s="6" t="e">
        <f>IF(Sheet1!F333=FALSE,Q333,Sheet1!G333&amp;Sheet1!F333)</f>
        <v>#VALUE!</v>
      </c>
      <c r="S333" s="6" t="e">
        <f t="shared" si="32"/>
        <v>#VALUE!</v>
      </c>
      <c r="T333" s="6" t="e">
        <f>IF(Sheet1!A333=0,"C=US;A= ;P=Regional Municip;O=Lisgar;S="&amp;K333&amp;";"&amp;"G="&amp;L333&amp;";"&amp;"I="&amp;M333&amp;";","C=US;A= ;P=Regional Municip;O=Lisgar;S="&amp;K333&amp;";"&amp;"G="&amp;L333&amp;Sheet1!A333&amp;";"&amp;"I="&amp;M333&amp;";")</f>
        <v>#N/A</v>
      </c>
      <c r="U333" t="str">
        <f ca="1">(Sheet1!AM333)</f>
        <v>DC1MDB08</v>
      </c>
      <c r="V333" t="e">
        <f>(Sheet1!AC333)</f>
        <v>#VALUE!</v>
      </c>
      <c r="W333" t="e">
        <f>Sheet3!D333</f>
        <v>#VALUE!</v>
      </c>
      <c r="X333" t="e">
        <f>Sheet3!E333</f>
        <v>#VALUE!</v>
      </c>
      <c r="Y333" t="str">
        <f t="shared" si="30"/>
        <v/>
      </c>
      <c r="Z333" t="str">
        <f>IF(ISERROR(Sheet1!AI333),"",Sheet1!AI333)</f>
        <v/>
      </c>
      <c r="AA333" t="e">
        <f>IF(Sheet1!W333="Councillors",5120,IF(Sheet1!W333="Information Technology Services Dept.",1024,IF(Sheet1!W333="City Clerk and Solicitor Dept",1953,"No")))</f>
        <v>#VALUE!</v>
      </c>
      <c r="AB333" s="5" t="s">
        <v>96</v>
      </c>
      <c r="AC333" t="e">
        <f>IF(Sheet1!W333="Councillors",4608,IF(Sheet1!W333="Information Technology Services Dept.",921,IF(Sheet1!W333="City Clerk and Solicitor Dept",1855,"No")))</f>
        <v>#VALUE!</v>
      </c>
      <c r="AD333" t="e">
        <f t="shared" si="33"/>
        <v>#VALUE!</v>
      </c>
      <c r="AE333" t="str">
        <f ca="1">IF(Sheet1!AM333="DC1MDB01","DC1",IF(Sheet1!AM333="DC1MDB02","DC1",IF(Sheet1!AM333="DC1MDB03","DC1",IF(Sheet1!AM333="DC1MDB04","DC1",IF(Sheet1!AM333="DC1MDB05","DC1",IF(Sheet1!AM333="DC1MDB06","DC1",IF(Sheet1!AM333="DC1MDB07","DC1",IF(Sheet1!AM333="DC1MDB08","DC1",IF(Sheet1!AM333="DC1MDB09","DC1",IF(Sheet1!AM333="DC1MDB10","DC1",IF(Sheet1!AM333="DC4MDB01","DC4",IF(Sheet1!AM333="DC4MDB02","DC4",IF(Sheet1!AM333="DC4MDB03","DC4",IF(Sheet1!AM333="DC4MDB04","DC4",IF(Sheet1!AM333="DC4MDB05","DC4",IF(Sheet1!AM333="DC4MDB06","DC4",IF(Sheet1!AM333="DC4MDB07","DC4",IF(Sheet1!AM333="DC4MDB08","DC4",IF(Sheet1!AM333="DC4MDB09","DC4",IF(Sheet1!AM333="DC4MDB10","DC4","$False"))))))))))))))))))))</f>
        <v>DC1</v>
      </c>
      <c r="AF333" t="s">
        <v>35</v>
      </c>
      <c r="AG333" t="e">
        <f t="shared" si="34"/>
        <v>#VALUE!</v>
      </c>
      <c r="AH333" t="e">
        <f t="shared" si="35"/>
        <v>#VALUE!</v>
      </c>
      <c r="AI333" t="s">
        <v>11</v>
      </c>
      <c r="AJ333" t="s">
        <v>12</v>
      </c>
      <c r="AK333" t="s">
        <v>13</v>
      </c>
      <c r="AL333" t="s">
        <v>14</v>
      </c>
      <c r="AM333" t="s">
        <v>5</v>
      </c>
      <c r="AN333" t="s">
        <v>15</v>
      </c>
      <c r="AO333" t="s">
        <v>16</v>
      </c>
      <c r="AP333" t="s">
        <v>17</v>
      </c>
      <c r="AQ333" t="s">
        <v>18</v>
      </c>
      <c r="AR333" t="s">
        <v>19</v>
      </c>
    </row>
    <row r="334" spans="1:44" ht="13.5" customHeight="1">
      <c r="A334" s="7"/>
      <c r="B334" s="7"/>
      <c r="C334" s="7"/>
      <c r="D334" s="8"/>
      <c r="F334" s="9" t="str">
        <f>(Sheet1!AE334)</f>
        <v/>
      </c>
      <c r="G334" t="str">
        <f>IF(OR(Sheet1!AH334="Yes",Sheet1!AF334="Yes"),"\\CMFP538\"&amp;Sheet1!AK334,"")</f>
        <v/>
      </c>
      <c r="H334" t="str">
        <f>IF(G334="","",Sheet1!AK334)</f>
        <v/>
      </c>
      <c r="I334" t="str">
        <f>IF(G334="","",Sheet1!AJ334)</f>
        <v/>
      </c>
      <c r="J334" t="e">
        <f>PROPER(Sheet1!Z334)</f>
        <v>#VALUE!</v>
      </c>
      <c r="K334" t="e">
        <f>PROPER(TRIM(IF(ISERROR(Sheet1!N334),Sheet1!Q334,Sheet1!N334)))</f>
        <v>#VALUE!</v>
      </c>
      <c r="L334" t="e">
        <f>PROPER(Sheet1!V334)</f>
        <v>#VALUE!</v>
      </c>
      <c r="M334" t="str">
        <f>TRIM(IF(ISERROR(Sheet1!P334),"",Sheet1!P334))</f>
        <v/>
      </c>
      <c r="N334" s="6" t="e">
        <f>(Sheet1!AA334)</f>
        <v>#VALUE!</v>
      </c>
      <c r="O334" s="6" t="e">
        <f t="shared" si="31"/>
        <v>#VALUE!</v>
      </c>
      <c r="P334" s="6" t="e">
        <f>IF(Sheet1!X334="No","No",IF(Sheet1!X334="","No","Yes"))</f>
        <v>#VALUE!</v>
      </c>
      <c r="Q334" t="e">
        <f>(Sheet1!AB334)</f>
        <v>#VALUE!</v>
      </c>
      <c r="R334" s="6" t="e">
        <f>IF(Sheet1!F334=FALSE,Q334,Sheet1!G334&amp;Sheet1!F334)</f>
        <v>#VALUE!</v>
      </c>
      <c r="S334" s="6" t="e">
        <f t="shared" si="32"/>
        <v>#VALUE!</v>
      </c>
      <c r="T334" s="6" t="e">
        <f>IF(Sheet1!A334=0,"C=US;A= ;P=Regional Municip;O=Lisgar;S="&amp;K334&amp;";"&amp;"G="&amp;L334&amp;";"&amp;"I="&amp;M334&amp;";","C=US;A= ;P=Regional Municip;O=Lisgar;S="&amp;K334&amp;";"&amp;"G="&amp;L334&amp;Sheet1!A334&amp;";"&amp;"I="&amp;M334&amp;";")</f>
        <v>#N/A</v>
      </c>
      <c r="U334" t="str">
        <f ca="1">(Sheet1!AM334)</f>
        <v>DC1MDB02</v>
      </c>
      <c r="V334" t="e">
        <f>(Sheet1!AC334)</f>
        <v>#VALUE!</v>
      </c>
      <c r="W334" t="e">
        <f>Sheet3!D334</f>
        <v>#VALUE!</v>
      </c>
      <c r="X334" t="e">
        <f>Sheet3!E334</f>
        <v>#VALUE!</v>
      </c>
      <c r="Y334" t="str">
        <f t="shared" si="30"/>
        <v/>
      </c>
      <c r="Z334" t="str">
        <f>IF(ISERROR(Sheet1!AI334),"",Sheet1!AI334)</f>
        <v/>
      </c>
      <c r="AA334" t="e">
        <f>IF(Sheet1!W334="Councillors",5120,IF(Sheet1!W334="Information Technology Services Dept.",1024,IF(Sheet1!W334="City Clerk and Solicitor Dept",1953,"No")))</f>
        <v>#VALUE!</v>
      </c>
      <c r="AB334" s="5" t="s">
        <v>96</v>
      </c>
      <c r="AC334" t="e">
        <f>IF(Sheet1!W334="Councillors",4608,IF(Sheet1!W334="Information Technology Services Dept.",921,IF(Sheet1!W334="City Clerk and Solicitor Dept",1855,"No")))</f>
        <v>#VALUE!</v>
      </c>
      <c r="AD334" t="e">
        <f t="shared" si="33"/>
        <v>#VALUE!</v>
      </c>
      <c r="AE334" t="str">
        <f ca="1">IF(Sheet1!AM334="DC1MDB01","DC1",IF(Sheet1!AM334="DC1MDB02","DC1",IF(Sheet1!AM334="DC1MDB03","DC1",IF(Sheet1!AM334="DC1MDB04","DC1",IF(Sheet1!AM334="DC1MDB05","DC1",IF(Sheet1!AM334="DC1MDB06","DC1",IF(Sheet1!AM334="DC1MDB07","DC1",IF(Sheet1!AM334="DC1MDB08","DC1",IF(Sheet1!AM334="DC1MDB09","DC1",IF(Sheet1!AM334="DC1MDB10","DC1",IF(Sheet1!AM334="DC4MDB01","DC4",IF(Sheet1!AM334="DC4MDB02","DC4",IF(Sheet1!AM334="DC4MDB03","DC4",IF(Sheet1!AM334="DC4MDB04","DC4",IF(Sheet1!AM334="DC4MDB05","DC4",IF(Sheet1!AM334="DC4MDB06","DC4",IF(Sheet1!AM334="DC4MDB07","DC4",IF(Sheet1!AM334="DC4MDB08","DC4",IF(Sheet1!AM334="DC4MDB09","DC4",IF(Sheet1!AM334="DC4MDB10","DC4","$False"))))))))))))))))))))</f>
        <v>DC1</v>
      </c>
      <c r="AF334" t="s">
        <v>35</v>
      </c>
      <c r="AG334" t="e">
        <f t="shared" si="34"/>
        <v>#VALUE!</v>
      </c>
      <c r="AH334" t="e">
        <f t="shared" si="35"/>
        <v>#VALUE!</v>
      </c>
      <c r="AI334" t="s">
        <v>11</v>
      </c>
      <c r="AJ334" t="s">
        <v>12</v>
      </c>
      <c r="AK334" t="s">
        <v>13</v>
      </c>
      <c r="AL334" t="s">
        <v>14</v>
      </c>
      <c r="AM334" t="s">
        <v>5</v>
      </c>
      <c r="AN334" t="s">
        <v>15</v>
      </c>
      <c r="AO334" t="s">
        <v>16</v>
      </c>
      <c r="AP334" t="s">
        <v>17</v>
      </c>
      <c r="AQ334" t="s">
        <v>18</v>
      </c>
      <c r="AR334" t="s">
        <v>19</v>
      </c>
    </row>
    <row r="335" spans="1:44" ht="13.5" customHeight="1">
      <c r="A335" s="7"/>
      <c r="B335" s="7"/>
      <c r="C335" s="7"/>
      <c r="D335" s="8"/>
      <c r="F335" s="9" t="str">
        <f>(Sheet1!AE335)</f>
        <v/>
      </c>
      <c r="G335" t="str">
        <f>IF(OR(Sheet1!AH335="Yes",Sheet1!AF335="Yes"),"\\CMFP538\"&amp;Sheet1!AK335,"")</f>
        <v/>
      </c>
      <c r="H335" t="str">
        <f>IF(G335="","",Sheet1!AK335)</f>
        <v/>
      </c>
      <c r="I335" t="str">
        <f>IF(G335="","",Sheet1!AJ335)</f>
        <v/>
      </c>
      <c r="J335" t="e">
        <f>PROPER(Sheet1!Z335)</f>
        <v>#VALUE!</v>
      </c>
      <c r="K335" t="e">
        <f>PROPER(TRIM(IF(ISERROR(Sheet1!N335),Sheet1!Q335,Sheet1!N335)))</f>
        <v>#VALUE!</v>
      </c>
      <c r="L335" t="e">
        <f>PROPER(Sheet1!V335)</f>
        <v>#VALUE!</v>
      </c>
      <c r="M335" t="str">
        <f>TRIM(IF(ISERROR(Sheet1!P335),"",Sheet1!P335))</f>
        <v/>
      </c>
      <c r="N335" s="6" t="e">
        <f>(Sheet1!AA335)</f>
        <v>#VALUE!</v>
      </c>
      <c r="O335" s="6" t="e">
        <f t="shared" si="31"/>
        <v>#VALUE!</v>
      </c>
      <c r="P335" s="6" t="e">
        <f>IF(Sheet1!X335="No","No",IF(Sheet1!X335="","No","Yes"))</f>
        <v>#VALUE!</v>
      </c>
      <c r="Q335" t="e">
        <f>(Sheet1!AB335)</f>
        <v>#VALUE!</v>
      </c>
      <c r="R335" s="6" t="e">
        <f>IF(Sheet1!F335=FALSE,Q335,Sheet1!G335&amp;Sheet1!F335)</f>
        <v>#VALUE!</v>
      </c>
      <c r="S335" s="6" t="e">
        <f t="shared" si="32"/>
        <v>#VALUE!</v>
      </c>
      <c r="T335" s="6" t="e">
        <f>IF(Sheet1!A335=0,"C=US;A= ;P=Regional Municip;O=Lisgar;S="&amp;K335&amp;";"&amp;"G="&amp;L335&amp;";"&amp;"I="&amp;M335&amp;";","C=US;A= ;P=Regional Municip;O=Lisgar;S="&amp;K335&amp;";"&amp;"G="&amp;L335&amp;Sheet1!A335&amp;";"&amp;"I="&amp;M335&amp;";")</f>
        <v>#N/A</v>
      </c>
      <c r="U335" t="str">
        <f ca="1">(Sheet1!AM335)</f>
        <v>DC1MDB04</v>
      </c>
      <c r="V335" t="e">
        <f>(Sheet1!AC335)</f>
        <v>#VALUE!</v>
      </c>
      <c r="W335" t="e">
        <f>Sheet3!D335</f>
        <v>#VALUE!</v>
      </c>
      <c r="X335" t="e">
        <f>Sheet3!E335</f>
        <v>#VALUE!</v>
      </c>
      <c r="Y335" t="str">
        <f t="shared" si="30"/>
        <v/>
      </c>
      <c r="Z335" t="str">
        <f>IF(ISERROR(Sheet1!AI335),"",Sheet1!AI335)</f>
        <v/>
      </c>
      <c r="AA335" t="e">
        <f>IF(Sheet1!W335="Councillors",5120,IF(Sheet1!W335="Information Technology Services Dept.",1024,IF(Sheet1!W335="City Clerk and Solicitor Dept",1953,"No")))</f>
        <v>#VALUE!</v>
      </c>
      <c r="AB335" s="5" t="s">
        <v>96</v>
      </c>
      <c r="AC335" t="e">
        <f>IF(Sheet1!W335="Councillors",4608,IF(Sheet1!W335="Information Technology Services Dept.",921,IF(Sheet1!W335="City Clerk and Solicitor Dept",1855,"No")))</f>
        <v>#VALUE!</v>
      </c>
      <c r="AD335" t="e">
        <f t="shared" si="33"/>
        <v>#VALUE!</v>
      </c>
      <c r="AE335" t="str">
        <f ca="1">IF(Sheet1!AM335="DC1MDB01","DC1",IF(Sheet1!AM335="DC1MDB02","DC1",IF(Sheet1!AM335="DC1MDB03","DC1",IF(Sheet1!AM335="DC1MDB04","DC1",IF(Sheet1!AM335="DC1MDB05","DC1",IF(Sheet1!AM335="DC1MDB06","DC1",IF(Sheet1!AM335="DC1MDB07","DC1",IF(Sheet1!AM335="DC1MDB08","DC1",IF(Sheet1!AM335="DC1MDB09","DC1",IF(Sheet1!AM335="DC1MDB10","DC1",IF(Sheet1!AM335="DC4MDB01","DC4",IF(Sheet1!AM335="DC4MDB02","DC4",IF(Sheet1!AM335="DC4MDB03","DC4",IF(Sheet1!AM335="DC4MDB04","DC4",IF(Sheet1!AM335="DC4MDB05","DC4",IF(Sheet1!AM335="DC4MDB06","DC4",IF(Sheet1!AM335="DC4MDB07","DC4",IF(Sheet1!AM335="DC4MDB08","DC4",IF(Sheet1!AM335="DC4MDB09","DC4",IF(Sheet1!AM335="DC4MDB10","DC4","$False"))))))))))))))))))))</f>
        <v>DC1</v>
      </c>
      <c r="AF335" t="s">
        <v>35</v>
      </c>
      <c r="AG335" t="e">
        <f t="shared" si="34"/>
        <v>#VALUE!</v>
      </c>
      <c r="AH335" t="e">
        <f t="shared" si="35"/>
        <v>#VALUE!</v>
      </c>
      <c r="AI335" t="s">
        <v>11</v>
      </c>
      <c r="AJ335" t="s">
        <v>12</v>
      </c>
      <c r="AK335" t="s">
        <v>13</v>
      </c>
      <c r="AL335" t="s">
        <v>14</v>
      </c>
      <c r="AM335" t="s">
        <v>5</v>
      </c>
      <c r="AN335" t="s">
        <v>15</v>
      </c>
      <c r="AO335" t="s">
        <v>16</v>
      </c>
      <c r="AP335" t="s">
        <v>17</v>
      </c>
      <c r="AQ335" t="s">
        <v>18</v>
      </c>
      <c r="AR335" t="s">
        <v>19</v>
      </c>
    </row>
    <row r="336" spans="1:44" ht="13.5" customHeight="1">
      <c r="A336" s="7"/>
      <c r="B336" s="7"/>
      <c r="C336" s="7"/>
      <c r="D336" s="8"/>
      <c r="F336" s="9" t="str">
        <f>(Sheet1!AE336)</f>
        <v/>
      </c>
      <c r="G336" t="str">
        <f>IF(OR(Sheet1!AH336="Yes",Sheet1!AF336="Yes"),"\\CMFP538\"&amp;Sheet1!AK336,"")</f>
        <v/>
      </c>
      <c r="H336" t="str">
        <f>IF(G336="","",Sheet1!AK336)</f>
        <v/>
      </c>
      <c r="I336" t="str">
        <f>IF(G336="","",Sheet1!AJ336)</f>
        <v/>
      </c>
      <c r="J336" t="e">
        <f>PROPER(Sheet1!Z336)</f>
        <v>#VALUE!</v>
      </c>
      <c r="K336" t="e">
        <f>PROPER(TRIM(IF(ISERROR(Sheet1!N336),Sheet1!Q336,Sheet1!N336)))</f>
        <v>#VALUE!</v>
      </c>
      <c r="L336" t="e">
        <f>PROPER(Sheet1!V336)</f>
        <v>#VALUE!</v>
      </c>
      <c r="M336" t="str">
        <f>TRIM(IF(ISERROR(Sheet1!P336),"",Sheet1!P336))</f>
        <v/>
      </c>
      <c r="N336" s="6" t="e">
        <f>(Sheet1!AA336)</f>
        <v>#VALUE!</v>
      </c>
      <c r="O336" s="6" t="e">
        <f t="shared" si="31"/>
        <v>#VALUE!</v>
      </c>
      <c r="P336" s="6" t="e">
        <f>IF(Sheet1!X336="No","No",IF(Sheet1!X336="","No","Yes"))</f>
        <v>#VALUE!</v>
      </c>
      <c r="Q336" t="e">
        <f>(Sheet1!AB336)</f>
        <v>#VALUE!</v>
      </c>
      <c r="R336" s="6" t="e">
        <f>IF(Sheet1!F336=FALSE,Q336,Sheet1!G336&amp;Sheet1!F336)</f>
        <v>#VALUE!</v>
      </c>
      <c r="S336" s="6" t="e">
        <f t="shared" si="32"/>
        <v>#VALUE!</v>
      </c>
      <c r="T336" s="6" t="e">
        <f>IF(Sheet1!A336=0,"C=US;A= ;P=Regional Municip;O=Lisgar;S="&amp;K336&amp;";"&amp;"G="&amp;L336&amp;";"&amp;"I="&amp;M336&amp;";","C=US;A= ;P=Regional Municip;O=Lisgar;S="&amp;K336&amp;";"&amp;"G="&amp;L336&amp;Sheet1!A336&amp;";"&amp;"I="&amp;M336&amp;";")</f>
        <v>#N/A</v>
      </c>
      <c r="U336" t="str">
        <f ca="1">(Sheet1!AM336)</f>
        <v>DC4MDB05</v>
      </c>
      <c r="V336" t="e">
        <f>(Sheet1!AC336)</f>
        <v>#VALUE!</v>
      </c>
      <c r="W336" t="e">
        <f>Sheet3!D336</f>
        <v>#VALUE!</v>
      </c>
      <c r="X336" t="e">
        <f>Sheet3!E336</f>
        <v>#VALUE!</v>
      </c>
      <c r="Y336" t="str">
        <f t="shared" si="30"/>
        <v/>
      </c>
      <c r="Z336" t="str">
        <f>IF(ISERROR(Sheet1!AI336),"",Sheet1!AI336)</f>
        <v/>
      </c>
      <c r="AA336" t="e">
        <f>IF(Sheet1!W336="Councillors",5120,IF(Sheet1!W336="Information Technology Services Dept.",1024,IF(Sheet1!W336="City Clerk and Solicitor Dept",1953,"No")))</f>
        <v>#VALUE!</v>
      </c>
      <c r="AB336" s="5" t="s">
        <v>96</v>
      </c>
      <c r="AC336" t="e">
        <f>IF(Sheet1!W336="Councillors",4608,IF(Sheet1!W336="Information Technology Services Dept.",921,IF(Sheet1!W336="City Clerk and Solicitor Dept",1855,"No")))</f>
        <v>#VALUE!</v>
      </c>
      <c r="AD336" t="e">
        <f t="shared" si="33"/>
        <v>#VALUE!</v>
      </c>
      <c r="AE336" t="str">
        <f ca="1">IF(Sheet1!AM336="DC1MDB01","DC1",IF(Sheet1!AM336="DC1MDB02","DC1",IF(Sheet1!AM336="DC1MDB03","DC1",IF(Sheet1!AM336="DC1MDB04","DC1",IF(Sheet1!AM336="DC1MDB05","DC1",IF(Sheet1!AM336="DC1MDB06","DC1",IF(Sheet1!AM336="DC1MDB07","DC1",IF(Sheet1!AM336="DC1MDB08","DC1",IF(Sheet1!AM336="DC1MDB09","DC1",IF(Sheet1!AM336="DC1MDB10","DC1",IF(Sheet1!AM336="DC4MDB01","DC4",IF(Sheet1!AM336="DC4MDB02","DC4",IF(Sheet1!AM336="DC4MDB03","DC4",IF(Sheet1!AM336="DC4MDB04","DC4",IF(Sheet1!AM336="DC4MDB05","DC4",IF(Sheet1!AM336="DC4MDB06","DC4",IF(Sheet1!AM336="DC4MDB07","DC4",IF(Sheet1!AM336="DC4MDB08","DC4",IF(Sheet1!AM336="DC4MDB09","DC4",IF(Sheet1!AM336="DC4MDB10","DC4","$False"))))))))))))))))))))</f>
        <v>DC4</v>
      </c>
      <c r="AF336" t="s">
        <v>35</v>
      </c>
      <c r="AG336" t="e">
        <f t="shared" si="34"/>
        <v>#VALUE!</v>
      </c>
      <c r="AH336" t="e">
        <f t="shared" si="35"/>
        <v>#VALUE!</v>
      </c>
      <c r="AI336" t="s">
        <v>11</v>
      </c>
      <c r="AJ336" t="s">
        <v>12</v>
      </c>
      <c r="AK336" t="s">
        <v>13</v>
      </c>
      <c r="AL336" t="s">
        <v>14</v>
      </c>
      <c r="AM336" t="s">
        <v>5</v>
      </c>
      <c r="AN336" t="s">
        <v>15</v>
      </c>
      <c r="AO336" t="s">
        <v>16</v>
      </c>
      <c r="AP336" t="s">
        <v>17</v>
      </c>
      <c r="AQ336" t="s">
        <v>18</v>
      </c>
      <c r="AR336" t="s">
        <v>19</v>
      </c>
    </row>
    <row r="337" spans="1:44" ht="13.5" customHeight="1">
      <c r="A337" s="7"/>
      <c r="B337" s="7"/>
      <c r="C337" s="7"/>
      <c r="D337" s="8"/>
      <c r="F337" s="9" t="str">
        <f>(Sheet1!AE337)</f>
        <v/>
      </c>
      <c r="G337" t="str">
        <f>IF(OR(Sheet1!AH337="Yes",Sheet1!AF337="Yes"),"\\CMFP538\"&amp;Sheet1!AK337,"")</f>
        <v/>
      </c>
      <c r="H337" t="str">
        <f>IF(G337="","",Sheet1!AK337)</f>
        <v/>
      </c>
      <c r="I337" t="str">
        <f>IF(G337="","",Sheet1!AJ337)</f>
        <v/>
      </c>
      <c r="J337" t="e">
        <f>PROPER(Sheet1!Z337)</f>
        <v>#VALUE!</v>
      </c>
      <c r="K337" t="e">
        <f>PROPER(TRIM(IF(ISERROR(Sheet1!N337),Sheet1!Q337,Sheet1!N337)))</f>
        <v>#VALUE!</v>
      </c>
      <c r="L337" t="e">
        <f>PROPER(Sheet1!V337)</f>
        <v>#VALUE!</v>
      </c>
      <c r="M337" t="str">
        <f>TRIM(IF(ISERROR(Sheet1!P337),"",Sheet1!P337))</f>
        <v/>
      </c>
      <c r="N337" s="6" t="e">
        <f>(Sheet1!AA337)</f>
        <v>#VALUE!</v>
      </c>
      <c r="O337" s="6" t="e">
        <f t="shared" si="31"/>
        <v>#VALUE!</v>
      </c>
      <c r="P337" s="6" t="e">
        <f>IF(Sheet1!X337="No","No",IF(Sheet1!X337="","No","Yes"))</f>
        <v>#VALUE!</v>
      </c>
      <c r="Q337" t="e">
        <f>(Sheet1!AB337)</f>
        <v>#VALUE!</v>
      </c>
      <c r="R337" s="6" t="e">
        <f>IF(Sheet1!F337=FALSE,Q337,Sheet1!G337&amp;Sheet1!F337)</f>
        <v>#VALUE!</v>
      </c>
      <c r="S337" s="6" t="e">
        <f t="shared" si="32"/>
        <v>#VALUE!</v>
      </c>
      <c r="T337" s="6" t="e">
        <f>IF(Sheet1!A337=0,"C=US;A= ;P=Regional Municip;O=Lisgar;S="&amp;K337&amp;";"&amp;"G="&amp;L337&amp;";"&amp;"I="&amp;M337&amp;";","C=US;A= ;P=Regional Municip;O=Lisgar;S="&amp;K337&amp;";"&amp;"G="&amp;L337&amp;Sheet1!A337&amp;";"&amp;"I="&amp;M337&amp;";")</f>
        <v>#N/A</v>
      </c>
      <c r="U337" t="str">
        <f ca="1">(Sheet1!AM337)</f>
        <v>DC1MDB03</v>
      </c>
      <c r="V337" t="e">
        <f>(Sheet1!AC337)</f>
        <v>#VALUE!</v>
      </c>
      <c r="W337" t="e">
        <f>Sheet3!D337</f>
        <v>#VALUE!</v>
      </c>
      <c r="X337" t="e">
        <f>Sheet3!E337</f>
        <v>#VALUE!</v>
      </c>
      <c r="Y337" t="str">
        <f t="shared" si="30"/>
        <v/>
      </c>
      <c r="Z337" t="str">
        <f>IF(ISERROR(Sheet1!AI337),"",Sheet1!AI337)</f>
        <v/>
      </c>
      <c r="AA337" t="e">
        <f>IF(Sheet1!W337="Councillors",5120,IF(Sheet1!W337="Information Technology Services Dept.",1024,IF(Sheet1!W337="City Clerk and Solicitor Dept",1953,"No")))</f>
        <v>#VALUE!</v>
      </c>
      <c r="AB337" s="5" t="s">
        <v>96</v>
      </c>
      <c r="AC337" t="e">
        <f>IF(Sheet1!W337="Councillors",4608,IF(Sheet1!W337="Information Technology Services Dept.",921,IF(Sheet1!W337="City Clerk and Solicitor Dept",1855,"No")))</f>
        <v>#VALUE!</v>
      </c>
      <c r="AD337" t="e">
        <f t="shared" si="33"/>
        <v>#VALUE!</v>
      </c>
      <c r="AE337" t="str">
        <f ca="1">IF(Sheet1!AM337="DC1MDB01","DC1",IF(Sheet1!AM337="DC1MDB02","DC1",IF(Sheet1!AM337="DC1MDB03","DC1",IF(Sheet1!AM337="DC1MDB04","DC1",IF(Sheet1!AM337="DC1MDB05","DC1",IF(Sheet1!AM337="DC1MDB06","DC1",IF(Sheet1!AM337="DC1MDB07","DC1",IF(Sheet1!AM337="DC1MDB08","DC1",IF(Sheet1!AM337="DC1MDB09","DC1",IF(Sheet1!AM337="DC1MDB10","DC1",IF(Sheet1!AM337="DC4MDB01","DC4",IF(Sheet1!AM337="DC4MDB02","DC4",IF(Sheet1!AM337="DC4MDB03","DC4",IF(Sheet1!AM337="DC4MDB04","DC4",IF(Sheet1!AM337="DC4MDB05","DC4",IF(Sheet1!AM337="DC4MDB06","DC4",IF(Sheet1!AM337="DC4MDB07","DC4",IF(Sheet1!AM337="DC4MDB08","DC4",IF(Sheet1!AM337="DC4MDB09","DC4",IF(Sheet1!AM337="DC4MDB10","DC4","$False"))))))))))))))))))))</f>
        <v>DC1</v>
      </c>
      <c r="AF337" t="s">
        <v>35</v>
      </c>
      <c r="AG337" t="e">
        <f t="shared" si="34"/>
        <v>#VALUE!</v>
      </c>
      <c r="AH337" t="e">
        <f t="shared" si="35"/>
        <v>#VALUE!</v>
      </c>
      <c r="AI337" t="s">
        <v>11</v>
      </c>
      <c r="AJ337" t="s">
        <v>12</v>
      </c>
      <c r="AK337" t="s">
        <v>13</v>
      </c>
      <c r="AL337" t="s">
        <v>14</v>
      </c>
      <c r="AM337" t="s">
        <v>5</v>
      </c>
      <c r="AN337" t="s">
        <v>15</v>
      </c>
      <c r="AO337" t="s">
        <v>16</v>
      </c>
      <c r="AP337" t="s">
        <v>17</v>
      </c>
      <c r="AQ337" t="s">
        <v>18</v>
      </c>
      <c r="AR337" t="s">
        <v>19</v>
      </c>
    </row>
    <row r="338" spans="1:44" ht="13.5" customHeight="1">
      <c r="A338" s="7"/>
      <c r="B338" s="7"/>
      <c r="C338" s="7"/>
      <c r="D338" s="8"/>
      <c r="F338" s="9" t="str">
        <f>(Sheet1!AE338)</f>
        <v/>
      </c>
      <c r="G338" t="str">
        <f>IF(OR(Sheet1!AH338="Yes",Sheet1!AF338="Yes"),"\\CMFP538\"&amp;Sheet1!AK338,"")</f>
        <v/>
      </c>
      <c r="H338" t="str">
        <f>IF(G338="","",Sheet1!AK338)</f>
        <v/>
      </c>
      <c r="I338" t="str">
        <f>IF(G338="","",Sheet1!AJ338)</f>
        <v/>
      </c>
      <c r="J338" t="e">
        <f>PROPER(Sheet1!Z338)</f>
        <v>#VALUE!</v>
      </c>
      <c r="K338" t="e">
        <f>PROPER(TRIM(IF(ISERROR(Sheet1!N338),Sheet1!Q338,Sheet1!N338)))</f>
        <v>#VALUE!</v>
      </c>
      <c r="L338" t="e">
        <f>PROPER(Sheet1!V338)</f>
        <v>#VALUE!</v>
      </c>
      <c r="M338" t="str">
        <f>TRIM(IF(ISERROR(Sheet1!P338),"",Sheet1!P338))</f>
        <v/>
      </c>
      <c r="N338" s="6" t="e">
        <f>(Sheet1!AA338)</f>
        <v>#VALUE!</v>
      </c>
      <c r="O338" s="6" t="e">
        <f t="shared" si="31"/>
        <v>#VALUE!</v>
      </c>
      <c r="P338" s="6" t="e">
        <f>IF(Sheet1!X338="No","No",IF(Sheet1!X338="","No","Yes"))</f>
        <v>#VALUE!</v>
      </c>
      <c r="Q338" t="e">
        <f>(Sheet1!AB338)</f>
        <v>#VALUE!</v>
      </c>
      <c r="R338" s="6" t="e">
        <f>IF(Sheet1!F338=FALSE,Q338,Sheet1!G338&amp;Sheet1!F338)</f>
        <v>#VALUE!</v>
      </c>
      <c r="S338" s="6" t="e">
        <f t="shared" si="32"/>
        <v>#VALUE!</v>
      </c>
      <c r="T338" s="6" t="e">
        <f>IF(Sheet1!A338=0,"C=US;A= ;P=Regional Municip;O=Lisgar;S="&amp;K338&amp;";"&amp;"G="&amp;L338&amp;";"&amp;"I="&amp;M338&amp;";","C=US;A= ;P=Regional Municip;O=Lisgar;S="&amp;K338&amp;";"&amp;"G="&amp;L338&amp;Sheet1!A338&amp;";"&amp;"I="&amp;M338&amp;";")</f>
        <v>#N/A</v>
      </c>
      <c r="U338" t="str">
        <f ca="1">(Sheet1!AM338)</f>
        <v>DC1MDB02</v>
      </c>
      <c r="V338" t="e">
        <f>(Sheet1!AC338)</f>
        <v>#VALUE!</v>
      </c>
      <c r="W338" t="e">
        <f>Sheet3!D338</f>
        <v>#VALUE!</v>
      </c>
      <c r="X338" t="e">
        <f>Sheet3!E338</f>
        <v>#VALUE!</v>
      </c>
      <c r="Y338" t="str">
        <f t="shared" si="30"/>
        <v/>
      </c>
      <c r="Z338" t="str">
        <f>IF(ISERROR(Sheet1!AI338),"",Sheet1!AI338)</f>
        <v/>
      </c>
      <c r="AA338" t="e">
        <f>IF(Sheet1!W338="Councillors",5120,IF(Sheet1!W338="Information Technology Services Dept.",1024,IF(Sheet1!W338="City Clerk and Solicitor Dept",1953,"No")))</f>
        <v>#VALUE!</v>
      </c>
      <c r="AB338" s="5" t="s">
        <v>96</v>
      </c>
      <c r="AC338" t="e">
        <f>IF(Sheet1!W338="Councillors",4608,IF(Sheet1!W338="Information Technology Services Dept.",921,IF(Sheet1!W338="City Clerk and Solicitor Dept",1855,"No")))</f>
        <v>#VALUE!</v>
      </c>
      <c r="AD338" t="e">
        <f t="shared" si="33"/>
        <v>#VALUE!</v>
      </c>
      <c r="AE338" t="str">
        <f ca="1">IF(Sheet1!AM338="DC1MDB01","DC1",IF(Sheet1!AM338="DC1MDB02","DC1",IF(Sheet1!AM338="DC1MDB03","DC1",IF(Sheet1!AM338="DC1MDB04","DC1",IF(Sheet1!AM338="DC1MDB05","DC1",IF(Sheet1!AM338="DC1MDB06","DC1",IF(Sheet1!AM338="DC1MDB07","DC1",IF(Sheet1!AM338="DC1MDB08","DC1",IF(Sheet1!AM338="DC1MDB09","DC1",IF(Sheet1!AM338="DC1MDB10","DC1",IF(Sheet1!AM338="DC4MDB01","DC4",IF(Sheet1!AM338="DC4MDB02","DC4",IF(Sheet1!AM338="DC4MDB03","DC4",IF(Sheet1!AM338="DC4MDB04","DC4",IF(Sheet1!AM338="DC4MDB05","DC4",IF(Sheet1!AM338="DC4MDB06","DC4",IF(Sheet1!AM338="DC4MDB07","DC4",IF(Sheet1!AM338="DC4MDB08","DC4",IF(Sheet1!AM338="DC4MDB09","DC4",IF(Sheet1!AM338="DC4MDB10","DC4","$False"))))))))))))))))))))</f>
        <v>DC1</v>
      </c>
      <c r="AF338" t="s">
        <v>35</v>
      </c>
      <c r="AG338" t="e">
        <f t="shared" si="34"/>
        <v>#VALUE!</v>
      </c>
      <c r="AH338" t="e">
        <f t="shared" si="35"/>
        <v>#VALUE!</v>
      </c>
      <c r="AI338" t="s">
        <v>11</v>
      </c>
      <c r="AJ338" t="s">
        <v>12</v>
      </c>
      <c r="AK338" t="s">
        <v>13</v>
      </c>
      <c r="AL338" t="s">
        <v>14</v>
      </c>
      <c r="AM338" t="s">
        <v>5</v>
      </c>
      <c r="AN338" t="s">
        <v>15</v>
      </c>
      <c r="AO338" t="s">
        <v>16</v>
      </c>
      <c r="AP338" t="s">
        <v>17</v>
      </c>
      <c r="AQ338" t="s">
        <v>18</v>
      </c>
      <c r="AR338" t="s">
        <v>19</v>
      </c>
    </row>
    <row r="339" spans="1:44" ht="13.5" customHeight="1">
      <c r="A339" s="7"/>
      <c r="B339" s="7"/>
      <c r="C339" s="7"/>
      <c r="D339" s="8"/>
      <c r="F339" s="9" t="str">
        <f>(Sheet1!AE339)</f>
        <v/>
      </c>
      <c r="G339" t="str">
        <f>IF(OR(Sheet1!AH339="Yes",Sheet1!AF339="Yes"),"\\CMFP538\"&amp;Sheet1!AK339,"")</f>
        <v/>
      </c>
      <c r="H339" t="str">
        <f>IF(G339="","",Sheet1!AK339)</f>
        <v/>
      </c>
      <c r="I339" t="str">
        <f>IF(G339="","",Sheet1!AJ339)</f>
        <v/>
      </c>
      <c r="J339" t="e">
        <f>PROPER(Sheet1!Z339)</f>
        <v>#VALUE!</v>
      </c>
      <c r="K339" t="e">
        <f>PROPER(TRIM(IF(ISERROR(Sheet1!N339),Sheet1!Q339,Sheet1!N339)))</f>
        <v>#VALUE!</v>
      </c>
      <c r="L339" t="e">
        <f>PROPER(Sheet1!V339)</f>
        <v>#VALUE!</v>
      </c>
      <c r="M339" t="str">
        <f>TRIM(IF(ISERROR(Sheet1!P339),"",Sheet1!P339))</f>
        <v/>
      </c>
      <c r="N339" s="6" t="e">
        <f>(Sheet1!AA339)</f>
        <v>#VALUE!</v>
      </c>
      <c r="O339" s="6" t="e">
        <f t="shared" si="31"/>
        <v>#VALUE!</v>
      </c>
      <c r="P339" s="6" t="e">
        <f>IF(Sheet1!X339="No","No",IF(Sheet1!X339="","No","Yes"))</f>
        <v>#VALUE!</v>
      </c>
      <c r="Q339" t="e">
        <f>(Sheet1!AB339)</f>
        <v>#VALUE!</v>
      </c>
      <c r="R339" s="6" t="e">
        <f>IF(Sheet1!F339=FALSE,Q339,Sheet1!G339&amp;Sheet1!F339)</f>
        <v>#VALUE!</v>
      </c>
      <c r="S339" s="6" t="e">
        <f t="shared" si="32"/>
        <v>#VALUE!</v>
      </c>
      <c r="T339" s="6" t="e">
        <f>IF(Sheet1!A339=0,"C=US;A= ;P=Regional Municip;O=Lisgar;S="&amp;K339&amp;";"&amp;"G="&amp;L339&amp;";"&amp;"I="&amp;M339&amp;";","C=US;A= ;P=Regional Municip;O=Lisgar;S="&amp;K339&amp;";"&amp;"G="&amp;L339&amp;Sheet1!A339&amp;";"&amp;"I="&amp;M339&amp;";")</f>
        <v>#N/A</v>
      </c>
      <c r="U339" t="str">
        <f ca="1">(Sheet1!AM339)</f>
        <v>DC1MDB02</v>
      </c>
      <c r="V339" t="e">
        <f>(Sheet1!AC339)</f>
        <v>#VALUE!</v>
      </c>
      <c r="W339" t="e">
        <f>Sheet3!D339</f>
        <v>#VALUE!</v>
      </c>
      <c r="X339" t="e">
        <f>Sheet3!E339</f>
        <v>#VALUE!</v>
      </c>
      <c r="Y339" t="str">
        <f t="shared" si="30"/>
        <v/>
      </c>
      <c r="Z339" t="str">
        <f>IF(ISERROR(Sheet1!AI339),"",Sheet1!AI339)</f>
        <v/>
      </c>
      <c r="AA339" t="e">
        <f>IF(Sheet1!W339="Councillors",5120,IF(Sheet1!W339="Information Technology Services Dept.",1024,IF(Sheet1!W339="City Clerk and Solicitor Dept",1953,"No")))</f>
        <v>#VALUE!</v>
      </c>
      <c r="AB339" s="5" t="s">
        <v>96</v>
      </c>
      <c r="AC339" t="e">
        <f>IF(Sheet1!W339="Councillors",4608,IF(Sheet1!W339="Information Technology Services Dept.",921,IF(Sheet1!W339="City Clerk and Solicitor Dept",1855,"No")))</f>
        <v>#VALUE!</v>
      </c>
      <c r="AD339" t="e">
        <f t="shared" si="33"/>
        <v>#VALUE!</v>
      </c>
      <c r="AE339" t="str">
        <f ca="1">IF(Sheet1!AM339="DC1MDB01","DC1",IF(Sheet1!AM339="DC1MDB02","DC1",IF(Sheet1!AM339="DC1MDB03","DC1",IF(Sheet1!AM339="DC1MDB04","DC1",IF(Sheet1!AM339="DC1MDB05","DC1",IF(Sheet1!AM339="DC1MDB06","DC1",IF(Sheet1!AM339="DC1MDB07","DC1",IF(Sheet1!AM339="DC1MDB08","DC1",IF(Sheet1!AM339="DC1MDB09","DC1",IF(Sheet1!AM339="DC1MDB10","DC1",IF(Sheet1!AM339="DC4MDB01","DC4",IF(Sheet1!AM339="DC4MDB02","DC4",IF(Sheet1!AM339="DC4MDB03","DC4",IF(Sheet1!AM339="DC4MDB04","DC4",IF(Sheet1!AM339="DC4MDB05","DC4",IF(Sheet1!AM339="DC4MDB06","DC4",IF(Sheet1!AM339="DC4MDB07","DC4",IF(Sheet1!AM339="DC4MDB08","DC4",IF(Sheet1!AM339="DC4MDB09","DC4",IF(Sheet1!AM339="DC4MDB10","DC4","$False"))))))))))))))))))))</f>
        <v>DC1</v>
      </c>
      <c r="AF339" t="s">
        <v>35</v>
      </c>
      <c r="AG339" t="e">
        <f t="shared" si="34"/>
        <v>#VALUE!</v>
      </c>
      <c r="AH339" t="e">
        <f t="shared" si="35"/>
        <v>#VALUE!</v>
      </c>
      <c r="AI339" t="s">
        <v>11</v>
      </c>
      <c r="AJ339" t="s">
        <v>12</v>
      </c>
      <c r="AK339" t="s">
        <v>13</v>
      </c>
      <c r="AL339" t="s">
        <v>14</v>
      </c>
      <c r="AM339" t="s">
        <v>5</v>
      </c>
      <c r="AN339" t="s">
        <v>15</v>
      </c>
      <c r="AO339" t="s">
        <v>16</v>
      </c>
      <c r="AP339" t="s">
        <v>17</v>
      </c>
      <c r="AQ339" t="s">
        <v>18</v>
      </c>
      <c r="AR339" t="s">
        <v>19</v>
      </c>
    </row>
    <row r="340" spans="1:44" ht="13.5" customHeight="1">
      <c r="A340" s="7"/>
      <c r="B340" s="7"/>
      <c r="C340" s="7"/>
      <c r="D340" s="8"/>
      <c r="F340" s="9" t="str">
        <f>(Sheet1!AE340)</f>
        <v/>
      </c>
      <c r="G340" t="str">
        <f>IF(OR(Sheet1!AH340="Yes",Sheet1!AF340="Yes"),"\\CMFP538\"&amp;Sheet1!AK340,"")</f>
        <v/>
      </c>
      <c r="H340" t="str">
        <f>IF(G340="","",Sheet1!AK340)</f>
        <v/>
      </c>
      <c r="I340" t="str">
        <f>IF(G340="","",Sheet1!AJ340)</f>
        <v/>
      </c>
      <c r="J340" t="e">
        <f>PROPER(Sheet1!Z340)</f>
        <v>#VALUE!</v>
      </c>
      <c r="K340" t="e">
        <f>PROPER(TRIM(IF(ISERROR(Sheet1!N340),Sheet1!Q340,Sheet1!N340)))</f>
        <v>#VALUE!</v>
      </c>
      <c r="L340" t="e">
        <f>PROPER(Sheet1!V340)</f>
        <v>#VALUE!</v>
      </c>
      <c r="M340" t="str">
        <f>TRIM(IF(ISERROR(Sheet1!P340),"",Sheet1!P340))</f>
        <v/>
      </c>
      <c r="N340" s="6" t="e">
        <f>(Sheet1!AA340)</f>
        <v>#VALUE!</v>
      </c>
      <c r="O340" s="6" t="e">
        <f t="shared" si="31"/>
        <v>#VALUE!</v>
      </c>
      <c r="P340" s="6" t="e">
        <f>IF(Sheet1!X340="No","No",IF(Sheet1!X340="","No","Yes"))</f>
        <v>#VALUE!</v>
      </c>
      <c r="Q340" t="e">
        <f>(Sheet1!AB340)</f>
        <v>#VALUE!</v>
      </c>
      <c r="R340" s="6" t="e">
        <f>IF(Sheet1!F340=FALSE,Q340,Sheet1!G340&amp;Sheet1!F340)</f>
        <v>#VALUE!</v>
      </c>
      <c r="S340" s="6" t="e">
        <f t="shared" si="32"/>
        <v>#VALUE!</v>
      </c>
      <c r="T340" s="6" t="e">
        <f>IF(Sheet1!A340=0,"C=US;A= ;P=Regional Municip;O=Lisgar;S="&amp;K340&amp;";"&amp;"G="&amp;L340&amp;";"&amp;"I="&amp;M340&amp;";","C=US;A= ;P=Regional Municip;O=Lisgar;S="&amp;K340&amp;";"&amp;"G="&amp;L340&amp;Sheet1!A340&amp;";"&amp;"I="&amp;M340&amp;";")</f>
        <v>#N/A</v>
      </c>
      <c r="U340" t="str">
        <f ca="1">(Sheet1!AM340)</f>
        <v>DC1MDB02</v>
      </c>
      <c r="V340" t="e">
        <f>(Sheet1!AC340)</f>
        <v>#VALUE!</v>
      </c>
      <c r="W340" t="e">
        <f>Sheet3!D340</f>
        <v>#VALUE!</v>
      </c>
      <c r="X340" t="e">
        <f>Sheet3!E340</f>
        <v>#VALUE!</v>
      </c>
      <c r="Y340" t="str">
        <f t="shared" si="30"/>
        <v/>
      </c>
      <c r="Z340" t="str">
        <f>IF(ISERROR(Sheet1!AI340),"",Sheet1!AI340)</f>
        <v/>
      </c>
      <c r="AA340" t="e">
        <f>IF(Sheet1!W340="Councillors",5120,IF(Sheet1!W340="Information Technology Services Dept.",1024,IF(Sheet1!W340="City Clerk and Solicitor Dept",1953,"No")))</f>
        <v>#VALUE!</v>
      </c>
      <c r="AB340" s="5" t="s">
        <v>96</v>
      </c>
      <c r="AC340" t="e">
        <f>IF(Sheet1!W340="Councillors",4608,IF(Sheet1!W340="Information Technology Services Dept.",921,IF(Sheet1!W340="City Clerk and Solicitor Dept",1855,"No")))</f>
        <v>#VALUE!</v>
      </c>
      <c r="AD340" t="e">
        <f t="shared" si="33"/>
        <v>#VALUE!</v>
      </c>
      <c r="AE340" t="str">
        <f ca="1">IF(Sheet1!AM340="DC1MDB01","DC1",IF(Sheet1!AM340="DC1MDB02","DC1",IF(Sheet1!AM340="DC1MDB03","DC1",IF(Sheet1!AM340="DC1MDB04","DC1",IF(Sheet1!AM340="DC1MDB05","DC1",IF(Sheet1!AM340="DC1MDB06","DC1",IF(Sheet1!AM340="DC1MDB07","DC1",IF(Sheet1!AM340="DC1MDB08","DC1",IF(Sheet1!AM340="DC1MDB09","DC1",IF(Sheet1!AM340="DC1MDB10","DC1",IF(Sheet1!AM340="DC4MDB01","DC4",IF(Sheet1!AM340="DC4MDB02","DC4",IF(Sheet1!AM340="DC4MDB03","DC4",IF(Sheet1!AM340="DC4MDB04","DC4",IF(Sheet1!AM340="DC4MDB05","DC4",IF(Sheet1!AM340="DC4MDB06","DC4",IF(Sheet1!AM340="DC4MDB07","DC4",IF(Sheet1!AM340="DC4MDB08","DC4",IF(Sheet1!AM340="DC4MDB09","DC4",IF(Sheet1!AM340="DC4MDB10","DC4","$False"))))))))))))))))))))</f>
        <v>DC1</v>
      </c>
      <c r="AF340" t="s">
        <v>35</v>
      </c>
      <c r="AG340" t="e">
        <f t="shared" si="34"/>
        <v>#VALUE!</v>
      </c>
      <c r="AH340" t="e">
        <f t="shared" si="35"/>
        <v>#VALUE!</v>
      </c>
      <c r="AI340" t="s">
        <v>11</v>
      </c>
      <c r="AJ340" t="s">
        <v>12</v>
      </c>
      <c r="AK340" t="s">
        <v>13</v>
      </c>
      <c r="AL340" t="s">
        <v>14</v>
      </c>
      <c r="AM340" t="s">
        <v>5</v>
      </c>
      <c r="AN340" t="s">
        <v>15</v>
      </c>
      <c r="AO340" t="s">
        <v>16</v>
      </c>
      <c r="AP340" t="s">
        <v>17</v>
      </c>
      <c r="AQ340" t="s">
        <v>18</v>
      </c>
      <c r="AR340" t="s">
        <v>19</v>
      </c>
    </row>
    <row r="341" spans="1:44" ht="13.5" customHeight="1">
      <c r="A341" s="7"/>
      <c r="B341" s="7"/>
      <c r="C341" s="7"/>
      <c r="D341" s="8"/>
      <c r="F341" s="9" t="str">
        <f>(Sheet1!AE341)</f>
        <v/>
      </c>
      <c r="G341" t="str">
        <f>IF(OR(Sheet1!AH341="Yes",Sheet1!AF341="Yes"),"\\CMFP538\"&amp;Sheet1!AK341,"")</f>
        <v/>
      </c>
      <c r="H341" t="str">
        <f>IF(G341="","",Sheet1!AK341)</f>
        <v/>
      </c>
      <c r="I341" t="str">
        <f>IF(G341="","",Sheet1!AJ341)</f>
        <v/>
      </c>
      <c r="J341" t="e">
        <f>PROPER(Sheet1!Z341)</f>
        <v>#VALUE!</v>
      </c>
      <c r="K341" t="e">
        <f>PROPER(TRIM(IF(ISERROR(Sheet1!N341),Sheet1!Q341,Sheet1!N341)))</f>
        <v>#VALUE!</v>
      </c>
      <c r="L341" t="e">
        <f>PROPER(Sheet1!V341)</f>
        <v>#VALUE!</v>
      </c>
      <c r="M341" t="str">
        <f>TRIM(IF(ISERROR(Sheet1!P341),"",Sheet1!P341))</f>
        <v/>
      </c>
      <c r="N341" s="6" t="e">
        <f>(Sheet1!AA341)</f>
        <v>#VALUE!</v>
      </c>
      <c r="O341" s="6" t="e">
        <f t="shared" si="31"/>
        <v>#VALUE!</v>
      </c>
      <c r="P341" s="6" t="e">
        <f>IF(Sheet1!X341="No","No",IF(Sheet1!X341="","No","Yes"))</f>
        <v>#VALUE!</v>
      </c>
      <c r="Q341" t="e">
        <f>(Sheet1!AB341)</f>
        <v>#VALUE!</v>
      </c>
      <c r="R341" s="6" t="e">
        <f>IF(Sheet1!F341=FALSE,Q341,Sheet1!G341&amp;Sheet1!F341)</f>
        <v>#VALUE!</v>
      </c>
      <c r="S341" s="6" t="e">
        <f t="shared" si="32"/>
        <v>#VALUE!</v>
      </c>
      <c r="T341" s="6" t="e">
        <f>IF(Sheet1!A341=0,"C=US;A= ;P=Regional Municip;O=Lisgar;S="&amp;K341&amp;";"&amp;"G="&amp;L341&amp;";"&amp;"I="&amp;M341&amp;";","C=US;A= ;P=Regional Municip;O=Lisgar;S="&amp;K341&amp;";"&amp;"G="&amp;L341&amp;Sheet1!A341&amp;";"&amp;"I="&amp;M341&amp;";")</f>
        <v>#N/A</v>
      </c>
      <c r="U341" t="str">
        <f ca="1">(Sheet1!AM341)</f>
        <v>DC4MDB07</v>
      </c>
      <c r="V341" t="e">
        <f>(Sheet1!AC341)</f>
        <v>#VALUE!</v>
      </c>
      <c r="W341" t="e">
        <f>Sheet3!D341</f>
        <v>#VALUE!</v>
      </c>
      <c r="X341" t="e">
        <f>Sheet3!E341</f>
        <v>#VALUE!</v>
      </c>
      <c r="Y341" t="str">
        <f t="shared" si="30"/>
        <v/>
      </c>
      <c r="Z341" t="str">
        <f>IF(ISERROR(Sheet1!AI341),"",Sheet1!AI341)</f>
        <v/>
      </c>
      <c r="AA341" t="e">
        <f>IF(Sheet1!W341="Councillors",5120,IF(Sheet1!W341="Information Technology Services Dept.",1024,IF(Sheet1!W341="City Clerk and Solicitor Dept",1953,"No")))</f>
        <v>#VALUE!</v>
      </c>
      <c r="AB341" s="5" t="s">
        <v>96</v>
      </c>
      <c r="AC341" t="e">
        <f>IF(Sheet1!W341="Councillors",4608,IF(Sheet1!W341="Information Technology Services Dept.",921,IF(Sheet1!W341="City Clerk and Solicitor Dept",1855,"No")))</f>
        <v>#VALUE!</v>
      </c>
      <c r="AD341" t="e">
        <f t="shared" si="33"/>
        <v>#VALUE!</v>
      </c>
      <c r="AE341" t="str">
        <f ca="1">IF(Sheet1!AM341="DC1MDB01","DC1",IF(Sheet1!AM341="DC1MDB02","DC1",IF(Sheet1!AM341="DC1MDB03","DC1",IF(Sheet1!AM341="DC1MDB04","DC1",IF(Sheet1!AM341="DC1MDB05","DC1",IF(Sheet1!AM341="DC1MDB06","DC1",IF(Sheet1!AM341="DC1MDB07","DC1",IF(Sheet1!AM341="DC1MDB08","DC1",IF(Sheet1!AM341="DC1MDB09","DC1",IF(Sheet1!AM341="DC1MDB10","DC1",IF(Sheet1!AM341="DC4MDB01","DC4",IF(Sheet1!AM341="DC4MDB02","DC4",IF(Sheet1!AM341="DC4MDB03","DC4",IF(Sheet1!AM341="DC4MDB04","DC4",IF(Sheet1!AM341="DC4MDB05","DC4",IF(Sheet1!AM341="DC4MDB06","DC4",IF(Sheet1!AM341="DC4MDB07","DC4",IF(Sheet1!AM341="DC4MDB08","DC4",IF(Sheet1!AM341="DC4MDB09","DC4",IF(Sheet1!AM341="DC4MDB10","DC4","$False"))))))))))))))))))))</f>
        <v>DC4</v>
      </c>
      <c r="AF341" t="s">
        <v>35</v>
      </c>
      <c r="AG341" t="e">
        <f t="shared" si="34"/>
        <v>#VALUE!</v>
      </c>
      <c r="AH341" t="e">
        <f t="shared" si="35"/>
        <v>#VALUE!</v>
      </c>
      <c r="AI341" t="s">
        <v>11</v>
      </c>
      <c r="AJ341" t="s">
        <v>12</v>
      </c>
      <c r="AK341" t="s">
        <v>13</v>
      </c>
      <c r="AL341" t="s">
        <v>14</v>
      </c>
      <c r="AM341" t="s">
        <v>5</v>
      </c>
      <c r="AN341" t="s">
        <v>15</v>
      </c>
      <c r="AO341" t="s">
        <v>16</v>
      </c>
      <c r="AP341" t="s">
        <v>17</v>
      </c>
      <c r="AQ341" t="s">
        <v>18</v>
      </c>
      <c r="AR341" t="s">
        <v>19</v>
      </c>
    </row>
    <row r="342" spans="1:44" ht="13.5" customHeight="1">
      <c r="A342" s="7"/>
      <c r="B342" s="7"/>
      <c r="C342" s="7"/>
      <c r="D342" s="8"/>
      <c r="F342" s="9" t="str">
        <f>(Sheet1!AE342)</f>
        <v/>
      </c>
      <c r="G342" t="str">
        <f>IF(OR(Sheet1!AH342="Yes",Sheet1!AF342="Yes"),"\\CMFP538\"&amp;Sheet1!AK342,"")</f>
        <v/>
      </c>
      <c r="H342" t="str">
        <f>IF(G342="","",Sheet1!AK342)</f>
        <v/>
      </c>
      <c r="I342" t="str">
        <f>IF(G342="","",Sheet1!AJ342)</f>
        <v/>
      </c>
      <c r="J342" t="e">
        <f>PROPER(Sheet1!Z342)</f>
        <v>#VALUE!</v>
      </c>
      <c r="K342" t="e">
        <f>PROPER(TRIM(IF(ISERROR(Sheet1!N342),Sheet1!Q342,Sheet1!N342)))</f>
        <v>#VALUE!</v>
      </c>
      <c r="L342" t="e">
        <f>PROPER(Sheet1!V342)</f>
        <v>#VALUE!</v>
      </c>
      <c r="M342" t="str">
        <f>TRIM(IF(ISERROR(Sheet1!P342),"",Sheet1!P342))</f>
        <v/>
      </c>
      <c r="N342" s="6" t="e">
        <f>(Sheet1!AA342)</f>
        <v>#VALUE!</v>
      </c>
      <c r="O342" s="6" t="e">
        <f t="shared" si="31"/>
        <v>#VALUE!</v>
      </c>
      <c r="P342" s="6" t="e">
        <f>IF(Sheet1!X342="No","No",IF(Sheet1!X342="","No","Yes"))</f>
        <v>#VALUE!</v>
      </c>
      <c r="Q342" t="e">
        <f>(Sheet1!AB342)</f>
        <v>#VALUE!</v>
      </c>
      <c r="R342" s="6" t="e">
        <f>IF(Sheet1!F342=FALSE,Q342,Sheet1!G342&amp;Sheet1!F342)</f>
        <v>#VALUE!</v>
      </c>
      <c r="S342" s="6" t="e">
        <f t="shared" si="32"/>
        <v>#VALUE!</v>
      </c>
      <c r="T342" s="6" t="e">
        <f>IF(Sheet1!A342=0,"C=US;A= ;P=Regional Municip;O=Lisgar;S="&amp;K342&amp;";"&amp;"G="&amp;L342&amp;";"&amp;"I="&amp;M342&amp;";","C=US;A= ;P=Regional Municip;O=Lisgar;S="&amp;K342&amp;";"&amp;"G="&amp;L342&amp;Sheet1!A342&amp;";"&amp;"I="&amp;M342&amp;";")</f>
        <v>#N/A</v>
      </c>
      <c r="U342" t="str">
        <f ca="1">(Sheet1!AM342)</f>
        <v>DC1MDB06</v>
      </c>
      <c r="V342" t="e">
        <f>(Sheet1!AC342)</f>
        <v>#VALUE!</v>
      </c>
      <c r="W342" t="e">
        <f>Sheet3!D342</f>
        <v>#VALUE!</v>
      </c>
      <c r="X342" t="e">
        <f>Sheet3!E342</f>
        <v>#VALUE!</v>
      </c>
      <c r="Y342" t="str">
        <f t="shared" si="30"/>
        <v/>
      </c>
      <c r="Z342" t="str">
        <f>IF(ISERROR(Sheet1!AI342),"",Sheet1!AI342)</f>
        <v/>
      </c>
      <c r="AA342" t="e">
        <f>IF(Sheet1!W342="Councillors",5120,IF(Sheet1!W342="Information Technology Services Dept.",1024,IF(Sheet1!W342="City Clerk and Solicitor Dept",1953,"No")))</f>
        <v>#VALUE!</v>
      </c>
      <c r="AB342" s="5" t="s">
        <v>96</v>
      </c>
      <c r="AC342" t="e">
        <f>IF(Sheet1!W342="Councillors",4608,IF(Sheet1!W342="Information Technology Services Dept.",921,IF(Sheet1!W342="City Clerk and Solicitor Dept",1855,"No")))</f>
        <v>#VALUE!</v>
      </c>
      <c r="AD342" t="e">
        <f t="shared" si="33"/>
        <v>#VALUE!</v>
      </c>
      <c r="AE342" t="str">
        <f ca="1">IF(Sheet1!AM342="DC1MDB01","DC1",IF(Sheet1!AM342="DC1MDB02","DC1",IF(Sheet1!AM342="DC1MDB03","DC1",IF(Sheet1!AM342="DC1MDB04","DC1",IF(Sheet1!AM342="DC1MDB05","DC1",IF(Sheet1!AM342="DC1MDB06","DC1",IF(Sheet1!AM342="DC1MDB07","DC1",IF(Sheet1!AM342="DC1MDB08","DC1",IF(Sheet1!AM342="DC1MDB09","DC1",IF(Sheet1!AM342="DC1MDB10","DC1",IF(Sheet1!AM342="DC4MDB01","DC4",IF(Sheet1!AM342="DC4MDB02","DC4",IF(Sheet1!AM342="DC4MDB03","DC4",IF(Sheet1!AM342="DC4MDB04","DC4",IF(Sheet1!AM342="DC4MDB05","DC4",IF(Sheet1!AM342="DC4MDB06","DC4",IF(Sheet1!AM342="DC4MDB07","DC4",IF(Sheet1!AM342="DC4MDB08","DC4",IF(Sheet1!AM342="DC4MDB09","DC4",IF(Sheet1!AM342="DC4MDB10","DC4","$False"))))))))))))))))))))</f>
        <v>DC1</v>
      </c>
      <c r="AF342" t="s">
        <v>35</v>
      </c>
      <c r="AG342" t="e">
        <f t="shared" si="34"/>
        <v>#VALUE!</v>
      </c>
      <c r="AH342" t="e">
        <f t="shared" si="35"/>
        <v>#VALUE!</v>
      </c>
      <c r="AI342" t="s">
        <v>11</v>
      </c>
      <c r="AJ342" t="s">
        <v>12</v>
      </c>
      <c r="AK342" t="s">
        <v>13</v>
      </c>
      <c r="AL342" t="s">
        <v>14</v>
      </c>
      <c r="AM342" t="s">
        <v>5</v>
      </c>
      <c r="AN342" t="s">
        <v>15</v>
      </c>
      <c r="AO342" t="s">
        <v>16</v>
      </c>
      <c r="AP342" t="s">
        <v>17</v>
      </c>
      <c r="AQ342" t="s">
        <v>18</v>
      </c>
      <c r="AR342" t="s">
        <v>19</v>
      </c>
    </row>
    <row r="343" spans="1:44" ht="13.5" customHeight="1">
      <c r="A343" s="7"/>
      <c r="B343" s="7"/>
      <c r="C343" s="7"/>
      <c r="D343" s="8"/>
      <c r="F343" s="9" t="str">
        <f>(Sheet1!AE343)</f>
        <v/>
      </c>
      <c r="G343" t="str">
        <f>IF(OR(Sheet1!AH343="Yes",Sheet1!AF343="Yes"),"\\CMFP538\"&amp;Sheet1!AK343,"")</f>
        <v/>
      </c>
      <c r="H343" t="str">
        <f>IF(G343="","",Sheet1!AK343)</f>
        <v/>
      </c>
      <c r="I343" t="str">
        <f>IF(G343="","",Sheet1!AJ343)</f>
        <v/>
      </c>
      <c r="J343" t="e">
        <f>PROPER(Sheet1!Z343)</f>
        <v>#VALUE!</v>
      </c>
      <c r="K343" t="e">
        <f>PROPER(TRIM(IF(ISERROR(Sheet1!N343),Sheet1!Q343,Sheet1!N343)))</f>
        <v>#VALUE!</v>
      </c>
      <c r="L343" t="e">
        <f>PROPER(Sheet1!V343)</f>
        <v>#VALUE!</v>
      </c>
      <c r="M343" t="str">
        <f>TRIM(IF(ISERROR(Sheet1!P343),"",Sheet1!P343))</f>
        <v/>
      </c>
      <c r="N343" s="6" t="e">
        <f>(Sheet1!AA343)</f>
        <v>#VALUE!</v>
      </c>
      <c r="O343" s="6" t="e">
        <f t="shared" si="31"/>
        <v>#VALUE!</v>
      </c>
      <c r="P343" s="6" t="e">
        <f>IF(Sheet1!X343="No","No",IF(Sheet1!X343="","No","Yes"))</f>
        <v>#VALUE!</v>
      </c>
      <c r="Q343" t="e">
        <f>(Sheet1!AB343)</f>
        <v>#VALUE!</v>
      </c>
      <c r="R343" s="6" t="e">
        <f>IF(Sheet1!F343=FALSE,Q343,Sheet1!G343&amp;Sheet1!F343)</f>
        <v>#VALUE!</v>
      </c>
      <c r="S343" s="6" t="e">
        <f t="shared" si="32"/>
        <v>#VALUE!</v>
      </c>
      <c r="T343" s="6" t="e">
        <f>IF(Sheet1!A343=0,"C=US;A= ;P=Regional Municip;O=Lisgar;S="&amp;K343&amp;";"&amp;"G="&amp;L343&amp;";"&amp;"I="&amp;M343&amp;";","C=US;A= ;P=Regional Municip;O=Lisgar;S="&amp;K343&amp;";"&amp;"G="&amp;L343&amp;Sheet1!A343&amp;";"&amp;"I="&amp;M343&amp;";")</f>
        <v>#N/A</v>
      </c>
      <c r="U343" t="str">
        <f ca="1">(Sheet1!AM343)</f>
        <v>DC1MDB03</v>
      </c>
      <c r="V343" t="e">
        <f>(Sheet1!AC343)</f>
        <v>#VALUE!</v>
      </c>
      <c r="W343" t="e">
        <f>Sheet3!D343</f>
        <v>#VALUE!</v>
      </c>
      <c r="X343" t="e">
        <f>Sheet3!E343</f>
        <v>#VALUE!</v>
      </c>
      <c r="Y343" t="str">
        <f t="shared" si="30"/>
        <v/>
      </c>
      <c r="Z343" t="str">
        <f>IF(ISERROR(Sheet1!AI343),"",Sheet1!AI343)</f>
        <v/>
      </c>
      <c r="AA343" t="e">
        <f>IF(Sheet1!W343="Councillors",5120,IF(Sheet1!W343="Information Technology Services Dept.",1024,IF(Sheet1!W343="City Clerk and Solicitor Dept",1953,"No")))</f>
        <v>#VALUE!</v>
      </c>
      <c r="AB343" s="5" t="s">
        <v>96</v>
      </c>
      <c r="AC343" t="e">
        <f>IF(Sheet1!W343="Councillors",4608,IF(Sheet1!W343="Information Technology Services Dept.",921,IF(Sheet1!W343="City Clerk and Solicitor Dept",1855,"No")))</f>
        <v>#VALUE!</v>
      </c>
      <c r="AD343" t="e">
        <f t="shared" si="33"/>
        <v>#VALUE!</v>
      </c>
      <c r="AE343" t="str">
        <f ca="1">IF(Sheet1!AM343="DC1MDB01","DC1",IF(Sheet1!AM343="DC1MDB02","DC1",IF(Sheet1!AM343="DC1MDB03","DC1",IF(Sheet1!AM343="DC1MDB04","DC1",IF(Sheet1!AM343="DC1MDB05","DC1",IF(Sheet1!AM343="DC1MDB06","DC1",IF(Sheet1!AM343="DC1MDB07","DC1",IF(Sheet1!AM343="DC1MDB08","DC1",IF(Sheet1!AM343="DC1MDB09","DC1",IF(Sheet1!AM343="DC1MDB10","DC1",IF(Sheet1!AM343="DC4MDB01","DC4",IF(Sheet1!AM343="DC4MDB02","DC4",IF(Sheet1!AM343="DC4MDB03","DC4",IF(Sheet1!AM343="DC4MDB04","DC4",IF(Sheet1!AM343="DC4MDB05","DC4",IF(Sheet1!AM343="DC4MDB06","DC4",IF(Sheet1!AM343="DC4MDB07","DC4",IF(Sheet1!AM343="DC4MDB08","DC4",IF(Sheet1!AM343="DC4MDB09","DC4",IF(Sheet1!AM343="DC4MDB10","DC4","$False"))))))))))))))))))))</f>
        <v>DC1</v>
      </c>
      <c r="AF343" t="s">
        <v>35</v>
      </c>
      <c r="AG343" t="e">
        <f t="shared" si="34"/>
        <v>#VALUE!</v>
      </c>
      <c r="AH343" t="e">
        <f t="shared" si="35"/>
        <v>#VALUE!</v>
      </c>
      <c r="AI343" t="s">
        <v>11</v>
      </c>
      <c r="AJ343" t="s">
        <v>12</v>
      </c>
      <c r="AK343" t="s">
        <v>13</v>
      </c>
      <c r="AL343" t="s">
        <v>14</v>
      </c>
      <c r="AM343" t="s">
        <v>5</v>
      </c>
      <c r="AN343" t="s">
        <v>15</v>
      </c>
      <c r="AO343" t="s">
        <v>16</v>
      </c>
      <c r="AP343" t="s">
        <v>17</v>
      </c>
      <c r="AQ343" t="s">
        <v>18</v>
      </c>
      <c r="AR343" t="s">
        <v>19</v>
      </c>
    </row>
    <row r="344" spans="1:44" ht="13.5" customHeight="1">
      <c r="A344" s="7"/>
      <c r="B344" s="7"/>
      <c r="C344" s="7"/>
      <c r="D344" s="8"/>
      <c r="F344" s="9" t="str">
        <f>(Sheet1!AE344)</f>
        <v/>
      </c>
      <c r="G344" t="str">
        <f>IF(OR(Sheet1!AH344="Yes",Sheet1!AF344="Yes"),"\\CMFP538\"&amp;Sheet1!AK344,"")</f>
        <v/>
      </c>
      <c r="H344" t="str">
        <f>IF(G344="","",Sheet1!AK344)</f>
        <v/>
      </c>
      <c r="I344" t="str">
        <f>IF(G344="","",Sheet1!AJ344)</f>
        <v/>
      </c>
      <c r="J344" t="e">
        <f>PROPER(Sheet1!Z344)</f>
        <v>#VALUE!</v>
      </c>
      <c r="K344" t="e">
        <f>PROPER(TRIM(IF(ISERROR(Sheet1!N344),Sheet1!Q344,Sheet1!N344)))</f>
        <v>#VALUE!</v>
      </c>
      <c r="L344" t="e">
        <f>PROPER(Sheet1!V344)</f>
        <v>#VALUE!</v>
      </c>
      <c r="M344" t="str">
        <f>TRIM(IF(ISERROR(Sheet1!P344),"",Sheet1!P344))</f>
        <v/>
      </c>
      <c r="N344" s="6" t="e">
        <f>(Sheet1!AA344)</f>
        <v>#VALUE!</v>
      </c>
      <c r="O344" s="6" t="e">
        <f t="shared" si="31"/>
        <v>#VALUE!</v>
      </c>
      <c r="P344" s="6" t="e">
        <f>IF(Sheet1!X344="No","No",IF(Sheet1!X344="","No","Yes"))</f>
        <v>#VALUE!</v>
      </c>
      <c r="Q344" t="e">
        <f>(Sheet1!AB344)</f>
        <v>#VALUE!</v>
      </c>
      <c r="R344" s="6" t="e">
        <f>IF(Sheet1!F344=FALSE,Q344,Sheet1!G344&amp;Sheet1!F344)</f>
        <v>#VALUE!</v>
      </c>
      <c r="S344" s="6" t="e">
        <f t="shared" si="32"/>
        <v>#VALUE!</v>
      </c>
      <c r="T344" s="6" t="e">
        <f>IF(Sheet1!A344=0,"C=US;A= ;P=Regional Municip;O=Lisgar;S="&amp;K344&amp;";"&amp;"G="&amp;L344&amp;";"&amp;"I="&amp;M344&amp;";","C=US;A= ;P=Regional Municip;O=Lisgar;S="&amp;K344&amp;";"&amp;"G="&amp;L344&amp;Sheet1!A344&amp;";"&amp;"I="&amp;M344&amp;";")</f>
        <v>#N/A</v>
      </c>
      <c r="U344" t="str">
        <f ca="1">(Sheet1!AM344)</f>
        <v>DC4MDB05</v>
      </c>
      <c r="V344" t="e">
        <f>(Sheet1!AC344)</f>
        <v>#VALUE!</v>
      </c>
      <c r="W344" t="e">
        <f>Sheet3!D344</f>
        <v>#VALUE!</v>
      </c>
      <c r="X344" t="e">
        <f>Sheet3!E344</f>
        <v>#VALUE!</v>
      </c>
      <c r="Y344" t="str">
        <f t="shared" si="30"/>
        <v/>
      </c>
      <c r="Z344" t="str">
        <f>IF(ISERROR(Sheet1!AI344),"",Sheet1!AI344)</f>
        <v/>
      </c>
      <c r="AA344" t="e">
        <f>IF(Sheet1!W344="Councillors",5120,IF(Sheet1!W344="Information Technology Services Dept.",1024,IF(Sheet1!W344="City Clerk and Solicitor Dept",1953,"No")))</f>
        <v>#VALUE!</v>
      </c>
      <c r="AB344" s="5" t="s">
        <v>96</v>
      </c>
      <c r="AC344" t="e">
        <f>IF(Sheet1!W344="Councillors",4608,IF(Sheet1!W344="Information Technology Services Dept.",921,IF(Sheet1!W344="City Clerk and Solicitor Dept",1855,"No")))</f>
        <v>#VALUE!</v>
      </c>
      <c r="AD344" t="e">
        <f t="shared" si="33"/>
        <v>#VALUE!</v>
      </c>
      <c r="AE344" t="str">
        <f ca="1">IF(Sheet1!AM344="DC1MDB01","DC1",IF(Sheet1!AM344="DC1MDB02","DC1",IF(Sheet1!AM344="DC1MDB03","DC1",IF(Sheet1!AM344="DC1MDB04","DC1",IF(Sheet1!AM344="DC1MDB05","DC1",IF(Sheet1!AM344="DC1MDB06","DC1",IF(Sheet1!AM344="DC1MDB07","DC1",IF(Sheet1!AM344="DC1MDB08","DC1",IF(Sheet1!AM344="DC1MDB09","DC1",IF(Sheet1!AM344="DC1MDB10","DC1",IF(Sheet1!AM344="DC4MDB01","DC4",IF(Sheet1!AM344="DC4MDB02","DC4",IF(Sheet1!AM344="DC4MDB03","DC4",IF(Sheet1!AM344="DC4MDB04","DC4",IF(Sheet1!AM344="DC4MDB05","DC4",IF(Sheet1!AM344="DC4MDB06","DC4",IF(Sheet1!AM344="DC4MDB07","DC4",IF(Sheet1!AM344="DC4MDB08","DC4",IF(Sheet1!AM344="DC4MDB09","DC4",IF(Sheet1!AM344="DC4MDB10","DC4","$False"))))))))))))))))))))</f>
        <v>DC4</v>
      </c>
      <c r="AF344" t="s">
        <v>35</v>
      </c>
      <c r="AG344" t="e">
        <f t="shared" si="34"/>
        <v>#VALUE!</v>
      </c>
      <c r="AH344" t="e">
        <f t="shared" si="35"/>
        <v>#VALUE!</v>
      </c>
      <c r="AI344" t="s">
        <v>11</v>
      </c>
      <c r="AJ344" t="s">
        <v>12</v>
      </c>
      <c r="AK344" t="s">
        <v>13</v>
      </c>
      <c r="AL344" t="s">
        <v>14</v>
      </c>
      <c r="AM344" t="s">
        <v>5</v>
      </c>
      <c r="AN344" t="s">
        <v>15</v>
      </c>
      <c r="AO344" t="s">
        <v>16</v>
      </c>
      <c r="AP344" t="s">
        <v>17</v>
      </c>
      <c r="AQ344" t="s">
        <v>18</v>
      </c>
      <c r="AR344" t="s">
        <v>19</v>
      </c>
    </row>
    <row r="345" spans="1:44" ht="13.5" customHeight="1">
      <c r="A345" s="7"/>
      <c r="B345" s="7"/>
      <c r="C345" s="7"/>
      <c r="D345" s="8"/>
      <c r="F345" s="9" t="str">
        <f>(Sheet1!AE345)</f>
        <v/>
      </c>
      <c r="G345" t="str">
        <f>IF(OR(Sheet1!AH345="Yes",Sheet1!AF345="Yes"),"\\CMFP538\"&amp;Sheet1!AK345,"")</f>
        <v/>
      </c>
      <c r="H345" t="str">
        <f>IF(G345="","",Sheet1!AK345)</f>
        <v/>
      </c>
      <c r="I345" t="str">
        <f>IF(G345="","",Sheet1!AJ345)</f>
        <v/>
      </c>
      <c r="J345" t="e">
        <f>PROPER(Sheet1!Z345)</f>
        <v>#VALUE!</v>
      </c>
      <c r="K345" t="e">
        <f>PROPER(TRIM(IF(ISERROR(Sheet1!N345),Sheet1!Q345,Sheet1!N345)))</f>
        <v>#VALUE!</v>
      </c>
      <c r="L345" t="e">
        <f>PROPER(Sheet1!V345)</f>
        <v>#VALUE!</v>
      </c>
      <c r="M345" t="str">
        <f>TRIM(IF(ISERROR(Sheet1!P345),"",Sheet1!P345))</f>
        <v/>
      </c>
      <c r="N345" s="6" t="e">
        <f>(Sheet1!AA345)</f>
        <v>#VALUE!</v>
      </c>
      <c r="O345" s="6" t="e">
        <f t="shared" si="31"/>
        <v>#VALUE!</v>
      </c>
      <c r="P345" s="6" t="e">
        <f>IF(Sheet1!X345="No","No",IF(Sheet1!X345="","No","Yes"))</f>
        <v>#VALUE!</v>
      </c>
      <c r="Q345" t="e">
        <f>(Sheet1!AB345)</f>
        <v>#VALUE!</v>
      </c>
      <c r="R345" s="6" t="e">
        <f>IF(Sheet1!F345=FALSE,Q345,Sheet1!G345&amp;Sheet1!F345)</f>
        <v>#VALUE!</v>
      </c>
      <c r="S345" s="6" t="e">
        <f t="shared" si="32"/>
        <v>#VALUE!</v>
      </c>
      <c r="T345" s="6" t="e">
        <f>IF(Sheet1!A345=0,"C=US;A= ;P=Regional Municip;O=Lisgar;S="&amp;K345&amp;";"&amp;"G="&amp;L345&amp;";"&amp;"I="&amp;M345&amp;";","C=US;A= ;P=Regional Municip;O=Lisgar;S="&amp;K345&amp;";"&amp;"G="&amp;L345&amp;Sheet1!A345&amp;";"&amp;"I="&amp;M345&amp;";")</f>
        <v>#N/A</v>
      </c>
      <c r="U345" t="str">
        <f ca="1">(Sheet1!AM345)</f>
        <v>DC4MDB05</v>
      </c>
      <c r="V345" t="e">
        <f>(Sheet1!AC345)</f>
        <v>#VALUE!</v>
      </c>
      <c r="W345" t="e">
        <f>Sheet3!D345</f>
        <v>#VALUE!</v>
      </c>
      <c r="X345" t="e">
        <f>Sheet3!E345</f>
        <v>#VALUE!</v>
      </c>
      <c r="Y345" t="str">
        <f t="shared" si="30"/>
        <v/>
      </c>
      <c r="Z345" t="str">
        <f>IF(ISERROR(Sheet1!AI345),"",Sheet1!AI345)</f>
        <v/>
      </c>
      <c r="AA345" t="e">
        <f>IF(Sheet1!W345="Councillors",5120,IF(Sheet1!W345="Information Technology Services Dept.",1024,IF(Sheet1!W345="City Clerk and Solicitor Dept",1953,"No")))</f>
        <v>#VALUE!</v>
      </c>
      <c r="AB345" s="5" t="s">
        <v>96</v>
      </c>
      <c r="AC345" t="e">
        <f>IF(Sheet1!W345="Councillors",4608,IF(Sheet1!W345="Information Technology Services Dept.",921,IF(Sheet1!W345="City Clerk and Solicitor Dept",1855,"No")))</f>
        <v>#VALUE!</v>
      </c>
      <c r="AD345" t="e">
        <f t="shared" si="33"/>
        <v>#VALUE!</v>
      </c>
      <c r="AE345" t="str">
        <f ca="1">IF(Sheet1!AM345="DC1MDB01","DC1",IF(Sheet1!AM345="DC1MDB02","DC1",IF(Sheet1!AM345="DC1MDB03","DC1",IF(Sheet1!AM345="DC1MDB04","DC1",IF(Sheet1!AM345="DC1MDB05","DC1",IF(Sheet1!AM345="DC1MDB06","DC1",IF(Sheet1!AM345="DC1MDB07","DC1",IF(Sheet1!AM345="DC1MDB08","DC1",IF(Sheet1!AM345="DC1MDB09","DC1",IF(Sheet1!AM345="DC1MDB10","DC1",IF(Sheet1!AM345="DC4MDB01","DC4",IF(Sheet1!AM345="DC4MDB02","DC4",IF(Sheet1!AM345="DC4MDB03","DC4",IF(Sheet1!AM345="DC4MDB04","DC4",IF(Sheet1!AM345="DC4MDB05","DC4",IF(Sheet1!AM345="DC4MDB06","DC4",IF(Sheet1!AM345="DC4MDB07","DC4",IF(Sheet1!AM345="DC4MDB08","DC4",IF(Sheet1!AM345="DC4MDB09","DC4",IF(Sheet1!AM345="DC4MDB10","DC4","$False"))))))))))))))))))))</f>
        <v>DC4</v>
      </c>
      <c r="AF345" t="s">
        <v>35</v>
      </c>
      <c r="AG345" t="e">
        <f t="shared" si="34"/>
        <v>#VALUE!</v>
      </c>
      <c r="AH345" t="e">
        <f t="shared" si="35"/>
        <v>#VALUE!</v>
      </c>
      <c r="AI345" t="s">
        <v>11</v>
      </c>
      <c r="AJ345" t="s">
        <v>12</v>
      </c>
      <c r="AK345" t="s">
        <v>13</v>
      </c>
      <c r="AL345" t="s">
        <v>14</v>
      </c>
      <c r="AM345" t="s">
        <v>5</v>
      </c>
      <c r="AN345" t="s">
        <v>15</v>
      </c>
      <c r="AO345" t="s">
        <v>16</v>
      </c>
      <c r="AP345" t="s">
        <v>17</v>
      </c>
      <c r="AQ345" t="s">
        <v>18</v>
      </c>
      <c r="AR345" t="s">
        <v>19</v>
      </c>
    </row>
    <row r="346" spans="1:44" ht="13.5" customHeight="1">
      <c r="A346" s="7"/>
      <c r="B346" s="7"/>
      <c r="C346" s="7"/>
      <c r="D346" s="8"/>
      <c r="F346" s="9" t="str">
        <f>(Sheet1!AE346)</f>
        <v/>
      </c>
      <c r="G346" t="str">
        <f>IF(OR(Sheet1!AH346="Yes",Sheet1!AF346="Yes"),"\\CMFP538\"&amp;Sheet1!AK346,"")</f>
        <v/>
      </c>
      <c r="H346" t="str">
        <f>IF(G346="","",Sheet1!AK346)</f>
        <v/>
      </c>
      <c r="I346" t="str">
        <f>IF(G346="","",Sheet1!AJ346)</f>
        <v/>
      </c>
      <c r="J346" t="e">
        <f>PROPER(Sheet1!Z346)</f>
        <v>#VALUE!</v>
      </c>
      <c r="K346" t="e">
        <f>PROPER(TRIM(IF(ISERROR(Sheet1!N346),Sheet1!Q346,Sheet1!N346)))</f>
        <v>#VALUE!</v>
      </c>
      <c r="L346" t="e">
        <f>PROPER(Sheet1!V346)</f>
        <v>#VALUE!</v>
      </c>
      <c r="M346" t="str">
        <f>TRIM(IF(ISERROR(Sheet1!P346),"",Sheet1!P346))</f>
        <v/>
      </c>
      <c r="N346" s="6" t="e">
        <f>(Sheet1!AA346)</f>
        <v>#VALUE!</v>
      </c>
      <c r="O346" s="6" t="e">
        <f t="shared" si="31"/>
        <v>#VALUE!</v>
      </c>
      <c r="P346" s="6" t="e">
        <f>IF(Sheet1!X346="No","No",IF(Sheet1!X346="","No","Yes"))</f>
        <v>#VALUE!</v>
      </c>
      <c r="Q346" t="e">
        <f>(Sheet1!AB346)</f>
        <v>#VALUE!</v>
      </c>
      <c r="R346" s="6" t="e">
        <f>IF(Sheet1!F346=FALSE,Q346,Sheet1!G346&amp;Sheet1!F346)</f>
        <v>#VALUE!</v>
      </c>
      <c r="S346" s="6" t="e">
        <f t="shared" si="32"/>
        <v>#VALUE!</v>
      </c>
      <c r="T346" s="6" t="e">
        <f>IF(Sheet1!A346=0,"C=US;A= ;P=Regional Municip;O=Lisgar;S="&amp;K346&amp;";"&amp;"G="&amp;L346&amp;";"&amp;"I="&amp;M346&amp;";","C=US;A= ;P=Regional Municip;O=Lisgar;S="&amp;K346&amp;";"&amp;"G="&amp;L346&amp;Sheet1!A346&amp;";"&amp;"I="&amp;M346&amp;";")</f>
        <v>#N/A</v>
      </c>
      <c r="U346" t="str">
        <f ca="1">(Sheet1!AM346)</f>
        <v>DC1MDB02</v>
      </c>
      <c r="V346" t="e">
        <f>(Sheet1!AC346)</f>
        <v>#VALUE!</v>
      </c>
      <c r="W346" t="e">
        <f>Sheet3!D346</f>
        <v>#VALUE!</v>
      </c>
      <c r="X346" t="e">
        <f>Sheet3!E346</f>
        <v>#VALUE!</v>
      </c>
      <c r="Y346" t="str">
        <f t="shared" si="30"/>
        <v/>
      </c>
      <c r="Z346" t="str">
        <f>IF(ISERROR(Sheet1!AI346),"",Sheet1!AI346)</f>
        <v/>
      </c>
      <c r="AA346" t="e">
        <f>IF(Sheet1!W346="Councillors",5120,IF(Sheet1!W346="Information Technology Services Dept.",1024,IF(Sheet1!W346="City Clerk and Solicitor Dept",1953,"No")))</f>
        <v>#VALUE!</v>
      </c>
      <c r="AB346" s="5" t="s">
        <v>96</v>
      </c>
      <c r="AC346" t="e">
        <f>IF(Sheet1!W346="Councillors",4608,IF(Sheet1!W346="Information Technology Services Dept.",921,IF(Sheet1!W346="City Clerk and Solicitor Dept",1855,"No")))</f>
        <v>#VALUE!</v>
      </c>
      <c r="AD346" t="e">
        <f t="shared" si="33"/>
        <v>#VALUE!</v>
      </c>
      <c r="AE346" t="str">
        <f ca="1">IF(Sheet1!AM346="DC1MDB01","DC1",IF(Sheet1!AM346="DC1MDB02","DC1",IF(Sheet1!AM346="DC1MDB03","DC1",IF(Sheet1!AM346="DC1MDB04","DC1",IF(Sheet1!AM346="DC1MDB05","DC1",IF(Sheet1!AM346="DC1MDB06","DC1",IF(Sheet1!AM346="DC1MDB07","DC1",IF(Sheet1!AM346="DC1MDB08","DC1",IF(Sheet1!AM346="DC1MDB09","DC1",IF(Sheet1!AM346="DC1MDB10","DC1",IF(Sheet1!AM346="DC4MDB01","DC4",IF(Sheet1!AM346="DC4MDB02","DC4",IF(Sheet1!AM346="DC4MDB03","DC4",IF(Sheet1!AM346="DC4MDB04","DC4",IF(Sheet1!AM346="DC4MDB05","DC4",IF(Sheet1!AM346="DC4MDB06","DC4",IF(Sheet1!AM346="DC4MDB07","DC4",IF(Sheet1!AM346="DC4MDB08","DC4",IF(Sheet1!AM346="DC4MDB09","DC4",IF(Sheet1!AM346="DC4MDB10","DC4","$False"))))))))))))))))))))</f>
        <v>DC1</v>
      </c>
      <c r="AF346" t="s">
        <v>35</v>
      </c>
      <c r="AG346" t="e">
        <f t="shared" si="34"/>
        <v>#VALUE!</v>
      </c>
      <c r="AH346" t="e">
        <f t="shared" si="35"/>
        <v>#VALUE!</v>
      </c>
      <c r="AI346" t="s">
        <v>11</v>
      </c>
      <c r="AJ346" t="s">
        <v>12</v>
      </c>
      <c r="AK346" t="s">
        <v>13</v>
      </c>
      <c r="AL346" t="s">
        <v>14</v>
      </c>
      <c r="AM346" t="s">
        <v>5</v>
      </c>
      <c r="AN346" t="s">
        <v>15</v>
      </c>
      <c r="AO346" t="s">
        <v>16</v>
      </c>
      <c r="AP346" t="s">
        <v>17</v>
      </c>
      <c r="AQ346" t="s">
        <v>18</v>
      </c>
      <c r="AR346" t="s">
        <v>19</v>
      </c>
    </row>
    <row r="347" spans="1:44" ht="13.5" customHeight="1">
      <c r="A347" s="7"/>
      <c r="B347" s="7"/>
      <c r="C347" s="7"/>
      <c r="D347" s="8"/>
      <c r="F347" s="9" t="str">
        <f>(Sheet1!AE347)</f>
        <v/>
      </c>
      <c r="G347" t="str">
        <f>IF(OR(Sheet1!AH347="Yes",Sheet1!AF347="Yes"),"\\CMFP538\"&amp;Sheet1!AK347,"")</f>
        <v/>
      </c>
      <c r="H347" t="str">
        <f>IF(G347="","",Sheet1!AK347)</f>
        <v/>
      </c>
      <c r="I347" t="str">
        <f>IF(G347="","",Sheet1!AJ347)</f>
        <v/>
      </c>
      <c r="J347" t="e">
        <f>PROPER(Sheet1!Z347)</f>
        <v>#VALUE!</v>
      </c>
      <c r="K347" t="e">
        <f>PROPER(TRIM(IF(ISERROR(Sheet1!N347),Sheet1!Q347,Sheet1!N347)))</f>
        <v>#VALUE!</v>
      </c>
      <c r="L347" t="e">
        <f>PROPER(Sheet1!V347)</f>
        <v>#VALUE!</v>
      </c>
      <c r="M347" t="str">
        <f>TRIM(IF(ISERROR(Sheet1!P347),"",Sheet1!P347))</f>
        <v/>
      </c>
      <c r="N347" s="6" t="e">
        <f>(Sheet1!AA347)</f>
        <v>#VALUE!</v>
      </c>
      <c r="O347" s="6" t="e">
        <f t="shared" si="31"/>
        <v>#VALUE!</v>
      </c>
      <c r="P347" s="6" t="e">
        <f>IF(Sheet1!X347="No","No",IF(Sheet1!X347="","No","Yes"))</f>
        <v>#VALUE!</v>
      </c>
      <c r="Q347" t="e">
        <f>(Sheet1!AB347)</f>
        <v>#VALUE!</v>
      </c>
      <c r="R347" s="6" t="e">
        <f>IF(Sheet1!F347=FALSE,Q347,Sheet1!G347&amp;Sheet1!F347)</f>
        <v>#VALUE!</v>
      </c>
      <c r="S347" s="6" t="e">
        <f t="shared" si="32"/>
        <v>#VALUE!</v>
      </c>
      <c r="T347" s="6" t="e">
        <f>IF(Sheet1!A347=0,"C=US;A= ;P=Regional Municip;O=Lisgar;S="&amp;K347&amp;";"&amp;"G="&amp;L347&amp;";"&amp;"I="&amp;M347&amp;";","C=US;A= ;P=Regional Municip;O=Lisgar;S="&amp;K347&amp;";"&amp;"G="&amp;L347&amp;Sheet1!A347&amp;";"&amp;"I="&amp;M347&amp;";")</f>
        <v>#N/A</v>
      </c>
      <c r="U347" t="str">
        <f ca="1">(Sheet1!AM347)</f>
        <v>DC4MDB08</v>
      </c>
      <c r="V347" t="e">
        <f>(Sheet1!AC347)</f>
        <v>#VALUE!</v>
      </c>
      <c r="W347" t="e">
        <f>Sheet3!D347</f>
        <v>#VALUE!</v>
      </c>
      <c r="X347" t="e">
        <f>Sheet3!E347</f>
        <v>#VALUE!</v>
      </c>
      <c r="Y347" t="str">
        <f t="shared" si="30"/>
        <v/>
      </c>
      <c r="Z347" t="str">
        <f>IF(ISERROR(Sheet1!AI347),"",Sheet1!AI347)</f>
        <v/>
      </c>
      <c r="AA347" t="e">
        <f>IF(Sheet1!W347="Councillors",5120,IF(Sheet1!W347="Information Technology Services Dept.",1024,IF(Sheet1!W347="City Clerk and Solicitor Dept",1953,"No")))</f>
        <v>#VALUE!</v>
      </c>
      <c r="AB347" s="5" t="s">
        <v>96</v>
      </c>
      <c r="AC347" t="e">
        <f>IF(Sheet1!W347="Councillors",4608,IF(Sheet1!W347="Information Technology Services Dept.",921,IF(Sheet1!W347="City Clerk and Solicitor Dept",1855,"No")))</f>
        <v>#VALUE!</v>
      </c>
      <c r="AD347" t="e">
        <f t="shared" si="33"/>
        <v>#VALUE!</v>
      </c>
      <c r="AE347" t="str">
        <f ca="1">IF(Sheet1!AM347="DC1MDB01","DC1",IF(Sheet1!AM347="DC1MDB02","DC1",IF(Sheet1!AM347="DC1MDB03","DC1",IF(Sheet1!AM347="DC1MDB04","DC1",IF(Sheet1!AM347="DC1MDB05","DC1",IF(Sheet1!AM347="DC1MDB06","DC1",IF(Sheet1!AM347="DC1MDB07","DC1",IF(Sheet1!AM347="DC1MDB08","DC1",IF(Sheet1!AM347="DC1MDB09","DC1",IF(Sheet1!AM347="DC1MDB10","DC1",IF(Sheet1!AM347="DC4MDB01","DC4",IF(Sheet1!AM347="DC4MDB02","DC4",IF(Sheet1!AM347="DC4MDB03","DC4",IF(Sheet1!AM347="DC4MDB04","DC4",IF(Sheet1!AM347="DC4MDB05","DC4",IF(Sheet1!AM347="DC4MDB06","DC4",IF(Sheet1!AM347="DC4MDB07","DC4",IF(Sheet1!AM347="DC4MDB08","DC4",IF(Sheet1!AM347="DC4MDB09","DC4",IF(Sheet1!AM347="DC4MDB10","DC4","$False"))))))))))))))))))))</f>
        <v>DC4</v>
      </c>
      <c r="AF347" t="s">
        <v>35</v>
      </c>
      <c r="AG347" t="e">
        <f t="shared" si="34"/>
        <v>#VALUE!</v>
      </c>
      <c r="AH347" t="e">
        <f t="shared" si="35"/>
        <v>#VALUE!</v>
      </c>
      <c r="AI347" t="s">
        <v>11</v>
      </c>
      <c r="AJ347" t="s">
        <v>12</v>
      </c>
      <c r="AK347" t="s">
        <v>13</v>
      </c>
      <c r="AL347" t="s">
        <v>14</v>
      </c>
      <c r="AM347" t="s">
        <v>5</v>
      </c>
      <c r="AN347" t="s">
        <v>15</v>
      </c>
      <c r="AO347" t="s">
        <v>16</v>
      </c>
      <c r="AP347" t="s">
        <v>17</v>
      </c>
      <c r="AQ347" t="s">
        <v>18</v>
      </c>
      <c r="AR347" t="s">
        <v>19</v>
      </c>
    </row>
    <row r="348" spans="1:44" ht="13.5" customHeight="1">
      <c r="A348" s="7"/>
      <c r="B348" s="7"/>
      <c r="C348" s="7"/>
      <c r="D348" s="8"/>
      <c r="F348" s="9" t="str">
        <f>(Sheet1!AE348)</f>
        <v/>
      </c>
      <c r="G348" t="str">
        <f>IF(OR(Sheet1!AH348="Yes",Sheet1!AF348="Yes"),"\\CMFP538\"&amp;Sheet1!AK348,"")</f>
        <v/>
      </c>
      <c r="H348" t="str">
        <f>IF(G348="","",Sheet1!AK348)</f>
        <v/>
      </c>
      <c r="I348" t="str">
        <f>IF(G348="","",Sheet1!AJ348)</f>
        <v/>
      </c>
      <c r="J348" t="e">
        <f>PROPER(Sheet1!Z348)</f>
        <v>#VALUE!</v>
      </c>
      <c r="K348" t="e">
        <f>PROPER(TRIM(IF(ISERROR(Sheet1!N348),Sheet1!Q348,Sheet1!N348)))</f>
        <v>#VALUE!</v>
      </c>
      <c r="L348" t="e">
        <f>PROPER(Sheet1!V348)</f>
        <v>#VALUE!</v>
      </c>
      <c r="M348" t="str">
        <f>TRIM(IF(ISERROR(Sheet1!P348),"",Sheet1!P348))</f>
        <v/>
      </c>
      <c r="N348" s="6" t="e">
        <f>(Sheet1!AA348)</f>
        <v>#VALUE!</v>
      </c>
      <c r="O348" s="6" t="e">
        <f t="shared" si="31"/>
        <v>#VALUE!</v>
      </c>
      <c r="P348" s="6" t="e">
        <f>IF(Sheet1!X348="No","No",IF(Sheet1!X348="","No","Yes"))</f>
        <v>#VALUE!</v>
      </c>
      <c r="Q348" t="e">
        <f>(Sheet1!AB348)</f>
        <v>#VALUE!</v>
      </c>
      <c r="R348" s="6" t="e">
        <f>IF(Sheet1!F348=FALSE,Q348,Sheet1!G348&amp;Sheet1!F348)</f>
        <v>#VALUE!</v>
      </c>
      <c r="S348" s="6" t="e">
        <f t="shared" si="32"/>
        <v>#VALUE!</v>
      </c>
      <c r="T348" s="6" t="e">
        <f>IF(Sheet1!A348=0,"C=US;A= ;P=Regional Municip;O=Lisgar;S="&amp;K348&amp;";"&amp;"G="&amp;L348&amp;";"&amp;"I="&amp;M348&amp;";","C=US;A= ;P=Regional Municip;O=Lisgar;S="&amp;K348&amp;";"&amp;"G="&amp;L348&amp;Sheet1!A348&amp;";"&amp;"I="&amp;M348&amp;";")</f>
        <v>#N/A</v>
      </c>
      <c r="U348" t="str">
        <f ca="1">(Sheet1!AM348)</f>
        <v>DC1MDB10</v>
      </c>
      <c r="V348" t="e">
        <f>(Sheet1!AC348)</f>
        <v>#VALUE!</v>
      </c>
      <c r="W348" t="e">
        <f>Sheet3!D348</f>
        <v>#VALUE!</v>
      </c>
      <c r="X348" t="e">
        <f>Sheet3!E348</f>
        <v>#VALUE!</v>
      </c>
      <c r="Y348" t="str">
        <f t="shared" si="30"/>
        <v/>
      </c>
      <c r="Z348" t="str">
        <f>IF(ISERROR(Sheet1!AI348),"",Sheet1!AI348)</f>
        <v/>
      </c>
      <c r="AA348" t="e">
        <f>IF(Sheet1!W348="Councillors",5120,IF(Sheet1!W348="Information Technology Services Dept.",1024,IF(Sheet1!W348="City Clerk and Solicitor Dept",1953,"No")))</f>
        <v>#VALUE!</v>
      </c>
      <c r="AB348" s="5" t="s">
        <v>96</v>
      </c>
      <c r="AC348" t="e">
        <f>IF(Sheet1!W348="Councillors",4608,IF(Sheet1!W348="Information Technology Services Dept.",921,IF(Sheet1!W348="City Clerk and Solicitor Dept",1855,"No")))</f>
        <v>#VALUE!</v>
      </c>
      <c r="AD348" t="e">
        <f t="shared" si="33"/>
        <v>#VALUE!</v>
      </c>
      <c r="AE348" t="str">
        <f ca="1">IF(Sheet1!AM348="DC1MDB01","DC1",IF(Sheet1!AM348="DC1MDB02","DC1",IF(Sheet1!AM348="DC1MDB03","DC1",IF(Sheet1!AM348="DC1MDB04","DC1",IF(Sheet1!AM348="DC1MDB05","DC1",IF(Sheet1!AM348="DC1MDB06","DC1",IF(Sheet1!AM348="DC1MDB07","DC1",IF(Sheet1!AM348="DC1MDB08","DC1",IF(Sheet1!AM348="DC1MDB09","DC1",IF(Sheet1!AM348="DC1MDB10","DC1",IF(Sheet1!AM348="DC4MDB01","DC4",IF(Sheet1!AM348="DC4MDB02","DC4",IF(Sheet1!AM348="DC4MDB03","DC4",IF(Sheet1!AM348="DC4MDB04","DC4",IF(Sheet1!AM348="DC4MDB05","DC4",IF(Sheet1!AM348="DC4MDB06","DC4",IF(Sheet1!AM348="DC4MDB07","DC4",IF(Sheet1!AM348="DC4MDB08","DC4",IF(Sheet1!AM348="DC4MDB09","DC4",IF(Sheet1!AM348="DC4MDB10","DC4","$False"))))))))))))))))))))</f>
        <v>DC1</v>
      </c>
      <c r="AF348" t="s">
        <v>35</v>
      </c>
      <c r="AG348" t="e">
        <f t="shared" si="34"/>
        <v>#VALUE!</v>
      </c>
      <c r="AH348" t="e">
        <f t="shared" si="35"/>
        <v>#VALUE!</v>
      </c>
      <c r="AI348" t="s">
        <v>11</v>
      </c>
      <c r="AJ348" t="s">
        <v>12</v>
      </c>
      <c r="AK348" t="s">
        <v>13</v>
      </c>
      <c r="AL348" t="s">
        <v>14</v>
      </c>
      <c r="AM348" t="s">
        <v>5</v>
      </c>
      <c r="AN348" t="s">
        <v>15</v>
      </c>
      <c r="AO348" t="s">
        <v>16</v>
      </c>
      <c r="AP348" t="s">
        <v>17</v>
      </c>
      <c r="AQ348" t="s">
        <v>18</v>
      </c>
      <c r="AR348" t="s">
        <v>19</v>
      </c>
    </row>
    <row r="349" spans="1:44" ht="13.5" customHeight="1">
      <c r="A349" s="7"/>
      <c r="B349" s="7"/>
      <c r="C349" s="7"/>
      <c r="D349" s="8"/>
      <c r="F349" s="9" t="str">
        <f>(Sheet1!AE349)</f>
        <v/>
      </c>
      <c r="G349" t="str">
        <f>IF(OR(Sheet1!AH349="Yes",Sheet1!AF349="Yes"),"\\CMFP538\"&amp;Sheet1!AK349,"")</f>
        <v/>
      </c>
      <c r="H349" t="str">
        <f>IF(G349="","",Sheet1!AK349)</f>
        <v/>
      </c>
      <c r="I349" t="str">
        <f>IF(G349="","",Sheet1!AJ349)</f>
        <v/>
      </c>
      <c r="J349" t="e">
        <f>PROPER(Sheet1!Z349)</f>
        <v>#VALUE!</v>
      </c>
      <c r="K349" t="e">
        <f>PROPER(TRIM(IF(ISERROR(Sheet1!N349),Sheet1!Q349,Sheet1!N349)))</f>
        <v>#VALUE!</v>
      </c>
      <c r="L349" t="e">
        <f>PROPER(Sheet1!V349)</f>
        <v>#VALUE!</v>
      </c>
      <c r="M349" t="str">
        <f>TRIM(IF(ISERROR(Sheet1!P349),"",Sheet1!P349))</f>
        <v/>
      </c>
      <c r="N349" s="6" t="e">
        <f>(Sheet1!AA349)</f>
        <v>#VALUE!</v>
      </c>
      <c r="O349" s="6" t="e">
        <f t="shared" si="31"/>
        <v>#VALUE!</v>
      </c>
      <c r="P349" s="6" t="e">
        <f>IF(Sheet1!X349="No","No",IF(Sheet1!X349="","No","Yes"))</f>
        <v>#VALUE!</v>
      </c>
      <c r="Q349" t="e">
        <f>(Sheet1!AB349)</f>
        <v>#VALUE!</v>
      </c>
      <c r="R349" s="6" t="e">
        <f>IF(Sheet1!F349=FALSE,Q349,Sheet1!G349&amp;Sheet1!F349)</f>
        <v>#VALUE!</v>
      </c>
      <c r="S349" s="6" t="e">
        <f t="shared" si="32"/>
        <v>#VALUE!</v>
      </c>
      <c r="T349" s="6" t="e">
        <f>IF(Sheet1!A349=0,"C=US;A= ;P=Regional Municip;O=Lisgar;S="&amp;K349&amp;";"&amp;"G="&amp;L349&amp;";"&amp;"I="&amp;M349&amp;";","C=US;A= ;P=Regional Municip;O=Lisgar;S="&amp;K349&amp;";"&amp;"G="&amp;L349&amp;Sheet1!A349&amp;";"&amp;"I="&amp;M349&amp;";")</f>
        <v>#N/A</v>
      </c>
      <c r="U349" t="str">
        <f ca="1">(Sheet1!AM349)</f>
        <v>DC4MDB03</v>
      </c>
      <c r="V349" t="e">
        <f>(Sheet1!AC349)</f>
        <v>#VALUE!</v>
      </c>
      <c r="W349" t="e">
        <f>Sheet3!D349</f>
        <v>#VALUE!</v>
      </c>
      <c r="X349" t="e">
        <f>Sheet3!E349</f>
        <v>#VALUE!</v>
      </c>
      <c r="Y349" t="str">
        <f t="shared" si="30"/>
        <v/>
      </c>
      <c r="Z349" t="str">
        <f>IF(ISERROR(Sheet1!AI349),"",Sheet1!AI349)</f>
        <v/>
      </c>
      <c r="AA349" t="e">
        <f>IF(Sheet1!W349="Councillors",5120,IF(Sheet1!W349="Information Technology Services Dept.",1024,IF(Sheet1!W349="City Clerk and Solicitor Dept",1953,"No")))</f>
        <v>#VALUE!</v>
      </c>
      <c r="AB349" s="5" t="s">
        <v>96</v>
      </c>
      <c r="AC349" t="e">
        <f>IF(Sheet1!W349="Councillors",4608,IF(Sheet1!W349="Information Technology Services Dept.",921,IF(Sheet1!W349="City Clerk and Solicitor Dept",1855,"No")))</f>
        <v>#VALUE!</v>
      </c>
      <c r="AD349" t="e">
        <f t="shared" si="33"/>
        <v>#VALUE!</v>
      </c>
      <c r="AE349" t="str">
        <f ca="1">IF(Sheet1!AM349="DC1MDB01","DC1",IF(Sheet1!AM349="DC1MDB02","DC1",IF(Sheet1!AM349="DC1MDB03","DC1",IF(Sheet1!AM349="DC1MDB04","DC1",IF(Sheet1!AM349="DC1MDB05","DC1",IF(Sheet1!AM349="DC1MDB06","DC1",IF(Sheet1!AM349="DC1MDB07","DC1",IF(Sheet1!AM349="DC1MDB08","DC1",IF(Sheet1!AM349="DC1MDB09","DC1",IF(Sheet1!AM349="DC1MDB10","DC1",IF(Sheet1!AM349="DC4MDB01","DC4",IF(Sheet1!AM349="DC4MDB02","DC4",IF(Sheet1!AM349="DC4MDB03","DC4",IF(Sheet1!AM349="DC4MDB04","DC4",IF(Sheet1!AM349="DC4MDB05","DC4",IF(Sheet1!AM349="DC4MDB06","DC4",IF(Sheet1!AM349="DC4MDB07","DC4",IF(Sheet1!AM349="DC4MDB08","DC4",IF(Sheet1!AM349="DC4MDB09","DC4",IF(Sheet1!AM349="DC4MDB10","DC4","$False"))))))))))))))))))))</f>
        <v>DC4</v>
      </c>
      <c r="AF349" t="s">
        <v>35</v>
      </c>
      <c r="AG349" t="e">
        <f t="shared" si="34"/>
        <v>#VALUE!</v>
      </c>
      <c r="AH349" t="e">
        <f t="shared" si="35"/>
        <v>#VALUE!</v>
      </c>
      <c r="AI349" t="s">
        <v>11</v>
      </c>
      <c r="AJ349" t="s">
        <v>12</v>
      </c>
      <c r="AK349" t="s">
        <v>13</v>
      </c>
      <c r="AL349" t="s">
        <v>14</v>
      </c>
      <c r="AM349" t="s">
        <v>5</v>
      </c>
      <c r="AN349" t="s">
        <v>15</v>
      </c>
      <c r="AO349" t="s">
        <v>16</v>
      </c>
      <c r="AP349" t="s">
        <v>17</v>
      </c>
      <c r="AQ349" t="s">
        <v>18</v>
      </c>
      <c r="AR349" t="s">
        <v>19</v>
      </c>
    </row>
    <row r="350" spans="1:44" ht="13.5" customHeight="1">
      <c r="A350" s="7"/>
      <c r="B350" s="7"/>
      <c r="C350" s="7"/>
      <c r="D350" s="8"/>
      <c r="F350" s="9" t="str">
        <f>(Sheet1!AE350)</f>
        <v/>
      </c>
      <c r="G350" t="str">
        <f>IF(OR(Sheet1!AH350="Yes",Sheet1!AF350="Yes"),"\\CMFP538\"&amp;Sheet1!AK350,"")</f>
        <v/>
      </c>
      <c r="H350" t="str">
        <f>IF(G350="","",Sheet1!AK350)</f>
        <v/>
      </c>
      <c r="I350" t="str">
        <f>IF(G350="","",Sheet1!AJ350)</f>
        <v/>
      </c>
      <c r="J350" t="e">
        <f>PROPER(Sheet1!Z350)</f>
        <v>#VALUE!</v>
      </c>
      <c r="K350" t="e">
        <f>PROPER(TRIM(IF(ISERROR(Sheet1!N350),Sheet1!Q350,Sheet1!N350)))</f>
        <v>#VALUE!</v>
      </c>
      <c r="L350" t="e">
        <f>PROPER(Sheet1!V350)</f>
        <v>#VALUE!</v>
      </c>
      <c r="M350" t="str">
        <f>TRIM(IF(ISERROR(Sheet1!P350),"",Sheet1!P350))</f>
        <v/>
      </c>
      <c r="N350" s="6" t="e">
        <f>(Sheet1!AA350)</f>
        <v>#VALUE!</v>
      </c>
      <c r="O350" s="6" t="e">
        <f t="shared" si="31"/>
        <v>#VALUE!</v>
      </c>
      <c r="P350" s="6" t="e">
        <f>IF(Sheet1!X350="No","No",IF(Sheet1!X350="","No","Yes"))</f>
        <v>#VALUE!</v>
      </c>
      <c r="Q350" t="e">
        <f>(Sheet1!AB350)</f>
        <v>#VALUE!</v>
      </c>
      <c r="R350" s="6" t="e">
        <f>IF(Sheet1!F350=FALSE,Q350,Sheet1!G350&amp;Sheet1!F350)</f>
        <v>#VALUE!</v>
      </c>
      <c r="S350" s="6" t="e">
        <f t="shared" si="32"/>
        <v>#VALUE!</v>
      </c>
      <c r="T350" s="6" t="e">
        <f>IF(Sheet1!A350=0,"C=US;A= ;P=Regional Municip;O=Lisgar;S="&amp;K350&amp;";"&amp;"G="&amp;L350&amp;";"&amp;"I="&amp;M350&amp;";","C=US;A= ;P=Regional Municip;O=Lisgar;S="&amp;K350&amp;";"&amp;"G="&amp;L350&amp;Sheet1!A350&amp;";"&amp;"I="&amp;M350&amp;";")</f>
        <v>#N/A</v>
      </c>
      <c r="U350" t="str">
        <f ca="1">(Sheet1!AM350)</f>
        <v>DC4MDB08</v>
      </c>
      <c r="V350" t="e">
        <f>(Sheet1!AC350)</f>
        <v>#VALUE!</v>
      </c>
      <c r="W350" t="e">
        <f>Sheet3!D350</f>
        <v>#VALUE!</v>
      </c>
      <c r="X350" t="e">
        <f>Sheet3!E350</f>
        <v>#VALUE!</v>
      </c>
      <c r="Y350" t="str">
        <f t="shared" si="30"/>
        <v/>
      </c>
      <c r="Z350" t="str">
        <f>IF(ISERROR(Sheet1!AI350),"",Sheet1!AI350)</f>
        <v/>
      </c>
      <c r="AA350" t="e">
        <f>IF(Sheet1!W350="Councillors",5120,IF(Sheet1!W350="Information Technology Services Dept.",1024,IF(Sheet1!W350="City Clerk and Solicitor Dept",1953,"No")))</f>
        <v>#VALUE!</v>
      </c>
      <c r="AB350" s="5" t="s">
        <v>96</v>
      </c>
      <c r="AC350" t="e">
        <f>IF(Sheet1!W350="Councillors",4608,IF(Sheet1!W350="Information Technology Services Dept.",921,IF(Sheet1!W350="City Clerk and Solicitor Dept",1855,"No")))</f>
        <v>#VALUE!</v>
      </c>
      <c r="AD350" t="e">
        <f t="shared" si="33"/>
        <v>#VALUE!</v>
      </c>
      <c r="AE350" t="str">
        <f ca="1">IF(Sheet1!AM350="DC1MDB01","DC1",IF(Sheet1!AM350="DC1MDB02","DC1",IF(Sheet1!AM350="DC1MDB03","DC1",IF(Sheet1!AM350="DC1MDB04","DC1",IF(Sheet1!AM350="DC1MDB05","DC1",IF(Sheet1!AM350="DC1MDB06","DC1",IF(Sheet1!AM350="DC1MDB07","DC1",IF(Sheet1!AM350="DC1MDB08","DC1",IF(Sheet1!AM350="DC1MDB09","DC1",IF(Sheet1!AM350="DC1MDB10","DC1",IF(Sheet1!AM350="DC4MDB01","DC4",IF(Sheet1!AM350="DC4MDB02","DC4",IF(Sheet1!AM350="DC4MDB03","DC4",IF(Sheet1!AM350="DC4MDB04","DC4",IF(Sheet1!AM350="DC4MDB05","DC4",IF(Sheet1!AM350="DC4MDB06","DC4",IF(Sheet1!AM350="DC4MDB07","DC4",IF(Sheet1!AM350="DC4MDB08","DC4",IF(Sheet1!AM350="DC4MDB09","DC4",IF(Sheet1!AM350="DC4MDB10","DC4","$False"))))))))))))))))))))</f>
        <v>DC4</v>
      </c>
      <c r="AF350" t="s">
        <v>35</v>
      </c>
      <c r="AG350" t="e">
        <f t="shared" si="34"/>
        <v>#VALUE!</v>
      </c>
      <c r="AH350" t="e">
        <f t="shared" si="35"/>
        <v>#VALUE!</v>
      </c>
      <c r="AI350" t="s">
        <v>11</v>
      </c>
      <c r="AJ350" t="s">
        <v>12</v>
      </c>
      <c r="AK350" t="s">
        <v>13</v>
      </c>
      <c r="AL350" t="s">
        <v>14</v>
      </c>
      <c r="AM350" t="s">
        <v>5</v>
      </c>
      <c r="AN350" t="s">
        <v>15</v>
      </c>
      <c r="AO350" t="s">
        <v>16</v>
      </c>
      <c r="AP350" t="s">
        <v>17</v>
      </c>
      <c r="AQ350" t="s">
        <v>18</v>
      </c>
      <c r="AR350" t="s">
        <v>19</v>
      </c>
    </row>
    <row r="351" spans="1:44" ht="13.5" customHeight="1">
      <c r="A351" s="7"/>
      <c r="B351" s="7"/>
      <c r="C351" s="7"/>
      <c r="D351" s="8"/>
      <c r="F351" s="9" t="str">
        <f>(Sheet1!AE351)</f>
        <v/>
      </c>
      <c r="G351" t="str">
        <f>IF(OR(Sheet1!AH351="Yes",Sheet1!AF351="Yes"),"\\CMFP538\"&amp;Sheet1!AK351,"")</f>
        <v/>
      </c>
      <c r="H351" t="str">
        <f>IF(G351="","",Sheet1!AK351)</f>
        <v/>
      </c>
      <c r="I351" t="str">
        <f>IF(G351="","",Sheet1!AJ351)</f>
        <v/>
      </c>
      <c r="J351" t="e">
        <f>PROPER(Sheet1!Z351)</f>
        <v>#VALUE!</v>
      </c>
      <c r="K351" t="e">
        <f>PROPER(TRIM(IF(ISERROR(Sheet1!N351),Sheet1!Q351,Sheet1!N351)))</f>
        <v>#VALUE!</v>
      </c>
      <c r="L351" t="e">
        <f>PROPER(Sheet1!V351)</f>
        <v>#VALUE!</v>
      </c>
      <c r="M351" t="str">
        <f>TRIM(IF(ISERROR(Sheet1!P351),"",Sheet1!P351))</f>
        <v/>
      </c>
      <c r="N351" s="6" t="e">
        <f>(Sheet1!AA351)</f>
        <v>#VALUE!</v>
      </c>
      <c r="O351" s="6" t="e">
        <f t="shared" si="31"/>
        <v>#VALUE!</v>
      </c>
      <c r="P351" s="6" t="e">
        <f>IF(Sheet1!X351="No","No",IF(Sheet1!X351="","No","Yes"))</f>
        <v>#VALUE!</v>
      </c>
      <c r="Q351" t="e">
        <f>(Sheet1!AB351)</f>
        <v>#VALUE!</v>
      </c>
      <c r="R351" s="6" t="e">
        <f>IF(Sheet1!F351=FALSE,Q351,Sheet1!G351&amp;Sheet1!F351)</f>
        <v>#VALUE!</v>
      </c>
      <c r="S351" s="6" t="e">
        <f t="shared" si="32"/>
        <v>#VALUE!</v>
      </c>
      <c r="T351" s="6" t="e">
        <f>IF(Sheet1!A351=0,"C=US;A= ;P=Regional Municip;O=Lisgar;S="&amp;K351&amp;";"&amp;"G="&amp;L351&amp;";"&amp;"I="&amp;M351&amp;";","C=US;A= ;P=Regional Municip;O=Lisgar;S="&amp;K351&amp;";"&amp;"G="&amp;L351&amp;Sheet1!A351&amp;";"&amp;"I="&amp;M351&amp;";")</f>
        <v>#N/A</v>
      </c>
      <c r="U351" t="str">
        <f ca="1">(Sheet1!AM351)</f>
        <v>DC1MDB04</v>
      </c>
      <c r="V351" t="e">
        <f>(Sheet1!AC351)</f>
        <v>#VALUE!</v>
      </c>
      <c r="W351" t="e">
        <f>Sheet3!D351</f>
        <v>#VALUE!</v>
      </c>
      <c r="X351" t="e">
        <f>Sheet3!E351</f>
        <v>#VALUE!</v>
      </c>
      <c r="Y351" t="str">
        <f t="shared" si="30"/>
        <v/>
      </c>
      <c r="Z351" t="str">
        <f>IF(ISERROR(Sheet1!AI351),"",Sheet1!AI351)</f>
        <v/>
      </c>
      <c r="AA351" t="e">
        <f>IF(Sheet1!W351="Councillors",5120,IF(Sheet1!W351="Information Technology Services Dept.",1024,IF(Sheet1!W351="City Clerk and Solicitor Dept",1953,"No")))</f>
        <v>#VALUE!</v>
      </c>
      <c r="AB351" s="5" t="s">
        <v>96</v>
      </c>
      <c r="AC351" t="e">
        <f>IF(Sheet1!W351="Councillors",4608,IF(Sheet1!W351="Information Technology Services Dept.",921,IF(Sheet1!W351="City Clerk and Solicitor Dept",1855,"No")))</f>
        <v>#VALUE!</v>
      </c>
      <c r="AD351" t="e">
        <f t="shared" si="33"/>
        <v>#VALUE!</v>
      </c>
      <c r="AE351" t="str">
        <f ca="1">IF(Sheet1!AM351="DC1MDB01","DC1",IF(Sheet1!AM351="DC1MDB02","DC1",IF(Sheet1!AM351="DC1MDB03","DC1",IF(Sheet1!AM351="DC1MDB04","DC1",IF(Sheet1!AM351="DC1MDB05","DC1",IF(Sheet1!AM351="DC1MDB06","DC1",IF(Sheet1!AM351="DC1MDB07","DC1",IF(Sheet1!AM351="DC1MDB08","DC1",IF(Sheet1!AM351="DC1MDB09","DC1",IF(Sheet1!AM351="DC1MDB10","DC1",IF(Sheet1!AM351="DC4MDB01","DC4",IF(Sheet1!AM351="DC4MDB02","DC4",IF(Sheet1!AM351="DC4MDB03","DC4",IF(Sheet1!AM351="DC4MDB04","DC4",IF(Sheet1!AM351="DC4MDB05","DC4",IF(Sheet1!AM351="DC4MDB06","DC4",IF(Sheet1!AM351="DC4MDB07","DC4",IF(Sheet1!AM351="DC4MDB08","DC4",IF(Sheet1!AM351="DC4MDB09","DC4",IF(Sheet1!AM351="DC4MDB10","DC4","$False"))))))))))))))))))))</f>
        <v>DC1</v>
      </c>
      <c r="AF351" t="s">
        <v>35</v>
      </c>
      <c r="AG351" t="e">
        <f t="shared" si="34"/>
        <v>#VALUE!</v>
      </c>
      <c r="AH351" t="e">
        <f t="shared" si="35"/>
        <v>#VALUE!</v>
      </c>
      <c r="AI351" t="s">
        <v>11</v>
      </c>
      <c r="AJ351" t="s">
        <v>12</v>
      </c>
      <c r="AK351" t="s">
        <v>13</v>
      </c>
      <c r="AL351" t="s">
        <v>14</v>
      </c>
      <c r="AM351" t="s">
        <v>5</v>
      </c>
      <c r="AN351" t="s">
        <v>15</v>
      </c>
      <c r="AO351" t="s">
        <v>16</v>
      </c>
      <c r="AP351" t="s">
        <v>17</v>
      </c>
      <c r="AQ351" t="s">
        <v>18</v>
      </c>
      <c r="AR351" t="s">
        <v>19</v>
      </c>
    </row>
    <row r="352" spans="1:44" ht="13.5" customHeight="1">
      <c r="A352" s="7"/>
      <c r="B352" s="7"/>
      <c r="C352" s="7"/>
      <c r="D352" s="8"/>
      <c r="F352" s="9" t="str">
        <f>(Sheet1!AE352)</f>
        <v/>
      </c>
      <c r="G352" t="str">
        <f>IF(OR(Sheet1!AH352="Yes",Sheet1!AF352="Yes"),"\\CMFP538\"&amp;Sheet1!AK352,"")</f>
        <v/>
      </c>
      <c r="H352" t="str">
        <f>IF(G352="","",Sheet1!AK352)</f>
        <v/>
      </c>
      <c r="I352" t="str">
        <f>IF(G352="","",Sheet1!AJ352)</f>
        <v/>
      </c>
      <c r="J352" t="e">
        <f>PROPER(Sheet1!Z352)</f>
        <v>#VALUE!</v>
      </c>
      <c r="K352" t="e">
        <f>PROPER(TRIM(IF(ISERROR(Sheet1!N352),Sheet1!Q352,Sheet1!N352)))</f>
        <v>#VALUE!</v>
      </c>
      <c r="L352" t="e">
        <f>PROPER(Sheet1!V352)</f>
        <v>#VALUE!</v>
      </c>
      <c r="M352" t="str">
        <f>TRIM(IF(ISERROR(Sheet1!P352),"",Sheet1!P352))</f>
        <v/>
      </c>
      <c r="N352" s="6" t="e">
        <f>(Sheet1!AA352)</f>
        <v>#VALUE!</v>
      </c>
      <c r="O352" s="6" t="e">
        <f t="shared" si="31"/>
        <v>#VALUE!</v>
      </c>
      <c r="P352" s="6" t="e">
        <f>IF(Sheet1!X352="No","No",IF(Sheet1!X352="","No","Yes"))</f>
        <v>#VALUE!</v>
      </c>
      <c r="Q352" t="e">
        <f>(Sheet1!AB352)</f>
        <v>#VALUE!</v>
      </c>
      <c r="R352" s="6" t="e">
        <f>IF(Sheet1!F352=FALSE,Q352,Sheet1!G352&amp;Sheet1!F352)</f>
        <v>#VALUE!</v>
      </c>
      <c r="S352" s="6" t="e">
        <f t="shared" si="32"/>
        <v>#VALUE!</v>
      </c>
      <c r="T352" s="6" t="e">
        <f>IF(Sheet1!A352=0,"C=US;A= ;P=Regional Municip;O=Lisgar;S="&amp;K352&amp;";"&amp;"G="&amp;L352&amp;";"&amp;"I="&amp;M352&amp;";","C=US;A= ;P=Regional Municip;O=Lisgar;S="&amp;K352&amp;";"&amp;"G="&amp;L352&amp;Sheet1!A352&amp;";"&amp;"I="&amp;M352&amp;";")</f>
        <v>#N/A</v>
      </c>
      <c r="U352" t="str">
        <f ca="1">(Sheet1!AM352)</f>
        <v>DC4MDB08</v>
      </c>
      <c r="V352" t="e">
        <f>(Sheet1!AC352)</f>
        <v>#VALUE!</v>
      </c>
      <c r="W352" t="e">
        <f>Sheet3!D352</f>
        <v>#VALUE!</v>
      </c>
      <c r="X352" t="e">
        <f>Sheet3!E352</f>
        <v>#VALUE!</v>
      </c>
      <c r="Y352" t="str">
        <f t="shared" si="30"/>
        <v/>
      </c>
      <c r="Z352" t="str">
        <f>IF(ISERROR(Sheet1!AI352),"",Sheet1!AI352)</f>
        <v/>
      </c>
      <c r="AA352" t="e">
        <f>IF(Sheet1!W352="Councillors",5120,IF(Sheet1!W352="Information Technology Services Dept.",1024,IF(Sheet1!W352="City Clerk and Solicitor Dept",1953,"No")))</f>
        <v>#VALUE!</v>
      </c>
      <c r="AB352" s="5" t="s">
        <v>96</v>
      </c>
      <c r="AC352" t="e">
        <f>IF(Sheet1!W352="Councillors",4608,IF(Sheet1!W352="Information Technology Services Dept.",921,IF(Sheet1!W352="City Clerk and Solicitor Dept",1855,"No")))</f>
        <v>#VALUE!</v>
      </c>
      <c r="AD352" t="e">
        <f t="shared" si="33"/>
        <v>#VALUE!</v>
      </c>
      <c r="AE352" t="str">
        <f ca="1">IF(Sheet1!AM352="DC1MDB01","DC1",IF(Sheet1!AM352="DC1MDB02","DC1",IF(Sheet1!AM352="DC1MDB03","DC1",IF(Sheet1!AM352="DC1MDB04","DC1",IF(Sheet1!AM352="DC1MDB05","DC1",IF(Sheet1!AM352="DC1MDB06","DC1",IF(Sheet1!AM352="DC1MDB07","DC1",IF(Sheet1!AM352="DC1MDB08","DC1",IF(Sheet1!AM352="DC1MDB09","DC1",IF(Sheet1!AM352="DC1MDB10","DC1",IF(Sheet1!AM352="DC4MDB01","DC4",IF(Sheet1!AM352="DC4MDB02","DC4",IF(Sheet1!AM352="DC4MDB03","DC4",IF(Sheet1!AM352="DC4MDB04","DC4",IF(Sheet1!AM352="DC4MDB05","DC4",IF(Sheet1!AM352="DC4MDB06","DC4",IF(Sheet1!AM352="DC4MDB07","DC4",IF(Sheet1!AM352="DC4MDB08","DC4",IF(Sheet1!AM352="DC4MDB09","DC4",IF(Sheet1!AM352="DC4MDB10","DC4","$False"))))))))))))))))))))</f>
        <v>DC4</v>
      </c>
      <c r="AF352" t="s">
        <v>35</v>
      </c>
      <c r="AG352" t="e">
        <f t="shared" si="34"/>
        <v>#VALUE!</v>
      </c>
      <c r="AH352" t="e">
        <f t="shared" si="35"/>
        <v>#VALUE!</v>
      </c>
      <c r="AI352" t="s">
        <v>11</v>
      </c>
      <c r="AJ352" t="s">
        <v>12</v>
      </c>
      <c r="AK352" t="s">
        <v>13</v>
      </c>
      <c r="AL352" t="s">
        <v>14</v>
      </c>
      <c r="AM352" t="s">
        <v>5</v>
      </c>
      <c r="AN352" t="s">
        <v>15</v>
      </c>
      <c r="AO352" t="s">
        <v>16</v>
      </c>
      <c r="AP352" t="s">
        <v>17</v>
      </c>
      <c r="AQ352" t="s">
        <v>18</v>
      </c>
      <c r="AR352" t="s">
        <v>19</v>
      </c>
    </row>
    <row r="353" spans="1:44" ht="13.5" customHeight="1">
      <c r="A353" s="7"/>
      <c r="B353" s="7"/>
      <c r="C353" s="7"/>
      <c r="D353" s="8"/>
      <c r="F353" s="9" t="str">
        <f>(Sheet1!AE353)</f>
        <v/>
      </c>
      <c r="G353" t="str">
        <f>IF(OR(Sheet1!AH353="Yes",Sheet1!AF353="Yes"),"\\CMFP538\"&amp;Sheet1!AK353,"")</f>
        <v/>
      </c>
      <c r="H353" t="str">
        <f>IF(G353="","",Sheet1!AK353)</f>
        <v/>
      </c>
      <c r="I353" t="str">
        <f>IF(G353="","",Sheet1!AJ353)</f>
        <v/>
      </c>
      <c r="J353" t="e">
        <f>PROPER(Sheet1!Z353)</f>
        <v>#VALUE!</v>
      </c>
      <c r="K353" t="e">
        <f>PROPER(TRIM(IF(ISERROR(Sheet1!N353),Sheet1!Q353,Sheet1!N353)))</f>
        <v>#VALUE!</v>
      </c>
      <c r="L353" t="e">
        <f>PROPER(Sheet1!V353)</f>
        <v>#VALUE!</v>
      </c>
      <c r="M353" t="str">
        <f>TRIM(IF(ISERROR(Sheet1!P353),"",Sheet1!P353))</f>
        <v/>
      </c>
      <c r="N353" s="6" t="e">
        <f>(Sheet1!AA353)</f>
        <v>#VALUE!</v>
      </c>
      <c r="O353" s="6" t="e">
        <f t="shared" si="31"/>
        <v>#VALUE!</v>
      </c>
      <c r="P353" s="6" t="e">
        <f>IF(Sheet1!X353="No","No",IF(Sheet1!X353="","No","Yes"))</f>
        <v>#VALUE!</v>
      </c>
      <c r="Q353" t="e">
        <f>(Sheet1!AB353)</f>
        <v>#VALUE!</v>
      </c>
      <c r="R353" s="6" t="e">
        <f>IF(Sheet1!F353=FALSE,Q353,Sheet1!G353&amp;Sheet1!F353)</f>
        <v>#VALUE!</v>
      </c>
      <c r="S353" s="6" t="e">
        <f t="shared" si="32"/>
        <v>#VALUE!</v>
      </c>
      <c r="T353" s="6" t="e">
        <f>IF(Sheet1!A353=0,"C=US;A= ;P=Regional Municip;O=Lisgar;S="&amp;K353&amp;";"&amp;"G="&amp;L353&amp;";"&amp;"I="&amp;M353&amp;";","C=US;A= ;P=Regional Municip;O=Lisgar;S="&amp;K353&amp;";"&amp;"G="&amp;L353&amp;Sheet1!A353&amp;";"&amp;"I="&amp;M353&amp;";")</f>
        <v>#N/A</v>
      </c>
      <c r="U353" t="str">
        <f ca="1">(Sheet1!AM353)</f>
        <v>DC1MDB10</v>
      </c>
      <c r="V353" t="e">
        <f>(Sheet1!AC353)</f>
        <v>#VALUE!</v>
      </c>
      <c r="W353" t="e">
        <f>Sheet3!D353</f>
        <v>#VALUE!</v>
      </c>
      <c r="X353" t="e">
        <f>Sheet3!E353</f>
        <v>#VALUE!</v>
      </c>
      <c r="Y353" t="str">
        <f t="shared" si="30"/>
        <v/>
      </c>
      <c r="Z353" t="str">
        <f>IF(ISERROR(Sheet1!AI353),"",Sheet1!AI353)</f>
        <v/>
      </c>
      <c r="AA353" t="e">
        <f>IF(Sheet1!W353="Councillors",5120,IF(Sheet1!W353="Information Technology Services Dept.",1024,IF(Sheet1!W353="City Clerk and Solicitor Dept",1953,"No")))</f>
        <v>#VALUE!</v>
      </c>
      <c r="AB353" s="5" t="s">
        <v>96</v>
      </c>
      <c r="AC353" t="e">
        <f>IF(Sheet1!W353="Councillors",4608,IF(Sheet1!W353="Information Technology Services Dept.",921,IF(Sheet1!W353="City Clerk and Solicitor Dept",1855,"No")))</f>
        <v>#VALUE!</v>
      </c>
      <c r="AD353" t="e">
        <f t="shared" si="33"/>
        <v>#VALUE!</v>
      </c>
      <c r="AE353" t="str">
        <f ca="1">IF(Sheet1!AM353="DC1MDB01","DC1",IF(Sheet1!AM353="DC1MDB02","DC1",IF(Sheet1!AM353="DC1MDB03","DC1",IF(Sheet1!AM353="DC1MDB04","DC1",IF(Sheet1!AM353="DC1MDB05","DC1",IF(Sheet1!AM353="DC1MDB06","DC1",IF(Sheet1!AM353="DC1MDB07","DC1",IF(Sheet1!AM353="DC1MDB08","DC1",IF(Sheet1!AM353="DC1MDB09","DC1",IF(Sheet1!AM353="DC1MDB10","DC1",IF(Sheet1!AM353="DC4MDB01","DC4",IF(Sheet1!AM353="DC4MDB02","DC4",IF(Sheet1!AM353="DC4MDB03","DC4",IF(Sheet1!AM353="DC4MDB04","DC4",IF(Sheet1!AM353="DC4MDB05","DC4",IF(Sheet1!AM353="DC4MDB06","DC4",IF(Sheet1!AM353="DC4MDB07","DC4",IF(Sheet1!AM353="DC4MDB08","DC4",IF(Sheet1!AM353="DC4MDB09","DC4",IF(Sheet1!AM353="DC4MDB10","DC4","$False"))))))))))))))))))))</f>
        <v>DC1</v>
      </c>
      <c r="AF353" t="s">
        <v>35</v>
      </c>
      <c r="AG353" t="e">
        <f t="shared" si="34"/>
        <v>#VALUE!</v>
      </c>
      <c r="AH353" t="e">
        <f t="shared" si="35"/>
        <v>#VALUE!</v>
      </c>
      <c r="AI353" t="s">
        <v>11</v>
      </c>
      <c r="AJ353" t="s">
        <v>12</v>
      </c>
      <c r="AK353" t="s">
        <v>13</v>
      </c>
      <c r="AL353" t="s">
        <v>14</v>
      </c>
      <c r="AM353" t="s">
        <v>5</v>
      </c>
      <c r="AN353" t="s">
        <v>15</v>
      </c>
      <c r="AO353" t="s">
        <v>16</v>
      </c>
      <c r="AP353" t="s">
        <v>17</v>
      </c>
      <c r="AQ353" t="s">
        <v>18</v>
      </c>
      <c r="AR353" t="s">
        <v>19</v>
      </c>
    </row>
    <row r="354" spans="1:44" ht="13.5" customHeight="1">
      <c r="A354" s="7"/>
      <c r="B354" s="7"/>
      <c r="C354" s="7"/>
      <c r="D354" s="8"/>
      <c r="F354" s="9" t="str">
        <f>(Sheet1!AE354)</f>
        <v/>
      </c>
      <c r="G354" t="str">
        <f>IF(OR(Sheet1!AH354="Yes",Sheet1!AF354="Yes"),"\\CMFP538\"&amp;Sheet1!AK354,"")</f>
        <v/>
      </c>
      <c r="H354" t="str">
        <f>IF(G354="","",Sheet1!AK354)</f>
        <v/>
      </c>
      <c r="I354" t="str">
        <f>IF(G354="","",Sheet1!AJ354)</f>
        <v/>
      </c>
      <c r="J354" t="e">
        <f>PROPER(Sheet1!Z354)</f>
        <v>#VALUE!</v>
      </c>
      <c r="K354" t="e">
        <f>PROPER(TRIM(IF(ISERROR(Sheet1!N354),Sheet1!Q354,Sheet1!N354)))</f>
        <v>#VALUE!</v>
      </c>
      <c r="L354" t="e">
        <f>PROPER(Sheet1!V354)</f>
        <v>#VALUE!</v>
      </c>
      <c r="M354" t="str">
        <f>TRIM(IF(ISERROR(Sheet1!P354),"",Sheet1!P354))</f>
        <v/>
      </c>
      <c r="N354" s="6" t="e">
        <f>(Sheet1!AA354)</f>
        <v>#VALUE!</v>
      </c>
      <c r="O354" s="6" t="e">
        <f t="shared" si="31"/>
        <v>#VALUE!</v>
      </c>
      <c r="P354" s="6" t="e">
        <f>IF(Sheet1!X354="No","No",IF(Sheet1!X354="","No","Yes"))</f>
        <v>#VALUE!</v>
      </c>
      <c r="Q354" t="e">
        <f>(Sheet1!AB354)</f>
        <v>#VALUE!</v>
      </c>
      <c r="R354" s="6" t="e">
        <f>IF(Sheet1!F354=FALSE,Q354,Sheet1!G354&amp;Sheet1!F354)</f>
        <v>#VALUE!</v>
      </c>
      <c r="S354" s="6" t="e">
        <f t="shared" si="32"/>
        <v>#VALUE!</v>
      </c>
      <c r="T354" s="6" t="e">
        <f>IF(Sheet1!A354=0,"C=US;A= ;P=Regional Municip;O=Lisgar;S="&amp;K354&amp;";"&amp;"G="&amp;L354&amp;";"&amp;"I="&amp;M354&amp;";","C=US;A= ;P=Regional Municip;O=Lisgar;S="&amp;K354&amp;";"&amp;"G="&amp;L354&amp;Sheet1!A354&amp;";"&amp;"I="&amp;M354&amp;";")</f>
        <v>#N/A</v>
      </c>
      <c r="U354" t="str">
        <f ca="1">(Sheet1!AM354)</f>
        <v>DC4MDB07</v>
      </c>
      <c r="V354" t="e">
        <f>(Sheet1!AC354)</f>
        <v>#VALUE!</v>
      </c>
      <c r="W354" t="e">
        <f>Sheet3!D354</f>
        <v>#VALUE!</v>
      </c>
      <c r="X354" t="e">
        <f>Sheet3!E354</f>
        <v>#VALUE!</v>
      </c>
      <c r="Y354" t="str">
        <f t="shared" si="30"/>
        <v/>
      </c>
      <c r="Z354" t="str">
        <f>IF(ISERROR(Sheet1!AI354),"",Sheet1!AI354)</f>
        <v/>
      </c>
      <c r="AA354" t="e">
        <f>IF(Sheet1!W354="Councillors",5120,IF(Sheet1!W354="Information Technology Services Dept.",1024,IF(Sheet1!W354="City Clerk and Solicitor Dept",1953,"No")))</f>
        <v>#VALUE!</v>
      </c>
      <c r="AB354" s="5" t="s">
        <v>96</v>
      </c>
      <c r="AC354" t="e">
        <f>IF(Sheet1!W354="Councillors",4608,IF(Sheet1!W354="Information Technology Services Dept.",921,IF(Sheet1!W354="City Clerk and Solicitor Dept",1855,"No")))</f>
        <v>#VALUE!</v>
      </c>
      <c r="AD354" t="e">
        <f t="shared" si="33"/>
        <v>#VALUE!</v>
      </c>
      <c r="AE354" t="str">
        <f ca="1">IF(Sheet1!AM354="DC1MDB01","DC1",IF(Sheet1!AM354="DC1MDB02","DC1",IF(Sheet1!AM354="DC1MDB03","DC1",IF(Sheet1!AM354="DC1MDB04","DC1",IF(Sheet1!AM354="DC1MDB05","DC1",IF(Sheet1!AM354="DC1MDB06","DC1",IF(Sheet1!AM354="DC1MDB07","DC1",IF(Sheet1!AM354="DC1MDB08","DC1",IF(Sheet1!AM354="DC1MDB09","DC1",IF(Sheet1!AM354="DC1MDB10","DC1",IF(Sheet1!AM354="DC4MDB01","DC4",IF(Sheet1!AM354="DC4MDB02","DC4",IF(Sheet1!AM354="DC4MDB03","DC4",IF(Sheet1!AM354="DC4MDB04","DC4",IF(Sheet1!AM354="DC4MDB05","DC4",IF(Sheet1!AM354="DC4MDB06","DC4",IF(Sheet1!AM354="DC4MDB07","DC4",IF(Sheet1!AM354="DC4MDB08","DC4",IF(Sheet1!AM354="DC4MDB09","DC4",IF(Sheet1!AM354="DC4MDB10","DC4","$False"))))))))))))))))))))</f>
        <v>DC4</v>
      </c>
      <c r="AF354" t="s">
        <v>35</v>
      </c>
      <c r="AG354" t="e">
        <f t="shared" si="34"/>
        <v>#VALUE!</v>
      </c>
      <c r="AH354" t="e">
        <f t="shared" si="35"/>
        <v>#VALUE!</v>
      </c>
      <c r="AI354" t="s">
        <v>11</v>
      </c>
      <c r="AJ354" t="s">
        <v>12</v>
      </c>
      <c r="AK354" t="s">
        <v>13</v>
      </c>
      <c r="AL354" t="s">
        <v>14</v>
      </c>
      <c r="AM354" t="s">
        <v>5</v>
      </c>
      <c r="AN354" t="s">
        <v>15</v>
      </c>
      <c r="AO354" t="s">
        <v>16</v>
      </c>
      <c r="AP354" t="s">
        <v>17</v>
      </c>
      <c r="AQ354" t="s">
        <v>18</v>
      </c>
      <c r="AR354" t="s">
        <v>19</v>
      </c>
    </row>
    <row r="355" spans="1:44" ht="13.5" customHeight="1">
      <c r="A355" s="7"/>
      <c r="B355" s="7"/>
      <c r="C355" s="7"/>
      <c r="D355" s="8"/>
      <c r="F355" s="9" t="str">
        <f>(Sheet1!AE355)</f>
        <v/>
      </c>
      <c r="G355" t="str">
        <f>IF(OR(Sheet1!AH355="Yes",Sheet1!AF355="Yes"),"\\CMFP538\"&amp;Sheet1!AK355,"")</f>
        <v/>
      </c>
      <c r="H355" t="str">
        <f>IF(G355="","",Sheet1!AK355)</f>
        <v/>
      </c>
      <c r="I355" t="str">
        <f>IF(G355="","",Sheet1!AJ355)</f>
        <v/>
      </c>
      <c r="J355" t="e">
        <f>PROPER(Sheet1!Z355)</f>
        <v>#VALUE!</v>
      </c>
      <c r="K355" t="e">
        <f>PROPER(TRIM(IF(ISERROR(Sheet1!N355),Sheet1!Q355,Sheet1!N355)))</f>
        <v>#VALUE!</v>
      </c>
      <c r="L355" t="e">
        <f>PROPER(Sheet1!V355)</f>
        <v>#VALUE!</v>
      </c>
      <c r="M355" t="str">
        <f>TRIM(IF(ISERROR(Sheet1!P355),"",Sheet1!P355))</f>
        <v/>
      </c>
      <c r="N355" s="6" t="e">
        <f>(Sheet1!AA355)</f>
        <v>#VALUE!</v>
      </c>
      <c r="O355" s="6" t="e">
        <f t="shared" si="31"/>
        <v>#VALUE!</v>
      </c>
      <c r="P355" s="6" t="e">
        <f>IF(Sheet1!X355="No","No",IF(Sheet1!X355="","No","Yes"))</f>
        <v>#VALUE!</v>
      </c>
      <c r="Q355" t="e">
        <f>(Sheet1!AB355)</f>
        <v>#VALUE!</v>
      </c>
      <c r="R355" s="6" t="e">
        <f>IF(Sheet1!F355=FALSE,Q355,Sheet1!G355&amp;Sheet1!F355)</f>
        <v>#VALUE!</v>
      </c>
      <c r="S355" s="6" t="e">
        <f t="shared" si="32"/>
        <v>#VALUE!</v>
      </c>
      <c r="T355" s="6" t="e">
        <f>IF(Sheet1!A355=0,"C=US;A= ;P=Regional Municip;O=Lisgar;S="&amp;K355&amp;";"&amp;"G="&amp;L355&amp;";"&amp;"I="&amp;M355&amp;";","C=US;A= ;P=Regional Municip;O=Lisgar;S="&amp;K355&amp;";"&amp;"G="&amp;L355&amp;Sheet1!A355&amp;";"&amp;"I="&amp;M355&amp;";")</f>
        <v>#N/A</v>
      </c>
      <c r="U355" t="str">
        <f ca="1">(Sheet1!AM355)</f>
        <v>DC4MDB09</v>
      </c>
      <c r="V355" t="e">
        <f>(Sheet1!AC355)</f>
        <v>#VALUE!</v>
      </c>
      <c r="W355" t="e">
        <f>Sheet3!D355</f>
        <v>#VALUE!</v>
      </c>
      <c r="X355" t="e">
        <f>Sheet3!E355</f>
        <v>#VALUE!</v>
      </c>
      <c r="Y355" t="str">
        <f t="shared" si="30"/>
        <v/>
      </c>
      <c r="Z355" t="str">
        <f>IF(ISERROR(Sheet1!AI355),"",Sheet1!AI355)</f>
        <v/>
      </c>
      <c r="AA355" t="e">
        <f>IF(Sheet1!W355="Councillors",5120,IF(Sheet1!W355="Information Technology Services Dept.",1024,IF(Sheet1!W355="City Clerk and Solicitor Dept",1953,"No")))</f>
        <v>#VALUE!</v>
      </c>
      <c r="AB355" s="5" t="s">
        <v>96</v>
      </c>
      <c r="AC355" t="e">
        <f>IF(Sheet1!W355="Councillors",4608,IF(Sheet1!W355="Information Technology Services Dept.",921,IF(Sheet1!W355="City Clerk and Solicitor Dept",1855,"No")))</f>
        <v>#VALUE!</v>
      </c>
      <c r="AD355" t="e">
        <f t="shared" si="33"/>
        <v>#VALUE!</v>
      </c>
      <c r="AE355" t="str">
        <f ca="1">IF(Sheet1!AM355="DC1MDB01","DC1",IF(Sheet1!AM355="DC1MDB02","DC1",IF(Sheet1!AM355="DC1MDB03","DC1",IF(Sheet1!AM355="DC1MDB04","DC1",IF(Sheet1!AM355="DC1MDB05","DC1",IF(Sheet1!AM355="DC1MDB06","DC1",IF(Sheet1!AM355="DC1MDB07","DC1",IF(Sheet1!AM355="DC1MDB08","DC1",IF(Sheet1!AM355="DC1MDB09","DC1",IF(Sheet1!AM355="DC1MDB10","DC1",IF(Sheet1!AM355="DC4MDB01","DC4",IF(Sheet1!AM355="DC4MDB02","DC4",IF(Sheet1!AM355="DC4MDB03","DC4",IF(Sheet1!AM355="DC4MDB04","DC4",IF(Sheet1!AM355="DC4MDB05","DC4",IF(Sheet1!AM355="DC4MDB06","DC4",IF(Sheet1!AM355="DC4MDB07","DC4",IF(Sheet1!AM355="DC4MDB08","DC4",IF(Sheet1!AM355="DC4MDB09","DC4",IF(Sheet1!AM355="DC4MDB10","DC4","$False"))))))))))))))))))))</f>
        <v>DC4</v>
      </c>
      <c r="AF355" t="s">
        <v>35</v>
      </c>
      <c r="AG355" t="e">
        <f t="shared" si="34"/>
        <v>#VALUE!</v>
      </c>
      <c r="AH355" t="e">
        <f t="shared" si="35"/>
        <v>#VALUE!</v>
      </c>
      <c r="AI355" t="s">
        <v>11</v>
      </c>
      <c r="AJ355" t="s">
        <v>12</v>
      </c>
      <c r="AK355" t="s">
        <v>13</v>
      </c>
      <c r="AL355" t="s">
        <v>14</v>
      </c>
      <c r="AM355" t="s">
        <v>5</v>
      </c>
      <c r="AN355" t="s">
        <v>15</v>
      </c>
      <c r="AO355" t="s">
        <v>16</v>
      </c>
      <c r="AP355" t="s">
        <v>17</v>
      </c>
      <c r="AQ355" t="s">
        <v>18</v>
      </c>
      <c r="AR355" t="s">
        <v>19</v>
      </c>
    </row>
    <row r="356" spans="1:44" ht="13.5" customHeight="1">
      <c r="A356" s="7"/>
      <c r="B356" s="7"/>
      <c r="C356" s="7"/>
      <c r="D356" s="8"/>
      <c r="F356" s="9" t="str">
        <f>(Sheet1!AE356)</f>
        <v/>
      </c>
      <c r="G356" t="str">
        <f>IF(OR(Sheet1!AH356="Yes",Sheet1!AF356="Yes"),"\\CMFP538\"&amp;Sheet1!AK356,"")</f>
        <v/>
      </c>
      <c r="H356" t="str">
        <f>IF(G356="","",Sheet1!AK356)</f>
        <v/>
      </c>
      <c r="I356" t="str">
        <f>IF(G356="","",Sheet1!AJ356)</f>
        <v/>
      </c>
      <c r="J356" t="e">
        <f>PROPER(Sheet1!Z356)</f>
        <v>#VALUE!</v>
      </c>
      <c r="K356" t="e">
        <f>PROPER(TRIM(IF(ISERROR(Sheet1!N356),Sheet1!Q356,Sheet1!N356)))</f>
        <v>#VALUE!</v>
      </c>
      <c r="L356" t="e">
        <f>PROPER(Sheet1!V356)</f>
        <v>#VALUE!</v>
      </c>
      <c r="M356" t="str">
        <f>TRIM(IF(ISERROR(Sheet1!P356),"",Sheet1!P356))</f>
        <v/>
      </c>
      <c r="N356" s="6" t="e">
        <f>(Sheet1!AA356)</f>
        <v>#VALUE!</v>
      </c>
      <c r="O356" s="6" t="e">
        <f t="shared" si="31"/>
        <v>#VALUE!</v>
      </c>
      <c r="P356" s="6" t="e">
        <f>IF(Sheet1!X356="No","No",IF(Sheet1!X356="","No","Yes"))</f>
        <v>#VALUE!</v>
      </c>
      <c r="Q356" t="e">
        <f>(Sheet1!AB356)</f>
        <v>#VALUE!</v>
      </c>
      <c r="R356" s="6" t="e">
        <f>IF(Sheet1!F356=FALSE,Q356,Sheet1!G356&amp;Sheet1!F356)</f>
        <v>#VALUE!</v>
      </c>
      <c r="S356" s="6" t="e">
        <f t="shared" si="32"/>
        <v>#VALUE!</v>
      </c>
      <c r="T356" s="6" t="e">
        <f>IF(Sheet1!A356=0,"C=US;A= ;P=Regional Municip;O=Lisgar;S="&amp;K356&amp;";"&amp;"G="&amp;L356&amp;";"&amp;"I="&amp;M356&amp;";","C=US;A= ;P=Regional Municip;O=Lisgar;S="&amp;K356&amp;";"&amp;"G="&amp;L356&amp;Sheet1!A356&amp;";"&amp;"I="&amp;M356&amp;";")</f>
        <v>#N/A</v>
      </c>
      <c r="U356" t="str">
        <f ca="1">(Sheet1!AM356)</f>
        <v>DC4MDB05</v>
      </c>
      <c r="V356" t="e">
        <f>(Sheet1!AC356)</f>
        <v>#VALUE!</v>
      </c>
      <c r="W356" t="e">
        <f>Sheet3!D356</f>
        <v>#VALUE!</v>
      </c>
      <c r="X356" t="e">
        <f>Sheet3!E356</f>
        <v>#VALUE!</v>
      </c>
      <c r="Y356" t="str">
        <f t="shared" si="30"/>
        <v/>
      </c>
      <c r="Z356" t="str">
        <f>IF(ISERROR(Sheet1!AI356),"",Sheet1!AI356)</f>
        <v/>
      </c>
      <c r="AA356" t="e">
        <f>IF(Sheet1!W356="Councillors",5120,IF(Sheet1!W356="Information Technology Services Dept.",1024,IF(Sheet1!W356="City Clerk and Solicitor Dept",1953,"No")))</f>
        <v>#VALUE!</v>
      </c>
      <c r="AB356" s="5" t="s">
        <v>96</v>
      </c>
      <c r="AC356" t="e">
        <f>IF(Sheet1!W356="Councillors",4608,IF(Sheet1!W356="Information Technology Services Dept.",921,IF(Sheet1!W356="City Clerk and Solicitor Dept",1855,"No")))</f>
        <v>#VALUE!</v>
      </c>
      <c r="AD356" t="e">
        <f t="shared" si="33"/>
        <v>#VALUE!</v>
      </c>
      <c r="AE356" t="str">
        <f ca="1">IF(Sheet1!AM356="DC1MDB01","DC1",IF(Sheet1!AM356="DC1MDB02","DC1",IF(Sheet1!AM356="DC1MDB03","DC1",IF(Sheet1!AM356="DC1MDB04","DC1",IF(Sheet1!AM356="DC1MDB05","DC1",IF(Sheet1!AM356="DC1MDB06","DC1",IF(Sheet1!AM356="DC1MDB07","DC1",IF(Sheet1!AM356="DC1MDB08","DC1",IF(Sheet1!AM356="DC1MDB09","DC1",IF(Sheet1!AM356="DC1MDB10","DC1",IF(Sheet1!AM356="DC4MDB01","DC4",IF(Sheet1!AM356="DC4MDB02","DC4",IF(Sheet1!AM356="DC4MDB03","DC4",IF(Sheet1!AM356="DC4MDB04","DC4",IF(Sheet1!AM356="DC4MDB05","DC4",IF(Sheet1!AM356="DC4MDB06","DC4",IF(Sheet1!AM356="DC4MDB07","DC4",IF(Sheet1!AM356="DC4MDB08","DC4",IF(Sheet1!AM356="DC4MDB09","DC4",IF(Sheet1!AM356="DC4MDB10","DC4","$False"))))))))))))))))))))</f>
        <v>DC4</v>
      </c>
      <c r="AF356" t="s">
        <v>35</v>
      </c>
      <c r="AG356" t="e">
        <f t="shared" si="34"/>
        <v>#VALUE!</v>
      </c>
      <c r="AH356" t="e">
        <f t="shared" si="35"/>
        <v>#VALUE!</v>
      </c>
      <c r="AI356" t="s">
        <v>11</v>
      </c>
      <c r="AJ356" t="s">
        <v>12</v>
      </c>
      <c r="AK356" t="s">
        <v>13</v>
      </c>
      <c r="AL356" t="s">
        <v>14</v>
      </c>
      <c r="AM356" t="s">
        <v>5</v>
      </c>
      <c r="AN356" t="s">
        <v>15</v>
      </c>
      <c r="AO356" t="s">
        <v>16</v>
      </c>
      <c r="AP356" t="s">
        <v>17</v>
      </c>
      <c r="AQ356" t="s">
        <v>18</v>
      </c>
      <c r="AR356" t="s">
        <v>19</v>
      </c>
    </row>
    <row r="357" spans="1:44" ht="13.5" customHeight="1">
      <c r="A357" s="7"/>
      <c r="B357" s="7"/>
      <c r="C357" s="7"/>
      <c r="D357" s="8"/>
      <c r="F357" s="9" t="str">
        <f>(Sheet1!AE357)</f>
        <v/>
      </c>
      <c r="G357" t="str">
        <f>IF(OR(Sheet1!AH357="Yes",Sheet1!AF357="Yes"),"\\CMFP538\"&amp;Sheet1!AK357,"")</f>
        <v/>
      </c>
      <c r="H357" t="str">
        <f>IF(G357="","",Sheet1!AK357)</f>
        <v/>
      </c>
      <c r="I357" t="str">
        <f>IF(G357="","",Sheet1!AJ357)</f>
        <v/>
      </c>
      <c r="J357" t="e">
        <f>PROPER(Sheet1!Z357)</f>
        <v>#VALUE!</v>
      </c>
      <c r="K357" t="e">
        <f>PROPER(TRIM(IF(ISERROR(Sheet1!N357),Sheet1!Q357,Sheet1!N357)))</f>
        <v>#VALUE!</v>
      </c>
      <c r="L357" t="e">
        <f>PROPER(Sheet1!V357)</f>
        <v>#VALUE!</v>
      </c>
      <c r="M357" t="str">
        <f>TRIM(IF(ISERROR(Sheet1!P357),"",Sheet1!P357))</f>
        <v/>
      </c>
      <c r="N357" s="6" t="e">
        <f>(Sheet1!AA357)</f>
        <v>#VALUE!</v>
      </c>
      <c r="O357" s="6" t="e">
        <f t="shared" si="31"/>
        <v>#VALUE!</v>
      </c>
      <c r="P357" s="6" t="e">
        <f>IF(Sheet1!X357="No","No",IF(Sheet1!X357="","No","Yes"))</f>
        <v>#VALUE!</v>
      </c>
      <c r="Q357" t="e">
        <f>(Sheet1!AB357)</f>
        <v>#VALUE!</v>
      </c>
      <c r="R357" s="6" t="e">
        <f>IF(Sheet1!F357=FALSE,Q357,Sheet1!G357&amp;Sheet1!F357)</f>
        <v>#VALUE!</v>
      </c>
      <c r="S357" s="6" t="e">
        <f t="shared" si="32"/>
        <v>#VALUE!</v>
      </c>
      <c r="T357" s="6" t="e">
        <f>IF(Sheet1!A357=0,"C=US;A= ;P=Regional Municip;O=Lisgar;S="&amp;K357&amp;";"&amp;"G="&amp;L357&amp;";"&amp;"I="&amp;M357&amp;";","C=US;A= ;P=Regional Municip;O=Lisgar;S="&amp;K357&amp;";"&amp;"G="&amp;L357&amp;Sheet1!A357&amp;";"&amp;"I="&amp;M357&amp;";")</f>
        <v>#N/A</v>
      </c>
      <c r="U357" t="str">
        <f ca="1">(Sheet1!AM357)</f>
        <v>DC1MDB08</v>
      </c>
      <c r="V357" t="e">
        <f>(Sheet1!AC357)</f>
        <v>#VALUE!</v>
      </c>
      <c r="W357" t="e">
        <f>Sheet3!D357</f>
        <v>#VALUE!</v>
      </c>
      <c r="X357" t="e">
        <f>Sheet3!E357</f>
        <v>#VALUE!</v>
      </c>
      <c r="Y357" t="str">
        <f t="shared" si="30"/>
        <v/>
      </c>
      <c r="Z357" t="str">
        <f>IF(ISERROR(Sheet1!AI357),"",Sheet1!AI357)</f>
        <v/>
      </c>
      <c r="AA357" t="e">
        <f>IF(Sheet1!W357="Councillors",5120,IF(Sheet1!W357="Information Technology Services Dept.",1024,IF(Sheet1!W357="City Clerk and Solicitor Dept",1953,"No")))</f>
        <v>#VALUE!</v>
      </c>
      <c r="AB357" s="5" t="s">
        <v>96</v>
      </c>
      <c r="AC357" t="e">
        <f>IF(Sheet1!W357="Councillors",4608,IF(Sheet1!W357="Information Technology Services Dept.",921,IF(Sheet1!W357="City Clerk and Solicitor Dept",1855,"No")))</f>
        <v>#VALUE!</v>
      </c>
      <c r="AD357" t="e">
        <f t="shared" si="33"/>
        <v>#VALUE!</v>
      </c>
      <c r="AE357" t="str">
        <f ca="1">IF(Sheet1!AM357="DC1MDB01","DC1",IF(Sheet1!AM357="DC1MDB02","DC1",IF(Sheet1!AM357="DC1MDB03","DC1",IF(Sheet1!AM357="DC1MDB04","DC1",IF(Sheet1!AM357="DC1MDB05","DC1",IF(Sheet1!AM357="DC1MDB06","DC1",IF(Sheet1!AM357="DC1MDB07","DC1",IF(Sheet1!AM357="DC1MDB08","DC1",IF(Sheet1!AM357="DC1MDB09","DC1",IF(Sheet1!AM357="DC1MDB10","DC1",IF(Sheet1!AM357="DC4MDB01","DC4",IF(Sheet1!AM357="DC4MDB02","DC4",IF(Sheet1!AM357="DC4MDB03","DC4",IF(Sheet1!AM357="DC4MDB04","DC4",IF(Sheet1!AM357="DC4MDB05","DC4",IF(Sheet1!AM357="DC4MDB06","DC4",IF(Sheet1!AM357="DC4MDB07","DC4",IF(Sheet1!AM357="DC4MDB08","DC4",IF(Sheet1!AM357="DC4MDB09","DC4",IF(Sheet1!AM357="DC4MDB10","DC4","$False"))))))))))))))))))))</f>
        <v>DC1</v>
      </c>
      <c r="AF357" t="s">
        <v>35</v>
      </c>
      <c r="AG357" t="e">
        <f t="shared" si="34"/>
        <v>#VALUE!</v>
      </c>
      <c r="AH357" t="e">
        <f t="shared" si="35"/>
        <v>#VALUE!</v>
      </c>
      <c r="AI357" t="s">
        <v>11</v>
      </c>
      <c r="AJ357" t="s">
        <v>12</v>
      </c>
      <c r="AK357" t="s">
        <v>13</v>
      </c>
      <c r="AL357" t="s">
        <v>14</v>
      </c>
      <c r="AM357" t="s">
        <v>5</v>
      </c>
      <c r="AN357" t="s">
        <v>15</v>
      </c>
      <c r="AO357" t="s">
        <v>16</v>
      </c>
      <c r="AP357" t="s">
        <v>17</v>
      </c>
      <c r="AQ357" t="s">
        <v>18</v>
      </c>
      <c r="AR357" t="s">
        <v>19</v>
      </c>
    </row>
    <row r="358" spans="1:44" ht="13.5" customHeight="1">
      <c r="A358" s="7"/>
      <c r="B358" s="7"/>
      <c r="C358" s="7"/>
      <c r="D358" s="8"/>
      <c r="F358" s="9" t="str">
        <f>(Sheet1!AE358)</f>
        <v/>
      </c>
      <c r="G358" t="str">
        <f>IF(OR(Sheet1!AH358="Yes",Sheet1!AF358="Yes"),"\\CMFP538\"&amp;Sheet1!AK358,"")</f>
        <v/>
      </c>
      <c r="H358" t="str">
        <f>IF(G358="","",Sheet1!AK358)</f>
        <v/>
      </c>
      <c r="I358" t="str">
        <f>IF(G358="","",Sheet1!AJ358)</f>
        <v/>
      </c>
      <c r="J358" t="e">
        <f>PROPER(Sheet1!Z358)</f>
        <v>#VALUE!</v>
      </c>
      <c r="K358" t="e">
        <f>PROPER(TRIM(IF(ISERROR(Sheet1!N358),Sheet1!Q358,Sheet1!N358)))</f>
        <v>#VALUE!</v>
      </c>
      <c r="L358" t="e">
        <f>PROPER(Sheet1!V358)</f>
        <v>#VALUE!</v>
      </c>
      <c r="M358" t="str">
        <f>TRIM(IF(ISERROR(Sheet1!P358),"",Sheet1!P358))</f>
        <v/>
      </c>
      <c r="N358" s="6" t="e">
        <f>(Sheet1!AA358)</f>
        <v>#VALUE!</v>
      </c>
      <c r="O358" s="6" t="e">
        <f t="shared" si="31"/>
        <v>#VALUE!</v>
      </c>
      <c r="P358" s="6" t="e">
        <f>IF(Sheet1!X358="No","No",IF(Sheet1!X358="","No","Yes"))</f>
        <v>#VALUE!</v>
      </c>
      <c r="Q358" t="e">
        <f>(Sheet1!AB358)</f>
        <v>#VALUE!</v>
      </c>
      <c r="R358" s="6" t="e">
        <f>IF(Sheet1!F358=FALSE,Q358,Sheet1!G358&amp;Sheet1!F358)</f>
        <v>#VALUE!</v>
      </c>
      <c r="S358" s="6" t="e">
        <f t="shared" si="32"/>
        <v>#VALUE!</v>
      </c>
      <c r="T358" s="6" t="e">
        <f>IF(Sheet1!A358=0,"C=US;A= ;P=Regional Municip;O=Lisgar;S="&amp;K358&amp;";"&amp;"G="&amp;L358&amp;";"&amp;"I="&amp;M358&amp;";","C=US;A= ;P=Regional Municip;O=Lisgar;S="&amp;K358&amp;";"&amp;"G="&amp;L358&amp;Sheet1!A358&amp;";"&amp;"I="&amp;M358&amp;";")</f>
        <v>#N/A</v>
      </c>
      <c r="U358" t="str">
        <f ca="1">(Sheet1!AM358)</f>
        <v>DC1MDB06</v>
      </c>
      <c r="V358" t="e">
        <f>(Sheet1!AC358)</f>
        <v>#VALUE!</v>
      </c>
      <c r="W358" t="e">
        <f>Sheet3!D358</f>
        <v>#VALUE!</v>
      </c>
      <c r="X358" t="e">
        <f>Sheet3!E358</f>
        <v>#VALUE!</v>
      </c>
      <c r="Y358" t="str">
        <f t="shared" si="30"/>
        <v/>
      </c>
      <c r="Z358" t="str">
        <f>IF(ISERROR(Sheet1!AI358),"",Sheet1!AI358)</f>
        <v/>
      </c>
      <c r="AA358" t="e">
        <f>IF(Sheet1!W358="Councillors",5120,IF(Sheet1!W358="Information Technology Services Dept.",1024,IF(Sheet1!W358="City Clerk and Solicitor Dept",1953,"No")))</f>
        <v>#VALUE!</v>
      </c>
      <c r="AB358" s="5" t="s">
        <v>96</v>
      </c>
      <c r="AC358" t="e">
        <f>IF(Sheet1!W358="Councillors",4608,IF(Sheet1!W358="Information Technology Services Dept.",921,IF(Sheet1!W358="City Clerk and Solicitor Dept",1855,"No")))</f>
        <v>#VALUE!</v>
      </c>
      <c r="AD358" t="e">
        <f t="shared" si="33"/>
        <v>#VALUE!</v>
      </c>
      <c r="AE358" t="str">
        <f ca="1">IF(Sheet1!AM358="DC1MDB01","DC1",IF(Sheet1!AM358="DC1MDB02","DC1",IF(Sheet1!AM358="DC1MDB03","DC1",IF(Sheet1!AM358="DC1MDB04","DC1",IF(Sheet1!AM358="DC1MDB05","DC1",IF(Sheet1!AM358="DC1MDB06","DC1",IF(Sheet1!AM358="DC1MDB07","DC1",IF(Sheet1!AM358="DC1MDB08","DC1",IF(Sheet1!AM358="DC1MDB09","DC1",IF(Sheet1!AM358="DC1MDB10","DC1",IF(Sheet1!AM358="DC4MDB01","DC4",IF(Sheet1!AM358="DC4MDB02","DC4",IF(Sheet1!AM358="DC4MDB03","DC4",IF(Sheet1!AM358="DC4MDB04","DC4",IF(Sheet1!AM358="DC4MDB05","DC4",IF(Sheet1!AM358="DC4MDB06","DC4",IF(Sheet1!AM358="DC4MDB07","DC4",IF(Sheet1!AM358="DC4MDB08","DC4",IF(Sheet1!AM358="DC4MDB09","DC4",IF(Sheet1!AM358="DC4MDB10","DC4","$False"))))))))))))))))))))</f>
        <v>DC1</v>
      </c>
      <c r="AF358" t="s">
        <v>35</v>
      </c>
      <c r="AG358" t="e">
        <f t="shared" si="34"/>
        <v>#VALUE!</v>
      </c>
      <c r="AH358" t="e">
        <f t="shared" si="35"/>
        <v>#VALUE!</v>
      </c>
      <c r="AI358" t="s">
        <v>11</v>
      </c>
      <c r="AJ358" t="s">
        <v>12</v>
      </c>
      <c r="AK358" t="s">
        <v>13</v>
      </c>
      <c r="AL358" t="s">
        <v>14</v>
      </c>
      <c r="AM358" t="s">
        <v>5</v>
      </c>
      <c r="AN358" t="s">
        <v>15</v>
      </c>
      <c r="AO358" t="s">
        <v>16</v>
      </c>
      <c r="AP358" t="s">
        <v>17</v>
      </c>
      <c r="AQ358" t="s">
        <v>18</v>
      </c>
      <c r="AR358" t="s">
        <v>19</v>
      </c>
    </row>
    <row r="359" spans="1:44" ht="13.5" customHeight="1">
      <c r="A359" s="7"/>
      <c r="B359" s="7"/>
      <c r="C359" s="7"/>
      <c r="D359" s="8"/>
      <c r="F359" s="9" t="str">
        <f>(Sheet1!AE359)</f>
        <v/>
      </c>
      <c r="G359" t="str">
        <f>IF(OR(Sheet1!AH359="Yes",Sheet1!AF359="Yes"),"\\CMFP538\"&amp;Sheet1!AK359,"")</f>
        <v/>
      </c>
      <c r="H359" t="str">
        <f>IF(G359="","",Sheet1!AK359)</f>
        <v/>
      </c>
      <c r="I359" t="str">
        <f>IF(G359="","",Sheet1!AJ359)</f>
        <v/>
      </c>
      <c r="J359" t="e">
        <f>PROPER(Sheet1!Z359)</f>
        <v>#VALUE!</v>
      </c>
      <c r="K359" t="e">
        <f>PROPER(TRIM(IF(ISERROR(Sheet1!N359),Sheet1!Q359,Sheet1!N359)))</f>
        <v>#VALUE!</v>
      </c>
      <c r="L359" t="e">
        <f>PROPER(Sheet1!V359)</f>
        <v>#VALUE!</v>
      </c>
      <c r="M359" t="str">
        <f>TRIM(IF(ISERROR(Sheet1!P359),"",Sheet1!P359))</f>
        <v/>
      </c>
      <c r="N359" s="6" t="e">
        <f>(Sheet1!AA359)</f>
        <v>#VALUE!</v>
      </c>
      <c r="O359" s="6" t="e">
        <f t="shared" si="31"/>
        <v>#VALUE!</v>
      </c>
      <c r="P359" s="6" t="e">
        <f>IF(Sheet1!X359="No","No",IF(Sheet1!X359="","No","Yes"))</f>
        <v>#VALUE!</v>
      </c>
      <c r="Q359" t="e">
        <f>(Sheet1!AB359)</f>
        <v>#VALUE!</v>
      </c>
      <c r="R359" s="6" t="e">
        <f>IF(Sheet1!F359=FALSE,Q359,Sheet1!G359&amp;Sheet1!F359)</f>
        <v>#VALUE!</v>
      </c>
      <c r="S359" s="6" t="e">
        <f t="shared" si="32"/>
        <v>#VALUE!</v>
      </c>
      <c r="T359" s="6" t="e">
        <f>IF(Sheet1!A359=0,"C=US;A= ;P=Regional Municip;O=Lisgar;S="&amp;K359&amp;";"&amp;"G="&amp;L359&amp;";"&amp;"I="&amp;M359&amp;";","C=US;A= ;P=Regional Municip;O=Lisgar;S="&amp;K359&amp;";"&amp;"G="&amp;L359&amp;Sheet1!A359&amp;";"&amp;"I="&amp;M359&amp;";")</f>
        <v>#N/A</v>
      </c>
      <c r="U359" t="str">
        <f ca="1">(Sheet1!AM359)</f>
        <v>DC4MDB09</v>
      </c>
      <c r="V359" t="e">
        <f>(Sheet1!AC359)</f>
        <v>#VALUE!</v>
      </c>
      <c r="W359" t="e">
        <f>Sheet3!D359</f>
        <v>#VALUE!</v>
      </c>
      <c r="X359" t="e">
        <f>Sheet3!E359</f>
        <v>#VALUE!</v>
      </c>
      <c r="Y359" t="str">
        <f t="shared" si="30"/>
        <v/>
      </c>
      <c r="Z359" t="str">
        <f>IF(ISERROR(Sheet1!AI359),"",Sheet1!AI359)</f>
        <v/>
      </c>
      <c r="AA359" t="e">
        <f>IF(Sheet1!W359="Councillors",5120,IF(Sheet1!W359="Information Technology Services Dept.",1024,IF(Sheet1!W359="City Clerk and Solicitor Dept",1953,"No")))</f>
        <v>#VALUE!</v>
      </c>
      <c r="AB359" s="5" t="s">
        <v>96</v>
      </c>
      <c r="AC359" t="e">
        <f>IF(Sheet1!W359="Councillors",4608,IF(Sheet1!W359="Information Technology Services Dept.",921,IF(Sheet1!W359="City Clerk and Solicitor Dept",1855,"No")))</f>
        <v>#VALUE!</v>
      </c>
      <c r="AD359" t="e">
        <f t="shared" si="33"/>
        <v>#VALUE!</v>
      </c>
      <c r="AE359" t="str">
        <f ca="1">IF(Sheet1!AM359="DC1MDB01","DC1",IF(Sheet1!AM359="DC1MDB02","DC1",IF(Sheet1!AM359="DC1MDB03","DC1",IF(Sheet1!AM359="DC1MDB04","DC1",IF(Sheet1!AM359="DC1MDB05","DC1",IF(Sheet1!AM359="DC1MDB06","DC1",IF(Sheet1!AM359="DC1MDB07","DC1",IF(Sheet1!AM359="DC1MDB08","DC1",IF(Sheet1!AM359="DC1MDB09","DC1",IF(Sheet1!AM359="DC1MDB10","DC1",IF(Sheet1!AM359="DC4MDB01","DC4",IF(Sheet1!AM359="DC4MDB02","DC4",IF(Sheet1!AM359="DC4MDB03","DC4",IF(Sheet1!AM359="DC4MDB04","DC4",IF(Sheet1!AM359="DC4MDB05","DC4",IF(Sheet1!AM359="DC4MDB06","DC4",IF(Sheet1!AM359="DC4MDB07","DC4",IF(Sheet1!AM359="DC4MDB08","DC4",IF(Sheet1!AM359="DC4MDB09","DC4",IF(Sheet1!AM359="DC4MDB10","DC4","$False"))))))))))))))))))))</f>
        <v>DC4</v>
      </c>
      <c r="AF359" t="s">
        <v>35</v>
      </c>
      <c r="AG359" t="e">
        <f t="shared" si="34"/>
        <v>#VALUE!</v>
      </c>
      <c r="AH359" t="e">
        <f t="shared" si="35"/>
        <v>#VALUE!</v>
      </c>
      <c r="AI359" t="s">
        <v>11</v>
      </c>
      <c r="AJ359" t="s">
        <v>12</v>
      </c>
      <c r="AK359" t="s">
        <v>13</v>
      </c>
      <c r="AL359" t="s">
        <v>14</v>
      </c>
      <c r="AM359" t="s">
        <v>5</v>
      </c>
      <c r="AN359" t="s">
        <v>15</v>
      </c>
      <c r="AO359" t="s">
        <v>16</v>
      </c>
      <c r="AP359" t="s">
        <v>17</v>
      </c>
      <c r="AQ359" t="s">
        <v>18</v>
      </c>
      <c r="AR359" t="s">
        <v>19</v>
      </c>
    </row>
    <row r="360" spans="1:44" ht="13.5" customHeight="1">
      <c r="A360" s="7"/>
      <c r="B360" s="7"/>
      <c r="C360" s="7"/>
      <c r="D360" s="8"/>
      <c r="F360" s="9" t="str">
        <f>(Sheet1!AE360)</f>
        <v/>
      </c>
      <c r="G360" t="str">
        <f>IF(OR(Sheet1!AH360="Yes",Sheet1!AF360="Yes"),"\\CMFP538\"&amp;Sheet1!AK360,"")</f>
        <v/>
      </c>
      <c r="H360" t="str">
        <f>IF(G360="","",Sheet1!AK360)</f>
        <v/>
      </c>
      <c r="I360" t="str">
        <f>IF(G360="","",Sheet1!AJ360)</f>
        <v/>
      </c>
      <c r="J360" t="e">
        <f>PROPER(Sheet1!Z360)</f>
        <v>#VALUE!</v>
      </c>
      <c r="K360" t="e">
        <f>PROPER(TRIM(IF(ISERROR(Sheet1!N360),Sheet1!Q360,Sheet1!N360)))</f>
        <v>#VALUE!</v>
      </c>
      <c r="L360" t="e">
        <f>PROPER(Sheet1!V360)</f>
        <v>#VALUE!</v>
      </c>
      <c r="M360" t="str">
        <f>TRIM(IF(ISERROR(Sheet1!P360),"",Sheet1!P360))</f>
        <v/>
      </c>
      <c r="N360" s="6" t="e">
        <f>(Sheet1!AA360)</f>
        <v>#VALUE!</v>
      </c>
      <c r="O360" s="6" t="e">
        <f t="shared" si="31"/>
        <v>#VALUE!</v>
      </c>
      <c r="P360" s="6" t="e">
        <f>IF(Sheet1!X360="No","No",IF(Sheet1!X360="","No","Yes"))</f>
        <v>#VALUE!</v>
      </c>
      <c r="Q360" t="e">
        <f>(Sheet1!AB360)</f>
        <v>#VALUE!</v>
      </c>
      <c r="R360" s="6" t="e">
        <f>IF(Sheet1!F360=FALSE,Q360,Sheet1!G360&amp;Sheet1!F360)</f>
        <v>#VALUE!</v>
      </c>
      <c r="S360" s="6" t="e">
        <f t="shared" si="32"/>
        <v>#VALUE!</v>
      </c>
      <c r="T360" s="6" t="e">
        <f>IF(Sheet1!A360=0,"C=US;A= ;P=Regional Municip;O=Lisgar;S="&amp;K360&amp;";"&amp;"G="&amp;L360&amp;";"&amp;"I="&amp;M360&amp;";","C=US;A= ;P=Regional Municip;O=Lisgar;S="&amp;K360&amp;";"&amp;"G="&amp;L360&amp;Sheet1!A360&amp;";"&amp;"I="&amp;M360&amp;";")</f>
        <v>#N/A</v>
      </c>
      <c r="U360" t="str">
        <f ca="1">(Sheet1!AM360)</f>
        <v>DC4MDB08</v>
      </c>
      <c r="V360" t="e">
        <f>(Sheet1!AC360)</f>
        <v>#VALUE!</v>
      </c>
      <c r="W360" t="e">
        <f>Sheet3!D360</f>
        <v>#VALUE!</v>
      </c>
      <c r="X360" t="e">
        <f>Sheet3!E360</f>
        <v>#VALUE!</v>
      </c>
      <c r="Y360" t="str">
        <f t="shared" si="30"/>
        <v/>
      </c>
      <c r="Z360" t="str">
        <f>IF(ISERROR(Sheet1!AI360),"",Sheet1!AI360)</f>
        <v/>
      </c>
      <c r="AA360" t="e">
        <f>IF(Sheet1!W360="Councillors",5120,IF(Sheet1!W360="Information Technology Services Dept.",1024,IF(Sheet1!W360="City Clerk and Solicitor Dept",1953,"No")))</f>
        <v>#VALUE!</v>
      </c>
      <c r="AB360" s="5" t="s">
        <v>96</v>
      </c>
      <c r="AC360" t="e">
        <f>IF(Sheet1!W360="Councillors",4608,IF(Sheet1!W360="Information Technology Services Dept.",921,IF(Sheet1!W360="City Clerk and Solicitor Dept",1855,"No")))</f>
        <v>#VALUE!</v>
      </c>
      <c r="AD360" t="e">
        <f t="shared" si="33"/>
        <v>#VALUE!</v>
      </c>
      <c r="AE360" t="str">
        <f ca="1">IF(Sheet1!AM360="DC1MDB01","DC1",IF(Sheet1!AM360="DC1MDB02","DC1",IF(Sheet1!AM360="DC1MDB03","DC1",IF(Sheet1!AM360="DC1MDB04","DC1",IF(Sheet1!AM360="DC1MDB05","DC1",IF(Sheet1!AM360="DC1MDB06","DC1",IF(Sheet1!AM360="DC1MDB07","DC1",IF(Sheet1!AM360="DC1MDB08","DC1",IF(Sheet1!AM360="DC1MDB09","DC1",IF(Sheet1!AM360="DC1MDB10","DC1",IF(Sheet1!AM360="DC4MDB01","DC4",IF(Sheet1!AM360="DC4MDB02","DC4",IF(Sheet1!AM360="DC4MDB03","DC4",IF(Sheet1!AM360="DC4MDB04","DC4",IF(Sheet1!AM360="DC4MDB05","DC4",IF(Sheet1!AM360="DC4MDB06","DC4",IF(Sheet1!AM360="DC4MDB07","DC4",IF(Sheet1!AM360="DC4MDB08","DC4",IF(Sheet1!AM360="DC4MDB09","DC4",IF(Sheet1!AM360="DC4MDB10","DC4","$False"))))))))))))))))))))</f>
        <v>DC4</v>
      </c>
      <c r="AF360" t="s">
        <v>35</v>
      </c>
      <c r="AG360" t="e">
        <f t="shared" si="34"/>
        <v>#VALUE!</v>
      </c>
      <c r="AH360" t="e">
        <f t="shared" si="35"/>
        <v>#VALUE!</v>
      </c>
      <c r="AI360" t="s">
        <v>11</v>
      </c>
      <c r="AJ360" t="s">
        <v>12</v>
      </c>
      <c r="AK360" t="s">
        <v>13</v>
      </c>
      <c r="AL360" t="s">
        <v>14</v>
      </c>
      <c r="AM360" t="s">
        <v>5</v>
      </c>
      <c r="AN360" t="s">
        <v>15</v>
      </c>
      <c r="AO360" t="s">
        <v>16</v>
      </c>
      <c r="AP360" t="s">
        <v>17</v>
      </c>
      <c r="AQ360" t="s">
        <v>18</v>
      </c>
      <c r="AR360" t="s">
        <v>19</v>
      </c>
    </row>
    <row r="361" spans="1:44" ht="13.5" customHeight="1">
      <c r="A361" s="7"/>
      <c r="B361" s="7"/>
      <c r="C361" s="7"/>
      <c r="D361" s="8"/>
      <c r="F361" s="9" t="str">
        <f>(Sheet1!AE361)</f>
        <v/>
      </c>
      <c r="G361" t="str">
        <f>IF(OR(Sheet1!AH361="Yes",Sheet1!AF361="Yes"),"\\CMFP538\"&amp;Sheet1!AK361,"")</f>
        <v/>
      </c>
      <c r="H361" t="str">
        <f>IF(G361="","",Sheet1!AK361)</f>
        <v/>
      </c>
      <c r="I361" t="str">
        <f>IF(G361="","",Sheet1!AJ361)</f>
        <v/>
      </c>
      <c r="J361" t="e">
        <f>PROPER(Sheet1!Z361)</f>
        <v>#VALUE!</v>
      </c>
      <c r="K361" t="e">
        <f>PROPER(TRIM(IF(ISERROR(Sheet1!N361),Sheet1!Q361,Sheet1!N361)))</f>
        <v>#VALUE!</v>
      </c>
      <c r="L361" t="e">
        <f>PROPER(Sheet1!V361)</f>
        <v>#VALUE!</v>
      </c>
      <c r="M361" t="str">
        <f>TRIM(IF(ISERROR(Sheet1!P361),"",Sheet1!P361))</f>
        <v/>
      </c>
      <c r="N361" s="6" t="e">
        <f>(Sheet1!AA361)</f>
        <v>#VALUE!</v>
      </c>
      <c r="O361" s="6" t="e">
        <f t="shared" si="31"/>
        <v>#VALUE!</v>
      </c>
      <c r="P361" s="6" t="e">
        <f>IF(Sheet1!X361="No","No",IF(Sheet1!X361="","No","Yes"))</f>
        <v>#VALUE!</v>
      </c>
      <c r="Q361" t="e">
        <f>(Sheet1!AB361)</f>
        <v>#VALUE!</v>
      </c>
      <c r="R361" s="6" t="e">
        <f>IF(Sheet1!F361=FALSE,Q361,Sheet1!G361&amp;Sheet1!F361)</f>
        <v>#VALUE!</v>
      </c>
      <c r="S361" s="6" t="e">
        <f t="shared" si="32"/>
        <v>#VALUE!</v>
      </c>
      <c r="T361" s="6" t="e">
        <f>IF(Sheet1!A361=0,"C=US;A= ;P=Regional Municip;O=Lisgar;S="&amp;K361&amp;";"&amp;"G="&amp;L361&amp;";"&amp;"I="&amp;M361&amp;";","C=US;A= ;P=Regional Municip;O=Lisgar;S="&amp;K361&amp;";"&amp;"G="&amp;L361&amp;Sheet1!A361&amp;";"&amp;"I="&amp;M361&amp;";")</f>
        <v>#N/A</v>
      </c>
      <c r="U361" t="str">
        <f ca="1">(Sheet1!AM361)</f>
        <v>DC1MDB02</v>
      </c>
      <c r="V361" t="e">
        <f>(Sheet1!AC361)</f>
        <v>#VALUE!</v>
      </c>
      <c r="W361" t="e">
        <f>Sheet3!D361</f>
        <v>#VALUE!</v>
      </c>
      <c r="X361" t="e">
        <f>Sheet3!E361</f>
        <v>#VALUE!</v>
      </c>
      <c r="Y361" t="str">
        <f t="shared" si="30"/>
        <v/>
      </c>
      <c r="Z361" t="str">
        <f>IF(ISERROR(Sheet1!AI361),"",Sheet1!AI361)</f>
        <v/>
      </c>
      <c r="AA361" t="e">
        <f>IF(Sheet1!W361="Councillors",5120,IF(Sheet1!W361="Information Technology Services Dept.",1024,IF(Sheet1!W361="City Clerk and Solicitor Dept",1953,"No")))</f>
        <v>#VALUE!</v>
      </c>
      <c r="AB361" s="5" t="s">
        <v>96</v>
      </c>
      <c r="AC361" t="e">
        <f>IF(Sheet1!W361="Councillors",4608,IF(Sheet1!W361="Information Technology Services Dept.",921,IF(Sheet1!W361="City Clerk and Solicitor Dept",1855,"No")))</f>
        <v>#VALUE!</v>
      </c>
      <c r="AD361" t="e">
        <f t="shared" si="33"/>
        <v>#VALUE!</v>
      </c>
      <c r="AE361" t="str">
        <f ca="1">IF(Sheet1!AM361="DC1MDB01","DC1",IF(Sheet1!AM361="DC1MDB02","DC1",IF(Sheet1!AM361="DC1MDB03","DC1",IF(Sheet1!AM361="DC1MDB04","DC1",IF(Sheet1!AM361="DC1MDB05","DC1",IF(Sheet1!AM361="DC1MDB06","DC1",IF(Sheet1!AM361="DC1MDB07","DC1",IF(Sheet1!AM361="DC1MDB08","DC1",IF(Sheet1!AM361="DC1MDB09","DC1",IF(Sheet1!AM361="DC1MDB10","DC1",IF(Sheet1!AM361="DC4MDB01","DC4",IF(Sheet1!AM361="DC4MDB02","DC4",IF(Sheet1!AM361="DC4MDB03","DC4",IF(Sheet1!AM361="DC4MDB04","DC4",IF(Sheet1!AM361="DC4MDB05","DC4",IF(Sheet1!AM361="DC4MDB06","DC4",IF(Sheet1!AM361="DC4MDB07","DC4",IF(Sheet1!AM361="DC4MDB08","DC4",IF(Sheet1!AM361="DC4MDB09","DC4",IF(Sheet1!AM361="DC4MDB10","DC4","$False"))))))))))))))))))))</f>
        <v>DC1</v>
      </c>
      <c r="AF361" t="s">
        <v>35</v>
      </c>
      <c r="AG361" t="e">
        <f t="shared" si="34"/>
        <v>#VALUE!</v>
      </c>
      <c r="AH361" t="e">
        <f t="shared" si="35"/>
        <v>#VALUE!</v>
      </c>
      <c r="AI361" t="s">
        <v>11</v>
      </c>
      <c r="AJ361" t="s">
        <v>12</v>
      </c>
      <c r="AK361" t="s">
        <v>13</v>
      </c>
      <c r="AL361" t="s">
        <v>14</v>
      </c>
      <c r="AM361" t="s">
        <v>5</v>
      </c>
      <c r="AN361" t="s">
        <v>15</v>
      </c>
      <c r="AO361" t="s">
        <v>16</v>
      </c>
      <c r="AP361" t="s">
        <v>17</v>
      </c>
      <c r="AQ361" t="s">
        <v>18</v>
      </c>
      <c r="AR361" t="s">
        <v>19</v>
      </c>
    </row>
    <row r="362" spans="1:44" ht="13.5" customHeight="1">
      <c r="A362" s="7"/>
      <c r="B362" s="7"/>
      <c r="C362" s="7"/>
      <c r="D362" s="8"/>
      <c r="F362" s="9" t="str">
        <f>(Sheet1!AE362)</f>
        <v/>
      </c>
      <c r="G362" t="str">
        <f>IF(OR(Sheet1!AH362="Yes",Sheet1!AF362="Yes"),"\\CMFP538\"&amp;Sheet1!AK362,"")</f>
        <v/>
      </c>
      <c r="H362" t="str">
        <f>IF(G362="","",Sheet1!AK362)</f>
        <v/>
      </c>
      <c r="I362" t="str">
        <f>IF(G362="","",Sheet1!AJ362)</f>
        <v/>
      </c>
      <c r="J362" t="e">
        <f>PROPER(Sheet1!Z362)</f>
        <v>#VALUE!</v>
      </c>
      <c r="K362" t="e">
        <f>PROPER(TRIM(IF(ISERROR(Sheet1!N362),Sheet1!Q362,Sheet1!N362)))</f>
        <v>#VALUE!</v>
      </c>
      <c r="L362" t="e">
        <f>PROPER(Sheet1!V362)</f>
        <v>#VALUE!</v>
      </c>
      <c r="M362" t="str">
        <f>TRIM(IF(ISERROR(Sheet1!P362),"",Sheet1!P362))</f>
        <v/>
      </c>
      <c r="N362" s="6" t="e">
        <f>(Sheet1!AA362)</f>
        <v>#VALUE!</v>
      </c>
      <c r="O362" s="6" t="e">
        <f t="shared" si="31"/>
        <v>#VALUE!</v>
      </c>
      <c r="P362" s="6" t="e">
        <f>IF(Sheet1!X362="No","No",IF(Sheet1!X362="","No","Yes"))</f>
        <v>#VALUE!</v>
      </c>
      <c r="Q362" t="e">
        <f>(Sheet1!AB362)</f>
        <v>#VALUE!</v>
      </c>
      <c r="R362" s="6" t="e">
        <f>IF(Sheet1!F362=FALSE,Q362,Sheet1!G362&amp;Sheet1!F362)</f>
        <v>#VALUE!</v>
      </c>
      <c r="S362" s="6" t="e">
        <f t="shared" si="32"/>
        <v>#VALUE!</v>
      </c>
      <c r="T362" s="6" t="e">
        <f>IF(Sheet1!A362=0,"C=US;A= ;P=Regional Municip;O=Lisgar;S="&amp;K362&amp;";"&amp;"G="&amp;L362&amp;";"&amp;"I="&amp;M362&amp;";","C=US;A= ;P=Regional Municip;O=Lisgar;S="&amp;K362&amp;";"&amp;"G="&amp;L362&amp;Sheet1!A362&amp;";"&amp;"I="&amp;M362&amp;";")</f>
        <v>#N/A</v>
      </c>
      <c r="U362" t="str">
        <f ca="1">(Sheet1!AM362)</f>
        <v>DC4MDB10</v>
      </c>
      <c r="V362" t="e">
        <f>(Sheet1!AC362)</f>
        <v>#VALUE!</v>
      </c>
      <c r="W362" t="e">
        <f>Sheet3!D362</f>
        <v>#VALUE!</v>
      </c>
      <c r="X362" t="e">
        <f>Sheet3!E362</f>
        <v>#VALUE!</v>
      </c>
      <c r="Y362" t="str">
        <f t="shared" si="30"/>
        <v/>
      </c>
      <c r="Z362" t="str">
        <f>IF(ISERROR(Sheet1!AI362),"",Sheet1!AI362)</f>
        <v/>
      </c>
      <c r="AA362" t="e">
        <f>IF(Sheet1!W362="Councillors",5120,IF(Sheet1!W362="Information Technology Services Dept.",1024,IF(Sheet1!W362="City Clerk and Solicitor Dept",1953,"No")))</f>
        <v>#VALUE!</v>
      </c>
      <c r="AB362" s="5" t="s">
        <v>96</v>
      </c>
      <c r="AC362" t="e">
        <f>IF(Sheet1!W362="Councillors",4608,IF(Sheet1!W362="Information Technology Services Dept.",921,IF(Sheet1!W362="City Clerk and Solicitor Dept",1855,"No")))</f>
        <v>#VALUE!</v>
      </c>
      <c r="AD362" t="e">
        <f t="shared" si="33"/>
        <v>#VALUE!</v>
      </c>
      <c r="AE362" t="str">
        <f ca="1">IF(Sheet1!AM362="DC1MDB01","DC1",IF(Sheet1!AM362="DC1MDB02","DC1",IF(Sheet1!AM362="DC1MDB03","DC1",IF(Sheet1!AM362="DC1MDB04","DC1",IF(Sheet1!AM362="DC1MDB05","DC1",IF(Sheet1!AM362="DC1MDB06","DC1",IF(Sheet1!AM362="DC1MDB07","DC1",IF(Sheet1!AM362="DC1MDB08","DC1",IF(Sheet1!AM362="DC1MDB09","DC1",IF(Sheet1!AM362="DC1MDB10","DC1",IF(Sheet1!AM362="DC4MDB01","DC4",IF(Sheet1!AM362="DC4MDB02","DC4",IF(Sheet1!AM362="DC4MDB03","DC4",IF(Sheet1!AM362="DC4MDB04","DC4",IF(Sheet1!AM362="DC4MDB05","DC4",IF(Sheet1!AM362="DC4MDB06","DC4",IF(Sheet1!AM362="DC4MDB07","DC4",IF(Sheet1!AM362="DC4MDB08","DC4",IF(Sheet1!AM362="DC4MDB09","DC4",IF(Sheet1!AM362="DC4MDB10","DC4","$False"))))))))))))))))))))</f>
        <v>DC4</v>
      </c>
      <c r="AF362" t="s">
        <v>35</v>
      </c>
      <c r="AG362" t="e">
        <f t="shared" si="34"/>
        <v>#VALUE!</v>
      </c>
      <c r="AH362" t="e">
        <f t="shared" si="35"/>
        <v>#VALUE!</v>
      </c>
      <c r="AI362" t="s">
        <v>11</v>
      </c>
      <c r="AJ362" t="s">
        <v>12</v>
      </c>
      <c r="AK362" t="s">
        <v>13</v>
      </c>
      <c r="AL362" t="s">
        <v>14</v>
      </c>
      <c r="AM362" t="s">
        <v>5</v>
      </c>
      <c r="AN362" t="s">
        <v>15</v>
      </c>
      <c r="AO362" t="s">
        <v>16</v>
      </c>
      <c r="AP362" t="s">
        <v>17</v>
      </c>
      <c r="AQ362" t="s">
        <v>18</v>
      </c>
      <c r="AR362" t="s">
        <v>19</v>
      </c>
    </row>
    <row r="363" spans="1:44" ht="13.5" customHeight="1">
      <c r="A363" s="7"/>
      <c r="B363" s="7"/>
      <c r="C363" s="7"/>
      <c r="D363" s="8"/>
      <c r="F363" s="9" t="str">
        <f>(Sheet1!AE363)</f>
        <v/>
      </c>
      <c r="G363" t="str">
        <f>IF(OR(Sheet1!AH363="Yes",Sheet1!AF363="Yes"),"\\CMFP538\"&amp;Sheet1!AK363,"")</f>
        <v/>
      </c>
      <c r="H363" t="str">
        <f>IF(G363="","",Sheet1!AK363)</f>
        <v/>
      </c>
      <c r="I363" t="str">
        <f>IF(G363="","",Sheet1!AJ363)</f>
        <v/>
      </c>
      <c r="J363" t="e">
        <f>PROPER(Sheet1!Z363)</f>
        <v>#VALUE!</v>
      </c>
      <c r="K363" t="e">
        <f>PROPER(TRIM(IF(ISERROR(Sheet1!N363),Sheet1!Q363,Sheet1!N363)))</f>
        <v>#VALUE!</v>
      </c>
      <c r="L363" t="e">
        <f>PROPER(Sheet1!V363)</f>
        <v>#VALUE!</v>
      </c>
      <c r="M363" t="str">
        <f>TRIM(IF(ISERROR(Sheet1!P363),"",Sheet1!P363))</f>
        <v/>
      </c>
      <c r="N363" s="6" t="e">
        <f>(Sheet1!AA363)</f>
        <v>#VALUE!</v>
      </c>
      <c r="O363" s="6" t="e">
        <f t="shared" si="31"/>
        <v>#VALUE!</v>
      </c>
      <c r="P363" s="6" t="e">
        <f>IF(Sheet1!X363="No","No",IF(Sheet1!X363="","No","Yes"))</f>
        <v>#VALUE!</v>
      </c>
      <c r="Q363" t="e">
        <f>(Sheet1!AB363)</f>
        <v>#VALUE!</v>
      </c>
      <c r="R363" s="6" t="e">
        <f>IF(Sheet1!F363=FALSE,Q363,Sheet1!G363&amp;Sheet1!F363)</f>
        <v>#VALUE!</v>
      </c>
      <c r="S363" s="6" t="e">
        <f t="shared" si="32"/>
        <v>#VALUE!</v>
      </c>
      <c r="T363" s="6" t="e">
        <f>IF(Sheet1!A363=0,"C=US;A= ;P=Regional Municip;O=Lisgar;S="&amp;K363&amp;";"&amp;"G="&amp;L363&amp;";"&amp;"I="&amp;M363&amp;";","C=US;A= ;P=Regional Municip;O=Lisgar;S="&amp;K363&amp;";"&amp;"G="&amp;L363&amp;Sheet1!A363&amp;";"&amp;"I="&amp;M363&amp;";")</f>
        <v>#N/A</v>
      </c>
      <c r="U363" t="str">
        <f ca="1">(Sheet1!AM363)</f>
        <v>DC1MDB08</v>
      </c>
      <c r="V363" t="e">
        <f>(Sheet1!AC363)</f>
        <v>#VALUE!</v>
      </c>
      <c r="W363" t="e">
        <f>Sheet3!D363</f>
        <v>#VALUE!</v>
      </c>
      <c r="X363" t="e">
        <f>Sheet3!E363</f>
        <v>#VALUE!</v>
      </c>
      <c r="Y363" t="str">
        <f t="shared" si="30"/>
        <v/>
      </c>
      <c r="Z363" t="str">
        <f>IF(ISERROR(Sheet1!AI363),"",Sheet1!AI363)</f>
        <v/>
      </c>
      <c r="AA363" t="e">
        <f>IF(Sheet1!W363="Councillors",5120,IF(Sheet1!W363="Information Technology Services Dept.",1024,IF(Sheet1!W363="City Clerk and Solicitor Dept",1953,"No")))</f>
        <v>#VALUE!</v>
      </c>
      <c r="AB363" s="5" t="s">
        <v>96</v>
      </c>
      <c r="AC363" t="e">
        <f>IF(Sheet1!W363="Councillors",4608,IF(Sheet1!W363="Information Technology Services Dept.",921,IF(Sheet1!W363="City Clerk and Solicitor Dept",1855,"No")))</f>
        <v>#VALUE!</v>
      </c>
      <c r="AD363" t="e">
        <f t="shared" si="33"/>
        <v>#VALUE!</v>
      </c>
      <c r="AE363" t="str">
        <f ca="1">IF(Sheet1!AM363="DC1MDB01","DC1",IF(Sheet1!AM363="DC1MDB02","DC1",IF(Sheet1!AM363="DC1MDB03","DC1",IF(Sheet1!AM363="DC1MDB04","DC1",IF(Sheet1!AM363="DC1MDB05","DC1",IF(Sheet1!AM363="DC1MDB06","DC1",IF(Sheet1!AM363="DC1MDB07","DC1",IF(Sheet1!AM363="DC1MDB08","DC1",IF(Sheet1!AM363="DC1MDB09","DC1",IF(Sheet1!AM363="DC1MDB10","DC1",IF(Sheet1!AM363="DC4MDB01","DC4",IF(Sheet1!AM363="DC4MDB02","DC4",IF(Sheet1!AM363="DC4MDB03","DC4",IF(Sheet1!AM363="DC4MDB04","DC4",IF(Sheet1!AM363="DC4MDB05","DC4",IF(Sheet1!AM363="DC4MDB06","DC4",IF(Sheet1!AM363="DC4MDB07","DC4",IF(Sheet1!AM363="DC4MDB08","DC4",IF(Sheet1!AM363="DC4MDB09","DC4",IF(Sheet1!AM363="DC4MDB10","DC4","$False"))))))))))))))))))))</f>
        <v>DC1</v>
      </c>
      <c r="AF363" t="s">
        <v>35</v>
      </c>
      <c r="AG363" t="e">
        <f t="shared" si="34"/>
        <v>#VALUE!</v>
      </c>
      <c r="AH363" t="e">
        <f t="shared" si="35"/>
        <v>#VALUE!</v>
      </c>
      <c r="AI363" t="s">
        <v>11</v>
      </c>
      <c r="AJ363" t="s">
        <v>12</v>
      </c>
      <c r="AK363" t="s">
        <v>13</v>
      </c>
      <c r="AL363" t="s">
        <v>14</v>
      </c>
      <c r="AM363" t="s">
        <v>5</v>
      </c>
      <c r="AN363" t="s">
        <v>15</v>
      </c>
      <c r="AO363" t="s">
        <v>16</v>
      </c>
      <c r="AP363" t="s">
        <v>17</v>
      </c>
      <c r="AQ363" t="s">
        <v>18</v>
      </c>
      <c r="AR363" t="s">
        <v>19</v>
      </c>
    </row>
    <row r="364" spans="1:44" ht="13.5" customHeight="1">
      <c r="A364" s="7"/>
      <c r="B364" s="7"/>
      <c r="C364" s="7"/>
      <c r="D364" s="8"/>
      <c r="F364" s="9" t="str">
        <f>(Sheet1!AE364)</f>
        <v/>
      </c>
      <c r="G364" t="str">
        <f>IF(OR(Sheet1!AH364="Yes",Sheet1!AF364="Yes"),"\\CMFP538\"&amp;Sheet1!AK364,"")</f>
        <v/>
      </c>
      <c r="H364" t="str">
        <f>IF(G364="","",Sheet1!AK364)</f>
        <v/>
      </c>
      <c r="I364" t="str">
        <f>IF(G364="","",Sheet1!AJ364)</f>
        <v/>
      </c>
      <c r="J364" t="e">
        <f>PROPER(Sheet1!Z364)</f>
        <v>#VALUE!</v>
      </c>
      <c r="K364" t="e">
        <f>PROPER(TRIM(IF(ISERROR(Sheet1!N364),Sheet1!Q364,Sheet1!N364)))</f>
        <v>#VALUE!</v>
      </c>
      <c r="L364" t="e">
        <f>PROPER(Sheet1!V364)</f>
        <v>#VALUE!</v>
      </c>
      <c r="M364" t="str">
        <f>TRIM(IF(ISERROR(Sheet1!P364),"",Sheet1!P364))</f>
        <v/>
      </c>
      <c r="N364" s="6" t="e">
        <f>(Sheet1!AA364)</f>
        <v>#VALUE!</v>
      </c>
      <c r="O364" s="6" t="e">
        <f t="shared" si="31"/>
        <v>#VALUE!</v>
      </c>
      <c r="P364" s="6" t="e">
        <f>IF(Sheet1!X364="No","No",IF(Sheet1!X364="","No","Yes"))</f>
        <v>#VALUE!</v>
      </c>
      <c r="Q364" t="e">
        <f>(Sheet1!AB364)</f>
        <v>#VALUE!</v>
      </c>
      <c r="R364" s="6" t="e">
        <f>IF(Sheet1!F364=FALSE,Q364,Sheet1!G364&amp;Sheet1!F364)</f>
        <v>#VALUE!</v>
      </c>
      <c r="S364" s="6" t="e">
        <f t="shared" si="32"/>
        <v>#VALUE!</v>
      </c>
      <c r="T364" s="6" t="e">
        <f>IF(Sheet1!A364=0,"C=US;A= ;P=Regional Municip;O=Lisgar;S="&amp;K364&amp;";"&amp;"G="&amp;L364&amp;";"&amp;"I="&amp;M364&amp;";","C=US;A= ;P=Regional Municip;O=Lisgar;S="&amp;K364&amp;";"&amp;"G="&amp;L364&amp;Sheet1!A364&amp;";"&amp;"I="&amp;M364&amp;";")</f>
        <v>#N/A</v>
      </c>
      <c r="U364" t="str">
        <f ca="1">(Sheet1!AM364)</f>
        <v>DC4MDB03</v>
      </c>
      <c r="V364" t="e">
        <f>(Sheet1!AC364)</f>
        <v>#VALUE!</v>
      </c>
      <c r="W364" t="e">
        <f>Sheet3!D364</f>
        <v>#VALUE!</v>
      </c>
      <c r="X364" t="e">
        <f>Sheet3!E364</f>
        <v>#VALUE!</v>
      </c>
      <c r="Y364" t="str">
        <f t="shared" si="30"/>
        <v/>
      </c>
      <c r="Z364" t="str">
        <f>IF(ISERROR(Sheet1!AI364),"",Sheet1!AI364)</f>
        <v/>
      </c>
      <c r="AA364" t="e">
        <f>IF(Sheet1!W364="Councillors",5120,IF(Sheet1!W364="Information Technology Services Dept.",1024,IF(Sheet1!W364="City Clerk and Solicitor Dept",1953,"No")))</f>
        <v>#VALUE!</v>
      </c>
      <c r="AB364" s="5" t="s">
        <v>96</v>
      </c>
      <c r="AC364" t="e">
        <f>IF(Sheet1!W364="Councillors",4608,IF(Sheet1!W364="Information Technology Services Dept.",921,IF(Sheet1!W364="City Clerk and Solicitor Dept",1855,"No")))</f>
        <v>#VALUE!</v>
      </c>
      <c r="AD364" t="e">
        <f t="shared" si="33"/>
        <v>#VALUE!</v>
      </c>
      <c r="AE364" t="str">
        <f ca="1">IF(Sheet1!AM364="DC1MDB01","DC1",IF(Sheet1!AM364="DC1MDB02","DC1",IF(Sheet1!AM364="DC1MDB03","DC1",IF(Sheet1!AM364="DC1MDB04","DC1",IF(Sheet1!AM364="DC1MDB05","DC1",IF(Sheet1!AM364="DC1MDB06","DC1",IF(Sheet1!AM364="DC1MDB07","DC1",IF(Sheet1!AM364="DC1MDB08","DC1",IF(Sheet1!AM364="DC1MDB09","DC1",IF(Sheet1!AM364="DC1MDB10","DC1",IF(Sheet1!AM364="DC4MDB01","DC4",IF(Sheet1!AM364="DC4MDB02","DC4",IF(Sheet1!AM364="DC4MDB03","DC4",IF(Sheet1!AM364="DC4MDB04","DC4",IF(Sheet1!AM364="DC4MDB05","DC4",IF(Sheet1!AM364="DC4MDB06","DC4",IF(Sheet1!AM364="DC4MDB07","DC4",IF(Sheet1!AM364="DC4MDB08","DC4",IF(Sheet1!AM364="DC4MDB09","DC4",IF(Sheet1!AM364="DC4MDB10","DC4","$False"))))))))))))))))))))</f>
        <v>DC4</v>
      </c>
      <c r="AF364" t="s">
        <v>35</v>
      </c>
      <c r="AG364" t="e">
        <f t="shared" si="34"/>
        <v>#VALUE!</v>
      </c>
      <c r="AH364" t="e">
        <f t="shared" si="35"/>
        <v>#VALUE!</v>
      </c>
      <c r="AI364" t="s">
        <v>11</v>
      </c>
      <c r="AJ364" t="s">
        <v>12</v>
      </c>
      <c r="AK364" t="s">
        <v>13</v>
      </c>
      <c r="AL364" t="s">
        <v>14</v>
      </c>
      <c r="AM364" t="s">
        <v>5</v>
      </c>
      <c r="AN364" t="s">
        <v>15</v>
      </c>
      <c r="AO364" t="s">
        <v>16</v>
      </c>
      <c r="AP364" t="s">
        <v>17</v>
      </c>
      <c r="AQ364" t="s">
        <v>18</v>
      </c>
      <c r="AR364" t="s">
        <v>19</v>
      </c>
    </row>
    <row r="365" spans="1:44" ht="13.5" customHeight="1">
      <c r="A365" s="7"/>
      <c r="B365" s="7"/>
      <c r="C365" s="7"/>
      <c r="D365" s="8"/>
      <c r="F365" s="9" t="str">
        <f>(Sheet1!AE365)</f>
        <v/>
      </c>
      <c r="G365" t="str">
        <f>IF(OR(Sheet1!AH365="Yes",Sheet1!AF365="Yes"),"\\CMFP538\"&amp;Sheet1!AK365,"")</f>
        <v/>
      </c>
      <c r="H365" t="str">
        <f>IF(G365="","",Sheet1!AK365)</f>
        <v/>
      </c>
      <c r="I365" t="str">
        <f>IF(G365="","",Sheet1!AJ365)</f>
        <v/>
      </c>
      <c r="J365" t="e">
        <f>PROPER(Sheet1!Z365)</f>
        <v>#VALUE!</v>
      </c>
      <c r="K365" t="e">
        <f>PROPER(TRIM(IF(ISERROR(Sheet1!N365),Sheet1!Q365,Sheet1!N365)))</f>
        <v>#VALUE!</v>
      </c>
      <c r="L365" t="e">
        <f>PROPER(Sheet1!V365)</f>
        <v>#VALUE!</v>
      </c>
      <c r="M365" t="str">
        <f>TRIM(IF(ISERROR(Sheet1!P365),"",Sheet1!P365))</f>
        <v/>
      </c>
      <c r="N365" s="6" t="e">
        <f>(Sheet1!AA365)</f>
        <v>#VALUE!</v>
      </c>
      <c r="O365" s="6" t="e">
        <f t="shared" si="31"/>
        <v>#VALUE!</v>
      </c>
      <c r="P365" s="6" t="e">
        <f>IF(Sheet1!X365="No","No",IF(Sheet1!X365="","No","Yes"))</f>
        <v>#VALUE!</v>
      </c>
      <c r="Q365" t="e">
        <f>(Sheet1!AB365)</f>
        <v>#VALUE!</v>
      </c>
      <c r="R365" s="6" t="e">
        <f>IF(Sheet1!F365=FALSE,Q365,Sheet1!G365&amp;Sheet1!F365)</f>
        <v>#VALUE!</v>
      </c>
      <c r="S365" s="6" t="e">
        <f t="shared" si="32"/>
        <v>#VALUE!</v>
      </c>
      <c r="T365" s="6" t="e">
        <f>IF(Sheet1!A365=0,"C=US;A= ;P=Regional Municip;O=Lisgar;S="&amp;K365&amp;";"&amp;"G="&amp;L365&amp;";"&amp;"I="&amp;M365&amp;";","C=US;A= ;P=Regional Municip;O=Lisgar;S="&amp;K365&amp;";"&amp;"G="&amp;L365&amp;Sheet1!A365&amp;";"&amp;"I="&amp;M365&amp;";")</f>
        <v>#N/A</v>
      </c>
      <c r="U365" t="str">
        <f ca="1">(Sheet1!AM365)</f>
        <v>DC1MDB01</v>
      </c>
      <c r="V365" t="e">
        <f>(Sheet1!AC365)</f>
        <v>#VALUE!</v>
      </c>
      <c r="W365" t="e">
        <f>Sheet3!D365</f>
        <v>#VALUE!</v>
      </c>
      <c r="X365" t="e">
        <f>Sheet3!E365</f>
        <v>#VALUE!</v>
      </c>
      <c r="Y365" t="str">
        <f t="shared" si="30"/>
        <v/>
      </c>
      <c r="Z365" t="str">
        <f>IF(ISERROR(Sheet1!AI365),"",Sheet1!AI365)</f>
        <v/>
      </c>
      <c r="AA365" t="e">
        <f>IF(Sheet1!W365="Councillors",5120,IF(Sheet1!W365="Information Technology Services Dept.",1024,IF(Sheet1!W365="City Clerk and Solicitor Dept",1953,"No")))</f>
        <v>#VALUE!</v>
      </c>
      <c r="AB365" s="5" t="s">
        <v>96</v>
      </c>
      <c r="AC365" t="e">
        <f>IF(Sheet1!W365="Councillors",4608,IF(Sheet1!W365="Information Technology Services Dept.",921,IF(Sheet1!W365="City Clerk and Solicitor Dept",1855,"No")))</f>
        <v>#VALUE!</v>
      </c>
      <c r="AD365" t="e">
        <f t="shared" si="33"/>
        <v>#VALUE!</v>
      </c>
      <c r="AE365" t="str">
        <f ca="1">IF(Sheet1!AM365="DC1MDB01","DC1",IF(Sheet1!AM365="DC1MDB02","DC1",IF(Sheet1!AM365="DC1MDB03","DC1",IF(Sheet1!AM365="DC1MDB04","DC1",IF(Sheet1!AM365="DC1MDB05","DC1",IF(Sheet1!AM365="DC1MDB06","DC1",IF(Sheet1!AM365="DC1MDB07","DC1",IF(Sheet1!AM365="DC1MDB08","DC1",IF(Sheet1!AM365="DC1MDB09","DC1",IF(Sheet1!AM365="DC1MDB10","DC1",IF(Sheet1!AM365="DC4MDB01","DC4",IF(Sheet1!AM365="DC4MDB02","DC4",IF(Sheet1!AM365="DC4MDB03","DC4",IF(Sheet1!AM365="DC4MDB04","DC4",IF(Sheet1!AM365="DC4MDB05","DC4",IF(Sheet1!AM365="DC4MDB06","DC4",IF(Sheet1!AM365="DC4MDB07","DC4",IF(Sheet1!AM365="DC4MDB08","DC4",IF(Sheet1!AM365="DC4MDB09","DC4",IF(Sheet1!AM365="DC4MDB10","DC4","$False"))))))))))))))))))))</f>
        <v>DC1</v>
      </c>
      <c r="AF365" t="s">
        <v>35</v>
      </c>
      <c r="AG365" t="e">
        <f t="shared" si="34"/>
        <v>#VALUE!</v>
      </c>
      <c r="AH365" t="e">
        <f t="shared" si="35"/>
        <v>#VALUE!</v>
      </c>
      <c r="AI365" t="s">
        <v>11</v>
      </c>
      <c r="AJ365" t="s">
        <v>12</v>
      </c>
      <c r="AK365" t="s">
        <v>13</v>
      </c>
      <c r="AL365" t="s">
        <v>14</v>
      </c>
      <c r="AM365" t="s">
        <v>5</v>
      </c>
      <c r="AN365" t="s">
        <v>15</v>
      </c>
      <c r="AO365" t="s">
        <v>16</v>
      </c>
      <c r="AP365" t="s">
        <v>17</v>
      </c>
      <c r="AQ365" t="s">
        <v>18</v>
      </c>
      <c r="AR365" t="s">
        <v>19</v>
      </c>
    </row>
    <row r="366" spans="1:44" ht="13.5" customHeight="1">
      <c r="A366" s="7"/>
      <c r="B366" s="7"/>
      <c r="C366" s="7"/>
      <c r="D366" s="8"/>
      <c r="F366" s="9" t="str">
        <f>(Sheet1!AE366)</f>
        <v/>
      </c>
      <c r="G366" t="str">
        <f>IF(OR(Sheet1!AH366="Yes",Sheet1!AF366="Yes"),"\\CMFP538\"&amp;Sheet1!AK366,"")</f>
        <v/>
      </c>
      <c r="H366" t="str">
        <f>IF(G366="","",Sheet1!AK366)</f>
        <v/>
      </c>
      <c r="I366" t="str">
        <f>IF(G366="","",Sheet1!AJ366)</f>
        <v/>
      </c>
      <c r="J366" t="e">
        <f>PROPER(Sheet1!Z366)</f>
        <v>#VALUE!</v>
      </c>
      <c r="K366" t="e">
        <f>PROPER(TRIM(IF(ISERROR(Sheet1!N366),Sheet1!Q366,Sheet1!N366)))</f>
        <v>#VALUE!</v>
      </c>
      <c r="L366" t="e">
        <f>PROPER(Sheet1!V366)</f>
        <v>#VALUE!</v>
      </c>
      <c r="M366" t="str">
        <f>TRIM(IF(ISERROR(Sheet1!P366),"",Sheet1!P366))</f>
        <v/>
      </c>
      <c r="N366" s="6" t="e">
        <f>(Sheet1!AA366)</f>
        <v>#VALUE!</v>
      </c>
      <c r="O366" s="6" t="e">
        <f t="shared" si="31"/>
        <v>#VALUE!</v>
      </c>
      <c r="P366" s="6" t="e">
        <f>IF(Sheet1!X366="No","No",IF(Sheet1!X366="","No","Yes"))</f>
        <v>#VALUE!</v>
      </c>
      <c r="Q366" t="e">
        <f>(Sheet1!AB366)</f>
        <v>#VALUE!</v>
      </c>
      <c r="R366" s="6" t="e">
        <f>IF(Sheet1!F366=FALSE,Q366,Sheet1!G366&amp;Sheet1!F366)</f>
        <v>#VALUE!</v>
      </c>
      <c r="S366" s="6" t="e">
        <f t="shared" si="32"/>
        <v>#VALUE!</v>
      </c>
      <c r="T366" s="6" t="e">
        <f>IF(Sheet1!A366=0,"C=US;A= ;P=Regional Municip;O=Lisgar;S="&amp;K366&amp;";"&amp;"G="&amp;L366&amp;";"&amp;"I="&amp;M366&amp;";","C=US;A= ;P=Regional Municip;O=Lisgar;S="&amp;K366&amp;";"&amp;"G="&amp;L366&amp;Sheet1!A366&amp;";"&amp;"I="&amp;M366&amp;";")</f>
        <v>#N/A</v>
      </c>
      <c r="U366" t="str">
        <f ca="1">(Sheet1!AM366)</f>
        <v>DC4MDB01</v>
      </c>
      <c r="V366" t="e">
        <f>(Sheet1!AC366)</f>
        <v>#VALUE!</v>
      </c>
      <c r="W366" t="e">
        <f>Sheet3!D366</f>
        <v>#VALUE!</v>
      </c>
      <c r="X366" t="e">
        <f>Sheet3!E366</f>
        <v>#VALUE!</v>
      </c>
      <c r="Y366" t="str">
        <f t="shared" si="30"/>
        <v/>
      </c>
      <c r="Z366" t="str">
        <f>IF(ISERROR(Sheet1!AI366),"",Sheet1!AI366)</f>
        <v/>
      </c>
      <c r="AA366" t="e">
        <f>IF(Sheet1!W366="Councillors",5120,IF(Sheet1!W366="Information Technology Services Dept.",1024,IF(Sheet1!W366="City Clerk and Solicitor Dept",1953,"No")))</f>
        <v>#VALUE!</v>
      </c>
      <c r="AB366" s="5" t="s">
        <v>96</v>
      </c>
      <c r="AC366" t="e">
        <f>IF(Sheet1!W366="Councillors",4608,IF(Sheet1!W366="Information Technology Services Dept.",921,IF(Sheet1!W366="City Clerk and Solicitor Dept",1855,"No")))</f>
        <v>#VALUE!</v>
      </c>
      <c r="AD366" t="e">
        <f t="shared" si="33"/>
        <v>#VALUE!</v>
      </c>
      <c r="AE366" t="str">
        <f ca="1">IF(Sheet1!AM366="DC1MDB01","DC1",IF(Sheet1!AM366="DC1MDB02","DC1",IF(Sheet1!AM366="DC1MDB03","DC1",IF(Sheet1!AM366="DC1MDB04","DC1",IF(Sheet1!AM366="DC1MDB05","DC1",IF(Sheet1!AM366="DC1MDB06","DC1",IF(Sheet1!AM366="DC1MDB07","DC1",IF(Sheet1!AM366="DC1MDB08","DC1",IF(Sheet1!AM366="DC1MDB09","DC1",IF(Sheet1!AM366="DC1MDB10","DC1",IF(Sheet1!AM366="DC4MDB01","DC4",IF(Sheet1!AM366="DC4MDB02","DC4",IF(Sheet1!AM366="DC4MDB03","DC4",IF(Sheet1!AM366="DC4MDB04","DC4",IF(Sheet1!AM366="DC4MDB05","DC4",IF(Sheet1!AM366="DC4MDB06","DC4",IF(Sheet1!AM366="DC4MDB07","DC4",IF(Sheet1!AM366="DC4MDB08","DC4",IF(Sheet1!AM366="DC4MDB09","DC4",IF(Sheet1!AM366="DC4MDB10","DC4","$False"))))))))))))))))))))</f>
        <v>DC4</v>
      </c>
      <c r="AF366" t="s">
        <v>35</v>
      </c>
      <c r="AG366" t="e">
        <f t="shared" si="34"/>
        <v>#VALUE!</v>
      </c>
      <c r="AH366" t="e">
        <f t="shared" si="35"/>
        <v>#VALUE!</v>
      </c>
      <c r="AI366" t="s">
        <v>11</v>
      </c>
      <c r="AJ366" t="s">
        <v>12</v>
      </c>
      <c r="AK366" t="s">
        <v>13</v>
      </c>
      <c r="AL366" t="s">
        <v>14</v>
      </c>
      <c r="AM366" t="s">
        <v>5</v>
      </c>
      <c r="AN366" t="s">
        <v>15</v>
      </c>
      <c r="AO366" t="s">
        <v>16</v>
      </c>
      <c r="AP366" t="s">
        <v>17</v>
      </c>
      <c r="AQ366" t="s">
        <v>18</v>
      </c>
      <c r="AR366" t="s">
        <v>19</v>
      </c>
    </row>
    <row r="367" spans="1:44" ht="13.5" customHeight="1">
      <c r="A367" s="7"/>
      <c r="B367" s="7"/>
      <c r="C367" s="7"/>
      <c r="D367" s="8"/>
      <c r="F367" s="9" t="str">
        <f>(Sheet1!AE367)</f>
        <v/>
      </c>
      <c r="G367" t="str">
        <f>IF(OR(Sheet1!AH367="Yes",Sheet1!AF367="Yes"),"\\CMFP538\"&amp;Sheet1!AK367,"")</f>
        <v/>
      </c>
      <c r="H367" t="str">
        <f>IF(G367="","",Sheet1!AK367)</f>
        <v/>
      </c>
      <c r="I367" t="str">
        <f>IF(G367="","",Sheet1!AJ367)</f>
        <v/>
      </c>
      <c r="J367" t="e">
        <f>PROPER(Sheet1!Z367)</f>
        <v>#VALUE!</v>
      </c>
      <c r="K367" t="e">
        <f>PROPER(TRIM(IF(ISERROR(Sheet1!N367),Sheet1!Q367,Sheet1!N367)))</f>
        <v>#VALUE!</v>
      </c>
      <c r="L367" t="e">
        <f>PROPER(Sheet1!V367)</f>
        <v>#VALUE!</v>
      </c>
      <c r="M367" t="str">
        <f>TRIM(IF(ISERROR(Sheet1!P367),"",Sheet1!P367))</f>
        <v/>
      </c>
      <c r="N367" s="6" t="e">
        <f>(Sheet1!AA367)</f>
        <v>#VALUE!</v>
      </c>
      <c r="O367" s="6" t="e">
        <f t="shared" si="31"/>
        <v>#VALUE!</v>
      </c>
      <c r="P367" s="6" t="e">
        <f>IF(Sheet1!X367="No","No",IF(Sheet1!X367="","No","Yes"))</f>
        <v>#VALUE!</v>
      </c>
      <c r="Q367" t="e">
        <f>(Sheet1!AB367)</f>
        <v>#VALUE!</v>
      </c>
      <c r="R367" s="6" t="e">
        <f>IF(Sheet1!F367=FALSE,Q367,Sheet1!G367&amp;Sheet1!F367)</f>
        <v>#VALUE!</v>
      </c>
      <c r="S367" s="6" t="e">
        <f t="shared" si="32"/>
        <v>#VALUE!</v>
      </c>
      <c r="T367" s="6" t="e">
        <f>IF(Sheet1!A367=0,"C=US;A= ;P=Regional Municip;O=Lisgar;S="&amp;K367&amp;";"&amp;"G="&amp;L367&amp;";"&amp;"I="&amp;M367&amp;";","C=US;A= ;P=Regional Municip;O=Lisgar;S="&amp;K367&amp;";"&amp;"G="&amp;L367&amp;Sheet1!A367&amp;";"&amp;"I="&amp;M367&amp;";")</f>
        <v>#N/A</v>
      </c>
      <c r="U367" t="str">
        <f ca="1">(Sheet1!AM367)</f>
        <v>DC1MDB02</v>
      </c>
      <c r="V367" t="e">
        <f>(Sheet1!AC367)</f>
        <v>#VALUE!</v>
      </c>
      <c r="W367" t="e">
        <f>Sheet3!D367</f>
        <v>#VALUE!</v>
      </c>
      <c r="X367" t="e">
        <f>Sheet3!E367</f>
        <v>#VALUE!</v>
      </c>
      <c r="Y367" t="str">
        <f t="shared" si="30"/>
        <v/>
      </c>
      <c r="Z367" t="str">
        <f>IF(ISERROR(Sheet1!AI367),"",Sheet1!AI367)</f>
        <v/>
      </c>
      <c r="AA367" t="e">
        <f>IF(Sheet1!W367="Councillors",5120,IF(Sheet1!W367="Information Technology Services Dept.",1024,IF(Sheet1!W367="City Clerk and Solicitor Dept",1953,"No")))</f>
        <v>#VALUE!</v>
      </c>
      <c r="AB367" s="5" t="s">
        <v>96</v>
      </c>
      <c r="AC367" t="e">
        <f>IF(Sheet1!W367="Councillors",4608,IF(Sheet1!W367="Information Technology Services Dept.",921,IF(Sheet1!W367="City Clerk and Solicitor Dept",1855,"No")))</f>
        <v>#VALUE!</v>
      </c>
      <c r="AD367" t="e">
        <f t="shared" si="33"/>
        <v>#VALUE!</v>
      </c>
      <c r="AE367" t="str">
        <f ca="1">IF(Sheet1!AM367="DC1MDB01","DC1",IF(Sheet1!AM367="DC1MDB02","DC1",IF(Sheet1!AM367="DC1MDB03","DC1",IF(Sheet1!AM367="DC1MDB04","DC1",IF(Sheet1!AM367="DC1MDB05","DC1",IF(Sheet1!AM367="DC1MDB06","DC1",IF(Sheet1!AM367="DC1MDB07","DC1",IF(Sheet1!AM367="DC1MDB08","DC1",IF(Sheet1!AM367="DC1MDB09","DC1",IF(Sheet1!AM367="DC1MDB10","DC1",IF(Sheet1!AM367="DC4MDB01","DC4",IF(Sheet1!AM367="DC4MDB02","DC4",IF(Sheet1!AM367="DC4MDB03","DC4",IF(Sheet1!AM367="DC4MDB04","DC4",IF(Sheet1!AM367="DC4MDB05","DC4",IF(Sheet1!AM367="DC4MDB06","DC4",IF(Sheet1!AM367="DC4MDB07","DC4",IF(Sheet1!AM367="DC4MDB08","DC4",IF(Sheet1!AM367="DC4MDB09","DC4",IF(Sheet1!AM367="DC4MDB10","DC4","$False"))))))))))))))))))))</f>
        <v>DC1</v>
      </c>
      <c r="AF367" t="s">
        <v>35</v>
      </c>
      <c r="AG367" t="e">
        <f t="shared" si="34"/>
        <v>#VALUE!</v>
      </c>
      <c r="AH367" t="e">
        <f t="shared" si="35"/>
        <v>#VALUE!</v>
      </c>
      <c r="AI367" t="s">
        <v>11</v>
      </c>
      <c r="AJ367" t="s">
        <v>12</v>
      </c>
      <c r="AK367" t="s">
        <v>13</v>
      </c>
      <c r="AL367" t="s">
        <v>14</v>
      </c>
      <c r="AM367" t="s">
        <v>5</v>
      </c>
      <c r="AN367" t="s">
        <v>15</v>
      </c>
      <c r="AO367" t="s">
        <v>16</v>
      </c>
      <c r="AP367" t="s">
        <v>17</v>
      </c>
      <c r="AQ367" t="s">
        <v>18</v>
      </c>
      <c r="AR367" t="s">
        <v>19</v>
      </c>
    </row>
    <row r="368" spans="1:44" ht="13.5" customHeight="1">
      <c r="A368" s="7"/>
      <c r="B368" s="7"/>
      <c r="C368" s="7"/>
      <c r="D368" s="8"/>
      <c r="F368" s="9" t="str">
        <f>(Sheet1!AE368)</f>
        <v/>
      </c>
      <c r="G368" t="str">
        <f>IF(OR(Sheet1!AH368="Yes",Sheet1!AF368="Yes"),"\\CMFP538\"&amp;Sheet1!AK368,"")</f>
        <v/>
      </c>
      <c r="H368" t="str">
        <f>IF(G368="","",Sheet1!AK368)</f>
        <v/>
      </c>
      <c r="I368" t="str">
        <f>IF(G368="","",Sheet1!AJ368)</f>
        <v/>
      </c>
      <c r="J368" t="e">
        <f>PROPER(Sheet1!Z368)</f>
        <v>#VALUE!</v>
      </c>
      <c r="K368" t="e">
        <f>PROPER(TRIM(IF(ISERROR(Sheet1!N368),Sheet1!Q368,Sheet1!N368)))</f>
        <v>#VALUE!</v>
      </c>
      <c r="L368" t="e">
        <f>PROPER(Sheet1!V368)</f>
        <v>#VALUE!</v>
      </c>
      <c r="M368" t="str">
        <f>TRIM(IF(ISERROR(Sheet1!P368),"",Sheet1!P368))</f>
        <v/>
      </c>
      <c r="N368" s="6" t="e">
        <f>(Sheet1!AA368)</f>
        <v>#VALUE!</v>
      </c>
      <c r="O368" s="6" t="e">
        <f t="shared" si="31"/>
        <v>#VALUE!</v>
      </c>
      <c r="P368" s="6" t="e">
        <f>IF(Sheet1!X368="No","No",IF(Sheet1!X368="","No","Yes"))</f>
        <v>#VALUE!</v>
      </c>
      <c r="Q368" t="e">
        <f>(Sheet1!AB368)</f>
        <v>#VALUE!</v>
      </c>
      <c r="R368" s="6" t="e">
        <f>IF(Sheet1!F368=FALSE,Q368,Sheet1!G368&amp;Sheet1!F368)</f>
        <v>#VALUE!</v>
      </c>
      <c r="S368" s="6" t="e">
        <f t="shared" si="32"/>
        <v>#VALUE!</v>
      </c>
      <c r="T368" s="6" t="e">
        <f>IF(Sheet1!A368=0,"C=US;A= ;P=Regional Municip;O=Lisgar;S="&amp;K368&amp;";"&amp;"G="&amp;L368&amp;";"&amp;"I="&amp;M368&amp;";","C=US;A= ;P=Regional Municip;O=Lisgar;S="&amp;K368&amp;";"&amp;"G="&amp;L368&amp;Sheet1!A368&amp;";"&amp;"I="&amp;M368&amp;";")</f>
        <v>#N/A</v>
      </c>
      <c r="U368" t="str">
        <f ca="1">(Sheet1!AM368)</f>
        <v>DC1MDB02</v>
      </c>
      <c r="V368" t="e">
        <f>(Sheet1!AC368)</f>
        <v>#VALUE!</v>
      </c>
      <c r="W368" t="e">
        <f>Sheet3!D368</f>
        <v>#VALUE!</v>
      </c>
      <c r="X368" t="e">
        <f>Sheet3!E368</f>
        <v>#VALUE!</v>
      </c>
      <c r="Y368" t="str">
        <f t="shared" si="30"/>
        <v/>
      </c>
      <c r="Z368" t="str">
        <f>IF(ISERROR(Sheet1!AI368),"",Sheet1!AI368)</f>
        <v/>
      </c>
      <c r="AA368" t="e">
        <f>IF(Sheet1!W368="Councillors",5120,IF(Sheet1!W368="Information Technology Services Dept.",1024,IF(Sheet1!W368="City Clerk and Solicitor Dept",1953,"No")))</f>
        <v>#VALUE!</v>
      </c>
      <c r="AB368" s="5" t="s">
        <v>96</v>
      </c>
      <c r="AC368" t="e">
        <f>IF(Sheet1!W368="Councillors",4608,IF(Sheet1!W368="Information Technology Services Dept.",921,IF(Sheet1!W368="City Clerk and Solicitor Dept",1855,"No")))</f>
        <v>#VALUE!</v>
      </c>
      <c r="AD368" t="e">
        <f t="shared" si="33"/>
        <v>#VALUE!</v>
      </c>
      <c r="AE368" t="str">
        <f ca="1">IF(Sheet1!AM368="DC1MDB01","DC1",IF(Sheet1!AM368="DC1MDB02","DC1",IF(Sheet1!AM368="DC1MDB03","DC1",IF(Sheet1!AM368="DC1MDB04","DC1",IF(Sheet1!AM368="DC1MDB05","DC1",IF(Sheet1!AM368="DC1MDB06","DC1",IF(Sheet1!AM368="DC1MDB07","DC1",IF(Sheet1!AM368="DC1MDB08","DC1",IF(Sheet1!AM368="DC1MDB09","DC1",IF(Sheet1!AM368="DC1MDB10","DC1",IF(Sheet1!AM368="DC4MDB01","DC4",IF(Sheet1!AM368="DC4MDB02","DC4",IF(Sheet1!AM368="DC4MDB03","DC4",IF(Sheet1!AM368="DC4MDB04","DC4",IF(Sheet1!AM368="DC4MDB05","DC4",IF(Sheet1!AM368="DC4MDB06","DC4",IF(Sheet1!AM368="DC4MDB07","DC4",IF(Sheet1!AM368="DC4MDB08","DC4",IF(Sheet1!AM368="DC4MDB09","DC4",IF(Sheet1!AM368="DC4MDB10","DC4","$False"))))))))))))))))))))</f>
        <v>DC1</v>
      </c>
      <c r="AF368" t="s">
        <v>35</v>
      </c>
      <c r="AG368" t="e">
        <f t="shared" si="34"/>
        <v>#VALUE!</v>
      </c>
      <c r="AH368" t="e">
        <f t="shared" si="35"/>
        <v>#VALUE!</v>
      </c>
      <c r="AI368" t="s">
        <v>11</v>
      </c>
      <c r="AJ368" t="s">
        <v>12</v>
      </c>
      <c r="AK368" t="s">
        <v>13</v>
      </c>
      <c r="AL368" t="s">
        <v>14</v>
      </c>
      <c r="AM368" t="s">
        <v>5</v>
      </c>
      <c r="AN368" t="s">
        <v>15</v>
      </c>
      <c r="AO368" t="s">
        <v>16</v>
      </c>
      <c r="AP368" t="s">
        <v>17</v>
      </c>
      <c r="AQ368" t="s">
        <v>18</v>
      </c>
      <c r="AR368" t="s">
        <v>19</v>
      </c>
    </row>
    <row r="369" spans="1:44" ht="13.5" customHeight="1">
      <c r="A369" s="7"/>
      <c r="B369" s="7"/>
      <c r="C369" s="7"/>
      <c r="D369" s="8"/>
      <c r="F369" s="9" t="str">
        <f>(Sheet1!AE369)</f>
        <v/>
      </c>
      <c r="G369" t="str">
        <f>IF(OR(Sheet1!AH369="Yes",Sheet1!AF369="Yes"),"\\CMFP538\"&amp;Sheet1!AK369,"")</f>
        <v/>
      </c>
      <c r="H369" t="str">
        <f>IF(G369="","",Sheet1!AK369)</f>
        <v/>
      </c>
      <c r="I369" t="str">
        <f>IF(G369="","",Sheet1!AJ369)</f>
        <v/>
      </c>
      <c r="J369" t="e">
        <f>PROPER(Sheet1!Z369)</f>
        <v>#VALUE!</v>
      </c>
      <c r="K369" t="e">
        <f>PROPER(TRIM(IF(ISERROR(Sheet1!N369),Sheet1!Q369,Sheet1!N369)))</f>
        <v>#VALUE!</v>
      </c>
      <c r="L369" t="e">
        <f>PROPER(Sheet1!V369)</f>
        <v>#VALUE!</v>
      </c>
      <c r="M369" t="str">
        <f>TRIM(IF(ISERROR(Sheet1!P369),"",Sheet1!P369))</f>
        <v/>
      </c>
      <c r="N369" s="6" t="e">
        <f>(Sheet1!AA369)</f>
        <v>#VALUE!</v>
      </c>
      <c r="O369" s="6" t="e">
        <f t="shared" si="31"/>
        <v>#VALUE!</v>
      </c>
      <c r="P369" s="6" t="e">
        <f>IF(Sheet1!X369="No","No",IF(Sheet1!X369="","No","Yes"))</f>
        <v>#VALUE!</v>
      </c>
      <c r="Q369" t="e">
        <f>(Sheet1!AB369)</f>
        <v>#VALUE!</v>
      </c>
      <c r="R369" s="6" t="e">
        <f>IF(Sheet1!F369=FALSE,Q369,Sheet1!G369&amp;Sheet1!F369)</f>
        <v>#VALUE!</v>
      </c>
      <c r="S369" s="6" t="e">
        <f t="shared" si="32"/>
        <v>#VALUE!</v>
      </c>
      <c r="T369" s="6" t="e">
        <f>IF(Sheet1!A369=0,"C=US;A= ;P=Regional Municip;O=Lisgar;S="&amp;K369&amp;";"&amp;"G="&amp;L369&amp;";"&amp;"I="&amp;M369&amp;";","C=US;A= ;P=Regional Municip;O=Lisgar;S="&amp;K369&amp;";"&amp;"G="&amp;L369&amp;Sheet1!A369&amp;";"&amp;"I="&amp;M369&amp;";")</f>
        <v>#N/A</v>
      </c>
      <c r="U369" t="str">
        <f ca="1">(Sheet1!AM369)</f>
        <v>DC4MDB05</v>
      </c>
      <c r="V369" t="e">
        <f>(Sheet1!AC369)</f>
        <v>#VALUE!</v>
      </c>
      <c r="W369" t="e">
        <f>Sheet3!D369</f>
        <v>#VALUE!</v>
      </c>
      <c r="X369" t="e">
        <f>Sheet3!E369</f>
        <v>#VALUE!</v>
      </c>
      <c r="Y369" t="str">
        <f t="shared" si="30"/>
        <v/>
      </c>
      <c r="Z369" t="str">
        <f>IF(ISERROR(Sheet1!AI369),"",Sheet1!AI369)</f>
        <v/>
      </c>
      <c r="AA369" t="e">
        <f>IF(Sheet1!W369="Councillors",5120,IF(Sheet1!W369="Information Technology Services Dept.",1024,IF(Sheet1!W369="City Clerk and Solicitor Dept",1953,"No")))</f>
        <v>#VALUE!</v>
      </c>
      <c r="AB369" s="5" t="s">
        <v>96</v>
      </c>
      <c r="AC369" t="e">
        <f>IF(Sheet1!W369="Councillors",4608,IF(Sheet1!W369="Information Technology Services Dept.",921,IF(Sheet1!W369="City Clerk and Solicitor Dept",1855,"No")))</f>
        <v>#VALUE!</v>
      </c>
      <c r="AD369" t="e">
        <f t="shared" si="33"/>
        <v>#VALUE!</v>
      </c>
      <c r="AE369" t="str">
        <f ca="1">IF(Sheet1!AM369="DC1MDB01","DC1",IF(Sheet1!AM369="DC1MDB02","DC1",IF(Sheet1!AM369="DC1MDB03","DC1",IF(Sheet1!AM369="DC1MDB04","DC1",IF(Sheet1!AM369="DC1MDB05","DC1",IF(Sheet1!AM369="DC1MDB06","DC1",IF(Sheet1!AM369="DC1MDB07","DC1",IF(Sheet1!AM369="DC1MDB08","DC1",IF(Sheet1!AM369="DC1MDB09","DC1",IF(Sheet1!AM369="DC1MDB10","DC1",IF(Sheet1!AM369="DC4MDB01","DC4",IF(Sheet1!AM369="DC4MDB02","DC4",IF(Sheet1!AM369="DC4MDB03","DC4",IF(Sheet1!AM369="DC4MDB04","DC4",IF(Sheet1!AM369="DC4MDB05","DC4",IF(Sheet1!AM369="DC4MDB06","DC4",IF(Sheet1!AM369="DC4MDB07","DC4",IF(Sheet1!AM369="DC4MDB08","DC4",IF(Sheet1!AM369="DC4MDB09","DC4",IF(Sheet1!AM369="DC4MDB10","DC4","$False"))))))))))))))))))))</f>
        <v>DC4</v>
      </c>
      <c r="AF369" t="s">
        <v>35</v>
      </c>
      <c r="AG369" t="e">
        <f t="shared" si="34"/>
        <v>#VALUE!</v>
      </c>
      <c r="AH369" t="e">
        <f t="shared" si="35"/>
        <v>#VALUE!</v>
      </c>
      <c r="AI369" t="s">
        <v>11</v>
      </c>
      <c r="AJ369" t="s">
        <v>12</v>
      </c>
      <c r="AK369" t="s">
        <v>13</v>
      </c>
      <c r="AL369" t="s">
        <v>14</v>
      </c>
      <c r="AM369" t="s">
        <v>5</v>
      </c>
      <c r="AN369" t="s">
        <v>15</v>
      </c>
      <c r="AO369" t="s">
        <v>16</v>
      </c>
      <c r="AP369" t="s">
        <v>17</v>
      </c>
      <c r="AQ369" t="s">
        <v>18</v>
      </c>
      <c r="AR369" t="s">
        <v>19</v>
      </c>
    </row>
    <row r="370" spans="1:44" ht="13.5" customHeight="1">
      <c r="A370" s="7"/>
      <c r="B370" s="7"/>
      <c r="C370" s="7"/>
      <c r="D370" s="8"/>
      <c r="F370" s="9" t="str">
        <f>(Sheet1!AE370)</f>
        <v/>
      </c>
      <c r="G370" t="str">
        <f>IF(OR(Sheet1!AH370="Yes",Sheet1!AF370="Yes"),"\\CMFP538\"&amp;Sheet1!AK370,"")</f>
        <v/>
      </c>
      <c r="H370" t="str">
        <f>IF(G370="","",Sheet1!AK370)</f>
        <v/>
      </c>
      <c r="I370" t="str">
        <f>IF(G370="","",Sheet1!AJ370)</f>
        <v/>
      </c>
      <c r="J370" t="e">
        <f>PROPER(Sheet1!Z370)</f>
        <v>#VALUE!</v>
      </c>
      <c r="K370" t="e">
        <f>PROPER(TRIM(IF(ISERROR(Sheet1!N370),Sheet1!Q370,Sheet1!N370)))</f>
        <v>#VALUE!</v>
      </c>
      <c r="L370" t="e">
        <f>PROPER(Sheet1!V370)</f>
        <v>#VALUE!</v>
      </c>
      <c r="M370" t="str">
        <f>TRIM(IF(ISERROR(Sheet1!P370),"",Sheet1!P370))</f>
        <v/>
      </c>
      <c r="N370" s="6" t="e">
        <f>(Sheet1!AA370)</f>
        <v>#VALUE!</v>
      </c>
      <c r="O370" s="6" t="e">
        <f t="shared" si="31"/>
        <v>#VALUE!</v>
      </c>
      <c r="P370" s="6" t="e">
        <f>IF(Sheet1!X370="No","No",IF(Sheet1!X370="","No","Yes"))</f>
        <v>#VALUE!</v>
      </c>
      <c r="Q370" t="e">
        <f>(Sheet1!AB370)</f>
        <v>#VALUE!</v>
      </c>
      <c r="R370" s="6" t="e">
        <f>IF(Sheet1!F370=FALSE,Q370,Sheet1!G370&amp;Sheet1!F370)</f>
        <v>#VALUE!</v>
      </c>
      <c r="S370" s="6" t="e">
        <f t="shared" si="32"/>
        <v>#VALUE!</v>
      </c>
      <c r="T370" s="6" t="e">
        <f>IF(Sheet1!A370=0,"C=US;A= ;P=Regional Municip;O=Lisgar;S="&amp;K370&amp;";"&amp;"G="&amp;L370&amp;";"&amp;"I="&amp;M370&amp;";","C=US;A= ;P=Regional Municip;O=Lisgar;S="&amp;K370&amp;";"&amp;"G="&amp;L370&amp;Sheet1!A370&amp;";"&amp;"I="&amp;M370&amp;";")</f>
        <v>#N/A</v>
      </c>
      <c r="U370" t="str">
        <f ca="1">(Sheet1!AM370)</f>
        <v>DC1MDB05</v>
      </c>
      <c r="V370" t="e">
        <f>(Sheet1!AC370)</f>
        <v>#VALUE!</v>
      </c>
      <c r="W370" t="e">
        <f>Sheet3!D370</f>
        <v>#VALUE!</v>
      </c>
      <c r="X370" t="e">
        <f>Sheet3!E370</f>
        <v>#VALUE!</v>
      </c>
      <c r="Y370" t="str">
        <f t="shared" si="30"/>
        <v/>
      </c>
      <c r="Z370" t="str">
        <f>IF(ISERROR(Sheet1!AI370),"",Sheet1!AI370)</f>
        <v/>
      </c>
      <c r="AA370" t="e">
        <f>IF(Sheet1!W370="Councillors",5120,IF(Sheet1!W370="Information Technology Services Dept.",1024,IF(Sheet1!W370="City Clerk and Solicitor Dept",1953,"No")))</f>
        <v>#VALUE!</v>
      </c>
      <c r="AB370" s="5" t="s">
        <v>96</v>
      </c>
      <c r="AC370" t="e">
        <f>IF(Sheet1!W370="Councillors",4608,IF(Sheet1!W370="Information Technology Services Dept.",921,IF(Sheet1!W370="City Clerk and Solicitor Dept",1855,"No")))</f>
        <v>#VALUE!</v>
      </c>
      <c r="AD370" t="e">
        <f t="shared" si="33"/>
        <v>#VALUE!</v>
      </c>
      <c r="AE370" t="str">
        <f ca="1">IF(Sheet1!AM370="DC1MDB01","DC1",IF(Sheet1!AM370="DC1MDB02","DC1",IF(Sheet1!AM370="DC1MDB03","DC1",IF(Sheet1!AM370="DC1MDB04","DC1",IF(Sheet1!AM370="DC1MDB05","DC1",IF(Sheet1!AM370="DC1MDB06","DC1",IF(Sheet1!AM370="DC1MDB07","DC1",IF(Sheet1!AM370="DC1MDB08","DC1",IF(Sheet1!AM370="DC1MDB09","DC1",IF(Sheet1!AM370="DC1MDB10","DC1",IF(Sheet1!AM370="DC4MDB01","DC4",IF(Sheet1!AM370="DC4MDB02","DC4",IF(Sheet1!AM370="DC4MDB03","DC4",IF(Sheet1!AM370="DC4MDB04","DC4",IF(Sheet1!AM370="DC4MDB05","DC4",IF(Sheet1!AM370="DC4MDB06","DC4",IF(Sheet1!AM370="DC4MDB07","DC4",IF(Sheet1!AM370="DC4MDB08","DC4",IF(Sheet1!AM370="DC4MDB09","DC4",IF(Sheet1!AM370="DC4MDB10","DC4","$False"))))))))))))))))))))</f>
        <v>DC1</v>
      </c>
      <c r="AF370" t="s">
        <v>35</v>
      </c>
      <c r="AG370" t="e">
        <f t="shared" si="34"/>
        <v>#VALUE!</v>
      </c>
      <c r="AH370" t="e">
        <f t="shared" si="35"/>
        <v>#VALUE!</v>
      </c>
      <c r="AI370" t="s">
        <v>11</v>
      </c>
      <c r="AJ370" t="s">
        <v>12</v>
      </c>
      <c r="AK370" t="s">
        <v>13</v>
      </c>
      <c r="AL370" t="s">
        <v>14</v>
      </c>
      <c r="AM370" t="s">
        <v>5</v>
      </c>
      <c r="AN370" t="s">
        <v>15</v>
      </c>
      <c r="AO370" t="s">
        <v>16</v>
      </c>
      <c r="AP370" t="s">
        <v>17</v>
      </c>
      <c r="AQ370" t="s">
        <v>18</v>
      </c>
      <c r="AR370" t="s">
        <v>19</v>
      </c>
    </row>
    <row r="371" spans="1:44" ht="13.5" customHeight="1">
      <c r="A371" s="7"/>
      <c r="B371" s="7"/>
      <c r="C371" s="7"/>
      <c r="D371" s="8"/>
      <c r="F371" s="9" t="str">
        <f>(Sheet1!AE371)</f>
        <v/>
      </c>
      <c r="G371" t="str">
        <f>IF(OR(Sheet1!AH371="Yes",Sheet1!AF371="Yes"),"\\CMFP538\"&amp;Sheet1!AK371,"")</f>
        <v/>
      </c>
      <c r="H371" t="str">
        <f>IF(G371="","",Sheet1!AK371)</f>
        <v/>
      </c>
      <c r="I371" t="str">
        <f>IF(G371="","",Sheet1!AJ371)</f>
        <v/>
      </c>
      <c r="J371" t="e">
        <f>PROPER(Sheet1!Z371)</f>
        <v>#VALUE!</v>
      </c>
      <c r="K371" t="e">
        <f>PROPER(TRIM(IF(ISERROR(Sheet1!N371),Sheet1!Q371,Sheet1!N371)))</f>
        <v>#VALUE!</v>
      </c>
      <c r="L371" t="e">
        <f>PROPER(Sheet1!V371)</f>
        <v>#VALUE!</v>
      </c>
      <c r="M371" t="str">
        <f>TRIM(IF(ISERROR(Sheet1!P371),"",Sheet1!P371))</f>
        <v/>
      </c>
      <c r="N371" s="6" t="e">
        <f>(Sheet1!AA371)</f>
        <v>#VALUE!</v>
      </c>
      <c r="O371" s="6" t="e">
        <f t="shared" si="31"/>
        <v>#VALUE!</v>
      </c>
      <c r="P371" s="6" t="e">
        <f>IF(Sheet1!X371="No","No",IF(Sheet1!X371="","No","Yes"))</f>
        <v>#VALUE!</v>
      </c>
      <c r="Q371" t="e">
        <f>(Sheet1!AB371)</f>
        <v>#VALUE!</v>
      </c>
      <c r="R371" s="6" t="e">
        <f>IF(Sheet1!F371=FALSE,Q371,Sheet1!G371&amp;Sheet1!F371)</f>
        <v>#VALUE!</v>
      </c>
      <c r="S371" s="6" t="e">
        <f t="shared" si="32"/>
        <v>#VALUE!</v>
      </c>
      <c r="T371" s="6" t="e">
        <f>IF(Sheet1!A371=0,"C=US;A= ;P=Regional Municip;O=Lisgar;S="&amp;K371&amp;";"&amp;"G="&amp;L371&amp;";"&amp;"I="&amp;M371&amp;";","C=US;A= ;P=Regional Municip;O=Lisgar;S="&amp;K371&amp;";"&amp;"G="&amp;L371&amp;Sheet1!A371&amp;";"&amp;"I="&amp;M371&amp;";")</f>
        <v>#N/A</v>
      </c>
      <c r="U371" t="str">
        <f ca="1">(Sheet1!AM371)</f>
        <v>DC4MDB09</v>
      </c>
      <c r="V371" t="e">
        <f>(Sheet1!AC371)</f>
        <v>#VALUE!</v>
      </c>
      <c r="W371" t="e">
        <f>Sheet3!D371</f>
        <v>#VALUE!</v>
      </c>
      <c r="X371" t="e">
        <f>Sheet3!E371</f>
        <v>#VALUE!</v>
      </c>
      <c r="Y371" t="str">
        <f t="shared" si="30"/>
        <v/>
      </c>
      <c r="Z371" t="str">
        <f>IF(ISERROR(Sheet1!AI371),"",Sheet1!AI371)</f>
        <v/>
      </c>
      <c r="AA371" t="e">
        <f>IF(Sheet1!W371="Councillors",5120,IF(Sheet1!W371="Information Technology Services Dept.",1024,IF(Sheet1!W371="City Clerk and Solicitor Dept",1953,"No")))</f>
        <v>#VALUE!</v>
      </c>
      <c r="AB371" s="5" t="s">
        <v>96</v>
      </c>
      <c r="AC371" t="e">
        <f>IF(Sheet1!W371="Councillors",4608,IF(Sheet1!W371="Information Technology Services Dept.",921,IF(Sheet1!W371="City Clerk and Solicitor Dept",1855,"No")))</f>
        <v>#VALUE!</v>
      </c>
      <c r="AD371" t="e">
        <f t="shared" si="33"/>
        <v>#VALUE!</v>
      </c>
      <c r="AE371" t="str">
        <f ca="1">IF(Sheet1!AM371="DC1MDB01","DC1",IF(Sheet1!AM371="DC1MDB02","DC1",IF(Sheet1!AM371="DC1MDB03","DC1",IF(Sheet1!AM371="DC1MDB04","DC1",IF(Sheet1!AM371="DC1MDB05","DC1",IF(Sheet1!AM371="DC1MDB06","DC1",IF(Sheet1!AM371="DC1MDB07","DC1",IF(Sheet1!AM371="DC1MDB08","DC1",IF(Sheet1!AM371="DC1MDB09","DC1",IF(Sheet1!AM371="DC1MDB10","DC1",IF(Sheet1!AM371="DC4MDB01","DC4",IF(Sheet1!AM371="DC4MDB02","DC4",IF(Sheet1!AM371="DC4MDB03","DC4",IF(Sheet1!AM371="DC4MDB04","DC4",IF(Sheet1!AM371="DC4MDB05","DC4",IF(Sheet1!AM371="DC4MDB06","DC4",IF(Sheet1!AM371="DC4MDB07","DC4",IF(Sheet1!AM371="DC4MDB08","DC4",IF(Sheet1!AM371="DC4MDB09","DC4",IF(Sheet1!AM371="DC4MDB10","DC4","$False"))))))))))))))))))))</f>
        <v>DC4</v>
      </c>
      <c r="AF371" t="s">
        <v>35</v>
      </c>
      <c r="AG371" t="e">
        <f t="shared" si="34"/>
        <v>#VALUE!</v>
      </c>
      <c r="AH371" t="e">
        <f t="shared" si="35"/>
        <v>#VALUE!</v>
      </c>
      <c r="AI371" t="s">
        <v>11</v>
      </c>
      <c r="AJ371" t="s">
        <v>12</v>
      </c>
      <c r="AK371" t="s">
        <v>13</v>
      </c>
      <c r="AL371" t="s">
        <v>14</v>
      </c>
      <c r="AM371" t="s">
        <v>5</v>
      </c>
      <c r="AN371" t="s">
        <v>15</v>
      </c>
      <c r="AO371" t="s">
        <v>16</v>
      </c>
      <c r="AP371" t="s">
        <v>17</v>
      </c>
      <c r="AQ371" t="s">
        <v>18</v>
      </c>
      <c r="AR371" t="s">
        <v>19</v>
      </c>
    </row>
    <row r="372" spans="1:44" ht="13.5" customHeight="1">
      <c r="A372" s="7"/>
      <c r="B372" s="7"/>
      <c r="C372" s="7"/>
      <c r="D372" s="8"/>
      <c r="F372" s="9" t="str">
        <f>(Sheet1!AE372)</f>
        <v/>
      </c>
      <c r="G372" t="str">
        <f>IF(OR(Sheet1!AH372="Yes",Sheet1!AF372="Yes"),"\\CMFP538\"&amp;Sheet1!AK372,"")</f>
        <v/>
      </c>
      <c r="H372" t="str">
        <f>IF(G372="","",Sheet1!AK372)</f>
        <v/>
      </c>
      <c r="I372" t="str">
        <f>IF(G372="","",Sheet1!AJ372)</f>
        <v/>
      </c>
      <c r="J372" t="e">
        <f>PROPER(Sheet1!Z372)</f>
        <v>#VALUE!</v>
      </c>
      <c r="K372" t="e">
        <f>PROPER(TRIM(IF(ISERROR(Sheet1!N372),Sheet1!Q372,Sheet1!N372)))</f>
        <v>#VALUE!</v>
      </c>
      <c r="L372" t="e">
        <f>PROPER(Sheet1!V372)</f>
        <v>#VALUE!</v>
      </c>
      <c r="M372" t="str">
        <f>TRIM(IF(ISERROR(Sheet1!P372),"",Sheet1!P372))</f>
        <v/>
      </c>
      <c r="N372" s="6" t="e">
        <f>(Sheet1!AA372)</f>
        <v>#VALUE!</v>
      </c>
      <c r="O372" s="6" t="e">
        <f t="shared" si="31"/>
        <v>#VALUE!</v>
      </c>
      <c r="P372" s="6" t="e">
        <f>IF(Sheet1!X372="No","No",IF(Sheet1!X372="","No","Yes"))</f>
        <v>#VALUE!</v>
      </c>
      <c r="Q372" t="e">
        <f>(Sheet1!AB372)</f>
        <v>#VALUE!</v>
      </c>
      <c r="R372" s="6" t="e">
        <f>IF(Sheet1!F372=FALSE,Q372,Sheet1!G372&amp;Sheet1!F372)</f>
        <v>#VALUE!</v>
      </c>
      <c r="S372" s="6" t="e">
        <f t="shared" si="32"/>
        <v>#VALUE!</v>
      </c>
      <c r="T372" s="6" t="e">
        <f>IF(Sheet1!A372=0,"C=US;A= ;P=Regional Municip;O=Lisgar;S="&amp;K372&amp;";"&amp;"G="&amp;L372&amp;";"&amp;"I="&amp;M372&amp;";","C=US;A= ;P=Regional Municip;O=Lisgar;S="&amp;K372&amp;";"&amp;"G="&amp;L372&amp;Sheet1!A372&amp;";"&amp;"I="&amp;M372&amp;";")</f>
        <v>#N/A</v>
      </c>
      <c r="U372" t="str">
        <f ca="1">(Sheet1!AM372)</f>
        <v>DC4MDB10</v>
      </c>
      <c r="V372" t="e">
        <f>(Sheet1!AC372)</f>
        <v>#VALUE!</v>
      </c>
      <c r="W372" t="e">
        <f>Sheet3!D372</f>
        <v>#VALUE!</v>
      </c>
      <c r="X372" t="e">
        <f>Sheet3!E372</f>
        <v>#VALUE!</v>
      </c>
      <c r="Y372" t="str">
        <f t="shared" si="30"/>
        <v/>
      </c>
      <c r="Z372" t="str">
        <f>IF(ISERROR(Sheet1!AI372),"",Sheet1!AI372)</f>
        <v/>
      </c>
      <c r="AA372" t="e">
        <f>IF(Sheet1!W372="Councillors",5120,IF(Sheet1!W372="Information Technology Services Dept.",1024,IF(Sheet1!W372="City Clerk and Solicitor Dept",1953,"No")))</f>
        <v>#VALUE!</v>
      </c>
      <c r="AB372" s="5" t="s">
        <v>96</v>
      </c>
      <c r="AC372" t="e">
        <f>IF(Sheet1!W372="Councillors",4608,IF(Sheet1!W372="Information Technology Services Dept.",921,IF(Sheet1!W372="City Clerk and Solicitor Dept",1855,"No")))</f>
        <v>#VALUE!</v>
      </c>
      <c r="AD372" t="e">
        <f t="shared" si="33"/>
        <v>#VALUE!</v>
      </c>
      <c r="AE372" t="str">
        <f ca="1">IF(Sheet1!AM372="DC1MDB01","DC1",IF(Sheet1!AM372="DC1MDB02","DC1",IF(Sheet1!AM372="DC1MDB03","DC1",IF(Sheet1!AM372="DC1MDB04","DC1",IF(Sheet1!AM372="DC1MDB05","DC1",IF(Sheet1!AM372="DC1MDB06","DC1",IF(Sheet1!AM372="DC1MDB07","DC1",IF(Sheet1!AM372="DC1MDB08","DC1",IF(Sheet1!AM372="DC1MDB09","DC1",IF(Sheet1!AM372="DC1MDB10","DC1",IF(Sheet1!AM372="DC4MDB01","DC4",IF(Sheet1!AM372="DC4MDB02","DC4",IF(Sheet1!AM372="DC4MDB03","DC4",IF(Sheet1!AM372="DC4MDB04","DC4",IF(Sheet1!AM372="DC4MDB05","DC4",IF(Sheet1!AM372="DC4MDB06","DC4",IF(Sheet1!AM372="DC4MDB07","DC4",IF(Sheet1!AM372="DC4MDB08","DC4",IF(Sheet1!AM372="DC4MDB09","DC4",IF(Sheet1!AM372="DC4MDB10","DC4","$False"))))))))))))))))))))</f>
        <v>DC4</v>
      </c>
      <c r="AF372" t="s">
        <v>35</v>
      </c>
      <c r="AG372" t="e">
        <f t="shared" si="34"/>
        <v>#VALUE!</v>
      </c>
      <c r="AH372" t="e">
        <f t="shared" si="35"/>
        <v>#VALUE!</v>
      </c>
      <c r="AI372" t="s">
        <v>11</v>
      </c>
      <c r="AJ372" t="s">
        <v>12</v>
      </c>
      <c r="AK372" t="s">
        <v>13</v>
      </c>
      <c r="AL372" t="s">
        <v>14</v>
      </c>
      <c r="AM372" t="s">
        <v>5</v>
      </c>
      <c r="AN372" t="s">
        <v>15</v>
      </c>
      <c r="AO372" t="s">
        <v>16</v>
      </c>
      <c r="AP372" t="s">
        <v>17</v>
      </c>
      <c r="AQ372" t="s">
        <v>18</v>
      </c>
      <c r="AR372" t="s">
        <v>19</v>
      </c>
    </row>
    <row r="373" spans="1:44" ht="13.5" customHeight="1">
      <c r="A373" s="7"/>
      <c r="B373" s="7"/>
      <c r="C373" s="7"/>
      <c r="D373" s="8"/>
      <c r="F373" s="9" t="str">
        <f>(Sheet1!AE373)</f>
        <v/>
      </c>
      <c r="G373" t="str">
        <f>IF(OR(Sheet1!AH373="Yes",Sheet1!AF373="Yes"),"\\CMFP538\"&amp;Sheet1!AK373,"")</f>
        <v/>
      </c>
      <c r="H373" t="str">
        <f>IF(G373="","",Sheet1!AK373)</f>
        <v/>
      </c>
      <c r="I373" t="str">
        <f>IF(G373="","",Sheet1!AJ373)</f>
        <v/>
      </c>
      <c r="J373" t="e">
        <f>PROPER(Sheet1!Z373)</f>
        <v>#VALUE!</v>
      </c>
      <c r="K373" t="e">
        <f>PROPER(TRIM(IF(ISERROR(Sheet1!N373),Sheet1!Q373,Sheet1!N373)))</f>
        <v>#VALUE!</v>
      </c>
      <c r="L373" t="e">
        <f>PROPER(Sheet1!V373)</f>
        <v>#VALUE!</v>
      </c>
      <c r="M373" t="str">
        <f>TRIM(IF(ISERROR(Sheet1!P373),"",Sheet1!P373))</f>
        <v/>
      </c>
      <c r="N373" s="6" t="e">
        <f>(Sheet1!AA373)</f>
        <v>#VALUE!</v>
      </c>
      <c r="O373" s="6" t="e">
        <f t="shared" si="31"/>
        <v>#VALUE!</v>
      </c>
      <c r="P373" s="6" t="e">
        <f>IF(Sheet1!X373="No","No",IF(Sheet1!X373="","No","Yes"))</f>
        <v>#VALUE!</v>
      </c>
      <c r="Q373" t="e">
        <f>(Sheet1!AB373)</f>
        <v>#VALUE!</v>
      </c>
      <c r="R373" s="6" t="e">
        <f>IF(Sheet1!F373=FALSE,Q373,Sheet1!G373&amp;Sheet1!F373)</f>
        <v>#VALUE!</v>
      </c>
      <c r="S373" s="6" t="e">
        <f t="shared" si="32"/>
        <v>#VALUE!</v>
      </c>
      <c r="T373" s="6" t="e">
        <f>IF(Sheet1!A373=0,"C=US;A= ;P=Regional Municip;O=Lisgar;S="&amp;K373&amp;";"&amp;"G="&amp;L373&amp;";"&amp;"I="&amp;M373&amp;";","C=US;A= ;P=Regional Municip;O=Lisgar;S="&amp;K373&amp;";"&amp;"G="&amp;L373&amp;Sheet1!A373&amp;";"&amp;"I="&amp;M373&amp;";")</f>
        <v>#N/A</v>
      </c>
      <c r="U373" t="str">
        <f ca="1">(Sheet1!AM373)</f>
        <v>DC1MDB07</v>
      </c>
      <c r="V373" t="e">
        <f>(Sheet1!AC373)</f>
        <v>#VALUE!</v>
      </c>
      <c r="W373" t="e">
        <f>Sheet3!D373</f>
        <v>#VALUE!</v>
      </c>
      <c r="X373" t="e">
        <f>Sheet3!E373</f>
        <v>#VALUE!</v>
      </c>
      <c r="Y373" t="str">
        <f t="shared" si="30"/>
        <v/>
      </c>
      <c r="Z373" t="str">
        <f>IF(ISERROR(Sheet1!AI373),"",Sheet1!AI373)</f>
        <v/>
      </c>
      <c r="AA373" t="e">
        <f>IF(Sheet1!W373="Councillors",5120,IF(Sheet1!W373="Information Technology Services Dept.",1024,IF(Sheet1!W373="City Clerk and Solicitor Dept",1953,"No")))</f>
        <v>#VALUE!</v>
      </c>
      <c r="AB373" s="5" t="s">
        <v>96</v>
      </c>
      <c r="AC373" t="e">
        <f>IF(Sheet1!W373="Councillors",4608,IF(Sheet1!W373="Information Technology Services Dept.",921,IF(Sheet1!W373="City Clerk and Solicitor Dept",1855,"No")))</f>
        <v>#VALUE!</v>
      </c>
      <c r="AD373" t="e">
        <f t="shared" si="33"/>
        <v>#VALUE!</v>
      </c>
      <c r="AE373" t="str">
        <f ca="1">IF(Sheet1!AM373="DC1MDB01","DC1",IF(Sheet1!AM373="DC1MDB02","DC1",IF(Sheet1!AM373="DC1MDB03","DC1",IF(Sheet1!AM373="DC1MDB04","DC1",IF(Sheet1!AM373="DC1MDB05","DC1",IF(Sheet1!AM373="DC1MDB06","DC1",IF(Sheet1!AM373="DC1MDB07","DC1",IF(Sheet1!AM373="DC1MDB08","DC1",IF(Sheet1!AM373="DC1MDB09","DC1",IF(Sheet1!AM373="DC1MDB10","DC1",IF(Sheet1!AM373="DC4MDB01","DC4",IF(Sheet1!AM373="DC4MDB02","DC4",IF(Sheet1!AM373="DC4MDB03","DC4",IF(Sheet1!AM373="DC4MDB04","DC4",IF(Sheet1!AM373="DC4MDB05","DC4",IF(Sheet1!AM373="DC4MDB06","DC4",IF(Sheet1!AM373="DC4MDB07","DC4",IF(Sheet1!AM373="DC4MDB08","DC4",IF(Sheet1!AM373="DC4MDB09","DC4",IF(Sheet1!AM373="DC4MDB10","DC4","$False"))))))))))))))))))))</f>
        <v>DC1</v>
      </c>
      <c r="AF373" t="s">
        <v>35</v>
      </c>
      <c r="AG373" t="e">
        <f t="shared" si="34"/>
        <v>#VALUE!</v>
      </c>
      <c r="AH373" t="e">
        <f t="shared" si="35"/>
        <v>#VALUE!</v>
      </c>
      <c r="AI373" t="s">
        <v>11</v>
      </c>
      <c r="AJ373" t="s">
        <v>12</v>
      </c>
      <c r="AK373" t="s">
        <v>13</v>
      </c>
      <c r="AL373" t="s">
        <v>14</v>
      </c>
      <c r="AM373" t="s">
        <v>5</v>
      </c>
      <c r="AN373" t="s">
        <v>15</v>
      </c>
      <c r="AO373" t="s">
        <v>16</v>
      </c>
      <c r="AP373" t="s">
        <v>17</v>
      </c>
      <c r="AQ373" t="s">
        <v>18</v>
      </c>
      <c r="AR373" t="s">
        <v>19</v>
      </c>
    </row>
    <row r="374" spans="1:44" ht="13.5" customHeight="1">
      <c r="A374" s="7"/>
      <c r="B374" s="7"/>
      <c r="C374" s="7"/>
      <c r="D374" s="8"/>
      <c r="F374" s="9" t="str">
        <f>(Sheet1!AE374)</f>
        <v/>
      </c>
      <c r="G374" t="str">
        <f>IF(OR(Sheet1!AH374="Yes",Sheet1!AF374="Yes"),"\\CMFP538\"&amp;Sheet1!AK374,"")</f>
        <v/>
      </c>
      <c r="H374" t="str">
        <f>IF(G374="","",Sheet1!AK374)</f>
        <v/>
      </c>
      <c r="I374" t="str">
        <f>IF(G374="","",Sheet1!AJ374)</f>
        <v/>
      </c>
      <c r="J374" t="e">
        <f>PROPER(Sheet1!Z374)</f>
        <v>#VALUE!</v>
      </c>
      <c r="K374" t="e">
        <f>PROPER(TRIM(IF(ISERROR(Sheet1!N374),Sheet1!Q374,Sheet1!N374)))</f>
        <v>#VALUE!</v>
      </c>
      <c r="L374" t="e">
        <f>PROPER(Sheet1!V374)</f>
        <v>#VALUE!</v>
      </c>
      <c r="M374" t="str">
        <f>TRIM(IF(ISERROR(Sheet1!P374),"",Sheet1!P374))</f>
        <v/>
      </c>
      <c r="N374" s="6" t="e">
        <f>(Sheet1!AA374)</f>
        <v>#VALUE!</v>
      </c>
      <c r="O374" s="6" t="e">
        <f t="shared" si="31"/>
        <v>#VALUE!</v>
      </c>
      <c r="P374" s="6" t="e">
        <f>IF(Sheet1!X374="No","No",IF(Sheet1!X374="","No","Yes"))</f>
        <v>#VALUE!</v>
      </c>
      <c r="Q374" t="e">
        <f>(Sheet1!AB374)</f>
        <v>#VALUE!</v>
      </c>
      <c r="R374" s="6" t="e">
        <f>IF(Sheet1!F374=FALSE,Q374,Sheet1!G374&amp;Sheet1!F374)</f>
        <v>#VALUE!</v>
      </c>
      <c r="S374" s="6" t="e">
        <f t="shared" si="32"/>
        <v>#VALUE!</v>
      </c>
      <c r="T374" s="6" t="e">
        <f>IF(Sheet1!A374=0,"C=US;A= ;P=Regional Municip;O=Lisgar;S="&amp;K374&amp;";"&amp;"G="&amp;L374&amp;";"&amp;"I="&amp;M374&amp;";","C=US;A= ;P=Regional Municip;O=Lisgar;S="&amp;K374&amp;";"&amp;"G="&amp;L374&amp;Sheet1!A374&amp;";"&amp;"I="&amp;M374&amp;";")</f>
        <v>#N/A</v>
      </c>
      <c r="U374" t="str">
        <f ca="1">(Sheet1!AM374)</f>
        <v>DC4MDB01</v>
      </c>
      <c r="V374" t="e">
        <f>(Sheet1!AC374)</f>
        <v>#VALUE!</v>
      </c>
      <c r="W374" t="e">
        <f>Sheet3!D374</f>
        <v>#VALUE!</v>
      </c>
      <c r="X374" t="e">
        <f>Sheet3!E374</f>
        <v>#VALUE!</v>
      </c>
      <c r="Y374" t="str">
        <f t="shared" si="30"/>
        <v/>
      </c>
      <c r="Z374" t="str">
        <f>IF(ISERROR(Sheet1!AI374),"",Sheet1!AI374)</f>
        <v/>
      </c>
      <c r="AA374" t="e">
        <f>IF(Sheet1!W374="Councillors",5120,IF(Sheet1!W374="Information Technology Services Dept.",1024,IF(Sheet1!W374="City Clerk and Solicitor Dept",1953,"No")))</f>
        <v>#VALUE!</v>
      </c>
      <c r="AB374" s="5" t="s">
        <v>96</v>
      </c>
      <c r="AC374" t="e">
        <f>IF(Sheet1!W374="Councillors",4608,IF(Sheet1!W374="Information Technology Services Dept.",921,IF(Sheet1!W374="City Clerk and Solicitor Dept",1855,"No")))</f>
        <v>#VALUE!</v>
      </c>
      <c r="AD374" t="e">
        <f t="shared" si="33"/>
        <v>#VALUE!</v>
      </c>
      <c r="AE374" t="str">
        <f ca="1">IF(Sheet1!AM374="DC1MDB01","DC1",IF(Sheet1!AM374="DC1MDB02","DC1",IF(Sheet1!AM374="DC1MDB03","DC1",IF(Sheet1!AM374="DC1MDB04","DC1",IF(Sheet1!AM374="DC1MDB05","DC1",IF(Sheet1!AM374="DC1MDB06","DC1",IF(Sheet1!AM374="DC1MDB07","DC1",IF(Sheet1!AM374="DC1MDB08","DC1",IF(Sheet1!AM374="DC1MDB09","DC1",IF(Sheet1!AM374="DC1MDB10","DC1",IF(Sheet1!AM374="DC4MDB01","DC4",IF(Sheet1!AM374="DC4MDB02","DC4",IF(Sheet1!AM374="DC4MDB03","DC4",IF(Sheet1!AM374="DC4MDB04","DC4",IF(Sheet1!AM374="DC4MDB05","DC4",IF(Sheet1!AM374="DC4MDB06","DC4",IF(Sheet1!AM374="DC4MDB07","DC4",IF(Sheet1!AM374="DC4MDB08","DC4",IF(Sheet1!AM374="DC4MDB09","DC4",IF(Sheet1!AM374="DC4MDB10","DC4","$False"))))))))))))))))))))</f>
        <v>DC4</v>
      </c>
      <c r="AF374" t="s">
        <v>35</v>
      </c>
      <c r="AG374" t="e">
        <f t="shared" si="34"/>
        <v>#VALUE!</v>
      </c>
      <c r="AH374" t="e">
        <f t="shared" si="35"/>
        <v>#VALUE!</v>
      </c>
      <c r="AI374" t="s">
        <v>11</v>
      </c>
      <c r="AJ374" t="s">
        <v>12</v>
      </c>
      <c r="AK374" t="s">
        <v>13</v>
      </c>
      <c r="AL374" t="s">
        <v>14</v>
      </c>
      <c r="AM374" t="s">
        <v>5</v>
      </c>
      <c r="AN374" t="s">
        <v>15</v>
      </c>
      <c r="AO374" t="s">
        <v>16</v>
      </c>
      <c r="AP374" t="s">
        <v>17</v>
      </c>
      <c r="AQ374" t="s">
        <v>18</v>
      </c>
      <c r="AR374" t="s">
        <v>19</v>
      </c>
    </row>
    <row r="375" spans="1:44" ht="13.5" customHeight="1">
      <c r="A375" s="7"/>
      <c r="B375" s="7"/>
      <c r="C375" s="7"/>
      <c r="D375" s="8"/>
      <c r="F375" s="9" t="str">
        <f>(Sheet1!AE375)</f>
        <v/>
      </c>
      <c r="G375" t="str">
        <f>IF(OR(Sheet1!AH375="Yes",Sheet1!AF375="Yes"),"\\CMFP538\"&amp;Sheet1!AK375,"")</f>
        <v/>
      </c>
      <c r="H375" t="str">
        <f>IF(G375="","",Sheet1!AK375)</f>
        <v/>
      </c>
      <c r="I375" t="str">
        <f>IF(G375="","",Sheet1!AJ375)</f>
        <v/>
      </c>
      <c r="J375" t="e">
        <f>PROPER(Sheet1!Z375)</f>
        <v>#VALUE!</v>
      </c>
      <c r="K375" t="e">
        <f>PROPER(TRIM(IF(ISERROR(Sheet1!N375),Sheet1!Q375,Sheet1!N375)))</f>
        <v>#VALUE!</v>
      </c>
      <c r="L375" t="e">
        <f>PROPER(Sheet1!V375)</f>
        <v>#VALUE!</v>
      </c>
      <c r="M375" t="str">
        <f>TRIM(IF(ISERROR(Sheet1!P375),"",Sheet1!P375))</f>
        <v/>
      </c>
      <c r="N375" s="6" t="e">
        <f>(Sheet1!AA375)</f>
        <v>#VALUE!</v>
      </c>
      <c r="O375" s="6" t="e">
        <f t="shared" si="31"/>
        <v>#VALUE!</v>
      </c>
      <c r="P375" s="6" t="e">
        <f>IF(Sheet1!X375="No","No",IF(Sheet1!X375="","No","Yes"))</f>
        <v>#VALUE!</v>
      </c>
      <c r="Q375" t="e">
        <f>(Sheet1!AB375)</f>
        <v>#VALUE!</v>
      </c>
      <c r="R375" s="6" t="e">
        <f>IF(Sheet1!F375=FALSE,Q375,Sheet1!G375&amp;Sheet1!F375)</f>
        <v>#VALUE!</v>
      </c>
      <c r="S375" s="6" t="e">
        <f t="shared" si="32"/>
        <v>#VALUE!</v>
      </c>
      <c r="T375" s="6" t="e">
        <f>IF(Sheet1!A375=0,"C=US;A= ;P=Regional Municip;O=Lisgar;S="&amp;K375&amp;";"&amp;"G="&amp;L375&amp;";"&amp;"I="&amp;M375&amp;";","C=US;A= ;P=Regional Municip;O=Lisgar;S="&amp;K375&amp;";"&amp;"G="&amp;L375&amp;Sheet1!A375&amp;";"&amp;"I="&amp;M375&amp;";")</f>
        <v>#N/A</v>
      </c>
      <c r="U375" t="str">
        <f ca="1">(Sheet1!AM375)</f>
        <v>DC4MDB10</v>
      </c>
      <c r="V375" t="e">
        <f>(Sheet1!AC375)</f>
        <v>#VALUE!</v>
      </c>
      <c r="W375" t="e">
        <f>Sheet3!D375</f>
        <v>#VALUE!</v>
      </c>
      <c r="X375" t="e">
        <f>Sheet3!E375</f>
        <v>#VALUE!</v>
      </c>
      <c r="Y375" t="str">
        <f t="shared" si="30"/>
        <v/>
      </c>
      <c r="Z375" t="str">
        <f>IF(ISERROR(Sheet1!AI375),"",Sheet1!AI375)</f>
        <v/>
      </c>
      <c r="AA375" t="e">
        <f>IF(Sheet1!W375="Councillors",5120,IF(Sheet1!W375="Information Technology Services Dept.",1024,IF(Sheet1!W375="City Clerk and Solicitor Dept",1953,"No")))</f>
        <v>#VALUE!</v>
      </c>
      <c r="AB375" s="5" t="s">
        <v>96</v>
      </c>
      <c r="AC375" t="e">
        <f>IF(Sheet1!W375="Councillors",4608,IF(Sheet1!W375="Information Technology Services Dept.",921,IF(Sheet1!W375="City Clerk and Solicitor Dept",1855,"No")))</f>
        <v>#VALUE!</v>
      </c>
      <c r="AD375" t="e">
        <f t="shared" si="33"/>
        <v>#VALUE!</v>
      </c>
      <c r="AE375" t="str">
        <f ca="1">IF(Sheet1!AM375="DC1MDB01","DC1",IF(Sheet1!AM375="DC1MDB02","DC1",IF(Sheet1!AM375="DC1MDB03","DC1",IF(Sheet1!AM375="DC1MDB04","DC1",IF(Sheet1!AM375="DC1MDB05","DC1",IF(Sheet1!AM375="DC1MDB06","DC1",IF(Sheet1!AM375="DC1MDB07","DC1",IF(Sheet1!AM375="DC1MDB08","DC1",IF(Sheet1!AM375="DC1MDB09","DC1",IF(Sheet1!AM375="DC1MDB10","DC1",IF(Sheet1!AM375="DC4MDB01","DC4",IF(Sheet1!AM375="DC4MDB02","DC4",IF(Sheet1!AM375="DC4MDB03","DC4",IF(Sheet1!AM375="DC4MDB04","DC4",IF(Sheet1!AM375="DC4MDB05","DC4",IF(Sheet1!AM375="DC4MDB06","DC4",IF(Sheet1!AM375="DC4MDB07","DC4",IF(Sheet1!AM375="DC4MDB08","DC4",IF(Sheet1!AM375="DC4MDB09","DC4",IF(Sheet1!AM375="DC4MDB10","DC4","$False"))))))))))))))))))))</f>
        <v>DC4</v>
      </c>
      <c r="AF375" t="s">
        <v>35</v>
      </c>
      <c r="AG375" t="e">
        <f t="shared" si="34"/>
        <v>#VALUE!</v>
      </c>
      <c r="AH375" t="e">
        <f t="shared" si="35"/>
        <v>#VALUE!</v>
      </c>
      <c r="AI375" t="s">
        <v>11</v>
      </c>
      <c r="AJ375" t="s">
        <v>12</v>
      </c>
      <c r="AK375" t="s">
        <v>13</v>
      </c>
      <c r="AL375" t="s">
        <v>14</v>
      </c>
      <c r="AM375" t="s">
        <v>5</v>
      </c>
      <c r="AN375" t="s">
        <v>15</v>
      </c>
      <c r="AO375" t="s">
        <v>16</v>
      </c>
      <c r="AP375" t="s">
        <v>17</v>
      </c>
      <c r="AQ375" t="s">
        <v>18</v>
      </c>
      <c r="AR375" t="s">
        <v>19</v>
      </c>
    </row>
    <row r="376" spans="1:44" ht="13.5" customHeight="1">
      <c r="A376" s="7"/>
      <c r="B376" s="7"/>
      <c r="C376" s="7"/>
      <c r="D376" s="8"/>
      <c r="F376" s="9" t="str">
        <f>(Sheet1!AE376)</f>
        <v/>
      </c>
      <c r="G376" t="str">
        <f>IF(OR(Sheet1!AH376="Yes",Sheet1!AF376="Yes"),"\\CMFP538\"&amp;Sheet1!AK376,"")</f>
        <v/>
      </c>
      <c r="H376" t="str">
        <f>IF(G376="","",Sheet1!AK376)</f>
        <v/>
      </c>
      <c r="I376" t="str">
        <f>IF(G376="","",Sheet1!AJ376)</f>
        <v/>
      </c>
      <c r="J376" t="e">
        <f>PROPER(Sheet1!Z376)</f>
        <v>#VALUE!</v>
      </c>
      <c r="K376" t="e">
        <f>PROPER(TRIM(IF(ISERROR(Sheet1!N376),Sheet1!Q376,Sheet1!N376)))</f>
        <v>#VALUE!</v>
      </c>
      <c r="L376" t="e">
        <f>PROPER(Sheet1!V376)</f>
        <v>#VALUE!</v>
      </c>
      <c r="M376" t="str">
        <f>TRIM(IF(ISERROR(Sheet1!P376),"",Sheet1!P376))</f>
        <v/>
      </c>
      <c r="N376" s="6" t="e">
        <f>(Sheet1!AA376)</f>
        <v>#VALUE!</v>
      </c>
      <c r="O376" s="6" t="e">
        <f t="shared" si="31"/>
        <v>#VALUE!</v>
      </c>
      <c r="P376" s="6" t="e">
        <f>IF(Sheet1!X376="No","No",IF(Sheet1!X376="","No","Yes"))</f>
        <v>#VALUE!</v>
      </c>
      <c r="Q376" t="e">
        <f>(Sheet1!AB376)</f>
        <v>#VALUE!</v>
      </c>
      <c r="R376" s="6" t="e">
        <f>IF(Sheet1!F376=FALSE,Q376,Sheet1!G376&amp;Sheet1!F376)</f>
        <v>#VALUE!</v>
      </c>
      <c r="S376" s="6" t="e">
        <f t="shared" si="32"/>
        <v>#VALUE!</v>
      </c>
      <c r="T376" s="6" t="e">
        <f>IF(Sheet1!A376=0,"C=US;A= ;P=Regional Municip;O=Lisgar;S="&amp;K376&amp;";"&amp;"G="&amp;L376&amp;";"&amp;"I="&amp;M376&amp;";","C=US;A= ;P=Regional Municip;O=Lisgar;S="&amp;K376&amp;";"&amp;"G="&amp;L376&amp;Sheet1!A376&amp;";"&amp;"I="&amp;M376&amp;";")</f>
        <v>#N/A</v>
      </c>
      <c r="U376" t="str">
        <f ca="1">(Sheet1!AM376)</f>
        <v>DC4MDB06</v>
      </c>
      <c r="V376" t="e">
        <f>(Sheet1!AC376)</f>
        <v>#VALUE!</v>
      </c>
      <c r="W376" t="e">
        <f>Sheet3!D376</f>
        <v>#VALUE!</v>
      </c>
      <c r="X376" t="e">
        <f>Sheet3!E376</f>
        <v>#VALUE!</v>
      </c>
      <c r="Y376" t="str">
        <f t="shared" si="30"/>
        <v/>
      </c>
      <c r="Z376" t="str">
        <f>IF(ISERROR(Sheet1!AI376),"",Sheet1!AI376)</f>
        <v/>
      </c>
      <c r="AA376" t="e">
        <f>IF(Sheet1!W376="Councillors",5120,IF(Sheet1!W376="Information Technology Services Dept.",1024,IF(Sheet1!W376="City Clerk and Solicitor Dept",1953,"No")))</f>
        <v>#VALUE!</v>
      </c>
      <c r="AB376" s="5" t="s">
        <v>96</v>
      </c>
      <c r="AC376" t="e">
        <f>IF(Sheet1!W376="Councillors",4608,IF(Sheet1!W376="Information Technology Services Dept.",921,IF(Sheet1!W376="City Clerk and Solicitor Dept",1855,"No")))</f>
        <v>#VALUE!</v>
      </c>
      <c r="AD376" t="e">
        <f t="shared" si="33"/>
        <v>#VALUE!</v>
      </c>
      <c r="AE376" t="str">
        <f ca="1">IF(Sheet1!AM376="DC1MDB01","DC1",IF(Sheet1!AM376="DC1MDB02","DC1",IF(Sheet1!AM376="DC1MDB03","DC1",IF(Sheet1!AM376="DC1MDB04","DC1",IF(Sheet1!AM376="DC1MDB05","DC1",IF(Sheet1!AM376="DC1MDB06","DC1",IF(Sheet1!AM376="DC1MDB07","DC1",IF(Sheet1!AM376="DC1MDB08","DC1",IF(Sheet1!AM376="DC1MDB09","DC1",IF(Sheet1!AM376="DC1MDB10","DC1",IF(Sheet1!AM376="DC4MDB01","DC4",IF(Sheet1!AM376="DC4MDB02","DC4",IF(Sheet1!AM376="DC4MDB03","DC4",IF(Sheet1!AM376="DC4MDB04","DC4",IF(Sheet1!AM376="DC4MDB05","DC4",IF(Sheet1!AM376="DC4MDB06","DC4",IF(Sheet1!AM376="DC4MDB07","DC4",IF(Sheet1!AM376="DC4MDB08","DC4",IF(Sheet1!AM376="DC4MDB09","DC4",IF(Sheet1!AM376="DC4MDB10","DC4","$False"))))))))))))))))))))</f>
        <v>DC4</v>
      </c>
      <c r="AF376" t="s">
        <v>35</v>
      </c>
      <c r="AG376" t="e">
        <f t="shared" si="34"/>
        <v>#VALUE!</v>
      </c>
      <c r="AH376" t="e">
        <f t="shared" si="35"/>
        <v>#VALUE!</v>
      </c>
      <c r="AI376" t="s">
        <v>11</v>
      </c>
      <c r="AJ376" t="s">
        <v>12</v>
      </c>
      <c r="AK376" t="s">
        <v>13</v>
      </c>
      <c r="AL376" t="s">
        <v>14</v>
      </c>
      <c r="AM376" t="s">
        <v>5</v>
      </c>
      <c r="AN376" t="s">
        <v>15</v>
      </c>
      <c r="AO376" t="s">
        <v>16</v>
      </c>
      <c r="AP376" t="s">
        <v>17</v>
      </c>
      <c r="AQ376" t="s">
        <v>18</v>
      </c>
      <c r="AR376" t="s">
        <v>19</v>
      </c>
    </row>
    <row r="377" spans="1:44" ht="13.5" customHeight="1">
      <c r="A377" s="7"/>
      <c r="B377" s="7"/>
      <c r="C377" s="7"/>
      <c r="D377" s="8"/>
      <c r="F377" s="9" t="str">
        <f>(Sheet1!AE377)</f>
        <v/>
      </c>
      <c r="G377" t="str">
        <f>IF(OR(Sheet1!AH377="Yes",Sheet1!AF377="Yes"),"\\CMFP538\"&amp;Sheet1!AK377,"")</f>
        <v/>
      </c>
      <c r="H377" t="str">
        <f>IF(G377="","",Sheet1!AK377)</f>
        <v/>
      </c>
      <c r="I377" t="str">
        <f>IF(G377="","",Sheet1!AJ377)</f>
        <v/>
      </c>
      <c r="J377" t="e">
        <f>PROPER(Sheet1!Z377)</f>
        <v>#VALUE!</v>
      </c>
      <c r="K377" t="e">
        <f>PROPER(TRIM(IF(ISERROR(Sheet1!N377),Sheet1!Q377,Sheet1!N377)))</f>
        <v>#VALUE!</v>
      </c>
      <c r="L377" t="e">
        <f>PROPER(Sheet1!V377)</f>
        <v>#VALUE!</v>
      </c>
      <c r="M377" t="str">
        <f>TRIM(IF(ISERROR(Sheet1!P377),"",Sheet1!P377))</f>
        <v/>
      </c>
      <c r="N377" s="6" t="e">
        <f>(Sheet1!AA377)</f>
        <v>#VALUE!</v>
      </c>
      <c r="O377" s="6" t="e">
        <f t="shared" si="31"/>
        <v>#VALUE!</v>
      </c>
      <c r="P377" s="6" t="e">
        <f>IF(Sheet1!X377="No","No",IF(Sheet1!X377="","No","Yes"))</f>
        <v>#VALUE!</v>
      </c>
      <c r="Q377" t="e">
        <f>(Sheet1!AB377)</f>
        <v>#VALUE!</v>
      </c>
      <c r="R377" s="6" t="e">
        <f>IF(Sheet1!F377=FALSE,Q377,Sheet1!G377&amp;Sheet1!F377)</f>
        <v>#VALUE!</v>
      </c>
      <c r="S377" s="6" t="e">
        <f t="shared" si="32"/>
        <v>#VALUE!</v>
      </c>
      <c r="T377" s="6" t="e">
        <f>IF(Sheet1!A377=0,"C=US;A= ;P=Regional Municip;O=Lisgar;S="&amp;K377&amp;";"&amp;"G="&amp;L377&amp;";"&amp;"I="&amp;M377&amp;";","C=US;A= ;P=Regional Municip;O=Lisgar;S="&amp;K377&amp;";"&amp;"G="&amp;L377&amp;Sheet1!A377&amp;";"&amp;"I="&amp;M377&amp;";")</f>
        <v>#N/A</v>
      </c>
      <c r="U377" t="str">
        <f ca="1">(Sheet1!AM377)</f>
        <v>DC4MDB06</v>
      </c>
      <c r="V377" t="e">
        <f>(Sheet1!AC377)</f>
        <v>#VALUE!</v>
      </c>
      <c r="W377" t="e">
        <f>Sheet3!D377</f>
        <v>#VALUE!</v>
      </c>
      <c r="X377" t="e">
        <f>Sheet3!E377</f>
        <v>#VALUE!</v>
      </c>
      <c r="Y377" t="str">
        <f t="shared" si="30"/>
        <v/>
      </c>
      <c r="Z377" t="str">
        <f>IF(ISERROR(Sheet1!AI377),"",Sheet1!AI377)</f>
        <v/>
      </c>
      <c r="AA377" t="e">
        <f>IF(Sheet1!W377="Councillors",5120,IF(Sheet1!W377="Information Technology Services Dept.",1024,IF(Sheet1!W377="City Clerk and Solicitor Dept",1953,"No")))</f>
        <v>#VALUE!</v>
      </c>
      <c r="AB377" s="5" t="s">
        <v>96</v>
      </c>
      <c r="AC377" t="e">
        <f>IF(Sheet1!W377="Councillors",4608,IF(Sheet1!W377="Information Technology Services Dept.",921,IF(Sheet1!W377="City Clerk and Solicitor Dept",1855,"No")))</f>
        <v>#VALUE!</v>
      </c>
      <c r="AD377" t="e">
        <f t="shared" si="33"/>
        <v>#VALUE!</v>
      </c>
      <c r="AE377" t="str">
        <f ca="1">IF(Sheet1!AM377="DC1MDB01","DC1",IF(Sheet1!AM377="DC1MDB02","DC1",IF(Sheet1!AM377="DC1MDB03","DC1",IF(Sheet1!AM377="DC1MDB04","DC1",IF(Sheet1!AM377="DC1MDB05","DC1",IF(Sheet1!AM377="DC1MDB06","DC1",IF(Sheet1!AM377="DC1MDB07","DC1",IF(Sheet1!AM377="DC1MDB08","DC1",IF(Sheet1!AM377="DC1MDB09","DC1",IF(Sheet1!AM377="DC1MDB10","DC1",IF(Sheet1!AM377="DC4MDB01","DC4",IF(Sheet1!AM377="DC4MDB02","DC4",IF(Sheet1!AM377="DC4MDB03","DC4",IF(Sheet1!AM377="DC4MDB04","DC4",IF(Sheet1!AM377="DC4MDB05","DC4",IF(Sheet1!AM377="DC4MDB06","DC4",IF(Sheet1!AM377="DC4MDB07","DC4",IF(Sheet1!AM377="DC4MDB08","DC4",IF(Sheet1!AM377="DC4MDB09","DC4",IF(Sheet1!AM377="DC4MDB10","DC4","$False"))))))))))))))))))))</f>
        <v>DC4</v>
      </c>
      <c r="AF377" t="s">
        <v>35</v>
      </c>
      <c r="AG377" t="e">
        <f t="shared" si="34"/>
        <v>#VALUE!</v>
      </c>
      <c r="AH377" t="e">
        <f t="shared" si="35"/>
        <v>#VALUE!</v>
      </c>
      <c r="AI377" t="s">
        <v>11</v>
      </c>
      <c r="AJ377" t="s">
        <v>12</v>
      </c>
      <c r="AK377" t="s">
        <v>13</v>
      </c>
      <c r="AL377" t="s">
        <v>14</v>
      </c>
      <c r="AM377" t="s">
        <v>5</v>
      </c>
      <c r="AN377" t="s">
        <v>15</v>
      </c>
      <c r="AO377" t="s">
        <v>16</v>
      </c>
      <c r="AP377" t="s">
        <v>17</v>
      </c>
      <c r="AQ377" t="s">
        <v>18</v>
      </c>
      <c r="AR377" t="s">
        <v>19</v>
      </c>
    </row>
    <row r="378" spans="1:44" ht="13.5" customHeight="1">
      <c r="A378" s="7"/>
      <c r="B378" s="7"/>
      <c r="C378" s="7"/>
      <c r="D378" s="8"/>
      <c r="F378" s="9" t="str">
        <f>(Sheet1!AE378)</f>
        <v/>
      </c>
      <c r="G378" t="str">
        <f>IF(OR(Sheet1!AH378="Yes",Sheet1!AF378="Yes"),"\\CMFP538\"&amp;Sheet1!AK378,"")</f>
        <v/>
      </c>
      <c r="H378" t="str">
        <f>IF(G378="","",Sheet1!AK378)</f>
        <v/>
      </c>
      <c r="I378" t="str">
        <f>IF(G378="","",Sheet1!AJ378)</f>
        <v/>
      </c>
      <c r="J378" t="e">
        <f>PROPER(Sheet1!Z378)</f>
        <v>#VALUE!</v>
      </c>
      <c r="K378" t="e">
        <f>PROPER(TRIM(IF(ISERROR(Sheet1!N378),Sheet1!Q378,Sheet1!N378)))</f>
        <v>#VALUE!</v>
      </c>
      <c r="L378" t="e">
        <f>PROPER(Sheet1!V378)</f>
        <v>#VALUE!</v>
      </c>
      <c r="M378" t="str">
        <f>TRIM(IF(ISERROR(Sheet1!P378),"",Sheet1!P378))</f>
        <v/>
      </c>
      <c r="N378" s="6" t="e">
        <f>(Sheet1!AA378)</f>
        <v>#VALUE!</v>
      </c>
      <c r="O378" s="6" t="e">
        <f t="shared" si="31"/>
        <v>#VALUE!</v>
      </c>
      <c r="P378" s="6" t="e">
        <f>IF(Sheet1!X378="No","No",IF(Sheet1!X378="","No","Yes"))</f>
        <v>#VALUE!</v>
      </c>
      <c r="Q378" t="e">
        <f>(Sheet1!AB378)</f>
        <v>#VALUE!</v>
      </c>
      <c r="R378" s="6" t="e">
        <f>IF(Sheet1!F378=FALSE,Q378,Sheet1!G378&amp;Sheet1!F378)</f>
        <v>#VALUE!</v>
      </c>
      <c r="S378" s="6" t="e">
        <f t="shared" si="32"/>
        <v>#VALUE!</v>
      </c>
      <c r="T378" s="6" t="e">
        <f>IF(Sheet1!A378=0,"C=US;A= ;P=Regional Municip;O=Lisgar;S="&amp;K378&amp;";"&amp;"G="&amp;L378&amp;";"&amp;"I="&amp;M378&amp;";","C=US;A= ;P=Regional Municip;O=Lisgar;S="&amp;K378&amp;";"&amp;"G="&amp;L378&amp;Sheet1!A378&amp;";"&amp;"I="&amp;M378&amp;";")</f>
        <v>#N/A</v>
      </c>
      <c r="U378" t="str">
        <f ca="1">(Sheet1!AM378)</f>
        <v>DC4MDB10</v>
      </c>
      <c r="V378" t="e">
        <f>(Sheet1!AC378)</f>
        <v>#VALUE!</v>
      </c>
      <c r="W378" t="e">
        <f>Sheet3!D378</f>
        <v>#VALUE!</v>
      </c>
      <c r="X378" t="e">
        <f>Sheet3!E378</f>
        <v>#VALUE!</v>
      </c>
      <c r="Y378" t="str">
        <f t="shared" si="30"/>
        <v/>
      </c>
      <c r="Z378" t="str">
        <f>IF(ISERROR(Sheet1!AI378),"",Sheet1!AI378)</f>
        <v/>
      </c>
      <c r="AA378" t="e">
        <f>IF(Sheet1!W378="Councillors",5120,IF(Sheet1!W378="Information Technology Services Dept.",1024,IF(Sheet1!W378="City Clerk and Solicitor Dept",1953,"No")))</f>
        <v>#VALUE!</v>
      </c>
      <c r="AB378" s="5" t="s">
        <v>96</v>
      </c>
      <c r="AC378" t="e">
        <f>IF(Sheet1!W378="Councillors",4608,IF(Sheet1!W378="Information Technology Services Dept.",921,IF(Sheet1!W378="City Clerk and Solicitor Dept",1855,"No")))</f>
        <v>#VALUE!</v>
      </c>
      <c r="AD378" t="e">
        <f t="shared" si="33"/>
        <v>#VALUE!</v>
      </c>
      <c r="AE378" t="str">
        <f ca="1">IF(Sheet1!AM378="DC1MDB01","DC1",IF(Sheet1!AM378="DC1MDB02","DC1",IF(Sheet1!AM378="DC1MDB03","DC1",IF(Sheet1!AM378="DC1MDB04","DC1",IF(Sheet1!AM378="DC1MDB05","DC1",IF(Sheet1!AM378="DC1MDB06","DC1",IF(Sheet1!AM378="DC1MDB07","DC1",IF(Sheet1!AM378="DC1MDB08","DC1",IF(Sheet1!AM378="DC1MDB09","DC1",IF(Sheet1!AM378="DC1MDB10","DC1",IF(Sheet1!AM378="DC4MDB01","DC4",IF(Sheet1!AM378="DC4MDB02","DC4",IF(Sheet1!AM378="DC4MDB03","DC4",IF(Sheet1!AM378="DC4MDB04","DC4",IF(Sheet1!AM378="DC4MDB05","DC4",IF(Sheet1!AM378="DC4MDB06","DC4",IF(Sheet1!AM378="DC4MDB07","DC4",IF(Sheet1!AM378="DC4MDB08","DC4",IF(Sheet1!AM378="DC4MDB09","DC4",IF(Sheet1!AM378="DC4MDB10","DC4","$False"))))))))))))))))))))</f>
        <v>DC4</v>
      </c>
      <c r="AF378" t="s">
        <v>35</v>
      </c>
      <c r="AG378" t="e">
        <f t="shared" si="34"/>
        <v>#VALUE!</v>
      </c>
      <c r="AH378" t="e">
        <f t="shared" si="35"/>
        <v>#VALUE!</v>
      </c>
      <c r="AI378" t="s">
        <v>11</v>
      </c>
      <c r="AJ378" t="s">
        <v>12</v>
      </c>
      <c r="AK378" t="s">
        <v>13</v>
      </c>
      <c r="AL378" t="s">
        <v>14</v>
      </c>
      <c r="AM378" t="s">
        <v>5</v>
      </c>
      <c r="AN378" t="s">
        <v>15</v>
      </c>
      <c r="AO378" t="s">
        <v>16</v>
      </c>
      <c r="AP378" t="s">
        <v>17</v>
      </c>
      <c r="AQ378" t="s">
        <v>18</v>
      </c>
      <c r="AR378" t="s">
        <v>19</v>
      </c>
    </row>
    <row r="379" spans="1:44" ht="13.5" customHeight="1">
      <c r="A379" s="7"/>
      <c r="B379" s="7"/>
      <c r="C379" s="7"/>
      <c r="D379" s="8"/>
      <c r="F379" s="9" t="str">
        <f>(Sheet1!AE379)</f>
        <v/>
      </c>
      <c r="G379" t="str">
        <f>IF(OR(Sheet1!AH379="Yes",Sheet1!AF379="Yes"),"\\CMFP538\"&amp;Sheet1!AK379,"")</f>
        <v/>
      </c>
      <c r="H379" t="str">
        <f>IF(G379="","",Sheet1!AK379)</f>
        <v/>
      </c>
      <c r="I379" t="str">
        <f>IF(G379="","",Sheet1!AJ379)</f>
        <v/>
      </c>
      <c r="J379" t="e">
        <f>PROPER(Sheet1!Z379)</f>
        <v>#VALUE!</v>
      </c>
      <c r="K379" t="e">
        <f>PROPER(TRIM(IF(ISERROR(Sheet1!N379),Sheet1!Q379,Sheet1!N379)))</f>
        <v>#VALUE!</v>
      </c>
      <c r="L379" t="e">
        <f>PROPER(Sheet1!V379)</f>
        <v>#VALUE!</v>
      </c>
      <c r="M379" t="str">
        <f>TRIM(IF(ISERROR(Sheet1!P379),"",Sheet1!P379))</f>
        <v/>
      </c>
      <c r="N379" s="6" t="e">
        <f>(Sheet1!AA379)</f>
        <v>#VALUE!</v>
      </c>
      <c r="O379" s="6" t="e">
        <f t="shared" si="31"/>
        <v>#VALUE!</v>
      </c>
      <c r="P379" s="6" t="e">
        <f>IF(Sheet1!X379="No","No",IF(Sheet1!X379="","No","Yes"))</f>
        <v>#VALUE!</v>
      </c>
      <c r="Q379" t="e">
        <f>(Sheet1!AB379)</f>
        <v>#VALUE!</v>
      </c>
      <c r="R379" s="6" t="e">
        <f>IF(Sheet1!F379=FALSE,Q379,Sheet1!G379&amp;Sheet1!F379)</f>
        <v>#VALUE!</v>
      </c>
      <c r="S379" s="6" t="e">
        <f t="shared" si="32"/>
        <v>#VALUE!</v>
      </c>
      <c r="T379" s="6" t="e">
        <f>IF(Sheet1!A379=0,"C=US;A= ;P=Regional Municip;O=Lisgar;S="&amp;K379&amp;";"&amp;"G="&amp;L379&amp;";"&amp;"I="&amp;M379&amp;";","C=US;A= ;P=Regional Municip;O=Lisgar;S="&amp;K379&amp;";"&amp;"G="&amp;L379&amp;Sheet1!A379&amp;";"&amp;"I="&amp;M379&amp;";")</f>
        <v>#N/A</v>
      </c>
      <c r="U379" t="str">
        <f ca="1">(Sheet1!AM379)</f>
        <v>DC4MDB07</v>
      </c>
      <c r="V379" t="e">
        <f>(Sheet1!AC379)</f>
        <v>#VALUE!</v>
      </c>
      <c r="W379" t="e">
        <f>Sheet3!D379</f>
        <v>#VALUE!</v>
      </c>
      <c r="X379" t="e">
        <f>Sheet3!E379</f>
        <v>#VALUE!</v>
      </c>
      <c r="Y379" t="str">
        <f t="shared" si="30"/>
        <v/>
      </c>
      <c r="Z379" t="str">
        <f>IF(ISERROR(Sheet1!AI379),"",Sheet1!AI379)</f>
        <v/>
      </c>
      <c r="AA379" t="e">
        <f>IF(Sheet1!W379="Councillors",5120,IF(Sheet1!W379="Information Technology Services Dept.",1024,IF(Sheet1!W379="City Clerk and Solicitor Dept",1953,"No")))</f>
        <v>#VALUE!</v>
      </c>
      <c r="AB379" s="5" t="s">
        <v>96</v>
      </c>
      <c r="AC379" t="e">
        <f>IF(Sheet1!W379="Councillors",4608,IF(Sheet1!W379="Information Technology Services Dept.",921,IF(Sheet1!W379="City Clerk and Solicitor Dept",1855,"No")))</f>
        <v>#VALUE!</v>
      </c>
      <c r="AD379" t="e">
        <f t="shared" si="33"/>
        <v>#VALUE!</v>
      </c>
      <c r="AE379" t="str">
        <f ca="1">IF(Sheet1!AM379="DC1MDB01","DC1",IF(Sheet1!AM379="DC1MDB02","DC1",IF(Sheet1!AM379="DC1MDB03","DC1",IF(Sheet1!AM379="DC1MDB04","DC1",IF(Sheet1!AM379="DC1MDB05","DC1",IF(Sheet1!AM379="DC1MDB06","DC1",IF(Sheet1!AM379="DC1MDB07","DC1",IF(Sheet1!AM379="DC1MDB08","DC1",IF(Sheet1!AM379="DC1MDB09","DC1",IF(Sheet1!AM379="DC1MDB10","DC1",IF(Sheet1!AM379="DC4MDB01","DC4",IF(Sheet1!AM379="DC4MDB02","DC4",IF(Sheet1!AM379="DC4MDB03","DC4",IF(Sheet1!AM379="DC4MDB04","DC4",IF(Sheet1!AM379="DC4MDB05","DC4",IF(Sheet1!AM379="DC4MDB06","DC4",IF(Sheet1!AM379="DC4MDB07","DC4",IF(Sheet1!AM379="DC4MDB08","DC4",IF(Sheet1!AM379="DC4MDB09","DC4",IF(Sheet1!AM379="DC4MDB10","DC4","$False"))))))))))))))))))))</f>
        <v>DC4</v>
      </c>
      <c r="AF379" t="s">
        <v>35</v>
      </c>
      <c r="AG379" t="e">
        <f t="shared" si="34"/>
        <v>#VALUE!</v>
      </c>
      <c r="AH379" t="e">
        <f t="shared" si="35"/>
        <v>#VALUE!</v>
      </c>
      <c r="AI379" t="s">
        <v>11</v>
      </c>
      <c r="AJ379" t="s">
        <v>12</v>
      </c>
      <c r="AK379" t="s">
        <v>13</v>
      </c>
      <c r="AL379" t="s">
        <v>14</v>
      </c>
      <c r="AM379" t="s">
        <v>5</v>
      </c>
      <c r="AN379" t="s">
        <v>15</v>
      </c>
      <c r="AO379" t="s">
        <v>16</v>
      </c>
      <c r="AP379" t="s">
        <v>17</v>
      </c>
      <c r="AQ379" t="s">
        <v>18</v>
      </c>
      <c r="AR379" t="s">
        <v>19</v>
      </c>
    </row>
    <row r="380" spans="1:44" ht="13.5" customHeight="1">
      <c r="A380" s="7"/>
      <c r="B380" s="7"/>
      <c r="C380" s="7"/>
      <c r="D380" s="8"/>
      <c r="F380" s="9" t="str">
        <f>(Sheet1!AE380)</f>
        <v/>
      </c>
      <c r="G380" t="str">
        <f>IF(OR(Sheet1!AH380="Yes",Sheet1!AF380="Yes"),"\\CMFP538\"&amp;Sheet1!AK380,"")</f>
        <v/>
      </c>
      <c r="H380" t="str">
        <f>IF(G380="","",Sheet1!AK380)</f>
        <v/>
      </c>
      <c r="I380" t="str">
        <f>IF(G380="","",Sheet1!AJ380)</f>
        <v/>
      </c>
      <c r="J380" t="e">
        <f>PROPER(Sheet1!Z380)</f>
        <v>#VALUE!</v>
      </c>
      <c r="K380" t="e">
        <f>PROPER(TRIM(IF(ISERROR(Sheet1!N380),Sheet1!Q380,Sheet1!N380)))</f>
        <v>#VALUE!</v>
      </c>
      <c r="L380" t="e">
        <f>PROPER(Sheet1!V380)</f>
        <v>#VALUE!</v>
      </c>
      <c r="M380" t="str">
        <f>TRIM(IF(ISERROR(Sheet1!P380),"",Sheet1!P380))</f>
        <v/>
      </c>
      <c r="N380" s="6" t="e">
        <f>(Sheet1!AA380)</f>
        <v>#VALUE!</v>
      </c>
      <c r="O380" s="6" t="e">
        <f t="shared" si="31"/>
        <v>#VALUE!</v>
      </c>
      <c r="P380" s="6" t="e">
        <f>IF(Sheet1!X380="No","No",IF(Sheet1!X380="","No","Yes"))</f>
        <v>#VALUE!</v>
      </c>
      <c r="Q380" t="e">
        <f>(Sheet1!AB380)</f>
        <v>#VALUE!</v>
      </c>
      <c r="R380" s="6" t="e">
        <f>IF(Sheet1!F380=FALSE,Q380,Sheet1!G380&amp;Sheet1!F380)</f>
        <v>#VALUE!</v>
      </c>
      <c r="S380" s="6" t="e">
        <f t="shared" si="32"/>
        <v>#VALUE!</v>
      </c>
      <c r="T380" s="6" t="e">
        <f>IF(Sheet1!A380=0,"C=US;A= ;P=Regional Municip;O=Lisgar;S="&amp;K380&amp;";"&amp;"G="&amp;L380&amp;";"&amp;"I="&amp;M380&amp;";","C=US;A= ;P=Regional Municip;O=Lisgar;S="&amp;K380&amp;";"&amp;"G="&amp;L380&amp;Sheet1!A380&amp;";"&amp;"I="&amp;M380&amp;";")</f>
        <v>#N/A</v>
      </c>
      <c r="U380" t="str">
        <f ca="1">(Sheet1!AM380)</f>
        <v>DC4MDB04</v>
      </c>
      <c r="V380" t="e">
        <f>(Sheet1!AC380)</f>
        <v>#VALUE!</v>
      </c>
      <c r="W380" t="e">
        <f>Sheet3!D380</f>
        <v>#VALUE!</v>
      </c>
      <c r="X380" t="e">
        <f>Sheet3!E380</f>
        <v>#VALUE!</v>
      </c>
      <c r="Y380" t="str">
        <f t="shared" si="30"/>
        <v/>
      </c>
      <c r="Z380" t="str">
        <f>IF(ISERROR(Sheet1!AI380),"",Sheet1!AI380)</f>
        <v/>
      </c>
      <c r="AA380" t="e">
        <f>IF(Sheet1!W380="Councillors",5120,IF(Sheet1!W380="Information Technology Services Dept.",1024,IF(Sheet1!W380="City Clerk and Solicitor Dept",1953,"No")))</f>
        <v>#VALUE!</v>
      </c>
      <c r="AB380" s="5" t="s">
        <v>96</v>
      </c>
      <c r="AC380" t="e">
        <f>IF(Sheet1!W380="Councillors",4608,IF(Sheet1!W380="Information Technology Services Dept.",921,IF(Sheet1!W380="City Clerk and Solicitor Dept",1855,"No")))</f>
        <v>#VALUE!</v>
      </c>
      <c r="AD380" t="e">
        <f t="shared" si="33"/>
        <v>#VALUE!</v>
      </c>
      <c r="AE380" t="str">
        <f ca="1">IF(Sheet1!AM380="DC1MDB01","DC1",IF(Sheet1!AM380="DC1MDB02","DC1",IF(Sheet1!AM380="DC1MDB03","DC1",IF(Sheet1!AM380="DC1MDB04","DC1",IF(Sheet1!AM380="DC1MDB05","DC1",IF(Sheet1!AM380="DC1MDB06","DC1",IF(Sheet1!AM380="DC1MDB07","DC1",IF(Sheet1!AM380="DC1MDB08","DC1",IF(Sheet1!AM380="DC1MDB09","DC1",IF(Sheet1!AM380="DC1MDB10","DC1",IF(Sheet1!AM380="DC4MDB01","DC4",IF(Sheet1!AM380="DC4MDB02","DC4",IF(Sheet1!AM380="DC4MDB03","DC4",IF(Sheet1!AM380="DC4MDB04","DC4",IF(Sheet1!AM380="DC4MDB05","DC4",IF(Sheet1!AM380="DC4MDB06","DC4",IF(Sheet1!AM380="DC4MDB07","DC4",IF(Sheet1!AM380="DC4MDB08","DC4",IF(Sheet1!AM380="DC4MDB09","DC4",IF(Sheet1!AM380="DC4MDB10","DC4","$False"))))))))))))))))))))</f>
        <v>DC4</v>
      </c>
      <c r="AF380" t="s">
        <v>35</v>
      </c>
      <c r="AG380" t="e">
        <f t="shared" si="34"/>
        <v>#VALUE!</v>
      </c>
      <c r="AH380" t="e">
        <f t="shared" si="35"/>
        <v>#VALUE!</v>
      </c>
      <c r="AI380" t="s">
        <v>11</v>
      </c>
      <c r="AJ380" t="s">
        <v>12</v>
      </c>
      <c r="AK380" t="s">
        <v>13</v>
      </c>
      <c r="AL380" t="s">
        <v>14</v>
      </c>
      <c r="AM380" t="s">
        <v>5</v>
      </c>
      <c r="AN380" t="s">
        <v>15</v>
      </c>
      <c r="AO380" t="s">
        <v>16</v>
      </c>
      <c r="AP380" t="s">
        <v>17</v>
      </c>
      <c r="AQ380" t="s">
        <v>18</v>
      </c>
      <c r="AR380" t="s">
        <v>19</v>
      </c>
    </row>
    <row r="381" spans="1:44" ht="13.5" customHeight="1">
      <c r="A381" s="7"/>
      <c r="B381" s="7"/>
      <c r="C381" s="7"/>
      <c r="D381" s="8"/>
      <c r="F381" s="9" t="str">
        <f>(Sheet1!AE381)</f>
        <v/>
      </c>
      <c r="G381" t="str">
        <f>IF(OR(Sheet1!AH381="Yes",Sheet1!AF381="Yes"),"\\CMFP538\"&amp;Sheet1!AK381,"")</f>
        <v/>
      </c>
      <c r="H381" t="str">
        <f>IF(G381="","",Sheet1!AK381)</f>
        <v/>
      </c>
      <c r="I381" t="str">
        <f>IF(G381="","",Sheet1!AJ381)</f>
        <v/>
      </c>
      <c r="J381" t="e">
        <f>PROPER(Sheet1!Z381)</f>
        <v>#VALUE!</v>
      </c>
      <c r="K381" t="e">
        <f>PROPER(TRIM(IF(ISERROR(Sheet1!N381),Sheet1!Q381,Sheet1!N381)))</f>
        <v>#VALUE!</v>
      </c>
      <c r="L381" t="e">
        <f>PROPER(Sheet1!V381)</f>
        <v>#VALUE!</v>
      </c>
      <c r="M381" t="str">
        <f>TRIM(IF(ISERROR(Sheet1!P381),"",Sheet1!P381))</f>
        <v/>
      </c>
      <c r="N381" s="6" t="e">
        <f>(Sheet1!AA381)</f>
        <v>#VALUE!</v>
      </c>
      <c r="O381" s="6" t="e">
        <f t="shared" si="31"/>
        <v>#VALUE!</v>
      </c>
      <c r="P381" s="6" t="e">
        <f>IF(Sheet1!X381="No","No",IF(Sheet1!X381="","No","Yes"))</f>
        <v>#VALUE!</v>
      </c>
      <c r="Q381" t="e">
        <f>(Sheet1!AB381)</f>
        <v>#VALUE!</v>
      </c>
      <c r="R381" s="6" t="e">
        <f>IF(Sheet1!F381=FALSE,Q381,Sheet1!G381&amp;Sheet1!F381)</f>
        <v>#VALUE!</v>
      </c>
      <c r="S381" s="6" t="e">
        <f t="shared" si="32"/>
        <v>#VALUE!</v>
      </c>
      <c r="T381" s="6" t="e">
        <f>IF(Sheet1!A381=0,"C=US;A= ;P=Regional Municip;O=Lisgar;S="&amp;K381&amp;";"&amp;"G="&amp;L381&amp;";"&amp;"I="&amp;M381&amp;";","C=US;A= ;P=Regional Municip;O=Lisgar;S="&amp;K381&amp;";"&amp;"G="&amp;L381&amp;Sheet1!A381&amp;";"&amp;"I="&amp;M381&amp;";")</f>
        <v>#N/A</v>
      </c>
      <c r="U381" t="str">
        <f ca="1">(Sheet1!AM381)</f>
        <v>DC1MDB09</v>
      </c>
      <c r="V381" t="e">
        <f>(Sheet1!AC381)</f>
        <v>#VALUE!</v>
      </c>
      <c r="W381" t="e">
        <f>Sheet3!D381</f>
        <v>#VALUE!</v>
      </c>
      <c r="X381" t="e">
        <f>Sheet3!E381</f>
        <v>#VALUE!</v>
      </c>
      <c r="Y381" t="str">
        <f t="shared" si="30"/>
        <v/>
      </c>
      <c r="Z381" t="str">
        <f>IF(ISERROR(Sheet1!AI381),"",Sheet1!AI381)</f>
        <v/>
      </c>
      <c r="AA381" t="e">
        <f>IF(Sheet1!W381="Councillors",5120,IF(Sheet1!W381="Information Technology Services Dept.",1024,IF(Sheet1!W381="City Clerk and Solicitor Dept",1953,"No")))</f>
        <v>#VALUE!</v>
      </c>
      <c r="AB381" s="5" t="s">
        <v>96</v>
      </c>
      <c r="AC381" t="e">
        <f>IF(Sheet1!W381="Councillors",4608,IF(Sheet1!W381="Information Technology Services Dept.",921,IF(Sheet1!W381="City Clerk and Solicitor Dept",1855,"No")))</f>
        <v>#VALUE!</v>
      </c>
      <c r="AD381" t="e">
        <f t="shared" si="33"/>
        <v>#VALUE!</v>
      </c>
      <c r="AE381" t="str">
        <f ca="1">IF(Sheet1!AM381="DC1MDB01","DC1",IF(Sheet1!AM381="DC1MDB02","DC1",IF(Sheet1!AM381="DC1MDB03","DC1",IF(Sheet1!AM381="DC1MDB04","DC1",IF(Sheet1!AM381="DC1MDB05","DC1",IF(Sheet1!AM381="DC1MDB06","DC1",IF(Sheet1!AM381="DC1MDB07","DC1",IF(Sheet1!AM381="DC1MDB08","DC1",IF(Sheet1!AM381="DC1MDB09","DC1",IF(Sheet1!AM381="DC1MDB10","DC1",IF(Sheet1!AM381="DC4MDB01","DC4",IF(Sheet1!AM381="DC4MDB02","DC4",IF(Sheet1!AM381="DC4MDB03","DC4",IF(Sheet1!AM381="DC4MDB04","DC4",IF(Sheet1!AM381="DC4MDB05","DC4",IF(Sheet1!AM381="DC4MDB06","DC4",IF(Sheet1!AM381="DC4MDB07","DC4",IF(Sheet1!AM381="DC4MDB08","DC4",IF(Sheet1!AM381="DC4MDB09","DC4",IF(Sheet1!AM381="DC4MDB10","DC4","$False"))))))))))))))))))))</f>
        <v>DC1</v>
      </c>
      <c r="AF381" t="s">
        <v>35</v>
      </c>
      <c r="AG381" t="e">
        <f t="shared" si="34"/>
        <v>#VALUE!</v>
      </c>
      <c r="AH381" t="e">
        <f t="shared" si="35"/>
        <v>#VALUE!</v>
      </c>
      <c r="AI381" t="s">
        <v>11</v>
      </c>
      <c r="AJ381" t="s">
        <v>12</v>
      </c>
      <c r="AK381" t="s">
        <v>13</v>
      </c>
      <c r="AL381" t="s">
        <v>14</v>
      </c>
      <c r="AM381" t="s">
        <v>5</v>
      </c>
      <c r="AN381" t="s">
        <v>15</v>
      </c>
      <c r="AO381" t="s">
        <v>16</v>
      </c>
      <c r="AP381" t="s">
        <v>17</v>
      </c>
      <c r="AQ381" t="s">
        <v>18</v>
      </c>
      <c r="AR381" t="s">
        <v>19</v>
      </c>
    </row>
    <row r="382" spans="1:44" ht="13.5" customHeight="1">
      <c r="A382" s="7"/>
      <c r="B382" s="7"/>
      <c r="C382" s="7"/>
      <c r="D382" s="8"/>
      <c r="F382" s="9" t="str">
        <f>(Sheet1!AE382)</f>
        <v/>
      </c>
      <c r="G382" t="str">
        <f>IF(OR(Sheet1!AH382="Yes",Sheet1!AF382="Yes"),"\\CMFP538\"&amp;Sheet1!AK382,"")</f>
        <v/>
      </c>
      <c r="H382" t="str">
        <f>IF(G382="","",Sheet1!AK382)</f>
        <v/>
      </c>
      <c r="I382" t="str">
        <f>IF(G382="","",Sheet1!AJ382)</f>
        <v/>
      </c>
      <c r="J382" t="e">
        <f>PROPER(Sheet1!Z382)</f>
        <v>#VALUE!</v>
      </c>
      <c r="K382" t="e">
        <f>PROPER(TRIM(IF(ISERROR(Sheet1!N382),Sheet1!Q382,Sheet1!N382)))</f>
        <v>#VALUE!</v>
      </c>
      <c r="L382" t="e">
        <f>PROPER(Sheet1!V382)</f>
        <v>#VALUE!</v>
      </c>
      <c r="M382" t="str">
        <f>TRIM(IF(ISERROR(Sheet1!P382),"",Sheet1!P382))</f>
        <v/>
      </c>
      <c r="N382" s="6" t="e">
        <f>(Sheet1!AA382)</f>
        <v>#VALUE!</v>
      </c>
      <c r="O382" s="6" t="e">
        <f t="shared" si="31"/>
        <v>#VALUE!</v>
      </c>
      <c r="P382" s="6" t="e">
        <f>IF(Sheet1!X382="No","No",IF(Sheet1!X382="","No","Yes"))</f>
        <v>#VALUE!</v>
      </c>
      <c r="Q382" t="e">
        <f>(Sheet1!AB382)</f>
        <v>#VALUE!</v>
      </c>
      <c r="R382" s="6" t="e">
        <f>IF(Sheet1!F382=FALSE,Q382,Sheet1!G382&amp;Sheet1!F382)</f>
        <v>#VALUE!</v>
      </c>
      <c r="S382" s="6" t="e">
        <f t="shared" si="32"/>
        <v>#VALUE!</v>
      </c>
      <c r="T382" s="6" t="e">
        <f>IF(Sheet1!A382=0,"C=US;A= ;P=Regional Municip;O=Lisgar;S="&amp;K382&amp;";"&amp;"G="&amp;L382&amp;";"&amp;"I="&amp;M382&amp;";","C=US;A= ;P=Regional Municip;O=Lisgar;S="&amp;K382&amp;";"&amp;"G="&amp;L382&amp;Sheet1!A382&amp;";"&amp;"I="&amp;M382&amp;";")</f>
        <v>#N/A</v>
      </c>
      <c r="U382" t="str">
        <f ca="1">(Sheet1!AM382)</f>
        <v>DC4MDB06</v>
      </c>
      <c r="V382" t="e">
        <f>(Sheet1!AC382)</f>
        <v>#VALUE!</v>
      </c>
      <c r="W382" t="e">
        <f>Sheet3!D382</f>
        <v>#VALUE!</v>
      </c>
      <c r="X382" t="e">
        <f>Sheet3!E382</f>
        <v>#VALUE!</v>
      </c>
      <c r="Y382" t="str">
        <f t="shared" si="30"/>
        <v/>
      </c>
      <c r="Z382" t="str">
        <f>IF(ISERROR(Sheet1!AI382),"",Sheet1!AI382)</f>
        <v/>
      </c>
      <c r="AA382" t="e">
        <f>IF(Sheet1!W382="Councillors",5120,IF(Sheet1!W382="Information Technology Services Dept.",1024,IF(Sheet1!W382="City Clerk and Solicitor Dept",1953,"No")))</f>
        <v>#VALUE!</v>
      </c>
      <c r="AB382" s="5" t="s">
        <v>96</v>
      </c>
      <c r="AC382" t="e">
        <f>IF(Sheet1!W382="Councillors",4608,IF(Sheet1!W382="Information Technology Services Dept.",921,IF(Sheet1!W382="City Clerk and Solicitor Dept",1855,"No")))</f>
        <v>#VALUE!</v>
      </c>
      <c r="AD382" t="e">
        <f t="shared" si="33"/>
        <v>#VALUE!</v>
      </c>
      <c r="AE382" t="str">
        <f ca="1">IF(Sheet1!AM382="DC1MDB01","DC1",IF(Sheet1!AM382="DC1MDB02","DC1",IF(Sheet1!AM382="DC1MDB03","DC1",IF(Sheet1!AM382="DC1MDB04","DC1",IF(Sheet1!AM382="DC1MDB05","DC1",IF(Sheet1!AM382="DC1MDB06","DC1",IF(Sheet1!AM382="DC1MDB07","DC1",IF(Sheet1!AM382="DC1MDB08","DC1",IF(Sheet1!AM382="DC1MDB09","DC1",IF(Sheet1!AM382="DC1MDB10","DC1",IF(Sheet1!AM382="DC4MDB01","DC4",IF(Sheet1!AM382="DC4MDB02","DC4",IF(Sheet1!AM382="DC4MDB03","DC4",IF(Sheet1!AM382="DC4MDB04","DC4",IF(Sheet1!AM382="DC4MDB05","DC4",IF(Sheet1!AM382="DC4MDB06","DC4",IF(Sheet1!AM382="DC4MDB07","DC4",IF(Sheet1!AM382="DC4MDB08","DC4",IF(Sheet1!AM382="DC4MDB09","DC4",IF(Sheet1!AM382="DC4MDB10","DC4","$False"))))))))))))))))))))</f>
        <v>DC4</v>
      </c>
      <c r="AF382" t="s">
        <v>35</v>
      </c>
      <c r="AG382" t="e">
        <f t="shared" si="34"/>
        <v>#VALUE!</v>
      </c>
      <c r="AH382" t="e">
        <f t="shared" si="35"/>
        <v>#VALUE!</v>
      </c>
      <c r="AI382" t="s">
        <v>11</v>
      </c>
      <c r="AJ382" t="s">
        <v>12</v>
      </c>
      <c r="AK382" t="s">
        <v>13</v>
      </c>
      <c r="AL382" t="s">
        <v>14</v>
      </c>
      <c r="AM382" t="s">
        <v>5</v>
      </c>
      <c r="AN382" t="s">
        <v>15</v>
      </c>
      <c r="AO382" t="s">
        <v>16</v>
      </c>
      <c r="AP382" t="s">
        <v>17</v>
      </c>
      <c r="AQ382" t="s">
        <v>18</v>
      </c>
      <c r="AR382" t="s">
        <v>19</v>
      </c>
    </row>
    <row r="383" spans="1:44" ht="13.5" customHeight="1">
      <c r="A383" s="7"/>
      <c r="B383" s="7"/>
      <c r="C383" s="7"/>
      <c r="D383" s="8"/>
      <c r="F383" s="9" t="str">
        <f>(Sheet1!AE383)</f>
        <v/>
      </c>
      <c r="G383" t="str">
        <f>IF(OR(Sheet1!AH383="Yes",Sheet1!AF383="Yes"),"\\CMFP538\"&amp;Sheet1!AK383,"")</f>
        <v/>
      </c>
      <c r="H383" t="str">
        <f>IF(G383="","",Sheet1!AK383)</f>
        <v/>
      </c>
      <c r="I383" t="str">
        <f>IF(G383="","",Sheet1!AJ383)</f>
        <v/>
      </c>
      <c r="J383" t="e">
        <f>PROPER(Sheet1!Z383)</f>
        <v>#VALUE!</v>
      </c>
      <c r="K383" t="e">
        <f>PROPER(TRIM(IF(ISERROR(Sheet1!N383),Sheet1!Q383,Sheet1!N383)))</f>
        <v>#VALUE!</v>
      </c>
      <c r="L383" t="e">
        <f>PROPER(Sheet1!V383)</f>
        <v>#VALUE!</v>
      </c>
      <c r="M383" t="str">
        <f>TRIM(IF(ISERROR(Sheet1!P383),"",Sheet1!P383))</f>
        <v/>
      </c>
      <c r="N383" s="6" t="e">
        <f>(Sheet1!AA383)</f>
        <v>#VALUE!</v>
      </c>
      <c r="O383" s="6" t="e">
        <f t="shared" si="31"/>
        <v>#VALUE!</v>
      </c>
      <c r="P383" s="6" t="e">
        <f>IF(Sheet1!X383="No","No",IF(Sheet1!X383="","No","Yes"))</f>
        <v>#VALUE!</v>
      </c>
      <c r="Q383" t="e">
        <f>(Sheet1!AB383)</f>
        <v>#VALUE!</v>
      </c>
      <c r="R383" s="6" t="e">
        <f>IF(Sheet1!F383=FALSE,Q383,Sheet1!G383&amp;Sheet1!F383)</f>
        <v>#VALUE!</v>
      </c>
      <c r="S383" s="6" t="e">
        <f t="shared" si="32"/>
        <v>#VALUE!</v>
      </c>
      <c r="T383" s="6" t="e">
        <f>IF(Sheet1!A383=0,"C=US;A= ;P=Regional Municip;O=Lisgar;S="&amp;K383&amp;";"&amp;"G="&amp;L383&amp;";"&amp;"I="&amp;M383&amp;";","C=US;A= ;P=Regional Municip;O=Lisgar;S="&amp;K383&amp;";"&amp;"G="&amp;L383&amp;Sheet1!A383&amp;";"&amp;"I="&amp;M383&amp;";")</f>
        <v>#N/A</v>
      </c>
      <c r="U383" t="str">
        <f ca="1">(Sheet1!AM383)</f>
        <v>DC4MDB01</v>
      </c>
      <c r="V383" t="e">
        <f>(Sheet1!AC383)</f>
        <v>#VALUE!</v>
      </c>
      <c r="W383" t="e">
        <f>Sheet3!D383</f>
        <v>#VALUE!</v>
      </c>
      <c r="X383" t="e">
        <f>Sheet3!E383</f>
        <v>#VALUE!</v>
      </c>
      <c r="Y383" t="str">
        <f t="shared" si="30"/>
        <v/>
      </c>
      <c r="Z383" t="str">
        <f>IF(ISERROR(Sheet1!AI383),"",Sheet1!AI383)</f>
        <v/>
      </c>
      <c r="AA383" t="e">
        <f>IF(Sheet1!W383="Councillors",5120,IF(Sheet1!W383="Information Technology Services Dept.",1024,IF(Sheet1!W383="City Clerk and Solicitor Dept",1953,"No")))</f>
        <v>#VALUE!</v>
      </c>
      <c r="AB383" s="5" t="s">
        <v>96</v>
      </c>
      <c r="AC383" t="e">
        <f>IF(Sheet1!W383="Councillors",4608,IF(Sheet1!W383="Information Technology Services Dept.",921,IF(Sheet1!W383="City Clerk and Solicitor Dept",1855,"No")))</f>
        <v>#VALUE!</v>
      </c>
      <c r="AD383" t="e">
        <f t="shared" si="33"/>
        <v>#VALUE!</v>
      </c>
      <c r="AE383" t="str">
        <f ca="1">IF(Sheet1!AM383="DC1MDB01","DC1",IF(Sheet1!AM383="DC1MDB02","DC1",IF(Sheet1!AM383="DC1MDB03","DC1",IF(Sheet1!AM383="DC1MDB04","DC1",IF(Sheet1!AM383="DC1MDB05","DC1",IF(Sheet1!AM383="DC1MDB06","DC1",IF(Sheet1!AM383="DC1MDB07","DC1",IF(Sheet1!AM383="DC1MDB08","DC1",IF(Sheet1!AM383="DC1MDB09","DC1",IF(Sheet1!AM383="DC1MDB10","DC1",IF(Sheet1!AM383="DC4MDB01","DC4",IF(Sheet1!AM383="DC4MDB02","DC4",IF(Sheet1!AM383="DC4MDB03","DC4",IF(Sheet1!AM383="DC4MDB04","DC4",IF(Sheet1!AM383="DC4MDB05","DC4",IF(Sheet1!AM383="DC4MDB06","DC4",IF(Sheet1!AM383="DC4MDB07","DC4",IF(Sheet1!AM383="DC4MDB08","DC4",IF(Sheet1!AM383="DC4MDB09","DC4",IF(Sheet1!AM383="DC4MDB10","DC4","$False"))))))))))))))))))))</f>
        <v>DC4</v>
      </c>
      <c r="AF383" t="s">
        <v>35</v>
      </c>
      <c r="AG383" t="e">
        <f t="shared" si="34"/>
        <v>#VALUE!</v>
      </c>
      <c r="AH383" t="e">
        <f t="shared" si="35"/>
        <v>#VALUE!</v>
      </c>
      <c r="AI383" t="s">
        <v>11</v>
      </c>
      <c r="AJ383" t="s">
        <v>12</v>
      </c>
      <c r="AK383" t="s">
        <v>13</v>
      </c>
      <c r="AL383" t="s">
        <v>14</v>
      </c>
      <c r="AM383" t="s">
        <v>5</v>
      </c>
      <c r="AN383" t="s">
        <v>15</v>
      </c>
      <c r="AO383" t="s">
        <v>16</v>
      </c>
      <c r="AP383" t="s">
        <v>17</v>
      </c>
      <c r="AQ383" t="s">
        <v>18</v>
      </c>
      <c r="AR383" t="s">
        <v>19</v>
      </c>
    </row>
    <row r="384" spans="1:44" ht="13.5" customHeight="1">
      <c r="A384" s="7"/>
      <c r="B384" s="7"/>
      <c r="C384" s="7"/>
      <c r="D384" s="8"/>
      <c r="F384" s="9" t="str">
        <f>(Sheet1!AE384)</f>
        <v/>
      </c>
      <c r="G384" t="str">
        <f>IF(OR(Sheet1!AH384="Yes",Sheet1!AF384="Yes"),"\\CMFP538\"&amp;Sheet1!AK384,"")</f>
        <v/>
      </c>
      <c r="H384" t="str">
        <f>IF(G384="","",Sheet1!AK384)</f>
        <v/>
      </c>
      <c r="I384" t="str">
        <f>IF(G384="","",Sheet1!AJ384)</f>
        <v/>
      </c>
      <c r="J384" t="e">
        <f>PROPER(Sheet1!Z384)</f>
        <v>#VALUE!</v>
      </c>
      <c r="K384" t="e">
        <f>PROPER(TRIM(IF(ISERROR(Sheet1!N384),Sheet1!Q384,Sheet1!N384)))</f>
        <v>#VALUE!</v>
      </c>
      <c r="L384" t="e">
        <f>PROPER(Sheet1!V384)</f>
        <v>#VALUE!</v>
      </c>
      <c r="M384" t="str">
        <f>TRIM(IF(ISERROR(Sheet1!P384),"",Sheet1!P384))</f>
        <v/>
      </c>
      <c r="N384" s="6" t="e">
        <f>(Sheet1!AA384)</f>
        <v>#VALUE!</v>
      </c>
      <c r="O384" s="6" t="e">
        <f t="shared" si="31"/>
        <v>#VALUE!</v>
      </c>
      <c r="P384" s="6" t="e">
        <f>IF(Sheet1!X384="No","No",IF(Sheet1!X384="","No","Yes"))</f>
        <v>#VALUE!</v>
      </c>
      <c r="Q384" t="e">
        <f>(Sheet1!AB384)</f>
        <v>#VALUE!</v>
      </c>
      <c r="R384" s="6" t="e">
        <f>IF(Sheet1!F384=FALSE,Q384,Sheet1!G384&amp;Sheet1!F384)</f>
        <v>#VALUE!</v>
      </c>
      <c r="S384" s="6" t="e">
        <f t="shared" si="32"/>
        <v>#VALUE!</v>
      </c>
      <c r="T384" s="6" t="e">
        <f>IF(Sheet1!A384=0,"C=US;A= ;P=Regional Municip;O=Lisgar;S="&amp;K384&amp;";"&amp;"G="&amp;L384&amp;";"&amp;"I="&amp;M384&amp;";","C=US;A= ;P=Regional Municip;O=Lisgar;S="&amp;K384&amp;";"&amp;"G="&amp;L384&amp;Sheet1!A384&amp;";"&amp;"I="&amp;M384&amp;";")</f>
        <v>#N/A</v>
      </c>
      <c r="U384" t="str">
        <f ca="1">(Sheet1!AM384)</f>
        <v>DC4MDB09</v>
      </c>
      <c r="V384" t="e">
        <f>(Sheet1!AC384)</f>
        <v>#VALUE!</v>
      </c>
      <c r="W384" t="e">
        <f>Sheet3!D384</f>
        <v>#VALUE!</v>
      </c>
      <c r="X384" t="e">
        <f>Sheet3!E384</f>
        <v>#VALUE!</v>
      </c>
      <c r="Y384" t="str">
        <f t="shared" si="30"/>
        <v/>
      </c>
      <c r="Z384" t="str">
        <f>IF(ISERROR(Sheet1!AI384),"",Sheet1!AI384)</f>
        <v/>
      </c>
      <c r="AA384" t="e">
        <f>IF(Sheet1!W384="Councillors",5120,IF(Sheet1!W384="Information Technology Services Dept.",1024,IF(Sheet1!W384="City Clerk and Solicitor Dept",1953,"No")))</f>
        <v>#VALUE!</v>
      </c>
      <c r="AB384" s="5" t="s">
        <v>96</v>
      </c>
      <c r="AC384" t="e">
        <f>IF(Sheet1!W384="Councillors",4608,IF(Sheet1!W384="Information Technology Services Dept.",921,IF(Sheet1!W384="City Clerk and Solicitor Dept",1855,"No")))</f>
        <v>#VALUE!</v>
      </c>
      <c r="AD384" t="e">
        <f t="shared" si="33"/>
        <v>#VALUE!</v>
      </c>
      <c r="AE384" t="str">
        <f ca="1">IF(Sheet1!AM384="DC1MDB01","DC1",IF(Sheet1!AM384="DC1MDB02","DC1",IF(Sheet1!AM384="DC1MDB03","DC1",IF(Sheet1!AM384="DC1MDB04","DC1",IF(Sheet1!AM384="DC1MDB05","DC1",IF(Sheet1!AM384="DC1MDB06","DC1",IF(Sheet1!AM384="DC1MDB07","DC1",IF(Sheet1!AM384="DC1MDB08","DC1",IF(Sheet1!AM384="DC1MDB09","DC1",IF(Sheet1!AM384="DC1MDB10","DC1",IF(Sheet1!AM384="DC4MDB01","DC4",IF(Sheet1!AM384="DC4MDB02","DC4",IF(Sheet1!AM384="DC4MDB03","DC4",IF(Sheet1!AM384="DC4MDB04","DC4",IF(Sheet1!AM384="DC4MDB05","DC4",IF(Sheet1!AM384="DC4MDB06","DC4",IF(Sheet1!AM384="DC4MDB07","DC4",IF(Sheet1!AM384="DC4MDB08","DC4",IF(Sheet1!AM384="DC4MDB09","DC4",IF(Sheet1!AM384="DC4MDB10","DC4","$False"))))))))))))))))))))</f>
        <v>DC4</v>
      </c>
      <c r="AF384" t="s">
        <v>35</v>
      </c>
      <c r="AG384" t="e">
        <f t="shared" si="34"/>
        <v>#VALUE!</v>
      </c>
      <c r="AH384" t="e">
        <f t="shared" si="35"/>
        <v>#VALUE!</v>
      </c>
      <c r="AI384" t="s">
        <v>11</v>
      </c>
      <c r="AJ384" t="s">
        <v>12</v>
      </c>
      <c r="AK384" t="s">
        <v>13</v>
      </c>
      <c r="AL384" t="s">
        <v>14</v>
      </c>
      <c r="AM384" t="s">
        <v>5</v>
      </c>
      <c r="AN384" t="s">
        <v>15</v>
      </c>
      <c r="AO384" t="s">
        <v>16</v>
      </c>
      <c r="AP384" t="s">
        <v>17</v>
      </c>
      <c r="AQ384" t="s">
        <v>18</v>
      </c>
      <c r="AR384" t="s">
        <v>19</v>
      </c>
    </row>
    <row r="385" spans="1:44" ht="13.5" customHeight="1">
      <c r="A385" s="7"/>
      <c r="B385" s="7"/>
      <c r="C385" s="7"/>
      <c r="D385" s="8"/>
      <c r="F385" s="9" t="str">
        <f>(Sheet1!AE385)</f>
        <v/>
      </c>
      <c r="G385" t="str">
        <f>IF(OR(Sheet1!AH385="Yes",Sheet1!AF385="Yes"),"\\CMFP538\"&amp;Sheet1!AK385,"")</f>
        <v/>
      </c>
      <c r="H385" t="str">
        <f>IF(G385="","",Sheet1!AK385)</f>
        <v/>
      </c>
      <c r="I385" t="str">
        <f>IF(G385="","",Sheet1!AJ385)</f>
        <v/>
      </c>
      <c r="J385" t="e">
        <f>PROPER(Sheet1!Z385)</f>
        <v>#VALUE!</v>
      </c>
      <c r="K385" t="e">
        <f>PROPER(TRIM(IF(ISERROR(Sheet1!N385),Sheet1!Q385,Sheet1!N385)))</f>
        <v>#VALUE!</v>
      </c>
      <c r="L385" t="e">
        <f>PROPER(Sheet1!V385)</f>
        <v>#VALUE!</v>
      </c>
      <c r="M385" t="str">
        <f>TRIM(IF(ISERROR(Sheet1!P385),"",Sheet1!P385))</f>
        <v/>
      </c>
      <c r="N385" s="6" t="e">
        <f>(Sheet1!AA385)</f>
        <v>#VALUE!</v>
      </c>
      <c r="O385" s="6" t="e">
        <f t="shared" si="31"/>
        <v>#VALUE!</v>
      </c>
      <c r="P385" s="6" t="e">
        <f>IF(Sheet1!X385="No","No",IF(Sheet1!X385="","No","Yes"))</f>
        <v>#VALUE!</v>
      </c>
      <c r="Q385" t="e">
        <f>(Sheet1!AB385)</f>
        <v>#VALUE!</v>
      </c>
      <c r="R385" s="6" t="e">
        <f>IF(Sheet1!F385=FALSE,Q385,Sheet1!G385&amp;Sheet1!F385)</f>
        <v>#VALUE!</v>
      </c>
      <c r="S385" s="6" t="e">
        <f t="shared" si="32"/>
        <v>#VALUE!</v>
      </c>
      <c r="T385" s="6" t="e">
        <f>IF(Sheet1!A385=0,"C=US;A= ;P=Regional Municip;O=Lisgar;S="&amp;K385&amp;";"&amp;"G="&amp;L385&amp;";"&amp;"I="&amp;M385&amp;";","C=US;A= ;P=Regional Municip;O=Lisgar;S="&amp;K385&amp;";"&amp;"G="&amp;L385&amp;Sheet1!A385&amp;";"&amp;"I="&amp;M385&amp;";")</f>
        <v>#N/A</v>
      </c>
      <c r="U385" t="str">
        <f ca="1">(Sheet1!AM385)</f>
        <v>DC4MDB05</v>
      </c>
      <c r="V385" t="e">
        <f>(Sheet1!AC385)</f>
        <v>#VALUE!</v>
      </c>
      <c r="W385" t="e">
        <f>Sheet3!D385</f>
        <v>#VALUE!</v>
      </c>
      <c r="X385" t="e">
        <f>Sheet3!E385</f>
        <v>#VALUE!</v>
      </c>
      <c r="Y385" t="str">
        <f t="shared" si="30"/>
        <v/>
      </c>
      <c r="Z385" t="str">
        <f>IF(ISERROR(Sheet1!AI385),"",Sheet1!AI385)</f>
        <v/>
      </c>
      <c r="AA385" t="e">
        <f>IF(Sheet1!W385="Councillors",5120,IF(Sheet1!W385="Information Technology Services Dept.",1024,IF(Sheet1!W385="City Clerk and Solicitor Dept",1953,"No")))</f>
        <v>#VALUE!</v>
      </c>
      <c r="AB385" s="5" t="s">
        <v>96</v>
      </c>
      <c r="AC385" t="e">
        <f>IF(Sheet1!W385="Councillors",4608,IF(Sheet1!W385="Information Technology Services Dept.",921,IF(Sheet1!W385="City Clerk and Solicitor Dept",1855,"No")))</f>
        <v>#VALUE!</v>
      </c>
      <c r="AD385" t="e">
        <f t="shared" si="33"/>
        <v>#VALUE!</v>
      </c>
      <c r="AE385" t="str">
        <f ca="1">IF(Sheet1!AM385="DC1MDB01","DC1",IF(Sheet1!AM385="DC1MDB02","DC1",IF(Sheet1!AM385="DC1MDB03","DC1",IF(Sheet1!AM385="DC1MDB04","DC1",IF(Sheet1!AM385="DC1MDB05","DC1",IF(Sheet1!AM385="DC1MDB06","DC1",IF(Sheet1!AM385="DC1MDB07","DC1",IF(Sheet1!AM385="DC1MDB08","DC1",IF(Sheet1!AM385="DC1MDB09","DC1",IF(Sheet1!AM385="DC1MDB10","DC1",IF(Sheet1!AM385="DC4MDB01","DC4",IF(Sheet1!AM385="DC4MDB02","DC4",IF(Sheet1!AM385="DC4MDB03","DC4",IF(Sheet1!AM385="DC4MDB04","DC4",IF(Sheet1!AM385="DC4MDB05","DC4",IF(Sheet1!AM385="DC4MDB06","DC4",IF(Sheet1!AM385="DC4MDB07","DC4",IF(Sheet1!AM385="DC4MDB08","DC4",IF(Sheet1!AM385="DC4MDB09","DC4",IF(Sheet1!AM385="DC4MDB10","DC4","$False"))))))))))))))))))))</f>
        <v>DC4</v>
      </c>
      <c r="AF385" t="s">
        <v>35</v>
      </c>
      <c r="AG385" t="e">
        <f t="shared" si="34"/>
        <v>#VALUE!</v>
      </c>
      <c r="AH385" t="e">
        <f t="shared" si="35"/>
        <v>#VALUE!</v>
      </c>
      <c r="AI385" t="s">
        <v>11</v>
      </c>
      <c r="AJ385" t="s">
        <v>12</v>
      </c>
      <c r="AK385" t="s">
        <v>13</v>
      </c>
      <c r="AL385" t="s">
        <v>14</v>
      </c>
      <c r="AM385" t="s">
        <v>5</v>
      </c>
      <c r="AN385" t="s">
        <v>15</v>
      </c>
      <c r="AO385" t="s">
        <v>16</v>
      </c>
      <c r="AP385" t="s">
        <v>17</v>
      </c>
      <c r="AQ385" t="s">
        <v>18</v>
      </c>
      <c r="AR385" t="s">
        <v>19</v>
      </c>
    </row>
    <row r="386" spans="1:44" ht="13.5" customHeight="1">
      <c r="A386" s="7"/>
      <c r="B386" s="7"/>
      <c r="C386" s="7"/>
      <c r="D386" s="8"/>
      <c r="F386" s="9" t="str">
        <f>(Sheet1!AE386)</f>
        <v/>
      </c>
      <c r="G386" t="str">
        <f>IF(OR(Sheet1!AH386="Yes",Sheet1!AF386="Yes"),"\\CMFP538\"&amp;Sheet1!AK386,"")</f>
        <v/>
      </c>
      <c r="H386" t="str">
        <f>IF(G386="","",Sheet1!AK386)</f>
        <v/>
      </c>
      <c r="I386" t="str">
        <f>IF(G386="","",Sheet1!AJ386)</f>
        <v/>
      </c>
      <c r="J386" t="e">
        <f>PROPER(Sheet1!Z386)</f>
        <v>#VALUE!</v>
      </c>
      <c r="K386" t="e">
        <f>PROPER(TRIM(IF(ISERROR(Sheet1!N386),Sheet1!Q386,Sheet1!N386)))</f>
        <v>#VALUE!</v>
      </c>
      <c r="L386" t="e">
        <f>PROPER(Sheet1!V386)</f>
        <v>#VALUE!</v>
      </c>
      <c r="M386" t="str">
        <f>TRIM(IF(ISERROR(Sheet1!P386),"",Sheet1!P386))</f>
        <v/>
      </c>
      <c r="N386" s="6" t="e">
        <f>(Sheet1!AA386)</f>
        <v>#VALUE!</v>
      </c>
      <c r="O386" s="6" t="e">
        <f t="shared" si="31"/>
        <v>#VALUE!</v>
      </c>
      <c r="P386" s="6" t="e">
        <f>IF(Sheet1!X386="No","No",IF(Sheet1!X386="","No","Yes"))</f>
        <v>#VALUE!</v>
      </c>
      <c r="Q386" t="e">
        <f>(Sheet1!AB386)</f>
        <v>#VALUE!</v>
      </c>
      <c r="R386" s="6" t="e">
        <f>IF(Sheet1!F386=FALSE,Q386,Sheet1!G386&amp;Sheet1!F386)</f>
        <v>#VALUE!</v>
      </c>
      <c r="S386" s="6" t="e">
        <f t="shared" si="32"/>
        <v>#VALUE!</v>
      </c>
      <c r="T386" s="6" t="e">
        <f>IF(Sheet1!A386=0,"C=US;A= ;P=Regional Municip;O=Lisgar;S="&amp;K386&amp;";"&amp;"G="&amp;L386&amp;";"&amp;"I="&amp;M386&amp;";","C=US;A= ;P=Regional Municip;O=Lisgar;S="&amp;K386&amp;";"&amp;"G="&amp;L386&amp;Sheet1!A386&amp;";"&amp;"I="&amp;M386&amp;";")</f>
        <v>#N/A</v>
      </c>
      <c r="U386" t="str">
        <f ca="1">(Sheet1!AM386)</f>
        <v>DC4MDB01</v>
      </c>
      <c r="V386" t="e">
        <f>(Sheet1!AC386)</f>
        <v>#VALUE!</v>
      </c>
      <c r="W386" t="e">
        <f>Sheet3!D386</f>
        <v>#VALUE!</v>
      </c>
      <c r="X386" t="e">
        <f>Sheet3!E386</f>
        <v>#VALUE!</v>
      </c>
      <c r="Y386" t="str">
        <f t="shared" ref="Y386:Y449" si="36">IF(G386="","","\\CMFP538\e$\USR\"&amp;N386)</f>
        <v/>
      </c>
      <c r="Z386" t="str">
        <f>IF(ISERROR(Sheet1!AI386),"",Sheet1!AI386)</f>
        <v/>
      </c>
      <c r="AA386" t="e">
        <f>IF(Sheet1!W386="Councillors",5120,IF(Sheet1!W386="Information Technology Services Dept.",1024,IF(Sheet1!W386="City Clerk and Solicitor Dept",1953,"No")))</f>
        <v>#VALUE!</v>
      </c>
      <c r="AB386" s="5" t="s">
        <v>96</v>
      </c>
      <c r="AC386" t="e">
        <f>IF(Sheet1!W386="Councillors",4608,IF(Sheet1!W386="Information Technology Services Dept.",921,IF(Sheet1!W386="City Clerk and Solicitor Dept",1855,"No")))</f>
        <v>#VALUE!</v>
      </c>
      <c r="AD386" t="e">
        <f t="shared" si="33"/>
        <v>#VALUE!</v>
      </c>
      <c r="AE386" t="str">
        <f ca="1">IF(Sheet1!AM386="DC1MDB01","DC1",IF(Sheet1!AM386="DC1MDB02","DC1",IF(Sheet1!AM386="DC1MDB03","DC1",IF(Sheet1!AM386="DC1MDB04","DC1",IF(Sheet1!AM386="DC1MDB05","DC1",IF(Sheet1!AM386="DC1MDB06","DC1",IF(Sheet1!AM386="DC1MDB07","DC1",IF(Sheet1!AM386="DC1MDB08","DC1",IF(Sheet1!AM386="DC1MDB09","DC1",IF(Sheet1!AM386="DC1MDB10","DC1",IF(Sheet1!AM386="DC4MDB01","DC4",IF(Sheet1!AM386="DC4MDB02","DC4",IF(Sheet1!AM386="DC4MDB03","DC4",IF(Sheet1!AM386="DC4MDB04","DC4",IF(Sheet1!AM386="DC4MDB05","DC4",IF(Sheet1!AM386="DC4MDB06","DC4",IF(Sheet1!AM386="DC4MDB07","DC4",IF(Sheet1!AM386="DC4MDB08","DC4",IF(Sheet1!AM386="DC4MDB09","DC4",IF(Sheet1!AM386="DC4MDB10","DC4","$False"))))))))))))))))))))</f>
        <v>DC4</v>
      </c>
      <c r="AF386" t="s">
        <v>35</v>
      </c>
      <c r="AG386" t="e">
        <f t="shared" si="34"/>
        <v>#VALUE!</v>
      </c>
      <c r="AH386" t="e">
        <f t="shared" si="35"/>
        <v>#VALUE!</v>
      </c>
      <c r="AI386" t="s">
        <v>11</v>
      </c>
      <c r="AJ386" t="s">
        <v>12</v>
      </c>
      <c r="AK386" t="s">
        <v>13</v>
      </c>
      <c r="AL386" t="s">
        <v>14</v>
      </c>
      <c r="AM386" t="s">
        <v>5</v>
      </c>
      <c r="AN386" t="s">
        <v>15</v>
      </c>
      <c r="AO386" t="s">
        <v>16</v>
      </c>
      <c r="AP386" t="s">
        <v>17</v>
      </c>
      <c r="AQ386" t="s">
        <v>18</v>
      </c>
      <c r="AR386" t="s">
        <v>19</v>
      </c>
    </row>
    <row r="387" spans="1:44" ht="13.5" customHeight="1">
      <c r="A387" s="7"/>
      <c r="B387" s="7"/>
      <c r="C387" s="7"/>
      <c r="D387" s="8"/>
      <c r="F387" s="9" t="str">
        <f>(Sheet1!AE387)</f>
        <v/>
      </c>
      <c r="G387" t="str">
        <f>IF(OR(Sheet1!AH387="Yes",Sheet1!AF387="Yes"),"\\CMFP538\"&amp;Sheet1!AK387,"")</f>
        <v/>
      </c>
      <c r="H387" t="str">
        <f>IF(G387="","",Sheet1!AK387)</f>
        <v/>
      </c>
      <c r="I387" t="str">
        <f>IF(G387="","",Sheet1!AJ387)</f>
        <v/>
      </c>
      <c r="J387" t="e">
        <f>PROPER(Sheet1!Z387)</f>
        <v>#VALUE!</v>
      </c>
      <c r="K387" t="e">
        <f>PROPER(TRIM(IF(ISERROR(Sheet1!N387),Sheet1!Q387,Sheet1!N387)))</f>
        <v>#VALUE!</v>
      </c>
      <c r="L387" t="e">
        <f>PROPER(Sheet1!V387)</f>
        <v>#VALUE!</v>
      </c>
      <c r="M387" t="str">
        <f>TRIM(IF(ISERROR(Sheet1!P387),"",Sheet1!P387))</f>
        <v/>
      </c>
      <c r="N387" s="6" t="e">
        <f>(Sheet1!AA387)</f>
        <v>#VALUE!</v>
      </c>
      <c r="O387" s="6" t="e">
        <f t="shared" ref="O387:O450" si="37">LOWER(N387)</f>
        <v>#VALUE!</v>
      </c>
      <c r="P387" s="6" t="e">
        <f>IF(Sheet1!X387="No","No",IF(Sheet1!X387="","No","Yes"))</f>
        <v>#VALUE!</v>
      </c>
      <c r="Q387" t="e">
        <f>(Sheet1!AB387)</f>
        <v>#VALUE!</v>
      </c>
      <c r="R387" s="6" t="e">
        <f>IF(Sheet1!F387=FALSE,Q387,Sheet1!G387&amp;Sheet1!F387)</f>
        <v>#VALUE!</v>
      </c>
      <c r="S387" s="6" t="e">
        <f t="shared" ref="S387:S450" si="38">"RFAX:"&amp;Q387</f>
        <v>#VALUE!</v>
      </c>
      <c r="T387" s="6" t="e">
        <f>IF(Sheet1!A387=0,"C=US;A= ;P=Regional Municip;O=Lisgar;S="&amp;K387&amp;";"&amp;"G="&amp;L387&amp;";"&amp;"I="&amp;M387&amp;";","C=US;A= ;P=Regional Municip;O=Lisgar;S="&amp;K387&amp;";"&amp;"G="&amp;L387&amp;Sheet1!A387&amp;";"&amp;"I="&amp;M387&amp;";")</f>
        <v>#N/A</v>
      </c>
      <c r="U387" t="str">
        <f ca="1">(Sheet1!AM387)</f>
        <v>DC4MDB09</v>
      </c>
      <c r="V387" t="e">
        <f>(Sheet1!AC387)</f>
        <v>#VALUE!</v>
      </c>
      <c r="W387" t="e">
        <f>Sheet3!D387</f>
        <v>#VALUE!</v>
      </c>
      <c r="X387" t="e">
        <f>Sheet3!E387</f>
        <v>#VALUE!</v>
      </c>
      <c r="Y387" t="str">
        <f t="shared" si="36"/>
        <v/>
      </c>
      <c r="Z387" t="str">
        <f>IF(ISERROR(Sheet1!AI387),"",Sheet1!AI387)</f>
        <v/>
      </c>
      <c r="AA387" t="e">
        <f>IF(Sheet1!W387="Councillors",5120,IF(Sheet1!W387="Information Technology Services Dept.",1024,IF(Sheet1!W387="City Clerk and Solicitor Dept",1953,"No")))</f>
        <v>#VALUE!</v>
      </c>
      <c r="AB387" s="5" t="s">
        <v>96</v>
      </c>
      <c r="AC387" t="e">
        <f>IF(Sheet1!W387="Councillors",4608,IF(Sheet1!W387="Information Technology Services Dept.",921,IF(Sheet1!W387="City Clerk and Solicitor Dept",1855,"No")))</f>
        <v>#VALUE!</v>
      </c>
      <c r="AD387" t="e">
        <f t="shared" ref="AD387:AD450" si="39">IF(AC387&gt;="0","Yes","No")</f>
        <v>#VALUE!</v>
      </c>
      <c r="AE387" t="str">
        <f ca="1">IF(Sheet1!AM387="DC1MDB01","DC1",IF(Sheet1!AM387="DC1MDB02","DC1",IF(Sheet1!AM387="DC1MDB03","DC1",IF(Sheet1!AM387="DC1MDB04","DC1",IF(Sheet1!AM387="DC1MDB05","DC1",IF(Sheet1!AM387="DC1MDB06","DC1",IF(Sheet1!AM387="DC1MDB07","DC1",IF(Sheet1!AM387="DC1MDB08","DC1",IF(Sheet1!AM387="DC1MDB09","DC1",IF(Sheet1!AM387="DC1MDB10","DC1",IF(Sheet1!AM387="DC4MDB01","DC4",IF(Sheet1!AM387="DC4MDB02","DC4",IF(Sheet1!AM387="DC4MDB03","DC4",IF(Sheet1!AM387="DC4MDB04","DC4",IF(Sheet1!AM387="DC4MDB05","DC4",IF(Sheet1!AM387="DC4MDB06","DC4",IF(Sheet1!AM387="DC4MDB07","DC4",IF(Sheet1!AM387="DC4MDB08","DC4",IF(Sheet1!AM387="DC4MDB09","DC4",IF(Sheet1!AM387="DC4MDB10","DC4","$False"))))))))))))))))))))</f>
        <v>DC4</v>
      </c>
      <c r="AF387" t="s">
        <v>35</v>
      </c>
      <c r="AG387" t="e">
        <f t="shared" ref="AG387:AG450" si="40">IF(AA387=5120,"5GB",IF(AA387=1024,"1GB",IF(AA387=1953,"2GB","512MB")))</f>
        <v>#VALUE!</v>
      </c>
      <c r="AH387" t="e">
        <f t="shared" ref="AH387:AH450" si="41">IF(Q387="","","\&gt;C2C ArchiveOne Email Auto delete "&amp;AE387)</f>
        <v>#VALUE!</v>
      </c>
      <c r="AI387" t="s">
        <v>11</v>
      </c>
      <c r="AJ387" t="s">
        <v>12</v>
      </c>
      <c r="AK387" t="s">
        <v>13</v>
      </c>
      <c r="AL387" t="s">
        <v>14</v>
      </c>
      <c r="AM387" t="s">
        <v>5</v>
      </c>
      <c r="AN387" t="s">
        <v>15</v>
      </c>
      <c r="AO387" t="s">
        <v>16</v>
      </c>
      <c r="AP387" t="s">
        <v>17</v>
      </c>
      <c r="AQ387" t="s">
        <v>18</v>
      </c>
      <c r="AR387" t="s">
        <v>19</v>
      </c>
    </row>
    <row r="388" spans="1:44" ht="13.5" customHeight="1">
      <c r="A388" s="7"/>
      <c r="B388" s="7"/>
      <c r="C388" s="7"/>
      <c r="D388" s="8"/>
      <c r="F388" s="9" t="str">
        <f>(Sheet1!AE388)</f>
        <v/>
      </c>
      <c r="G388" t="str">
        <f>IF(OR(Sheet1!AH388="Yes",Sheet1!AF388="Yes"),"\\CMFP538\"&amp;Sheet1!AK388,"")</f>
        <v/>
      </c>
      <c r="H388" t="str">
        <f>IF(G388="","",Sheet1!AK388)</f>
        <v/>
      </c>
      <c r="I388" t="str">
        <f>IF(G388="","",Sheet1!AJ388)</f>
        <v/>
      </c>
      <c r="J388" t="e">
        <f>PROPER(Sheet1!Z388)</f>
        <v>#VALUE!</v>
      </c>
      <c r="K388" t="e">
        <f>PROPER(TRIM(IF(ISERROR(Sheet1!N388),Sheet1!Q388,Sheet1!N388)))</f>
        <v>#VALUE!</v>
      </c>
      <c r="L388" t="e">
        <f>PROPER(Sheet1!V388)</f>
        <v>#VALUE!</v>
      </c>
      <c r="M388" t="str">
        <f>TRIM(IF(ISERROR(Sheet1!P388),"",Sheet1!P388))</f>
        <v/>
      </c>
      <c r="N388" s="6" t="e">
        <f>(Sheet1!AA388)</f>
        <v>#VALUE!</v>
      </c>
      <c r="O388" s="6" t="e">
        <f t="shared" si="37"/>
        <v>#VALUE!</v>
      </c>
      <c r="P388" s="6" t="e">
        <f>IF(Sheet1!X388="No","No",IF(Sheet1!X388="","No","Yes"))</f>
        <v>#VALUE!</v>
      </c>
      <c r="Q388" t="e">
        <f>(Sheet1!AB388)</f>
        <v>#VALUE!</v>
      </c>
      <c r="R388" s="6" t="e">
        <f>IF(Sheet1!F388=FALSE,Q388,Sheet1!G388&amp;Sheet1!F388)</f>
        <v>#VALUE!</v>
      </c>
      <c r="S388" s="6" t="e">
        <f t="shared" si="38"/>
        <v>#VALUE!</v>
      </c>
      <c r="T388" s="6" t="e">
        <f>IF(Sheet1!A388=0,"C=US;A= ;P=Regional Municip;O=Lisgar;S="&amp;K388&amp;";"&amp;"G="&amp;L388&amp;";"&amp;"I="&amp;M388&amp;";","C=US;A= ;P=Regional Municip;O=Lisgar;S="&amp;K388&amp;";"&amp;"G="&amp;L388&amp;Sheet1!A388&amp;";"&amp;"I="&amp;M388&amp;";")</f>
        <v>#N/A</v>
      </c>
      <c r="U388" t="str">
        <f ca="1">(Sheet1!AM388)</f>
        <v>DC4MDB02</v>
      </c>
      <c r="V388" t="e">
        <f>(Sheet1!AC388)</f>
        <v>#VALUE!</v>
      </c>
      <c r="W388" t="e">
        <f>Sheet3!D388</f>
        <v>#VALUE!</v>
      </c>
      <c r="X388" t="e">
        <f>Sheet3!E388</f>
        <v>#VALUE!</v>
      </c>
      <c r="Y388" t="str">
        <f t="shared" si="36"/>
        <v/>
      </c>
      <c r="Z388" t="str">
        <f>IF(ISERROR(Sheet1!AI388),"",Sheet1!AI388)</f>
        <v/>
      </c>
      <c r="AA388" t="e">
        <f>IF(Sheet1!W388="Councillors",5120,IF(Sheet1!W388="Information Technology Services Dept.",1024,IF(Sheet1!W388="City Clerk and Solicitor Dept",1953,"No")))</f>
        <v>#VALUE!</v>
      </c>
      <c r="AB388" s="5" t="s">
        <v>96</v>
      </c>
      <c r="AC388" t="e">
        <f>IF(Sheet1!W388="Councillors",4608,IF(Sheet1!W388="Information Technology Services Dept.",921,IF(Sheet1!W388="City Clerk and Solicitor Dept",1855,"No")))</f>
        <v>#VALUE!</v>
      </c>
      <c r="AD388" t="e">
        <f t="shared" si="39"/>
        <v>#VALUE!</v>
      </c>
      <c r="AE388" t="str">
        <f ca="1">IF(Sheet1!AM388="DC1MDB01","DC1",IF(Sheet1!AM388="DC1MDB02","DC1",IF(Sheet1!AM388="DC1MDB03","DC1",IF(Sheet1!AM388="DC1MDB04","DC1",IF(Sheet1!AM388="DC1MDB05","DC1",IF(Sheet1!AM388="DC1MDB06","DC1",IF(Sheet1!AM388="DC1MDB07","DC1",IF(Sheet1!AM388="DC1MDB08","DC1",IF(Sheet1!AM388="DC1MDB09","DC1",IF(Sheet1!AM388="DC1MDB10","DC1",IF(Sheet1!AM388="DC4MDB01","DC4",IF(Sheet1!AM388="DC4MDB02","DC4",IF(Sheet1!AM388="DC4MDB03","DC4",IF(Sheet1!AM388="DC4MDB04","DC4",IF(Sheet1!AM388="DC4MDB05","DC4",IF(Sheet1!AM388="DC4MDB06","DC4",IF(Sheet1!AM388="DC4MDB07","DC4",IF(Sheet1!AM388="DC4MDB08","DC4",IF(Sheet1!AM388="DC4MDB09","DC4",IF(Sheet1!AM388="DC4MDB10","DC4","$False"))))))))))))))))))))</f>
        <v>DC4</v>
      </c>
      <c r="AF388" t="s">
        <v>35</v>
      </c>
      <c r="AG388" t="e">
        <f t="shared" si="40"/>
        <v>#VALUE!</v>
      </c>
      <c r="AH388" t="e">
        <f t="shared" si="41"/>
        <v>#VALUE!</v>
      </c>
      <c r="AI388" t="s">
        <v>11</v>
      </c>
      <c r="AJ388" t="s">
        <v>12</v>
      </c>
      <c r="AK388" t="s">
        <v>13</v>
      </c>
      <c r="AL388" t="s">
        <v>14</v>
      </c>
      <c r="AM388" t="s">
        <v>5</v>
      </c>
      <c r="AN388" t="s">
        <v>15</v>
      </c>
      <c r="AO388" t="s">
        <v>16</v>
      </c>
      <c r="AP388" t="s">
        <v>17</v>
      </c>
      <c r="AQ388" t="s">
        <v>18</v>
      </c>
      <c r="AR388" t="s">
        <v>19</v>
      </c>
    </row>
    <row r="389" spans="1:44" ht="13.5" customHeight="1">
      <c r="A389" s="7"/>
      <c r="B389" s="7"/>
      <c r="C389" s="7"/>
      <c r="D389" s="8"/>
      <c r="F389" s="9" t="str">
        <f>(Sheet1!AE389)</f>
        <v/>
      </c>
      <c r="G389" t="str">
        <f>IF(OR(Sheet1!AH389="Yes",Sheet1!AF389="Yes"),"\\CMFP538\"&amp;Sheet1!AK389,"")</f>
        <v/>
      </c>
      <c r="H389" t="str">
        <f>IF(G389="","",Sheet1!AK389)</f>
        <v/>
      </c>
      <c r="I389" t="str">
        <f>IF(G389="","",Sheet1!AJ389)</f>
        <v/>
      </c>
      <c r="J389" t="e">
        <f>PROPER(Sheet1!Z389)</f>
        <v>#VALUE!</v>
      </c>
      <c r="K389" t="e">
        <f>PROPER(TRIM(IF(ISERROR(Sheet1!N389),Sheet1!Q389,Sheet1!N389)))</f>
        <v>#VALUE!</v>
      </c>
      <c r="L389" t="e">
        <f>PROPER(Sheet1!V389)</f>
        <v>#VALUE!</v>
      </c>
      <c r="M389" t="str">
        <f>TRIM(IF(ISERROR(Sheet1!P389),"",Sheet1!P389))</f>
        <v/>
      </c>
      <c r="N389" s="6" t="e">
        <f>(Sheet1!AA389)</f>
        <v>#VALUE!</v>
      </c>
      <c r="O389" s="6" t="e">
        <f t="shared" si="37"/>
        <v>#VALUE!</v>
      </c>
      <c r="P389" s="6" t="e">
        <f>IF(Sheet1!X389="No","No",IF(Sheet1!X389="","No","Yes"))</f>
        <v>#VALUE!</v>
      </c>
      <c r="Q389" t="e">
        <f>(Sheet1!AB389)</f>
        <v>#VALUE!</v>
      </c>
      <c r="R389" s="6" t="e">
        <f>IF(Sheet1!F389=FALSE,Q389,Sheet1!G389&amp;Sheet1!F389)</f>
        <v>#VALUE!</v>
      </c>
      <c r="S389" s="6" t="e">
        <f t="shared" si="38"/>
        <v>#VALUE!</v>
      </c>
      <c r="T389" s="6" t="e">
        <f>IF(Sheet1!A389=0,"C=US;A= ;P=Regional Municip;O=Lisgar;S="&amp;K389&amp;";"&amp;"G="&amp;L389&amp;";"&amp;"I="&amp;M389&amp;";","C=US;A= ;P=Regional Municip;O=Lisgar;S="&amp;K389&amp;";"&amp;"G="&amp;L389&amp;Sheet1!A389&amp;";"&amp;"I="&amp;M389&amp;";")</f>
        <v>#N/A</v>
      </c>
      <c r="U389" t="str">
        <f ca="1">(Sheet1!AM389)</f>
        <v>DC1MDB06</v>
      </c>
      <c r="V389" t="e">
        <f>(Sheet1!AC389)</f>
        <v>#VALUE!</v>
      </c>
      <c r="W389" t="e">
        <f>Sheet3!D389</f>
        <v>#VALUE!</v>
      </c>
      <c r="X389" t="e">
        <f>Sheet3!E389</f>
        <v>#VALUE!</v>
      </c>
      <c r="Y389" t="str">
        <f t="shared" si="36"/>
        <v/>
      </c>
      <c r="Z389" t="str">
        <f>IF(ISERROR(Sheet1!AI389),"",Sheet1!AI389)</f>
        <v/>
      </c>
      <c r="AA389" t="e">
        <f>IF(Sheet1!W389="Councillors",5120,IF(Sheet1!W389="Information Technology Services Dept.",1024,IF(Sheet1!W389="City Clerk and Solicitor Dept",1953,"No")))</f>
        <v>#VALUE!</v>
      </c>
      <c r="AB389" s="5" t="s">
        <v>96</v>
      </c>
      <c r="AC389" t="e">
        <f>IF(Sheet1!W389="Councillors",4608,IF(Sheet1!W389="Information Technology Services Dept.",921,IF(Sheet1!W389="City Clerk and Solicitor Dept",1855,"No")))</f>
        <v>#VALUE!</v>
      </c>
      <c r="AD389" t="e">
        <f t="shared" si="39"/>
        <v>#VALUE!</v>
      </c>
      <c r="AE389" t="str">
        <f ca="1">IF(Sheet1!AM389="DC1MDB01","DC1",IF(Sheet1!AM389="DC1MDB02","DC1",IF(Sheet1!AM389="DC1MDB03","DC1",IF(Sheet1!AM389="DC1MDB04","DC1",IF(Sheet1!AM389="DC1MDB05","DC1",IF(Sheet1!AM389="DC1MDB06","DC1",IF(Sheet1!AM389="DC1MDB07","DC1",IF(Sheet1!AM389="DC1MDB08","DC1",IF(Sheet1!AM389="DC1MDB09","DC1",IF(Sheet1!AM389="DC1MDB10","DC1",IF(Sheet1!AM389="DC4MDB01","DC4",IF(Sheet1!AM389="DC4MDB02","DC4",IF(Sheet1!AM389="DC4MDB03","DC4",IF(Sheet1!AM389="DC4MDB04","DC4",IF(Sheet1!AM389="DC4MDB05","DC4",IF(Sheet1!AM389="DC4MDB06","DC4",IF(Sheet1!AM389="DC4MDB07","DC4",IF(Sheet1!AM389="DC4MDB08","DC4",IF(Sheet1!AM389="DC4MDB09","DC4",IF(Sheet1!AM389="DC4MDB10","DC4","$False"))))))))))))))))))))</f>
        <v>DC1</v>
      </c>
      <c r="AF389" t="s">
        <v>35</v>
      </c>
      <c r="AG389" t="e">
        <f t="shared" si="40"/>
        <v>#VALUE!</v>
      </c>
      <c r="AH389" t="e">
        <f t="shared" si="41"/>
        <v>#VALUE!</v>
      </c>
      <c r="AI389" t="s">
        <v>11</v>
      </c>
      <c r="AJ389" t="s">
        <v>12</v>
      </c>
      <c r="AK389" t="s">
        <v>13</v>
      </c>
      <c r="AL389" t="s">
        <v>14</v>
      </c>
      <c r="AM389" t="s">
        <v>5</v>
      </c>
      <c r="AN389" t="s">
        <v>15</v>
      </c>
      <c r="AO389" t="s">
        <v>16</v>
      </c>
      <c r="AP389" t="s">
        <v>17</v>
      </c>
      <c r="AQ389" t="s">
        <v>18</v>
      </c>
      <c r="AR389" t="s">
        <v>19</v>
      </c>
    </row>
    <row r="390" spans="1:44" ht="13.5" customHeight="1">
      <c r="A390" s="7"/>
      <c r="B390" s="7"/>
      <c r="C390" s="7"/>
      <c r="D390" s="8"/>
      <c r="F390" s="9" t="str">
        <f>(Sheet1!AE390)</f>
        <v/>
      </c>
      <c r="G390" t="str">
        <f>IF(OR(Sheet1!AH390="Yes",Sheet1!AF390="Yes"),"\\CMFP538\"&amp;Sheet1!AK390,"")</f>
        <v/>
      </c>
      <c r="H390" t="str">
        <f>IF(G390="","",Sheet1!AK390)</f>
        <v/>
      </c>
      <c r="I390" t="str">
        <f>IF(G390="","",Sheet1!AJ390)</f>
        <v/>
      </c>
      <c r="J390" t="e">
        <f>PROPER(Sheet1!Z390)</f>
        <v>#VALUE!</v>
      </c>
      <c r="K390" t="e">
        <f>PROPER(TRIM(IF(ISERROR(Sheet1!N390),Sheet1!Q390,Sheet1!N390)))</f>
        <v>#VALUE!</v>
      </c>
      <c r="L390" t="e">
        <f>PROPER(Sheet1!V390)</f>
        <v>#VALUE!</v>
      </c>
      <c r="M390" t="str">
        <f>TRIM(IF(ISERROR(Sheet1!P390),"",Sheet1!P390))</f>
        <v/>
      </c>
      <c r="N390" s="6" t="e">
        <f>(Sheet1!AA390)</f>
        <v>#VALUE!</v>
      </c>
      <c r="O390" s="6" t="e">
        <f t="shared" si="37"/>
        <v>#VALUE!</v>
      </c>
      <c r="P390" s="6" t="e">
        <f>IF(Sheet1!X390="No","No",IF(Sheet1!X390="","No","Yes"))</f>
        <v>#VALUE!</v>
      </c>
      <c r="Q390" t="e">
        <f>(Sheet1!AB390)</f>
        <v>#VALUE!</v>
      </c>
      <c r="R390" s="6" t="e">
        <f>IF(Sheet1!F390=FALSE,Q390,Sheet1!G390&amp;Sheet1!F390)</f>
        <v>#VALUE!</v>
      </c>
      <c r="S390" s="6" t="e">
        <f t="shared" si="38"/>
        <v>#VALUE!</v>
      </c>
      <c r="T390" s="6" t="e">
        <f>IF(Sheet1!A390=0,"C=US;A= ;P=Regional Municip;O=Lisgar;S="&amp;K390&amp;";"&amp;"G="&amp;L390&amp;";"&amp;"I="&amp;M390&amp;";","C=US;A= ;P=Regional Municip;O=Lisgar;S="&amp;K390&amp;";"&amp;"G="&amp;L390&amp;Sheet1!A390&amp;";"&amp;"I="&amp;M390&amp;";")</f>
        <v>#N/A</v>
      </c>
      <c r="U390" t="str">
        <f ca="1">(Sheet1!AM390)</f>
        <v>DC4MDB06</v>
      </c>
      <c r="V390" t="e">
        <f>(Sheet1!AC390)</f>
        <v>#VALUE!</v>
      </c>
      <c r="W390" t="e">
        <f>Sheet3!D390</f>
        <v>#VALUE!</v>
      </c>
      <c r="X390" t="e">
        <f>Sheet3!E390</f>
        <v>#VALUE!</v>
      </c>
      <c r="Y390" t="str">
        <f t="shared" si="36"/>
        <v/>
      </c>
      <c r="Z390" t="str">
        <f>IF(ISERROR(Sheet1!AI390),"",Sheet1!AI390)</f>
        <v/>
      </c>
      <c r="AA390" t="e">
        <f>IF(Sheet1!W390="Councillors",5120,IF(Sheet1!W390="Information Technology Services Dept.",1024,IF(Sheet1!W390="City Clerk and Solicitor Dept",1953,"No")))</f>
        <v>#VALUE!</v>
      </c>
      <c r="AB390" s="5" t="s">
        <v>96</v>
      </c>
      <c r="AC390" t="e">
        <f>IF(Sheet1!W390="Councillors",4608,IF(Sheet1!W390="Information Technology Services Dept.",921,IF(Sheet1!W390="City Clerk and Solicitor Dept",1855,"No")))</f>
        <v>#VALUE!</v>
      </c>
      <c r="AD390" t="e">
        <f t="shared" si="39"/>
        <v>#VALUE!</v>
      </c>
      <c r="AE390" t="str">
        <f ca="1">IF(Sheet1!AM390="DC1MDB01","DC1",IF(Sheet1!AM390="DC1MDB02","DC1",IF(Sheet1!AM390="DC1MDB03","DC1",IF(Sheet1!AM390="DC1MDB04","DC1",IF(Sheet1!AM390="DC1MDB05","DC1",IF(Sheet1!AM390="DC1MDB06","DC1",IF(Sheet1!AM390="DC1MDB07","DC1",IF(Sheet1!AM390="DC1MDB08","DC1",IF(Sheet1!AM390="DC1MDB09","DC1",IF(Sheet1!AM390="DC1MDB10","DC1",IF(Sheet1!AM390="DC4MDB01","DC4",IF(Sheet1!AM390="DC4MDB02","DC4",IF(Sheet1!AM390="DC4MDB03","DC4",IF(Sheet1!AM390="DC4MDB04","DC4",IF(Sheet1!AM390="DC4MDB05","DC4",IF(Sheet1!AM390="DC4MDB06","DC4",IF(Sheet1!AM390="DC4MDB07","DC4",IF(Sheet1!AM390="DC4MDB08","DC4",IF(Sheet1!AM390="DC4MDB09","DC4",IF(Sheet1!AM390="DC4MDB10","DC4","$False"))))))))))))))))))))</f>
        <v>DC4</v>
      </c>
      <c r="AF390" t="s">
        <v>35</v>
      </c>
      <c r="AG390" t="e">
        <f t="shared" si="40"/>
        <v>#VALUE!</v>
      </c>
      <c r="AH390" t="e">
        <f t="shared" si="41"/>
        <v>#VALUE!</v>
      </c>
      <c r="AI390" t="s">
        <v>11</v>
      </c>
      <c r="AJ390" t="s">
        <v>12</v>
      </c>
      <c r="AK390" t="s">
        <v>13</v>
      </c>
      <c r="AL390" t="s">
        <v>14</v>
      </c>
      <c r="AM390" t="s">
        <v>5</v>
      </c>
      <c r="AN390" t="s">
        <v>15</v>
      </c>
      <c r="AO390" t="s">
        <v>16</v>
      </c>
      <c r="AP390" t="s">
        <v>17</v>
      </c>
      <c r="AQ390" t="s">
        <v>18</v>
      </c>
      <c r="AR390" t="s">
        <v>19</v>
      </c>
    </row>
    <row r="391" spans="1:44" ht="13.5" customHeight="1">
      <c r="A391" s="7"/>
      <c r="B391" s="7"/>
      <c r="C391" s="7"/>
      <c r="D391" s="8"/>
      <c r="F391" s="9" t="str">
        <f>(Sheet1!AE391)</f>
        <v/>
      </c>
      <c r="G391" t="str">
        <f>IF(OR(Sheet1!AH391="Yes",Sheet1!AF391="Yes"),"\\CMFP538\"&amp;Sheet1!AK391,"")</f>
        <v/>
      </c>
      <c r="H391" t="str">
        <f>IF(G391="","",Sheet1!AK391)</f>
        <v/>
      </c>
      <c r="I391" t="str">
        <f>IF(G391="","",Sheet1!AJ391)</f>
        <v/>
      </c>
      <c r="J391" t="e">
        <f>PROPER(Sheet1!Z391)</f>
        <v>#VALUE!</v>
      </c>
      <c r="K391" t="e">
        <f>PROPER(TRIM(IF(ISERROR(Sheet1!N391),Sheet1!Q391,Sheet1!N391)))</f>
        <v>#VALUE!</v>
      </c>
      <c r="L391" t="e">
        <f>PROPER(Sheet1!V391)</f>
        <v>#VALUE!</v>
      </c>
      <c r="M391" t="str">
        <f>TRIM(IF(ISERROR(Sheet1!P391),"",Sheet1!P391))</f>
        <v/>
      </c>
      <c r="N391" s="6" t="e">
        <f>(Sheet1!AA391)</f>
        <v>#VALUE!</v>
      </c>
      <c r="O391" s="6" t="e">
        <f t="shared" si="37"/>
        <v>#VALUE!</v>
      </c>
      <c r="P391" s="6" t="e">
        <f>IF(Sheet1!X391="No","No",IF(Sheet1!X391="","No","Yes"))</f>
        <v>#VALUE!</v>
      </c>
      <c r="Q391" t="e">
        <f>(Sheet1!AB391)</f>
        <v>#VALUE!</v>
      </c>
      <c r="R391" s="6" t="e">
        <f>IF(Sheet1!F391=FALSE,Q391,Sheet1!G391&amp;Sheet1!F391)</f>
        <v>#VALUE!</v>
      </c>
      <c r="S391" s="6" t="e">
        <f t="shared" si="38"/>
        <v>#VALUE!</v>
      </c>
      <c r="T391" s="6" t="e">
        <f>IF(Sheet1!A391=0,"C=US;A= ;P=Regional Municip;O=Lisgar;S="&amp;K391&amp;";"&amp;"G="&amp;L391&amp;";"&amp;"I="&amp;M391&amp;";","C=US;A= ;P=Regional Municip;O=Lisgar;S="&amp;K391&amp;";"&amp;"G="&amp;L391&amp;Sheet1!A391&amp;";"&amp;"I="&amp;M391&amp;";")</f>
        <v>#N/A</v>
      </c>
      <c r="U391" t="str">
        <f ca="1">(Sheet1!AM391)</f>
        <v>DC4MDB04</v>
      </c>
      <c r="V391" t="e">
        <f>(Sheet1!AC391)</f>
        <v>#VALUE!</v>
      </c>
      <c r="W391" t="e">
        <f>Sheet3!D391</f>
        <v>#VALUE!</v>
      </c>
      <c r="X391" t="e">
        <f>Sheet3!E391</f>
        <v>#VALUE!</v>
      </c>
      <c r="Y391" t="str">
        <f t="shared" si="36"/>
        <v/>
      </c>
      <c r="Z391" t="str">
        <f>IF(ISERROR(Sheet1!AI391),"",Sheet1!AI391)</f>
        <v/>
      </c>
      <c r="AA391" t="e">
        <f>IF(Sheet1!W391="Councillors",5120,IF(Sheet1!W391="Information Technology Services Dept.",1024,IF(Sheet1!W391="City Clerk and Solicitor Dept",1953,"No")))</f>
        <v>#VALUE!</v>
      </c>
      <c r="AB391" s="5" t="s">
        <v>96</v>
      </c>
      <c r="AC391" t="e">
        <f>IF(Sheet1!W391="Councillors",4608,IF(Sheet1!W391="Information Technology Services Dept.",921,IF(Sheet1!W391="City Clerk and Solicitor Dept",1855,"No")))</f>
        <v>#VALUE!</v>
      </c>
      <c r="AD391" t="e">
        <f t="shared" si="39"/>
        <v>#VALUE!</v>
      </c>
      <c r="AE391" t="str">
        <f ca="1">IF(Sheet1!AM391="DC1MDB01","DC1",IF(Sheet1!AM391="DC1MDB02","DC1",IF(Sheet1!AM391="DC1MDB03","DC1",IF(Sheet1!AM391="DC1MDB04","DC1",IF(Sheet1!AM391="DC1MDB05","DC1",IF(Sheet1!AM391="DC1MDB06","DC1",IF(Sheet1!AM391="DC1MDB07","DC1",IF(Sheet1!AM391="DC1MDB08","DC1",IF(Sheet1!AM391="DC1MDB09","DC1",IF(Sheet1!AM391="DC1MDB10","DC1",IF(Sheet1!AM391="DC4MDB01","DC4",IF(Sheet1!AM391="DC4MDB02","DC4",IF(Sheet1!AM391="DC4MDB03","DC4",IF(Sheet1!AM391="DC4MDB04","DC4",IF(Sheet1!AM391="DC4MDB05","DC4",IF(Sheet1!AM391="DC4MDB06","DC4",IF(Sheet1!AM391="DC4MDB07","DC4",IF(Sheet1!AM391="DC4MDB08","DC4",IF(Sheet1!AM391="DC4MDB09","DC4",IF(Sheet1!AM391="DC4MDB10","DC4","$False"))))))))))))))))))))</f>
        <v>DC4</v>
      </c>
      <c r="AF391" t="s">
        <v>35</v>
      </c>
      <c r="AG391" t="e">
        <f t="shared" si="40"/>
        <v>#VALUE!</v>
      </c>
      <c r="AH391" t="e">
        <f t="shared" si="41"/>
        <v>#VALUE!</v>
      </c>
      <c r="AI391" t="s">
        <v>11</v>
      </c>
      <c r="AJ391" t="s">
        <v>12</v>
      </c>
      <c r="AK391" t="s">
        <v>13</v>
      </c>
      <c r="AL391" t="s">
        <v>14</v>
      </c>
      <c r="AM391" t="s">
        <v>5</v>
      </c>
      <c r="AN391" t="s">
        <v>15</v>
      </c>
      <c r="AO391" t="s">
        <v>16</v>
      </c>
      <c r="AP391" t="s">
        <v>17</v>
      </c>
      <c r="AQ391" t="s">
        <v>18</v>
      </c>
      <c r="AR391" t="s">
        <v>19</v>
      </c>
    </row>
    <row r="392" spans="1:44" ht="13.5" customHeight="1">
      <c r="A392" s="7"/>
      <c r="B392" s="7"/>
      <c r="C392" s="7"/>
      <c r="D392" s="8"/>
      <c r="F392" s="9" t="str">
        <f>(Sheet1!AE392)</f>
        <v/>
      </c>
      <c r="G392" t="str">
        <f>IF(OR(Sheet1!AH392="Yes",Sheet1!AF392="Yes"),"\\CMFP538\"&amp;Sheet1!AK392,"")</f>
        <v/>
      </c>
      <c r="H392" t="str">
        <f>IF(G392="","",Sheet1!AK392)</f>
        <v/>
      </c>
      <c r="I392" t="str">
        <f>IF(G392="","",Sheet1!AJ392)</f>
        <v/>
      </c>
      <c r="J392" t="e">
        <f>PROPER(Sheet1!Z392)</f>
        <v>#VALUE!</v>
      </c>
      <c r="K392" t="e">
        <f>PROPER(TRIM(IF(ISERROR(Sheet1!N392),Sheet1!Q392,Sheet1!N392)))</f>
        <v>#VALUE!</v>
      </c>
      <c r="L392" t="e">
        <f>PROPER(Sheet1!V392)</f>
        <v>#VALUE!</v>
      </c>
      <c r="M392" t="str">
        <f>TRIM(IF(ISERROR(Sheet1!P392),"",Sheet1!P392))</f>
        <v/>
      </c>
      <c r="N392" s="6" t="e">
        <f>(Sheet1!AA392)</f>
        <v>#VALUE!</v>
      </c>
      <c r="O392" s="6" t="e">
        <f t="shared" si="37"/>
        <v>#VALUE!</v>
      </c>
      <c r="P392" s="6" t="e">
        <f>IF(Sheet1!X392="No","No",IF(Sheet1!X392="","No","Yes"))</f>
        <v>#VALUE!</v>
      </c>
      <c r="Q392" t="e">
        <f>(Sheet1!AB392)</f>
        <v>#VALUE!</v>
      </c>
      <c r="R392" s="6" t="e">
        <f>IF(Sheet1!F392=FALSE,Q392,Sheet1!G392&amp;Sheet1!F392)</f>
        <v>#VALUE!</v>
      </c>
      <c r="S392" s="6" t="e">
        <f t="shared" si="38"/>
        <v>#VALUE!</v>
      </c>
      <c r="T392" s="6" t="e">
        <f>IF(Sheet1!A392=0,"C=US;A= ;P=Regional Municip;O=Lisgar;S="&amp;K392&amp;";"&amp;"G="&amp;L392&amp;";"&amp;"I="&amp;M392&amp;";","C=US;A= ;P=Regional Municip;O=Lisgar;S="&amp;K392&amp;";"&amp;"G="&amp;L392&amp;Sheet1!A392&amp;";"&amp;"I="&amp;M392&amp;";")</f>
        <v>#N/A</v>
      </c>
      <c r="U392" t="str">
        <f ca="1">(Sheet1!AM392)</f>
        <v>DC4MDB04</v>
      </c>
      <c r="V392" t="e">
        <f>(Sheet1!AC392)</f>
        <v>#VALUE!</v>
      </c>
      <c r="W392" t="e">
        <f>Sheet3!D392</f>
        <v>#VALUE!</v>
      </c>
      <c r="X392" t="e">
        <f>Sheet3!E392</f>
        <v>#VALUE!</v>
      </c>
      <c r="Y392" t="str">
        <f t="shared" si="36"/>
        <v/>
      </c>
      <c r="Z392" t="str">
        <f>IF(ISERROR(Sheet1!AI392),"",Sheet1!AI392)</f>
        <v/>
      </c>
      <c r="AA392" t="e">
        <f>IF(Sheet1!W392="Councillors",5120,IF(Sheet1!W392="Information Technology Services Dept.",1024,IF(Sheet1!W392="City Clerk and Solicitor Dept",1953,"No")))</f>
        <v>#VALUE!</v>
      </c>
      <c r="AB392" s="5" t="s">
        <v>96</v>
      </c>
      <c r="AC392" t="e">
        <f>IF(Sheet1!W392="Councillors",4608,IF(Sheet1!W392="Information Technology Services Dept.",921,IF(Sheet1!W392="City Clerk and Solicitor Dept",1855,"No")))</f>
        <v>#VALUE!</v>
      </c>
      <c r="AD392" t="e">
        <f t="shared" si="39"/>
        <v>#VALUE!</v>
      </c>
      <c r="AE392" t="str">
        <f ca="1">IF(Sheet1!AM392="DC1MDB01","DC1",IF(Sheet1!AM392="DC1MDB02","DC1",IF(Sheet1!AM392="DC1MDB03","DC1",IF(Sheet1!AM392="DC1MDB04","DC1",IF(Sheet1!AM392="DC1MDB05","DC1",IF(Sheet1!AM392="DC1MDB06","DC1",IF(Sheet1!AM392="DC1MDB07","DC1",IF(Sheet1!AM392="DC1MDB08","DC1",IF(Sheet1!AM392="DC1MDB09","DC1",IF(Sheet1!AM392="DC1MDB10","DC1",IF(Sheet1!AM392="DC4MDB01","DC4",IF(Sheet1!AM392="DC4MDB02","DC4",IF(Sheet1!AM392="DC4MDB03","DC4",IF(Sheet1!AM392="DC4MDB04","DC4",IF(Sheet1!AM392="DC4MDB05","DC4",IF(Sheet1!AM392="DC4MDB06","DC4",IF(Sheet1!AM392="DC4MDB07","DC4",IF(Sheet1!AM392="DC4MDB08","DC4",IF(Sheet1!AM392="DC4MDB09","DC4",IF(Sheet1!AM392="DC4MDB10","DC4","$False"))))))))))))))))))))</f>
        <v>DC4</v>
      </c>
      <c r="AF392" t="s">
        <v>35</v>
      </c>
      <c r="AG392" t="e">
        <f t="shared" si="40"/>
        <v>#VALUE!</v>
      </c>
      <c r="AH392" t="e">
        <f t="shared" si="41"/>
        <v>#VALUE!</v>
      </c>
      <c r="AI392" t="s">
        <v>11</v>
      </c>
      <c r="AJ392" t="s">
        <v>12</v>
      </c>
      <c r="AK392" t="s">
        <v>13</v>
      </c>
      <c r="AL392" t="s">
        <v>14</v>
      </c>
      <c r="AM392" t="s">
        <v>5</v>
      </c>
      <c r="AN392" t="s">
        <v>15</v>
      </c>
      <c r="AO392" t="s">
        <v>16</v>
      </c>
      <c r="AP392" t="s">
        <v>17</v>
      </c>
      <c r="AQ392" t="s">
        <v>18</v>
      </c>
      <c r="AR392" t="s">
        <v>19</v>
      </c>
    </row>
    <row r="393" spans="1:44" ht="13.5" customHeight="1">
      <c r="A393" s="7"/>
      <c r="B393" s="7"/>
      <c r="C393" s="7"/>
      <c r="D393" s="8"/>
      <c r="F393" s="9" t="str">
        <f>(Sheet1!AE393)</f>
        <v/>
      </c>
      <c r="G393" t="str">
        <f>IF(OR(Sheet1!AH393="Yes",Sheet1!AF393="Yes"),"\\CMFP538\"&amp;Sheet1!AK393,"")</f>
        <v/>
      </c>
      <c r="H393" t="str">
        <f>IF(G393="","",Sheet1!AK393)</f>
        <v/>
      </c>
      <c r="I393" t="str">
        <f>IF(G393="","",Sheet1!AJ393)</f>
        <v/>
      </c>
      <c r="J393" t="e">
        <f>PROPER(Sheet1!Z393)</f>
        <v>#VALUE!</v>
      </c>
      <c r="K393" t="e">
        <f>PROPER(TRIM(IF(ISERROR(Sheet1!N393),Sheet1!Q393,Sheet1!N393)))</f>
        <v>#VALUE!</v>
      </c>
      <c r="L393" t="e">
        <f>PROPER(Sheet1!V393)</f>
        <v>#VALUE!</v>
      </c>
      <c r="M393" t="str">
        <f>TRIM(IF(ISERROR(Sheet1!P393),"",Sheet1!P393))</f>
        <v/>
      </c>
      <c r="N393" s="6" t="e">
        <f>(Sheet1!AA393)</f>
        <v>#VALUE!</v>
      </c>
      <c r="O393" s="6" t="e">
        <f t="shared" si="37"/>
        <v>#VALUE!</v>
      </c>
      <c r="P393" s="6" t="e">
        <f>IF(Sheet1!X393="No","No",IF(Sheet1!X393="","No","Yes"))</f>
        <v>#VALUE!</v>
      </c>
      <c r="Q393" t="e">
        <f>(Sheet1!AB393)</f>
        <v>#VALUE!</v>
      </c>
      <c r="R393" s="6" t="e">
        <f>IF(Sheet1!F393=FALSE,Q393,Sheet1!G393&amp;Sheet1!F393)</f>
        <v>#VALUE!</v>
      </c>
      <c r="S393" s="6" t="e">
        <f t="shared" si="38"/>
        <v>#VALUE!</v>
      </c>
      <c r="T393" s="6" t="e">
        <f>IF(Sheet1!A393=0,"C=US;A= ;P=Regional Municip;O=Lisgar;S="&amp;K393&amp;";"&amp;"G="&amp;L393&amp;";"&amp;"I="&amp;M393&amp;";","C=US;A= ;P=Regional Municip;O=Lisgar;S="&amp;K393&amp;";"&amp;"G="&amp;L393&amp;Sheet1!A393&amp;";"&amp;"I="&amp;M393&amp;";")</f>
        <v>#N/A</v>
      </c>
      <c r="U393" t="str">
        <f ca="1">(Sheet1!AM393)</f>
        <v>DC1MDB04</v>
      </c>
      <c r="V393" t="e">
        <f>(Sheet1!AC393)</f>
        <v>#VALUE!</v>
      </c>
      <c r="W393" t="e">
        <f>Sheet3!D393</f>
        <v>#VALUE!</v>
      </c>
      <c r="X393" t="e">
        <f>Sheet3!E393</f>
        <v>#VALUE!</v>
      </c>
      <c r="Y393" t="str">
        <f t="shared" si="36"/>
        <v/>
      </c>
      <c r="Z393" t="str">
        <f>IF(ISERROR(Sheet1!AI393),"",Sheet1!AI393)</f>
        <v/>
      </c>
      <c r="AA393" t="e">
        <f>IF(Sheet1!W393="Councillors",5120,IF(Sheet1!W393="Information Technology Services Dept.",1024,IF(Sheet1!W393="City Clerk and Solicitor Dept",1953,"No")))</f>
        <v>#VALUE!</v>
      </c>
      <c r="AB393" s="5" t="s">
        <v>96</v>
      </c>
      <c r="AC393" t="e">
        <f>IF(Sheet1!W393="Councillors",4608,IF(Sheet1!W393="Information Technology Services Dept.",921,IF(Sheet1!W393="City Clerk and Solicitor Dept",1855,"No")))</f>
        <v>#VALUE!</v>
      </c>
      <c r="AD393" t="e">
        <f t="shared" si="39"/>
        <v>#VALUE!</v>
      </c>
      <c r="AE393" t="str">
        <f ca="1">IF(Sheet1!AM393="DC1MDB01","DC1",IF(Sheet1!AM393="DC1MDB02","DC1",IF(Sheet1!AM393="DC1MDB03","DC1",IF(Sheet1!AM393="DC1MDB04","DC1",IF(Sheet1!AM393="DC1MDB05","DC1",IF(Sheet1!AM393="DC1MDB06","DC1",IF(Sheet1!AM393="DC1MDB07","DC1",IF(Sheet1!AM393="DC1MDB08","DC1",IF(Sheet1!AM393="DC1MDB09","DC1",IF(Sheet1!AM393="DC1MDB10","DC1",IF(Sheet1!AM393="DC4MDB01","DC4",IF(Sheet1!AM393="DC4MDB02","DC4",IF(Sheet1!AM393="DC4MDB03","DC4",IF(Sheet1!AM393="DC4MDB04","DC4",IF(Sheet1!AM393="DC4MDB05","DC4",IF(Sheet1!AM393="DC4MDB06","DC4",IF(Sheet1!AM393="DC4MDB07","DC4",IF(Sheet1!AM393="DC4MDB08","DC4",IF(Sheet1!AM393="DC4MDB09","DC4",IF(Sheet1!AM393="DC4MDB10","DC4","$False"))))))))))))))))))))</f>
        <v>DC1</v>
      </c>
      <c r="AF393" t="s">
        <v>35</v>
      </c>
      <c r="AG393" t="e">
        <f t="shared" si="40"/>
        <v>#VALUE!</v>
      </c>
      <c r="AH393" t="e">
        <f t="shared" si="41"/>
        <v>#VALUE!</v>
      </c>
      <c r="AI393" t="s">
        <v>11</v>
      </c>
      <c r="AJ393" t="s">
        <v>12</v>
      </c>
      <c r="AK393" t="s">
        <v>13</v>
      </c>
      <c r="AL393" t="s">
        <v>14</v>
      </c>
      <c r="AM393" t="s">
        <v>5</v>
      </c>
      <c r="AN393" t="s">
        <v>15</v>
      </c>
      <c r="AO393" t="s">
        <v>16</v>
      </c>
      <c r="AP393" t="s">
        <v>17</v>
      </c>
      <c r="AQ393" t="s">
        <v>18</v>
      </c>
      <c r="AR393" t="s">
        <v>19</v>
      </c>
    </row>
    <row r="394" spans="1:44" ht="13.5" customHeight="1">
      <c r="A394" s="7"/>
      <c r="B394" s="7"/>
      <c r="C394" s="7"/>
      <c r="D394" s="8"/>
      <c r="F394" s="9" t="str">
        <f>(Sheet1!AE394)</f>
        <v/>
      </c>
      <c r="G394" t="str">
        <f>IF(OR(Sheet1!AH394="Yes",Sheet1!AF394="Yes"),"\\CMFP538\"&amp;Sheet1!AK394,"")</f>
        <v/>
      </c>
      <c r="H394" t="str">
        <f>IF(G394="","",Sheet1!AK394)</f>
        <v/>
      </c>
      <c r="I394" t="str">
        <f>IF(G394="","",Sheet1!AJ394)</f>
        <v/>
      </c>
      <c r="J394" t="e">
        <f>PROPER(Sheet1!Z394)</f>
        <v>#VALUE!</v>
      </c>
      <c r="K394" t="e">
        <f>PROPER(TRIM(IF(ISERROR(Sheet1!N394),Sheet1!Q394,Sheet1!N394)))</f>
        <v>#VALUE!</v>
      </c>
      <c r="L394" t="e">
        <f>PROPER(Sheet1!V394)</f>
        <v>#VALUE!</v>
      </c>
      <c r="M394" t="str">
        <f>TRIM(IF(ISERROR(Sheet1!P394),"",Sheet1!P394))</f>
        <v/>
      </c>
      <c r="N394" s="6" t="e">
        <f>(Sheet1!AA394)</f>
        <v>#VALUE!</v>
      </c>
      <c r="O394" s="6" t="e">
        <f t="shared" si="37"/>
        <v>#VALUE!</v>
      </c>
      <c r="P394" s="6" t="e">
        <f>IF(Sheet1!X394="No","No",IF(Sheet1!X394="","No","Yes"))</f>
        <v>#VALUE!</v>
      </c>
      <c r="Q394" t="e">
        <f>(Sheet1!AB394)</f>
        <v>#VALUE!</v>
      </c>
      <c r="R394" s="6" t="e">
        <f>IF(Sheet1!F394=FALSE,Q394,Sheet1!G394&amp;Sheet1!F394)</f>
        <v>#VALUE!</v>
      </c>
      <c r="S394" s="6" t="e">
        <f t="shared" si="38"/>
        <v>#VALUE!</v>
      </c>
      <c r="T394" s="6" t="e">
        <f>IF(Sheet1!A394=0,"C=US;A= ;P=Regional Municip;O=Lisgar;S="&amp;K394&amp;";"&amp;"G="&amp;L394&amp;";"&amp;"I="&amp;M394&amp;";","C=US;A= ;P=Regional Municip;O=Lisgar;S="&amp;K394&amp;";"&amp;"G="&amp;L394&amp;Sheet1!A394&amp;";"&amp;"I="&amp;M394&amp;";")</f>
        <v>#N/A</v>
      </c>
      <c r="U394" t="str">
        <f ca="1">(Sheet1!AM394)</f>
        <v>DC4MDB02</v>
      </c>
      <c r="V394" t="e">
        <f>(Sheet1!AC394)</f>
        <v>#VALUE!</v>
      </c>
      <c r="W394" t="e">
        <f>Sheet3!D394</f>
        <v>#VALUE!</v>
      </c>
      <c r="X394" t="e">
        <f>Sheet3!E394</f>
        <v>#VALUE!</v>
      </c>
      <c r="Y394" t="str">
        <f t="shared" si="36"/>
        <v/>
      </c>
      <c r="Z394" t="str">
        <f>IF(ISERROR(Sheet1!AI394),"",Sheet1!AI394)</f>
        <v/>
      </c>
      <c r="AA394" t="e">
        <f>IF(Sheet1!W394="Councillors",5120,IF(Sheet1!W394="Information Technology Services Dept.",1024,IF(Sheet1!W394="City Clerk and Solicitor Dept",1953,"No")))</f>
        <v>#VALUE!</v>
      </c>
      <c r="AB394" s="5" t="s">
        <v>96</v>
      </c>
      <c r="AC394" t="e">
        <f>IF(Sheet1!W394="Councillors",4608,IF(Sheet1!W394="Information Technology Services Dept.",921,IF(Sheet1!W394="City Clerk and Solicitor Dept",1855,"No")))</f>
        <v>#VALUE!</v>
      </c>
      <c r="AD394" t="e">
        <f t="shared" si="39"/>
        <v>#VALUE!</v>
      </c>
      <c r="AE394" t="str">
        <f ca="1">IF(Sheet1!AM394="DC1MDB01","DC1",IF(Sheet1!AM394="DC1MDB02","DC1",IF(Sheet1!AM394="DC1MDB03","DC1",IF(Sheet1!AM394="DC1MDB04","DC1",IF(Sheet1!AM394="DC1MDB05","DC1",IF(Sheet1!AM394="DC1MDB06","DC1",IF(Sheet1!AM394="DC1MDB07","DC1",IF(Sheet1!AM394="DC1MDB08","DC1",IF(Sheet1!AM394="DC1MDB09","DC1",IF(Sheet1!AM394="DC1MDB10","DC1",IF(Sheet1!AM394="DC4MDB01","DC4",IF(Sheet1!AM394="DC4MDB02","DC4",IF(Sheet1!AM394="DC4MDB03","DC4",IF(Sheet1!AM394="DC4MDB04","DC4",IF(Sheet1!AM394="DC4MDB05","DC4",IF(Sheet1!AM394="DC4MDB06","DC4",IF(Sheet1!AM394="DC4MDB07","DC4",IF(Sheet1!AM394="DC4MDB08","DC4",IF(Sheet1!AM394="DC4MDB09","DC4",IF(Sheet1!AM394="DC4MDB10","DC4","$False"))))))))))))))))))))</f>
        <v>DC4</v>
      </c>
      <c r="AF394" t="s">
        <v>35</v>
      </c>
      <c r="AG394" t="e">
        <f t="shared" si="40"/>
        <v>#VALUE!</v>
      </c>
      <c r="AH394" t="e">
        <f t="shared" si="41"/>
        <v>#VALUE!</v>
      </c>
      <c r="AI394" t="s">
        <v>11</v>
      </c>
      <c r="AJ394" t="s">
        <v>12</v>
      </c>
      <c r="AK394" t="s">
        <v>13</v>
      </c>
      <c r="AL394" t="s">
        <v>14</v>
      </c>
      <c r="AM394" t="s">
        <v>5</v>
      </c>
      <c r="AN394" t="s">
        <v>15</v>
      </c>
      <c r="AO394" t="s">
        <v>16</v>
      </c>
      <c r="AP394" t="s">
        <v>17</v>
      </c>
      <c r="AQ394" t="s">
        <v>18</v>
      </c>
      <c r="AR394" t="s">
        <v>19</v>
      </c>
    </row>
    <row r="395" spans="1:44" ht="13.5" customHeight="1">
      <c r="A395" s="7"/>
      <c r="B395" s="7"/>
      <c r="C395" s="7"/>
      <c r="D395" s="8"/>
      <c r="F395" s="9" t="str">
        <f>(Sheet1!AE395)</f>
        <v/>
      </c>
      <c r="G395" t="str">
        <f>IF(OR(Sheet1!AH395="Yes",Sheet1!AF395="Yes"),"\\CMFP538\"&amp;Sheet1!AK395,"")</f>
        <v/>
      </c>
      <c r="H395" t="str">
        <f>IF(G395="","",Sheet1!AK395)</f>
        <v/>
      </c>
      <c r="I395" t="str">
        <f>IF(G395="","",Sheet1!AJ395)</f>
        <v/>
      </c>
      <c r="J395" t="e">
        <f>PROPER(Sheet1!Z395)</f>
        <v>#VALUE!</v>
      </c>
      <c r="K395" t="e">
        <f>PROPER(TRIM(IF(ISERROR(Sheet1!N395),Sheet1!Q395,Sheet1!N395)))</f>
        <v>#VALUE!</v>
      </c>
      <c r="L395" t="e">
        <f>PROPER(Sheet1!V395)</f>
        <v>#VALUE!</v>
      </c>
      <c r="M395" t="str">
        <f>TRIM(IF(ISERROR(Sheet1!P395),"",Sheet1!P395))</f>
        <v/>
      </c>
      <c r="N395" s="6" t="e">
        <f>(Sheet1!AA395)</f>
        <v>#VALUE!</v>
      </c>
      <c r="O395" s="6" t="e">
        <f t="shared" si="37"/>
        <v>#VALUE!</v>
      </c>
      <c r="P395" s="6" t="e">
        <f>IF(Sheet1!X395="No","No",IF(Sheet1!X395="","No","Yes"))</f>
        <v>#VALUE!</v>
      </c>
      <c r="Q395" t="e">
        <f>(Sheet1!AB395)</f>
        <v>#VALUE!</v>
      </c>
      <c r="R395" s="6" t="e">
        <f>IF(Sheet1!F395=FALSE,Q395,Sheet1!G395&amp;Sheet1!F395)</f>
        <v>#VALUE!</v>
      </c>
      <c r="S395" s="6" t="e">
        <f t="shared" si="38"/>
        <v>#VALUE!</v>
      </c>
      <c r="T395" s="6" t="e">
        <f>IF(Sheet1!A395=0,"C=US;A= ;P=Regional Municip;O=Lisgar;S="&amp;K395&amp;";"&amp;"G="&amp;L395&amp;";"&amp;"I="&amp;M395&amp;";","C=US;A= ;P=Regional Municip;O=Lisgar;S="&amp;K395&amp;";"&amp;"G="&amp;L395&amp;Sheet1!A395&amp;";"&amp;"I="&amp;M395&amp;";")</f>
        <v>#N/A</v>
      </c>
      <c r="U395" t="str">
        <f ca="1">(Sheet1!AM395)</f>
        <v>DC1MDB03</v>
      </c>
      <c r="V395" t="e">
        <f>(Sheet1!AC395)</f>
        <v>#VALUE!</v>
      </c>
      <c r="W395" t="e">
        <f>Sheet3!D395</f>
        <v>#VALUE!</v>
      </c>
      <c r="X395" t="e">
        <f>Sheet3!E395</f>
        <v>#VALUE!</v>
      </c>
      <c r="Y395" t="str">
        <f t="shared" si="36"/>
        <v/>
      </c>
      <c r="Z395" t="str">
        <f>IF(ISERROR(Sheet1!AI395),"",Sheet1!AI395)</f>
        <v/>
      </c>
      <c r="AA395" t="e">
        <f>IF(Sheet1!W395="Councillors",5120,IF(Sheet1!W395="Information Technology Services Dept.",1024,IF(Sheet1!W395="City Clerk and Solicitor Dept",1953,"No")))</f>
        <v>#VALUE!</v>
      </c>
      <c r="AB395" s="5" t="s">
        <v>96</v>
      </c>
      <c r="AC395" t="e">
        <f>IF(Sheet1!W395="Councillors",4608,IF(Sheet1!W395="Information Technology Services Dept.",921,IF(Sheet1!W395="City Clerk and Solicitor Dept",1855,"No")))</f>
        <v>#VALUE!</v>
      </c>
      <c r="AD395" t="e">
        <f t="shared" si="39"/>
        <v>#VALUE!</v>
      </c>
      <c r="AE395" t="str">
        <f ca="1">IF(Sheet1!AM395="DC1MDB01","DC1",IF(Sheet1!AM395="DC1MDB02","DC1",IF(Sheet1!AM395="DC1MDB03","DC1",IF(Sheet1!AM395="DC1MDB04","DC1",IF(Sheet1!AM395="DC1MDB05","DC1",IF(Sheet1!AM395="DC1MDB06","DC1",IF(Sheet1!AM395="DC1MDB07","DC1",IF(Sheet1!AM395="DC1MDB08","DC1",IF(Sheet1!AM395="DC1MDB09","DC1",IF(Sheet1!AM395="DC1MDB10","DC1",IF(Sheet1!AM395="DC4MDB01","DC4",IF(Sheet1!AM395="DC4MDB02","DC4",IF(Sheet1!AM395="DC4MDB03","DC4",IF(Sheet1!AM395="DC4MDB04","DC4",IF(Sheet1!AM395="DC4MDB05","DC4",IF(Sheet1!AM395="DC4MDB06","DC4",IF(Sheet1!AM395="DC4MDB07","DC4",IF(Sheet1!AM395="DC4MDB08","DC4",IF(Sheet1!AM395="DC4MDB09","DC4",IF(Sheet1!AM395="DC4MDB10","DC4","$False"))))))))))))))))))))</f>
        <v>DC1</v>
      </c>
      <c r="AF395" t="s">
        <v>35</v>
      </c>
      <c r="AG395" t="e">
        <f t="shared" si="40"/>
        <v>#VALUE!</v>
      </c>
      <c r="AH395" t="e">
        <f t="shared" si="41"/>
        <v>#VALUE!</v>
      </c>
      <c r="AI395" t="s">
        <v>11</v>
      </c>
      <c r="AJ395" t="s">
        <v>12</v>
      </c>
      <c r="AK395" t="s">
        <v>13</v>
      </c>
      <c r="AL395" t="s">
        <v>14</v>
      </c>
      <c r="AM395" t="s">
        <v>5</v>
      </c>
      <c r="AN395" t="s">
        <v>15</v>
      </c>
      <c r="AO395" t="s">
        <v>16</v>
      </c>
      <c r="AP395" t="s">
        <v>17</v>
      </c>
      <c r="AQ395" t="s">
        <v>18</v>
      </c>
      <c r="AR395" t="s">
        <v>19</v>
      </c>
    </row>
    <row r="396" spans="1:44" ht="13.5" customHeight="1">
      <c r="A396" s="7"/>
      <c r="B396" s="7"/>
      <c r="C396" s="7"/>
      <c r="D396" s="8"/>
      <c r="F396" s="9" t="str">
        <f>(Sheet1!AE396)</f>
        <v/>
      </c>
      <c r="G396" t="str">
        <f>IF(OR(Sheet1!AH396="Yes",Sheet1!AF396="Yes"),"\\CMFP538\"&amp;Sheet1!AK396,"")</f>
        <v/>
      </c>
      <c r="H396" t="str">
        <f>IF(G396="","",Sheet1!AK396)</f>
        <v/>
      </c>
      <c r="I396" t="str">
        <f>IF(G396="","",Sheet1!AJ396)</f>
        <v/>
      </c>
      <c r="J396" t="e">
        <f>PROPER(Sheet1!Z396)</f>
        <v>#VALUE!</v>
      </c>
      <c r="K396" t="e">
        <f>PROPER(TRIM(IF(ISERROR(Sheet1!N396),Sheet1!Q396,Sheet1!N396)))</f>
        <v>#VALUE!</v>
      </c>
      <c r="L396" t="e">
        <f>PROPER(Sheet1!V396)</f>
        <v>#VALUE!</v>
      </c>
      <c r="M396" t="str">
        <f>TRIM(IF(ISERROR(Sheet1!P396),"",Sheet1!P396))</f>
        <v/>
      </c>
      <c r="N396" s="6" t="e">
        <f>(Sheet1!AA396)</f>
        <v>#VALUE!</v>
      </c>
      <c r="O396" s="6" t="e">
        <f t="shared" si="37"/>
        <v>#VALUE!</v>
      </c>
      <c r="P396" s="6" t="e">
        <f>IF(Sheet1!X396="No","No",IF(Sheet1!X396="","No","Yes"))</f>
        <v>#VALUE!</v>
      </c>
      <c r="Q396" t="e">
        <f>(Sheet1!AB396)</f>
        <v>#VALUE!</v>
      </c>
      <c r="R396" s="6" t="e">
        <f>IF(Sheet1!F396=FALSE,Q396,Sheet1!G396&amp;Sheet1!F396)</f>
        <v>#VALUE!</v>
      </c>
      <c r="S396" s="6" t="e">
        <f t="shared" si="38"/>
        <v>#VALUE!</v>
      </c>
      <c r="T396" s="6" t="e">
        <f>IF(Sheet1!A396=0,"C=US;A= ;P=Regional Municip;O=Lisgar;S="&amp;K396&amp;";"&amp;"G="&amp;L396&amp;";"&amp;"I="&amp;M396&amp;";","C=US;A= ;P=Regional Municip;O=Lisgar;S="&amp;K396&amp;";"&amp;"G="&amp;L396&amp;Sheet1!A396&amp;";"&amp;"I="&amp;M396&amp;";")</f>
        <v>#N/A</v>
      </c>
      <c r="U396" t="str">
        <f ca="1">(Sheet1!AM396)</f>
        <v>DC1MDB07</v>
      </c>
      <c r="V396" t="e">
        <f>(Sheet1!AC396)</f>
        <v>#VALUE!</v>
      </c>
      <c r="W396" t="e">
        <f>Sheet3!D396</f>
        <v>#VALUE!</v>
      </c>
      <c r="X396" t="e">
        <f>Sheet3!E396</f>
        <v>#VALUE!</v>
      </c>
      <c r="Y396" t="str">
        <f t="shared" si="36"/>
        <v/>
      </c>
      <c r="Z396" t="str">
        <f>IF(ISERROR(Sheet1!AI396),"",Sheet1!AI396)</f>
        <v/>
      </c>
      <c r="AA396" t="e">
        <f>IF(Sheet1!W396="Councillors",5120,IF(Sheet1!W396="Information Technology Services Dept.",1024,IF(Sheet1!W396="City Clerk and Solicitor Dept",1953,"No")))</f>
        <v>#VALUE!</v>
      </c>
      <c r="AB396" s="5" t="s">
        <v>96</v>
      </c>
      <c r="AC396" t="e">
        <f>IF(Sheet1!W396="Councillors",4608,IF(Sheet1!W396="Information Technology Services Dept.",921,IF(Sheet1!W396="City Clerk and Solicitor Dept",1855,"No")))</f>
        <v>#VALUE!</v>
      </c>
      <c r="AD396" t="e">
        <f t="shared" si="39"/>
        <v>#VALUE!</v>
      </c>
      <c r="AE396" t="str">
        <f ca="1">IF(Sheet1!AM396="DC1MDB01","DC1",IF(Sheet1!AM396="DC1MDB02","DC1",IF(Sheet1!AM396="DC1MDB03","DC1",IF(Sheet1!AM396="DC1MDB04","DC1",IF(Sheet1!AM396="DC1MDB05","DC1",IF(Sheet1!AM396="DC1MDB06","DC1",IF(Sheet1!AM396="DC1MDB07","DC1",IF(Sheet1!AM396="DC1MDB08","DC1",IF(Sheet1!AM396="DC1MDB09","DC1",IF(Sheet1!AM396="DC1MDB10","DC1",IF(Sheet1!AM396="DC4MDB01","DC4",IF(Sheet1!AM396="DC4MDB02","DC4",IF(Sheet1!AM396="DC4MDB03","DC4",IF(Sheet1!AM396="DC4MDB04","DC4",IF(Sheet1!AM396="DC4MDB05","DC4",IF(Sheet1!AM396="DC4MDB06","DC4",IF(Sheet1!AM396="DC4MDB07","DC4",IF(Sheet1!AM396="DC4MDB08","DC4",IF(Sheet1!AM396="DC4MDB09","DC4",IF(Sheet1!AM396="DC4MDB10","DC4","$False"))))))))))))))))))))</f>
        <v>DC1</v>
      </c>
      <c r="AF396" t="s">
        <v>35</v>
      </c>
      <c r="AG396" t="e">
        <f t="shared" si="40"/>
        <v>#VALUE!</v>
      </c>
      <c r="AH396" t="e">
        <f t="shared" si="41"/>
        <v>#VALUE!</v>
      </c>
      <c r="AI396" t="s">
        <v>11</v>
      </c>
      <c r="AJ396" t="s">
        <v>12</v>
      </c>
      <c r="AK396" t="s">
        <v>13</v>
      </c>
      <c r="AL396" t="s">
        <v>14</v>
      </c>
      <c r="AM396" t="s">
        <v>5</v>
      </c>
      <c r="AN396" t="s">
        <v>15</v>
      </c>
      <c r="AO396" t="s">
        <v>16</v>
      </c>
      <c r="AP396" t="s">
        <v>17</v>
      </c>
      <c r="AQ396" t="s">
        <v>18</v>
      </c>
      <c r="AR396" t="s">
        <v>19</v>
      </c>
    </row>
    <row r="397" spans="1:44" ht="13.5" customHeight="1">
      <c r="A397" s="7"/>
      <c r="B397" s="7"/>
      <c r="C397" s="7"/>
      <c r="D397" s="8"/>
      <c r="F397" s="9" t="str">
        <f>(Sheet1!AE397)</f>
        <v/>
      </c>
      <c r="G397" t="str">
        <f>IF(OR(Sheet1!AH397="Yes",Sheet1!AF397="Yes"),"\\CMFP538\"&amp;Sheet1!AK397,"")</f>
        <v/>
      </c>
      <c r="H397" t="str">
        <f>IF(G397="","",Sheet1!AK397)</f>
        <v/>
      </c>
      <c r="I397" t="str">
        <f>IF(G397="","",Sheet1!AJ397)</f>
        <v/>
      </c>
      <c r="J397" t="e">
        <f>PROPER(Sheet1!Z397)</f>
        <v>#VALUE!</v>
      </c>
      <c r="K397" t="e">
        <f>PROPER(TRIM(IF(ISERROR(Sheet1!N397),Sheet1!Q397,Sheet1!N397)))</f>
        <v>#VALUE!</v>
      </c>
      <c r="L397" t="e">
        <f>PROPER(Sheet1!V397)</f>
        <v>#VALUE!</v>
      </c>
      <c r="M397" t="str">
        <f>TRIM(IF(ISERROR(Sheet1!P397),"",Sheet1!P397))</f>
        <v/>
      </c>
      <c r="N397" s="6" t="e">
        <f>(Sheet1!AA397)</f>
        <v>#VALUE!</v>
      </c>
      <c r="O397" s="6" t="e">
        <f t="shared" si="37"/>
        <v>#VALUE!</v>
      </c>
      <c r="P397" s="6" t="e">
        <f>IF(Sheet1!X397="No","No",IF(Sheet1!X397="","No","Yes"))</f>
        <v>#VALUE!</v>
      </c>
      <c r="Q397" t="e">
        <f>(Sheet1!AB397)</f>
        <v>#VALUE!</v>
      </c>
      <c r="R397" s="6" t="e">
        <f>IF(Sheet1!F397=FALSE,Q397,Sheet1!G397&amp;Sheet1!F397)</f>
        <v>#VALUE!</v>
      </c>
      <c r="S397" s="6" t="e">
        <f t="shared" si="38"/>
        <v>#VALUE!</v>
      </c>
      <c r="T397" s="6" t="e">
        <f>IF(Sheet1!A397=0,"C=US;A= ;P=Regional Municip;O=Lisgar;S="&amp;K397&amp;";"&amp;"G="&amp;L397&amp;";"&amp;"I="&amp;M397&amp;";","C=US;A= ;P=Regional Municip;O=Lisgar;S="&amp;K397&amp;";"&amp;"G="&amp;L397&amp;Sheet1!A397&amp;";"&amp;"I="&amp;M397&amp;";")</f>
        <v>#N/A</v>
      </c>
      <c r="U397" t="str">
        <f ca="1">(Sheet1!AM397)</f>
        <v>DC1MDB05</v>
      </c>
      <c r="V397" t="e">
        <f>(Sheet1!AC397)</f>
        <v>#VALUE!</v>
      </c>
      <c r="W397" t="e">
        <f>Sheet3!D397</f>
        <v>#VALUE!</v>
      </c>
      <c r="X397" t="e">
        <f>Sheet3!E397</f>
        <v>#VALUE!</v>
      </c>
      <c r="Y397" t="str">
        <f t="shared" si="36"/>
        <v/>
      </c>
      <c r="Z397" t="str">
        <f>IF(ISERROR(Sheet1!AI397),"",Sheet1!AI397)</f>
        <v/>
      </c>
      <c r="AA397" t="e">
        <f>IF(Sheet1!W397="Councillors",5120,IF(Sheet1!W397="Information Technology Services Dept.",1024,IF(Sheet1!W397="City Clerk and Solicitor Dept",1953,"No")))</f>
        <v>#VALUE!</v>
      </c>
      <c r="AB397" s="5" t="s">
        <v>96</v>
      </c>
      <c r="AC397" t="e">
        <f>IF(Sheet1!W397="Councillors",4608,IF(Sheet1!W397="Information Technology Services Dept.",921,IF(Sheet1!W397="City Clerk and Solicitor Dept",1855,"No")))</f>
        <v>#VALUE!</v>
      </c>
      <c r="AD397" t="e">
        <f t="shared" si="39"/>
        <v>#VALUE!</v>
      </c>
      <c r="AE397" t="str">
        <f ca="1">IF(Sheet1!AM397="DC1MDB01","DC1",IF(Sheet1!AM397="DC1MDB02","DC1",IF(Sheet1!AM397="DC1MDB03","DC1",IF(Sheet1!AM397="DC1MDB04","DC1",IF(Sheet1!AM397="DC1MDB05","DC1",IF(Sheet1!AM397="DC1MDB06","DC1",IF(Sheet1!AM397="DC1MDB07","DC1",IF(Sheet1!AM397="DC1MDB08","DC1",IF(Sheet1!AM397="DC1MDB09","DC1",IF(Sheet1!AM397="DC1MDB10","DC1",IF(Sheet1!AM397="DC4MDB01","DC4",IF(Sheet1!AM397="DC4MDB02","DC4",IF(Sheet1!AM397="DC4MDB03","DC4",IF(Sheet1!AM397="DC4MDB04","DC4",IF(Sheet1!AM397="DC4MDB05","DC4",IF(Sheet1!AM397="DC4MDB06","DC4",IF(Sheet1!AM397="DC4MDB07","DC4",IF(Sheet1!AM397="DC4MDB08","DC4",IF(Sheet1!AM397="DC4MDB09","DC4",IF(Sheet1!AM397="DC4MDB10","DC4","$False"))))))))))))))))))))</f>
        <v>DC1</v>
      </c>
      <c r="AF397" t="s">
        <v>35</v>
      </c>
      <c r="AG397" t="e">
        <f t="shared" si="40"/>
        <v>#VALUE!</v>
      </c>
      <c r="AH397" t="e">
        <f t="shared" si="41"/>
        <v>#VALUE!</v>
      </c>
      <c r="AI397" t="s">
        <v>11</v>
      </c>
      <c r="AJ397" t="s">
        <v>12</v>
      </c>
      <c r="AK397" t="s">
        <v>13</v>
      </c>
      <c r="AL397" t="s">
        <v>14</v>
      </c>
      <c r="AM397" t="s">
        <v>5</v>
      </c>
      <c r="AN397" t="s">
        <v>15</v>
      </c>
      <c r="AO397" t="s">
        <v>16</v>
      </c>
      <c r="AP397" t="s">
        <v>17</v>
      </c>
      <c r="AQ397" t="s">
        <v>18</v>
      </c>
      <c r="AR397" t="s">
        <v>19</v>
      </c>
    </row>
    <row r="398" spans="1:44" ht="13.5" customHeight="1">
      <c r="A398" s="7"/>
      <c r="B398" s="7"/>
      <c r="C398" s="7"/>
      <c r="D398" s="8"/>
      <c r="F398" s="9" t="str">
        <f>(Sheet1!AE398)</f>
        <v/>
      </c>
      <c r="G398" t="str">
        <f>IF(OR(Sheet1!AH398="Yes",Sheet1!AF398="Yes"),"\\CMFP538\"&amp;Sheet1!AK398,"")</f>
        <v/>
      </c>
      <c r="H398" t="str">
        <f>IF(G398="","",Sheet1!AK398)</f>
        <v/>
      </c>
      <c r="I398" t="str">
        <f>IF(G398="","",Sheet1!AJ398)</f>
        <v/>
      </c>
      <c r="J398" t="e">
        <f>PROPER(Sheet1!Z398)</f>
        <v>#VALUE!</v>
      </c>
      <c r="K398" t="e">
        <f>PROPER(TRIM(IF(ISERROR(Sheet1!N398),Sheet1!Q398,Sheet1!N398)))</f>
        <v>#VALUE!</v>
      </c>
      <c r="L398" t="e">
        <f>PROPER(Sheet1!V398)</f>
        <v>#VALUE!</v>
      </c>
      <c r="M398" t="str">
        <f>TRIM(IF(ISERROR(Sheet1!P398),"",Sheet1!P398))</f>
        <v/>
      </c>
      <c r="N398" s="6" t="e">
        <f>(Sheet1!AA398)</f>
        <v>#VALUE!</v>
      </c>
      <c r="O398" s="6" t="e">
        <f t="shared" si="37"/>
        <v>#VALUE!</v>
      </c>
      <c r="P398" s="6" t="e">
        <f>IF(Sheet1!X398="No","No",IF(Sheet1!X398="","No","Yes"))</f>
        <v>#VALUE!</v>
      </c>
      <c r="Q398" t="e">
        <f>(Sheet1!AB398)</f>
        <v>#VALUE!</v>
      </c>
      <c r="R398" s="6" t="e">
        <f>IF(Sheet1!F398=FALSE,Q398,Sheet1!G398&amp;Sheet1!F398)</f>
        <v>#VALUE!</v>
      </c>
      <c r="S398" s="6" t="e">
        <f t="shared" si="38"/>
        <v>#VALUE!</v>
      </c>
      <c r="T398" s="6" t="e">
        <f>IF(Sheet1!A398=0,"C=US;A= ;P=Regional Municip;O=Lisgar;S="&amp;K398&amp;";"&amp;"G="&amp;L398&amp;";"&amp;"I="&amp;M398&amp;";","C=US;A= ;P=Regional Municip;O=Lisgar;S="&amp;K398&amp;";"&amp;"G="&amp;L398&amp;Sheet1!A398&amp;";"&amp;"I="&amp;M398&amp;";")</f>
        <v>#N/A</v>
      </c>
      <c r="U398" t="str">
        <f ca="1">(Sheet1!AM398)</f>
        <v>DC1MDB06</v>
      </c>
      <c r="V398" t="e">
        <f>(Sheet1!AC398)</f>
        <v>#VALUE!</v>
      </c>
      <c r="W398" t="e">
        <f>Sheet3!D398</f>
        <v>#VALUE!</v>
      </c>
      <c r="X398" t="e">
        <f>Sheet3!E398</f>
        <v>#VALUE!</v>
      </c>
      <c r="Y398" t="str">
        <f t="shared" si="36"/>
        <v/>
      </c>
      <c r="Z398" t="str">
        <f>IF(ISERROR(Sheet1!AI398),"",Sheet1!AI398)</f>
        <v/>
      </c>
      <c r="AA398" t="e">
        <f>IF(Sheet1!W398="Councillors",5120,IF(Sheet1!W398="Information Technology Services Dept.",1024,IF(Sheet1!W398="City Clerk and Solicitor Dept",1953,"No")))</f>
        <v>#VALUE!</v>
      </c>
      <c r="AB398" s="5" t="s">
        <v>96</v>
      </c>
      <c r="AC398" t="e">
        <f>IF(Sheet1!W398="Councillors",4608,IF(Sheet1!W398="Information Technology Services Dept.",921,IF(Sheet1!W398="City Clerk and Solicitor Dept",1855,"No")))</f>
        <v>#VALUE!</v>
      </c>
      <c r="AD398" t="e">
        <f t="shared" si="39"/>
        <v>#VALUE!</v>
      </c>
      <c r="AE398" t="str">
        <f ca="1">IF(Sheet1!AM398="DC1MDB01","DC1",IF(Sheet1!AM398="DC1MDB02","DC1",IF(Sheet1!AM398="DC1MDB03","DC1",IF(Sheet1!AM398="DC1MDB04","DC1",IF(Sheet1!AM398="DC1MDB05","DC1",IF(Sheet1!AM398="DC1MDB06","DC1",IF(Sheet1!AM398="DC1MDB07","DC1",IF(Sheet1!AM398="DC1MDB08","DC1",IF(Sheet1!AM398="DC1MDB09","DC1",IF(Sheet1!AM398="DC1MDB10","DC1",IF(Sheet1!AM398="DC4MDB01","DC4",IF(Sheet1!AM398="DC4MDB02","DC4",IF(Sheet1!AM398="DC4MDB03","DC4",IF(Sheet1!AM398="DC4MDB04","DC4",IF(Sheet1!AM398="DC4MDB05","DC4",IF(Sheet1!AM398="DC4MDB06","DC4",IF(Sheet1!AM398="DC4MDB07","DC4",IF(Sheet1!AM398="DC4MDB08","DC4",IF(Sheet1!AM398="DC4MDB09","DC4",IF(Sheet1!AM398="DC4MDB10","DC4","$False"))))))))))))))))))))</f>
        <v>DC1</v>
      </c>
      <c r="AF398" t="s">
        <v>35</v>
      </c>
      <c r="AG398" t="e">
        <f t="shared" si="40"/>
        <v>#VALUE!</v>
      </c>
      <c r="AH398" t="e">
        <f t="shared" si="41"/>
        <v>#VALUE!</v>
      </c>
      <c r="AI398" t="s">
        <v>11</v>
      </c>
      <c r="AJ398" t="s">
        <v>12</v>
      </c>
      <c r="AK398" t="s">
        <v>13</v>
      </c>
      <c r="AL398" t="s">
        <v>14</v>
      </c>
      <c r="AM398" t="s">
        <v>5</v>
      </c>
      <c r="AN398" t="s">
        <v>15</v>
      </c>
      <c r="AO398" t="s">
        <v>16</v>
      </c>
      <c r="AP398" t="s">
        <v>17</v>
      </c>
      <c r="AQ398" t="s">
        <v>18</v>
      </c>
      <c r="AR398" t="s">
        <v>19</v>
      </c>
    </row>
    <row r="399" spans="1:44" ht="13.5" customHeight="1">
      <c r="A399" s="7"/>
      <c r="B399" s="7"/>
      <c r="C399" s="7"/>
      <c r="D399" s="8"/>
      <c r="F399" s="9" t="str">
        <f>(Sheet1!AE399)</f>
        <v/>
      </c>
      <c r="G399" t="str">
        <f>IF(OR(Sheet1!AH399="Yes",Sheet1!AF399="Yes"),"\\CMFP538\"&amp;Sheet1!AK399,"")</f>
        <v/>
      </c>
      <c r="H399" t="str">
        <f>IF(G399="","",Sheet1!AK399)</f>
        <v/>
      </c>
      <c r="I399" t="str">
        <f>IF(G399="","",Sheet1!AJ399)</f>
        <v/>
      </c>
      <c r="J399" t="e">
        <f>PROPER(Sheet1!Z399)</f>
        <v>#VALUE!</v>
      </c>
      <c r="K399" t="e">
        <f>PROPER(TRIM(IF(ISERROR(Sheet1!N399),Sheet1!Q399,Sheet1!N399)))</f>
        <v>#VALUE!</v>
      </c>
      <c r="L399" t="e">
        <f>PROPER(Sheet1!V399)</f>
        <v>#VALUE!</v>
      </c>
      <c r="M399" t="str">
        <f>TRIM(IF(ISERROR(Sheet1!P399),"",Sheet1!P399))</f>
        <v/>
      </c>
      <c r="N399" s="6" t="e">
        <f>(Sheet1!AA399)</f>
        <v>#VALUE!</v>
      </c>
      <c r="O399" s="6" t="e">
        <f t="shared" si="37"/>
        <v>#VALUE!</v>
      </c>
      <c r="P399" s="6" t="e">
        <f>IF(Sheet1!X399="No","No",IF(Sheet1!X399="","No","Yes"))</f>
        <v>#VALUE!</v>
      </c>
      <c r="Q399" t="e">
        <f>(Sheet1!AB399)</f>
        <v>#VALUE!</v>
      </c>
      <c r="R399" s="6" t="e">
        <f>IF(Sheet1!F399=FALSE,Q399,Sheet1!G399&amp;Sheet1!F399)</f>
        <v>#VALUE!</v>
      </c>
      <c r="S399" s="6" t="e">
        <f t="shared" si="38"/>
        <v>#VALUE!</v>
      </c>
      <c r="T399" s="6" t="e">
        <f>IF(Sheet1!A399=0,"C=US;A= ;P=Regional Municip;O=Lisgar;S="&amp;K399&amp;";"&amp;"G="&amp;L399&amp;";"&amp;"I="&amp;M399&amp;";","C=US;A= ;P=Regional Municip;O=Lisgar;S="&amp;K399&amp;";"&amp;"G="&amp;L399&amp;Sheet1!A399&amp;";"&amp;"I="&amp;M399&amp;";")</f>
        <v>#N/A</v>
      </c>
      <c r="U399" t="str">
        <f ca="1">(Sheet1!AM399)</f>
        <v>DC1MDB09</v>
      </c>
      <c r="V399" t="e">
        <f>(Sheet1!AC399)</f>
        <v>#VALUE!</v>
      </c>
      <c r="W399" t="e">
        <f>Sheet3!D399</f>
        <v>#VALUE!</v>
      </c>
      <c r="X399" t="e">
        <f>Sheet3!E399</f>
        <v>#VALUE!</v>
      </c>
      <c r="Y399" t="str">
        <f t="shared" si="36"/>
        <v/>
      </c>
      <c r="Z399" t="str">
        <f>IF(ISERROR(Sheet1!AI399),"",Sheet1!AI399)</f>
        <v/>
      </c>
      <c r="AA399" t="e">
        <f>IF(Sheet1!W399="Councillors",5120,IF(Sheet1!W399="Information Technology Services Dept.",1024,IF(Sheet1!W399="City Clerk and Solicitor Dept",1953,"No")))</f>
        <v>#VALUE!</v>
      </c>
      <c r="AB399" s="5" t="s">
        <v>96</v>
      </c>
      <c r="AC399" t="e">
        <f>IF(Sheet1!W399="Councillors",4608,IF(Sheet1!W399="Information Technology Services Dept.",921,IF(Sheet1!W399="City Clerk and Solicitor Dept",1855,"No")))</f>
        <v>#VALUE!</v>
      </c>
      <c r="AD399" t="e">
        <f t="shared" si="39"/>
        <v>#VALUE!</v>
      </c>
      <c r="AE399" t="str">
        <f ca="1">IF(Sheet1!AM399="DC1MDB01","DC1",IF(Sheet1!AM399="DC1MDB02","DC1",IF(Sheet1!AM399="DC1MDB03","DC1",IF(Sheet1!AM399="DC1MDB04","DC1",IF(Sheet1!AM399="DC1MDB05","DC1",IF(Sheet1!AM399="DC1MDB06","DC1",IF(Sheet1!AM399="DC1MDB07","DC1",IF(Sheet1!AM399="DC1MDB08","DC1",IF(Sheet1!AM399="DC1MDB09","DC1",IF(Sheet1!AM399="DC1MDB10","DC1",IF(Sheet1!AM399="DC4MDB01","DC4",IF(Sheet1!AM399="DC4MDB02","DC4",IF(Sheet1!AM399="DC4MDB03","DC4",IF(Sheet1!AM399="DC4MDB04","DC4",IF(Sheet1!AM399="DC4MDB05","DC4",IF(Sheet1!AM399="DC4MDB06","DC4",IF(Sheet1!AM399="DC4MDB07","DC4",IF(Sheet1!AM399="DC4MDB08","DC4",IF(Sheet1!AM399="DC4MDB09","DC4",IF(Sheet1!AM399="DC4MDB10","DC4","$False"))))))))))))))))))))</f>
        <v>DC1</v>
      </c>
      <c r="AF399" t="s">
        <v>35</v>
      </c>
      <c r="AG399" t="e">
        <f t="shared" si="40"/>
        <v>#VALUE!</v>
      </c>
      <c r="AH399" t="e">
        <f t="shared" si="41"/>
        <v>#VALUE!</v>
      </c>
      <c r="AI399" t="s">
        <v>11</v>
      </c>
      <c r="AJ399" t="s">
        <v>12</v>
      </c>
      <c r="AK399" t="s">
        <v>13</v>
      </c>
      <c r="AL399" t="s">
        <v>14</v>
      </c>
      <c r="AM399" t="s">
        <v>5</v>
      </c>
      <c r="AN399" t="s">
        <v>15</v>
      </c>
      <c r="AO399" t="s">
        <v>16</v>
      </c>
      <c r="AP399" t="s">
        <v>17</v>
      </c>
      <c r="AQ399" t="s">
        <v>18</v>
      </c>
      <c r="AR399" t="s">
        <v>19</v>
      </c>
    </row>
    <row r="400" spans="1:44" ht="13.5" customHeight="1">
      <c r="A400" s="7"/>
      <c r="B400" s="7"/>
      <c r="C400" s="7"/>
      <c r="D400" s="8"/>
      <c r="F400" s="9" t="str">
        <f>(Sheet1!AE400)</f>
        <v/>
      </c>
      <c r="G400" t="str">
        <f>IF(OR(Sheet1!AH400="Yes",Sheet1!AF400="Yes"),"\\CMFP538\"&amp;Sheet1!AK400,"")</f>
        <v/>
      </c>
      <c r="H400" t="str">
        <f>IF(G400="","",Sheet1!AK400)</f>
        <v/>
      </c>
      <c r="I400" t="str">
        <f>IF(G400="","",Sheet1!AJ400)</f>
        <v/>
      </c>
      <c r="J400" t="e">
        <f>PROPER(Sheet1!Z400)</f>
        <v>#VALUE!</v>
      </c>
      <c r="K400" t="e">
        <f>PROPER(TRIM(IF(ISERROR(Sheet1!N400),Sheet1!Q400,Sheet1!N400)))</f>
        <v>#VALUE!</v>
      </c>
      <c r="L400" t="e">
        <f>PROPER(Sheet1!V400)</f>
        <v>#VALUE!</v>
      </c>
      <c r="M400" t="str">
        <f>TRIM(IF(ISERROR(Sheet1!P400),"",Sheet1!P400))</f>
        <v/>
      </c>
      <c r="N400" s="6" t="e">
        <f>(Sheet1!AA400)</f>
        <v>#VALUE!</v>
      </c>
      <c r="O400" s="6" t="e">
        <f t="shared" si="37"/>
        <v>#VALUE!</v>
      </c>
      <c r="P400" s="6" t="e">
        <f>IF(Sheet1!X400="No","No",IF(Sheet1!X400="","No","Yes"))</f>
        <v>#VALUE!</v>
      </c>
      <c r="Q400" t="e">
        <f>(Sheet1!AB400)</f>
        <v>#VALUE!</v>
      </c>
      <c r="R400" s="6" t="e">
        <f>IF(Sheet1!F400=FALSE,Q400,Sheet1!G400&amp;Sheet1!F400)</f>
        <v>#VALUE!</v>
      </c>
      <c r="S400" s="6" t="e">
        <f t="shared" si="38"/>
        <v>#VALUE!</v>
      </c>
      <c r="T400" s="6" t="e">
        <f>IF(Sheet1!A400=0,"C=US;A= ;P=Regional Municip;O=Lisgar;S="&amp;K400&amp;";"&amp;"G="&amp;L400&amp;";"&amp;"I="&amp;M400&amp;";","C=US;A= ;P=Regional Municip;O=Lisgar;S="&amp;K400&amp;";"&amp;"G="&amp;L400&amp;Sheet1!A400&amp;";"&amp;"I="&amp;M400&amp;";")</f>
        <v>#N/A</v>
      </c>
      <c r="U400" t="str">
        <f ca="1">(Sheet1!AM400)</f>
        <v>DC4MDB10</v>
      </c>
      <c r="V400" t="e">
        <f>(Sheet1!AC400)</f>
        <v>#VALUE!</v>
      </c>
      <c r="W400" t="e">
        <f>Sheet3!D400</f>
        <v>#VALUE!</v>
      </c>
      <c r="X400" t="e">
        <f>Sheet3!E400</f>
        <v>#VALUE!</v>
      </c>
      <c r="Y400" t="str">
        <f t="shared" si="36"/>
        <v/>
      </c>
      <c r="Z400" t="str">
        <f>IF(ISERROR(Sheet1!AI400),"",Sheet1!AI400)</f>
        <v/>
      </c>
      <c r="AA400" t="e">
        <f>IF(Sheet1!W400="Councillors",5120,IF(Sheet1!W400="Information Technology Services Dept.",1024,IF(Sheet1!W400="City Clerk and Solicitor Dept",1953,"No")))</f>
        <v>#VALUE!</v>
      </c>
      <c r="AB400" s="5" t="s">
        <v>96</v>
      </c>
      <c r="AC400" t="e">
        <f>IF(Sheet1!W400="Councillors",4608,IF(Sheet1!W400="Information Technology Services Dept.",921,IF(Sheet1!W400="City Clerk and Solicitor Dept",1855,"No")))</f>
        <v>#VALUE!</v>
      </c>
      <c r="AD400" t="e">
        <f t="shared" si="39"/>
        <v>#VALUE!</v>
      </c>
      <c r="AE400" t="str">
        <f ca="1">IF(Sheet1!AM400="DC1MDB01","DC1",IF(Sheet1!AM400="DC1MDB02","DC1",IF(Sheet1!AM400="DC1MDB03","DC1",IF(Sheet1!AM400="DC1MDB04","DC1",IF(Sheet1!AM400="DC1MDB05","DC1",IF(Sheet1!AM400="DC1MDB06","DC1",IF(Sheet1!AM400="DC1MDB07","DC1",IF(Sheet1!AM400="DC1MDB08","DC1",IF(Sheet1!AM400="DC1MDB09","DC1",IF(Sheet1!AM400="DC1MDB10","DC1",IF(Sheet1!AM400="DC4MDB01","DC4",IF(Sheet1!AM400="DC4MDB02","DC4",IF(Sheet1!AM400="DC4MDB03","DC4",IF(Sheet1!AM400="DC4MDB04","DC4",IF(Sheet1!AM400="DC4MDB05","DC4",IF(Sheet1!AM400="DC4MDB06","DC4",IF(Sheet1!AM400="DC4MDB07","DC4",IF(Sheet1!AM400="DC4MDB08","DC4",IF(Sheet1!AM400="DC4MDB09","DC4",IF(Sheet1!AM400="DC4MDB10","DC4","$False"))))))))))))))))))))</f>
        <v>DC4</v>
      </c>
      <c r="AF400" t="s">
        <v>35</v>
      </c>
      <c r="AG400" t="e">
        <f t="shared" si="40"/>
        <v>#VALUE!</v>
      </c>
      <c r="AH400" t="e">
        <f t="shared" si="41"/>
        <v>#VALUE!</v>
      </c>
      <c r="AI400" t="s">
        <v>11</v>
      </c>
      <c r="AJ400" t="s">
        <v>12</v>
      </c>
      <c r="AK400" t="s">
        <v>13</v>
      </c>
      <c r="AL400" t="s">
        <v>14</v>
      </c>
      <c r="AM400" t="s">
        <v>5</v>
      </c>
      <c r="AN400" t="s">
        <v>15</v>
      </c>
      <c r="AO400" t="s">
        <v>16</v>
      </c>
      <c r="AP400" t="s">
        <v>17</v>
      </c>
      <c r="AQ400" t="s">
        <v>18</v>
      </c>
      <c r="AR400" t="s">
        <v>19</v>
      </c>
    </row>
    <row r="401" spans="1:44" ht="13.5" customHeight="1">
      <c r="A401" s="7"/>
      <c r="B401" s="7"/>
      <c r="C401" s="7"/>
      <c r="D401" s="8"/>
      <c r="F401" s="9" t="str">
        <f>(Sheet1!AE401)</f>
        <v/>
      </c>
      <c r="G401" t="str">
        <f>IF(OR(Sheet1!AH401="Yes",Sheet1!AF401="Yes"),"\\CMFP538\"&amp;Sheet1!AK401,"")</f>
        <v/>
      </c>
      <c r="H401" t="str">
        <f>IF(G401="","",Sheet1!AK401)</f>
        <v/>
      </c>
      <c r="I401" t="str">
        <f>IF(G401="","",Sheet1!AJ401)</f>
        <v/>
      </c>
      <c r="J401" t="e">
        <f>PROPER(Sheet1!Z401)</f>
        <v>#VALUE!</v>
      </c>
      <c r="K401" t="e">
        <f>PROPER(TRIM(IF(ISERROR(Sheet1!N401),Sheet1!Q401,Sheet1!N401)))</f>
        <v>#VALUE!</v>
      </c>
      <c r="L401" t="e">
        <f>PROPER(Sheet1!V401)</f>
        <v>#VALUE!</v>
      </c>
      <c r="M401" t="str">
        <f>TRIM(IF(ISERROR(Sheet1!P401),"",Sheet1!P401))</f>
        <v/>
      </c>
      <c r="N401" s="6" t="e">
        <f>(Sheet1!AA401)</f>
        <v>#VALUE!</v>
      </c>
      <c r="O401" s="6" t="e">
        <f t="shared" si="37"/>
        <v>#VALUE!</v>
      </c>
      <c r="P401" s="6" t="e">
        <f>IF(Sheet1!X401="No","No",IF(Sheet1!X401="","No","Yes"))</f>
        <v>#VALUE!</v>
      </c>
      <c r="Q401" t="e">
        <f>(Sheet1!AB401)</f>
        <v>#VALUE!</v>
      </c>
      <c r="R401" s="6" t="e">
        <f>IF(Sheet1!F401=FALSE,Q401,Sheet1!G401&amp;Sheet1!F401)</f>
        <v>#VALUE!</v>
      </c>
      <c r="S401" s="6" t="e">
        <f t="shared" si="38"/>
        <v>#VALUE!</v>
      </c>
      <c r="T401" s="6" t="e">
        <f>IF(Sheet1!A401=0,"C=US;A= ;P=Regional Municip;O=Lisgar;S="&amp;K401&amp;";"&amp;"G="&amp;L401&amp;";"&amp;"I="&amp;M401&amp;";","C=US;A= ;P=Regional Municip;O=Lisgar;S="&amp;K401&amp;";"&amp;"G="&amp;L401&amp;Sheet1!A401&amp;";"&amp;"I="&amp;M401&amp;";")</f>
        <v>#N/A</v>
      </c>
      <c r="U401" t="str">
        <f ca="1">(Sheet1!AM401)</f>
        <v>DC4MDB10</v>
      </c>
      <c r="V401" t="e">
        <f>(Sheet1!AC401)</f>
        <v>#VALUE!</v>
      </c>
      <c r="W401" t="e">
        <f>Sheet3!D401</f>
        <v>#VALUE!</v>
      </c>
      <c r="X401" t="e">
        <f>Sheet3!E401</f>
        <v>#VALUE!</v>
      </c>
      <c r="Y401" t="str">
        <f t="shared" si="36"/>
        <v/>
      </c>
      <c r="Z401" t="str">
        <f>IF(ISERROR(Sheet1!AI401),"",Sheet1!AI401)</f>
        <v/>
      </c>
      <c r="AA401" t="e">
        <f>IF(Sheet1!W401="Councillors",5120,IF(Sheet1!W401="Information Technology Services Dept.",1024,IF(Sheet1!W401="City Clerk and Solicitor Dept",1953,"No")))</f>
        <v>#VALUE!</v>
      </c>
      <c r="AB401" s="5" t="s">
        <v>96</v>
      </c>
      <c r="AC401" t="e">
        <f>IF(Sheet1!W401="Councillors",4608,IF(Sheet1!W401="Information Technology Services Dept.",921,IF(Sheet1!W401="City Clerk and Solicitor Dept",1855,"No")))</f>
        <v>#VALUE!</v>
      </c>
      <c r="AD401" t="e">
        <f t="shared" si="39"/>
        <v>#VALUE!</v>
      </c>
      <c r="AE401" t="str">
        <f ca="1">IF(Sheet1!AM401="DC1MDB01","DC1",IF(Sheet1!AM401="DC1MDB02","DC1",IF(Sheet1!AM401="DC1MDB03","DC1",IF(Sheet1!AM401="DC1MDB04","DC1",IF(Sheet1!AM401="DC1MDB05","DC1",IF(Sheet1!AM401="DC1MDB06","DC1",IF(Sheet1!AM401="DC1MDB07","DC1",IF(Sheet1!AM401="DC1MDB08","DC1",IF(Sheet1!AM401="DC1MDB09","DC1",IF(Sheet1!AM401="DC1MDB10","DC1",IF(Sheet1!AM401="DC4MDB01","DC4",IF(Sheet1!AM401="DC4MDB02","DC4",IF(Sheet1!AM401="DC4MDB03","DC4",IF(Sheet1!AM401="DC4MDB04","DC4",IF(Sheet1!AM401="DC4MDB05","DC4",IF(Sheet1!AM401="DC4MDB06","DC4",IF(Sheet1!AM401="DC4MDB07","DC4",IF(Sheet1!AM401="DC4MDB08","DC4",IF(Sheet1!AM401="DC4MDB09","DC4",IF(Sheet1!AM401="DC4MDB10","DC4","$False"))))))))))))))))))))</f>
        <v>DC4</v>
      </c>
      <c r="AF401" t="s">
        <v>35</v>
      </c>
      <c r="AG401" t="e">
        <f t="shared" si="40"/>
        <v>#VALUE!</v>
      </c>
      <c r="AH401" t="e">
        <f t="shared" si="41"/>
        <v>#VALUE!</v>
      </c>
      <c r="AI401" t="s">
        <v>11</v>
      </c>
      <c r="AJ401" t="s">
        <v>12</v>
      </c>
      <c r="AK401" t="s">
        <v>13</v>
      </c>
      <c r="AL401" t="s">
        <v>14</v>
      </c>
      <c r="AM401" t="s">
        <v>5</v>
      </c>
      <c r="AN401" t="s">
        <v>15</v>
      </c>
      <c r="AO401" t="s">
        <v>16</v>
      </c>
      <c r="AP401" t="s">
        <v>17</v>
      </c>
      <c r="AQ401" t="s">
        <v>18</v>
      </c>
      <c r="AR401" t="s">
        <v>19</v>
      </c>
    </row>
    <row r="402" spans="1:44" ht="13.5" customHeight="1">
      <c r="A402" s="7"/>
      <c r="B402" s="7"/>
      <c r="C402" s="7"/>
      <c r="D402" s="8"/>
      <c r="F402" s="9" t="str">
        <f>(Sheet1!AE402)</f>
        <v/>
      </c>
      <c r="G402" t="str">
        <f>IF(OR(Sheet1!AH402="Yes",Sheet1!AF402="Yes"),"\\CMFP538\"&amp;Sheet1!AK402,"")</f>
        <v/>
      </c>
      <c r="H402" t="str">
        <f>IF(G402="","",Sheet1!AK402)</f>
        <v/>
      </c>
      <c r="I402" t="str">
        <f>IF(G402="","",Sheet1!AJ402)</f>
        <v/>
      </c>
      <c r="J402" t="e">
        <f>PROPER(Sheet1!Z402)</f>
        <v>#VALUE!</v>
      </c>
      <c r="K402" t="e">
        <f>PROPER(TRIM(IF(ISERROR(Sheet1!N402),Sheet1!Q402,Sheet1!N402)))</f>
        <v>#VALUE!</v>
      </c>
      <c r="L402" t="e">
        <f>PROPER(Sheet1!V402)</f>
        <v>#VALUE!</v>
      </c>
      <c r="M402" t="str">
        <f>TRIM(IF(ISERROR(Sheet1!P402),"",Sheet1!P402))</f>
        <v/>
      </c>
      <c r="N402" s="6" t="e">
        <f>(Sheet1!AA402)</f>
        <v>#VALUE!</v>
      </c>
      <c r="O402" s="6" t="e">
        <f t="shared" si="37"/>
        <v>#VALUE!</v>
      </c>
      <c r="P402" s="6" t="e">
        <f>IF(Sheet1!X402="No","No",IF(Sheet1!X402="","No","Yes"))</f>
        <v>#VALUE!</v>
      </c>
      <c r="Q402" t="e">
        <f>(Sheet1!AB402)</f>
        <v>#VALUE!</v>
      </c>
      <c r="R402" s="6" t="e">
        <f>IF(Sheet1!F402=FALSE,Q402,Sheet1!G402&amp;Sheet1!F402)</f>
        <v>#VALUE!</v>
      </c>
      <c r="S402" s="6" t="e">
        <f t="shared" si="38"/>
        <v>#VALUE!</v>
      </c>
      <c r="T402" s="6" t="e">
        <f>IF(Sheet1!A402=0,"C=US;A= ;P=Regional Municip;O=Lisgar;S="&amp;K402&amp;";"&amp;"G="&amp;L402&amp;";"&amp;"I="&amp;M402&amp;";","C=US;A= ;P=Regional Municip;O=Lisgar;S="&amp;K402&amp;";"&amp;"G="&amp;L402&amp;Sheet1!A402&amp;";"&amp;"I="&amp;M402&amp;";")</f>
        <v>#N/A</v>
      </c>
      <c r="U402" t="str">
        <f ca="1">(Sheet1!AM402)</f>
        <v>DC4MDB08</v>
      </c>
      <c r="V402" t="e">
        <f>(Sheet1!AC402)</f>
        <v>#VALUE!</v>
      </c>
      <c r="W402" t="e">
        <f>Sheet3!D402</f>
        <v>#VALUE!</v>
      </c>
      <c r="X402" t="e">
        <f>Sheet3!E402</f>
        <v>#VALUE!</v>
      </c>
      <c r="Y402" t="str">
        <f t="shared" si="36"/>
        <v/>
      </c>
      <c r="Z402" t="str">
        <f>IF(ISERROR(Sheet1!AI402),"",Sheet1!AI402)</f>
        <v/>
      </c>
      <c r="AA402" t="e">
        <f>IF(Sheet1!W402="Councillors",5120,IF(Sheet1!W402="Information Technology Services Dept.",1024,IF(Sheet1!W402="City Clerk and Solicitor Dept",1953,"No")))</f>
        <v>#VALUE!</v>
      </c>
      <c r="AB402" s="5" t="s">
        <v>96</v>
      </c>
      <c r="AC402" t="e">
        <f>IF(Sheet1!W402="Councillors",4608,IF(Sheet1!W402="Information Technology Services Dept.",921,IF(Sheet1!W402="City Clerk and Solicitor Dept",1855,"No")))</f>
        <v>#VALUE!</v>
      </c>
      <c r="AD402" t="e">
        <f t="shared" si="39"/>
        <v>#VALUE!</v>
      </c>
      <c r="AE402" t="str">
        <f ca="1">IF(Sheet1!AM402="DC1MDB01","DC1",IF(Sheet1!AM402="DC1MDB02","DC1",IF(Sheet1!AM402="DC1MDB03","DC1",IF(Sheet1!AM402="DC1MDB04","DC1",IF(Sheet1!AM402="DC1MDB05","DC1",IF(Sheet1!AM402="DC1MDB06","DC1",IF(Sheet1!AM402="DC1MDB07","DC1",IF(Sheet1!AM402="DC1MDB08","DC1",IF(Sheet1!AM402="DC1MDB09","DC1",IF(Sheet1!AM402="DC1MDB10","DC1",IF(Sheet1!AM402="DC4MDB01","DC4",IF(Sheet1!AM402="DC4MDB02","DC4",IF(Sheet1!AM402="DC4MDB03","DC4",IF(Sheet1!AM402="DC4MDB04","DC4",IF(Sheet1!AM402="DC4MDB05","DC4",IF(Sheet1!AM402="DC4MDB06","DC4",IF(Sheet1!AM402="DC4MDB07","DC4",IF(Sheet1!AM402="DC4MDB08","DC4",IF(Sheet1!AM402="DC4MDB09","DC4",IF(Sheet1!AM402="DC4MDB10","DC4","$False"))))))))))))))))))))</f>
        <v>DC4</v>
      </c>
      <c r="AF402" t="s">
        <v>35</v>
      </c>
      <c r="AG402" t="e">
        <f t="shared" si="40"/>
        <v>#VALUE!</v>
      </c>
      <c r="AH402" t="e">
        <f t="shared" si="41"/>
        <v>#VALUE!</v>
      </c>
      <c r="AI402" t="s">
        <v>11</v>
      </c>
      <c r="AJ402" t="s">
        <v>12</v>
      </c>
      <c r="AK402" t="s">
        <v>13</v>
      </c>
      <c r="AL402" t="s">
        <v>14</v>
      </c>
      <c r="AM402" t="s">
        <v>5</v>
      </c>
      <c r="AN402" t="s">
        <v>15</v>
      </c>
      <c r="AO402" t="s">
        <v>16</v>
      </c>
      <c r="AP402" t="s">
        <v>17</v>
      </c>
      <c r="AQ402" t="s">
        <v>18</v>
      </c>
      <c r="AR402" t="s">
        <v>19</v>
      </c>
    </row>
    <row r="403" spans="1:44" ht="13.5" customHeight="1">
      <c r="A403" s="7"/>
      <c r="B403" s="7"/>
      <c r="C403" s="7"/>
      <c r="D403" s="8"/>
      <c r="F403" s="9" t="str">
        <f>(Sheet1!AE403)</f>
        <v/>
      </c>
      <c r="G403" t="str">
        <f>IF(OR(Sheet1!AH403="Yes",Sheet1!AF403="Yes"),"\\CMFP538\"&amp;Sheet1!AK403,"")</f>
        <v/>
      </c>
      <c r="H403" t="str">
        <f>IF(G403="","",Sheet1!AK403)</f>
        <v/>
      </c>
      <c r="I403" t="str">
        <f>IF(G403="","",Sheet1!AJ403)</f>
        <v/>
      </c>
      <c r="J403" t="e">
        <f>PROPER(Sheet1!Z403)</f>
        <v>#VALUE!</v>
      </c>
      <c r="K403" t="e">
        <f>PROPER(TRIM(IF(ISERROR(Sheet1!N403),Sheet1!Q403,Sheet1!N403)))</f>
        <v>#VALUE!</v>
      </c>
      <c r="L403" t="e">
        <f>PROPER(Sheet1!V403)</f>
        <v>#VALUE!</v>
      </c>
      <c r="M403" t="str">
        <f>TRIM(IF(ISERROR(Sheet1!P403),"",Sheet1!P403))</f>
        <v/>
      </c>
      <c r="N403" s="6" t="e">
        <f>(Sheet1!AA403)</f>
        <v>#VALUE!</v>
      </c>
      <c r="O403" s="6" t="e">
        <f t="shared" si="37"/>
        <v>#VALUE!</v>
      </c>
      <c r="P403" s="6" t="e">
        <f>IF(Sheet1!X403="No","No",IF(Sheet1!X403="","No","Yes"))</f>
        <v>#VALUE!</v>
      </c>
      <c r="Q403" t="e">
        <f>(Sheet1!AB403)</f>
        <v>#VALUE!</v>
      </c>
      <c r="R403" s="6" t="e">
        <f>IF(Sheet1!F403=FALSE,Q403,Sheet1!G403&amp;Sheet1!F403)</f>
        <v>#VALUE!</v>
      </c>
      <c r="S403" s="6" t="e">
        <f t="shared" si="38"/>
        <v>#VALUE!</v>
      </c>
      <c r="T403" s="6" t="e">
        <f>IF(Sheet1!A403=0,"C=US;A= ;P=Regional Municip;O=Lisgar;S="&amp;K403&amp;";"&amp;"G="&amp;L403&amp;";"&amp;"I="&amp;M403&amp;";","C=US;A= ;P=Regional Municip;O=Lisgar;S="&amp;K403&amp;";"&amp;"G="&amp;L403&amp;Sheet1!A403&amp;";"&amp;"I="&amp;M403&amp;";")</f>
        <v>#N/A</v>
      </c>
      <c r="U403" t="str">
        <f ca="1">(Sheet1!AM403)</f>
        <v>DC4MDB04</v>
      </c>
      <c r="V403" t="e">
        <f>(Sheet1!AC403)</f>
        <v>#VALUE!</v>
      </c>
      <c r="W403" t="e">
        <f>Sheet3!D403</f>
        <v>#VALUE!</v>
      </c>
      <c r="X403" t="e">
        <f>Sheet3!E403</f>
        <v>#VALUE!</v>
      </c>
      <c r="Y403" t="str">
        <f t="shared" si="36"/>
        <v/>
      </c>
      <c r="Z403" t="str">
        <f>IF(ISERROR(Sheet1!AI403),"",Sheet1!AI403)</f>
        <v/>
      </c>
      <c r="AA403" t="e">
        <f>IF(Sheet1!W403="Councillors",5120,IF(Sheet1!W403="Information Technology Services Dept.",1024,IF(Sheet1!W403="City Clerk and Solicitor Dept",1953,"No")))</f>
        <v>#VALUE!</v>
      </c>
      <c r="AB403" s="5" t="s">
        <v>96</v>
      </c>
      <c r="AC403" t="e">
        <f>IF(Sheet1!W403="Councillors",4608,IF(Sheet1!W403="Information Technology Services Dept.",921,IF(Sheet1!W403="City Clerk and Solicitor Dept",1855,"No")))</f>
        <v>#VALUE!</v>
      </c>
      <c r="AD403" t="e">
        <f t="shared" si="39"/>
        <v>#VALUE!</v>
      </c>
      <c r="AE403" t="str">
        <f ca="1">IF(Sheet1!AM403="DC1MDB01","DC1",IF(Sheet1!AM403="DC1MDB02","DC1",IF(Sheet1!AM403="DC1MDB03","DC1",IF(Sheet1!AM403="DC1MDB04","DC1",IF(Sheet1!AM403="DC1MDB05","DC1",IF(Sheet1!AM403="DC1MDB06","DC1",IF(Sheet1!AM403="DC1MDB07","DC1",IF(Sheet1!AM403="DC1MDB08","DC1",IF(Sheet1!AM403="DC1MDB09","DC1",IF(Sheet1!AM403="DC1MDB10","DC1",IF(Sheet1!AM403="DC4MDB01","DC4",IF(Sheet1!AM403="DC4MDB02","DC4",IF(Sheet1!AM403="DC4MDB03","DC4",IF(Sheet1!AM403="DC4MDB04","DC4",IF(Sheet1!AM403="DC4MDB05","DC4",IF(Sheet1!AM403="DC4MDB06","DC4",IF(Sheet1!AM403="DC4MDB07","DC4",IF(Sheet1!AM403="DC4MDB08","DC4",IF(Sheet1!AM403="DC4MDB09","DC4",IF(Sheet1!AM403="DC4MDB10","DC4","$False"))))))))))))))))))))</f>
        <v>DC4</v>
      </c>
      <c r="AF403" t="s">
        <v>35</v>
      </c>
      <c r="AG403" t="e">
        <f t="shared" si="40"/>
        <v>#VALUE!</v>
      </c>
      <c r="AH403" t="e">
        <f t="shared" si="41"/>
        <v>#VALUE!</v>
      </c>
      <c r="AI403" t="s">
        <v>11</v>
      </c>
      <c r="AJ403" t="s">
        <v>12</v>
      </c>
      <c r="AK403" t="s">
        <v>13</v>
      </c>
      <c r="AL403" t="s">
        <v>14</v>
      </c>
      <c r="AM403" t="s">
        <v>5</v>
      </c>
      <c r="AN403" t="s">
        <v>15</v>
      </c>
      <c r="AO403" t="s">
        <v>16</v>
      </c>
      <c r="AP403" t="s">
        <v>17</v>
      </c>
      <c r="AQ403" t="s">
        <v>18</v>
      </c>
      <c r="AR403" t="s">
        <v>19</v>
      </c>
    </row>
    <row r="404" spans="1:44" ht="13.5" customHeight="1">
      <c r="A404" s="7"/>
      <c r="B404" s="7"/>
      <c r="C404" s="7"/>
      <c r="D404" s="8"/>
      <c r="F404" s="9" t="str">
        <f>(Sheet1!AE404)</f>
        <v/>
      </c>
      <c r="G404" t="str">
        <f>IF(OR(Sheet1!AH404="Yes",Sheet1!AF404="Yes"),"\\CMFP538\"&amp;Sheet1!AK404,"")</f>
        <v/>
      </c>
      <c r="H404" t="str">
        <f>IF(G404="","",Sheet1!AK404)</f>
        <v/>
      </c>
      <c r="I404" t="str">
        <f>IF(G404="","",Sheet1!AJ404)</f>
        <v/>
      </c>
      <c r="J404" t="e">
        <f>PROPER(Sheet1!Z404)</f>
        <v>#VALUE!</v>
      </c>
      <c r="K404" t="e">
        <f>PROPER(TRIM(IF(ISERROR(Sheet1!N404),Sheet1!Q404,Sheet1!N404)))</f>
        <v>#VALUE!</v>
      </c>
      <c r="L404" t="e">
        <f>PROPER(Sheet1!V404)</f>
        <v>#VALUE!</v>
      </c>
      <c r="M404" t="str">
        <f>TRIM(IF(ISERROR(Sheet1!P404),"",Sheet1!P404))</f>
        <v/>
      </c>
      <c r="N404" s="6" t="e">
        <f>(Sheet1!AA404)</f>
        <v>#VALUE!</v>
      </c>
      <c r="O404" s="6" t="e">
        <f t="shared" si="37"/>
        <v>#VALUE!</v>
      </c>
      <c r="P404" s="6" t="e">
        <f>IF(Sheet1!X404="No","No",IF(Sheet1!X404="","No","Yes"))</f>
        <v>#VALUE!</v>
      </c>
      <c r="Q404" t="e">
        <f>(Sheet1!AB404)</f>
        <v>#VALUE!</v>
      </c>
      <c r="R404" s="6" t="e">
        <f>IF(Sheet1!F404=FALSE,Q404,Sheet1!G404&amp;Sheet1!F404)</f>
        <v>#VALUE!</v>
      </c>
      <c r="S404" s="6" t="e">
        <f t="shared" si="38"/>
        <v>#VALUE!</v>
      </c>
      <c r="T404" s="6" t="e">
        <f>IF(Sheet1!A404=0,"C=US;A= ;P=Regional Municip;O=Lisgar;S="&amp;K404&amp;";"&amp;"G="&amp;L404&amp;";"&amp;"I="&amp;M404&amp;";","C=US;A= ;P=Regional Municip;O=Lisgar;S="&amp;K404&amp;";"&amp;"G="&amp;L404&amp;Sheet1!A404&amp;";"&amp;"I="&amp;M404&amp;";")</f>
        <v>#N/A</v>
      </c>
      <c r="U404" t="str">
        <f ca="1">(Sheet1!AM404)</f>
        <v>DC1MDB01</v>
      </c>
      <c r="V404" t="e">
        <f>(Sheet1!AC404)</f>
        <v>#VALUE!</v>
      </c>
      <c r="W404" t="e">
        <f>Sheet3!D404</f>
        <v>#VALUE!</v>
      </c>
      <c r="X404" t="e">
        <f>Sheet3!E404</f>
        <v>#VALUE!</v>
      </c>
      <c r="Y404" t="str">
        <f t="shared" si="36"/>
        <v/>
      </c>
      <c r="Z404" t="str">
        <f>IF(ISERROR(Sheet1!AI404),"",Sheet1!AI404)</f>
        <v/>
      </c>
      <c r="AA404" t="e">
        <f>IF(Sheet1!W404="Councillors",5120,IF(Sheet1!W404="Information Technology Services Dept.",1024,IF(Sheet1!W404="City Clerk and Solicitor Dept",1953,"No")))</f>
        <v>#VALUE!</v>
      </c>
      <c r="AB404" s="5" t="s">
        <v>96</v>
      </c>
      <c r="AC404" t="e">
        <f>IF(Sheet1!W404="Councillors",4608,IF(Sheet1!W404="Information Technology Services Dept.",921,IF(Sheet1!W404="City Clerk and Solicitor Dept",1855,"No")))</f>
        <v>#VALUE!</v>
      </c>
      <c r="AD404" t="e">
        <f t="shared" si="39"/>
        <v>#VALUE!</v>
      </c>
      <c r="AE404" t="str">
        <f ca="1">IF(Sheet1!AM404="DC1MDB01","DC1",IF(Sheet1!AM404="DC1MDB02","DC1",IF(Sheet1!AM404="DC1MDB03","DC1",IF(Sheet1!AM404="DC1MDB04","DC1",IF(Sheet1!AM404="DC1MDB05","DC1",IF(Sheet1!AM404="DC1MDB06","DC1",IF(Sheet1!AM404="DC1MDB07","DC1",IF(Sheet1!AM404="DC1MDB08","DC1",IF(Sheet1!AM404="DC1MDB09","DC1",IF(Sheet1!AM404="DC1MDB10","DC1",IF(Sheet1!AM404="DC4MDB01","DC4",IF(Sheet1!AM404="DC4MDB02","DC4",IF(Sheet1!AM404="DC4MDB03","DC4",IF(Sheet1!AM404="DC4MDB04","DC4",IF(Sheet1!AM404="DC4MDB05","DC4",IF(Sheet1!AM404="DC4MDB06","DC4",IF(Sheet1!AM404="DC4MDB07","DC4",IF(Sheet1!AM404="DC4MDB08","DC4",IF(Sheet1!AM404="DC4MDB09","DC4",IF(Sheet1!AM404="DC4MDB10","DC4","$False"))))))))))))))))))))</f>
        <v>DC1</v>
      </c>
      <c r="AF404" t="s">
        <v>35</v>
      </c>
      <c r="AG404" t="e">
        <f t="shared" si="40"/>
        <v>#VALUE!</v>
      </c>
      <c r="AH404" t="e">
        <f t="shared" si="41"/>
        <v>#VALUE!</v>
      </c>
      <c r="AI404" t="s">
        <v>11</v>
      </c>
      <c r="AJ404" t="s">
        <v>12</v>
      </c>
      <c r="AK404" t="s">
        <v>13</v>
      </c>
      <c r="AL404" t="s">
        <v>14</v>
      </c>
      <c r="AM404" t="s">
        <v>5</v>
      </c>
      <c r="AN404" t="s">
        <v>15</v>
      </c>
      <c r="AO404" t="s">
        <v>16</v>
      </c>
      <c r="AP404" t="s">
        <v>17</v>
      </c>
      <c r="AQ404" t="s">
        <v>18</v>
      </c>
      <c r="AR404" t="s">
        <v>19</v>
      </c>
    </row>
    <row r="405" spans="1:44" ht="13.5" customHeight="1">
      <c r="A405" s="7"/>
      <c r="B405" s="7"/>
      <c r="C405" s="7"/>
      <c r="D405" s="8"/>
      <c r="F405" s="9" t="str">
        <f>(Sheet1!AE405)</f>
        <v/>
      </c>
      <c r="G405" t="str">
        <f>IF(OR(Sheet1!AH405="Yes",Sheet1!AF405="Yes"),"\\CMFP538\"&amp;Sheet1!AK405,"")</f>
        <v/>
      </c>
      <c r="H405" t="str">
        <f>IF(G405="","",Sheet1!AK405)</f>
        <v/>
      </c>
      <c r="I405" t="str">
        <f>IF(G405="","",Sheet1!AJ405)</f>
        <v/>
      </c>
      <c r="J405" t="e">
        <f>PROPER(Sheet1!Z405)</f>
        <v>#VALUE!</v>
      </c>
      <c r="K405" t="e">
        <f>PROPER(TRIM(IF(ISERROR(Sheet1!N405),Sheet1!Q405,Sheet1!N405)))</f>
        <v>#VALUE!</v>
      </c>
      <c r="L405" t="e">
        <f>PROPER(Sheet1!V405)</f>
        <v>#VALUE!</v>
      </c>
      <c r="M405" t="str">
        <f>TRIM(IF(ISERROR(Sheet1!P405),"",Sheet1!P405))</f>
        <v/>
      </c>
      <c r="N405" s="6" t="e">
        <f>(Sheet1!AA405)</f>
        <v>#VALUE!</v>
      </c>
      <c r="O405" s="6" t="e">
        <f t="shared" si="37"/>
        <v>#VALUE!</v>
      </c>
      <c r="P405" s="6" t="e">
        <f>IF(Sheet1!X405="No","No",IF(Sheet1!X405="","No","Yes"))</f>
        <v>#VALUE!</v>
      </c>
      <c r="Q405" t="e">
        <f>(Sheet1!AB405)</f>
        <v>#VALUE!</v>
      </c>
      <c r="R405" s="6" t="e">
        <f>IF(Sheet1!F405=FALSE,Q405,Sheet1!G405&amp;Sheet1!F405)</f>
        <v>#VALUE!</v>
      </c>
      <c r="S405" s="6" t="e">
        <f t="shared" si="38"/>
        <v>#VALUE!</v>
      </c>
      <c r="T405" s="6" t="e">
        <f>IF(Sheet1!A405=0,"C=US;A= ;P=Regional Municip;O=Lisgar;S="&amp;K405&amp;";"&amp;"G="&amp;L405&amp;";"&amp;"I="&amp;M405&amp;";","C=US;A= ;P=Regional Municip;O=Lisgar;S="&amp;K405&amp;";"&amp;"G="&amp;L405&amp;Sheet1!A405&amp;";"&amp;"I="&amp;M405&amp;";")</f>
        <v>#N/A</v>
      </c>
      <c r="U405" t="str">
        <f ca="1">(Sheet1!AM405)</f>
        <v>DC1MDB10</v>
      </c>
      <c r="V405" t="e">
        <f>(Sheet1!AC405)</f>
        <v>#VALUE!</v>
      </c>
      <c r="W405" t="e">
        <f>Sheet3!D405</f>
        <v>#VALUE!</v>
      </c>
      <c r="X405" t="e">
        <f>Sheet3!E405</f>
        <v>#VALUE!</v>
      </c>
      <c r="Y405" t="str">
        <f t="shared" si="36"/>
        <v/>
      </c>
      <c r="Z405" t="str">
        <f>IF(ISERROR(Sheet1!AI405),"",Sheet1!AI405)</f>
        <v/>
      </c>
      <c r="AA405" t="e">
        <f>IF(Sheet1!W405="Councillors",5120,IF(Sheet1!W405="Information Technology Services Dept.",1024,IF(Sheet1!W405="City Clerk and Solicitor Dept",1953,"No")))</f>
        <v>#VALUE!</v>
      </c>
      <c r="AB405" s="5" t="s">
        <v>96</v>
      </c>
      <c r="AC405" t="e">
        <f>IF(Sheet1!W405="Councillors",4608,IF(Sheet1!W405="Information Technology Services Dept.",921,IF(Sheet1!W405="City Clerk and Solicitor Dept",1855,"No")))</f>
        <v>#VALUE!</v>
      </c>
      <c r="AD405" t="e">
        <f t="shared" si="39"/>
        <v>#VALUE!</v>
      </c>
      <c r="AE405" t="str">
        <f ca="1">IF(Sheet1!AM405="DC1MDB01","DC1",IF(Sheet1!AM405="DC1MDB02","DC1",IF(Sheet1!AM405="DC1MDB03","DC1",IF(Sheet1!AM405="DC1MDB04","DC1",IF(Sheet1!AM405="DC1MDB05","DC1",IF(Sheet1!AM405="DC1MDB06","DC1",IF(Sheet1!AM405="DC1MDB07","DC1",IF(Sheet1!AM405="DC1MDB08","DC1",IF(Sheet1!AM405="DC1MDB09","DC1",IF(Sheet1!AM405="DC1MDB10","DC1",IF(Sheet1!AM405="DC4MDB01","DC4",IF(Sheet1!AM405="DC4MDB02","DC4",IF(Sheet1!AM405="DC4MDB03","DC4",IF(Sheet1!AM405="DC4MDB04","DC4",IF(Sheet1!AM405="DC4MDB05","DC4",IF(Sheet1!AM405="DC4MDB06","DC4",IF(Sheet1!AM405="DC4MDB07","DC4",IF(Sheet1!AM405="DC4MDB08","DC4",IF(Sheet1!AM405="DC4MDB09","DC4",IF(Sheet1!AM405="DC4MDB10","DC4","$False"))))))))))))))))))))</f>
        <v>DC1</v>
      </c>
      <c r="AF405" t="s">
        <v>35</v>
      </c>
      <c r="AG405" t="e">
        <f t="shared" si="40"/>
        <v>#VALUE!</v>
      </c>
      <c r="AH405" t="e">
        <f t="shared" si="41"/>
        <v>#VALUE!</v>
      </c>
      <c r="AI405" t="s">
        <v>11</v>
      </c>
      <c r="AJ405" t="s">
        <v>12</v>
      </c>
      <c r="AK405" t="s">
        <v>13</v>
      </c>
      <c r="AL405" t="s">
        <v>14</v>
      </c>
      <c r="AM405" t="s">
        <v>5</v>
      </c>
      <c r="AN405" t="s">
        <v>15</v>
      </c>
      <c r="AO405" t="s">
        <v>16</v>
      </c>
      <c r="AP405" t="s">
        <v>17</v>
      </c>
      <c r="AQ405" t="s">
        <v>18</v>
      </c>
      <c r="AR405" t="s">
        <v>19</v>
      </c>
    </row>
    <row r="406" spans="1:44" ht="13.5" customHeight="1">
      <c r="A406" s="7"/>
      <c r="B406" s="7"/>
      <c r="C406" s="7"/>
      <c r="D406" s="8"/>
      <c r="F406" s="9" t="str">
        <f>(Sheet1!AE406)</f>
        <v/>
      </c>
      <c r="G406" t="str">
        <f>IF(OR(Sheet1!AH406="Yes",Sheet1!AF406="Yes"),"\\CMFP538\"&amp;Sheet1!AK406,"")</f>
        <v/>
      </c>
      <c r="H406" t="str">
        <f>IF(G406="","",Sheet1!AK406)</f>
        <v/>
      </c>
      <c r="I406" t="str">
        <f>IF(G406="","",Sheet1!AJ406)</f>
        <v/>
      </c>
      <c r="J406" t="e">
        <f>PROPER(Sheet1!Z406)</f>
        <v>#VALUE!</v>
      </c>
      <c r="K406" t="e">
        <f>PROPER(TRIM(IF(ISERROR(Sheet1!N406),Sheet1!Q406,Sheet1!N406)))</f>
        <v>#VALUE!</v>
      </c>
      <c r="L406" t="e">
        <f>PROPER(Sheet1!V406)</f>
        <v>#VALUE!</v>
      </c>
      <c r="M406" t="str">
        <f>TRIM(IF(ISERROR(Sheet1!P406),"",Sheet1!P406))</f>
        <v/>
      </c>
      <c r="N406" s="6" t="e">
        <f>(Sheet1!AA406)</f>
        <v>#VALUE!</v>
      </c>
      <c r="O406" s="6" t="e">
        <f t="shared" si="37"/>
        <v>#VALUE!</v>
      </c>
      <c r="P406" s="6" t="e">
        <f>IF(Sheet1!X406="No","No",IF(Sheet1!X406="","No","Yes"))</f>
        <v>#VALUE!</v>
      </c>
      <c r="Q406" t="e">
        <f>(Sheet1!AB406)</f>
        <v>#VALUE!</v>
      </c>
      <c r="R406" s="6" t="e">
        <f>IF(Sheet1!F406=FALSE,Q406,Sheet1!G406&amp;Sheet1!F406)</f>
        <v>#VALUE!</v>
      </c>
      <c r="S406" s="6" t="e">
        <f t="shared" si="38"/>
        <v>#VALUE!</v>
      </c>
      <c r="T406" s="6" t="e">
        <f>IF(Sheet1!A406=0,"C=US;A= ;P=Regional Municip;O=Lisgar;S="&amp;K406&amp;";"&amp;"G="&amp;L406&amp;";"&amp;"I="&amp;M406&amp;";","C=US;A= ;P=Regional Municip;O=Lisgar;S="&amp;K406&amp;";"&amp;"G="&amp;L406&amp;Sheet1!A406&amp;";"&amp;"I="&amp;M406&amp;";")</f>
        <v>#N/A</v>
      </c>
      <c r="U406" t="str">
        <f ca="1">(Sheet1!AM406)</f>
        <v>DC1MDB03</v>
      </c>
      <c r="V406" t="e">
        <f>(Sheet1!AC406)</f>
        <v>#VALUE!</v>
      </c>
      <c r="W406" t="e">
        <f>Sheet3!D406</f>
        <v>#VALUE!</v>
      </c>
      <c r="X406" t="e">
        <f>Sheet3!E406</f>
        <v>#VALUE!</v>
      </c>
      <c r="Y406" t="str">
        <f t="shared" si="36"/>
        <v/>
      </c>
      <c r="Z406" t="str">
        <f>IF(ISERROR(Sheet1!AI406),"",Sheet1!AI406)</f>
        <v/>
      </c>
      <c r="AA406" t="e">
        <f>IF(Sheet1!W406="Councillors",5120,IF(Sheet1!W406="Information Technology Services Dept.",1024,IF(Sheet1!W406="City Clerk and Solicitor Dept",1953,"No")))</f>
        <v>#VALUE!</v>
      </c>
      <c r="AB406" s="5" t="s">
        <v>96</v>
      </c>
      <c r="AC406" t="e">
        <f>IF(Sheet1!W406="Councillors",4608,IF(Sheet1!W406="Information Technology Services Dept.",921,IF(Sheet1!W406="City Clerk and Solicitor Dept",1855,"No")))</f>
        <v>#VALUE!</v>
      </c>
      <c r="AD406" t="e">
        <f t="shared" si="39"/>
        <v>#VALUE!</v>
      </c>
      <c r="AE406" t="str">
        <f ca="1">IF(Sheet1!AM406="DC1MDB01","DC1",IF(Sheet1!AM406="DC1MDB02","DC1",IF(Sheet1!AM406="DC1MDB03","DC1",IF(Sheet1!AM406="DC1MDB04","DC1",IF(Sheet1!AM406="DC1MDB05","DC1",IF(Sheet1!AM406="DC1MDB06","DC1",IF(Sheet1!AM406="DC1MDB07","DC1",IF(Sheet1!AM406="DC1MDB08","DC1",IF(Sheet1!AM406="DC1MDB09","DC1",IF(Sheet1!AM406="DC1MDB10","DC1",IF(Sheet1!AM406="DC4MDB01","DC4",IF(Sheet1!AM406="DC4MDB02","DC4",IF(Sheet1!AM406="DC4MDB03","DC4",IF(Sheet1!AM406="DC4MDB04","DC4",IF(Sheet1!AM406="DC4MDB05","DC4",IF(Sheet1!AM406="DC4MDB06","DC4",IF(Sheet1!AM406="DC4MDB07","DC4",IF(Sheet1!AM406="DC4MDB08","DC4",IF(Sheet1!AM406="DC4MDB09","DC4",IF(Sheet1!AM406="DC4MDB10","DC4","$False"))))))))))))))))))))</f>
        <v>DC1</v>
      </c>
      <c r="AF406" t="s">
        <v>35</v>
      </c>
      <c r="AG406" t="e">
        <f t="shared" si="40"/>
        <v>#VALUE!</v>
      </c>
      <c r="AH406" t="e">
        <f t="shared" si="41"/>
        <v>#VALUE!</v>
      </c>
      <c r="AI406" t="s">
        <v>11</v>
      </c>
      <c r="AJ406" t="s">
        <v>12</v>
      </c>
      <c r="AK406" t="s">
        <v>13</v>
      </c>
      <c r="AL406" t="s">
        <v>14</v>
      </c>
      <c r="AM406" t="s">
        <v>5</v>
      </c>
      <c r="AN406" t="s">
        <v>15</v>
      </c>
      <c r="AO406" t="s">
        <v>16</v>
      </c>
      <c r="AP406" t="s">
        <v>17</v>
      </c>
      <c r="AQ406" t="s">
        <v>18</v>
      </c>
      <c r="AR406" t="s">
        <v>19</v>
      </c>
    </row>
    <row r="407" spans="1:44" ht="13.5" customHeight="1">
      <c r="A407" s="7"/>
      <c r="B407" s="7"/>
      <c r="C407" s="7"/>
      <c r="D407" s="8"/>
      <c r="F407" s="9" t="str">
        <f>(Sheet1!AE407)</f>
        <v/>
      </c>
      <c r="G407" t="str">
        <f>IF(OR(Sheet1!AH407="Yes",Sheet1!AF407="Yes"),"\\CMFP538\"&amp;Sheet1!AK407,"")</f>
        <v/>
      </c>
      <c r="H407" t="str">
        <f>IF(G407="","",Sheet1!AK407)</f>
        <v/>
      </c>
      <c r="I407" t="str">
        <f>IF(G407="","",Sheet1!AJ407)</f>
        <v/>
      </c>
      <c r="J407" t="e">
        <f>PROPER(Sheet1!Z407)</f>
        <v>#VALUE!</v>
      </c>
      <c r="K407" t="e">
        <f>PROPER(TRIM(IF(ISERROR(Sheet1!N407),Sheet1!Q407,Sheet1!N407)))</f>
        <v>#VALUE!</v>
      </c>
      <c r="L407" t="e">
        <f>PROPER(Sheet1!V407)</f>
        <v>#VALUE!</v>
      </c>
      <c r="M407" t="str">
        <f>TRIM(IF(ISERROR(Sheet1!P407),"",Sheet1!P407))</f>
        <v/>
      </c>
      <c r="N407" s="6" t="e">
        <f>(Sheet1!AA407)</f>
        <v>#VALUE!</v>
      </c>
      <c r="O407" s="6" t="e">
        <f t="shared" si="37"/>
        <v>#VALUE!</v>
      </c>
      <c r="P407" s="6" t="e">
        <f>IF(Sheet1!X407="No","No",IF(Sheet1!X407="","No","Yes"))</f>
        <v>#VALUE!</v>
      </c>
      <c r="Q407" t="e">
        <f>(Sheet1!AB407)</f>
        <v>#VALUE!</v>
      </c>
      <c r="R407" s="6" t="e">
        <f>IF(Sheet1!F407=FALSE,Q407,Sheet1!G407&amp;Sheet1!F407)</f>
        <v>#VALUE!</v>
      </c>
      <c r="S407" s="6" t="e">
        <f t="shared" si="38"/>
        <v>#VALUE!</v>
      </c>
      <c r="T407" s="6" t="e">
        <f>IF(Sheet1!A407=0,"C=US;A= ;P=Regional Municip;O=Lisgar;S="&amp;K407&amp;";"&amp;"G="&amp;L407&amp;";"&amp;"I="&amp;M407&amp;";","C=US;A= ;P=Regional Municip;O=Lisgar;S="&amp;K407&amp;";"&amp;"G="&amp;L407&amp;Sheet1!A407&amp;";"&amp;"I="&amp;M407&amp;";")</f>
        <v>#N/A</v>
      </c>
      <c r="U407" t="str">
        <f ca="1">(Sheet1!AM407)</f>
        <v>DC1MDB03</v>
      </c>
      <c r="V407" t="e">
        <f>(Sheet1!AC407)</f>
        <v>#VALUE!</v>
      </c>
      <c r="W407" t="e">
        <f>Sheet3!D407</f>
        <v>#VALUE!</v>
      </c>
      <c r="X407" t="e">
        <f>Sheet3!E407</f>
        <v>#VALUE!</v>
      </c>
      <c r="Y407" t="str">
        <f t="shared" si="36"/>
        <v/>
      </c>
      <c r="Z407" t="str">
        <f>IF(ISERROR(Sheet1!AI407),"",Sheet1!AI407)</f>
        <v/>
      </c>
      <c r="AA407" t="e">
        <f>IF(Sheet1!W407="Councillors",5120,IF(Sheet1!W407="Information Technology Services Dept.",1024,IF(Sheet1!W407="City Clerk and Solicitor Dept",1953,"No")))</f>
        <v>#VALUE!</v>
      </c>
      <c r="AB407" s="5" t="s">
        <v>96</v>
      </c>
      <c r="AC407" t="e">
        <f>IF(Sheet1!W407="Councillors",4608,IF(Sheet1!W407="Information Technology Services Dept.",921,IF(Sheet1!W407="City Clerk and Solicitor Dept",1855,"No")))</f>
        <v>#VALUE!</v>
      </c>
      <c r="AD407" t="e">
        <f t="shared" si="39"/>
        <v>#VALUE!</v>
      </c>
      <c r="AE407" t="str">
        <f ca="1">IF(Sheet1!AM407="DC1MDB01","DC1",IF(Sheet1!AM407="DC1MDB02","DC1",IF(Sheet1!AM407="DC1MDB03","DC1",IF(Sheet1!AM407="DC1MDB04","DC1",IF(Sheet1!AM407="DC1MDB05","DC1",IF(Sheet1!AM407="DC1MDB06","DC1",IF(Sheet1!AM407="DC1MDB07","DC1",IF(Sheet1!AM407="DC1MDB08","DC1",IF(Sheet1!AM407="DC1MDB09","DC1",IF(Sheet1!AM407="DC1MDB10","DC1",IF(Sheet1!AM407="DC4MDB01","DC4",IF(Sheet1!AM407="DC4MDB02","DC4",IF(Sheet1!AM407="DC4MDB03","DC4",IF(Sheet1!AM407="DC4MDB04","DC4",IF(Sheet1!AM407="DC4MDB05","DC4",IF(Sheet1!AM407="DC4MDB06","DC4",IF(Sheet1!AM407="DC4MDB07","DC4",IF(Sheet1!AM407="DC4MDB08","DC4",IF(Sheet1!AM407="DC4MDB09","DC4",IF(Sheet1!AM407="DC4MDB10","DC4","$False"))))))))))))))))))))</f>
        <v>DC1</v>
      </c>
      <c r="AF407" t="s">
        <v>35</v>
      </c>
      <c r="AG407" t="e">
        <f t="shared" si="40"/>
        <v>#VALUE!</v>
      </c>
      <c r="AH407" t="e">
        <f t="shared" si="41"/>
        <v>#VALUE!</v>
      </c>
      <c r="AI407" t="s">
        <v>11</v>
      </c>
      <c r="AJ407" t="s">
        <v>12</v>
      </c>
      <c r="AK407" t="s">
        <v>13</v>
      </c>
      <c r="AL407" t="s">
        <v>14</v>
      </c>
      <c r="AM407" t="s">
        <v>5</v>
      </c>
      <c r="AN407" t="s">
        <v>15</v>
      </c>
      <c r="AO407" t="s">
        <v>16</v>
      </c>
      <c r="AP407" t="s">
        <v>17</v>
      </c>
      <c r="AQ407" t="s">
        <v>18</v>
      </c>
      <c r="AR407" t="s">
        <v>19</v>
      </c>
    </row>
    <row r="408" spans="1:44" ht="13.5" customHeight="1">
      <c r="A408" s="7"/>
      <c r="B408" s="7"/>
      <c r="C408" s="7"/>
      <c r="D408" s="8"/>
      <c r="F408" s="9" t="str">
        <f>(Sheet1!AE408)</f>
        <v/>
      </c>
      <c r="G408" t="str">
        <f>IF(OR(Sheet1!AH408="Yes",Sheet1!AF408="Yes"),"\\CMFP538\"&amp;Sheet1!AK408,"")</f>
        <v/>
      </c>
      <c r="H408" t="str">
        <f>IF(G408="","",Sheet1!AK408)</f>
        <v/>
      </c>
      <c r="I408" t="str">
        <f>IF(G408="","",Sheet1!AJ408)</f>
        <v/>
      </c>
      <c r="J408" t="e">
        <f>PROPER(Sheet1!Z408)</f>
        <v>#VALUE!</v>
      </c>
      <c r="K408" t="e">
        <f>PROPER(TRIM(IF(ISERROR(Sheet1!N408),Sheet1!Q408,Sheet1!N408)))</f>
        <v>#VALUE!</v>
      </c>
      <c r="L408" t="e">
        <f>PROPER(Sheet1!V408)</f>
        <v>#VALUE!</v>
      </c>
      <c r="M408" t="str">
        <f>TRIM(IF(ISERROR(Sheet1!P408),"",Sheet1!P408))</f>
        <v/>
      </c>
      <c r="N408" s="6" t="e">
        <f>(Sheet1!AA408)</f>
        <v>#VALUE!</v>
      </c>
      <c r="O408" s="6" t="e">
        <f t="shared" si="37"/>
        <v>#VALUE!</v>
      </c>
      <c r="P408" s="6" t="e">
        <f>IF(Sheet1!X408="No","No",IF(Sheet1!X408="","No","Yes"))</f>
        <v>#VALUE!</v>
      </c>
      <c r="Q408" t="e">
        <f>(Sheet1!AB408)</f>
        <v>#VALUE!</v>
      </c>
      <c r="R408" s="6" t="e">
        <f>IF(Sheet1!F408=FALSE,Q408,Sheet1!G408&amp;Sheet1!F408)</f>
        <v>#VALUE!</v>
      </c>
      <c r="S408" s="6" t="e">
        <f t="shared" si="38"/>
        <v>#VALUE!</v>
      </c>
      <c r="T408" s="6" t="e">
        <f>IF(Sheet1!A408=0,"C=US;A= ;P=Regional Municip;O=Lisgar;S="&amp;K408&amp;";"&amp;"G="&amp;L408&amp;";"&amp;"I="&amp;M408&amp;";","C=US;A= ;P=Regional Municip;O=Lisgar;S="&amp;K408&amp;";"&amp;"G="&amp;L408&amp;Sheet1!A408&amp;";"&amp;"I="&amp;M408&amp;";")</f>
        <v>#N/A</v>
      </c>
      <c r="U408" t="str">
        <f ca="1">(Sheet1!AM408)</f>
        <v>DC4MDB10</v>
      </c>
      <c r="V408" t="e">
        <f>(Sheet1!AC408)</f>
        <v>#VALUE!</v>
      </c>
      <c r="W408" t="e">
        <f>Sheet3!D408</f>
        <v>#VALUE!</v>
      </c>
      <c r="X408" t="e">
        <f>Sheet3!E408</f>
        <v>#VALUE!</v>
      </c>
      <c r="Y408" t="str">
        <f t="shared" si="36"/>
        <v/>
      </c>
      <c r="Z408" t="str">
        <f>IF(ISERROR(Sheet1!AI408),"",Sheet1!AI408)</f>
        <v/>
      </c>
      <c r="AA408" t="e">
        <f>IF(Sheet1!W408="Councillors",5120,IF(Sheet1!W408="Information Technology Services Dept.",1024,IF(Sheet1!W408="City Clerk and Solicitor Dept",1953,"No")))</f>
        <v>#VALUE!</v>
      </c>
      <c r="AB408" s="5" t="s">
        <v>96</v>
      </c>
      <c r="AC408" t="e">
        <f>IF(Sheet1!W408="Councillors",4608,IF(Sheet1!W408="Information Technology Services Dept.",921,IF(Sheet1!W408="City Clerk and Solicitor Dept",1855,"No")))</f>
        <v>#VALUE!</v>
      </c>
      <c r="AD408" t="e">
        <f t="shared" si="39"/>
        <v>#VALUE!</v>
      </c>
      <c r="AE408" t="str">
        <f ca="1">IF(Sheet1!AM408="DC1MDB01","DC1",IF(Sheet1!AM408="DC1MDB02","DC1",IF(Sheet1!AM408="DC1MDB03","DC1",IF(Sheet1!AM408="DC1MDB04","DC1",IF(Sheet1!AM408="DC1MDB05","DC1",IF(Sheet1!AM408="DC1MDB06","DC1",IF(Sheet1!AM408="DC1MDB07","DC1",IF(Sheet1!AM408="DC1MDB08","DC1",IF(Sheet1!AM408="DC1MDB09","DC1",IF(Sheet1!AM408="DC1MDB10","DC1",IF(Sheet1!AM408="DC4MDB01","DC4",IF(Sheet1!AM408="DC4MDB02","DC4",IF(Sheet1!AM408="DC4MDB03","DC4",IF(Sheet1!AM408="DC4MDB04","DC4",IF(Sheet1!AM408="DC4MDB05","DC4",IF(Sheet1!AM408="DC4MDB06","DC4",IF(Sheet1!AM408="DC4MDB07","DC4",IF(Sheet1!AM408="DC4MDB08","DC4",IF(Sheet1!AM408="DC4MDB09","DC4",IF(Sheet1!AM408="DC4MDB10","DC4","$False"))))))))))))))))))))</f>
        <v>DC4</v>
      </c>
      <c r="AF408" t="s">
        <v>35</v>
      </c>
      <c r="AG408" t="e">
        <f t="shared" si="40"/>
        <v>#VALUE!</v>
      </c>
      <c r="AH408" t="e">
        <f t="shared" si="41"/>
        <v>#VALUE!</v>
      </c>
      <c r="AI408" t="s">
        <v>11</v>
      </c>
      <c r="AJ408" t="s">
        <v>12</v>
      </c>
      <c r="AK408" t="s">
        <v>13</v>
      </c>
      <c r="AL408" t="s">
        <v>14</v>
      </c>
      <c r="AM408" t="s">
        <v>5</v>
      </c>
      <c r="AN408" t="s">
        <v>15</v>
      </c>
      <c r="AO408" t="s">
        <v>16</v>
      </c>
      <c r="AP408" t="s">
        <v>17</v>
      </c>
      <c r="AQ408" t="s">
        <v>18</v>
      </c>
      <c r="AR408" t="s">
        <v>19</v>
      </c>
    </row>
    <row r="409" spans="1:44" ht="13.5" customHeight="1">
      <c r="A409" s="7"/>
      <c r="B409" s="7"/>
      <c r="C409" s="7"/>
      <c r="D409" s="8"/>
      <c r="F409" s="9" t="str">
        <f>(Sheet1!AE409)</f>
        <v/>
      </c>
      <c r="G409" t="str">
        <f>IF(OR(Sheet1!AH409="Yes",Sheet1!AF409="Yes"),"\\CMFP538\"&amp;Sheet1!AK409,"")</f>
        <v/>
      </c>
      <c r="H409" t="str">
        <f>IF(G409="","",Sheet1!AK409)</f>
        <v/>
      </c>
      <c r="I409" t="str">
        <f>IF(G409="","",Sheet1!AJ409)</f>
        <v/>
      </c>
      <c r="J409" t="e">
        <f>PROPER(Sheet1!Z409)</f>
        <v>#VALUE!</v>
      </c>
      <c r="K409" t="e">
        <f>PROPER(TRIM(IF(ISERROR(Sheet1!N409),Sheet1!Q409,Sheet1!N409)))</f>
        <v>#VALUE!</v>
      </c>
      <c r="L409" t="e">
        <f>PROPER(Sheet1!V409)</f>
        <v>#VALUE!</v>
      </c>
      <c r="M409" t="str">
        <f>TRIM(IF(ISERROR(Sheet1!P409),"",Sheet1!P409))</f>
        <v/>
      </c>
      <c r="N409" s="6" t="e">
        <f>(Sheet1!AA409)</f>
        <v>#VALUE!</v>
      </c>
      <c r="O409" s="6" t="e">
        <f t="shared" si="37"/>
        <v>#VALUE!</v>
      </c>
      <c r="P409" s="6" t="e">
        <f>IF(Sheet1!X409="No","No",IF(Sheet1!X409="","No","Yes"))</f>
        <v>#VALUE!</v>
      </c>
      <c r="Q409" t="e">
        <f>(Sheet1!AB409)</f>
        <v>#VALUE!</v>
      </c>
      <c r="R409" s="6" t="e">
        <f>IF(Sheet1!F409=FALSE,Q409,Sheet1!G409&amp;Sheet1!F409)</f>
        <v>#VALUE!</v>
      </c>
      <c r="S409" s="6" t="e">
        <f t="shared" si="38"/>
        <v>#VALUE!</v>
      </c>
      <c r="T409" s="6" t="e">
        <f>IF(Sheet1!A409=0,"C=US;A= ;P=Regional Municip;O=Lisgar;S="&amp;K409&amp;";"&amp;"G="&amp;L409&amp;";"&amp;"I="&amp;M409&amp;";","C=US;A= ;P=Regional Municip;O=Lisgar;S="&amp;K409&amp;";"&amp;"G="&amp;L409&amp;Sheet1!A409&amp;";"&amp;"I="&amp;M409&amp;";")</f>
        <v>#N/A</v>
      </c>
      <c r="U409" t="str">
        <f ca="1">(Sheet1!AM409)</f>
        <v>DC1MDB09</v>
      </c>
      <c r="V409" t="e">
        <f>(Sheet1!AC409)</f>
        <v>#VALUE!</v>
      </c>
      <c r="W409" t="e">
        <f>Sheet3!D409</f>
        <v>#VALUE!</v>
      </c>
      <c r="X409" t="e">
        <f>Sheet3!E409</f>
        <v>#VALUE!</v>
      </c>
      <c r="Y409" t="str">
        <f t="shared" si="36"/>
        <v/>
      </c>
      <c r="Z409" t="str">
        <f>IF(ISERROR(Sheet1!AI409),"",Sheet1!AI409)</f>
        <v/>
      </c>
      <c r="AA409" t="e">
        <f>IF(Sheet1!W409="Councillors",5120,IF(Sheet1!W409="Information Technology Services Dept.",1024,IF(Sheet1!W409="City Clerk and Solicitor Dept",1953,"No")))</f>
        <v>#VALUE!</v>
      </c>
      <c r="AB409" s="5" t="s">
        <v>96</v>
      </c>
      <c r="AC409" t="e">
        <f>IF(Sheet1!W409="Councillors",4608,IF(Sheet1!W409="Information Technology Services Dept.",921,IF(Sheet1!W409="City Clerk and Solicitor Dept",1855,"No")))</f>
        <v>#VALUE!</v>
      </c>
      <c r="AD409" t="e">
        <f t="shared" si="39"/>
        <v>#VALUE!</v>
      </c>
      <c r="AE409" t="str">
        <f ca="1">IF(Sheet1!AM409="DC1MDB01","DC1",IF(Sheet1!AM409="DC1MDB02","DC1",IF(Sheet1!AM409="DC1MDB03","DC1",IF(Sheet1!AM409="DC1MDB04","DC1",IF(Sheet1!AM409="DC1MDB05","DC1",IF(Sheet1!AM409="DC1MDB06","DC1",IF(Sheet1!AM409="DC1MDB07","DC1",IF(Sheet1!AM409="DC1MDB08","DC1",IF(Sheet1!AM409="DC1MDB09","DC1",IF(Sheet1!AM409="DC1MDB10","DC1",IF(Sheet1!AM409="DC4MDB01","DC4",IF(Sheet1!AM409="DC4MDB02","DC4",IF(Sheet1!AM409="DC4MDB03","DC4",IF(Sheet1!AM409="DC4MDB04","DC4",IF(Sheet1!AM409="DC4MDB05","DC4",IF(Sheet1!AM409="DC4MDB06","DC4",IF(Sheet1!AM409="DC4MDB07","DC4",IF(Sheet1!AM409="DC4MDB08","DC4",IF(Sheet1!AM409="DC4MDB09","DC4",IF(Sheet1!AM409="DC4MDB10","DC4","$False"))))))))))))))))))))</f>
        <v>DC1</v>
      </c>
      <c r="AF409" t="s">
        <v>35</v>
      </c>
      <c r="AG409" t="e">
        <f t="shared" si="40"/>
        <v>#VALUE!</v>
      </c>
      <c r="AH409" t="e">
        <f t="shared" si="41"/>
        <v>#VALUE!</v>
      </c>
      <c r="AI409" t="s">
        <v>11</v>
      </c>
      <c r="AJ409" t="s">
        <v>12</v>
      </c>
      <c r="AK409" t="s">
        <v>13</v>
      </c>
      <c r="AL409" t="s">
        <v>14</v>
      </c>
      <c r="AM409" t="s">
        <v>5</v>
      </c>
      <c r="AN409" t="s">
        <v>15</v>
      </c>
      <c r="AO409" t="s">
        <v>16</v>
      </c>
      <c r="AP409" t="s">
        <v>17</v>
      </c>
      <c r="AQ409" t="s">
        <v>18</v>
      </c>
      <c r="AR409" t="s">
        <v>19</v>
      </c>
    </row>
    <row r="410" spans="1:44" ht="13.5" customHeight="1">
      <c r="A410" s="7"/>
      <c r="B410" s="7"/>
      <c r="C410" s="7"/>
      <c r="D410" s="8"/>
      <c r="F410" s="9" t="str">
        <f>(Sheet1!AE410)</f>
        <v/>
      </c>
      <c r="G410" t="str">
        <f>IF(OR(Sheet1!AH410="Yes",Sheet1!AF410="Yes"),"\\CMFP538\"&amp;Sheet1!AK410,"")</f>
        <v/>
      </c>
      <c r="H410" t="str">
        <f>IF(G410="","",Sheet1!AK410)</f>
        <v/>
      </c>
      <c r="I410" t="str">
        <f>IF(G410="","",Sheet1!AJ410)</f>
        <v/>
      </c>
      <c r="J410" t="e">
        <f>PROPER(Sheet1!Z410)</f>
        <v>#VALUE!</v>
      </c>
      <c r="K410" t="e">
        <f>PROPER(TRIM(IF(ISERROR(Sheet1!N410),Sheet1!Q410,Sheet1!N410)))</f>
        <v>#VALUE!</v>
      </c>
      <c r="L410" t="e">
        <f>PROPER(Sheet1!V410)</f>
        <v>#VALUE!</v>
      </c>
      <c r="M410" t="str">
        <f>TRIM(IF(ISERROR(Sheet1!P410),"",Sheet1!P410))</f>
        <v/>
      </c>
      <c r="N410" s="6" t="e">
        <f>(Sheet1!AA410)</f>
        <v>#VALUE!</v>
      </c>
      <c r="O410" s="6" t="e">
        <f t="shared" si="37"/>
        <v>#VALUE!</v>
      </c>
      <c r="P410" s="6" t="e">
        <f>IF(Sheet1!X410="No","No",IF(Sheet1!X410="","No","Yes"))</f>
        <v>#VALUE!</v>
      </c>
      <c r="Q410" t="e">
        <f>(Sheet1!AB410)</f>
        <v>#VALUE!</v>
      </c>
      <c r="R410" s="6" t="e">
        <f>IF(Sheet1!F410=FALSE,Q410,Sheet1!G410&amp;Sheet1!F410)</f>
        <v>#VALUE!</v>
      </c>
      <c r="S410" s="6" t="e">
        <f t="shared" si="38"/>
        <v>#VALUE!</v>
      </c>
      <c r="T410" s="6" t="e">
        <f>IF(Sheet1!A410=0,"C=US;A= ;P=Regional Municip;O=Lisgar;S="&amp;K410&amp;";"&amp;"G="&amp;L410&amp;";"&amp;"I="&amp;M410&amp;";","C=US;A= ;P=Regional Municip;O=Lisgar;S="&amp;K410&amp;";"&amp;"G="&amp;L410&amp;Sheet1!A410&amp;";"&amp;"I="&amp;M410&amp;";")</f>
        <v>#N/A</v>
      </c>
      <c r="U410" t="str">
        <f ca="1">(Sheet1!AM410)</f>
        <v>DC1MDB05</v>
      </c>
      <c r="V410" t="e">
        <f>(Sheet1!AC410)</f>
        <v>#VALUE!</v>
      </c>
      <c r="W410" t="e">
        <f>Sheet3!D410</f>
        <v>#VALUE!</v>
      </c>
      <c r="X410" t="e">
        <f>Sheet3!E410</f>
        <v>#VALUE!</v>
      </c>
      <c r="Y410" t="str">
        <f t="shared" si="36"/>
        <v/>
      </c>
      <c r="Z410" t="str">
        <f>IF(ISERROR(Sheet1!AI410),"",Sheet1!AI410)</f>
        <v/>
      </c>
      <c r="AA410" t="e">
        <f>IF(Sheet1!W410="Councillors",5120,IF(Sheet1!W410="Information Technology Services Dept.",1024,IF(Sheet1!W410="City Clerk and Solicitor Dept",1953,"No")))</f>
        <v>#VALUE!</v>
      </c>
      <c r="AB410" s="5" t="s">
        <v>96</v>
      </c>
      <c r="AC410" t="e">
        <f>IF(Sheet1!W410="Councillors",4608,IF(Sheet1!W410="Information Technology Services Dept.",921,IF(Sheet1!W410="City Clerk and Solicitor Dept",1855,"No")))</f>
        <v>#VALUE!</v>
      </c>
      <c r="AD410" t="e">
        <f t="shared" si="39"/>
        <v>#VALUE!</v>
      </c>
      <c r="AE410" t="str">
        <f ca="1">IF(Sheet1!AM410="DC1MDB01","DC1",IF(Sheet1!AM410="DC1MDB02","DC1",IF(Sheet1!AM410="DC1MDB03","DC1",IF(Sheet1!AM410="DC1MDB04","DC1",IF(Sheet1!AM410="DC1MDB05","DC1",IF(Sheet1!AM410="DC1MDB06","DC1",IF(Sheet1!AM410="DC1MDB07","DC1",IF(Sheet1!AM410="DC1MDB08","DC1",IF(Sheet1!AM410="DC1MDB09","DC1",IF(Sheet1!AM410="DC1MDB10","DC1",IF(Sheet1!AM410="DC4MDB01","DC4",IF(Sheet1!AM410="DC4MDB02","DC4",IF(Sheet1!AM410="DC4MDB03","DC4",IF(Sheet1!AM410="DC4MDB04","DC4",IF(Sheet1!AM410="DC4MDB05","DC4",IF(Sheet1!AM410="DC4MDB06","DC4",IF(Sheet1!AM410="DC4MDB07","DC4",IF(Sheet1!AM410="DC4MDB08","DC4",IF(Sheet1!AM410="DC4MDB09","DC4",IF(Sheet1!AM410="DC4MDB10","DC4","$False"))))))))))))))))))))</f>
        <v>DC1</v>
      </c>
      <c r="AF410" t="s">
        <v>35</v>
      </c>
      <c r="AG410" t="e">
        <f t="shared" si="40"/>
        <v>#VALUE!</v>
      </c>
      <c r="AH410" t="e">
        <f t="shared" si="41"/>
        <v>#VALUE!</v>
      </c>
      <c r="AI410" t="s">
        <v>11</v>
      </c>
      <c r="AJ410" t="s">
        <v>12</v>
      </c>
      <c r="AK410" t="s">
        <v>13</v>
      </c>
      <c r="AL410" t="s">
        <v>14</v>
      </c>
      <c r="AM410" t="s">
        <v>5</v>
      </c>
      <c r="AN410" t="s">
        <v>15</v>
      </c>
      <c r="AO410" t="s">
        <v>16</v>
      </c>
      <c r="AP410" t="s">
        <v>17</v>
      </c>
      <c r="AQ410" t="s">
        <v>18</v>
      </c>
      <c r="AR410" t="s">
        <v>19</v>
      </c>
    </row>
    <row r="411" spans="1:44" ht="13.5" customHeight="1">
      <c r="A411" s="7"/>
      <c r="B411" s="7"/>
      <c r="C411" s="7"/>
      <c r="D411" s="8"/>
      <c r="F411" s="9" t="str">
        <f>(Sheet1!AE411)</f>
        <v/>
      </c>
      <c r="G411" t="str">
        <f>IF(OR(Sheet1!AH411="Yes",Sheet1!AF411="Yes"),"\\CMFP538\"&amp;Sheet1!AK411,"")</f>
        <v/>
      </c>
      <c r="H411" t="str">
        <f>IF(G411="","",Sheet1!AK411)</f>
        <v/>
      </c>
      <c r="I411" t="str">
        <f>IF(G411="","",Sheet1!AJ411)</f>
        <v/>
      </c>
      <c r="J411" t="e">
        <f>PROPER(Sheet1!Z411)</f>
        <v>#VALUE!</v>
      </c>
      <c r="K411" t="e">
        <f>PROPER(TRIM(IF(ISERROR(Sheet1!N411),Sheet1!Q411,Sheet1!N411)))</f>
        <v>#VALUE!</v>
      </c>
      <c r="L411" t="e">
        <f>PROPER(Sheet1!V411)</f>
        <v>#VALUE!</v>
      </c>
      <c r="M411" t="str">
        <f>TRIM(IF(ISERROR(Sheet1!P411),"",Sheet1!P411))</f>
        <v/>
      </c>
      <c r="N411" s="6" t="e">
        <f>(Sheet1!AA411)</f>
        <v>#VALUE!</v>
      </c>
      <c r="O411" s="6" t="e">
        <f t="shared" si="37"/>
        <v>#VALUE!</v>
      </c>
      <c r="P411" s="6" t="e">
        <f>IF(Sheet1!X411="No","No",IF(Sheet1!X411="","No","Yes"))</f>
        <v>#VALUE!</v>
      </c>
      <c r="Q411" t="e">
        <f>(Sheet1!AB411)</f>
        <v>#VALUE!</v>
      </c>
      <c r="R411" s="6" t="e">
        <f>IF(Sheet1!F411=FALSE,Q411,Sheet1!G411&amp;Sheet1!F411)</f>
        <v>#VALUE!</v>
      </c>
      <c r="S411" s="6" t="e">
        <f t="shared" si="38"/>
        <v>#VALUE!</v>
      </c>
      <c r="T411" s="6" t="e">
        <f>IF(Sheet1!A411=0,"C=US;A= ;P=Regional Municip;O=Lisgar;S="&amp;K411&amp;";"&amp;"G="&amp;L411&amp;";"&amp;"I="&amp;M411&amp;";","C=US;A= ;P=Regional Municip;O=Lisgar;S="&amp;K411&amp;";"&amp;"G="&amp;L411&amp;Sheet1!A411&amp;";"&amp;"I="&amp;M411&amp;";")</f>
        <v>#N/A</v>
      </c>
      <c r="U411" t="str">
        <f ca="1">(Sheet1!AM411)</f>
        <v>DC1MDB02</v>
      </c>
      <c r="V411" t="e">
        <f>(Sheet1!AC411)</f>
        <v>#VALUE!</v>
      </c>
      <c r="W411" t="e">
        <f>Sheet3!D411</f>
        <v>#VALUE!</v>
      </c>
      <c r="X411" t="e">
        <f>Sheet3!E411</f>
        <v>#VALUE!</v>
      </c>
      <c r="Y411" t="str">
        <f t="shared" si="36"/>
        <v/>
      </c>
      <c r="Z411" t="str">
        <f>IF(ISERROR(Sheet1!AI411),"",Sheet1!AI411)</f>
        <v/>
      </c>
      <c r="AA411" t="e">
        <f>IF(Sheet1!W411="Councillors",5120,IF(Sheet1!W411="Information Technology Services Dept.",1024,IF(Sheet1!W411="City Clerk and Solicitor Dept",1953,"No")))</f>
        <v>#VALUE!</v>
      </c>
      <c r="AB411" s="5" t="s">
        <v>96</v>
      </c>
      <c r="AC411" t="e">
        <f>IF(Sheet1!W411="Councillors",4608,IF(Sheet1!W411="Information Technology Services Dept.",921,IF(Sheet1!W411="City Clerk and Solicitor Dept",1855,"No")))</f>
        <v>#VALUE!</v>
      </c>
      <c r="AD411" t="e">
        <f t="shared" si="39"/>
        <v>#VALUE!</v>
      </c>
      <c r="AE411" t="str">
        <f ca="1">IF(Sheet1!AM411="DC1MDB01","DC1",IF(Sheet1!AM411="DC1MDB02","DC1",IF(Sheet1!AM411="DC1MDB03","DC1",IF(Sheet1!AM411="DC1MDB04","DC1",IF(Sheet1!AM411="DC1MDB05","DC1",IF(Sheet1!AM411="DC1MDB06","DC1",IF(Sheet1!AM411="DC1MDB07","DC1",IF(Sheet1!AM411="DC1MDB08","DC1",IF(Sheet1!AM411="DC1MDB09","DC1",IF(Sheet1!AM411="DC1MDB10","DC1",IF(Sheet1!AM411="DC4MDB01","DC4",IF(Sheet1!AM411="DC4MDB02","DC4",IF(Sheet1!AM411="DC4MDB03","DC4",IF(Sheet1!AM411="DC4MDB04","DC4",IF(Sheet1!AM411="DC4MDB05","DC4",IF(Sheet1!AM411="DC4MDB06","DC4",IF(Sheet1!AM411="DC4MDB07","DC4",IF(Sheet1!AM411="DC4MDB08","DC4",IF(Sheet1!AM411="DC4MDB09","DC4",IF(Sheet1!AM411="DC4MDB10","DC4","$False"))))))))))))))))))))</f>
        <v>DC1</v>
      </c>
      <c r="AF411" t="s">
        <v>35</v>
      </c>
      <c r="AG411" t="e">
        <f t="shared" si="40"/>
        <v>#VALUE!</v>
      </c>
      <c r="AH411" t="e">
        <f t="shared" si="41"/>
        <v>#VALUE!</v>
      </c>
      <c r="AI411" t="s">
        <v>11</v>
      </c>
      <c r="AJ411" t="s">
        <v>12</v>
      </c>
      <c r="AK411" t="s">
        <v>13</v>
      </c>
      <c r="AL411" t="s">
        <v>14</v>
      </c>
      <c r="AM411" t="s">
        <v>5</v>
      </c>
      <c r="AN411" t="s">
        <v>15</v>
      </c>
      <c r="AO411" t="s">
        <v>16</v>
      </c>
      <c r="AP411" t="s">
        <v>17</v>
      </c>
      <c r="AQ411" t="s">
        <v>18</v>
      </c>
      <c r="AR411" t="s">
        <v>19</v>
      </c>
    </row>
    <row r="412" spans="1:44" ht="13.5" customHeight="1">
      <c r="A412" s="7"/>
      <c r="B412" s="7"/>
      <c r="C412" s="7"/>
      <c r="D412" s="8"/>
      <c r="F412" s="9" t="str">
        <f>(Sheet1!AE412)</f>
        <v/>
      </c>
      <c r="G412" t="str">
        <f>IF(OR(Sheet1!AH412="Yes",Sheet1!AF412="Yes"),"\\CMFP538\"&amp;Sheet1!AK412,"")</f>
        <v/>
      </c>
      <c r="H412" t="str">
        <f>IF(G412="","",Sheet1!AK412)</f>
        <v/>
      </c>
      <c r="I412" t="str">
        <f>IF(G412="","",Sheet1!AJ412)</f>
        <v/>
      </c>
      <c r="J412" t="e">
        <f>PROPER(Sheet1!Z412)</f>
        <v>#VALUE!</v>
      </c>
      <c r="K412" t="e">
        <f>PROPER(TRIM(IF(ISERROR(Sheet1!N412),Sheet1!Q412,Sheet1!N412)))</f>
        <v>#VALUE!</v>
      </c>
      <c r="L412" t="e">
        <f>PROPER(Sheet1!V412)</f>
        <v>#VALUE!</v>
      </c>
      <c r="M412" t="str">
        <f>TRIM(IF(ISERROR(Sheet1!P412),"",Sheet1!P412))</f>
        <v/>
      </c>
      <c r="N412" s="6" t="e">
        <f>(Sheet1!AA412)</f>
        <v>#VALUE!</v>
      </c>
      <c r="O412" s="6" t="e">
        <f t="shared" si="37"/>
        <v>#VALUE!</v>
      </c>
      <c r="P412" s="6" t="e">
        <f>IF(Sheet1!X412="No","No",IF(Sheet1!X412="","No","Yes"))</f>
        <v>#VALUE!</v>
      </c>
      <c r="Q412" t="e">
        <f>(Sheet1!AB412)</f>
        <v>#VALUE!</v>
      </c>
      <c r="R412" s="6" t="e">
        <f>IF(Sheet1!F412=FALSE,Q412,Sheet1!G412&amp;Sheet1!F412)</f>
        <v>#VALUE!</v>
      </c>
      <c r="S412" s="6" t="e">
        <f t="shared" si="38"/>
        <v>#VALUE!</v>
      </c>
      <c r="T412" s="6" t="e">
        <f>IF(Sheet1!A412=0,"C=US;A= ;P=Regional Municip;O=Lisgar;S="&amp;K412&amp;";"&amp;"G="&amp;L412&amp;";"&amp;"I="&amp;M412&amp;";","C=US;A= ;P=Regional Municip;O=Lisgar;S="&amp;K412&amp;";"&amp;"G="&amp;L412&amp;Sheet1!A412&amp;";"&amp;"I="&amp;M412&amp;";")</f>
        <v>#N/A</v>
      </c>
      <c r="U412" t="str">
        <f ca="1">(Sheet1!AM412)</f>
        <v>DC4MDB06</v>
      </c>
      <c r="V412" t="e">
        <f>(Sheet1!AC412)</f>
        <v>#VALUE!</v>
      </c>
      <c r="W412" t="e">
        <f>Sheet3!D412</f>
        <v>#VALUE!</v>
      </c>
      <c r="X412" t="e">
        <f>Sheet3!E412</f>
        <v>#VALUE!</v>
      </c>
      <c r="Y412" t="str">
        <f t="shared" si="36"/>
        <v/>
      </c>
      <c r="Z412" t="str">
        <f>IF(ISERROR(Sheet1!AI412),"",Sheet1!AI412)</f>
        <v/>
      </c>
      <c r="AA412" t="e">
        <f>IF(Sheet1!W412="Councillors",5120,IF(Sheet1!W412="Information Technology Services Dept.",1024,IF(Sheet1!W412="City Clerk and Solicitor Dept",1953,"No")))</f>
        <v>#VALUE!</v>
      </c>
      <c r="AB412" s="5" t="s">
        <v>96</v>
      </c>
      <c r="AC412" t="e">
        <f>IF(Sheet1!W412="Councillors",4608,IF(Sheet1!W412="Information Technology Services Dept.",921,IF(Sheet1!W412="City Clerk and Solicitor Dept",1855,"No")))</f>
        <v>#VALUE!</v>
      </c>
      <c r="AD412" t="e">
        <f t="shared" si="39"/>
        <v>#VALUE!</v>
      </c>
      <c r="AE412" t="str">
        <f ca="1">IF(Sheet1!AM412="DC1MDB01","DC1",IF(Sheet1!AM412="DC1MDB02","DC1",IF(Sheet1!AM412="DC1MDB03","DC1",IF(Sheet1!AM412="DC1MDB04","DC1",IF(Sheet1!AM412="DC1MDB05","DC1",IF(Sheet1!AM412="DC1MDB06","DC1",IF(Sheet1!AM412="DC1MDB07","DC1",IF(Sheet1!AM412="DC1MDB08","DC1",IF(Sheet1!AM412="DC1MDB09","DC1",IF(Sheet1!AM412="DC1MDB10","DC1",IF(Sheet1!AM412="DC4MDB01","DC4",IF(Sheet1!AM412="DC4MDB02","DC4",IF(Sheet1!AM412="DC4MDB03","DC4",IF(Sheet1!AM412="DC4MDB04","DC4",IF(Sheet1!AM412="DC4MDB05","DC4",IF(Sheet1!AM412="DC4MDB06","DC4",IF(Sheet1!AM412="DC4MDB07","DC4",IF(Sheet1!AM412="DC4MDB08","DC4",IF(Sheet1!AM412="DC4MDB09","DC4",IF(Sheet1!AM412="DC4MDB10","DC4","$False"))))))))))))))))))))</f>
        <v>DC4</v>
      </c>
      <c r="AF412" t="s">
        <v>35</v>
      </c>
      <c r="AG412" t="e">
        <f t="shared" si="40"/>
        <v>#VALUE!</v>
      </c>
      <c r="AH412" t="e">
        <f t="shared" si="41"/>
        <v>#VALUE!</v>
      </c>
      <c r="AI412" t="s">
        <v>11</v>
      </c>
      <c r="AJ412" t="s">
        <v>12</v>
      </c>
      <c r="AK412" t="s">
        <v>13</v>
      </c>
      <c r="AL412" t="s">
        <v>14</v>
      </c>
      <c r="AM412" t="s">
        <v>5</v>
      </c>
      <c r="AN412" t="s">
        <v>15</v>
      </c>
      <c r="AO412" t="s">
        <v>16</v>
      </c>
      <c r="AP412" t="s">
        <v>17</v>
      </c>
      <c r="AQ412" t="s">
        <v>18</v>
      </c>
      <c r="AR412" t="s">
        <v>19</v>
      </c>
    </row>
    <row r="413" spans="1:44" ht="13.5" customHeight="1">
      <c r="A413" s="7"/>
      <c r="B413" s="7"/>
      <c r="C413" s="7"/>
      <c r="D413" s="8"/>
      <c r="F413" s="9" t="str">
        <f>(Sheet1!AE413)</f>
        <v/>
      </c>
      <c r="G413" t="str">
        <f>IF(OR(Sheet1!AH413="Yes",Sheet1!AF413="Yes"),"\\CMFP538\"&amp;Sheet1!AK413,"")</f>
        <v/>
      </c>
      <c r="H413" t="str">
        <f>IF(G413="","",Sheet1!AK413)</f>
        <v/>
      </c>
      <c r="I413" t="str">
        <f>IF(G413="","",Sheet1!AJ413)</f>
        <v/>
      </c>
      <c r="J413" t="e">
        <f>PROPER(Sheet1!Z413)</f>
        <v>#VALUE!</v>
      </c>
      <c r="K413" t="e">
        <f>PROPER(TRIM(IF(ISERROR(Sheet1!N413),Sheet1!Q413,Sheet1!N413)))</f>
        <v>#VALUE!</v>
      </c>
      <c r="L413" t="e">
        <f>PROPER(Sheet1!V413)</f>
        <v>#VALUE!</v>
      </c>
      <c r="M413" t="str">
        <f>TRIM(IF(ISERROR(Sheet1!P413),"",Sheet1!P413))</f>
        <v/>
      </c>
      <c r="N413" s="6" t="e">
        <f>(Sheet1!AA413)</f>
        <v>#VALUE!</v>
      </c>
      <c r="O413" s="6" t="e">
        <f t="shared" si="37"/>
        <v>#VALUE!</v>
      </c>
      <c r="P413" s="6" t="e">
        <f>IF(Sheet1!X413="No","No",IF(Sheet1!X413="","No","Yes"))</f>
        <v>#VALUE!</v>
      </c>
      <c r="Q413" t="e">
        <f>(Sheet1!AB413)</f>
        <v>#VALUE!</v>
      </c>
      <c r="R413" s="6" t="e">
        <f>IF(Sheet1!F413=FALSE,Q413,Sheet1!G413&amp;Sheet1!F413)</f>
        <v>#VALUE!</v>
      </c>
      <c r="S413" s="6" t="e">
        <f t="shared" si="38"/>
        <v>#VALUE!</v>
      </c>
      <c r="T413" s="6" t="e">
        <f>IF(Sheet1!A413=0,"C=US;A= ;P=Regional Municip;O=Lisgar;S="&amp;K413&amp;";"&amp;"G="&amp;L413&amp;";"&amp;"I="&amp;M413&amp;";","C=US;A= ;P=Regional Municip;O=Lisgar;S="&amp;K413&amp;";"&amp;"G="&amp;L413&amp;Sheet1!A413&amp;";"&amp;"I="&amp;M413&amp;";")</f>
        <v>#N/A</v>
      </c>
      <c r="U413" t="str">
        <f ca="1">(Sheet1!AM413)</f>
        <v>DC1MDB05</v>
      </c>
      <c r="V413" t="e">
        <f>(Sheet1!AC413)</f>
        <v>#VALUE!</v>
      </c>
      <c r="W413" t="e">
        <f>Sheet3!D413</f>
        <v>#VALUE!</v>
      </c>
      <c r="X413" t="e">
        <f>Sheet3!E413</f>
        <v>#VALUE!</v>
      </c>
      <c r="Y413" t="str">
        <f t="shared" si="36"/>
        <v/>
      </c>
      <c r="Z413" t="str">
        <f>IF(ISERROR(Sheet1!AI413),"",Sheet1!AI413)</f>
        <v/>
      </c>
      <c r="AA413" t="e">
        <f>IF(Sheet1!W413="Councillors",5120,IF(Sheet1!W413="Information Technology Services Dept.",1024,IF(Sheet1!W413="City Clerk and Solicitor Dept",1953,"No")))</f>
        <v>#VALUE!</v>
      </c>
      <c r="AB413" s="5" t="s">
        <v>96</v>
      </c>
      <c r="AC413" t="e">
        <f>IF(Sheet1!W413="Councillors",4608,IF(Sheet1!W413="Information Technology Services Dept.",921,IF(Sheet1!W413="City Clerk and Solicitor Dept",1855,"No")))</f>
        <v>#VALUE!</v>
      </c>
      <c r="AD413" t="e">
        <f t="shared" si="39"/>
        <v>#VALUE!</v>
      </c>
      <c r="AE413" t="str">
        <f ca="1">IF(Sheet1!AM413="DC1MDB01","DC1",IF(Sheet1!AM413="DC1MDB02","DC1",IF(Sheet1!AM413="DC1MDB03","DC1",IF(Sheet1!AM413="DC1MDB04","DC1",IF(Sheet1!AM413="DC1MDB05","DC1",IF(Sheet1!AM413="DC1MDB06","DC1",IF(Sheet1!AM413="DC1MDB07","DC1",IF(Sheet1!AM413="DC1MDB08","DC1",IF(Sheet1!AM413="DC1MDB09","DC1",IF(Sheet1!AM413="DC1MDB10","DC1",IF(Sheet1!AM413="DC4MDB01","DC4",IF(Sheet1!AM413="DC4MDB02","DC4",IF(Sheet1!AM413="DC4MDB03","DC4",IF(Sheet1!AM413="DC4MDB04","DC4",IF(Sheet1!AM413="DC4MDB05","DC4",IF(Sheet1!AM413="DC4MDB06","DC4",IF(Sheet1!AM413="DC4MDB07","DC4",IF(Sheet1!AM413="DC4MDB08","DC4",IF(Sheet1!AM413="DC4MDB09","DC4",IF(Sheet1!AM413="DC4MDB10","DC4","$False"))))))))))))))))))))</f>
        <v>DC1</v>
      </c>
      <c r="AF413" t="s">
        <v>35</v>
      </c>
      <c r="AG413" t="e">
        <f t="shared" si="40"/>
        <v>#VALUE!</v>
      </c>
      <c r="AH413" t="e">
        <f t="shared" si="41"/>
        <v>#VALUE!</v>
      </c>
      <c r="AI413" t="s">
        <v>11</v>
      </c>
      <c r="AJ413" t="s">
        <v>12</v>
      </c>
      <c r="AK413" t="s">
        <v>13</v>
      </c>
      <c r="AL413" t="s">
        <v>14</v>
      </c>
      <c r="AM413" t="s">
        <v>5</v>
      </c>
      <c r="AN413" t="s">
        <v>15</v>
      </c>
      <c r="AO413" t="s">
        <v>16</v>
      </c>
      <c r="AP413" t="s">
        <v>17</v>
      </c>
      <c r="AQ413" t="s">
        <v>18</v>
      </c>
      <c r="AR413" t="s">
        <v>19</v>
      </c>
    </row>
    <row r="414" spans="1:44" ht="13.5" customHeight="1">
      <c r="A414" s="7"/>
      <c r="B414" s="7"/>
      <c r="C414" s="7"/>
      <c r="D414" s="8"/>
      <c r="F414" s="9" t="str">
        <f>(Sheet1!AE414)</f>
        <v/>
      </c>
      <c r="G414" t="str">
        <f>IF(OR(Sheet1!AH414="Yes",Sheet1!AF414="Yes"),"\\CMFP538\"&amp;Sheet1!AK414,"")</f>
        <v/>
      </c>
      <c r="H414" t="str">
        <f>IF(G414="","",Sheet1!AK414)</f>
        <v/>
      </c>
      <c r="I414" t="str">
        <f>IF(G414="","",Sheet1!AJ414)</f>
        <v/>
      </c>
      <c r="J414" t="e">
        <f>PROPER(Sheet1!Z414)</f>
        <v>#VALUE!</v>
      </c>
      <c r="K414" t="e">
        <f>PROPER(TRIM(IF(ISERROR(Sheet1!N414),Sheet1!Q414,Sheet1!N414)))</f>
        <v>#VALUE!</v>
      </c>
      <c r="L414" t="e">
        <f>PROPER(Sheet1!V414)</f>
        <v>#VALUE!</v>
      </c>
      <c r="M414" t="str">
        <f>TRIM(IF(ISERROR(Sheet1!P414),"",Sheet1!P414))</f>
        <v/>
      </c>
      <c r="N414" s="6" t="e">
        <f>(Sheet1!AA414)</f>
        <v>#VALUE!</v>
      </c>
      <c r="O414" s="6" t="e">
        <f t="shared" si="37"/>
        <v>#VALUE!</v>
      </c>
      <c r="P414" s="6" t="e">
        <f>IF(Sheet1!X414="No","No",IF(Sheet1!X414="","No","Yes"))</f>
        <v>#VALUE!</v>
      </c>
      <c r="Q414" t="e">
        <f>(Sheet1!AB414)</f>
        <v>#VALUE!</v>
      </c>
      <c r="R414" s="6" t="e">
        <f>IF(Sheet1!F414=FALSE,Q414,Sheet1!G414&amp;Sheet1!F414)</f>
        <v>#VALUE!</v>
      </c>
      <c r="S414" s="6" t="e">
        <f t="shared" si="38"/>
        <v>#VALUE!</v>
      </c>
      <c r="T414" s="6" t="e">
        <f>IF(Sheet1!A414=0,"C=US;A= ;P=Regional Municip;O=Lisgar;S="&amp;K414&amp;";"&amp;"G="&amp;L414&amp;";"&amp;"I="&amp;M414&amp;";","C=US;A= ;P=Regional Municip;O=Lisgar;S="&amp;K414&amp;";"&amp;"G="&amp;L414&amp;Sheet1!A414&amp;";"&amp;"I="&amp;M414&amp;";")</f>
        <v>#N/A</v>
      </c>
      <c r="U414" t="str">
        <f ca="1">(Sheet1!AM414)</f>
        <v>DC1MDB03</v>
      </c>
      <c r="V414" t="e">
        <f>(Sheet1!AC414)</f>
        <v>#VALUE!</v>
      </c>
      <c r="W414" t="e">
        <f>Sheet3!D414</f>
        <v>#VALUE!</v>
      </c>
      <c r="X414" t="e">
        <f>Sheet3!E414</f>
        <v>#VALUE!</v>
      </c>
      <c r="Y414" t="str">
        <f t="shared" si="36"/>
        <v/>
      </c>
      <c r="Z414" t="str">
        <f>IF(ISERROR(Sheet1!AI414),"",Sheet1!AI414)</f>
        <v/>
      </c>
      <c r="AA414" t="e">
        <f>IF(Sheet1!W414="Councillors",5120,IF(Sheet1!W414="Information Technology Services Dept.",1024,IF(Sheet1!W414="City Clerk and Solicitor Dept",1953,"No")))</f>
        <v>#VALUE!</v>
      </c>
      <c r="AB414" s="5" t="s">
        <v>96</v>
      </c>
      <c r="AC414" t="e">
        <f>IF(Sheet1!W414="Councillors",4608,IF(Sheet1!W414="Information Technology Services Dept.",921,IF(Sheet1!W414="City Clerk and Solicitor Dept",1855,"No")))</f>
        <v>#VALUE!</v>
      </c>
      <c r="AD414" t="e">
        <f t="shared" si="39"/>
        <v>#VALUE!</v>
      </c>
      <c r="AE414" t="str">
        <f ca="1">IF(Sheet1!AM414="DC1MDB01","DC1",IF(Sheet1!AM414="DC1MDB02","DC1",IF(Sheet1!AM414="DC1MDB03","DC1",IF(Sheet1!AM414="DC1MDB04","DC1",IF(Sheet1!AM414="DC1MDB05","DC1",IF(Sheet1!AM414="DC1MDB06","DC1",IF(Sheet1!AM414="DC1MDB07","DC1",IF(Sheet1!AM414="DC1MDB08","DC1",IF(Sheet1!AM414="DC1MDB09","DC1",IF(Sheet1!AM414="DC1MDB10","DC1",IF(Sheet1!AM414="DC4MDB01","DC4",IF(Sheet1!AM414="DC4MDB02","DC4",IF(Sheet1!AM414="DC4MDB03","DC4",IF(Sheet1!AM414="DC4MDB04","DC4",IF(Sheet1!AM414="DC4MDB05","DC4",IF(Sheet1!AM414="DC4MDB06","DC4",IF(Sheet1!AM414="DC4MDB07","DC4",IF(Sheet1!AM414="DC4MDB08","DC4",IF(Sheet1!AM414="DC4MDB09","DC4",IF(Sheet1!AM414="DC4MDB10","DC4","$False"))))))))))))))))))))</f>
        <v>DC1</v>
      </c>
      <c r="AF414" t="s">
        <v>35</v>
      </c>
      <c r="AG414" t="e">
        <f t="shared" si="40"/>
        <v>#VALUE!</v>
      </c>
      <c r="AH414" t="e">
        <f t="shared" si="41"/>
        <v>#VALUE!</v>
      </c>
      <c r="AI414" t="s">
        <v>11</v>
      </c>
      <c r="AJ414" t="s">
        <v>12</v>
      </c>
      <c r="AK414" t="s">
        <v>13</v>
      </c>
      <c r="AL414" t="s">
        <v>14</v>
      </c>
      <c r="AM414" t="s">
        <v>5</v>
      </c>
      <c r="AN414" t="s">
        <v>15</v>
      </c>
      <c r="AO414" t="s">
        <v>16</v>
      </c>
      <c r="AP414" t="s">
        <v>17</v>
      </c>
      <c r="AQ414" t="s">
        <v>18</v>
      </c>
      <c r="AR414" t="s">
        <v>19</v>
      </c>
    </row>
    <row r="415" spans="1:44" ht="13.5" customHeight="1">
      <c r="A415" s="7"/>
      <c r="B415" s="7"/>
      <c r="C415" s="7"/>
      <c r="D415" s="8"/>
      <c r="F415" s="9" t="str">
        <f>(Sheet1!AE415)</f>
        <v/>
      </c>
      <c r="G415" t="str">
        <f>IF(OR(Sheet1!AH415="Yes",Sheet1!AF415="Yes"),"\\CMFP538\"&amp;Sheet1!AK415,"")</f>
        <v/>
      </c>
      <c r="H415" t="str">
        <f>IF(G415="","",Sheet1!AK415)</f>
        <v/>
      </c>
      <c r="I415" t="str">
        <f>IF(G415="","",Sheet1!AJ415)</f>
        <v/>
      </c>
      <c r="J415" t="e">
        <f>PROPER(Sheet1!Z415)</f>
        <v>#VALUE!</v>
      </c>
      <c r="K415" t="e">
        <f>PROPER(TRIM(IF(ISERROR(Sheet1!N415),Sheet1!Q415,Sheet1!N415)))</f>
        <v>#VALUE!</v>
      </c>
      <c r="L415" t="e">
        <f>PROPER(Sheet1!V415)</f>
        <v>#VALUE!</v>
      </c>
      <c r="M415" t="str">
        <f>TRIM(IF(ISERROR(Sheet1!P415),"",Sheet1!P415))</f>
        <v/>
      </c>
      <c r="N415" s="6" t="e">
        <f>(Sheet1!AA415)</f>
        <v>#VALUE!</v>
      </c>
      <c r="O415" s="6" t="e">
        <f t="shared" si="37"/>
        <v>#VALUE!</v>
      </c>
      <c r="P415" s="6" t="e">
        <f>IF(Sheet1!X415="No","No",IF(Sheet1!X415="","No","Yes"))</f>
        <v>#VALUE!</v>
      </c>
      <c r="Q415" t="e">
        <f>(Sheet1!AB415)</f>
        <v>#VALUE!</v>
      </c>
      <c r="R415" s="6" t="e">
        <f>IF(Sheet1!F415=FALSE,Q415,Sheet1!G415&amp;Sheet1!F415)</f>
        <v>#VALUE!</v>
      </c>
      <c r="S415" s="6" t="e">
        <f t="shared" si="38"/>
        <v>#VALUE!</v>
      </c>
      <c r="T415" s="6" t="e">
        <f>IF(Sheet1!A415=0,"C=US;A= ;P=Regional Municip;O=Lisgar;S="&amp;K415&amp;";"&amp;"G="&amp;L415&amp;";"&amp;"I="&amp;M415&amp;";","C=US;A= ;P=Regional Municip;O=Lisgar;S="&amp;K415&amp;";"&amp;"G="&amp;L415&amp;Sheet1!A415&amp;";"&amp;"I="&amp;M415&amp;";")</f>
        <v>#N/A</v>
      </c>
      <c r="U415" t="str">
        <f ca="1">(Sheet1!AM415)</f>
        <v>DC1MDB03</v>
      </c>
      <c r="V415" t="e">
        <f>(Sheet1!AC415)</f>
        <v>#VALUE!</v>
      </c>
      <c r="W415" t="e">
        <f>Sheet3!D415</f>
        <v>#VALUE!</v>
      </c>
      <c r="X415" t="e">
        <f>Sheet3!E415</f>
        <v>#VALUE!</v>
      </c>
      <c r="Y415" t="str">
        <f t="shared" si="36"/>
        <v/>
      </c>
      <c r="Z415" t="str">
        <f>IF(ISERROR(Sheet1!AI415),"",Sheet1!AI415)</f>
        <v/>
      </c>
      <c r="AA415" t="e">
        <f>IF(Sheet1!W415="Councillors",5120,IF(Sheet1!W415="Information Technology Services Dept.",1024,IF(Sheet1!W415="City Clerk and Solicitor Dept",1953,"No")))</f>
        <v>#VALUE!</v>
      </c>
      <c r="AB415" s="5" t="s">
        <v>96</v>
      </c>
      <c r="AC415" t="e">
        <f>IF(Sheet1!W415="Councillors",4608,IF(Sheet1!W415="Information Technology Services Dept.",921,IF(Sheet1!W415="City Clerk and Solicitor Dept",1855,"No")))</f>
        <v>#VALUE!</v>
      </c>
      <c r="AD415" t="e">
        <f t="shared" si="39"/>
        <v>#VALUE!</v>
      </c>
      <c r="AE415" t="str">
        <f ca="1">IF(Sheet1!AM415="DC1MDB01","DC1",IF(Sheet1!AM415="DC1MDB02","DC1",IF(Sheet1!AM415="DC1MDB03","DC1",IF(Sheet1!AM415="DC1MDB04","DC1",IF(Sheet1!AM415="DC1MDB05","DC1",IF(Sheet1!AM415="DC1MDB06","DC1",IF(Sheet1!AM415="DC1MDB07","DC1",IF(Sheet1!AM415="DC1MDB08","DC1",IF(Sheet1!AM415="DC1MDB09","DC1",IF(Sheet1!AM415="DC1MDB10","DC1",IF(Sheet1!AM415="DC4MDB01","DC4",IF(Sheet1!AM415="DC4MDB02","DC4",IF(Sheet1!AM415="DC4MDB03","DC4",IF(Sheet1!AM415="DC4MDB04","DC4",IF(Sheet1!AM415="DC4MDB05","DC4",IF(Sheet1!AM415="DC4MDB06","DC4",IF(Sheet1!AM415="DC4MDB07","DC4",IF(Sheet1!AM415="DC4MDB08","DC4",IF(Sheet1!AM415="DC4MDB09","DC4",IF(Sheet1!AM415="DC4MDB10","DC4","$False"))))))))))))))))))))</f>
        <v>DC1</v>
      </c>
      <c r="AF415" t="s">
        <v>35</v>
      </c>
      <c r="AG415" t="e">
        <f t="shared" si="40"/>
        <v>#VALUE!</v>
      </c>
      <c r="AH415" t="e">
        <f t="shared" si="41"/>
        <v>#VALUE!</v>
      </c>
      <c r="AI415" t="s">
        <v>11</v>
      </c>
      <c r="AJ415" t="s">
        <v>12</v>
      </c>
      <c r="AK415" t="s">
        <v>13</v>
      </c>
      <c r="AL415" t="s">
        <v>14</v>
      </c>
      <c r="AM415" t="s">
        <v>5</v>
      </c>
      <c r="AN415" t="s">
        <v>15</v>
      </c>
      <c r="AO415" t="s">
        <v>16</v>
      </c>
      <c r="AP415" t="s">
        <v>17</v>
      </c>
      <c r="AQ415" t="s">
        <v>18</v>
      </c>
      <c r="AR415" t="s">
        <v>19</v>
      </c>
    </row>
    <row r="416" spans="1:44" ht="13.5" customHeight="1">
      <c r="A416" s="7"/>
      <c r="B416" s="7"/>
      <c r="C416" s="7"/>
      <c r="D416" s="8"/>
      <c r="F416" s="9" t="str">
        <f>(Sheet1!AE416)</f>
        <v/>
      </c>
      <c r="G416" t="str">
        <f>IF(OR(Sheet1!AH416="Yes",Sheet1!AF416="Yes"),"\\CMFP538\"&amp;Sheet1!AK416,"")</f>
        <v/>
      </c>
      <c r="H416" t="str">
        <f>IF(G416="","",Sheet1!AK416)</f>
        <v/>
      </c>
      <c r="I416" t="str">
        <f>IF(G416="","",Sheet1!AJ416)</f>
        <v/>
      </c>
      <c r="J416" t="e">
        <f>PROPER(Sheet1!Z416)</f>
        <v>#VALUE!</v>
      </c>
      <c r="K416" t="e">
        <f>PROPER(TRIM(IF(ISERROR(Sheet1!N416),Sheet1!Q416,Sheet1!N416)))</f>
        <v>#VALUE!</v>
      </c>
      <c r="L416" t="e">
        <f>PROPER(Sheet1!V416)</f>
        <v>#VALUE!</v>
      </c>
      <c r="M416" t="str">
        <f>TRIM(IF(ISERROR(Sheet1!P416),"",Sheet1!P416))</f>
        <v/>
      </c>
      <c r="N416" s="6" t="e">
        <f>(Sheet1!AA416)</f>
        <v>#VALUE!</v>
      </c>
      <c r="O416" s="6" t="e">
        <f t="shared" si="37"/>
        <v>#VALUE!</v>
      </c>
      <c r="P416" s="6" t="e">
        <f>IF(Sheet1!X416="No","No",IF(Sheet1!X416="","No","Yes"))</f>
        <v>#VALUE!</v>
      </c>
      <c r="Q416" t="e">
        <f>(Sheet1!AB416)</f>
        <v>#VALUE!</v>
      </c>
      <c r="R416" s="6" t="e">
        <f>IF(Sheet1!F416=FALSE,Q416,Sheet1!G416&amp;Sheet1!F416)</f>
        <v>#VALUE!</v>
      </c>
      <c r="S416" s="6" t="e">
        <f t="shared" si="38"/>
        <v>#VALUE!</v>
      </c>
      <c r="T416" s="6" t="e">
        <f>IF(Sheet1!A416=0,"C=US;A= ;P=Regional Municip;O=Lisgar;S="&amp;K416&amp;";"&amp;"G="&amp;L416&amp;";"&amp;"I="&amp;M416&amp;";","C=US;A= ;P=Regional Municip;O=Lisgar;S="&amp;K416&amp;";"&amp;"G="&amp;L416&amp;Sheet1!A416&amp;";"&amp;"I="&amp;M416&amp;";")</f>
        <v>#N/A</v>
      </c>
      <c r="U416" t="str">
        <f ca="1">(Sheet1!AM416)</f>
        <v>DC4MDB02</v>
      </c>
      <c r="V416" t="e">
        <f>(Sheet1!AC416)</f>
        <v>#VALUE!</v>
      </c>
      <c r="W416" t="e">
        <f>Sheet3!D416</f>
        <v>#VALUE!</v>
      </c>
      <c r="X416" t="e">
        <f>Sheet3!E416</f>
        <v>#VALUE!</v>
      </c>
      <c r="Y416" t="str">
        <f t="shared" si="36"/>
        <v/>
      </c>
      <c r="Z416" t="str">
        <f>IF(ISERROR(Sheet1!AI416),"",Sheet1!AI416)</f>
        <v/>
      </c>
      <c r="AA416" t="e">
        <f>IF(Sheet1!W416="Councillors",5120,IF(Sheet1!W416="Information Technology Services Dept.",1024,IF(Sheet1!W416="City Clerk and Solicitor Dept",1953,"No")))</f>
        <v>#VALUE!</v>
      </c>
      <c r="AB416" s="5" t="s">
        <v>96</v>
      </c>
      <c r="AC416" t="e">
        <f>IF(Sheet1!W416="Councillors",4608,IF(Sheet1!W416="Information Technology Services Dept.",921,IF(Sheet1!W416="City Clerk and Solicitor Dept",1855,"No")))</f>
        <v>#VALUE!</v>
      </c>
      <c r="AD416" t="e">
        <f t="shared" si="39"/>
        <v>#VALUE!</v>
      </c>
      <c r="AE416" t="str">
        <f ca="1">IF(Sheet1!AM416="DC1MDB01","DC1",IF(Sheet1!AM416="DC1MDB02","DC1",IF(Sheet1!AM416="DC1MDB03","DC1",IF(Sheet1!AM416="DC1MDB04","DC1",IF(Sheet1!AM416="DC1MDB05","DC1",IF(Sheet1!AM416="DC1MDB06","DC1",IF(Sheet1!AM416="DC1MDB07","DC1",IF(Sheet1!AM416="DC1MDB08","DC1",IF(Sheet1!AM416="DC1MDB09","DC1",IF(Sheet1!AM416="DC1MDB10","DC1",IF(Sheet1!AM416="DC4MDB01","DC4",IF(Sheet1!AM416="DC4MDB02","DC4",IF(Sheet1!AM416="DC4MDB03","DC4",IF(Sheet1!AM416="DC4MDB04","DC4",IF(Sheet1!AM416="DC4MDB05","DC4",IF(Sheet1!AM416="DC4MDB06","DC4",IF(Sheet1!AM416="DC4MDB07","DC4",IF(Sheet1!AM416="DC4MDB08","DC4",IF(Sheet1!AM416="DC4MDB09","DC4",IF(Sheet1!AM416="DC4MDB10","DC4","$False"))))))))))))))))))))</f>
        <v>DC4</v>
      </c>
      <c r="AF416" t="s">
        <v>35</v>
      </c>
      <c r="AG416" t="e">
        <f t="shared" si="40"/>
        <v>#VALUE!</v>
      </c>
      <c r="AH416" t="e">
        <f t="shared" si="41"/>
        <v>#VALUE!</v>
      </c>
      <c r="AI416" t="s">
        <v>11</v>
      </c>
      <c r="AJ416" t="s">
        <v>12</v>
      </c>
      <c r="AK416" t="s">
        <v>13</v>
      </c>
      <c r="AL416" t="s">
        <v>14</v>
      </c>
      <c r="AM416" t="s">
        <v>5</v>
      </c>
      <c r="AN416" t="s">
        <v>15</v>
      </c>
      <c r="AO416" t="s">
        <v>16</v>
      </c>
      <c r="AP416" t="s">
        <v>17</v>
      </c>
      <c r="AQ416" t="s">
        <v>18</v>
      </c>
      <c r="AR416" t="s">
        <v>19</v>
      </c>
    </row>
    <row r="417" spans="1:44" ht="13.5" customHeight="1">
      <c r="A417" s="7"/>
      <c r="B417" s="7"/>
      <c r="C417" s="7"/>
      <c r="D417" s="8"/>
      <c r="F417" s="9" t="str">
        <f>(Sheet1!AE417)</f>
        <v/>
      </c>
      <c r="G417" t="str">
        <f>IF(OR(Sheet1!AH417="Yes",Sheet1!AF417="Yes"),"\\CMFP538\"&amp;Sheet1!AK417,"")</f>
        <v/>
      </c>
      <c r="H417" t="str">
        <f>IF(G417="","",Sheet1!AK417)</f>
        <v/>
      </c>
      <c r="I417" t="str">
        <f>IF(G417="","",Sheet1!AJ417)</f>
        <v/>
      </c>
      <c r="J417" t="e">
        <f>PROPER(Sheet1!Z417)</f>
        <v>#VALUE!</v>
      </c>
      <c r="K417" t="e">
        <f>PROPER(TRIM(IF(ISERROR(Sheet1!N417),Sheet1!Q417,Sheet1!N417)))</f>
        <v>#VALUE!</v>
      </c>
      <c r="L417" t="e">
        <f>PROPER(Sheet1!V417)</f>
        <v>#VALUE!</v>
      </c>
      <c r="M417" t="str">
        <f>TRIM(IF(ISERROR(Sheet1!P417),"",Sheet1!P417))</f>
        <v/>
      </c>
      <c r="N417" s="6" t="e">
        <f>(Sheet1!AA417)</f>
        <v>#VALUE!</v>
      </c>
      <c r="O417" s="6" t="e">
        <f t="shared" si="37"/>
        <v>#VALUE!</v>
      </c>
      <c r="P417" s="6" t="e">
        <f>IF(Sheet1!X417="No","No",IF(Sheet1!X417="","No","Yes"))</f>
        <v>#VALUE!</v>
      </c>
      <c r="Q417" t="e">
        <f>(Sheet1!AB417)</f>
        <v>#VALUE!</v>
      </c>
      <c r="R417" s="6" t="e">
        <f>IF(Sheet1!F417=FALSE,Q417,Sheet1!G417&amp;Sheet1!F417)</f>
        <v>#VALUE!</v>
      </c>
      <c r="S417" s="6" t="e">
        <f t="shared" si="38"/>
        <v>#VALUE!</v>
      </c>
      <c r="T417" s="6" t="e">
        <f>IF(Sheet1!A417=0,"C=US;A= ;P=Regional Municip;O=Lisgar;S="&amp;K417&amp;";"&amp;"G="&amp;L417&amp;";"&amp;"I="&amp;M417&amp;";","C=US;A= ;P=Regional Municip;O=Lisgar;S="&amp;K417&amp;";"&amp;"G="&amp;L417&amp;Sheet1!A417&amp;";"&amp;"I="&amp;M417&amp;";")</f>
        <v>#N/A</v>
      </c>
      <c r="U417" t="str">
        <f ca="1">(Sheet1!AM417)</f>
        <v>DC1MDB05</v>
      </c>
      <c r="V417" t="e">
        <f>(Sheet1!AC417)</f>
        <v>#VALUE!</v>
      </c>
      <c r="W417" t="e">
        <f>Sheet3!D417</f>
        <v>#VALUE!</v>
      </c>
      <c r="X417" t="e">
        <f>Sheet3!E417</f>
        <v>#VALUE!</v>
      </c>
      <c r="Y417" t="str">
        <f t="shared" si="36"/>
        <v/>
      </c>
      <c r="Z417" t="str">
        <f>IF(ISERROR(Sheet1!AI417),"",Sheet1!AI417)</f>
        <v/>
      </c>
      <c r="AA417" t="e">
        <f>IF(Sheet1!W417="Councillors",5120,IF(Sheet1!W417="Information Technology Services Dept.",1024,IF(Sheet1!W417="City Clerk and Solicitor Dept",1953,"No")))</f>
        <v>#VALUE!</v>
      </c>
      <c r="AB417" s="5" t="s">
        <v>96</v>
      </c>
      <c r="AC417" t="e">
        <f>IF(Sheet1!W417="Councillors",4608,IF(Sheet1!W417="Information Technology Services Dept.",921,IF(Sheet1!W417="City Clerk and Solicitor Dept",1855,"No")))</f>
        <v>#VALUE!</v>
      </c>
      <c r="AD417" t="e">
        <f t="shared" si="39"/>
        <v>#VALUE!</v>
      </c>
      <c r="AE417" t="str">
        <f ca="1">IF(Sheet1!AM417="DC1MDB01","DC1",IF(Sheet1!AM417="DC1MDB02","DC1",IF(Sheet1!AM417="DC1MDB03","DC1",IF(Sheet1!AM417="DC1MDB04","DC1",IF(Sheet1!AM417="DC1MDB05","DC1",IF(Sheet1!AM417="DC1MDB06","DC1",IF(Sheet1!AM417="DC1MDB07","DC1",IF(Sheet1!AM417="DC1MDB08","DC1",IF(Sheet1!AM417="DC1MDB09","DC1",IF(Sheet1!AM417="DC1MDB10","DC1",IF(Sheet1!AM417="DC4MDB01","DC4",IF(Sheet1!AM417="DC4MDB02","DC4",IF(Sheet1!AM417="DC4MDB03","DC4",IF(Sheet1!AM417="DC4MDB04","DC4",IF(Sheet1!AM417="DC4MDB05","DC4",IF(Sheet1!AM417="DC4MDB06","DC4",IF(Sheet1!AM417="DC4MDB07","DC4",IF(Sheet1!AM417="DC4MDB08","DC4",IF(Sheet1!AM417="DC4MDB09","DC4",IF(Sheet1!AM417="DC4MDB10","DC4","$False"))))))))))))))))))))</f>
        <v>DC1</v>
      </c>
      <c r="AF417" t="s">
        <v>35</v>
      </c>
      <c r="AG417" t="e">
        <f t="shared" si="40"/>
        <v>#VALUE!</v>
      </c>
      <c r="AH417" t="e">
        <f t="shared" si="41"/>
        <v>#VALUE!</v>
      </c>
      <c r="AI417" t="s">
        <v>11</v>
      </c>
      <c r="AJ417" t="s">
        <v>12</v>
      </c>
      <c r="AK417" t="s">
        <v>13</v>
      </c>
      <c r="AL417" t="s">
        <v>14</v>
      </c>
      <c r="AM417" t="s">
        <v>5</v>
      </c>
      <c r="AN417" t="s">
        <v>15</v>
      </c>
      <c r="AO417" t="s">
        <v>16</v>
      </c>
      <c r="AP417" t="s">
        <v>17</v>
      </c>
      <c r="AQ417" t="s">
        <v>18</v>
      </c>
      <c r="AR417" t="s">
        <v>19</v>
      </c>
    </row>
    <row r="418" spans="1:44" ht="13.5" customHeight="1">
      <c r="A418" s="7"/>
      <c r="B418" s="7"/>
      <c r="C418" s="7"/>
      <c r="D418" s="8"/>
      <c r="F418" s="9" t="str">
        <f>(Sheet1!AE418)</f>
        <v/>
      </c>
      <c r="G418" t="str">
        <f>IF(OR(Sheet1!AH418="Yes",Sheet1!AF418="Yes"),"\\CMFP538\"&amp;Sheet1!AK418,"")</f>
        <v/>
      </c>
      <c r="H418" t="str">
        <f>IF(G418="","",Sheet1!AK418)</f>
        <v/>
      </c>
      <c r="I418" t="str">
        <f>IF(G418="","",Sheet1!AJ418)</f>
        <v/>
      </c>
      <c r="J418" t="e">
        <f>PROPER(Sheet1!Z418)</f>
        <v>#VALUE!</v>
      </c>
      <c r="K418" t="e">
        <f>PROPER(TRIM(IF(ISERROR(Sheet1!N418),Sheet1!Q418,Sheet1!N418)))</f>
        <v>#VALUE!</v>
      </c>
      <c r="L418" t="e">
        <f>PROPER(Sheet1!V418)</f>
        <v>#VALUE!</v>
      </c>
      <c r="M418" t="str">
        <f>TRIM(IF(ISERROR(Sheet1!P418),"",Sheet1!P418))</f>
        <v/>
      </c>
      <c r="N418" s="6" t="e">
        <f>(Sheet1!AA418)</f>
        <v>#VALUE!</v>
      </c>
      <c r="O418" s="6" t="e">
        <f t="shared" si="37"/>
        <v>#VALUE!</v>
      </c>
      <c r="P418" s="6" t="e">
        <f>IF(Sheet1!X418="No","No",IF(Sheet1!X418="","No","Yes"))</f>
        <v>#VALUE!</v>
      </c>
      <c r="Q418" t="e">
        <f>(Sheet1!AB418)</f>
        <v>#VALUE!</v>
      </c>
      <c r="R418" s="6" t="e">
        <f>IF(Sheet1!F418=FALSE,Q418,Sheet1!G418&amp;Sheet1!F418)</f>
        <v>#VALUE!</v>
      </c>
      <c r="S418" s="6" t="e">
        <f t="shared" si="38"/>
        <v>#VALUE!</v>
      </c>
      <c r="T418" s="6" t="e">
        <f>IF(Sheet1!A418=0,"C=US;A= ;P=Regional Municip;O=Lisgar;S="&amp;K418&amp;";"&amp;"G="&amp;L418&amp;";"&amp;"I="&amp;M418&amp;";","C=US;A= ;P=Regional Municip;O=Lisgar;S="&amp;K418&amp;";"&amp;"G="&amp;L418&amp;Sheet1!A418&amp;";"&amp;"I="&amp;M418&amp;";")</f>
        <v>#N/A</v>
      </c>
      <c r="U418" t="str">
        <f ca="1">(Sheet1!AM418)</f>
        <v>DC1MDB02</v>
      </c>
      <c r="V418" t="e">
        <f>(Sheet1!AC418)</f>
        <v>#VALUE!</v>
      </c>
      <c r="W418" t="e">
        <f>Sheet3!D418</f>
        <v>#VALUE!</v>
      </c>
      <c r="X418" t="e">
        <f>Sheet3!E418</f>
        <v>#VALUE!</v>
      </c>
      <c r="Y418" t="str">
        <f t="shared" si="36"/>
        <v/>
      </c>
      <c r="Z418" t="str">
        <f>IF(ISERROR(Sheet1!AI418),"",Sheet1!AI418)</f>
        <v/>
      </c>
      <c r="AA418" t="e">
        <f>IF(Sheet1!W418="Councillors",5120,IF(Sheet1!W418="Information Technology Services Dept.",1024,IF(Sheet1!W418="City Clerk and Solicitor Dept",1953,"No")))</f>
        <v>#VALUE!</v>
      </c>
      <c r="AB418" s="5" t="s">
        <v>96</v>
      </c>
      <c r="AC418" t="e">
        <f>IF(Sheet1!W418="Councillors",4608,IF(Sheet1!W418="Information Technology Services Dept.",921,IF(Sheet1!W418="City Clerk and Solicitor Dept",1855,"No")))</f>
        <v>#VALUE!</v>
      </c>
      <c r="AD418" t="e">
        <f t="shared" si="39"/>
        <v>#VALUE!</v>
      </c>
      <c r="AE418" t="str">
        <f ca="1">IF(Sheet1!AM418="DC1MDB01","DC1",IF(Sheet1!AM418="DC1MDB02","DC1",IF(Sheet1!AM418="DC1MDB03","DC1",IF(Sheet1!AM418="DC1MDB04","DC1",IF(Sheet1!AM418="DC1MDB05","DC1",IF(Sheet1!AM418="DC1MDB06","DC1",IF(Sheet1!AM418="DC1MDB07","DC1",IF(Sheet1!AM418="DC1MDB08","DC1",IF(Sheet1!AM418="DC1MDB09","DC1",IF(Sheet1!AM418="DC1MDB10","DC1",IF(Sheet1!AM418="DC4MDB01","DC4",IF(Sheet1!AM418="DC4MDB02","DC4",IF(Sheet1!AM418="DC4MDB03","DC4",IF(Sheet1!AM418="DC4MDB04","DC4",IF(Sheet1!AM418="DC4MDB05","DC4",IF(Sheet1!AM418="DC4MDB06","DC4",IF(Sheet1!AM418="DC4MDB07","DC4",IF(Sheet1!AM418="DC4MDB08","DC4",IF(Sheet1!AM418="DC4MDB09","DC4",IF(Sheet1!AM418="DC4MDB10","DC4","$False"))))))))))))))))))))</f>
        <v>DC1</v>
      </c>
      <c r="AF418" t="s">
        <v>35</v>
      </c>
      <c r="AG418" t="e">
        <f t="shared" si="40"/>
        <v>#VALUE!</v>
      </c>
      <c r="AH418" t="e">
        <f t="shared" si="41"/>
        <v>#VALUE!</v>
      </c>
      <c r="AI418" t="s">
        <v>11</v>
      </c>
      <c r="AJ418" t="s">
        <v>12</v>
      </c>
      <c r="AK418" t="s">
        <v>13</v>
      </c>
      <c r="AL418" t="s">
        <v>14</v>
      </c>
      <c r="AM418" t="s">
        <v>5</v>
      </c>
      <c r="AN418" t="s">
        <v>15</v>
      </c>
      <c r="AO418" t="s">
        <v>16</v>
      </c>
      <c r="AP418" t="s">
        <v>17</v>
      </c>
      <c r="AQ418" t="s">
        <v>18</v>
      </c>
      <c r="AR418" t="s">
        <v>19</v>
      </c>
    </row>
    <row r="419" spans="1:44" ht="13.5" customHeight="1">
      <c r="A419" s="7"/>
      <c r="B419" s="7"/>
      <c r="C419" s="7"/>
      <c r="D419" s="8"/>
      <c r="F419" s="9" t="str">
        <f>(Sheet1!AE419)</f>
        <v/>
      </c>
      <c r="G419" t="str">
        <f>IF(OR(Sheet1!AH419="Yes",Sheet1!AF419="Yes"),"\\CMFP538\"&amp;Sheet1!AK419,"")</f>
        <v/>
      </c>
      <c r="H419" t="str">
        <f>IF(G419="","",Sheet1!AK419)</f>
        <v/>
      </c>
      <c r="I419" t="str">
        <f>IF(G419="","",Sheet1!AJ419)</f>
        <v/>
      </c>
      <c r="J419" t="e">
        <f>PROPER(Sheet1!Z419)</f>
        <v>#VALUE!</v>
      </c>
      <c r="K419" t="e">
        <f>PROPER(TRIM(IF(ISERROR(Sheet1!N419),Sheet1!Q419,Sheet1!N419)))</f>
        <v>#VALUE!</v>
      </c>
      <c r="L419" t="e">
        <f>PROPER(Sheet1!V419)</f>
        <v>#VALUE!</v>
      </c>
      <c r="M419" t="str">
        <f>TRIM(IF(ISERROR(Sheet1!P419),"",Sheet1!P419))</f>
        <v/>
      </c>
      <c r="N419" s="6" t="e">
        <f>(Sheet1!AA419)</f>
        <v>#VALUE!</v>
      </c>
      <c r="O419" s="6" t="e">
        <f t="shared" si="37"/>
        <v>#VALUE!</v>
      </c>
      <c r="P419" s="6" t="e">
        <f>IF(Sheet1!X419="No","No",IF(Sheet1!X419="","No","Yes"))</f>
        <v>#VALUE!</v>
      </c>
      <c r="Q419" t="e">
        <f>(Sheet1!AB419)</f>
        <v>#VALUE!</v>
      </c>
      <c r="R419" s="6" t="e">
        <f>IF(Sheet1!F419=FALSE,Q419,Sheet1!G419&amp;Sheet1!F419)</f>
        <v>#VALUE!</v>
      </c>
      <c r="S419" s="6" t="e">
        <f t="shared" si="38"/>
        <v>#VALUE!</v>
      </c>
      <c r="T419" s="6" t="e">
        <f>IF(Sheet1!A419=0,"C=US;A= ;P=Regional Municip;O=Lisgar;S="&amp;K419&amp;";"&amp;"G="&amp;L419&amp;";"&amp;"I="&amp;M419&amp;";","C=US;A= ;P=Regional Municip;O=Lisgar;S="&amp;K419&amp;";"&amp;"G="&amp;L419&amp;Sheet1!A419&amp;";"&amp;"I="&amp;M419&amp;";")</f>
        <v>#N/A</v>
      </c>
      <c r="U419" t="str">
        <f ca="1">(Sheet1!AM419)</f>
        <v>DC1MDB05</v>
      </c>
      <c r="V419" t="e">
        <f>(Sheet1!AC419)</f>
        <v>#VALUE!</v>
      </c>
      <c r="W419" t="e">
        <f>Sheet3!D419</f>
        <v>#VALUE!</v>
      </c>
      <c r="X419" t="e">
        <f>Sheet3!E419</f>
        <v>#VALUE!</v>
      </c>
      <c r="Y419" t="str">
        <f t="shared" si="36"/>
        <v/>
      </c>
      <c r="Z419" t="str">
        <f>IF(ISERROR(Sheet1!AI419),"",Sheet1!AI419)</f>
        <v/>
      </c>
      <c r="AA419" t="e">
        <f>IF(Sheet1!W419="Councillors",5120,IF(Sheet1!W419="Information Technology Services Dept.",1024,IF(Sheet1!W419="City Clerk and Solicitor Dept",1953,"No")))</f>
        <v>#VALUE!</v>
      </c>
      <c r="AB419" s="5" t="s">
        <v>96</v>
      </c>
      <c r="AC419" t="e">
        <f>IF(Sheet1!W419="Councillors",4608,IF(Sheet1!W419="Information Technology Services Dept.",921,IF(Sheet1!W419="City Clerk and Solicitor Dept",1855,"No")))</f>
        <v>#VALUE!</v>
      </c>
      <c r="AD419" t="e">
        <f t="shared" si="39"/>
        <v>#VALUE!</v>
      </c>
      <c r="AE419" t="str">
        <f ca="1">IF(Sheet1!AM419="DC1MDB01","DC1",IF(Sheet1!AM419="DC1MDB02","DC1",IF(Sheet1!AM419="DC1MDB03","DC1",IF(Sheet1!AM419="DC1MDB04","DC1",IF(Sheet1!AM419="DC1MDB05","DC1",IF(Sheet1!AM419="DC1MDB06","DC1",IF(Sheet1!AM419="DC1MDB07","DC1",IF(Sheet1!AM419="DC1MDB08","DC1",IF(Sheet1!AM419="DC1MDB09","DC1",IF(Sheet1!AM419="DC1MDB10","DC1",IF(Sheet1!AM419="DC4MDB01","DC4",IF(Sheet1!AM419="DC4MDB02","DC4",IF(Sheet1!AM419="DC4MDB03","DC4",IF(Sheet1!AM419="DC4MDB04","DC4",IF(Sheet1!AM419="DC4MDB05","DC4",IF(Sheet1!AM419="DC4MDB06","DC4",IF(Sheet1!AM419="DC4MDB07","DC4",IF(Sheet1!AM419="DC4MDB08","DC4",IF(Sheet1!AM419="DC4MDB09","DC4",IF(Sheet1!AM419="DC4MDB10","DC4","$False"))))))))))))))))))))</f>
        <v>DC1</v>
      </c>
      <c r="AF419" t="s">
        <v>35</v>
      </c>
      <c r="AG419" t="e">
        <f t="shared" si="40"/>
        <v>#VALUE!</v>
      </c>
      <c r="AH419" t="e">
        <f t="shared" si="41"/>
        <v>#VALUE!</v>
      </c>
      <c r="AI419" t="s">
        <v>11</v>
      </c>
      <c r="AJ419" t="s">
        <v>12</v>
      </c>
      <c r="AK419" t="s">
        <v>13</v>
      </c>
      <c r="AL419" t="s">
        <v>14</v>
      </c>
      <c r="AM419" t="s">
        <v>5</v>
      </c>
      <c r="AN419" t="s">
        <v>15</v>
      </c>
      <c r="AO419" t="s">
        <v>16</v>
      </c>
      <c r="AP419" t="s">
        <v>17</v>
      </c>
      <c r="AQ419" t="s">
        <v>18</v>
      </c>
      <c r="AR419" t="s">
        <v>19</v>
      </c>
    </row>
    <row r="420" spans="1:44" ht="13.5" customHeight="1">
      <c r="A420" s="7"/>
      <c r="B420" s="7"/>
      <c r="C420" s="7"/>
      <c r="D420" s="8"/>
      <c r="F420" s="9" t="str">
        <f>(Sheet1!AE420)</f>
        <v/>
      </c>
      <c r="G420" t="str">
        <f>IF(OR(Sheet1!AH420="Yes",Sheet1!AF420="Yes"),"\\CMFP538\"&amp;Sheet1!AK420,"")</f>
        <v/>
      </c>
      <c r="H420" t="str">
        <f>IF(G420="","",Sheet1!AK420)</f>
        <v/>
      </c>
      <c r="I420" t="str">
        <f>IF(G420="","",Sheet1!AJ420)</f>
        <v/>
      </c>
      <c r="J420" t="e">
        <f>PROPER(Sheet1!Z420)</f>
        <v>#VALUE!</v>
      </c>
      <c r="K420" t="e">
        <f>PROPER(TRIM(IF(ISERROR(Sheet1!N420),Sheet1!Q420,Sheet1!N420)))</f>
        <v>#VALUE!</v>
      </c>
      <c r="L420" t="e">
        <f>PROPER(Sheet1!V420)</f>
        <v>#VALUE!</v>
      </c>
      <c r="M420" t="str">
        <f>TRIM(IF(ISERROR(Sheet1!P420),"",Sheet1!P420))</f>
        <v/>
      </c>
      <c r="N420" s="6" t="e">
        <f>(Sheet1!AA420)</f>
        <v>#VALUE!</v>
      </c>
      <c r="O420" s="6" t="e">
        <f t="shared" si="37"/>
        <v>#VALUE!</v>
      </c>
      <c r="P420" s="6" t="e">
        <f>IF(Sheet1!X420="No","No",IF(Sheet1!X420="","No","Yes"))</f>
        <v>#VALUE!</v>
      </c>
      <c r="Q420" t="e">
        <f>(Sheet1!AB420)</f>
        <v>#VALUE!</v>
      </c>
      <c r="R420" s="6" t="e">
        <f>IF(Sheet1!F420=FALSE,Q420,Sheet1!G420&amp;Sheet1!F420)</f>
        <v>#VALUE!</v>
      </c>
      <c r="S420" s="6" t="e">
        <f t="shared" si="38"/>
        <v>#VALUE!</v>
      </c>
      <c r="T420" s="6" t="e">
        <f>IF(Sheet1!A420=0,"C=US;A= ;P=Regional Municip;O=Lisgar;S="&amp;K420&amp;";"&amp;"G="&amp;L420&amp;";"&amp;"I="&amp;M420&amp;";","C=US;A= ;P=Regional Municip;O=Lisgar;S="&amp;K420&amp;";"&amp;"G="&amp;L420&amp;Sheet1!A420&amp;";"&amp;"I="&amp;M420&amp;";")</f>
        <v>#N/A</v>
      </c>
      <c r="U420" t="str">
        <f ca="1">(Sheet1!AM420)</f>
        <v>DC4MDB04</v>
      </c>
      <c r="V420" t="e">
        <f>(Sheet1!AC420)</f>
        <v>#VALUE!</v>
      </c>
      <c r="W420" t="e">
        <f>Sheet3!D420</f>
        <v>#VALUE!</v>
      </c>
      <c r="X420" t="e">
        <f>Sheet3!E420</f>
        <v>#VALUE!</v>
      </c>
      <c r="Y420" t="str">
        <f t="shared" si="36"/>
        <v/>
      </c>
      <c r="Z420" t="str">
        <f>IF(ISERROR(Sheet1!AI420),"",Sheet1!AI420)</f>
        <v/>
      </c>
      <c r="AA420" t="e">
        <f>IF(Sheet1!W420="Councillors",5120,IF(Sheet1!W420="Information Technology Services Dept.",1024,IF(Sheet1!W420="City Clerk and Solicitor Dept",1953,"No")))</f>
        <v>#VALUE!</v>
      </c>
      <c r="AB420" s="5" t="s">
        <v>96</v>
      </c>
      <c r="AC420" t="e">
        <f>IF(Sheet1!W420="Councillors",4608,IF(Sheet1!W420="Information Technology Services Dept.",921,IF(Sheet1!W420="City Clerk and Solicitor Dept",1855,"No")))</f>
        <v>#VALUE!</v>
      </c>
      <c r="AD420" t="e">
        <f t="shared" si="39"/>
        <v>#VALUE!</v>
      </c>
      <c r="AE420" t="str">
        <f ca="1">IF(Sheet1!AM420="DC1MDB01","DC1",IF(Sheet1!AM420="DC1MDB02","DC1",IF(Sheet1!AM420="DC1MDB03","DC1",IF(Sheet1!AM420="DC1MDB04","DC1",IF(Sheet1!AM420="DC1MDB05","DC1",IF(Sheet1!AM420="DC1MDB06","DC1",IF(Sheet1!AM420="DC1MDB07","DC1",IF(Sheet1!AM420="DC1MDB08","DC1",IF(Sheet1!AM420="DC1MDB09","DC1",IF(Sheet1!AM420="DC1MDB10","DC1",IF(Sheet1!AM420="DC4MDB01","DC4",IF(Sheet1!AM420="DC4MDB02","DC4",IF(Sheet1!AM420="DC4MDB03","DC4",IF(Sheet1!AM420="DC4MDB04","DC4",IF(Sheet1!AM420="DC4MDB05","DC4",IF(Sheet1!AM420="DC4MDB06","DC4",IF(Sheet1!AM420="DC4MDB07","DC4",IF(Sheet1!AM420="DC4MDB08","DC4",IF(Sheet1!AM420="DC4MDB09","DC4",IF(Sheet1!AM420="DC4MDB10","DC4","$False"))))))))))))))))))))</f>
        <v>DC4</v>
      </c>
      <c r="AF420" t="s">
        <v>35</v>
      </c>
      <c r="AG420" t="e">
        <f t="shared" si="40"/>
        <v>#VALUE!</v>
      </c>
      <c r="AH420" t="e">
        <f t="shared" si="41"/>
        <v>#VALUE!</v>
      </c>
      <c r="AI420" t="s">
        <v>11</v>
      </c>
      <c r="AJ420" t="s">
        <v>12</v>
      </c>
      <c r="AK420" t="s">
        <v>13</v>
      </c>
      <c r="AL420" t="s">
        <v>14</v>
      </c>
      <c r="AM420" t="s">
        <v>5</v>
      </c>
      <c r="AN420" t="s">
        <v>15</v>
      </c>
      <c r="AO420" t="s">
        <v>16</v>
      </c>
      <c r="AP420" t="s">
        <v>17</v>
      </c>
      <c r="AQ420" t="s">
        <v>18</v>
      </c>
      <c r="AR420" t="s">
        <v>19</v>
      </c>
    </row>
    <row r="421" spans="1:44" ht="13.5" customHeight="1">
      <c r="A421" s="7"/>
      <c r="B421" s="7"/>
      <c r="C421" s="7"/>
      <c r="D421" s="8"/>
      <c r="F421" s="9" t="str">
        <f>(Sheet1!AE421)</f>
        <v/>
      </c>
      <c r="G421" t="str">
        <f>IF(OR(Sheet1!AH421="Yes",Sheet1!AF421="Yes"),"\\CMFP538\"&amp;Sheet1!AK421,"")</f>
        <v/>
      </c>
      <c r="H421" t="str">
        <f>IF(G421="","",Sheet1!AK421)</f>
        <v/>
      </c>
      <c r="I421" t="str">
        <f>IF(G421="","",Sheet1!AJ421)</f>
        <v/>
      </c>
      <c r="J421" t="e">
        <f>PROPER(Sheet1!Z421)</f>
        <v>#VALUE!</v>
      </c>
      <c r="K421" t="e">
        <f>PROPER(TRIM(IF(ISERROR(Sheet1!N421),Sheet1!Q421,Sheet1!N421)))</f>
        <v>#VALUE!</v>
      </c>
      <c r="L421" t="e">
        <f>PROPER(Sheet1!V421)</f>
        <v>#VALUE!</v>
      </c>
      <c r="M421" t="str">
        <f>TRIM(IF(ISERROR(Sheet1!P421),"",Sheet1!P421))</f>
        <v/>
      </c>
      <c r="N421" s="6" t="e">
        <f>(Sheet1!AA421)</f>
        <v>#VALUE!</v>
      </c>
      <c r="O421" s="6" t="e">
        <f t="shared" si="37"/>
        <v>#VALUE!</v>
      </c>
      <c r="P421" s="6" t="e">
        <f>IF(Sheet1!X421="No","No",IF(Sheet1!X421="","No","Yes"))</f>
        <v>#VALUE!</v>
      </c>
      <c r="Q421" t="e">
        <f>(Sheet1!AB421)</f>
        <v>#VALUE!</v>
      </c>
      <c r="R421" s="6" t="e">
        <f>IF(Sheet1!F421=FALSE,Q421,Sheet1!G421&amp;Sheet1!F421)</f>
        <v>#VALUE!</v>
      </c>
      <c r="S421" s="6" t="e">
        <f t="shared" si="38"/>
        <v>#VALUE!</v>
      </c>
      <c r="T421" s="6" t="e">
        <f>IF(Sheet1!A421=0,"C=US;A= ;P=Regional Municip;O=Lisgar;S="&amp;K421&amp;";"&amp;"G="&amp;L421&amp;";"&amp;"I="&amp;M421&amp;";","C=US;A= ;P=Regional Municip;O=Lisgar;S="&amp;K421&amp;";"&amp;"G="&amp;L421&amp;Sheet1!A421&amp;";"&amp;"I="&amp;M421&amp;";")</f>
        <v>#N/A</v>
      </c>
      <c r="U421" t="str">
        <f ca="1">(Sheet1!AM421)</f>
        <v>DC4MDB10</v>
      </c>
      <c r="V421" t="e">
        <f>(Sheet1!AC421)</f>
        <v>#VALUE!</v>
      </c>
      <c r="W421" t="e">
        <f>Sheet3!D421</f>
        <v>#VALUE!</v>
      </c>
      <c r="X421" t="e">
        <f>Sheet3!E421</f>
        <v>#VALUE!</v>
      </c>
      <c r="Y421" t="str">
        <f t="shared" si="36"/>
        <v/>
      </c>
      <c r="Z421" t="str">
        <f>IF(ISERROR(Sheet1!AI421),"",Sheet1!AI421)</f>
        <v/>
      </c>
      <c r="AA421" t="e">
        <f>IF(Sheet1!W421="Councillors",5120,IF(Sheet1!W421="Information Technology Services Dept.",1024,IF(Sheet1!W421="City Clerk and Solicitor Dept",1953,"No")))</f>
        <v>#VALUE!</v>
      </c>
      <c r="AB421" s="5" t="s">
        <v>96</v>
      </c>
      <c r="AC421" t="e">
        <f>IF(Sheet1!W421="Councillors",4608,IF(Sheet1!W421="Information Technology Services Dept.",921,IF(Sheet1!W421="City Clerk and Solicitor Dept",1855,"No")))</f>
        <v>#VALUE!</v>
      </c>
      <c r="AD421" t="e">
        <f t="shared" si="39"/>
        <v>#VALUE!</v>
      </c>
      <c r="AE421" t="str">
        <f ca="1">IF(Sheet1!AM421="DC1MDB01","DC1",IF(Sheet1!AM421="DC1MDB02","DC1",IF(Sheet1!AM421="DC1MDB03","DC1",IF(Sheet1!AM421="DC1MDB04","DC1",IF(Sheet1!AM421="DC1MDB05","DC1",IF(Sheet1!AM421="DC1MDB06","DC1",IF(Sheet1!AM421="DC1MDB07","DC1",IF(Sheet1!AM421="DC1MDB08","DC1",IF(Sheet1!AM421="DC1MDB09","DC1",IF(Sheet1!AM421="DC1MDB10","DC1",IF(Sheet1!AM421="DC4MDB01","DC4",IF(Sheet1!AM421="DC4MDB02","DC4",IF(Sheet1!AM421="DC4MDB03","DC4",IF(Sheet1!AM421="DC4MDB04","DC4",IF(Sheet1!AM421="DC4MDB05","DC4",IF(Sheet1!AM421="DC4MDB06","DC4",IF(Sheet1!AM421="DC4MDB07","DC4",IF(Sheet1!AM421="DC4MDB08","DC4",IF(Sheet1!AM421="DC4MDB09","DC4",IF(Sheet1!AM421="DC4MDB10","DC4","$False"))))))))))))))))))))</f>
        <v>DC4</v>
      </c>
      <c r="AF421" t="s">
        <v>35</v>
      </c>
      <c r="AG421" t="e">
        <f t="shared" si="40"/>
        <v>#VALUE!</v>
      </c>
      <c r="AH421" t="e">
        <f t="shared" si="41"/>
        <v>#VALUE!</v>
      </c>
      <c r="AI421" t="s">
        <v>11</v>
      </c>
      <c r="AJ421" t="s">
        <v>12</v>
      </c>
      <c r="AK421" t="s">
        <v>13</v>
      </c>
      <c r="AL421" t="s">
        <v>14</v>
      </c>
      <c r="AM421" t="s">
        <v>5</v>
      </c>
      <c r="AN421" t="s">
        <v>15</v>
      </c>
      <c r="AO421" t="s">
        <v>16</v>
      </c>
      <c r="AP421" t="s">
        <v>17</v>
      </c>
      <c r="AQ421" t="s">
        <v>18</v>
      </c>
      <c r="AR421" t="s">
        <v>19</v>
      </c>
    </row>
    <row r="422" spans="1:44" ht="13.5" customHeight="1">
      <c r="A422" s="7"/>
      <c r="B422" s="7"/>
      <c r="C422" s="7"/>
      <c r="D422" s="8"/>
      <c r="F422" s="9" t="str">
        <f>(Sheet1!AE422)</f>
        <v/>
      </c>
      <c r="G422" t="str">
        <f>IF(OR(Sheet1!AH422="Yes",Sheet1!AF422="Yes"),"\\CMFP538\"&amp;Sheet1!AK422,"")</f>
        <v/>
      </c>
      <c r="H422" t="str">
        <f>IF(G422="","",Sheet1!AK422)</f>
        <v/>
      </c>
      <c r="I422" t="str">
        <f>IF(G422="","",Sheet1!AJ422)</f>
        <v/>
      </c>
      <c r="J422" t="e">
        <f>PROPER(Sheet1!Z422)</f>
        <v>#VALUE!</v>
      </c>
      <c r="K422" t="e">
        <f>PROPER(TRIM(IF(ISERROR(Sheet1!N422),Sheet1!Q422,Sheet1!N422)))</f>
        <v>#VALUE!</v>
      </c>
      <c r="L422" t="e">
        <f>PROPER(Sheet1!V422)</f>
        <v>#VALUE!</v>
      </c>
      <c r="M422" t="str">
        <f>TRIM(IF(ISERROR(Sheet1!P422),"",Sheet1!P422))</f>
        <v/>
      </c>
      <c r="N422" s="6" t="e">
        <f>(Sheet1!AA422)</f>
        <v>#VALUE!</v>
      </c>
      <c r="O422" s="6" t="e">
        <f t="shared" si="37"/>
        <v>#VALUE!</v>
      </c>
      <c r="P422" s="6" t="e">
        <f>IF(Sheet1!X422="No","No",IF(Sheet1!X422="","No","Yes"))</f>
        <v>#VALUE!</v>
      </c>
      <c r="Q422" t="e">
        <f>(Sheet1!AB422)</f>
        <v>#VALUE!</v>
      </c>
      <c r="R422" s="6" t="e">
        <f>IF(Sheet1!F422=FALSE,Q422,Sheet1!G422&amp;Sheet1!F422)</f>
        <v>#VALUE!</v>
      </c>
      <c r="S422" s="6" t="e">
        <f t="shared" si="38"/>
        <v>#VALUE!</v>
      </c>
      <c r="T422" s="6" t="e">
        <f>IF(Sheet1!A422=0,"C=US;A= ;P=Regional Municip;O=Lisgar;S="&amp;K422&amp;";"&amp;"G="&amp;L422&amp;";"&amp;"I="&amp;M422&amp;";","C=US;A= ;P=Regional Municip;O=Lisgar;S="&amp;K422&amp;";"&amp;"G="&amp;L422&amp;Sheet1!A422&amp;";"&amp;"I="&amp;M422&amp;";")</f>
        <v>#N/A</v>
      </c>
      <c r="U422" t="str">
        <f ca="1">(Sheet1!AM422)</f>
        <v>DC4MDB06</v>
      </c>
      <c r="V422" t="e">
        <f>(Sheet1!AC422)</f>
        <v>#VALUE!</v>
      </c>
      <c r="W422" t="e">
        <f>Sheet3!D422</f>
        <v>#VALUE!</v>
      </c>
      <c r="X422" t="e">
        <f>Sheet3!E422</f>
        <v>#VALUE!</v>
      </c>
      <c r="Y422" t="str">
        <f t="shared" si="36"/>
        <v/>
      </c>
      <c r="Z422" t="str">
        <f>IF(ISERROR(Sheet1!AI422),"",Sheet1!AI422)</f>
        <v/>
      </c>
      <c r="AA422" t="e">
        <f>IF(Sheet1!W422="Councillors",5120,IF(Sheet1!W422="Information Technology Services Dept.",1024,IF(Sheet1!W422="City Clerk and Solicitor Dept",1953,"No")))</f>
        <v>#VALUE!</v>
      </c>
      <c r="AB422" s="5" t="s">
        <v>96</v>
      </c>
      <c r="AC422" t="e">
        <f>IF(Sheet1!W422="Councillors",4608,IF(Sheet1!W422="Information Technology Services Dept.",921,IF(Sheet1!W422="City Clerk and Solicitor Dept",1855,"No")))</f>
        <v>#VALUE!</v>
      </c>
      <c r="AD422" t="e">
        <f t="shared" si="39"/>
        <v>#VALUE!</v>
      </c>
      <c r="AE422" t="str">
        <f ca="1">IF(Sheet1!AM422="DC1MDB01","DC1",IF(Sheet1!AM422="DC1MDB02","DC1",IF(Sheet1!AM422="DC1MDB03","DC1",IF(Sheet1!AM422="DC1MDB04","DC1",IF(Sheet1!AM422="DC1MDB05","DC1",IF(Sheet1!AM422="DC1MDB06","DC1",IF(Sheet1!AM422="DC1MDB07","DC1",IF(Sheet1!AM422="DC1MDB08","DC1",IF(Sheet1!AM422="DC1MDB09","DC1",IF(Sheet1!AM422="DC1MDB10","DC1",IF(Sheet1!AM422="DC4MDB01","DC4",IF(Sheet1!AM422="DC4MDB02","DC4",IF(Sheet1!AM422="DC4MDB03","DC4",IF(Sheet1!AM422="DC4MDB04","DC4",IF(Sheet1!AM422="DC4MDB05","DC4",IF(Sheet1!AM422="DC4MDB06","DC4",IF(Sheet1!AM422="DC4MDB07","DC4",IF(Sheet1!AM422="DC4MDB08","DC4",IF(Sheet1!AM422="DC4MDB09","DC4",IF(Sheet1!AM422="DC4MDB10","DC4","$False"))))))))))))))))))))</f>
        <v>DC4</v>
      </c>
      <c r="AF422" t="s">
        <v>35</v>
      </c>
      <c r="AG422" t="e">
        <f t="shared" si="40"/>
        <v>#VALUE!</v>
      </c>
      <c r="AH422" t="e">
        <f t="shared" si="41"/>
        <v>#VALUE!</v>
      </c>
      <c r="AI422" t="s">
        <v>11</v>
      </c>
      <c r="AJ422" t="s">
        <v>12</v>
      </c>
      <c r="AK422" t="s">
        <v>13</v>
      </c>
      <c r="AL422" t="s">
        <v>14</v>
      </c>
      <c r="AM422" t="s">
        <v>5</v>
      </c>
      <c r="AN422" t="s">
        <v>15</v>
      </c>
      <c r="AO422" t="s">
        <v>16</v>
      </c>
      <c r="AP422" t="s">
        <v>17</v>
      </c>
      <c r="AQ422" t="s">
        <v>18</v>
      </c>
      <c r="AR422" t="s">
        <v>19</v>
      </c>
    </row>
    <row r="423" spans="1:44" ht="13.5" customHeight="1">
      <c r="A423" s="7"/>
      <c r="B423" s="7"/>
      <c r="C423" s="7"/>
      <c r="D423" s="8"/>
      <c r="F423" s="9" t="str">
        <f>(Sheet1!AE423)</f>
        <v/>
      </c>
      <c r="G423" t="str">
        <f>IF(OR(Sheet1!AH423="Yes",Sheet1!AF423="Yes"),"\\CMFP538\"&amp;Sheet1!AK423,"")</f>
        <v/>
      </c>
      <c r="H423" t="str">
        <f>IF(G423="","",Sheet1!AK423)</f>
        <v/>
      </c>
      <c r="I423" t="str">
        <f>IF(G423="","",Sheet1!AJ423)</f>
        <v/>
      </c>
      <c r="J423" t="e">
        <f>PROPER(Sheet1!Z423)</f>
        <v>#VALUE!</v>
      </c>
      <c r="K423" t="e">
        <f>PROPER(TRIM(IF(ISERROR(Sheet1!N423),Sheet1!Q423,Sheet1!N423)))</f>
        <v>#VALUE!</v>
      </c>
      <c r="L423" t="e">
        <f>PROPER(Sheet1!V423)</f>
        <v>#VALUE!</v>
      </c>
      <c r="M423" t="str">
        <f>TRIM(IF(ISERROR(Sheet1!P423),"",Sheet1!P423))</f>
        <v/>
      </c>
      <c r="N423" s="6" t="e">
        <f>(Sheet1!AA423)</f>
        <v>#VALUE!</v>
      </c>
      <c r="O423" s="6" t="e">
        <f t="shared" si="37"/>
        <v>#VALUE!</v>
      </c>
      <c r="P423" s="6" t="e">
        <f>IF(Sheet1!X423="No","No",IF(Sheet1!X423="","No","Yes"))</f>
        <v>#VALUE!</v>
      </c>
      <c r="Q423" t="e">
        <f>(Sheet1!AB423)</f>
        <v>#VALUE!</v>
      </c>
      <c r="R423" s="6" t="e">
        <f>IF(Sheet1!F423=FALSE,Q423,Sheet1!G423&amp;Sheet1!F423)</f>
        <v>#VALUE!</v>
      </c>
      <c r="S423" s="6" t="e">
        <f t="shared" si="38"/>
        <v>#VALUE!</v>
      </c>
      <c r="T423" s="6" t="e">
        <f>IF(Sheet1!A423=0,"C=US;A= ;P=Regional Municip;O=Lisgar;S="&amp;K423&amp;";"&amp;"G="&amp;L423&amp;";"&amp;"I="&amp;M423&amp;";","C=US;A= ;P=Regional Municip;O=Lisgar;S="&amp;K423&amp;";"&amp;"G="&amp;L423&amp;Sheet1!A423&amp;";"&amp;"I="&amp;M423&amp;";")</f>
        <v>#N/A</v>
      </c>
      <c r="U423" t="str">
        <f ca="1">(Sheet1!AM423)</f>
        <v>DC4MDB02</v>
      </c>
      <c r="V423" t="e">
        <f>(Sheet1!AC423)</f>
        <v>#VALUE!</v>
      </c>
      <c r="W423" t="e">
        <f>Sheet3!D423</f>
        <v>#VALUE!</v>
      </c>
      <c r="X423" t="e">
        <f>Sheet3!E423</f>
        <v>#VALUE!</v>
      </c>
      <c r="Y423" t="str">
        <f t="shared" si="36"/>
        <v/>
      </c>
      <c r="Z423" t="str">
        <f>IF(ISERROR(Sheet1!AI423),"",Sheet1!AI423)</f>
        <v/>
      </c>
      <c r="AA423" t="e">
        <f>IF(Sheet1!W423="Councillors",5120,IF(Sheet1!W423="Information Technology Services Dept.",1024,IF(Sheet1!W423="City Clerk and Solicitor Dept",1953,"No")))</f>
        <v>#VALUE!</v>
      </c>
      <c r="AB423" s="5" t="s">
        <v>96</v>
      </c>
      <c r="AC423" t="e">
        <f>IF(Sheet1!W423="Councillors",4608,IF(Sheet1!W423="Information Technology Services Dept.",921,IF(Sheet1!W423="City Clerk and Solicitor Dept",1855,"No")))</f>
        <v>#VALUE!</v>
      </c>
      <c r="AD423" t="e">
        <f t="shared" si="39"/>
        <v>#VALUE!</v>
      </c>
      <c r="AE423" t="str">
        <f ca="1">IF(Sheet1!AM423="DC1MDB01","DC1",IF(Sheet1!AM423="DC1MDB02","DC1",IF(Sheet1!AM423="DC1MDB03","DC1",IF(Sheet1!AM423="DC1MDB04","DC1",IF(Sheet1!AM423="DC1MDB05","DC1",IF(Sheet1!AM423="DC1MDB06","DC1",IF(Sheet1!AM423="DC1MDB07","DC1",IF(Sheet1!AM423="DC1MDB08","DC1",IF(Sheet1!AM423="DC1MDB09","DC1",IF(Sheet1!AM423="DC1MDB10","DC1",IF(Sheet1!AM423="DC4MDB01","DC4",IF(Sheet1!AM423="DC4MDB02","DC4",IF(Sheet1!AM423="DC4MDB03","DC4",IF(Sheet1!AM423="DC4MDB04","DC4",IF(Sheet1!AM423="DC4MDB05","DC4",IF(Sheet1!AM423="DC4MDB06","DC4",IF(Sheet1!AM423="DC4MDB07","DC4",IF(Sheet1!AM423="DC4MDB08","DC4",IF(Sheet1!AM423="DC4MDB09","DC4",IF(Sheet1!AM423="DC4MDB10","DC4","$False"))))))))))))))))))))</f>
        <v>DC4</v>
      </c>
      <c r="AF423" t="s">
        <v>35</v>
      </c>
      <c r="AG423" t="e">
        <f t="shared" si="40"/>
        <v>#VALUE!</v>
      </c>
      <c r="AH423" t="e">
        <f t="shared" si="41"/>
        <v>#VALUE!</v>
      </c>
      <c r="AI423" t="s">
        <v>11</v>
      </c>
      <c r="AJ423" t="s">
        <v>12</v>
      </c>
      <c r="AK423" t="s">
        <v>13</v>
      </c>
      <c r="AL423" t="s">
        <v>14</v>
      </c>
      <c r="AM423" t="s">
        <v>5</v>
      </c>
      <c r="AN423" t="s">
        <v>15</v>
      </c>
      <c r="AO423" t="s">
        <v>16</v>
      </c>
      <c r="AP423" t="s">
        <v>17</v>
      </c>
      <c r="AQ423" t="s">
        <v>18</v>
      </c>
      <c r="AR423" t="s">
        <v>19</v>
      </c>
    </row>
    <row r="424" spans="1:44" ht="13.5" customHeight="1">
      <c r="A424" s="7"/>
      <c r="B424" s="7"/>
      <c r="C424" s="7"/>
      <c r="D424" s="8"/>
      <c r="F424" s="9" t="str">
        <f>(Sheet1!AE424)</f>
        <v/>
      </c>
      <c r="G424" t="str">
        <f>IF(OR(Sheet1!AH424="Yes",Sheet1!AF424="Yes"),"\\CMFP538\"&amp;Sheet1!AK424,"")</f>
        <v/>
      </c>
      <c r="H424" t="str">
        <f>IF(G424="","",Sheet1!AK424)</f>
        <v/>
      </c>
      <c r="I424" t="str">
        <f>IF(G424="","",Sheet1!AJ424)</f>
        <v/>
      </c>
      <c r="J424" t="e">
        <f>PROPER(Sheet1!Z424)</f>
        <v>#VALUE!</v>
      </c>
      <c r="K424" t="e">
        <f>PROPER(TRIM(IF(ISERROR(Sheet1!N424),Sheet1!Q424,Sheet1!N424)))</f>
        <v>#VALUE!</v>
      </c>
      <c r="L424" t="e">
        <f>PROPER(Sheet1!V424)</f>
        <v>#VALUE!</v>
      </c>
      <c r="M424" t="str">
        <f>TRIM(IF(ISERROR(Sheet1!P424),"",Sheet1!P424))</f>
        <v/>
      </c>
      <c r="N424" s="6" t="e">
        <f>(Sheet1!AA424)</f>
        <v>#VALUE!</v>
      </c>
      <c r="O424" s="6" t="e">
        <f t="shared" si="37"/>
        <v>#VALUE!</v>
      </c>
      <c r="P424" s="6" t="e">
        <f>IF(Sheet1!X424="No","No",IF(Sheet1!X424="","No","Yes"))</f>
        <v>#VALUE!</v>
      </c>
      <c r="Q424" t="e">
        <f>(Sheet1!AB424)</f>
        <v>#VALUE!</v>
      </c>
      <c r="R424" s="6" t="e">
        <f>IF(Sheet1!F424=FALSE,Q424,Sheet1!G424&amp;Sheet1!F424)</f>
        <v>#VALUE!</v>
      </c>
      <c r="S424" s="6" t="e">
        <f t="shared" si="38"/>
        <v>#VALUE!</v>
      </c>
      <c r="T424" s="6" t="e">
        <f>IF(Sheet1!A424=0,"C=US;A= ;P=Regional Municip;O=Lisgar;S="&amp;K424&amp;";"&amp;"G="&amp;L424&amp;";"&amp;"I="&amp;M424&amp;";","C=US;A= ;P=Regional Municip;O=Lisgar;S="&amp;K424&amp;";"&amp;"G="&amp;L424&amp;Sheet1!A424&amp;";"&amp;"I="&amp;M424&amp;";")</f>
        <v>#N/A</v>
      </c>
      <c r="U424" t="str">
        <f ca="1">(Sheet1!AM424)</f>
        <v>DC1MDB10</v>
      </c>
      <c r="V424" t="e">
        <f>(Sheet1!AC424)</f>
        <v>#VALUE!</v>
      </c>
      <c r="W424" t="e">
        <f>Sheet3!D424</f>
        <v>#VALUE!</v>
      </c>
      <c r="X424" t="e">
        <f>Sheet3!E424</f>
        <v>#VALUE!</v>
      </c>
      <c r="Y424" t="str">
        <f t="shared" si="36"/>
        <v/>
      </c>
      <c r="Z424" t="str">
        <f>IF(ISERROR(Sheet1!AI424),"",Sheet1!AI424)</f>
        <v/>
      </c>
      <c r="AA424" t="e">
        <f>IF(Sheet1!W424="Councillors",5120,IF(Sheet1!W424="Information Technology Services Dept.",1024,IF(Sheet1!W424="City Clerk and Solicitor Dept",1953,"No")))</f>
        <v>#VALUE!</v>
      </c>
      <c r="AB424" s="5" t="s">
        <v>96</v>
      </c>
      <c r="AC424" t="e">
        <f>IF(Sheet1!W424="Councillors",4608,IF(Sheet1!W424="Information Technology Services Dept.",921,IF(Sheet1!W424="City Clerk and Solicitor Dept",1855,"No")))</f>
        <v>#VALUE!</v>
      </c>
      <c r="AD424" t="e">
        <f t="shared" si="39"/>
        <v>#VALUE!</v>
      </c>
      <c r="AE424" t="str">
        <f ca="1">IF(Sheet1!AM424="DC1MDB01","DC1",IF(Sheet1!AM424="DC1MDB02","DC1",IF(Sheet1!AM424="DC1MDB03","DC1",IF(Sheet1!AM424="DC1MDB04","DC1",IF(Sheet1!AM424="DC1MDB05","DC1",IF(Sheet1!AM424="DC1MDB06","DC1",IF(Sheet1!AM424="DC1MDB07","DC1",IF(Sheet1!AM424="DC1MDB08","DC1",IF(Sheet1!AM424="DC1MDB09","DC1",IF(Sheet1!AM424="DC1MDB10","DC1",IF(Sheet1!AM424="DC4MDB01","DC4",IF(Sheet1!AM424="DC4MDB02","DC4",IF(Sheet1!AM424="DC4MDB03","DC4",IF(Sheet1!AM424="DC4MDB04","DC4",IF(Sheet1!AM424="DC4MDB05","DC4",IF(Sheet1!AM424="DC4MDB06","DC4",IF(Sheet1!AM424="DC4MDB07","DC4",IF(Sheet1!AM424="DC4MDB08","DC4",IF(Sheet1!AM424="DC4MDB09","DC4",IF(Sheet1!AM424="DC4MDB10","DC4","$False"))))))))))))))))))))</f>
        <v>DC1</v>
      </c>
      <c r="AF424" t="s">
        <v>35</v>
      </c>
      <c r="AG424" t="e">
        <f t="shared" si="40"/>
        <v>#VALUE!</v>
      </c>
      <c r="AH424" t="e">
        <f t="shared" si="41"/>
        <v>#VALUE!</v>
      </c>
      <c r="AI424" t="s">
        <v>11</v>
      </c>
      <c r="AJ424" t="s">
        <v>12</v>
      </c>
      <c r="AK424" t="s">
        <v>13</v>
      </c>
      <c r="AL424" t="s">
        <v>14</v>
      </c>
      <c r="AM424" t="s">
        <v>5</v>
      </c>
      <c r="AN424" t="s">
        <v>15</v>
      </c>
      <c r="AO424" t="s">
        <v>16</v>
      </c>
      <c r="AP424" t="s">
        <v>17</v>
      </c>
      <c r="AQ424" t="s">
        <v>18</v>
      </c>
      <c r="AR424" t="s">
        <v>19</v>
      </c>
    </row>
    <row r="425" spans="1:44" ht="13.5" customHeight="1">
      <c r="A425" s="7"/>
      <c r="B425" s="7"/>
      <c r="C425" s="7"/>
      <c r="D425" s="8"/>
      <c r="F425" s="9" t="str">
        <f>(Sheet1!AE425)</f>
        <v/>
      </c>
      <c r="G425" t="str">
        <f>IF(OR(Sheet1!AH425="Yes",Sheet1!AF425="Yes"),"\\CMFP538\"&amp;Sheet1!AK425,"")</f>
        <v/>
      </c>
      <c r="H425" t="str">
        <f>IF(G425="","",Sheet1!AK425)</f>
        <v/>
      </c>
      <c r="I425" t="str">
        <f>IF(G425="","",Sheet1!AJ425)</f>
        <v/>
      </c>
      <c r="J425" t="e">
        <f>PROPER(Sheet1!Z425)</f>
        <v>#VALUE!</v>
      </c>
      <c r="K425" t="e">
        <f>PROPER(TRIM(IF(ISERROR(Sheet1!N425),Sheet1!Q425,Sheet1!N425)))</f>
        <v>#VALUE!</v>
      </c>
      <c r="L425" t="e">
        <f>PROPER(Sheet1!V425)</f>
        <v>#VALUE!</v>
      </c>
      <c r="M425" t="str">
        <f>TRIM(IF(ISERROR(Sheet1!P425),"",Sheet1!P425))</f>
        <v/>
      </c>
      <c r="N425" s="6" t="e">
        <f>(Sheet1!AA425)</f>
        <v>#VALUE!</v>
      </c>
      <c r="O425" s="6" t="e">
        <f t="shared" si="37"/>
        <v>#VALUE!</v>
      </c>
      <c r="P425" s="6" t="e">
        <f>IF(Sheet1!X425="No","No",IF(Sheet1!X425="","No","Yes"))</f>
        <v>#VALUE!</v>
      </c>
      <c r="Q425" t="e">
        <f>(Sheet1!AB425)</f>
        <v>#VALUE!</v>
      </c>
      <c r="R425" s="6" t="e">
        <f>IF(Sheet1!F425=FALSE,Q425,Sheet1!G425&amp;Sheet1!F425)</f>
        <v>#VALUE!</v>
      </c>
      <c r="S425" s="6" t="e">
        <f t="shared" si="38"/>
        <v>#VALUE!</v>
      </c>
      <c r="T425" s="6" t="e">
        <f>IF(Sheet1!A425=0,"C=US;A= ;P=Regional Municip;O=Lisgar;S="&amp;K425&amp;";"&amp;"G="&amp;L425&amp;";"&amp;"I="&amp;M425&amp;";","C=US;A= ;P=Regional Municip;O=Lisgar;S="&amp;K425&amp;";"&amp;"G="&amp;L425&amp;Sheet1!A425&amp;";"&amp;"I="&amp;M425&amp;";")</f>
        <v>#N/A</v>
      </c>
      <c r="U425" t="str">
        <f ca="1">(Sheet1!AM425)</f>
        <v>DC1MDB10</v>
      </c>
      <c r="V425" t="e">
        <f>(Sheet1!AC425)</f>
        <v>#VALUE!</v>
      </c>
      <c r="W425" t="e">
        <f>Sheet3!D425</f>
        <v>#VALUE!</v>
      </c>
      <c r="X425" t="e">
        <f>Sheet3!E425</f>
        <v>#VALUE!</v>
      </c>
      <c r="Y425" t="str">
        <f t="shared" si="36"/>
        <v/>
      </c>
      <c r="Z425" t="str">
        <f>IF(ISERROR(Sheet1!AI425),"",Sheet1!AI425)</f>
        <v/>
      </c>
      <c r="AA425" t="e">
        <f>IF(Sheet1!W425="Councillors",5120,IF(Sheet1!W425="Information Technology Services Dept.",1024,IF(Sheet1!W425="City Clerk and Solicitor Dept",1953,"No")))</f>
        <v>#VALUE!</v>
      </c>
      <c r="AB425" s="5" t="s">
        <v>96</v>
      </c>
      <c r="AC425" t="e">
        <f>IF(Sheet1!W425="Councillors",4608,IF(Sheet1!W425="Information Technology Services Dept.",921,IF(Sheet1!W425="City Clerk and Solicitor Dept",1855,"No")))</f>
        <v>#VALUE!</v>
      </c>
      <c r="AD425" t="e">
        <f t="shared" si="39"/>
        <v>#VALUE!</v>
      </c>
      <c r="AE425" t="str">
        <f ca="1">IF(Sheet1!AM425="DC1MDB01","DC1",IF(Sheet1!AM425="DC1MDB02","DC1",IF(Sheet1!AM425="DC1MDB03","DC1",IF(Sheet1!AM425="DC1MDB04","DC1",IF(Sheet1!AM425="DC1MDB05","DC1",IF(Sheet1!AM425="DC1MDB06","DC1",IF(Sheet1!AM425="DC1MDB07","DC1",IF(Sheet1!AM425="DC1MDB08","DC1",IF(Sheet1!AM425="DC1MDB09","DC1",IF(Sheet1!AM425="DC1MDB10","DC1",IF(Sheet1!AM425="DC4MDB01","DC4",IF(Sheet1!AM425="DC4MDB02","DC4",IF(Sheet1!AM425="DC4MDB03","DC4",IF(Sheet1!AM425="DC4MDB04","DC4",IF(Sheet1!AM425="DC4MDB05","DC4",IF(Sheet1!AM425="DC4MDB06","DC4",IF(Sheet1!AM425="DC4MDB07","DC4",IF(Sheet1!AM425="DC4MDB08","DC4",IF(Sheet1!AM425="DC4MDB09","DC4",IF(Sheet1!AM425="DC4MDB10","DC4","$False"))))))))))))))))))))</f>
        <v>DC1</v>
      </c>
      <c r="AF425" t="s">
        <v>35</v>
      </c>
      <c r="AG425" t="e">
        <f t="shared" si="40"/>
        <v>#VALUE!</v>
      </c>
      <c r="AH425" t="e">
        <f t="shared" si="41"/>
        <v>#VALUE!</v>
      </c>
      <c r="AI425" t="s">
        <v>11</v>
      </c>
      <c r="AJ425" t="s">
        <v>12</v>
      </c>
      <c r="AK425" t="s">
        <v>13</v>
      </c>
      <c r="AL425" t="s">
        <v>14</v>
      </c>
      <c r="AM425" t="s">
        <v>5</v>
      </c>
      <c r="AN425" t="s">
        <v>15</v>
      </c>
      <c r="AO425" t="s">
        <v>16</v>
      </c>
      <c r="AP425" t="s">
        <v>17</v>
      </c>
      <c r="AQ425" t="s">
        <v>18</v>
      </c>
      <c r="AR425" t="s">
        <v>19</v>
      </c>
    </row>
    <row r="426" spans="1:44" ht="13.5" customHeight="1">
      <c r="A426" s="7"/>
      <c r="B426" s="7"/>
      <c r="C426" s="7"/>
      <c r="D426" s="8"/>
      <c r="F426" s="9" t="str">
        <f>(Sheet1!AE426)</f>
        <v/>
      </c>
      <c r="G426" t="str">
        <f>IF(OR(Sheet1!AH426="Yes",Sheet1!AF426="Yes"),"\\CMFP538\"&amp;Sheet1!AK426,"")</f>
        <v/>
      </c>
      <c r="H426" t="str">
        <f>IF(G426="","",Sheet1!AK426)</f>
        <v/>
      </c>
      <c r="I426" t="str">
        <f>IF(G426="","",Sheet1!AJ426)</f>
        <v/>
      </c>
      <c r="J426" t="e">
        <f>PROPER(Sheet1!Z426)</f>
        <v>#VALUE!</v>
      </c>
      <c r="K426" t="e">
        <f>PROPER(TRIM(IF(ISERROR(Sheet1!N426),Sheet1!Q426,Sheet1!N426)))</f>
        <v>#VALUE!</v>
      </c>
      <c r="L426" t="e">
        <f>PROPER(Sheet1!V426)</f>
        <v>#VALUE!</v>
      </c>
      <c r="M426" t="str">
        <f>TRIM(IF(ISERROR(Sheet1!P426),"",Sheet1!P426))</f>
        <v/>
      </c>
      <c r="N426" s="6" t="e">
        <f>(Sheet1!AA426)</f>
        <v>#VALUE!</v>
      </c>
      <c r="O426" s="6" t="e">
        <f t="shared" si="37"/>
        <v>#VALUE!</v>
      </c>
      <c r="P426" s="6" t="e">
        <f>IF(Sheet1!X426="No","No",IF(Sheet1!X426="","No","Yes"))</f>
        <v>#VALUE!</v>
      </c>
      <c r="Q426" t="e">
        <f>(Sheet1!AB426)</f>
        <v>#VALUE!</v>
      </c>
      <c r="R426" s="6" t="e">
        <f>IF(Sheet1!F426=FALSE,Q426,Sheet1!G426&amp;Sheet1!F426)</f>
        <v>#VALUE!</v>
      </c>
      <c r="S426" s="6" t="e">
        <f t="shared" si="38"/>
        <v>#VALUE!</v>
      </c>
      <c r="T426" s="6" t="e">
        <f>IF(Sheet1!A426=0,"C=US;A= ;P=Regional Municip;O=Lisgar;S="&amp;K426&amp;";"&amp;"G="&amp;L426&amp;";"&amp;"I="&amp;M426&amp;";","C=US;A= ;P=Regional Municip;O=Lisgar;S="&amp;K426&amp;";"&amp;"G="&amp;L426&amp;Sheet1!A426&amp;";"&amp;"I="&amp;M426&amp;";")</f>
        <v>#N/A</v>
      </c>
      <c r="U426" t="str">
        <f ca="1">(Sheet1!AM426)</f>
        <v>DC1MDB06</v>
      </c>
      <c r="V426" t="e">
        <f>(Sheet1!AC426)</f>
        <v>#VALUE!</v>
      </c>
      <c r="W426" t="e">
        <f>Sheet3!D426</f>
        <v>#VALUE!</v>
      </c>
      <c r="X426" t="e">
        <f>Sheet3!E426</f>
        <v>#VALUE!</v>
      </c>
      <c r="Y426" t="str">
        <f t="shared" si="36"/>
        <v/>
      </c>
      <c r="Z426" t="str">
        <f>IF(ISERROR(Sheet1!AI426),"",Sheet1!AI426)</f>
        <v/>
      </c>
      <c r="AA426" t="e">
        <f>IF(Sheet1!W426="Councillors",5120,IF(Sheet1!W426="Information Technology Services Dept.",1024,IF(Sheet1!W426="City Clerk and Solicitor Dept",1953,"No")))</f>
        <v>#VALUE!</v>
      </c>
      <c r="AB426" s="5" t="s">
        <v>96</v>
      </c>
      <c r="AC426" t="e">
        <f>IF(Sheet1!W426="Councillors",4608,IF(Sheet1!W426="Information Technology Services Dept.",921,IF(Sheet1!W426="City Clerk and Solicitor Dept",1855,"No")))</f>
        <v>#VALUE!</v>
      </c>
      <c r="AD426" t="e">
        <f t="shared" si="39"/>
        <v>#VALUE!</v>
      </c>
      <c r="AE426" t="str">
        <f ca="1">IF(Sheet1!AM426="DC1MDB01","DC1",IF(Sheet1!AM426="DC1MDB02","DC1",IF(Sheet1!AM426="DC1MDB03","DC1",IF(Sheet1!AM426="DC1MDB04","DC1",IF(Sheet1!AM426="DC1MDB05","DC1",IF(Sheet1!AM426="DC1MDB06","DC1",IF(Sheet1!AM426="DC1MDB07","DC1",IF(Sheet1!AM426="DC1MDB08","DC1",IF(Sheet1!AM426="DC1MDB09","DC1",IF(Sheet1!AM426="DC1MDB10","DC1",IF(Sheet1!AM426="DC4MDB01","DC4",IF(Sheet1!AM426="DC4MDB02","DC4",IF(Sheet1!AM426="DC4MDB03","DC4",IF(Sheet1!AM426="DC4MDB04","DC4",IF(Sheet1!AM426="DC4MDB05","DC4",IF(Sheet1!AM426="DC4MDB06","DC4",IF(Sheet1!AM426="DC4MDB07","DC4",IF(Sheet1!AM426="DC4MDB08","DC4",IF(Sheet1!AM426="DC4MDB09","DC4",IF(Sheet1!AM426="DC4MDB10","DC4","$False"))))))))))))))))))))</f>
        <v>DC1</v>
      </c>
      <c r="AF426" t="s">
        <v>35</v>
      </c>
      <c r="AG426" t="e">
        <f t="shared" si="40"/>
        <v>#VALUE!</v>
      </c>
      <c r="AH426" t="e">
        <f t="shared" si="41"/>
        <v>#VALUE!</v>
      </c>
      <c r="AI426" t="s">
        <v>11</v>
      </c>
      <c r="AJ426" t="s">
        <v>12</v>
      </c>
      <c r="AK426" t="s">
        <v>13</v>
      </c>
      <c r="AL426" t="s">
        <v>14</v>
      </c>
      <c r="AM426" t="s">
        <v>5</v>
      </c>
      <c r="AN426" t="s">
        <v>15</v>
      </c>
      <c r="AO426" t="s">
        <v>16</v>
      </c>
      <c r="AP426" t="s">
        <v>17</v>
      </c>
      <c r="AQ426" t="s">
        <v>18</v>
      </c>
      <c r="AR426" t="s">
        <v>19</v>
      </c>
    </row>
    <row r="427" spans="1:44" ht="13.5" customHeight="1">
      <c r="A427" s="7"/>
      <c r="B427" s="7"/>
      <c r="C427" s="7"/>
      <c r="D427" s="8"/>
      <c r="F427" s="9" t="str">
        <f>(Sheet1!AE427)</f>
        <v/>
      </c>
      <c r="G427" t="str">
        <f>IF(OR(Sheet1!AH427="Yes",Sheet1!AF427="Yes"),"\\CMFP538\"&amp;Sheet1!AK427,"")</f>
        <v/>
      </c>
      <c r="H427" t="str">
        <f>IF(G427="","",Sheet1!AK427)</f>
        <v/>
      </c>
      <c r="I427" t="str">
        <f>IF(G427="","",Sheet1!AJ427)</f>
        <v/>
      </c>
      <c r="J427" t="e">
        <f>PROPER(Sheet1!Z427)</f>
        <v>#VALUE!</v>
      </c>
      <c r="K427" t="e">
        <f>PROPER(TRIM(IF(ISERROR(Sheet1!N427),Sheet1!Q427,Sheet1!N427)))</f>
        <v>#VALUE!</v>
      </c>
      <c r="L427" t="e">
        <f>PROPER(Sheet1!V427)</f>
        <v>#VALUE!</v>
      </c>
      <c r="M427" t="str">
        <f>TRIM(IF(ISERROR(Sheet1!P427),"",Sheet1!P427))</f>
        <v/>
      </c>
      <c r="N427" s="6" t="e">
        <f>(Sheet1!AA427)</f>
        <v>#VALUE!</v>
      </c>
      <c r="O427" s="6" t="e">
        <f t="shared" si="37"/>
        <v>#VALUE!</v>
      </c>
      <c r="P427" s="6" t="e">
        <f>IF(Sheet1!X427="No","No",IF(Sheet1!X427="","No","Yes"))</f>
        <v>#VALUE!</v>
      </c>
      <c r="Q427" t="e">
        <f>(Sheet1!AB427)</f>
        <v>#VALUE!</v>
      </c>
      <c r="R427" s="6" t="e">
        <f>IF(Sheet1!F427=FALSE,Q427,Sheet1!G427&amp;Sheet1!F427)</f>
        <v>#VALUE!</v>
      </c>
      <c r="S427" s="6" t="e">
        <f t="shared" si="38"/>
        <v>#VALUE!</v>
      </c>
      <c r="T427" s="6" t="e">
        <f>IF(Sheet1!A427=0,"C=US;A= ;P=Regional Municip;O=Lisgar;S="&amp;K427&amp;";"&amp;"G="&amp;L427&amp;";"&amp;"I="&amp;M427&amp;";","C=US;A= ;P=Regional Municip;O=Lisgar;S="&amp;K427&amp;";"&amp;"G="&amp;L427&amp;Sheet1!A427&amp;";"&amp;"I="&amp;M427&amp;";")</f>
        <v>#N/A</v>
      </c>
      <c r="U427" t="str">
        <f ca="1">(Sheet1!AM427)</f>
        <v>DC4MDB03</v>
      </c>
      <c r="V427" t="e">
        <f>(Sheet1!AC427)</f>
        <v>#VALUE!</v>
      </c>
      <c r="W427" t="e">
        <f>Sheet3!D427</f>
        <v>#VALUE!</v>
      </c>
      <c r="X427" t="e">
        <f>Sheet3!E427</f>
        <v>#VALUE!</v>
      </c>
      <c r="Y427" t="str">
        <f t="shared" si="36"/>
        <v/>
      </c>
      <c r="Z427" t="str">
        <f>IF(ISERROR(Sheet1!AI427),"",Sheet1!AI427)</f>
        <v/>
      </c>
      <c r="AA427" t="e">
        <f>IF(Sheet1!W427="Councillors",5120,IF(Sheet1!W427="Information Technology Services Dept.",1024,IF(Sheet1!W427="City Clerk and Solicitor Dept",1953,"No")))</f>
        <v>#VALUE!</v>
      </c>
      <c r="AB427" s="5" t="s">
        <v>96</v>
      </c>
      <c r="AC427" t="e">
        <f>IF(Sheet1!W427="Councillors",4608,IF(Sheet1!W427="Information Technology Services Dept.",921,IF(Sheet1!W427="City Clerk and Solicitor Dept",1855,"No")))</f>
        <v>#VALUE!</v>
      </c>
      <c r="AD427" t="e">
        <f t="shared" si="39"/>
        <v>#VALUE!</v>
      </c>
      <c r="AE427" t="str">
        <f ca="1">IF(Sheet1!AM427="DC1MDB01","DC1",IF(Sheet1!AM427="DC1MDB02","DC1",IF(Sheet1!AM427="DC1MDB03","DC1",IF(Sheet1!AM427="DC1MDB04","DC1",IF(Sheet1!AM427="DC1MDB05","DC1",IF(Sheet1!AM427="DC1MDB06","DC1",IF(Sheet1!AM427="DC1MDB07","DC1",IF(Sheet1!AM427="DC1MDB08","DC1",IF(Sheet1!AM427="DC1MDB09","DC1",IF(Sheet1!AM427="DC1MDB10","DC1",IF(Sheet1!AM427="DC4MDB01","DC4",IF(Sheet1!AM427="DC4MDB02","DC4",IF(Sheet1!AM427="DC4MDB03","DC4",IF(Sheet1!AM427="DC4MDB04","DC4",IF(Sheet1!AM427="DC4MDB05","DC4",IF(Sheet1!AM427="DC4MDB06","DC4",IF(Sheet1!AM427="DC4MDB07","DC4",IF(Sheet1!AM427="DC4MDB08","DC4",IF(Sheet1!AM427="DC4MDB09","DC4",IF(Sheet1!AM427="DC4MDB10","DC4","$False"))))))))))))))))))))</f>
        <v>DC4</v>
      </c>
      <c r="AF427" t="s">
        <v>35</v>
      </c>
      <c r="AG427" t="e">
        <f t="shared" si="40"/>
        <v>#VALUE!</v>
      </c>
      <c r="AH427" t="e">
        <f t="shared" si="41"/>
        <v>#VALUE!</v>
      </c>
      <c r="AI427" t="s">
        <v>11</v>
      </c>
      <c r="AJ427" t="s">
        <v>12</v>
      </c>
      <c r="AK427" t="s">
        <v>13</v>
      </c>
      <c r="AL427" t="s">
        <v>14</v>
      </c>
      <c r="AM427" t="s">
        <v>5</v>
      </c>
      <c r="AN427" t="s">
        <v>15</v>
      </c>
      <c r="AO427" t="s">
        <v>16</v>
      </c>
      <c r="AP427" t="s">
        <v>17</v>
      </c>
      <c r="AQ427" t="s">
        <v>18</v>
      </c>
      <c r="AR427" t="s">
        <v>19</v>
      </c>
    </row>
    <row r="428" spans="1:44" ht="13.5" customHeight="1">
      <c r="A428" s="7"/>
      <c r="B428" s="7"/>
      <c r="C428" s="7"/>
      <c r="D428" s="8"/>
      <c r="F428" s="9" t="str">
        <f>(Sheet1!AE428)</f>
        <v/>
      </c>
      <c r="G428" t="str">
        <f>IF(OR(Sheet1!AH428="Yes",Sheet1!AF428="Yes"),"\\CMFP538\"&amp;Sheet1!AK428,"")</f>
        <v/>
      </c>
      <c r="H428" t="str">
        <f>IF(G428="","",Sheet1!AK428)</f>
        <v/>
      </c>
      <c r="I428" t="str">
        <f>IF(G428="","",Sheet1!AJ428)</f>
        <v/>
      </c>
      <c r="J428" t="e">
        <f>PROPER(Sheet1!Z428)</f>
        <v>#VALUE!</v>
      </c>
      <c r="K428" t="e">
        <f>PROPER(TRIM(IF(ISERROR(Sheet1!N428),Sheet1!Q428,Sheet1!N428)))</f>
        <v>#VALUE!</v>
      </c>
      <c r="L428" t="e">
        <f>PROPER(Sheet1!V428)</f>
        <v>#VALUE!</v>
      </c>
      <c r="M428" t="str">
        <f>TRIM(IF(ISERROR(Sheet1!P428),"",Sheet1!P428))</f>
        <v/>
      </c>
      <c r="N428" s="6" t="e">
        <f>(Sheet1!AA428)</f>
        <v>#VALUE!</v>
      </c>
      <c r="O428" s="6" t="e">
        <f t="shared" si="37"/>
        <v>#VALUE!</v>
      </c>
      <c r="P428" s="6" t="e">
        <f>IF(Sheet1!X428="No","No",IF(Sheet1!X428="","No","Yes"))</f>
        <v>#VALUE!</v>
      </c>
      <c r="Q428" t="e">
        <f>(Sheet1!AB428)</f>
        <v>#VALUE!</v>
      </c>
      <c r="R428" s="6" t="e">
        <f>IF(Sheet1!F428=FALSE,Q428,Sheet1!G428&amp;Sheet1!F428)</f>
        <v>#VALUE!</v>
      </c>
      <c r="S428" s="6" t="e">
        <f t="shared" si="38"/>
        <v>#VALUE!</v>
      </c>
      <c r="T428" s="6" t="e">
        <f>IF(Sheet1!A428=0,"C=US;A= ;P=Regional Municip;O=Lisgar;S="&amp;K428&amp;";"&amp;"G="&amp;L428&amp;";"&amp;"I="&amp;M428&amp;";","C=US;A= ;P=Regional Municip;O=Lisgar;S="&amp;K428&amp;";"&amp;"G="&amp;L428&amp;Sheet1!A428&amp;";"&amp;"I="&amp;M428&amp;";")</f>
        <v>#N/A</v>
      </c>
      <c r="U428" t="str">
        <f ca="1">(Sheet1!AM428)</f>
        <v>DC1MDB01</v>
      </c>
      <c r="V428" t="e">
        <f>(Sheet1!AC428)</f>
        <v>#VALUE!</v>
      </c>
      <c r="W428" t="e">
        <f>Sheet3!D428</f>
        <v>#VALUE!</v>
      </c>
      <c r="X428" t="e">
        <f>Sheet3!E428</f>
        <v>#VALUE!</v>
      </c>
      <c r="Y428" t="str">
        <f t="shared" si="36"/>
        <v/>
      </c>
      <c r="Z428" t="str">
        <f>IF(ISERROR(Sheet1!AI428),"",Sheet1!AI428)</f>
        <v/>
      </c>
      <c r="AA428" t="e">
        <f>IF(Sheet1!W428="Councillors",5120,IF(Sheet1!W428="Information Technology Services Dept.",1024,IF(Sheet1!W428="City Clerk and Solicitor Dept",1953,"No")))</f>
        <v>#VALUE!</v>
      </c>
      <c r="AB428" s="5" t="s">
        <v>96</v>
      </c>
      <c r="AC428" t="e">
        <f>IF(Sheet1!W428="Councillors",4608,IF(Sheet1!W428="Information Technology Services Dept.",921,IF(Sheet1!W428="City Clerk and Solicitor Dept",1855,"No")))</f>
        <v>#VALUE!</v>
      </c>
      <c r="AD428" t="e">
        <f t="shared" si="39"/>
        <v>#VALUE!</v>
      </c>
      <c r="AE428" t="str">
        <f ca="1">IF(Sheet1!AM428="DC1MDB01","DC1",IF(Sheet1!AM428="DC1MDB02","DC1",IF(Sheet1!AM428="DC1MDB03","DC1",IF(Sheet1!AM428="DC1MDB04","DC1",IF(Sheet1!AM428="DC1MDB05","DC1",IF(Sheet1!AM428="DC1MDB06","DC1",IF(Sheet1!AM428="DC1MDB07","DC1",IF(Sheet1!AM428="DC1MDB08","DC1",IF(Sheet1!AM428="DC1MDB09","DC1",IF(Sheet1!AM428="DC1MDB10","DC1",IF(Sheet1!AM428="DC4MDB01","DC4",IF(Sheet1!AM428="DC4MDB02","DC4",IF(Sheet1!AM428="DC4MDB03","DC4",IF(Sheet1!AM428="DC4MDB04","DC4",IF(Sheet1!AM428="DC4MDB05","DC4",IF(Sheet1!AM428="DC4MDB06","DC4",IF(Sheet1!AM428="DC4MDB07","DC4",IF(Sheet1!AM428="DC4MDB08","DC4",IF(Sheet1!AM428="DC4MDB09","DC4",IF(Sheet1!AM428="DC4MDB10","DC4","$False"))))))))))))))))))))</f>
        <v>DC1</v>
      </c>
      <c r="AF428" t="s">
        <v>35</v>
      </c>
      <c r="AG428" t="e">
        <f t="shared" si="40"/>
        <v>#VALUE!</v>
      </c>
      <c r="AH428" t="e">
        <f t="shared" si="41"/>
        <v>#VALUE!</v>
      </c>
      <c r="AI428" t="s">
        <v>11</v>
      </c>
      <c r="AJ428" t="s">
        <v>12</v>
      </c>
      <c r="AK428" t="s">
        <v>13</v>
      </c>
      <c r="AL428" t="s">
        <v>14</v>
      </c>
      <c r="AM428" t="s">
        <v>5</v>
      </c>
      <c r="AN428" t="s">
        <v>15</v>
      </c>
      <c r="AO428" t="s">
        <v>16</v>
      </c>
      <c r="AP428" t="s">
        <v>17</v>
      </c>
      <c r="AQ428" t="s">
        <v>18</v>
      </c>
      <c r="AR428" t="s">
        <v>19</v>
      </c>
    </row>
    <row r="429" spans="1:44" ht="13.5" customHeight="1">
      <c r="A429" s="7"/>
      <c r="B429" s="7"/>
      <c r="C429" s="7"/>
      <c r="D429" s="8"/>
      <c r="F429" s="9" t="str">
        <f>(Sheet1!AE429)</f>
        <v/>
      </c>
      <c r="G429" t="str">
        <f>IF(OR(Sheet1!AH429="Yes",Sheet1!AF429="Yes"),"\\CMFP538\"&amp;Sheet1!AK429,"")</f>
        <v/>
      </c>
      <c r="H429" t="str">
        <f>IF(G429="","",Sheet1!AK429)</f>
        <v/>
      </c>
      <c r="I429" t="str">
        <f>IF(G429="","",Sheet1!AJ429)</f>
        <v/>
      </c>
      <c r="J429" t="e">
        <f>PROPER(Sheet1!Z429)</f>
        <v>#VALUE!</v>
      </c>
      <c r="K429" t="e">
        <f>PROPER(TRIM(IF(ISERROR(Sheet1!N429),Sheet1!Q429,Sheet1!N429)))</f>
        <v>#VALUE!</v>
      </c>
      <c r="L429" t="e">
        <f>PROPER(Sheet1!V429)</f>
        <v>#VALUE!</v>
      </c>
      <c r="M429" t="str">
        <f>TRIM(IF(ISERROR(Sheet1!P429),"",Sheet1!P429))</f>
        <v/>
      </c>
      <c r="N429" s="6" t="e">
        <f>(Sheet1!AA429)</f>
        <v>#VALUE!</v>
      </c>
      <c r="O429" s="6" t="e">
        <f t="shared" si="37"/>
        <v>#VALUE!</v>
      </c>
      <c r="P429" s="6" t="e">
        <f>IF(Sheet1!X429="No","No",IF(Sheet1!X429="","No","Yes"))</f>
        <v>#VALUE!</v>
      </c>
      <c r="Q429" t="e">
        <f>(Sheet1!AB429)</f>
        <v>#VALUE!</v>
      </c>
      <c r="R429" s="6" t="e">
        <f>IF(Sheet1!F429=FALSE,Q429,Sheet1!G429&amp;Sheet1!F429)</f>
        <v>#VALUE!</v>
      </c>
      <c r="S429" s="6" t="e">
        <f t="shared" si="38"/>
        <v>#VALUE!</v>
      </c>
      <c r="T429" s="6" t="e">
        <f>IF(Sheet1!A429=0,"C=US;A= ;P=Regional Municip;O=Lisgar;S="&amp;K429&amp;";"&amp;"G="&amp;L429&amp;";"&amp;"I="&amp;M429&amp;";","C=US;A= ;P=Regional Municip;O=Lisgar;S="&amp;K429&amp;";"&amp;"G="&amp;L429&amp;Sheet1!A429&amp;";"&amp;"I="&amp;M429&amp;";")</f>
        <v>#N/A</v>
      </c>
      <c r="U429" t="str">
        <f ca="1">(Sheet1!AM429)</f>
        <v>DC4MDB06</v>
      </c>
      <c r="V429" t="e">
        <f>(Sheet1!AC429)</f>
        <v>#VALUE!</v>
      </c>
      <c r="W429" t="e">
        <f>Sheet3!D429</f>
        <v>#VALUE!</v>
      </c>
      <c r="X429" t="e">
        <f>Sheet3!E429</f>
        <v>#VALUE!</v>
      </c>
      <c r="Y429" t="str">
        <f t="shared" si="36"/>
        <v/>
      </c>
      <c r="Z429" t="str">
        <f>IF(ISERROR(Sheet1!AI429),"",Sheet1!AI429)</f>
        <v/>
      </c>
      <c r="AA429" t="e">
        <f>IF(Sheet1!W429="Councillors",5120,IF(Sheet1!W429="Information Technology Services Dept.",1024,IF(Sheet1!W429="City Clerk and Solicitor Dept",1953,"No")))</f>
        <v>#VALUE!</v>
      </c>
      <c r="AB429" s="5" t="s">
        <v>96</v>
      </c>
      <c r="AC429" t="e">
        <f>IF(Sheet1!W429="Councillors",4608,IF(Sheet1!W429="Information Technology Services Dept.",921,IF(Sheet1!W429="City Clerk and Solicitor Dept",1855,"No")))</f>
        <v>#VALUE!</v>
      </c>
      <c r="AD429" t="e">
        <f t="shared" si="39"/>
        <v>#VALUE!</v>
      </c>
      <c r="AE429" t="str">
        <f ca="1">IF(Sheet1!AM429="DC1MDB01","DC1",IF(Sheet1!AM429="DC1MDB02","DC1",IF(Sheet1!AM429="DC1MDB03","DC1",IF(Sheet1!AM429="DC1MDB04","DC1",IF(Sheet1!AM429="DC1MDB05","DC1",IF(Sheet1!AM429="DC1MDB06","DC1",IF(Sheet1!AM429="DC1MDB07","DC1",IF(Sheet1!AM429="DC1MDB08","DC1",IF(Sheet1!AM429="DC1MDB09","DC1",IF(Sheet1!AM429="DC1MDB10","DC1",IF(Sheet1!AM429="DC4MDB01","DC4",IF(Sheet1!AM429="DC4MDB02","DC4",IF(Sheet1!AM429="DC4MDB03","DC4",IF(Sheet1!AM429="DC4MDB04","DC4",IF(Sheet1!AM429="DC4MDB05","DC4",IF(Sheet1!AM429="DC4MDB06","DC4",IF(Sheet1!AM429="DC4MDB07","DC4",IF(Sheet1!AM429="DC4MDB08","DC4",IF(Sheet1!AM429="DC4MDB09","DC4",IF(Sheet1!AM429="DC4MDB10","DC4","$False"))))))))))))))))))))</f>
        <v>DC4</v>
      </c>
      <c r="AF429" t="s">
        <v>35</v>
      </c>
      <c r="AG429" t="e">
        <f t="shared" si="40"/>
        <v>#VALUE!</v>
      </c>
      <c r="AH429" t="e">
        <f t="shared" si="41"/>
        <v>#VALUE!</v>
      </c>
      <c r="AI429" t="s">
        <v>11</v>
      </c>
      <c r="AJ429" t="s">
        <v>12</v>
      </c>
      <c r="AK429" t="s">
        <v>13</v>
      </c>
      <c r="AL429" t="s">
        <v>14</v>
      </c>
      <c r="AM429" t="s">
        <v>5</v>
      </c>
      <c r="AN429" t="s">
        <v>15</v>
      </c>
      <c r="AO429" t="s">
        <v>16</v>
      </c>
      <c r="AP429" t="s">
        <v>17</v>
      </c>
      <c r="AQ429" t="s">
        <v>18</v>
      </c>
      <c r="AR429" t="s">
        <v>19</v>
      </c>
    </row>
    <row r="430" spans="1:44" ht="13.5" customHeight="1">
      <c r="A430" s="7"/>
      <c r="B430" s="7"/>
      <c r="C430" s="7"/>
      <c r="D430" s="8"/>
      <c r="F430" s="9" t="str">
        <f>(Sheet1!AE430)</f>
        <v/>
      </c>
      <c r="G430" t="str">
        <f>IF(OR(Sheet1!AH430="Yes",Sheet1!AF430="Yes"),"\\CMFP538\"&amp;Sheet1!AK430,"")</f>
        <v/>
      </c>
      <c r="H430" t="str">
        <f>IF(G430="","",Sheet1!AK430)</f>
        <v/>
      </c>
      <c r="I430" t="str">
        <f>IF(G430="","",Sheet1!AJ430)</f>
        <v/>
      </c>
      <c r="J430" t="e">
        <f>PROPER(Sheet1!Z430)</f>
        <v>#VALUE!</v>
      </c>
      <c r="K430" t="e">
        <f>PROPER(TRIM(IF(ISERROR(Sheet1!N430),Sheet1!Q430,Sheet1!N430)))</f>
        <v>#VALUE!</v>
      </c>
      <c r="L430" t="e">
        <f>PROPER(Sheet1!V430)</f>
        <v>#VALUE!</v>
      </c>
      <c r="M430" t="str">
        <f>TRIM(IF(ISERROR(Sheet1!P430),"",Sheet1!P430))</f>
        <v/>
      </c>
      <c r="N430" s="6" t="e">
        <f>(Sheet1!AA430)</f>
        <v>#VALUE!</v>
      </c>
      <c r="O430" s="6" t="e">
        <f t="shared" si="37"/>
        <v>#VALUE!</v>
      </c>
      <c r="P430" s="6" t="e">
        <f>IF(Sheet1!X430="No","No",IF(Sheet1!X430="","No","Yes"))</f>
        <v>#VALUE!</v>
      </c>
      <c r="Q430" t="e">
        <f>(Sheet1!AB430)</f>
        <v>#VALUE!</v>
      </c>
      <c r="R430" s="6" t="e">
        <f>IF(Sheet1!F430=FALSE,Q430,Sheet1!G430&amp;Sheet1!F430)</f>
        <v>#VALUE!</v>
      </c>
      <c r="S430" s="6" t="e">
        <f t="shared" si="38"/>
        <v>#VALUE!</v>
      </c>
      <c r="T430" s="6" t="e">
        <f>IF(Sheet1!A430=0,"C=US;A= ;P=Regional Municip;O=Lisgar;S="&amp;K430&amp;";"&amp;"G="&amp;L430&amp;";"&amp;"I="&amp;M430&amp;";","C=US;A= ;P=Regional Municip;O=Lisgar;S="&amp;K430&amp;";"&amp;"G="&amp;L430&amp;Sheet1!A430&amp;";"&amp;"I="&amp;M430&amp;";")</f>
        <v>#N/A</v>
      </c>
      <c r="U430" t="str">
        <f ca="1">(Sheet1!AM430)</f>
        <v>DC1MDB01</v>
      </c>
      <c r="V430" t="e">
        <f>(Sheet1!AC430)</f>
        <v>#VALUE!</v>
      </c>
      <c r="W430" t="e">
        <f>Sheet3!D430</f>
        <v>#VALUE!</v>
      </c>
      <c r="X430" t="e">
        <f>Sheet3!E430</f>
        <v>#VALUE!</v>
      </c>
      <c r="Y430" t="str">
        <f t="shared" si="36"/>
        <v/>
      </c>
      <c r="Z430" t="str">
        <f>IF(ISERROR(Sheet1!AI430),"",Sheet1!AI430)</f>
        <v/>
      </c>
      <c r="AA430" t="e">
        <f>IF(Sheet1!W430="Councillors",5120,IF(Sheet1!W430="Information Technology Services Dept.",1024,IF(Sheet1!W430="City Clerk and Solicitor Dept",1953,"No")))</f>
        <v>#VALUE!</v>
      </c>
      <c r="AB430" s="5" t="s">
        <v>96</v>
      </c>
      <c r="AC430" t="e">
        <f>IF(Sheet1!W430="Councillors",4608,IF(Sheet1!W430="Information Technology Services Dept.",921,IF(Sheet1!W430="City Clerk and Solicitor Dept",1855,"No")))</f>
        <v>#VALUE!</v>
      </c>
      <c r="AD430" t="e">
        <f t="shared" si="39"/>
        <v>#VALUE!</v>
      </c>
      <c r="AE430" t="str">
        <f ca="1">IF(Sheet1!AM430="DC1MDB01","DC1",IF(Sheet1!AM430="DC1MDB02","DC1",IF(Sheet1!AM430="DC1MDB03","DC1",IF(Sheet1!AM430="DC1MDB04","DC1",IF(Sheet1!AM430="DC1MDB05","DC1",IF(Sheet1!AM430="DC1MDB06","DC1",IF(Sheet1!AM430="DC1MDB07","DC1",IF(Sheet1!AM430="DC1MDB08","DC1",IF(Sheet1!AM430="DC1MDB09","DC1",IF(Sheet1!AM430="DC1MDB10","DC1",IF(Sheet1!AM430="DC4MDB01","DC4",IF(Sheet1!AM430="DC4MDB02","DC4",IF(Sheet1!AM430="DC4MDB03","DC4",IF(Sheet1!AM430="DC4MDB04","DC4",IF(Sheet1!AM430="DC4MDB05","DC4",IF(Sheet1!AM430="DC4MDB06","DC4",IF(Sheet1!AM430="DC4MDB07","DC4",IF(Sheet1!AM430="DC4MDB08","DC4",IF(Sheet1!AM430="DC4MDB09","DC4",IF(Sheet1!AM430="DC4MDB10","DC4","$False"))))))))))))))))))))</f>
        <v>DC1</v>
      </c>
      <c r="AF430" t="s">
        <v>35</v>
      </c>
      <c r="AG430" t="e">
        <f t="shared" si="40"/>
        <v>#VALUE!</v>
      </c>
      <c r="AH430" t="e">
        <f t="shared" si="41"/>
        <v>#VALUE!</v>
      </c>
      <c r="AI430" t="s">
        <v>11</v>
      </c>
      <c r="AJ430" t="s">
        <v>12</v>
      </c>
      <c r="AK430" t="s">
        <v>13</v>
      </c>
      <c r="AL430" t="s">
        <v>14</v>
      </c>
      <c r="AM430" t="s">
        <v>5</v>
      </c>
      <c r="AN430" t="s">
        <v>15</v>
      </c>
      <c r="AO430" t="s">
        <v>16</v>
      </c>
      <c r="AP430" t="s">
        <v>17</v>
      </c>
      <c r="AQ430" t="s">
        <v>18</v>
      </c>
      <c r="AR430" t="s">
        <v>19</v>
      </c>
    </row>
    <row r="431" spans="1:44" ht="13.5" customHeight="1">
      <c r="A431" s="7"/>
      <c r="B431" s="7"/>
      <c r="C431" s="7"/>
      <c r="D431" s="8"/>
      <c r="F431" s="9" t="str">
        <f>(Sheet1!AE431)</f>
        <v/>
      </c>
      <c r="G431" t="str">
        <f>IF(OR(Sheet1!AH431="Yes",Sheet1!AF431="Yes"),"\\CMFP538\"&amp;Sheet1!AK431,"")</f>
        <v/>
      </c>
      <c r="H431" t="str">
        <f>IF(G431="","",Sheet1!AK431)</f>
        <v/>
      </c>
      <c r="I431" t="str">
        <f>IF(G431="","",Sheet1!AJ431)</f>
        <v/>
      </c>
      <c r="J431" t="e">
        <f>PROPER(Sheet1!Z431)</f>
        <v>#VALUE!</v>
      </c>
      <c r="K431" t="e">
        <f>PROPER(TRIM(IF(ISERROR(Sheet1!N431),Sheet1!Q431,Sheet1!N431)))</f>
        <v>#VALUE!</v>
      </c>
      <c r="L431" t="e">
        <f>PROPER(Sheet1!V431)</f>
        <v>#VALUE!</v>
      </c>
      <c r="M431" t="str">
        <f>TRIM(IF(ISERROR(Sheet1!P431),"",Sheet1!P431))</f>
        <v/>
      </c>
      <c r="N431" s="6" t="e">
        <f>(Sheet1!AA431)</f>
        <v>#VALUE!</v>
      </c>
      <c r="O431" s="6" t="e">
        <f t="shared" si="37"/>
        <v>#VALUE!</v>
      </c>
      <c r="P431" s="6" t="e">
        <f>IF(Sheet1!X431="No","No",IF(Sheet1!X431="","No","Yes"))</f>
        <v>#VALUE!</v>
      </c>
      <c r="Q431" t="e">
        <f>(Sheet1!AB431)</f>
        <v>#VALUE!</v>
      </c>
      <c r="R431" s="6" t="e">
        <f>IF(Sheet1!F431=FALSE,Q431,Sheet1!G431&amp;Sheet1!F431)</f>
        <v>#VALUE!</v>
      </c>
      <c r="S431" s="6" t="e">
        <f t="shared" si="38"/>
        <v>#VALUE!</v>
      </c>
      <c r="T431" s="6" t="e">
        <f>IF(Sheet1!A431=0,"C=US;A= ;P=Regional Municip;O=Lisgar;S="&amp;K431&amp;";"&amp;"G="&amp;L431&amp;";"&amp;"I="&amp;M431&amp;";","C=US;A= ;P=Regional Municip;O=Lisgar;S="&amp;K431&amp;";"&amp;"G="&amp;L431&amp;Sheet1!A431&amp;";"&amp;"I="&amp;M431&amp;";")</f>
        <v>#N/A</v>
      </c>
      <c r="U431" t="str">
        <f ca="1">(Sheet1!AM431)</f>
        <v>DC4MDB10</v>
      </c>
      <c r="V431" t="e">
        <f>(Sheet1!AC431)</f>
        <v>#VALUE!</v>
      </c>
      <c r="W431" t="e">
        <f>Sheet3!D431</f>
        <v>#VALUE!</v>
      </c>
      <c r="X431" t="e">
        <f>Sheet3!E431</f>
        <v>#VALUE!</v>
      </c>
      <c r="Y431" t="str">
        <f t="shared" si="36"/>
        <v/>
      </c>
      <c r="Z431" t="str">
        <f>IF(ISERROR(Sheet1!AI431),"",Sheet1!AI431)</f>
        <v/>
      </c>
      <c r="AA431" t="e">
        <f>IF(Sheet1!W431="Councillors",5120,IF(Sheet1!W431="Information Technology Services Dept.",1024,IF(Sheet1!W431="City Clerk and Solicitor Dept",1953,"No")))</f>
        <v>#VALUE!</v>
      </c>
      <c r="AB431" s="5" t="s">
        <v>96</v>
      </c>
      <c r="AC431" t="e">
        <f>IF(Sheet1!W431="Councillors",4608,IF(Sheet1!W431="Information Technology Services Dept.",921,IF(Sheet1!W431="City Clerk and Solicitor Dept",1855,"No")))</f>
        <v>#VALUE!</v>
      </c>
      <c r="AD431" t="e">
        <f t="shared" si="39"/>
        <v>#VALUE!</v>
      </c>
      <c r="AE431" t="str">
        <f ca="1">IF(Sheet1!AM431="DC1MDB01","DC1",IF(Sheet1!AM431="DC1MDB02","DC1",IF(Sheet1!AM431="DC1MDB03","DC1",IF(Sheet1!AM431="DC1MDB04","DC1",IF(Sheet1!AM431="DC1MDB05","DC1",IF(Sheet1!AM431="DC1MDB06","DC1",IF(Sheet1!AM431="DC1MDB07","DC1",IF(Sheet1!AM431="DC1MDB08","DC1",IF(Sheet1!AM431="DC1MDB09","DC1",IF(Sheet1!AM431="DC1MDB10","DC1",IF(Sheet1!AM431="DC4MDB01","DC4",IF(Sheet1!AM431="DC4MDB02","DC4",IF(Sheet1!AM431="DC4MDB03","DC4",IF(Sheet1!AM431="DC4MDB04","DC4",IF(Sheet1!AM431="DC4MDB05","DC4",IF(Sheet1!AM431="DC4MDB06","DC4",IF(Sheet1!AM431="DC4MDB07","DC4",IF(Sheet1!AM431="DC4MDB08","DC4",IF(Sheet1!AM431="DC4MDB09","DC4",IF(Sheet1!AM431="DC4MDB10","DC4","$False"))))))))))))))))))))</f>
        <v>DC4</v>
      </c>
      <c r="AF431" t="s">
        <v>35</v>
      </c>
      <c r="AG431" t="e">
        <f t="shared" si="40"/>
        <v>#VALUE!</v>
      </c>
      <c r="AH431" t="e">
        <f t="shared" si="41"/>
        <v>#VALUE!</v>
      </c>
      <c r="AI431" t="s">
        <v>11</v>
      </c>
      <c r="AJ431" t="s">
        <v>12</v>
      </c>
      <c r="AK431" t="s">
        <v>13</v>
      </c>
      <c r="AL431" t="s">
        <v>14</v>
      </c>
      <c r="AM431" t="s">
        <v>5</v>
      </c>
      <c r="AN431" t="s">
        <v>15</v>
      </c>
      <c r="AO431" t="s">
        <v>16</v>
      </c>
      <c r="AP431" t="s">
        <v>17</v>
      </c>
      <c r="AQ431" t="s">
        <v>18</v>
      </c>
      <c r="AR431" t="s">
        <v>19</v>
      </c>
    </row>
    <row r="432" spans="1:44" ht="13.5" customHeight="1">
      <c r="A432" s="7"/>
      <c r="B432" s="7"/>
      <c r="C432" s="7"/>
      <c r="D432" s="8"/>
      <c r="F432" s="9" t="str">
        <f>(Sheet1!AE432)</f>
        <v/>
      </c>
      <c r="G432" t="str">
        <f>IF(OR(Sheet1!AH432="Yes",Sheet1!AF432="Yes"),"\\CMFP538\"&amp;Sheet1!AK432,"")</f>
        <v/>
      </c>
      <c r="H432" t="str">
        <f>IF(G432="","",Sheet1!AK432)</f>
        <v/>
      </c>
      <c r="I432" t="str">
        <f>IF(G432="","",Sheet1!AJ432)</f>
        <v/>
      </c>
      <c r="J432" t="e">
        <f>PROPER(Sheet1!Z432)</f>
        <v>#VALUE!</v>
      </c>
      <c r="K432" t="e">
        <f>PROPER(TRIM(IF(ISERROR(Sheet1!N432),Sheet1!Q432,Sheet1!N432)))</f>
        <v>#VALUE!</v>
      </c>
      <c r="L432" t="e">
        <f>PROPER(Sheet1!V432)</f>
        <v>#VALUE!</v>
      </c>
      <c r="M432" t="str">
        <f>TRIM(IF(ISERROR(Sheet1!P432),"",Sheet1!P432))</f>
        <v/>
      </c>
      <c r="N432" s="6" t="e">
        <f>(Sheet1!AA432)</f>
        <v>#VALUE!</v>
      </c>
      <c r="O432" s="6" t="e">
        <f t="shared" si="37"/>
        <v>#VALUE!</v>
      </c>
      <c r="P432" s="6" t="e">
        <f>IF(Sheet1!X432="No","No",IF(Sheet1!X432="","No","Yes"))</f>
        <v>#VALUE!</v>
      </c>
      <c r="Q432" t="e">
        <f>(Sheet1!AB432)</f>
        <v>#VALUE!</v>
      </c>
      <c r="R432" s="6" t="e">
        <f>IF(Sheet1!F432=FALSE,Q432,Sheet1!G432&amp;Sheet1!F432)</f>
        <v>#VALUE!</v>
      </c>
      <c r="S432" s="6" t="e">
        <f t="shared" si="38"/>
        <v>#VALUE!</v>
      </c>
      <c r="T432" s="6" t="e">
        <f>IF(Sheet1!A432=0,"C=US;A= ;P=Regional Municip;O=Lisgar;S="&amp;K432&amp;";"&amp;"G="&amp;L432&amp;";"&amp;"I="&amp;M432&amp;";","C=US;A= ;P=Regional Municip;O=Lisgar;S="&amp;K432&amp;";"&amp;"G="&amp;L432&amp;Sheet1!A432&amp;";"&amp;"I="&amp;M432&amp;";")</f>
        <v>#N/A</v>
      </c>
      <c r="U432" t="str">
        <f ca="1">(Sheet1!AM432)</f>
        <v>DC4MDB09</v>
      </c>
      <c r="V432" t="e">
        <f>(Sheet1!AC432)</f>
        <v>#VALUE!</v>
      </c>
      <c r="W432" t="e">
        <f>Sheet3!D432</f>
        <v>#VALUE!</v>
      </c>
      <c r="X432" t="e">
        <f>Sheet3!E432</f>
        <v>#VALUE!</v>
      </c>
      <c r="Y432" t="str">
        <f t="shared" si="36"/>
        <v/>
      </c>
      <c r="Z432" t="str">
        <f>IF(ISERROR(Sheet1!AI432),"",Sheet1!AI432)</f>
        <v/>
      </c>
      <c r="AA432" t="e">
        <f>IF(Sheet1!W432="Councillors",5120,IF(Sheet1!W432="Information Technology Services Dept.",1024,IF(Sheet1!W432="City Clerk and Solicitor Dept",1953,"No")))</f>
        <v>#VALUE!</v>
      </c>
      <c r="AB432" s="5" t="s">
        <v>96</v>
      </c>
      <c r="AC432" t="e">
        <f>IF(Sheet1!W432="Councillors",4608,IF(Sheet1!W432="Information Technology Services Dept.",921,IF(Sheet1!W432="City Clerk and Solicitor Dept",1855,"No")))</f>
        <v>#VALUE!</v>
      </c>
      <c r="AD432" t="e">
        <f t="shared" si="39"/>
        <v>#VALUE!</v>
      </c>
      <c r="AE432" t="str">
        <f ca="1">IF(Sheet1!AM432="DC1MDB01","DC1",IF(Sheet1!AM432="DC1MDB02","DC1",IF(Sheet1!AM432="DC1MDB03","DC1",IF(Sheet1!AM432="DC1MDB04","DC1",IF(Sheet1!AM432="DC1MDB05","DC1",IF(Sheet1!AM432="DC1MDB06","DC1",IF(Sheet1!AM432="DC1MDB07","DC1",IF(Sheet1!AM432="DC1MDB08","DC1",IF(Sheet1!AM432="DC1MDB09","DC1",IF(Sheet1!AM432="DC1MDB10","DC1",IF(Sheet1!AM432="DC4MDB01","DC4",IF(Sheet1!AM432="DC4MDB02","DC4",IF(Sheet1!AM432="DC4MDB03","DC4",IF(Sheet1!AM432="DC4MDB04","DC4",IF(Sheet1!AM432="DC4MDB05","DC4",IF(Sheet1!AM432="DC4MDB06","DC4",IF(Sheet1!AM432="DC4MDB07","DC4",IF(Sheet1!AM432="DC4MDB08","DC4",IF(Sheet1!AM432="DC4MDB09","DC4",IF(Sheet1!AM432="DC4MDB10","DC4","$False"))))))))))))))))))))</f>
        <v>DC4</v>
      </c>
      <c r="AF432" t="s">
        <v>35</v>
      </c>
      <c r="AG432" t="e">
        <f t="shared" si="40"/>
        <v>#VALUE!</v>
      </c>
      <c r="AH432" t="e">
        <f t="shared" si="41"/>
        <v>#VALUE!</v>
      </c>
      <c r="AI432" t="s">
        <v>11</v>
      </c>
      <c r="AJ432" t="s">
        <v>12</v>
      </c>
      <c r="AK432" t="s">
        <v>13</v>
      </c>
      <c r="AL432" t="s">
        <v>14</v>
      </c>
      <c r="AM432" t="s">
        <v>5</v>
      </c>
      <c r="AN432" t="s">
        <v>15</v>
      </c>
      <c r="AO432" t="s">
        <v>16</v>
      </c>
      <c r="AP432" t="s">
        <v>17</v>
      </c>
      <c r="AQ432" t="s">
        <v>18</v>
      </c>
      <c r="AR432" t="s">
        <v>19</v>
      </c>
    </row>
    <row r="433" spans="1:44" ht="13.5" customHeight="1">
      <c r="A433" s="7"/>
      <c r="B433" s="7"/>
      <c r="C433" s="7"/>
      <c r="D433" s="8"/>
      <c r="F433" s="9" t="str">
        <f>(Sheet1!AE433)</f>
        <v/>
      </c>
      <c r="G433" t="str">
        <f>IF(OR(Sheet1!AH433="Yes",Sheet1!AF433="Yes"),"\\CMFP538\"&amp;Sheet1!AK433,"")</f>
        <v/>
      </c>
      <c r="H433" t="str">
        <f>IF(G433="","",Sheet1!AK433)</f>
        <v/>
      </c>
      <c r="I433" t="str">
        <f>IF(G433="","",Sheet1!AJ433)</f>
        <v/>
      </c>
      <c r="J433" t="e">
        <f>PROPER(Sheet1!Z433)</f>
        <v>#VALUE!</v>
      </c>
      <c r="K433" t="e">
        <f>PROPER(TRIM(IF(ISERROR(Sheet1!N433),Sheet1!Q433,Sheet1!N433)))</f>
        <v>#VALUE!</v>
      </c>
      <c r="L433" t="e">
        <f>PROPER(Sheet1!V433)</f>
        <v>#VALUE!</v>
      </c>
      <c r="M433" t="str">
        <f>TRIM(IF(ISERROR(Sheet1!P433),"",Sheet1!P433))</f>
        <v/>
      </c>
      <c r="N433" s="6" t="e">
        <f>(Sheet1!AA433)</f>
        <v>#VALUE!</v>
      </c>
      <c r="O433" s="6" t="e">
        <f t="shared" si="37"/>
        <v>#VALUE!</v>
      </c>
      <c r="P433" s="6" t="e">
        <f>IF(Sheet1!X433="No","No",IF(Sheet1!X433="","No","Yes"))</f>
        <v>#VALUE!</v>
      </c>
      <c r="Q433" t="e">
        <f>(Sheet1!AB433)</f>
        <v>#VALUE!</v>
      </c>
      <c r="R433" s="6" t="e">
        <f>IF(Sheet1!F433=FALSE,Q433,Sheet1!G433&amp;Sheet1!F433)</f>
        <v>#VALUE!</v>
      </c>
      <c r="S433" s="6" t="e">
        <f t="shared" si="38"/>
        <v>#VALUE!</v>
      </c>
      <c r="T433" s="6" t="e">
        <f>IF(Sheet1!A433=0,"C=US;A= ;P=Regional Municip;O=Lisgar;S="&amp;K433&amp;";"&amp;"G="&amp;L433&amp;";"&amp;"I="&amp;M433&amp;";","C=US;A= ;P=Regional Municip;O=Lisgar;S="&amp;K433&amp;";"&amp;"G="&amp;L433&amp;Sheet1!A433&amp;";"&amp;"I="&amp;M433&amp;";")</f>
        <v>#N/A</v>
      </c>
      <c r="U433" t="str">
        <f ca="1">(Sheet1!AM433)</f>
        <v>DC4MDB02</v>
      </c>
      <c r="V433" t="e">
        <f>(Sheet1!AC433)</f>
        <v>#VALUE!</v>
      </c>
      <c r="W433" t="e">
        <f>Sheet3!D433</f>
        <v>#VALUE!</v>
      </c>
      <c r="X433" t="e">
        <f>Sheet3!E433</f>
        <v>#VALUE!</v>
      </c>
      <c r="Y433" t="str">
        <f t="shared" si="36"/>
        <v/>
      </c>
      <c r="Z433" t="str">
        <f>IF(ISERROR(Sheet1!AI433),"",Sheet1!AI433)</f>
        <v/>
      </c>
      <c r="AA433" t="e">
        <f>IF(Sheet1!W433="Councillors",5120,IF(Sheet1!W433="Information Technology Services Dept.",1024,IF(Sheet1!W433="City Clerk and Solicitor Dept",1953,"No")))</f>
        <v>#VALUE!</v>
      </c>
      <c r="AB433" s="5" t="s">
        <v>96</v>
      </c>
      <c r="AC433" t="e">
        <f>IF(Sheet1!W433="Councillors",4608,IF(Sheet1!W433="Information Technology Services Dept.",921,IF(Sheet1!W433="City Clerk and Solicitor Dept",1855,"No")))</f>
        <v>#VALUE!</v>
      </c>
      <c r="AD433" t="e">
        <f t="shared" si="39"/>
        <v>#VALUE!</v>
      </c>
      <c r="AE433" t="str">
        <f ca="1">IF(Sheet1!AM433="DC1MDB01","DC1",IF(Sheet1!AM433="DC1MDB02","DC1",IF(Sheet1!AM433="DC1MDB03","DC1",IF(Sheet1!AM433="DC1MDB04","DC1",IF(Sheet1!AM433="DC1MDB05","DC1",IF(Sheet1!AM433="DC1MDB06","DC1",IF(Sheet1!AM433="DC1MDB07","DC1",IF(Sheet1!AM433="DC1MDB08","DC1",IF(Sheet1!AM433="DC1MDB09","DC1",IF(Sheet1!AM433="DC1MDB10","DC1",IF(Sheet1!AM433="DC4MDB01","DC4",IF(Sheet1!AM433="DC4MDB02","DC4",IF(Sheet1!AM433="DC4MDB03","DC4",IF(Sheet1!AM433="DC4MDB04","DC4",IF(Sheet1!AM433="DC4MDB05","DC4",IF(Sheet1!AM433="DC4MDB06","DC4",IF(Sheet1!AM433="DC4MDB07","DC4",IF(Sheet1!AM433="DC4MDB08","DC4",IF(Sheet1!AM433="DC4MDB09","DC4",IF(Sheet1!AM433="DC4MDB10","DC4","$False"))))))))))))))))))))</f>
        <v>DC4</v>
      </c>
      <c r="AF433" t="s">
        <v>35</v>
      </c>
      <c r="AG433" t="e">
        <f t="shared" si="40"/>
        <v>#VALUE!</v>
      </c>
      <c r="AH433" t="e">
        <f t="shared" si="41"/>
        <v>#VALUE!</v>
      </c>
      <c r="AI433" t="s">
        <v>11</v>
      </c>
      <c r="AJ433" t="s">
        <v>12</v>
      </c>
      <c r="AK433" t="s">
        <v>13</v>
      </c>
      <c r="AL433" t="s">
        <v>14</v>
      </c>
      <c r="AM433" t="s">
        <v>5</v>
      </c>
      <c r="AN433" t="s">
        <v>15</v>
      </c>
      <c r="AO433" t="s">
        <v>16</v>
      </c>
      <c r="AP433" t="s">
        <v>17</v>
      </c>
      <c r="AQ433" t="s">
        <v>18</v>
      </c>
      <c r="AR433" t="s">
        <v>19</v>
      </c>
    </row>
    <row r="434" spans="1:44" ht="13.5" customHeight="1">
      <c r="A434" s="7"/>
      <c r="B434" s="7"/>
      <c r="C434" s="7"/>
      <c r="D434" s="8"/>
      <c r="F434" s="9" t="str">
        <f>(Sheet1!AE434)</f>
        <v/>
      </c>
      <c r="G434" t="str">
        <f>IF(OR(Sheet1!AH434="Yes",Sheet1!AF434="Yes"),"\\CMFP538\"&amp;Sheet1!AK434,"")</f>
        <v/>
      </c>
      <c r="H434" t="str">
        <f>IF(G434="","",Sheet1!AK434)</f>
        <v/>
      </c>
      <c r="I434" t="str">
        <f>IF(G434="","",Sheet1!AJ434)</f>
        <v/>
      </c>
      <c r="J434" t="e">
        <f>PROPER(Sheet1!Z434)</f>
        <v>#VALUE!</v>
      </c>
      <c r="K434" t="e">
        <f>PROPER(TRIM(IF(ISERROR(Sheet1!N434),Sheet1!Q434,Sheet1!N434)))</f>
        <v>#VALUE!</v>
      </c>
      <c r="L434" t="e">
        <f>PROPER(Sheet1!V434)</f>
        <v>#VALUE!</v>
      </c>
      <c r="M434" t="str">
        <f>TRIM(IF(ISERROR(Sheet1!P434),"",Sheet1!P434))</f>
        <v/>
      </c>
      <c r="N434" s="6" t="e">
        <f>(Sheet1!AA434)</f>
        <v>#VALUE!</v>
      </c>
      <c r="O434" s="6" t="e">
        <f t="shared" si="37"/>
        <v>#VALUE!</v>
      </c>
      <c r="P434" s="6" t="e">
        <f>IF(Sheet1!X434="No","No",IF(Sheet1!X434="","No","Yes"))</f>
        <v>#VALUE!</v>
      </c>
      <c r="Q434" t="e">
        <f>(Sheet1!AB434)</f>
        <v>#VALUE!</v>
      </c>
      <c r="R434" s="6" t="e">
        <f>IF(Sheet1!F434=FALSE,Q434,Sheet1!G434&amp;Sheet1!F434)</f>
        <v>#VALUE!</v>
      </c>
      <c r="S434" s="6" t="e">
        <f t="shared" si="38"/>
        <v>#VALUE!</v>
      </c>
      <c r="T434" s="6" t="e">
        <f>IF(Sheet1!A434=0,"C=US;A= ;P=Regional Municip;O=Lisgar;S="&amp;K434&amp;";"&amp;"G="&amp;L434&amp;";"&amp;"I="&amp;M434&amp;";","C=US;A= ;P=Regional Municip;O=Lisgar;S="&amp;K434&amp;";"&amp;"G="&amp;L434&amp;Sheet1!A434&amp;";"&amp;"I="&amp;M434&amp;";")</f>
        <v>#N/A</v>
      </c>
      <c r="U434" t="str">
        <f ca="1">(Sheet1!AM434)</f>
        <v>DC4MDB03</v>
      </c>
      <c r="V434" t="e">
        <f>(Sheet1!AC434)</f>
        <v>#VALUE!</v>
      </c>
      <c r="W434" t="e">
        <f>Sheet3!D434</f>
        <v>#VALUE!</v>
      </c>
      <c r="X434" t="e">
        <f>Sheet3!E434</f>
        <v>#VALUE!</v>
      </c>
      <c r="Y434" t="str">
        <f t="shared" si="36"/>
        <v/>
      </c>
      <c r="Z434" t="str">
        <f>IF(ISERROR(Sheet1!AI434),"",Sheet1!AI434)</f>
        <v/>
      </c>
      <c r="AA434" t="e">
        <f>IF(Sheet1!W434="Councillors",5120,IF(Sheet1!W434="Information Technology Services Dept.",1024,IF(Sheet1!W434="City Clerk and Solicitor Dept",1953,"No")))</f>
        <v>#VALUE!</v>
      </c>
      <c r="AB434" s="5" t="s">
        <v>96</v>
      </c>
      <c r="AC434" t="e">
        <f>IF(Sheet1!W434="Councillors",4608,IF(Sheet1!W434="Information Technology Services Dept.",921,IF(Sheet1!W434="City Clerk and Solicitor Dept",1855,"No")))</f>
        <v>#VALUE!</v>
      </c>
      <c r="AD434" t="e">
        <f t="shared" si="39"/>
        <v>#VALUE!</v>
      </c>
      <c r="AE434" t="str">
        <f ca="1">IF(Sheet1!AM434="DC1MDB01","DC1",IF(Sheet1!AM434="DC1MDB02","DC1",IF(Sheet1!AM434="DC1MDB03","DC1",IF(Sheet1!AM434="DC1MDB04","DC1",IF(Sheet1!AM434="DC1MDB05","DC1",IF(Sheet1!AM434="DC1MDB06","DC1",IF(Sheet1!AM434="DC1MDB07","DC1",IF(Sheet1!AM434="DC1MDB08","DC1",IF(Sheet1!AM434="DC1MDB09","DC1",IF(Sheet1!AM434="DC1MDB10","DC1",IF(Sheet1!AM434="DC4MDB01","DC4",IF(Sheet1!AM434="DC4MDB02","DC4",IF(Sheet1!AM434="DC4MDB03","DC4",IF(Sheet1!AM434="DC4MDB04","DC4",IF(Sheet1!AM434="DC4MDB05","DC4",IF(Sheet1!AM434="DC4MDB06","DC4",IF(Sheet1!AM434="DC4MDB07","DC4",IF(Sheet1!AM434="DC4MDB08","DC4",IF(Sheet1!AM434="DC4MDB09","DC4",IF(Sheet1!AM434="DC4MDB10","DC4","$False"))))))))))))))))))))</f>
        <v>DC4</v>
      </c>
      <c r="AF434" t="s">
        <v>35</v>
      </c>
      <c r="AG434" t="e">
        <f t="shared" si="40"/>
        <v>#VALUE!</v>
      </c>
      <c r="AH434" t="e">
        <f t="shared" si="41"/>
        <v>#VALUE!</v>
      </c>
      <c r="AI434" t="s">
        <v>11</v>
      </c>
      <c r="AJ434" t="s">
        <v>12</v>
      </c>
      <c r="AK434" t="s">
        <v>13</v>
      </c>
      <c r="AL434" t="s">
        <v>14</v>
      </c>
      <c r="AM434" t="s">
        <v>5</v>
      </c>
      <c r="AN434" t="s">
        <v>15</v>
      </c>
      <c r="AO434" t="s">
        <v>16</v>
      </c>
      <c r="AP434" t="s">
        <v>17</v>
      </c>
      <c r="AQ434" t="s">
        <v>18</v>
      </c>
      <c r="AR434" t="s">
        <v>19</v>
      </c>
    </row>
    <row r="435" spans="1:44" ht="13.5" customHeight="1">
      <c r="A435" s="7"/>
      <c r="B435" s="7"/>
      <c r="C435" s="7"/>
      <c r="D435" s="8"/>
      <c r="F435" s="9" t="str">
        <f>(Sheet1!AE435)</f>
        <v/>
      </c>
      <c r="G435" t="str">
        <f>IF(OR(Sheet1!AH435="Yes",Sheet1!AF435="Yes"),"\\CMFP538\"&amp;Sheet1!AK435,"")</f>
        <v/>
      </c>
      <c r="H435" t="str">
        <f>IF(G435="","",Sheet1!AK435)</f>
        <v/>
      </c>
      <c r="I435" t="str">
        <f>IF(G435="","",Sheet1!AJ435)</f>
        <v/>
      </c>
      <c r="J435" t="e">
        <f>PROPER(Sheet1!Z435)</f>
        <v>#VALUE!</v>
      </c>
      <c r="K435" t="e">
        <f>PROPER(TRIM(IF(ISERROR(Sheet1!N435),Sheet1!Q435,Sheet1!N435)))</f>
        <v>#VALUE!</v>
      </c>
      <c r="L435" t="e">
        <f>PROPER(Sheet1!V435)</f>
        <v>#VALUE!</v>
      </c>
      <c r="M435" t="str">
        <f>TRIM(IF(ISERROR(Sheet1!P435),"",Sheet1!P435))</f>
        <v/>
      </c>
      <c r="N435" s="6" t="e">
        <f>(Sheet1!AA435)</f>
        <v>#VALUE!</v>
      </c>
      <c r="O435" s="6" t="e">
        <f t="shared" si="37"/>
        <v>#VALUE!</v>
      </c>
      <c r="P435" s="6" t="e">
        <f>IF(Sheet1!X435="No","No",IF(Sheet1!X435="","No","Yes"))</f>
        <v>#VALUE!</v>
      </c>
      <c r="Q435" t="e">
        <f>(Sheet1!AB435)</f>
        <v>#VALUE!</v>
      </c>
      <c r="R435" s="6" t="e">
        <f>IF(Sheet1!F435=FALSE,Q435,Sheet1!G435&amp;Sheet1!F435)</f>
        <v>#VALUE!</v>
      </c>
      <c r="S435" s="6" t="e">
        <f t="shared" si="38"/>
        <v>#VALUE!</v>
      </c>
      <c r="T435" s="6" t="e">
        <f>IF(Sheet1!A435=0,"C=US;A= ;P=Regional Municip;O=Lisgar;S="&amp;K435&amp;";"&amp;"G="&amp;L435&amp;";"&amp;"I="&amp;M435&amp;";","C=US;A= ;P=Regional Municip;O=Lisgar;S="&amp;K435&amp;";"&amp;"G="&amp;L435&amp;Sheet1!A435&amp;";"&amp;"I="&amp;M435&amp;";")</f>
        <v>#N/A</v>
      </c>
      <c r="U435" t="str">
        <f ca="1">(Sheet1!AM435)</f>
        <v>DC1MDB08</v>
      </c>
      <c r="V435" t="e">
        <f>(Sheet1!AC435)</f>
        <v>#VALUE!</v>
      </c>
      <c r="W435" t="e">
        <f>Sheet3!D435</f>
        <v>#VALUE!</v>
      </c>
      <c r="X435" t="e">
        <f>Sheet3!E435</f>
        <v>#VALUE!</v>
      </c>
      <c r="Y435" t="str">
        <f t="shared" si="36"/>
        <v/>
      </c>
      <c r="Z435" t="str">
        <f>IF(ISERROR(Sheet1!AI435),"",Sheet1!AI435)</f>
        <v/>
      </c>
      <c r="AA435" t="e">
        <f>IF(Sheet1!W435="Councillors",5120,IF(Sheet1!W435="Information Technology Services Dept.",1024,IF(Sheet1!W435="City Clerk and Solicitor Dept",1953,"No")))</f>
        <v>#VALUE!</v>
      </c>
      <c r="AB435" s="5" t="s">
        <v>96</v>
      </c>
      <c r="AC435" t="e">
        <f>IF(Sheet1!W435="Councillors",4608,IF(Sheet1!W435="Information Technology Services Dept.",921,IF(Sheet1!W435="City Clerk and Solicitor Dept",1855,"No")))</f>
        <v>#VALUE!</v>
      </c>
      <c r="AD435" t="e">
        <f t="shared" si="39"/>
        <v>#VALUE!</v>
      </c>
      <c r="AE435" t="str">
        <f ca="1">IF(Sheet1!AM435="DC1MDB01","DC1",IF(Sheet1!AM435="DC1MDB02","DC1",IF(Sheet1!AM435="DC1MDB03","DC1",IF(Sheet1!AM435="DC1MDB04","DC1",IF(Sheet1!AM435="DC1MDB05","DC1",IF(Sheet1!AM435="DC1MDB06","DC1",IF(Sheet1!AM435="DC1MDB07","DC1",IF(Sheet1!AM435="DC1MDB08","DC1",IF(Sheet1!AM435="DC1MDB09","DC1",IF(Sheet1!AM435="DC1MDB10","DC1",IF(Sheet1!AM435="DC4MDB01","DC4",IF(Sheet1!AM435="DC4MDB02","DC4",IF(Sheet1!AM435="DC4MDB03","DC4",IF(Sheet1!AM435="DC4MDB04","DC4",IF(Sheet1!AM435="DC4MDB05","DC4",IF(Sheet1!AM435="DC4MDB06","DC4",IF(Sheet1!AM435="DC4MDB07","DC4",IF(Sheet1!AM435="DC4MDB08","DC4",IF(Sheet1!AM435="DC4MDB09","DC4",IF(Sheet1!AM435="DC4MDB10","DC4","$False"))))))))))))))))))))</f>
        <v>DC1</v>
      </c>
      <c r="AF435" t="s">
        <v>35</v>
      </c>
      <c r="AG435" t="e">
        <f t="shared" si="40"/>
        <v>#VALUE!</v>
      </c>
      <c r="AH435" t="e">
        <f t="shared" si="41"/>
        <v>#VALUE!</v>
      </c>
      <c r="AI435" t="s">
        <v>11</v>
      </c>
      <c r="AJ435" t="s">
        <v>12</v>
      </c>
      <c r="AK435" t="s">
        <v>13</v>
      </c>
      <c r="AL435" t="s">
        <v>14</v>
      </c>
      <c r="AM435" t="s">
        <v>5</v>
      </c>
      <c r="AN435" t="s">
        <v>15</v>
      </c>
      <c r="AO435" t="s">
        <v>16</v>
      </c>
      <c r="AP435" t="s">
        <v>17</v>
      </c>
      <c r="AQ435" t="s">
        <v>18</v>
      </c>
      <c r="AR435" t="s">
        <v>19</v>
      </c>
    </row>
    <row r="436" spans="1:44" ht="13.5" customHeight="1">
      <c r="A436" s="7"/>
      <c r="B436" s="7"/>
      <c r="C436" s="7"/>
      <c r="D436" s="8"/>
      <c r="F436" s="9" t="str">
        <f>(Sheet1!AE436)</f>
        <v/>
      </c>
      <c r="G436" t="str">
        <f>IF(OR(Sheet1!AH436="Yes",Sheet1!AF436="Yes"),"\\CMFP538\"&amp;Sheet1!AK436,"")</f>
        <v/>
      </c>
      <c r="H436" t="str">
        <f>IF(G436="","",Sheet1!AK436)</f>
        <v/>
      </c>
      <c r="I436" t="str">
        <f>IF(G436="","",Sheet1!AJ436)</f>
        <v/>
      </c>
      <c r="J436" t="e">
        <f>PROPER(Sheet1!Z436)</f>
        <v>#VALUE!</v>
      </c>
      <c r="K436" t="e">
        <f>PROPER(TRIM(IF(ISERROR(Sheet1!N436),Sheet1!Q436,Sheet1!N436)))</f>
        <v>#VALUE!</v>
      </c>
      <c r="L436" t="e">
        <f>PROPER(Sheet1!V436)</f>
        <v>#VALUE!</v>
      </c>
      <c r="M436" t="str">
        <f>TRIM(IF(ISERROR(Sheet1!P436),"",Sheet1!P436))</f>
        <v/>
      </c>
      <c r="N436" s="6" t="e">
        <f>(Sheet1!AA436)</f>
        <v>#VALUE!</v>
      </c>
      <c r="O436" s="6" t="e">
        <f t="shared" si="37"/>
        <v>#VALUE!</v>
      </c>
      <c r="P436" s="6" t="e">
        <f>IF(Sheet1!X436="No","No",IF(Sheet1!X436="","No","Yes"))</f>
        <v>#VALUE!</v>
      </c>
      <c r="Q436" t="e">
        <f>(Sheet1!AB436)</f>
        <v>#VALUE!</v>
      </c>
      <c r="R436" s="6" t="e">
        <f>IF(Sheet1!F436=FALSE,Q436,Sheet1!G436&amp;Sheet1!F436)</f>
        <v>#VALUE!</v>
      </c>
      <c r="S436" s="6" t="e">
        <f t="shared" si="38"/>
        <v>#VALUE!</v>
      </c>
      <c r="T436" s="6" t="e">
        <f>IF(Sheet1!A436=0,"C=US;A= ;P=Regional Municip;O=Lisgar;S="&amp;K436&amp;";"&amp;"G="&amp;L436&amp;";"&amp;"I="&amp;M436&amp;";","C=US;A= ;P=Regional Municip;O=Lisgar;S="&amp;K436&amp;";"&amp;"G="&amp;L436&amp;Sheet1!A436&amp;";"&amp;"I="&amp;M436&amp;";")</f>
        <v>#N/A</v>
      </c>
      <c r="U436" t="str">
        <f ca="1">(Sheet1!AM436)</f>
        <v>DC1MDB05</v>
      </c>
      <c r="V436" t="e">
        <f>(Sheet1!AC436)</f>
        <v>#VALUE!</v>
      </c>
      <c r="W436" t="e">
        <f>Sheet3!D436</f>
        <v>#VALUE!</v>
      </c>
      <c r="X436" t="e">
        <f>Sheet3!E436</f>
        <v>#VALUE!</v>
      </c>
      <c r="Y436" t="str">
        <f t="shared" si="36"/>
        <v/>
      </c>
      <c r="Z436" t="str">
        <f>IF(ISERROR(Sheet1!AI436),"",Sheet1!AI436)</f>
        <v/>
      </c>
      <c r="AA436" t="e">
        <f>IF(Sheet1!W436="Councillors",5120,IF(Sheet1!W436="Information Technology Services Dept.",1024,IF(Sheet1!W436="City Clerk and Solicitor Dept",1953,"No")))</f>
        <v>#VALUE!</v>
      </c>
      <c r="AB436" s="5" t="s">
        <v>96</v>
      </c>
      <c r="AC436" t="e">
        <f>IF(Sheet1!W436="Councillors",4608,IF(Sheet1!W436="Information Technology Services Dept.",921,IF(Sheet1!W436="City Clerk and Solicitor Dept",1855,"No")))</f>
        <v>#VALUE!</v>
      </c>
      <c r="AD436" t="e">
        <f t="shared" si="39"/>
        <v>#VALUE!</v>
      </c>
      <c r="AE436" t="str">
        <f ca="1">IF(Sheet1!AM436="DC1MDB01","DC1",IF(Sheet1!AM436="DC1MDB02","DC1",IF(Sheet1!AM436="DC1MDB03","DC1",IF(Sheet1!AM436="DC1MDB04","DC1",IF(Sheet1!AM436="DC1MDB05","DC1",IF(Sheet1!AM436="DC1MDB06","DC1",IF(Sheet1!AM436="DC1MDB07","DC1",IF(Sheet1!AM436="DC1MDB08","DC1",IF(Sheet1!AM436="DC1MDB09","DC1",IF(Sheet1!AM436="DC1MDB10","DC1",IF(Sheet1!AM436="DC4MDB01","DC4",IF(Sheet1!AM436="DC4MDB02","DC4",IF(Sheet1!AM436="DC4MDB03","DC4",IF(Sheet1!AM436="DC4MDB04","DC4",IF(Sheet1!AM436="DC4MDB05","DC4",IF(Sheet1!AM436="DC4MDB06","DC4",IF(Sheet1!AM436="DC4MDB07","DC4",IF(Sheet1!AM436="DC4MDB08","DC4",IF(Sheet1!AM436="DC4MDB09","DC4",IF(Sheet1!AM436="DC4MDB10","DC4","$False"))))))))))))))))))))</f>
        <v>DC1</v>
      </c>
      <c r="AF436" t="s">
        <v>35</v>
      </c>
      <c r="AG436" t="e">
        <f t="shared" si="40"/>
        <v>#VALUE!</v>
      </c>
      <c r="AH436" t="e">
        <f t="shared" si="41"/>
        <v>#VALUE!</v>
      </c>
      <c r="AI436" t="s">
        <v>11</v>
      </c>
      <c r="AJ436" t="s">
        <v>12</v>
      </c>
      <c r="AK436" t="s">
        <v>13</v>
      </c>
      <c r="AL436" t="s">
        <v>14</v>
      </c>
      <c r="AM436" t="s">
        <v>5</v>
      </c>
      <c r="AN436" t="s">
        <v>15</v>
      </c>
      <c r="AO436" t="s">
        <v>16</v>
      </c>
      <c r="AP436" t="s">
        <v>17</v>
      </c>
      <c r="AQ436" t="s">
        <v>18</v>
      </c>
      <c r="AR436" t="s">
        <v>19</v>
      </c>
    </row>
    <row r="437" spans="1:44" ht="13.5" customHeight="1">
      <c r="A437" s="7"/>
      <c r="B437" s="7"/>
      <c r="C437" s="7"/>
      <c r="D437" s="8"/>
      <c r="F437" s="9" t="str">
        <f>(Sheet1!AE437)</f>
        <v/>
      </c>
      <c r="G437" t="str">
        <f>IF(OR(Sheet1!AH437="Yes",Sheet1!AF437="Yes"),"\\CMFP538\"&amp;Sheet1!AK437,"")</f>
        <v/>
      </c>
      <c r="H437" t="str">
        <f>IF(G437="","",Sheet1!AK437)</f>
        <v/>
      </c>
      <c r="I437" t="str">
        <f>IF(G437="","",Sheet1!AJ437)</f>
        <v/>
      </c>
      <c r="J437" t="e">
        <f>PROPER(Sheet1!Z437)</f>
        <v>#VALUE!</v>
      </c>
      <c r="K437" t="e">
        <f>PROPER(TRIM(IF(ISERROR(Sheet1!N437),Sheet1!Q437,Sheet1!N437)))</f>
        <v>#VALUE!</v>
      </c>
      <c r="L437" t="e">
        <f>PROPER(Sheet1!V437)</f>
        <v>#VALUE!</v>
      </c>
      <c r="M437" t="str">
        <f>TRIM(IF(ISERROR(Sheet1!P437),"",Sheet1!P437))</f>
        <v/>
      </c>
      <c r="N437" s="6" t="e">
        <f>(Sheet1!AA437)</f>
        <v>#VALUE!</v>
      </c>
      <c r="O437" s="6" t="e">
        <f t="shared" si="37"/>
        <v>#VALUE!</v>
      </c>
      <c r="P437" s="6" t="e">
        <f>IF(Sheet1!X437="No","No",IF(Sheet1!X437="","No","Yes"))</f>
        <v>#VALUE!</v>
      </c>
      <c r="Q437" t="e">
        <f>(Sheet1!AB437)</f>
        <v>#VALUE!</v>
      </c>
      <c r="R437" s="6" t="e">
        <f>IF(Sheet1!F437=FALSE,Q437,Sheet1!G437&amp;Sheet1!F437)</f>
        <v>#VALUE!</v>
      </c>
      <c r="S437" s="6" t="e">
        <f t="shared" si="38"/>
        <v>#VALUE!</v>
      </c>
      <c r="T437" s="6" t="e">
        <f>IF(Sheet1!A437=0,"C=US;A= ;P=Regional Municip;O=Lisgar;S="&amp;K437&amp;";"&amp;"G="&amp;L437&amp;";"&amp;"I="&amp;M437&amp;";","C=US;A= ;P=Regional Municip;O=Lisgar;S="&amp;K437&amp;";"&amp;"G="&amp;L437&amp;Sheet1!A437&amp;";"&amp;"I="&amp;M437&amp;";")</f>
        <v>#N/A</v>
      </c>
      <c r="U437" t="str">
        <f ca="1">(Sheet1!AM437)</f>
        <v>DC1MDB06</v>
      </c>
      <c r="V437" t="e">
        <f>(Sheet1!AC437)</f>
        <v>#VALUE!</v>
      </c>
      <c r="W437" t="e">
        <f>Sheet3!D437</f>
        <v>#VALUE!</v>
      </c>
      <c r="X437" t="e">
        <f>Sheet3!E437</f>
        <v>#VALUE!</v>
      </c>
      <c r="Y437" t="str">
        <f t="shared" si="36"/>
        <v/>
      </c>
      <c r="Z437" t="str">
        <f>IF(ISERROR(Sheet1!AI437),"",Sheet1!AI437)</f>
        <v/>
      </c>
      <c r="AA437" t="e">
        <f>IF(Sheet1!W437="Councillors",5120,IF(Sheet1!W437="Information Technology Services Dept.",1024,IF(Sheet1!W437="City Clerk and Solicitor Dept",1953,"No")))</f>
        <v>#VALUE!</v>
      </c>
      <c r="AB437" s="5" t="s">
        <v>96</v>
      </c>
      <c r="AC437" t="e">
        <f>IF(Sheet1!W437="Councillors",4608,IF(Sheet1!W437="Information Technology Services Dept.",921,IF(Sheet1!W437="City Clerk and Solicitor Dept",1855,"No")))</f>
        <v>#VALUE!</v>
      </c>
      <c r="AD437" t="e">
        <f t="shared" si="39"/>
        <v>#VALUE!</v>
      </c>
      <c r="AE437" t="str">
        <f ca="1">IF(Sheet1!AM437="DC1MDB01","DC1",IF(Sheet1!AM437="DC1MDB02","DC1",IF(Sheet1!AM437="DC1MDB03","DC1",IF(Sheet1!AM437="DC1MDB04","DC1",IF(Sheet1!AM437="DC1MDB05","DC1",IF(Sheet1!AM437="DC1MDB06","DC1",IF(Sheet1!AM437="DC1MDB07","DC1",IF(Sheet1!AM437="DC1MDB08","DC1",IF(Sheet1!AM437="DC1MDB09","DC1",IF(Sheet1!AM437="DC1MDB10","DC1",IF(Sheet1!AM437="DC4MDB01","DC4",IF(Sheet1!AM437="DC4MDB02","DC4",IF(Sheet1!AM437="DC4MDB03","DC4",IF(Sheet1!AM437="DC4MDB04","DC4",IF(Sheet1!AM437="DC4MDB05","DC4",IF(Sheet1!AM437="DC4MDB06","DC4",IF(Sheet1!AM437="DC4MDB07","DC4",IF(Sheet1!AM437="DC4MDB08","DC4",IF(Sheet1!AM437="DC4MDB09","DC4",IF(Sheet1!AM437="DC4MDB10","DC4","$False"))))))))))))))))))))</f>
        <v>DC1</v>
      </c>
      <c r="AF437" t="s">
        <v>35</v>
      </c>
      <c r="AG437" t="e">
        <f t="shared" si="40"/>
        <v>#VALUE!</v>
      </c>
      <c r="AH437" t="e">
        <f t="shared" si="41"/>
        <v>#VALUE!</v>
      </c>
      <c r="AI437" t="s">
        <v>11</v>
      </c>
      <c r="AJ437" t="s">
        <v>12</v>
      </c>
      <c r="AK437" t="s">
        <v>13</v>
      </c>
      <c r="AL437" t="s">
        <v>14</v>
      </c>
      <c r="AM437" t="s">
        <v>5</v>
      </c>
      <c r="AN437" t="s">
        <v>15</v>
      </c>
      <c r="AO437" t="s">
        <v>16</v>
      </c>
      <c r="AP437" t="s">
        <v>17</v>
      </c>
      <c r="AQ437" t="s">
        <v>18</v>
      </c>
      <c r="AR437" t="s">
        <v>19</v>
      </c>
    </row>
    <row r="438" spans="1:44" ht="13.5" customHeight="1">
      <c r="A438" s="7"/>
      <c r="B438" s="7"/>
      <c r="C438" s="7"/>
      <c r="D438" s="8"/>
      <c r="F438" s="9" t="str">
        <f>(Sheet1!AE438)</f>
        <v/>
      </c>
      <c r="G438" t="str">
        <f>IF(OR(Sheet1!AH438="Yes",Sheet1!AF438="Yes"),"\\CMFP538\"&amp;Sheet1!AK438,"")</f>
        <v/>
      </c>
      <c r="H438" t="str">
        <f>IF(G438="","",Sheet1!AK438)</f>
        <v/>
      </c>
      <c r="I438" t="str">
        <f>IF(G438="","",Sheet1!AJ438)</f>
        <v/>
      </c>
      <c r="J438" t="e">
        <f>PROPER(Sheet1!Z438)</f>
        <v>#VALUE!</v>
      </c>
      <c r="K438" t="e">
        <f>PROPER(TRIM(IF(ISERROR(Sheet1!N438),Sheet1!Q438,Sheet1!N438)))</f>
        <v>#VALUE!</v>
      </c>
      <c r="L438" t="e">
        <f>PROPER(Sheet1!V438)</f>
        <v>#VALUE!</v>
      </c>
      <c r="M438" t="str">
        <f>TRIM(IF(ISERROR(Sheet1!P438),"",Sheet1!P438))</f>
        <v/>
      </c>
      <c r="N438" s="6" t="e">
        <f>(Sheet1!AA438)</f>
        <v>#VALUE!</v>
      </c>
      <c r="O438" s="6" t="e">
        <f t="shared" si="37"/>
        <v>#VALUE!</v>
      </c>
      <c r="P438" s="6" t="e">
        <f>IF(Sheet1!X438="No","No",IF(Sheet1!X438="","No","Yes"))</f>
        <v>#VALUE!</v>
      </c>
      <c r="Q438" t="e">
        <f>(Sheet1!AB438)</f>
        <v>#VALUE!</v>
      </c>
      <c r="R438" s="6" t="e">
        <f>IF(Sheet1!F438=FALSE,Q438,Sheet1!G438&amp;Sheet1!F438)</f>
        <v>#VALUE!</v>
      </c>
      <c r="S438" s="6" t="e">
        <f t="shared" si="38"/>
        <v>#VALUE!</v>
      </c>
      <c r="T438" s="6" t="e">
        <f>IF(Sheet1!A438=0,"C=US;A= ;P=Regional Municip;O=Lisgar;S="&amp;K438&amp;";"&amp;"G="&amp;L438&amp;";"&amp;"I="&amp;M438&amp;";","C=US;A= ;P=Regional Municip;O=Lisgar;S="&amp;K438&amp;";"&amp;"G="&amp;L438&amp;Sheet1!A438&amp;";"&amp;"I="&amp;M438&amp;";")</f>
        <v>#N/A</v>
      </c>
      <c r="U438" t="str">
        <f ca="1">(Sheet1!AM438)</f>
        <v>DC4MDB04</v>
      </c>
      <c r="V438" t="e">
        <f>(Sheet1!AC438)</f>
        <v>#VALUE!</v>
      </c>
      <c r="W438" t="e">
        <f>Sheet3!D438</f>
        <v>#VALUE!</v>
      </c>
      <c r="X438" t="e">
        <f>Sheet3!E438</f>
        <v>#VALUE!</v>
      </c>
      <c r="Y438" t="str">
        <f t="shared" si="36"/>
        <v/>
      </c>
      <c r="Z438" t="str">
        <f>IF(ISERROR(Sheet1!AI438),"",Sheet1!AI438)</f>
        <v/>
      </c>
      <c r="AA438" t="e">
        <f>IF(Sheet1!W438="Councillors",5120,IF(Sheet1!W438="Information Technology Services Dept.",1024,IF(Sheet1!W438="City Clerk and Solicitor Dept",1953,"No")))</f>
        <v>#VALUE!</v>
      </c>
      <c r="AB438" s="5" t="s">
        <v>96</v>
      </c>
      <c r="AC438" t="e">
        <f>IF(Sheet1!W438="Councillors",4608,IF(Sheet1!W438="Information Technology Services Dept.",921,IF(Sheet1!W438="City Clerk and Solicitor Dept",1855,"No")))</f>
        <v>#VALUE!</v>
      </c>
      <c r="AD438" t="e">
        <f t="shared" si="39"/>
        <v>#VALUE!</v>
      </c>
      <c r="AE438" t="str">
        <f ca="1">IF(Sheet1!AM438="DC1MDB01","DC1",IF(Sheet1!AM438="DC1MDB02","DC1",IF(Sheet1!AM438="DC1MDB03","DC1",IF(Sheet1!AM438="DC1MDB04","DC1",IF(Sheet1!AM438="DC1MDB05","DC1",IF(Sheet1!AM438="DC1MDB06","DC1",IF(Sheet1!AM438="DC1MDB07","DC1",IF(Sheet1!AM438="DC1MDB08","DC1",IF(Sheet1!AM438="DC1MDB09","DC1",IF(Sheet1!AM438="DC1MDB10","DC1",IF(Sheet1!AM438="DC4MDB01","DC4",IF(Sheet1!AM438="DC4MDB02","DC4",IF(Sheet1!AM438="DC4MDB03","DC4",IF(Sheet1!AM438="DC4MDB04","DC4",IF(Sheet1!AM438="DC4MDB05","DC4",IF(Sheet1!AM438="DC4MDB06","DC4",IF(Sheet1!AM438="DC4MDB07","DC4",IF(Sheet1!AM438="DC4MDB08","DC4",IF(Sheet1!AM438="DC4MDB09","DC4",IF(Sheet1!AM438="DC4MDB10","DC4","$False"))))))))))))))))))))</f>
        <v>DC4</v>
      </c>
      <c r="AF438" t="s">
        <v>35</v>
      </c>
      <c r="AG438" t="e">
        <f t="shared" si="40"/>
        <v>#VALUE!</v>
      </c>
      <c r="AH438" t="e">
        <f t="shared" si="41"/>
        <v>#VALUE!</v>
      </c>
      <c r="AI438" t="s">
        <v>11</v>
      </c>
      <c r="AJ438" t="s">
        <v>12</v>
      </c>
      <c r="AK438" t="s">
        <v>13</v>
      </c>
      <c r="AL438" t="s">
        <v>14</v>
      </c>
      <c r="AM438" t="s">
        <v>5</v>
      </c>
      <c r="AN438" t="s">
        <v>15</v>
      </c>
      <c r="AO438" t="s">
        <v>16</v>
      </c>
      <c r="AP438" t="s">
        <v>17</v>
      </c>
      <c r="AQ438" t="s">
        <v>18</v>
      </c>
      <c r="AR438" t="s">
        <v>19</v>
      </c>
    </row>
    <row r="439" spans="1:44" ht="13.5" customHeight="1">
      <c r="A439" s="7"/>
      <c r="B439" s="7"/>
      <c r="C439" s="7"/>
      <c r="D439" s="8"/>
      <c r="F439" s="9" t="str">
        <f>(Sheet1!AE439)</f>
        <v/>
      </c>
      <c r="G439" t="str">
        <f>IF(OR(Sheet1!AH439="Yes",Sheet1!AF439="Yes"),"\\CMFP538\"&amp;Sheet1!AK439,"")</f>
        <v/>
      </c>
      <c r="H439" t="str">
        <f>IF(G439="","",Sheet1!AK439)</f>
        <v/>
      </c>
      <c r="I439" t="str">
        <f>IF(G439="","",Sheet1!AJ439)</f>
        <v/>
      </c>
      <c r="J439" t="e">
        <f>PROPER(Sheet1!Z439)</f>
        <v>#VALUE!</v>
      </c>
      <c r="K439" t="e">
        <f>PROPER(TRIM(IF(ISERROR(Sheet1!N439),Sheet1!Q439,Sheet1!N439)))</f>
        <v>#VALUE!</v>
      </c>
      <c r="L439" t="e">
        <f>PROPER(Sheet1!V439)</f>
        <v>#VALUE!</v>
      </c>
      <c r="M439" t="str">
        <f>TRIM(IF(ISERROR(Sheet1!P439),"",Sheet1!P439))</f>
        <v/>
      </c>
      <c r="N439" s="6" t="e">
        <f>(Sheet1!AA439)</f>
        <v>#VALUE!</v>
      </c>
      <c r="O439" s="6" t="e">
        <f t="shared" si="37"/>
        <v>#VALUE!</v>
      </c>
      <c r="P439" s="6" t="e">
        <f>IF(Sheet1!X439="No","No",IF(Sheet1!X439="","No","Yes"))</f>
        <v>#VALUE!</v>
      </c>
      <c r="Q439" t="e">
        <f>(Sheet1!AB439)</f>
        <v>#VALUE!</v>
      </c>
      <c r="R439" s="6" t="e">
        <f>IF(Sheet1!F439=FALSE,Q439,Sheet1!G439&amp;Sheet1!F439)</f>
        <v>#VALUE!</v>
      </c>
      <c r="S439" s="6" t="e">
        <f t="shared" si="38"/>
        <v>#VALUE!</v>
      </c>
      <c r="T439" s="6" t="e">
        <f>IF(Sheet1!A439=0,"C=US;A= ;P=Regional Municip;O=Lisgar;S="&amp;K439&amp;";"&amp;"G="&amp;L439&amp;";"&amp;"I="&amp;M439&amp;";","C=US;A= ;P=Regional Municip;O=Lisgar;S="&amp;K439&amp;";"&amp;"G="&amp;L439&amp;Sheet1!A439&amp;";"&amp;"I="&amp;M439&amp;";")</f>
        <v>#N/A</v>
      </c>
      <c r="U439" t="str">
        <f ca="1">(Sheet1!AM439)</f>
        <v>DC1MDB03</v>
      </c>
      <c r="V439" t="e">
        <f>(Sheet1!AC439)</f>
        <v>#VALUE!</v>
      </c>
      <c r="W439" t="e">
        <f>Sheet3!D439</f>
        <v>#VALUE!</v>
      </c>
      <c r="X439" t="e">
        <f>Sheet3!E439</f>
        <v>#VALUE!</v>
      </c>
      <c r="Y439" t="str">
        <f t="shared" si="36"/>
        <v/>
      </c>
      <c r="Z439" t="str">
        <f>IF(ISERROR(Sheet1!AI439),"",Sheet1!AI439)</f>
        <v/>
      </c>
      <c r="AA439" t="e">
        <f>IF(Sheet1!W439="Councillors",5120,IF(Sheet1!W439="Information Technology Services Dept.",1024,IF(Sheet1!W439="City Clerk and Solicitor Dept",1953,"No")))</f>
        <v>#VALUE!</v>
      </c>
      <c r="AB439" s="5" t="s">
        <v>96</v>
      </c>
      <c r="AC439" t="e">
        <f>IF(Sheet1!W439="Councillors",4608,IF(Sheet1!W439="Information Technology Services Dept.",921,IF(Sheet1!W439="City Clerk and Solicitor Dept",1855,"No")))</f>
        <v>#VALUE!</v>
      </c>
      <c r="AD439" t="e">
        <f t="shared" si="39"/>
        <v>#VALUE!</v>
      </c>
      <c r="AE439" t="str">
        <f ca="1">IF(Sheet1!AM439="DC1MDB01","DC1",IF(Sheet1!AM439="DC1MDB02","DC1",IF(Sheet1!AM439="DC1MDB03","DC1",IF(Sheet1!AM439="DC1MDB04","DC1",IF(Sheet1!AM439="DC1MDB05","DC1",IF(Sheet1!AM439="DC1MDB06","DC1",IF(Sheet1!AM439="DC1MDB07","DC1",IF(Sheet1!AM439="DC1MDB08","DC1",IF(Sheet1!AM439="DC1MDB09","DC1",IF(Sheet1!AM439="DC1MDB10","DC1",IF(Sheet1!AM439="DC4MDB01","DC4",IF(Sheet1!AM439="DC4MDB02","DC4",IF(Sheet1!AM439="DC4MDB03","DC4",IF(Sheet1!AM439="DC4MDB04","DC4",IF(Sheet1!AM439="DC4MDB05","DC4",IF(Sheet1!AM439="DC4MDB06","DC4",IF(Sheet1!AM439="DC4MDB07","DC4",IF(Sheet1!AM439="DC4MDB08","DC4",IF(Sheet1!AM439="DC4MDB09","DC4",IF(Sheet1!AM439="DC4MDB10","DC4","$False"))))))))))))))))))))</f>
        <v>DC1</v>
      </c>
      <c r="AF439" t="s">
        <v>35</v>
      </c>
      <c r="AG439" t="e">
        <f t="shared" si="40"/>
        <v>#VALUE!</v>
      </c>
      <c r="AH439" t="e">
        <f t="shared" si="41"/>
        <v>#VALUE!</v>
      </c>
      <c r="AI439" t="s">
        <v>11</v>
      </c>
      <c r="AJ439" t="s">
        <v>12</v>
      </c>
      <c r="AK439" t="s">
        <v>13</v>
      </c>
      <c r="AL439" t="s">
        <v>14</v>
      </c>
      <c r="AM439" t="s">
        <v>5</v>
      </c>
      <c r="AN439" t="s">
        <v>15</v>
      </c>
      <c r="AO439" t="s">
        <v>16</v>
      </c>
      <c r="AP439" t="s">
        <v>17</v>
      </c>
      <c r="AQ439" t="s">
        <v>18</v>
      </c>
      <c r="AR439" t="s">
        <v>19</v>
      </c>
    </row>
    <row r="440" spans="1:44" ht="13.5" customHeight="1">
      <c r="A440" s="7"/>
      <c r="B440" s="7"/>
      <c r="C440" s="7"/>
      <c r="D440" s="8"/>
      <c r="F440" s="9" t="str">
        <f>(Sheet1!AE440)</f>
        <v/>
      </c>
      <c r="G440" t="str">
        <f>IF(OR(Sheet1!AH440="Yes",Sheet1!AF440="Yes"),"\\CMFP538\"&amp;Sheet1!AK440,"")</f>
        <v/>
      </c>
      <c r="H440" t="str">
        <f>IF(G440="","",Sheet1!AK440)</f>
        <v/>
      </c>
      <c r="I440" t="str">
        <f>IF(G440="","",Sheet1!AJ440)</f>
        <v/>
      </c>
      <c r="J440" t="e">
        <f>PROPER(Sheet1!Z440)</f>
        <v>#VALUE!</v>
      </c>
      <c r="K440" t="e">
        <f>PROPER(TRIM(IF(ISERROR(Sheet1!N440),Sheet1!Q440,Sheet1!N440)))</f>
        <v>#VALUE!</v>
      </c>
      <c r="L440" t="e">
        <f>PROPER(Sheet1!V440)</f>
        <v>#VALUE!</v>
      </c>
      <c r="M440" t="str">
        <f>TRIM(IF(ISERROR(Sheet1!P440),"",Sheet1!P440))</f>
        <v/>
      </c>
      <c r="N440" s="6" t="e">
        <f>(Sheet1!AA440)</f>
        <v>#VALUE!</v>
      </c>
      <c r="O440" s="6" t="e">
        <f t="shared" si="37"/>
        <v>#VALUE!</v>
      </c>
      <c r="P440" s="6" t="e">
        <f>IF(Sheet1!X440="No","No",IF(Sheet1!X440="","No","Yes"))</f>
        <v>#VALUE!</v>
      </c>
      <c r="Q440" t="e">
        <f>(Sheet1!AB440)</f>
        <v>#VALUE!</v>
      </c>
      <c r="R440" s="6" t="e">
        <f>IF(Sheet1!F440=FALSE,Q440,Sheet1!G440&amp;Sheet1!F440)</f>
        <v>#VALUE!</v>
      </c>
      <c r="S440" s="6" t="e">
        <f t="shared" si="38"/>
        <v>#VALUE!</v>
      </c>
      <c r="T440" s="6" t="e">
        <f>IF(Sheet1!A440=0,"C=US;A= ;P=Regional Municip;O=Lisgar;S="&amp;K440&amp;";"&amp;"G="&amp;L440&amp;";"&amp;"I="&amp;M440&amp;";","C=US;A= ;P=Regional Municip;O=Lisgar;S="&amp;K440&amp;";"&amp;"G="&amp;L440&amp;Sheet1!A440&amp;";"&amp;"I="&amp;M440&amp;";")</f>
        <v>#N/A</v>
      </c>
      <c r="U440" t="str">
        <f ca="1">(Sheet1!AM440)</f>
        <v>DC1MDB02</v>
      </c>
      <c r="V440" t="e">
        <f>(Sheet1!AC440)</f>
        <v>#VALUE!</v>
      </c>
      <c r="W440" t="e">
        <f>Sheet3!D440</f>
        <v>#VALUE!</v>
      </c>
      <c r="X440" t="e">
        <f>Sheet3!E440</f>
        <v>#VALUE!</v>
      </c>
      <c r="Y440" t="str">
        <f t="shared" si="36"/>
        <v/>
      </c>
      <c r="Z440" t="str">
        <f>IF(ISERROR(Sheet1!AI440),"",Sheet1!AI440)</f>
        <v/>
      </c>
      <c r="AA440" t="e">
        <f>IF(Sheet1!W440="Councillors",5120,IF(Sheet1!W440="Information Technology Services Dept.",1024,IF(Sheet1!W440="City Clerk and Solicitor Dept",1953,"No")))</f>
        <v>#VALUE!</v>
      </c>
      <c r="AB440" s="5" t="s">
        <v>96</v>
      </c>
      <c r="AC440" t="e">
        <f>IF(Sheet1!W440="Councillors",4608,IF(Sheet1!W440="Information Technology Services Dept.",921,IF(Sheet1!W440="City Clerk and Solicitor Dept",1855,"No")))</f>
        <v>#VALUE!</v>
      </c>
      <c r="AD440" t="e">
        <f t="shared" si="39"/>
        <v>#VALUE!</v>
      </c>
      <c r="AE440" t="str">
        <f ca="1">IF(Sheet1!AM440="DC1MDB01","DC1",IF(Sheet1!AM440="DC1MDB02","DC1",IF(Sheet1!AM440="DC1MDB03","DC1",IF(Sheet1!AM440="DC1MDB04","DC1",IF(Sheet1!AM440="DC1MDB05","DC1",IF(Sheet1!AM440="DC1MDB06","DC1",IF(Sheet1!AM440="DC1MDB07","DC1",IF(Sheet1!AM440="DC1MDB08","DC1",IF(Sheet1!AM440="DC1MDB09","DC1",IF(Sheet1!AM440="DC1MDB10","DC1",IF(Sheet1!AM440="DC4MDB01","DC4",IF(Sheet1!AM440="DC4MDB02","DC4",IF(Sheet1!AM440="DC4MDB03","DC4",IF(Sheet1!AM440="DC4MDB04","DC4",IF(Sheet1!AM440="DC4MDB05","DC4",IF(Sheet1!AM440="DC4MDB06","DC4",IF(Sheet1!AM440="DC4MDB07","DC4",IF(Sheet1!AM440="DC4MDB08","DC4",IF(Sheet1!AM440="DC4MDB09","DC4",IF(Sheet1!AM440="DC4MDB10","DC4","$False"))))))))))))))))))))</f>
        <v>DC1</v>
      </c>
      <c r="AF440" t="s">
        <v>35</v>
      </c>
      <c r="AG440" t="e">
        <f t="shared" si="40"/>
        <v>#VALUE!</v>
      </c>
      <c r="AH440" t="e">
        <f t="shared" si="41"/>
        <v>#VALUE!</v>
      </c>
      <c r="AI440" t="s">
        <v>11</v>
      </c>
      <c r="AJ440" t="s">
        <v>12</v>
      </c>
      <c r="AK440" t="s">
        <v>13</v>
      </c>
      <c r="AL440" t="s">
        <v>14</v>
      </c>
      <c r="AM440" t="s">
        <v>5</v>
      </c>
      <c r="AN440" t="s">
        <v>15</v>
      </c>
      <c r="AO440" t="s">
        <v>16</v>
      </c>
      <c r="AP440" t="s">
        <v>17</v>
      </c>
      <c r="AQ440" t="s">
        <v>18</v>
      </c>
      <c r="AR440" t="s">
        <v>19</v>
      </c>
    </row>
    <row r="441" spans="1:44" ht="13.5" customHeight="1">
      <c r="A441" s="7"/>
      <c r="B441" s="7"/>
      <c r="C441" s="7"/>
      <c r="D441" s="8"/>
      <c r="F441" s="9" t="str">
        <f>(Sheet1!AE441)</f>
        <v/>
      </c>
      <c r="G441" t="str">
        <f>IF(OR(Sheet1!AH441="Yes",Sheet1!AF441="Yes"),"\\CMFP538\"&amp;Sheet1!AK441,"")</f>
        <v/>
      </c>
      <c r="H441" t="str">
        <f>IF(G441="","",Sheet1!AK441)</f>
        <v/>
      </c>
      <c r="I441" t="str">
        <f>IF(G441="","",Sheet1!AJ441)</f>
        <v/>
      </c>
      <c r="J441" t="e">
        <f>PROPER(Sheet1!Z441)</f>
        <v>#VALUE!</v>
      </c>
      <c r="K441" t="e">
        <f>PROPER(TRIM(IF(ISERROR(Sheet1!N441),Sheet1!Q441,Sheet1!N441)))</f>
        <v>#VALUE!</v>
      </c>
      <c r="L441" t="e">
        <f>PROPER(Sheet1!V441)</f>
        <v>#VALUE!</v>
      </c>
      <c r="M441" t="str">
        <f>TRIM(IF(ISERROR(Sheet1!P441),"",Sheet1!P441))</f>
        <v/>
      </c>
      <c r="N441" s="6" t="e">
        <f>(Sheet1!AA441)</f>
        <v>#VALUE!</v>
      </c>
      <c r="O441" s="6" t="e">
        <f t="shared" si="37"/>
        <v>#VALUE!</v>
      </c>
      <c r="P441" s="6" t="e">
        <f>IF(Sheet1!X441="No","No",IF(Sheet1!X441="","No","Yes"))</f>
        <v>#VALUE!</v>
      </c>
      <c r="Q441" t="e">
        <f>(Sheet1!AB441)</f>
        <v>#VALUE!</v>
      </c>
      <c r="R441" s="6" t="e">
        <f>IF(Sheet1!F441=FALSE,Q441,Sheet1!G441&amp;Sheet1!F441)</f>
        <v>#VALUE!</v>
      </c>
      <c r="S441" s="6" t="e">
        <f t="shared" si="38"/>
        <v>#VALUE!</v>
      </c>
      <c r="T441" s="6" t="e">
        <f>IF(Sheet1!A441=0,"C=US;A= ;P=Regional Municip;O=Lisgar;S="&amp;K441&amp;";"&amp;"G="&amp;L441&amp;";"&amp;"I="&amp;M441&amp;";","C=US;A= ;P=Regional Municip;O=Lisgar;S="&amp;K441&amp;";"&amp;"G="&amp;L441&amp;Sheet1!A441&amp;";"&amp;"I="&amp;M441&amp;";")</f>
        <v>#N/A</v>
      </c>
      <c r="U441" t="str">
        <f ca="1">(Sheet1!AM441)</f>
        <v>DC4MDB09</v>
      </c>
      <c r="V441" t="e">
        <f>(Sheet1!AC441)</f>
        <v>#VALUE!</v>
      </c>
      <c r="W441" t="e">
        <f>Sheet3!D441</f>
        <v>#VALUE!</v>
      </c>
      <c r="X441" t="e">
        <f>Sheet3!E441</f>
        <v>#VALUE!</v>
      </c>
      <c r="Y441" t="str">
        <f t="shared" si="36"/>
        <v/>
      </c>
      <c r="Z441" t="str">
        <f>IF(ISERROR(Sheet1!AI441),"",Sheet1!AI441)</f>
        <v/>
      </c>
      <c r="AA441" t="e">
        <f>IF(Sheet1!W441="Councillors",5120,IF(Sheet1!W441="Information Technology Services Dept.",1024,IF(Sheet1!W441="City Clerk and Solicitor Dept",1953,"No")))</f>
        <v>#VALUE!</v>
      </c>
      <c r="AB441" s="5" t="s">
        <v>96</v>
      </c>
      <c r="AC441" t="e">
        <f>IF(Sheet1!W441="Councillors",4608,IF(Sheet1!W441="Information Technology Services Dept.",921,IF(Sheet1!W441="City Clerk and Solicitor Dept",1855,"No")))</f>
        <v>#VALUE!</v>
      </c>
      <c r="AD441" t="e">
        <f t="shared" si="39"/>
        <v>#VALUE!</v>
      </c>
      <c r="AE441" t="str">
        <f ca="1">IF(Sheet1!AM441="DC1MDB01","DC1",IF(Sheet1!AM441="DC1MDB02","DC1",IF(Sheet1!AM441="DC1MDB03","DC1",IF(Sheet1!AM441="DC1MDB04","DC1",IF(Sheet1!AM441="DC1MDB05","DC1",IF(Sheet1!AM441="DC1MDB06","DC1",IF(Sheet1!AM441="DC1MDB07","DC1",IF(Sheet1!AM441="DC1MDB08","DC1",IF(Sheet1!AM441="DC1MDB09","DC1",IF(Sheet1!AM441="DC1MDB10","DC1",IF(Sheet1!AM441="DC4MDB01","DC4",IF(Sheet1!AM441="DC4MDB02","DC4",IF(Sheet1!AM441="DC4MDB03","DC4",IF(Sheet1!AM441="DC4MDB04","DC4",IF(Sheet1!AM441="DC4MDB05","DC4",IF(Sheet1!AM441="DC4MDB06","DC4",IF(Sheet1!AM441="DC4MDB07","DC4",IF(Sheet1!AM441="DC4MDB08","DC4",IF(Sheet1!AM441="DC4MDB09","DC4",IF(Sheet1!AM441="DC4MDB10","DC4","$False"))))))))))))))))))))</f>
        <v>DC4</v>
      </c>
      <c r="AF441" t="s">
        <v>35</v>
      </c>
      <c r="AG441" t="e">
        <f t="shared" si="40"/>
        <v>#VALUE!</v>
      </c>
      <c r="AH441" t="e">
        <f t="shared" si="41"/>
        <v>#VALUE!</v>
      </c>
      <c r="AI441" t="s">
        <v>11</v>
      </c>
      <c r="AJ441" t="s">
        <v>12</v>
      </c>
      <c r="AK441" t="s">
        <v>13</v>
      </c>
      <c r="AL441" t="s">
        <v>14</v>
      </c>
      <c r="AM441" t="s">
        <v>5</v>
      </c>
      <c r="AN441" t="s">
        <v>15</v>
      </c>
      <c r="AO441" t="s">
        <v>16</v>
      </c>
      <c r="AP441" t="s">
        <v>17</v>
      </c>
      <c r="AQ441" t="s">
        <v>18</v>
      </c>
      <c r="AR441" t="s">
        <v>19</v>
      </c>
    </row>
    <row r="442" spans="1:44" ht="13.5" customHeight="1">
      <c r="A442" s="7"/>
      <c r="B442" s="7"/>
      <c r="C442" s="7"/>
      <c r="D442" s="8"/>
      <c r="F442" s="9" t="str">
        <f>(Sheet1!AE442)</f>
        <v/>
      </c>
      <c r="G442" t="str">
        <f>IF(OR(Sheet1!AH442="Yes",Sheet1!AF442="Yes"),"\\CMFP538\"&amp;Sheet1!AK442,"")</f>
        <v/>
      </c>
      <c r="H442" t="str">
        <f>IF(G442="","",Sheet1!AK442)</f>
        <v/>
      </c>
      <c r="I442" t="str">
        <f>IF(G442="","",Sheet1!AJ442)</f>
        <v/>
      </c>
      <c r="J442" t="e">
        <f>PROPER(Sheet1!Z442)</f>
        <v>#VALUE!</v>
      </c>
      <c r="K442" t="e">
        <f>PROPER(TRIM(IF(ISERROR(Sheet1!N442),Sheet1!Q442,Sheet1!N442)))</f>
        <v>#VALUE!</v>
      </c>
      <c r="L442" t="e">
        <f>PROPER(Sheet1!V442)</f>
        <v>#VALUE!</v>
      </c>
      <c r="M442" t="str">
        <f>TRIM(IF(ISERROR(Sheet1!P442),"",Sheet1!P442))</f>
        <v/>
      </c>
      <c r="N442" s="6" t="e">
        <f>(Sheet1!AA442)</f>
        <v>#VALUE!</v>
      </c>
      <c r="O442" s="6" t="e">
        <f t="shared" si="37"/>
        <v>#VALUE!</v>
      </c>
      <c r="P442" s="6" t="e">
        <f>IF(Sheet1!X442="No","No",IF(Sheet1!X442="","No","Yes"))</f>
        <v>#VALUE!</v>
      </c>
      <c r="Q442" t="e">
        <f>(Sheet1!AB442)</f>
        <v>#VALUE!</v>
      </c>
      <c r="R442" s="6" t="e">
        <f>IF(Sheet1!F442=FALSE,Q442,Sheet1!G442&amp;Sheet1!F442)</f>
        <v>#VALUE!</v>
      </c>
      <c r="S442" s="6" t="e">
        <f t="shared" si="38"/>
        <v>#VALUE!</v>
      </c>
      <c r="T442" s="6" t="e">
        <f>IF(Sheet1!A442=0,"C=US;A= ;P=Regional Municip;O=Lisgar;S="&amp;K442&amp;";"&amp;"G="&amp;L442&amp;";"&amp;"I="&amp;M442&amp;";","C=US;A= ;P=Regional Municip;O=Lisgar;S="&amp;K442&amp;";"&amp;"G="&amp;L442&amp;Sheet1!A442&amp;";"&amp;"I="&amp;M442&amp;";")</f>
        <v>#N/A</v>
      </c>
      <c r="U442" t="str">
        <f ca="1">(Sheet1!AM442)</f>
        <v>DC4MDB04</v>
      </c>
      <c r="V442" t="e">
        <f>(Sheet1!AC442)</f>
        <v>#VALUE!</v>
      </c>
      <c r="W442" t="e">
        <f>Sheet3!D442</f>
        <v>#VALUE!</v>
      </c>
      <c r="X442" t="e">
        <f>Sheet3!E442</f>
        <v>#VALUE!</v>
      </c>
      <c r="Y442" t="str">
        <f t="shared" si="36"/>
        <v/>
      </c>
      <c r="Z442" t="str">
        <f>IF(ISERROR(Sheet1!AI442),"",Sheet1!AI442)</f>
        <v/>
      </c>
      <c r="AA442" t="e">
        <f>IF(Sheet1!W442="Councillors",5120,IF(Sheet1!W442="Information Technology Services Dept.",1024,IF(Sheet1!W442="City Clerk and Solicitor Dept",1953,"No")))</f>
        <v>#VALUE!</v>
      </c>
      <c r="AB442" s="5" t="s">
        <v>96</v>
      </c>
      <c r="AC442" t="e">
        <f>IF(Sheet1!W442="Councillors",4608,IF(Sheet1!W442="Information Technology Services Dept.",921,IF(Sheet1!W442="City Clerk and Solicitor Dept",1855,"No")))</f>
        <v>#VALUE!</v>
      </c>
      <c r="AD442" t="e">
        <f t="shared" si="39"/>
        <v>#VALUE!</v>
      </c>
      <c r="AE442" t="str">
        <f ca="1">IF(Sheet1!AM442="DC1MDB01","DC1",IF(Sheet1!AM442="DC1MDB02","DC1",IF(Sheet1!AM442="DC1MDB03","DC1",IF(Sheet1!AM442="DC1MDB04","DC1",IF(Sheet1!AM442="DC1MDB05","DC1",IF(Sheet1!AM442="DC1MDB06","DC1",IF(Sheet1!AM442="DC1MDB07","DC1",IF(Sheet1!AM442="DC1MDB08","DC1",IF(Sheet1!AM442="DC1MDB09","DC1",IF(Sheet1!AM442="DC1MDB10","DC1",IF(Sheet1!AM442="DC4MDB01","DC4",IF(Sheet1!AM442="DC4MDB02","DC4",IF(Sheet1!AM442="DC4MDB03","DC4",IF(Sheet1!AM442="DC4MDB04","DC4",IF(Sheet1!AM442="DC4MDB05","DC4",IF(Sheet1!AM442="DC4MDB06","DC4",IF(Sheet1!AM442="DC4MDB07","DC4",IF(Sheet1!AM442="DC4MDB08","DC4",IF(Sheet1!AM442="DC4MDB09","DC4",IF(Sheet1!AM442="DC4MDB10","DC4","$False"))))))))))))))))))))</f>
        <v>DC4</v>
      </c>
      <c r="AF442" t="s">
        <v>35</v>
      </c>
      <c r="AG442" t="e">
        <f t="shared" si="40"/>
        <v>#VALUE!</v>
      </c>
      <c r="AH442" t="e">
        <f t="shared" si="41"/>
        <v>#VALUE!</v>
      </c>
      <c r="AI442" t="s">
        <v>11</v>
      </c>
      <c r="AJ442" t="s">
        <v>12</v>
      </c>
      <c r="AK442" t="s">
        <v>13</v>
      </c>
      <c r="AL442" t="s">
        <v>14</v>
      </c>
      <c r="AM442" t="s">
        <v>5</v>
      </c>
      <c r="AN442" t="s">
        <v>15</v>
      </c>
      <c r="AO442" t="s">
        <v>16</v>
      </c>
      <c r="AP442" t="s">
        <v>17</v>
      </c>
      <c r="AQ442" t="s">
        <v>18</v>
      </c>
      <c r="AR442" t="s">
        <v>19</v>
      </c>
    </row>
    <row r="443" spans="1:44" ht="13.5" customHeight="1">
      <c r="A443" s="7"/>
      <c r="B443" s="7"/>
      <c r="C443" s="7"/>
      <c r="D443" s="8"/>
      <c r="F443" s="9" t="str">
        <f>(Sheet1!AE443)</f>
        <v/>
      </c>
      <c r="G443" t="str">
        <f>IF(OR(Sheet1!AH443="Yes",Sheet1!AF443="Yes"),"\\CMFP538\"&amp;Sheet1!AK443,"")</f>
        <v/>
      </c>
      <c r="H443" t="str">
        <f>IF(G443="","",Sheet1!AK443)</f>
        <v/>
      </c>
      <c r="I443" t="str">
        <f>IF(G443="","",Sheet1!AJ443)</f>
        <v/>
      </c>
      <c r="J443" t="e">
        <f>PROPER(Sheet1!Z443)</f>
        <v>#VALUE!</v>
      </c>
      <c r="K443" t="e">
        <f>PROPER(TRIM(IF(ISERROR(Sheet1!N443),Sheet1!Q443,Sheet1!N443)))</f>
        <v>#VALUE!</v>
      </c>
      <c r="L443" t="e">
        <f>PROPER(Sheet1!V443)</f>
        <v>#VALUE!</v>
      </c>
      <c r="M443" t="str">
        <f>TRIM(IF(ISERROR(Sheet1!P443),"",Sheet1!P443))</f>
        <v/>
      </c>
      <c r="N443" s="6" t="e">
        <f>(Sheet1!AA443)</f>
        <v>#VALUE!</v>
      </c>
      <c r="O443" s="6" t="e">
        <f t="shared" si="37"/>
        <v>#VALUE!</v>
      </c>
      <c r="P443" s="6" t="e">
        <f>IF(Sheet1!X443="No","No",IF(Sheet1!X443="","No","Yes"))</f>
        <v>#VALUE!</v>
      </c>
      <c r="Q443" t="e">
        <f>(Sheet1!AB443)</f>
        <v>#VALUE!</v>
      </c>
      <c r="R443" s="6" t="e">
        <f>IF(Sheet1!F443=FALSE,Q443,Sheet1!G443&amp;Sheet1!F443)</f>
        <v>#VALUE!</v>
      </c>
      <c r="S443" s="6" t="e">
        <f t="shared" si="38"/>
        <v>#VALUE!</v>
      </c>
      <c r="T443" s="6" t="e">
        <f>IF(Sheet1!A443=0,"C=US;A= ;P=Regional Municip;O=Lisgar;S="&amp;K443&amp;";"&amp;"G="&amp;L443&amp;";"&amp;"I="&amp;M443&amp;";","C=US;A= ;P=Regional Municip;O=Lisgar;S="&amp;K443&amp;";"&amp;"G="&amp;L443&amp;Sheet1!A443&amp;";"&amp;"I="&amp;M443&amp;";")</f>
        <v>#N/A</v>
      </c>
      <c r="U443" t="str">
        <f ca="1">(Sheet1!AM443)</f>
        <v>DC1MDB08</v>
      </c>
      <c r="V443" t="e">
        <f>(Sheet1!AC443)</f>
        <v>#VALUE!</v>
      </c>
      <c r="W443" t="e">
        <f>Sheet3!D443</f>
        <v>#VALUE!</v>
      </c>
      <c r="X443" t="e">
        <f>Sheet3!E443</f>
        <v>#VALUE!</v>
      </c>
      <c r="Y443" t="str">
        <f t="shared" si="36"/>
        <v/>
      </c>
      <c r="Z443" t="str">
        <f>IF(ISERROR(Sheet1!AI443),"",Sheet1!AI443)</f>
        <v/>
      </c>
      <c r="AA443" t="e">
        <f>IF(Sheet1!W443="Councillors",5120,IF(Sheet1!W443="Information Technology Services Dept.",1024,IF(Sheet1!W443="City Clerk and Solicitor Dept",1953,"No")))</f>
        <v>#VALUE!</v>
      </c>
      <c r="AB443" s="5" t="s">
        <v>96</v>
      </c>
      <c r="AC443" t="e">
        <f>IF(Sheet1!W443="Councillors",4608,IF(Sheet1!W443="Information Technology Services Dept.",921,IF(Sheet1!W443="City Clerk and Solicitor Dept",1855,"No")))</f>
        <v>#VALUE!</v>
      </c>
      <c r="AD443" t="e">
        <f t="shared" si="39"/>
        <v>#VALUE!</v>
      </c>
      <c r="AE443" t="str">
        <f ca="1">IF(Sheet1!AM443="DC1MDB01","DC1",IF(Sheet1!AM443="DC1MDB02","DC1",IF(Sheet1!AM443="DC1MDB03","DC1",IF(Sheet1!AM443="DC1MDB04","DC1",IF(Sheet1!AM443="DC1MDB05","DC1",IF(Sheet1!AM443="DC1MDB06","DC1",IF(Sheet1!AM443="DC1MDB07","DC1",IF(Sheet1!AM443="DC1MDB08","DC1",IF(Sheet1!AM443="DC1MDB09","DC1",IF(Sheet1!AM443="DC1MDB10","DC1",IF(Sheet1!AM443="DC4MDB01","DC4",IF(Sheet1!AM443="DC4MDB02","DC4",IF(Sheet1!AM443="DC4MDB03","DC4",IF(Sheet1!AM443="DC4MDB04","DC4",IF(Sheet1!AM443="DC4MDB05","DC4",IF(Sheet1!AM443="DC4MDB06","DC4",IF(Sheet1!AM443="DC4MDB07","DC4",IF(Sheet1!AM443="DC4MDB08","DC4",IF(Sheet1!AM443="DC4MDB09","DC4",IF(Sheet1!AM443="DC4MDB10","DC4","$False"))))))))))))))))))))</f>
        <v>DC1</v>
      </c>
      <c r="AF443" t="s">
        <v>35</v>
      </c>
      <c r="AG443" t="e">
        <f t="shared" si="40"/>
        <v>#VALUE!</v>
      </c>
      <c r="AH443" t="e">
        <f t="shared" si="41"/>
        <v>#VALUE!</v>
      </c>
      <c r="AI443" t="s">
        <v>11</v>
      </c>
      <c r="AJ443" t="s">
        <v>12</v>
      </c>
      <c r="AK443" t="s">
        <v>13</v>
      </c>
      <c r="AL443" t="s">
        <v>14</v>
      </c>
      <c r="AM443" t="s">
        <v>5</v>
      </c>
      <c r="AN443" t="s">
        <v>15</v>
      </c>
      <c r="AO443" t="s">
        <v>16</v>
      </c>
      <c r="AP443" t="s">
        <v>17</v>
      </c>
      <c r="AQ443" t="s">
        <v>18</v>
      </c>
      <c r="AR443" t="s">
        <v>19</v>
      </c>
    </row>
    <row r="444" spans="1:44" ht="13.5" customHeight="1">
      <c r="A444" s="7"/>
      <c r="B444" s="7"/>
      <c r="C444" s="7"/>
      <c r="D444" s="8"/>
      <c r="F444" s="9" t="str">
        <f>(Sheet1!AE444)</f>
        <v/>
      </c>
      <c r="G444" t="str">
        <f>IF(OR(Sheet1!AH444="Yes",Sheet1!AF444="Yes"),"\\CMFP538\"&amp;Sheet1!AK444,"")</f>
        <v/>
      </c>
      <c r="H444" t="str">
        <f>IF(G444="","",Sheet1!AK444)</f>
        <v/>
      </c>
      <c r="I444" t="str">
        <f>IF(G444="","",Sheet1!AJ444)</f>
        <v/>
      </c>
      <c r="J444" t="e">
        <f>PROPER(Sheet1!Z444)</f>
        <v>#VALUE!</v>
      </c>
      <c r="K444" t="e">
        <f>PROPER(TRIM(IF(ISERROR(Sheet1!N444),Sheet1!Q444,Sheet1!N444)))</f>
        <v>#VALUE!</v>
      </c>
      <c r="L444" t="e">
        <f>PROPER(Sheet1!V444)</f>
        <v>#VALUE!</v>
      </c>
      <c r="M444" t="str">
        <f>TRIM(IF(ISERROR(Sheet1!P444),"",Sheet1!P444))</f>
        <v/>
      </c>
      <c r="N444" s="6" t="e">
        <f>(Sheet1!AA444)</f>
        <v>#VALUE!</v>
      </c>
      <c r="O444" s="6" t="e">
        <f t="shared" si="37"/>
        <v>#VALUE!</v>
      </c>
      <c r="P444" s="6" t="e">
        <f>IF(Sheet1!X444="No","No",IF(Sheet1!X444="","No","Yes"))</f>
        <v>#VALUE!</v>
      </c>
      <c r="Q444" t="e">
        <f>(Sheet1!AB444)</f>
        <v>#VALUE!</v>
      </c>
      <c r="R444" s="6" t="e">
        <f>IF(Sheet1!F444=FALSE,Q444,Sheet1!G444&amp;Sheet1!F444)</f>
        <v>#VALUE!</v>
      </c>
      <c r="S444" s="6" t="e">
        <f t="shared" si="38"/>
        <v>#VALUE!</v>
      </c>
      <c r="T444" s="6" t="e">
        <f>IF(Sheet1!A444=0,"C=US;A= ;P=Regional Municip;O=Lisgar;S="&amp;K444&amp;";"&amp;"G="&amp;L444&amp;";"&amp;"I="&amp;M444&amp;";","C=US;A= ;P=Regional Municip;O=Lisgar;S="&amp;K444&amp;";"&amp;"G="&amp;L444&amp;Sheet1!A444&amp;";"&amp;"I="&amp;M444&amp;";")</f>
        <v>#N/A</v>
      </c>
      <c r="U444" t="str">
        <f ca="1">(Sheet1!AM444)</f>
        <v>DC4MDB09</v>
      </c>
      <c r="V444" t="e">
        <f>(Sheet1!AC444)</f>
        <v>#VALUE!</v>
      </c>
      <c r="W444" t="e">
        <f>Sheet3!D444</f>
        <v>#VALUE!</v>
      </c>
      <c r="X444" t="e">
        <f>Sheet3!E444</f>
        <v>#VALUE!</v>
      </c>
      <c r="Y444" t="str">
        <f t="shared" si="36"/>
        <v/>
      </c>
      <c r="Z444" t="str">
        <f>IF(ISERROR(Sheet1!AI444),"",Sheet1!AI444)</f>
        <v/>
      </c>
      <c r="AA444" t="e">
        <f>IF(Sheet1!W444="Councillors",5120,IF(Sheet1!W444="Information Technology Services Dept.",1024,IF(Sheet1!W444="City Clerk and Solicitor Dept",1953,"No")))</f>
        <v>#VALUE!</v>
      </c>
      <c r="AB444" s="5" t="s">
        <v>96</v>
      </c>
      <c r="AC444" t="e">
        <f>IF(Sheet1!W444="Councillors",4608,IF(Sheet1!W444="Information Technology Services Dept.",921,IF(Sheet1!W444="City Clerk and Solicitor Dept",1855,"No")))</f>
        <v>#VALUE!</v>
      </c>
      <c r="AD444" t="e">
        <f t="shared" si="39"/>
        <v>#VALUE!</v>
      </c>
      <c r="AE444" t="str">
        <f ca="1">IF(Sheet1!AM444="DC1MDB01","DC1",IF(Sheet1!AM444="DC1MDB02","DC1",IF(Sheet1!AM444="DC1MDB03","DC1",IF(Sheet1!AM444="DC1MDB04","DC1",IF(Sheet1!AM444="DC1MDB05","DC1",IF(Sheet1!AM444="DC1MDB06","DC1",IF(Sheet1!AM444="DC1MDB07","DC1",IF(Sheet1!AM444="DC1MDB08","DC1",IF(Sheet1!AM444="DC1MDB09","DC1",IF(Sheet1!AM444="DC1MDB10","DC1",IF(Sheet1!AM444="DC4MDB01","DC4",IF(Sheet1!AM444="DC4MDB02","DC4",IF(Sheet1!AM444="DC4MDB03","DC4",IF(Sheet1!AM444="DC4MDB04","DC4",IF(Sheet1!AM444="DC4MDB05","DC4",IF(Sheet1!AM444="DC4MDB06","DC4",IF(Sheet1!AM444="DC4MDB07","DC4",IF(Sheet1!AM444="DC4MDB08","DC4",IF(Sheet1!AM444="DC4MDB09","DC4",IF(Sheet1!AM444="DC4MDB10","DC4","$False"))))))))))))))))))))</f>
        <v>DC4</v>
      </c>
      <c r="AF444" t="s">
        <v>35</v>
      </c>
      <c r="AG444" t="e">
        <f t="shared" si="40"/>
        <v>#VALUE!</v>
      </c>
      <c r="AH444" t="e">
        <f t="shared" si="41"/>
        <v>#VALUE!</v>
      </c>
      <c r="AI444" t="s">
        <v>11</v>
      </c>
      <c r="AJ444" t="s">
        <v>12</v>
      </c>
      <c r="AK444" t="s">
        <v>13</v>
      </c>
      <c r="AL444" t="s">
        <v>14</v>
      </c>
      <c r="AM444" t="s">
        <v>5</v>
      </c>
      <c r="AN444" t="s">
        <v>15</v>
      </c>
      <c r="AO444" t="s">
        <v>16</v>
      </c>
      <c r="AP444" t="s">
        <v>17</v>
      </c>
      <c r="AQ444" t="s">
        <v>18</v>
      </c>
      <c r="AR444" t="s">
        <v>19</v>
      </c>
    </row>
    <row r="445" spans="1:44" ht="13.5" customHeight="1">
      <c r="A445" s="7"/>
      <c r="B445" s="7"/>
      <c r="C445" s="7"/>
      <c r="D445" s="8"/>
      <c r="F445" s="9" t="str">
        <f>(Sheet1!AE445)</f>
        <v/>
      </c>
      <c r="G445" t="str">
        <f>IF(OR(Sheet1!AH445="Yes",Sheet1!AF445="Yes"),"\\CMFP538\"&amp;Sheet1!AK445,"")</f>
        <v/>
      </c>
      <c r="H445" t="str">
        <f>IF(G445="","",Sheet1!AK445)</f>
        <v/>
      </c>
      <c r="I445" t="str">
        <f>IF(G445="","",Sheet1!AJ445)</f>
        <v/>
      </c>
      <c r="J445" t="e">
        <f>PROPER(Sheet1!Z445)</f>
        <v>#VALUE!</v>
      </c>
      <c r="K445" t="e">
        <f>PROPER(TRIM(IF(ISERROR(Sheet1!N445),Sheet1!Q445,Sheet1!N445)))</f>
        <v>#VALUE!</v>
      </c>
      <c r="L445" t="e">
        <f>PROPER(Sheet1!V445)</f>
        <v>#VALUE!</v>
      </c>
      <c r="M445" t="str">
        <f>TRIM(IF(ISERROR(Sheet1!P445),"",Sheet1!P445))</f>
        <v/>
      </c>
      <c r="N445" s="6" t="e">
        <f>(Sheet1!AA445)</f>
        <v>#VALUE!</v>
      </c>
      <c r="O445" s="6" t="e">
        <f t="shared" si="37"/>
        <v>#VALUE!</v>
      </c>
      <c r="P445" s="6" t="e">
        <f>IF(Sheet1!X445="No","No",IF(Sheet1!X445="","No","Yes"))</f>
        <v>#VALUE!</v>
      </c>
      <c r="Q445" t="e">
        <f>(Sheet1!AB445)</f>
        <v>#VALUE!</v>
      </c>
      <c r="R445" s="6" t="e">
        <f>IF(Sheet1!F445=FALSE,Q445,Sheet1!G445&amp;Sheet1!F445)</f>
        <v>#VALUE!</v>
      </c>
      <c r="S445" s="6" t="e">
        <f t="shared" si="38"/>
        <v>#VALUE!</v>
      </c>
      <c r="T445" s="6" t="e">
        <f>IF(Sheet1!A445=0,"C=US;A= ;P=Regional Municip;O=Lisgar;S="&amp;K445&amp;";"&amp;"G="&amp;L445&amp;";"&amp;"I="&amp;M445&amp;";","C=US;A= ;P=Regional Municip;O=Lisgar;S="&amp;K445&amp;";"&amp;"G="&amp;L445&amp;Sheet1!A445&amp;";"&amp;"I="&amp;M445&amp;";")</f>
        <v>#N/A</v>
      </c>
      <c r="U445" t="str">
        <f ca="1">(Sheet1!AM445)</f>
        <v>DC4MDB05</v>
      </c>
      <c r="V445" t="e">
        <f>(Sheet1!AC445)</f>
        <v>#VALUE!</v>
      </c>
      <c r="W445" t="e">
        <f>Sheet3!D445</f>
        <v>#VALUE!</v>
      </c>
      <c r="X445" t="e">
        <f>Sheet3!E445</f>
        <v>#VALUE!</v>
      </c>
      <c r="Y445" t="str">
        <f t="shared" si="36"/>
        <v/>
      </c>
      <c r="Z445" t="str">
        <f>IF(ISERROR(Sheet1!AI445),"",Sheet1!AI445)</f>
        <v/>
      </c>
      <c r="AA445" t="e">
        <f>IF(Sheet1!W445="Councillors",5120,IF(Sheet1!W445="Information Technology Services Dept.",1024,IF(Sheet1!W445="City Clerk and Solicitor Dept",1953,"No")))</f>
        <v>#VALUE!</v>
      </c>
      <c r="AB445" s="5" t="s">
        <v>96</v>
      </c>
      <c r="AC445" t="e">
        <f>IF(Sheet1!W445="Councillors",4608,IF(Sheet1!W445="Information Technology Services Dept.",921,IF(Sheet1!W445="City Clerk and Solicitor Dept",1855,"No")))</f>
        <v>#VALUE!</v>
      </c>
      <c r="AD445" t="e">
        <f t="shared" si="39"/>
        <v>#VALUE!</v>
      </c>
      <c r="AE445" t="str">
        <f ca="1">IF(Sheet1!AM445="DC1MDB01","DC1",IF(Sheet1!AM445="DC1MDB02","DC1",IF(Sheet1!AM445="DC1MDB03","DC1",IF(Sheet1!AM445="DC1MDB04","DC1",IF(Sheet1!AM445="DC1MDB05","DC1",IF(Sheet1!AM445="DC1MDB06","DC1",IF(Sheet1!AM445="DC1MDB07","DC1",IF(Sheet1!AM445="DC1MDB08","DC1",IF(Sheet1!AM445="DC1MDB09","DC1",IF(Sheet1!AM445="DC1MDB10","DC1",IF(Sheet1!AM445="DC4MDB01","DC4",IF(Sheet1!AM445="DC4MDB02","DC4",IF(Sheet1!AM445="DC4MDB03","DC4",IF(Sheet1!AM445="DC4MDB04","DC4",IF(Sheet1!AM445="DC4MDB05","DC4",IF(Sheet1!AM445="DC4MDB06","DC4",IF(Sheet1!AM445="DC4MDB07","DC4",IF(Sheet1!AM445="DC4MDB08","DC4",IF(Sheet1!AM445="DC4MDB09","DC4",IF(Sheet1!AM445="DC4MDB10","DC4","$False"))))))))))))))))))))</f>
        <v>DC4</v>
      </c>
      <c r="AF445" t="s">
        <v>35</v>
      </c>
      <c r="AG445" t="e">
        <f t="shared" si="40"/>
        <v>#VALUE!</v>
      </c>
      <c r="AH445" t="e">
        <f t="shared" si="41"/>
        <v>#VALUE!</v>
      </c>
      <c r="AI445" t="s">
        <v>11</v>
      </c>
      <c r="AJ445" t="s">
        <v>12</v>
      </c>
      <c r="AK445" t="s">
        <v>13</v>
      </c>
      <c r="AL445" t="s">
        <v>14</v>
      </c>
      <c r="AM445" t="s">
        <v>5</v>
      </c>
      <c r="AN445" t="s">
        <v>15</v>
      </c>
      <c r="AO445" t="s">
        <v>16</v>
      </c>
      <c r="AP445" t="s">
        <v>17</v>
      </c>
      <c r="AQ445" t="s">
        <v>18</v>
      </c>
      <c r="AR445" t="s">
        <v>19</v>
      </c>
    </row>
    <row r="446" spans="1:44" ht="13.5" customHeight="1">
      <c r="A446" s="7"/>
      <c r="B446" s="7"/>
      <c r="C446" s="7"/>
      <c r="D446" s="8"/>
      <c r="F446" s="9" t="str">
        <f>(Sheet1!AE446)</f>
        <v/>
      </c>
      <c r="G446" t="str">
        <f>IF(OR(Sheet1!AH446="Yes",Sheet1!AF446="Yes"),"\\CMFP538\"&amp;Sheet1!AK446,"")</f>
        <v/>
      </c>
      <c r="H446" t="str">
        <f>IF(G446="","",Sheet1!AK446)</f>
        <v/>
      </c>
      <c r="I446" t="str">
        <f>IF(G446="","",Sheet1!AJ446)</f>
        <v/>
      </c>
      <c r="J446" t="e">
        <f>PROPER(Sheet1!Z446)</f>
        <v>#VALUE!</v>
      </c>
      <c r="K446" t="e">
        <f>PROPER(TRIM(IF(ISERROR(Sheet1!N446),Sheet1!Q446,Sheet1!N446)))</f>
        <v>#VALUE!</v>
      </c>
      <c r="L446" t="e">
        <f>PROPER(Sheet1!V446)</f>
        <v>#VALUE!</v>
      </c>
      <c r="M446" t="str">
        <f>TRIM(IF(ISERROR(Sheet1!P446),"",Sheet1!P446))</f>
        <v/>
      </c>
      <c r="N446" s="6" t="e">
        <f>(Sheet1!AA446)</f>
        <v>#VALUE!</v>
      </c>
      <c r="O446" s="6" t="e">
        <f t="shared" si="37"/>
        <v>#VALUE!</v>
      </c>
      <c r="P446" s="6" t="e">
        <f>IF(Sheet1!X446="No","No",IF(Sheet1!X446="","No","Yes"))</f>
        <v>#VALUE!</v>
      </c>
      <c r="Q446" t="e">
        <f>(Sheet1!AB446)</f>
        <v>#VALUE!</v>
      </c>
      <c r="R446" s="6" t="e">
        <f>IF(Sheet1!F446=FALSE,Q446,Sheet1!G446&amp;Sheet1!F446)</f>
        <v>#VALUE!</v>
      </c>
      <c r="S446" s="6" t="e">
        <f t="shared" si="38"/>
        <v>#VALUE!</v>
      </c>
      <c r="T446" s="6" t="e">
        <f>IF(Sheet1!A446=0,"C=US;A= ;P=Regional Municip;O=Lisgar;S="&amp;K446&amp;";"&amp;"G="&amp;L446&amp;";"&amp;"I="&amp;M446&amp;";","C=US;A= ;P=Regional Municip;O=Lisgar;S="&amp;K446&amp;";"&amp;"G="&amp;L446&amp;Sheet1!A446&amp;";"&amp;"I="&amp;M446&amp;";")</f>
        <v>#N/A</v>
      </c>
      <c r="U446" t="str">
        <f ca="1">(Sheet1!AM446)</f>
        <v>DC1MDB02</v>
      </c>
      <c r="V446" t="e">
        <f>(Sheet1!AC446)</f>
        <v>#VALUE!</v>
      </c>
      <c r="W446" t="e">
        <f>Sheet3!D446</f>
        <v>#VALUE!</v>
      </c>
      <c r="X446" t="e">
        <f>Sheet3!E446</f>
        <v>#VALUE!</v>
      </c>
      <c r="Y446" t="str">
        <f t="shared" si="36"/>
        <v/>
      </c>
      <c r="Z446" t="str">
        <f>IF(ISERROR(Sheet1!AI446),"",Sheet1!AI446)</f>
        <v/>
      </c>
      <c r="AA446" t="e">
        <f>IF(Sheet1!W446="Councillors",5120,IF(Sheet1!W446="Information Technology Services Dept.",1024,IF(Sheet1!W446="City Clerk and Solicitor Dept",1953,"No")))</f>
        <v>#VALUE!</v>
      </c>
      <c r="AB446" s="5" t="s">
        <v>96</v>
      </c>
      <c r="AC446" t="e">
        <f>IF(Sheet1!W446="Councillors",4608,IF(Sheet1!W446="Information Technology Services Dept.",921,IF(Sheet1!W446="City Clerk and Solicitor Dept",1855,"No")))</f>
        <v>#VALUE!</v>
      </c>
      <c r="AD446" t="e">
        <f t="shared" si="39"/>
        <v>#VALUE!</v>
      </c>
      <c r="AE446" t="str">
        <f ca="1">IF(Sheet1!AM446="DC1MDB01","DC1",IF(Sheet1!AM446="DC1MDB02","DC1",IF(Sheet1!AM446="DC1MDB03","DC1",IF(Sheet1!AM446="DC1MDB04","DC1",IF(Sheet1!AM446="DC1MDB05","DC1",IF(Sheet1!AM446="DC1MDB06","DC1",IF(Sheet1!AM446="DC1MDB07","DC1",IF(Sheet1!AM446="DC1MDB08","DC1",IF(Sheet1!AM446="DC1MDB09","DC1",IF(Sheet1!AM446="DC1MDB10","DC1",IF(Sheet1!AM446="DC4MDB01","DC4",IF(Sheet1!AM446="DC4MDB02","DC4",IF(Sheet1!AM446="DC4MDB03","DC4",IF(Sheet1!AM446="DC4MDB04","DC4",IF(Sheet1!AM446="DC4MDB05","DC4",IF(Sheet1!AM446="DC4MDB06","DC4",IF(Sheet1!AM446="DC4MDB07","DC4",IF(Sheet1!AM446="DC4MDB08","DC4",IF(Sheet1!AM446="DC4MDB09","DC4",IF(Sheet1!AM446="DC4MDB10","DC4","$False"))))))))))))))))))))</f>
        <v>DC1</v>
      </c>
      <c r="AF446" t="s">
        <v>35</v>
      </c>
      <c r="AG446" t="e">
        <f t="shared" si="40"/>
        <v>#VALUE!</v>
      </c>
      <c r="AH446" t="e">
        <f t="shared" si="41"/>
        <v>#VALUE!</v>
      </c>
      <c r="AI446" t="s">
        <v>11</v>
      </c>
      <c r="AJ446" t="s">
        <v>12</v>
      </c>
      <c r="AK446" t="s">
        <v>13</v>
      </c>
      <c r="AL446" t="s">
        <v>14</v>
      </c>
      <c r="AM446" t="s">
        <v>5</v>
      </c>
      <c r="AN446" t="s">
        <v>15</v>
      </c>
      <c r="AO446" t="s">
        <v>16</v>
      </c>
      <c r="AP446" t="s">
        <v>17</v>
      </c>
      <c r="AQ446" t="s">
        <v>18</v>
      </c>
      <c r="AR446" t="s">
        <v>19</v>
      </c>
    </row>
    <row r="447" spans="1:44" ht="13.5" customHeight="1">
      <c r="A447" s="7"/>
      <c r="B447" s="7"/>
      <c r="C447" s="7"/>
      <c r="D447" s="8"/>
      <c r="F447" s="9" t="str">
        <f>(Sheet1!AE447)</f>
        <v/>
      </c>
      <c r="G447" t="str">
        <f>IF(OR(Sheet1!AH447="Yes",Sheet1!AF447="Yes"),"\\CMFP538\"&amp;Sheet1!AK447,"")</f>
        <v/>
      </c>
      <c r="H447" t="str">
        <f>IF(G447="","",Sheet1!AK447)</f>
        <v/>
      </c>
      <c r="I447" t="str">
        <f>IF(G447="","",Sheet1!AJ447)</f>
        <v/>
      </c>
      <c r="J447" t="e">
        <f>PROPER(Sheet1!Z447)</f>
        <v>#VALUE!</v>
      </c>
      <c r="K447" t="e">
        <f>PROPER(TRIM(IF(ISERROR(Sheet1!N447),Sheet1!Q447,Sheet1!N447)))</f>
        <v>#VALUE!</v>
      </c>
      <c r="L447" t="e">
        <f>PROPER(Sheet1!V447)</f>
        <v>#VALUE!</v>
      </c>
      <c r="M447" t="str">
        <f>TRIM(IF(ISERROR(Sheet1!P447),"",Sheet1!P447))</f>
        <v/>
      </c>
      <c r="N447" s="6" t="e">
        <f>(Sheet1!AA447)</f>
        <v>#VALUE!</v>
      </c>
      <c r="O447" s="6" t="e">
        <f t="shared" si="37"/>
        <v>#VALUE!</v>
      </c>
      <c r="P447" s="6" t="e">
        <f>IF(Sheet1!X447="No","No",IF(Sheet1!X447="","No","Yes"))</f>
        <v>#VALUE!</v>
      </c>
      <c r="Q447" t="e">
        <f>(Sheet1!AB447)</f>
        <v>#VALUE!</v>
      </c>
      <c r="R447" s="6" t="e">
        <f>IF(Sheet1!F447=FALSE,Q447,Sheet1!G447&amp;Sheet1!F447)</f>
        <v>#VALUE!</v>
      </c>
      <c r="S447" s="6" t="e">
        <f t="shared" si="38"/>
        <v>#VALUE!</v>
      </c>
      <c r="T447" s="6" t="e">
        <f>IF(Sheet1!A447=0,"C=US;A= ;P=Regional Municip;O=Lisgar;S="&amp;K447&amp;";"&amp;"G="&amp;L447&amp;";"&amp;"I="&amp;M447&amp;";","C=US;A= ;P=Regional Municip;O=Lisgar;S="&amp;K447&amp;";"&amp;"G="&amp;L447&amp;Sheet1!A447&amp;";"&amp;"I="&amp;M447&amp;";")</f>
        <v>#N/A</v>
      </c>
      <c r="U447" t="str">
        <f ca="1">(Sheet1!AM447)</f>
        <v>DC1MDB07</v>
      </c>
      <c r="V447" t="e">
        <f>(Sheet1!AC447)</f>
        <v>#VALUE!</v>
      </c>
      <c r="W447" t="e">
        <f>Sheet3!D447</f>
        <v>#VALUE!</v>
      </c>
      <c r="X447" t="e">
        <f>Sheet3!E447</f>
        <v>#VALUE!</v>
      </c>
      <c r="Y447" t="str">
        <f t="shared" si="36"/>
        <v/>
      </c>
      <c r="Z447" t="str">
        <f>IF(ISERROR(Sheet1!AI447),"",Sheet1!AI447)</f>
        <v/>
      </c>
      <c r="AA447" t="e">
        <f>IF(Sheet1!W447="Councillors",5120,IF(Sheet1!W447="Information Technology Services Dept.",1024,IF(Sheet1!W447="City Clerk and Solicitor Dept",1953,"No")))</f>
        <v>#VALUE!</v>
      </c>
      <c r="AB447" s="5" t="s">
        <v>96</v>
      </c>
      <c r="AC447" t="e">
        <f>IF(Sheet1!W447="Councillors",4608,IF(Sheet1!W447="Information Technology Services Dept.",921,IF(Sheet1!W447="City Clerk and Solicitor Dept",1855,"No")))</f>
        <v>#VALUE!</v>
      </c>
      <c r="AD447" t="e">
        <f t="shared" si="39"/>
        <v>#VALUE!</v>
      </c>
      <c r="AE447" t="str">
        <f ca="1">IF(Sheet1!AM447="DC1MDB01","DC1",IF(Sheet1!AM447="DC1MDB02","DC1",IF(Sheet1!AM447="DC1MDB03","DC1",IF(Sheet1!AM447="DC1MDB04","DC1",IF(Sheet1!AM447="DC1MDB05","DC1",IF(Sheet1!AM447="DC1MDB06","DC1",IF(Sheet1!AM447="DC1MDB07","DC1",IF(Sheet1!AM447="DC1MDB08","DC1",IF(Sheet1!AM447="DC1MDB09","DC1",IF(Sheet1!AM447="DC1MDB10","DC1",IF(Sheet1!AM447="DC4MDB01","DC4",IF(Sheet1!AM447="DC4MDB02","DC4",IF(Sheet1!AM447="DC4MDB03","DC4",IF(Sheet1!AM447="DC4MDB04","DC4",IF(Sheet1!AM447="DC4MDB05","DC4",IF(Sheet1!AM447="DC4MDB06","DC4",IF(Sheet1!AM447="DC4MDB07","DC4",IF(Sheet1!AM447="DC4MDB08","DC4",IF(Sheet1!AM447="DC4MDB09","DC4",IF(Sheet1!AM447="DC4MDB10","DC4","$False"))))))))))))))))))))</f>
        <v>DC1</v>
      </c>
      <c r="AF447" t="s">
        <v>35</v>
      </c>
      <c r="AG447" t="e">
        <f t="shared" si="40"/>
        <v>#VALUE!</v>
      </c>
      <c r="AH447" t="e">
        <f t="shared" si="41"/>
        <v>#VALUE!</v>
      </c>
      <c r="AI447" t="s">
        <v>11</v>
      </c>
      <c r="AJ447" t="s">
        <v>12</v>
      </c>
      <c r="AK447" t="s">
        <v>13</v>
      </c>
      <c r="AL447" t="s">
        <v>14</v>
      </c>
      <c r="AM447" t="s">
        <v>5</v>
      </c>
      <c r="AN447" t="s">
        <v>15</v>
      </c>
      <c r="AO447" t="s">
        <v>16</v>
      </c>
      <c r="AP447" t="s">
        <v>17</v>
      </c>
      <c r="AQ447" t="s">
        <v>18</v>
      </c>
      <c r="AR447" t="s">
        <v>19</v>
      </c>
    </row>
    <row r="448" spans="1:44" ht="13.5" customHeight="1">
      <c r="A448" s="7"/>
      <c r="B448" s="7"/>
      <c r="C448" s="7"/>
      <c r="D448" s="8"/>
      <c r="F448" s="9" t="str">
        <f>(Sheet1!AE448)</f>
        <v/>
      </c>
      <c r="G448" t="str">
        <f>IF(OR(Sheet1!AH448="Yes",Sheet1!AF448="Yes"),"\\CMFP538\"&amp;Sheet1!AK448,"")</f>
        <v/>
      </c>
      <c r="H448" t="str">
        <f>IF(G448="","",Sheet1!AK448)</f>
        <v/>
      </c>
      <c r="I448" t="str">
        <f>IF(G448="","",Sheet1!AJ448)</f>
        <v/>
      </c>
      <c r="J448" t="e">
        <f>PROPER(Sheet1!Z448)</f>
        <v>#VALUE!</v>
      </c>
      <c r="K448" t="e">
        <f>PROPER(TRIM(IF(ISERROR(Sheet1!N448),Sheet1!Q448,Sheet1!N448)))</f>
        <v>#VALUE!</v>
      </c>
      <c r="L448" t="e">
        <f>PROPER(Sheet1!V448)</f>
        <v>#VALUE!</v>
      </c>
      <c r="M448" t="str">
        <f>TRIM(IF(ISERROR(Sheet1!P448),"",Sheet1!P448))</f>
        <v/>
      </c>
      <c r="N448" s="6" t="e">
        <f>(Sheet1!AA448)</f>
        <v>#VALUE!</v>
      </c>
      <c r="O448" s="6" t="e">
        <f t="shared" si="37"/>
        <v>#VALUE!</v>
      </c>
      <c r="P448" s="6" t="e">
        <f>IF(Sheet1!X448="No","No",IF(Sheet1!X448="","No","Yes"))</f>
        <v>#VALUE!</v>
      </c>
      <c r="Q448" t="e">
        <f>(Sheet1!AB448)</f>
        <v>#VALUE!</v>
      </c>
      <c r="R448" s="6" t="e">
        <f>IF(Sheet1!F448=FALSE,Q448,Sheet1!G448&amp;Sheet1!F448)</f>
        <v>#VALUE!</v>
      </c>
      <c r="S448" s="6" t="e">
        <f t="shared" si="38"/>
        <v>#VALUE!</v>
      </c>
      <c r="T448" s="6" t="e">
        <f>IF(Sheet1!A448=0,"C=US;A= ;P=Regional Municip;O=Lisgar;S="&amp;K448&amp;";"&amp;"G="&amp;L448&amp;";"&amp;"I="&amp;M448&amp;";","C=US;A= ;P=Regional Municip;O=Lisgar;S="&amp;K448&amp;";"&amp;"G="&amp;L448&amp;Sheet1!A448&amp;";"&amp;"I="&amp;M448&amp;";")</f>
        <v>#N/A</v>
      </c>
      <c r="U448" t="str">
        <f ca="1">(Sheet1!AM448)</f>
        <v>DC4MDB10</v>
      </c>
      <c r="V448" t="e">
        <f>(Sheet1!AC448)</f>
        <v>#VALUE!</v>
      </c>
      <c r="W448" t="e">
        <f>Sheet3!D448</f>
        <v>#VALUE!</v>
      </c>
      <c r="X448" t="e">
        <f>Sheet3!E448</f>
        <v>#VALUE!</v>
      </c>
      <c r="Y448" t="str">
        <f t="shared" si="36"/>
        <v/>
      </c>
      <c r="Z448" t="str">
        <f>IF(ISERROR(Sheet1!AI448),"",Sheet1!AI448)</f>
        <v/>
      </c>
      <c r="AA448" t="e">
        <f>IF(Sheet1!W448="Councillors",5120,IF(Sheet1!W448="Information Technology Services Dept.",1024,IF(Sheet1!W448="City Clerk and Solicitor Dept",1953,"No")))</f>
        <v>#VALUE!</v>
      </c>
      <c r="AB448" s="5" t="s">
        <v>96</v>
      </c>
      <c r="AC448" t="e">
        <f>IF(Sheet1!W448="Councillors",4608,IF(Sheet1!W448="Information Technology Services Dept.",921,IF(Sheet1!W448="City Clerk and Solicitor Dept",1855,"No")))</f>
        <v>#VALUE!</v>
      </c>
      <c r="AD448" t="e">
        <f t="shared" si="39"/>
        <v>#VALUE!</v>
      </c>
      <c r="AE448" t="str">
        <f ca="1">IF(Sheet1!AM448="DC1MDB01","DC1",IF(Sheet1!AM448="DC1MDB02","DC1",IF(Sheet1!AM448="DC1MDB03","DC1",IF(Sheet1!AM448="DC1MDB04","DC1",IF(Sheet1!AM448="DC1MDB05","DC1",IF(Sheet1!AM448="DC1MDB06","DC1",IF(Sheet1!AM448="DC1MDB07","DC1",IF(Sheet1!AM448="DC1MDB08","DC1",IF(Sheet1!AM448="DC1MDB09","DC1",IF(Sheet1!AM448="DC1MDB10","DC1",IF(Sheet1!AM448="DC4MDB01","DC4",IF(Sheet1!AM448="DC4MDB02","DC4",IF(Sheet1!AM448="DC4MDB03","DC4",IF(Sheet1!AM448="DC4MDB04","DC4",IF(Sheet1!AM448="DC4MDB05","DC4",IF(Sheet1!AM448="DC4MDB06","DC4",IF(Sheet1!AM448="DC4MDB07","DC4",IF(Sheet1!AM448="DC4MDB08","DC4",IF(Sheet1!AM448="DC4MDB09","DC4",IF(Sheet1!AM448="DC4MDB10","DC4","$False"))))))))))))))))))))</f>
        <v>DC4</v>
      </c>
      <c r="AF448" t="s">
        <v>35</v>
      </c>
      <c r="AG448" t="e">
        <f t="shared" si="40"/>
        <v>#VALUE!</v>
      </c>
      <c r="AH448" t="e">
        <f t="shared" si="41"/>
        <v>#VALUE!</v>
      </c>
      <c r="AI448" t="s">
        <v>11</v>
      </c>
      <c r="AJ448" t="s">
        <v>12</v>
      </c>
      <c r="AK448" t="s">
        <v>13</v>
      </c>
      <c r="AL448" t="s">
        <v>14</v>
      </c>
      <c r="AM448" t="s">
        <v>5</v>
      </c>
      <c r="AN448" t="s">
        <v>15</v>
      </c>
      <c r="AO448" t="s">
        <v>16</v>
      </c>
      <c r="AP448" t="s">
        <v>17</v>
      </c>
      <c r="AQ448" t="s">
        <v>18</v>
      </c>
      <c r="AR448" t="s">
        <v>19</v>
      </c>
    </row>
    <row r="449" spans="1:44" ht="13.5" customHeight="1">
      <c r="A449" s="7"/>
      <c r="B449" s="7"/>
      <c r="C449" s="7"/>
      <c r="D449" s="8"/>
      <c r="F449" s="9" t="str">
        <f>(Sheet1!AE449)</f>
        <v/>
      </c>
      <c r="G449" t="str">
        <f>IF(OR(Sheet1!AH449="Yes",Sheet1!AF449="Yes"),"\\CMFP538\"&amp;Sheet1!AK449,"")</f>
        <v/>
      </c>
      <c r="H449" t="str">
        <f>IF(G449="","",Sheet1!AK449)</f>
        <v/>
      </c>
      <c r="I449" t="str">
        <f>IF(G449="","",Sheet1!AJ449)</f>
        <v/>
      </c>
      <c r="J449" t="e">
        <f>PROPER(Sheet1!Z449)</f>
        <v>#VALUE!</v>
      </c>
      <c r="K449" t="e">
        <f>PROPER(TRIM(IF(ISERROR(Sheet1!N449),Sheet1!Q449,Sheet1!N449)))</f>
        <v>#VALUE!</v>
      </c>
      <c r="L449" t="e">
        <f>PROPER(Sheet1!V449)</f>
        <v>#VALUE!</v>
      </c>
      <c r="M449" t="str">
        <f>TRIM(IF(ISERROR(Sheet1!P449),"",Sheet1!P449))</f>
        <v/>
      </c>
      <c r="N449" s="6" t="e">
        <f>(Sheet1!AA449)</f>
        <v>#VALUE!</v>
      </c>
      <c r="O449" s="6" t="e">
        <f t="shared" si="37"/>
        <v>#VALUE!</v>
      </c>
      <c r="P449" s="6" t="e">
        <f>IF(Sheet1!X449="No","No",IF(Sheet1!X449="","No","Yes"))</f>
        <v>#VALUE!</v>
      </c>
      <c r="Q449" t="e">
        <f>(Sheet1!AB449)</f>
        <v>#VALUE!</v>
      </c>
      <c r="R449" s="6" t="e">
        <f>IF(Sheet1!F449=FALSE,Q449,Sheet1!G449&amp;Sheet1!F449)</f>
        <v>#VALUE!</v>
      </c>
      <c r="S449" s="6" t="e">
        <f t="shared" si="38"/>
        <v>#VALUE!</v>
      </c>
      <c r="T449" s="6" t="e">
        <f>IF(Sheet1!A449=0,"C=US;A= ;P=Regional Municip;O=Lisgar;S="&amp;K449&amp;";"&amp;"G="&amp;L449&amp;";"&amp;"I="&amp;M449&amp;";","C=US;A= ;P=Regional Municip;O=Lisgar;S="&amp;K449&amp;";"&amp;"G="&amp;L449&amp;Sheet1!A449&amp;";"&amp;"I="&amp;M449&amp;";")</f>
        <v>#N/A</v>
      </c>
      <c r="U449" t="str">
        <f ca="1">(Sheet1!AM449)</f>
        <v>DC1MDB05</v>
      </c>
      <c r="V449" t="e">
        <f>(Sheet1!AC449)</f>
        <v>#VALUE!</v>
      </c>
      <c r="W449" t="e">
        <f>Sheet3!D449</f>
        <v>#VALUE!</v>
      </c>
      <c r="X449" t="e">
        <f>Sheet3!E449</f>
        <v>#VALUE!</v>
      </c>
      <c r="Y449" t="str">
        <f t="shared" si="36"/>
        <v/>
      </c>
      <c r="Z449" t="str">
        <f>IF(ISERROR(Sheet1!AI449),"",Sheet1!AI449)</f>
        <v/>
      </c>
      <c r="AA449" t="e">
        <f>IF(Sheet1!W449="Councillors",5120,IF(Sheet1!W449="Information Technology Services Dept.",1024,IF(Sheet1!W449="City Clerk and Solicitor Dept",1953,"No")))</f>
        <v>#VALUE!</v>
      </c>
      <c r="AB449" s="5" t="s">
        <v>96</v>
      </c>
      <c r="AC449" t="e">
        <f>IF(Sheet1!W449="Councillors",4608,IF(Sheet1!W449="Information Technology Services Dept.",921,IF(Sheet1!W449="City Clerk and Solicitor Dept",1855,"No")))</f>
        <v>#VALUE!</v>
      </c>
      <c r="AD449" t="e">
        <f t="shared" si="39"/>
        <v>#VALUE!</v>
      </c>
      <c r="AE449" t="str">
        <f ca="1">IF(Sheet1!AM449="DC1MDB01","DC1",IF(Sheet1!AM449="DC1MDB02","DC1",IF(Sheet1!AM449="DC1MDB03","DC1",IF(Sheet1!AM449="DC1MDB04","DC1",IF(Sheet1!AM449="DC1MDB05","DC1",IF(Sheet1!AM449="DC1MDB06","DC1",IF(Sheet1!AM449="DC1MDB07","DC1",IF(Sheet1!AM449="DC1MDB08","DC1",IF(Sheet1!AM449="DC1MDB09","DC1",IF(Sheet1!AM449="DC1MDB10","DC1",IF(Sheet1!AM449="DC4MDB01","DC4",IF(Sheet1!AM449="DC4MDB02","DC4",IF(Sheet1!AM449="DC4MDB03","DC4",IF(Sheet1!AM449="DC4MDB04","DC4",IF(Sheet1!AM449="DC4MDB05","DC4",IF(Sheet1!AM449="DC4MDB06","DC4",IF(Sheet1!AM449="DC4MDB07","DC4",IF(Sheet1!AM449="DC4MDB08","DC4",IF(Sheet1!AM449="DC4MDB09","DC4",IF(Sheet1!AM449="DC4MDB10","DC4","$False"))))))))))))))))))))</f>
        <v>DC1</v>
      </c>
      <c r="AF449" t="s">
        <v>35</v>
      </c>
      <c r="AG449" t="e">
        <f t="shared" si="40"/>
        <v>#VALUE!</v>
      </c>
      <c r="AH449" t="e">
        <f t="shared" si="41"/>
        <v>#VALUE!</v>
      </c>
      <c r="AI449" t="s">
        <v>11</v>
      </c>
      <c r="AJ449" t="s">
        <v>12</v>
      </c>
      <c r="AK449" t="s">
        <v>13</v>
      </c>
      <c r="AL449" t="s">
        <v>14</v>
      </c>
      <c r="AM449" t="s">
        <v>5</v>
      </c>
      <c r="AN449" t="s">
        <v>15</v>
      </c>
      <c r="AO449" t="s">
        <v>16</v>
      </c>
      <c r="AP449" t="s">
        <v>17</v>
      </c>
      <c r="AQ449" t="s">
        <v>18</v>
      </c>
      <c r="AR449" t="s">
        <v>19</v>
      </c>
    </row>
    <row r="450" spans="1:44" ht="13.5" customHeight="1">
      <c r="A450" s="7"/>
      <c r="B450" s="7"/>
      <c r="C450" s="7"/>
      <c r="D450" s="8"/>
      <c r="F450" s="9" t="str">
        <f>(Sheet1!AE450)</f>
        <v/>
      </c>
      <c r="G450" t="str">
        <f>IF(OR(Sheet1!AH450="Yes",Sheet1!AF450="Yes"),"\\CMFP538\"&amp;Sheet1!AK450,"")</f>
        <v/>
      </c>
      <c r="H450" t="str">
        <f>IF(G450="","",Sheet1!AK450)</f>
        <v/>
      </c>
      <c r="I450" t="str">
        <f>IF(G450="","",Sheet1!AJ450)</f>
        <v/>
      </c>
      <c r="J450" t="e">
        <f>PROPER(Sheet1!Z450)</f>
        <v>#VALUE!</v>
      </c>
      <c r="K450" t="e">
        <f>PROPER(TRIM(IF(ISERROR(Sheet1!N450),Sheet1!Q450,Sheet1!N450)))</f>
        <v>#VALUE!</v>
      </c>
      <c r="L450" t="e">
        <f>PROPER(Sheet1!V450)</f>
        <v>#VALUE!</v>
      </c>
      <c r="M450" t="str">
        <f>TRIM(IF(ISERROR(Sheet1!P450),"",Sheet1!P450))</f>
        <v/>
      </c>
      <c r="N450" s="6" t="e">
        <f>(Sheet1!AA450)</f>
        <v>#VALUE!</v>
      </c>
      <c r="O450" s="6" t="e">
        <f t="shared" si="37"/>
        <v>#VALUE!</v>
      </c>
      <c r="P450" s="6" t="e">
        <f>IF(Sheet1!X450="No","No",IF(Sheet1!X450="","No","Yes"))</f>
        <v>#VALUE!</v>
      </c>
      <c r="Q450" t="e">
        <f>(Sheet1!AB450)</f>
        <v>#VALUE!</v>
      </c>
      <c r="R450" s="6" t="e">
        <f>IF(Sheet1!F450=FALSE,Q450,Sheet1!G450&amp;Sheet1!F450)</f>
        <v>#VALUE!</v>
      </c>
      <c r="S450" s="6" t="e">
        <f t="shared" si="38"/>
        <v>#VALUE!</v>
      </c>
      <c r="T450" s="6" t="e">
        <f>IF(Sheet1!A450=0,"C=US;A= ;P=Regional Municip;O=Lisgar;S="&amp;K450&amp;";"&amp;"G="&amp;L450&amp;";"&amp;"I="&amp;M450&amp;";","C=US;A= ;P=Regional Municip;O=Lisgar;S="&amp;K450&amp;";"&amp;"G="&amp;L450&amp;Sheet1!A450&amp;";"&amp;"I="&amp;M450&amp;";")</f>
        <v>#N/A</v>
      </c>
      <c r="U450" t="str">
        <f ca="1">(Sheet1!AM450)</f>
        <v>DC4MDB07</v>
      </c>
      <c r="V450" t="e">
        <f>(Sheet1!AC450)</f>
        <v>#VALUE!</v>
      </c>
      <c r="W450" t="e">
        <f>Sheet3!D450</f>
        <v>#VALUE!</v>
      </c>
      <c r="X450" t="e">
        <f>Sheet3!E450</f>
        <v>#VALUE!</v>
      </c>
      <c r="Y450" t="str">
        <f t="shared" ref="Y450:Y513" si="42">IF(G450="","","\\CMFP538\e$\USR\"&amp;N450)</f>
        <v/>
      </c>
      <c r="Z450" t="str">
        <f>IF(ISERROR(Sheet1!AI450),"",Sheet1!AI450)</f>
        <v/>
      </c>
      <c r="AA450" t="e">
        <f>IF(Sheet1!W450="Councillors",5120,IF(Sheet1!W450="Information Technology Services Dept.",1024,IF(Sheet1!W450="City Clerk and Solicitor Dept",1953,"No")))</f>
        <v>#VALUE!</v>
      </c>
      <c r="AB450" s="5" t="s">
        <v>96</v>
      </c>
      <c r="AC450" t="e">
        <f>IF(Sheet1!W450="Councillors",4608,IF(Sheet1!W450="Information Technology Services Dept.",921,IF(Sheet1!W450="City Clerk and Solicitor Dept",1855,"No")))</f>
        <v>#VALUE!</v>
      </c>
      <c r="AD450" t="e">
        <f t="shared" si="39"/>
        <v>#VALUE!</v>
      </c>
      <c r="AE450" t="str">
        <f ca="1">IF(Sheet1!AM450="DC1MDB01","DC1",IF(Sheet1!AM450="DC1MDB02","DC1",IF(Sheet1!AM450="DC1MDB03","DC1",IF(Sheet1!AM450="DC1MDB04","DC1",IF(Sheet1!AM450="DC1MDB05","DC1",IF(Sheet1!AM450="DC1MDB06","DC1",IF(Sheet1!AM450="DC1MDB07","DC1",IF(Sheet1!AM450="DC1MDB08","DC1",IF(Sheet1!AM450="DC1MDB09","DC1",IF(Sheet1!AM450="DC1MDB10","DC1",IF(Sheet1!AM450="DC4MDB01","DC4",IF(Sheet1!AM450="DC4MDB02","DC4",IF(Sheet1!AM450="DC4MDB03","DC4",IF(Sheet1!AM450="DC4MDB04","DC4",IF(Sheet1!AM450="DC4MDB05","DC4",IF(Sheet1!AM450="DC4MDB06","DC4",IF(Sheet1!AM450="DC4MDB07","DC4",IF(Sheet1!AM450="DC4MDB08","DC4",IF(Sheet1!AM450="DC4MDB09","DC4",IF(Sheet1!AM450="DC4MDB10","DC4","$False"))))))))))))))))))))</f>
        <v>DC4</v>
      </c>
      <c r="AF450" t="s">
        <v>35</v>
      </c>
      <c r="AG450" t="e">
        <f t="shared" si="40"/>
        <v>#VALUE!</v>
      </c>
      <c r="AH450" t="e">
        <f t="shared" si="41"/>
        <v>#VALUE!</v>
      </c>
      <c r="AI450" t="s">
        <v>11</v>
      </c>
      <c r="AJ450" t="s">
        <v>12</v>
      </c>
      <c r="AK450" t="s">
        <v>13</v>
      </c>
      <c r="AL450" t="s">
        <v>14</v>
      </c>
      <c r="AM450" t="s">
        <v>5</v>
      </c>
      <c r="AN450" t="s">
        <v>15</v>
      </c>
      <c r="AO450" t="s">
        <v>16</v>
      </c>
      <c r="AP450" t="s">
        <v>17</v>
      </c>
      <c r="AQ450" t="s">
        <v>18</v>
      </c>
      <c r="AR450" t="s">
        <v>19</v>
      </c>
    </row>
    <row r="451" spans="1:44" ht="13.5" customHeight="1">
      <c r="A451" s="7"/>
      <c r="B451" s="7"/>
      <c r="C451" s="7"/>
      <c r="D451" s="8"/>
      <c r="F451" s="9" t="str">
        <f>(Sheet1!AE451)</f>
        <v/>
      </c>
      <c r="G451" t="str">
        <f>IF(OR(Sheet1!AH451="Yes",Sheet1!AF451="Yes"),"\\CMFP538\"&amp;Sheet1!AK451,"")</f>
        <v/>
      </c>
      <c r="H451" t="str">
        <f>IF(G451="","",Sheet1!AK451)</f>
        <v/>
      </c>
      <c r="I451" t="str">
        <f>IF(G451="","",Sheet1!AJ451)</f>
        <v/>
      </c>
      <c r="J451" t="e">
        <f>PROPER(Sheet1!Z451)</f>
        <v>#VALUE!</v>
      </c>
      <c r="K451" t="e">
        <f>PROPER(TRIM(IF(ISERROR(Sheet1!N451),Sheet1!Q451,Sheet1!N451)))</f>
        <v>#VALUE!</v>
      </c>
      <c r="L451" t="e">
        <f>PROPER(Sheet1!V451)</f>
        <v>#VALUE!</v>
      </c>
      <c r="M451" t="str">
        <f>TRIM(IF(ISERROR(Sheet1!P451),"",Sheet1!P451))</f>
        <v/>
      </c>
      <c r="N451" s="6" t="e">
        <f>(Sheet1!AA451)</f>
        <v>#VALUE!</v>
      </c>
      <c r="O451" s="6" t="e">
        <f t="shared" ref="O451:O514" si="43">LOWER(N451)</f>
        <v>#VALUE!</v>
      </c>
      <c r="P451" s="6" t="e">
        <f>IF(Sheet1!X451="No","No",IF(Sheet1!X451="","No","Yes"))</f>
        <v>#VALUE!</v>
      </c>
      <c r="Q451" t="e">
        <f>(Sheet1!AB451)</f>
        <v>#VALUE!</v>
      </c>
      <c r="R451" s="6" t="e">
        <f>IF(Sheet1!F451=FALSE,Q451,Sheet1!G451&amp;Sheet1!F451)</f>
        <v>#VALUE!</v>
      </c>
      <c r="S451" s="6" t="e">
        <f t="shared" ref="S451:S514" si="44">"RFAX:"&amp;Q451</f>
        <v>#VALUE!</v>
      </c>
      <c r="T451" s="6" t="e">
        <f>IF(Sheet1!A451=0,"C=US;A= ;P=Regional Municip;O=Lisgar;S="&amp;K451&amp;";"&amp;"G="&amp;L451&amp;";"&amp;"I="&amp;M451&amp;";","C=US;A= ;P=Regional Municip;O=Lisgar;S="&amp;K451&amp;";"&amp;"G="&amp;L451&amp;Sheet1!A451&amp;";"&amp;"I="&amp;M451&amp;";")</f>
        <v>#N/A</v>
      </c>
      <c r="U451" t="str">
        <f ca="1">(Sheet1!AM451)</f>
        <v>DC4MDB02</v>
      </c>
      <c r="V451" t="e">
        <f>(Sheet1!AC451)</f>
        <v>#VALUE!</v>
      </c>
      <c r="W451" t="e">
        <f>Sheet3!D451</f>
        <v>#VALUE!</v>
      </c>
      <c r="X451" t="e">
        <f>Sheet3!E451</f>
        <v>#VALUE!</v>
      </c>
      <c r="Y451" t="str">
        <f t="shared" si="42"/>
        <v/>
      </c>
      <c r="Z451" t="str">
        <f>IF(ISERROR(Sheet1!AI451),"",Sheet1!AI451)</f>
        <v/>
      </c>
      <c r="AA451" t="e">
        <f>IF(Sheet1!W451="Councillors",5120,IF(Sheet1!W451="Information Technology Services Dept.",1024,IF(Sheet1!W451="City Clerk and Solicitor Dept",1953,"No")))</f>
        <v>#VALUE!</v>
      </c>
      <c r="AB451" s="5" t="s">
        <v>96</v>
      </c>
      <c r="AC451" t="e">
        <f>IF(Sheet1!W451="Councillors",4608,IF(Sheet1!W451="Information Technology Services Dept.",921,IF(Sheet1!W451="City Clerk and Solicitor Dept",1855,"No")))</f>
        <v>#VALUE!</v>
      </c>
      <c r="AD451" t="e">
        <f t="shared" ref="AD451:AD514" si="45">IF(AC451&gt;="0","Yes","No")</f>
        <v>#VALUE!</v>
      </c>
      <c r="AE451" t="str">
        <f ca="1">IF(Sheet1!AM451="DC1MDB01","DC1",IF(Sheet1!AM451="DC1MDB02","DC1",IF(Sheet1!AM451="DC1MDB03","DC1",IF(Sheet1!AM451="DC1MDB04","DC1",IF(Sheet1!AM451="DC1MDB05","DC1",IF(Sheet1!AM451="DC1MDB06","DC1",IF(Sheet1!AM451="DC1MDB07","DC1",IF(Sheet1!AM451="DC1MDB08","DC1",IF(Sheet1!AM451="DC1MDB09","DC1",IF(Sheet1!AM451="DC1MDB10","DC1",IF(Sheet1!AM451="DC4MDB01","DC4",IF(Sheet1!AM451="DC4MDB02","DC4",IF(Sheet1!AM451="DC4MDB03","DC4",IF(Sheet1!AM451="DC4MDB04","DC4",IF(Sheet1!AM451="DC4MDB05","DC4",IF(Sheet1!AM451="DC4MDB06","DC4",IF(Sheet1!AM451="DC4MDB07","DC4",IF(Sheet1!AM451="DC4MDB08","DC4",IF(Sheet1!AM451="DC4MDB09","DC4",IF(Sheet1!AM451="DC4MDB10","DC4","$False"))))))))))))))))))))</f>
        <v>DC4</v>
      </c>
      <c r="AF451" t="s">
        <v>35</v>
      </c>
      <c r="AG451" t="e">
        <f t="shared" ref="AG451:AG514" si="46">IF(AA451=5120,"5GB",IF(AA451=1024,"1GB",IF(AA451=1953,"2GB","512MB")))</f>
        <v>#VALUE!</v>
      </c>
      <c r="AH451" t="e">
        <f t="shared" ref="AH451:AH514" si="47">IF(Q451="","","\&gt;C2C ArchiveOne Email Auto delete "&amp;AE451)</f>
        <v>#VALUE!</v>
      </c>
      <c r="AI451" t="s">
        <v>11</v>
      </c>
      <c r="AJ451" t="s">
        <v>12</v>
      </c>
      <c r="AK451" t="s">
        <v>13</v>
      </c>
      <c r="AL451" t="s">
        <v>14</v>
      </c>
      <c r="AM451" t="s">
        <v>5</v>
      </c>
      <c r="AN451" t="s">
        <v>15</v>
      </c>
      <c r="AO451" t="s">
        <v>16</v>
      </c>
      <c r="AP451" t="s">
        <v>17</v>
      </c>
      <c r="AQ451" t="s">
        <v>18</v>
      </c>
      <c r="AR451" t="s">
        <v>19</v>
      </c>
    </row>
    <row r="452" spans="1:44" ht="13.5" customHeight="1">
      <c r="A452" s="7"/>
      <c r="B452" s="7"/>
      <c r="C452" s="7"/>
      <c r="D452" s="8"/>
      <c r="F452" s="9" t="str">
        <f>(Sheet1!AE452)</f>
        <v/>
      </c>
      <c r="G452" t="str">
        <f>IF(OR(Sheet1!AH452="Yes",Sheet1!AF452="Yes"),"\\CMFP538\"&amp;Sheet1!AK452,"")</f>
        <v/>
      </c>
      <c r="H452" t="str">
        <f>IF(G452="","",Sheet1!AK452)</f>
        <v/>
      </c>
      <c r="I452" t="str">
        <f>IF(G452="","",Sheet1!AJ452)</f>
        <v/>
      </c>
      <c r="J452" t="e">
        <f>PROPER(Sheet1!Z452)</f>
        <v>#VALUE!</v>
      </c>
      <c r="K452" t="e">
        <f>PROPER(TRIM(IF(ISERROR(Sheet1!N452),Sheet1!Q452,Sheet1!N452)))</f>
        <v>#VALUE!</v>
      </c>
      <c r="L452" t="e">
        <f>PROPER(Sheet1!V452)</f>
        <v>#VALUE!</v>
      </c>
      <c r="M452" t="str">
        <f>TRIM(IF(ISERROR(Sheet1!P452),"",Sheet1!P452))</f>
        <v/>
      </c>
      <c r="N452" s="6" t="e">
        <f>(Sheet1!AA452)</f>
        <v>#VALUE!</v>
      </c>
      <c r="O452" s="6" t="e">
        <f t="shared" si="43"/>
        <v>#VALUE!</v>
      </c>
      <c r="P452" s="6" t="e">
        <f>IF(Sheet1!X452="No","No",IF(Sheet1!X452="","No","Yes"))</f>
        <v>#VALUE!</v>
      </c>
      <c r="Q452" t="e">
        <f>(Sheet1!AB452)</f>
        <v>#VALUE!</v>
      </c>
      <c r="R452" s="6" t="e">
        <f>IF(Sheet1!F452=FALSE,Q452,Sheet1!G452&amp;Sheet1!F452)</f>
        <v>#VALUE!</v>
      </c>
      <c r="S452" s="6" t="e">
        <f t="shared" si="44"/>
        <v>#VALUE!</v>
      </c>
      <c r="T452" s="6" t="e">
        <f>IF(Sheet1!A452=0,"C=US;A= ;P=Regional Municip;O=Lisgar;S="&amp;K452&amp;";"&amp;"G="&amp;L452&amp;";"&amp;"I="&amp;M452&amp;";","C=US;A= ;P=Regional Municip;O=Lisgar;S="&amp;K452&amp;";"&amp;"G="&amp;L452&amp;Sheet1!A452&amp;";"&amp;"I="&amp;M452&amp;";")</f>
        <v>#N/A</v>
      </c>
      <c r="U452" t="str">
        <f ca="1">(Sheet1!AM452)</f>
        <v>DC1MDB06</v>
      </c>
      <c r="V452" t="e">
        <f>(Sheet1!AC452)</f>
        <v>#VALUE!</v>
      </c>
      <c r="W452" t="e">
        <f>Sheet3!D452</f>
        <v>#VALUE!</v>
      </c>
      <c r="X452" t="e">
        <f>Sheet3!E452</f>
        <v>#VALUE!</v>
      </c>
      <c r="Y452" t="str">
        <f t="shared" si="42"/>
        <v/>
      </c>
      <c r="Z452" t="str">
        <f>IF(ISERROR(Sheet1!AI452),"",Sheet1!AI452)</f>
        <v/>
      </c>
      <c r="AA452" t="e">
        <f>IF(Sheet1!W452="Councillors",5120,IF(Sheet1!W452="Information Technology Services Dept.",1024,IF(Sheet1!W452="City Clerk and Solicitor Dept",1953,"No")))</f>
        <v>#VALUE!</v>
      </c>
      <c r="AB452" s="5" t="s">
        <v>96</v>
      </c>
      <c r="AC452" t="e">
        <f>IF(Sheet1!W452="Councillors",4608,IF(Sheet1!W452="Information Technology Services Dept.",921,IF(Sheet1!W452="City Clerk and Solicitor Dept",1855,"No")))</f>
        <v>#VALUE!</v>
      </c>
      <c r="AD452" t="e">
        <f t="shared" si="45"/>
        <v>#VALUE!</v>
      </c>
      <c r="AE452" t="str">
        <f ca="1">IF(Sheet1!AM452="DC1MDB01","DC1",IF(Sheet1!AM452="DC1MDB02","DC1",IF(Sheet1!AM452="DC1MDB03","DC1",IF(Sheet1!AM452="DC1MDB04","DC1",IF(Sheet1!AM452="DC1MDB05","DC1",IF(Sheet1!AM452="DC1MDB06","DC1",IF(Sheet1!AM452="DC1MDB07","DC1",IF(Sheet1!AM452="DC1MDB08","DC1",IF(Sheet1!AM452="DC1MDB09","DC1",IF(Sheet1!AM452="DC1MDB10","DC1",IF(Sheet1!AM452="DC4MDB01","DC4",IF(Sheet1!AM452="DC4MDB02","DC4",IF(Sheet1!AM452="DC4MDB03","DC4",IF(Sheet1!AM452="DC4MDB04","DC4",IF(Sheet1!AM452="DC4MDB05","DC4",IF(Sheet1!AM452="DC4MDB06","DC4",IF(Sheet1!AM452="DC4MDB07","DC4",IF(Sheet1!AM452="DC4MDB08","DC4",IF(Sheet1!AM452="DC4MDB09","DC4",IF(Sheet1!AM452="DC4MDB10","DC4","$False"))))))))))))))))))))</f>
        <v>DC1</v>
      </c>
      <c r="AF452" t="s">
        <v>35</v>
      </c>
      <c r="AG452" t="e">
        <f t="shared" si="46"/>
        <v>#VALUE!</v>
      </c>
      <c r="AH452" t="e">
        <f t="shared" si="47"/>
        <v>#VALUE!</v>
      </c>
      <c r="AI452" t="s">
        <v>11</v>
      </c>
      <c r="AJ452" t="s">
        <v>12</v>
      </c>
      <c r="AK452" t="s">
        <v>13</v>
      </c>
      <c r="AL452" t="s">
        <v>14</v>
      </c>
      <c r="AM452" t="s">
        <v>5</v>
      </c>
      <c r="AN452" t="s">
        <v>15</v>
      </c>
      <c r="AO452" t="s">
        <v>16</v>
      </c>
      <c r="AP452" t="s">
        <v>17</v>
      </c>
      <c r="AQ452" t="s">
        <v>18</v>
      </c>
      <c r="AR452" t="s">
        <v>19</v>
      </c>
    </row>
    <row r="453" spans="1:44" ht="13.5" customHeight="1">
      <c r="A453" s="7"/>
      <c r="B453" s="7"/>
      <c r="C453" s="7"/>
      <c r="D453" s="8"/>
      <c r="F453" s="9" t="str">
        <f>(Sheet1!AE453)</f>
        <v/>
      </c>
      <c r="G453" t="str">
        <f>IF(OR(Sheet1!AH453="Yes",Sheet1!AF453="Yes"),"\\CMFP538\"&amp;Sheet1!AK453,"")</f>
        <v/>
      </c>
      <c r="H453" t="str">
        <f>IF(G453="","",Sheet1!AK453)</f>
        <v/>
      </c>
      <c r="I453" t="str">
        <f>IF(G453="","",Sheet1!AJ453)</f>
        <v/>
      </c>
      <c r="J453" t="e">
        <f>PROPER(Sheet1!Z453)</f>
        <v>#VALUE!</v>
      </c>
      <c r="K453" t="e">
        <f>PROPER(TRIM(IF(ISERROR(Sheet1!N453),Sheet1!Q453,Sheet1!N453)))</f>
        <v>#VALUE!</v>
      </c>
      <c r="L453" t="e">
        <f>PROPER(Sheet1!V453)</f>
        <v>#VALUE!</v>
      </c>
      <c r="M453" t="str">
        <f>TRIM(IF(ISERROR(Sheet1!P453),"",Sheet1!P453))</f>
        <v/>
      </c>
      <c r="N453" s="6" t="e">
        <f>(Sheet1!AA453)</f>
        <v>#VALUE!</v>
      </c>
      <c r="O453" s="6" t="e">
        <f t="shared" si="43"/>
        <v>#VALUE!</v>
      </c>
      <c r="P453" s="6" t="e">
        <f>IF(Sheet1!X453="No","No",IF(Sheet1!X453="","No","Yes"))</f>
        <v>#VALUE!</v>
      </c>
      <c r="Q453" t="e">
        <f>(Sheet1!AB453)</f>
        <v>#VALUE!</v>
      </c>
      <c r="R453" s="6" t="e">
        <f>IF(Sheet1!F453=FALSE,Q453,Sheet1!G453&amp;Sheet1!F453)</f>
        <v>#VALUE!</v>
      </c>
      <c r="S453" s="6" t="e">
        <f t="shared" si="44"/>
        <v>#VALUE!</v>
      </c>
      <c r="T453" s="6" t="e">
        <f>IF(Sheet1!A453=0,"C=US;A= ;P=Regional Municip;O=Lisgar;S="&amp;K453&amp;";"&amp;"G="&amp;L453&amp;";"&amp;"I="&amp;M453&amp;";","C=US;A= ;P=Regional Municip;O=Lisgar;S="&amp;K453&amp;";"&amp;"G="&amp;L453&amp;Sheet1!A453&amp;";"&amp;"I="&amp;M453&amp;";")</f>
        <v>#N/A</v>
      </c>
      <c r="U453" t="str">
        <f ca="1">(Sheet1!AM453)</f>
        <v>DC1MDB07</v>
      </c>
      <c r="V453" t="e">
        <f>(Sheet1!AC453)</f>
        <v>#VALUE!</v>
      </c>
      <c r="W453" t="e">
        <f>Sheet3!D453</f>
        <v>#VALUE!</v>
      </c>
      <c r="X453" t="e">
        <f>Sheet3!E453</f>
        <v>#VALUE!</v>
      </c>
      <c r="Y453" t="str">
        <f t="shared" si="42"/>
        <v/>
      </c>
      <c r="Z453" t="str">
        <f>IF(ISERROR(Sheet1!AI453),"",Sheet1!AI453)</f>
        <v/>
      </c>
      <c r="AA453" t="e">
        <f>IF(Sheet1!W453="Councillors",5120,IF(Sheet1!W453="Information Technology Services Dept.",1024,IF(Sheet1!W453="City Clerk and Solicitor Dept",1953,"No")))</f>
        <v>#VALUE!</v>
      </c>
      <c r="AB453" s="5" t="s">
        <v>96</v>
      </c>
      <c r="AC453" t="e">
        <f>IF(Sheet1!W453="Councillors",4608,IF(Sheet1!W453="Information Technology Services Dept.",921,IF(Sheet1!W453="City Clerk and Solicitor Dept",1855,"No")))</f>
        <v>#VALUE!</v>
      </c>
      <c r="AD453" t="e">
        <f t="shared" si="45"/>
        <v>#VALUE!</v>
      </c>
      <c r="AE453" t="str">
        <f ca="1">IF(Sheet1!AM453="DC1MDB01","DC1",IF(Sheet1!AM453="DC1MDB02","DC1",IF(Sheet1!AM453="DC1MDB03","DC1",IF(Sheet1!AM453="DC1MDB04","DC1",IF(Sheet1!AM453="DC1MDB05","DC1",IF(Sheet1!AM453="DC1MDB06","DC1",IF(Sheet1!AM453="DC1MDB07","DC1",IF(Sheet1!AM453="DC1MDB08","DC1",IF(Sheet1!AM453="DC1MDB09","DC1",IF(Sheet1!AM453="DC1MDB10","DC1",IF(Sheet1!AM453="DC4MDB01","DC4",IF(Sheet1!AM453="DC4MDB02","DC4",IF(Sheet1!AM453="DC4MDB03","DC4",IF(Sheet1!AM453="DC4MDB04","DC4",IF(Sheet1!AM453="DC4MDB05","DC4",IF(Sheet1!AM453="DC4MDB06","DC4",IF(Sheet1!AM453="DC4MDB07","DC4",IF(Sheet1!AM453="DC4MDB08","DC4",IF(Sheet1!AM453="DC4MDB09","DC4",IF(Sheet1!AM453="DC4MDB10","DC4","$False"))))))))))))))))))))</f>
        <v>DC1</v>
      </c>
      <c r="AF453" t="s">
        <v>35</v>
      </c>
      <c r="AG453" t="e">
        <f t="shared" si="46"/>
        <v>#VALUE!</v>
      </c>
      <c r="AH453" t="e">
        <f t="shared" si="47"/>
        <v>#VALUE!</v>
      </c>
      <c r="AI453" t="s">
        <v>11</v>
      </c>
      <c r="AJ453" t="s">
        <v>12</v>
      </c>
      <c r="AK453" t="s">
        <v>13</v>
      </c>
      <c r="AL453" t="s">
        <v>14</v>
      </c>
      <c r="AM453" t="s">
        <v>5</v>
      </c>
      <c r="AN453" t="s">
        <v>15</v>
      </c>
      <c r="AO453" t="s">
        <v>16</v>
      </c>
      <c r="AP453" t="s">
        <v>17</v>
      </c>
      <c r="AQ453" t="s">
        <v>18</v>
      </c>
      <c r="AR453" t="s">
        <v>19</v>
      </c>
    </row>
    <row r="454" spans="1:44" ht="13.5" customHeight="1">
      <c r="A454" s="7"/>
      <c r="B454" s="7"/>
      <c r="C454" s="7"/>
      <c r="D454" s="8"/>
      <c r="F454" s="9" t="str">
        <f>(Sheet1!AE454)</f>
        <v/>
      </c>
      <c r="G454" t="str">
        <f>IF(OR(Sheet1!AH454="Yes",Sheet1!AF454="Yes"),"\\CMFP538\"&amp;Sheet1!AK454,"")</f>
        <v/>
      </c>
      <c r="H454" t="str">
        <f>IF(G454="","",Sheet1!AK454)</f>
        <v/>
      </c>
      <c r="I454" t="str">
        <f>IF(G454="","",Sheet1!AJ454)</f>
        <v/>
      </c>
      <c r="J454" t="e">
        <f>PROPER(Sheet1!Z454)</f>
        <v>#VALUE!</v>
      </c>
      <c r="K454" t="e">
        <f>PROPER(TRIM(IF(ISERROR(Sheet1!N454),Sheet1!Q454,Sheet1!N454)))</f>
        <v>#VALUE!</v>
      </c>
      <c r="L454" t="e">
        <f>PROPER(Sheet1!V454)</f>
        <v>#VALUE!</v>
      </c>
      <c r="M454" t="str">
        <f>TRIM(IF(ISERROR(Sheet1!P454),"",Sheet1!P454))</f>
        <v/>
      </c>
      <c r="N454" s="6" t="e">
        <f>(Sheet1!AA454)</f>
        <v>#VALUE!</v>
      </c>
      <c r="O454" s="6" t="e">
        <f t="shared" si="43"/>
        <v>#VALUE!</v>
      </c>
      <c r="P454" s="6" t="e">
        <f>IF(Sheet1!X454="No","No",IF(Sheet1!X454="","No","Yes"))</f>
        <v>#VALUE!</v>
      </c>
      <c r="Q454" t="e">
        <f>(Sheet1!AB454)</f>
        <v>#VALUE!</v>
      </c>
      <c r="R454" s="6" t="e">
        <f>IF(Sheet1!F454=FALSE,Q454,Sheet1!G454&amp;Sheet1!F454)</f>
        <v>#VALUE!</v>
      </c>
      <c r="S454" s="6" t="e">
        <f t="shared" si="44"/>
        <v>#VALUE!</v>
      </c>
      <c r="T454" s="6" t="e">
        <f>IF(Sheet1!A454=0,"C=US;A= ;P=Regional Municip;O=Lisgar;S="&amp;K454&amp;";"&amp;"G="&amp;L454&amp;";"&amp;"I="&amp;M454&amp;";","C=US;A= ;P=Regional Municip;O=Lisgar;S="&amp;K454&amp;";"&amp;"G="&amp;L454&amp;Sheet1!A454&amp;";"&amp;"I="&amp;M454&amp;";")</f>
        <v>#N/A</v>
      </c>
      <c r="U454" t="str">
        <f ca="1">(Sheet1!AM454)</f>
        <v>DC1MDB08</v>
      </c>
      <c r="V454" t="e">
        <f>(Sheet1!AC454)</f>
        <v>#VALUE!</v>
      </c>
      <c r="W454" t="e">
        <f>Sheet3!D454</f>
        <v>#VALUE!</v>
      </c>
      <c r="X454" t="e">
        <f>Sheet3!E454</f>
        <v>#VALUE!</v>
      </c>
      <c r="Y454" t="str">
        <f t="shared" si="42"/>
        <v/>
      </c>
      <c r="Z454" t="str">
        <f>IF(ISERROR(Sheet1!AI454),"",Sheet1!AI454)</f>
        <v/>
      </c>
      <c r="AA454" t="e">
        <f>IF(Sheet1!W454="Councillors",5120,IF(Sheet1!W454="Information Technology Services Dept.",1024,IF(Sheet1!W454="City Clerk and Solicitor Dept",1953,"No")))</f>
        <v>#VALUE!</v>
      </c>
      <c r="AB454" s="5" t="s">
        <v>96</v>
      </c>
      <c r="AC454" t="e">
        <f>IF(Sheet1!W454="Councillors",4608,IF(Sheet1!W454="Information Technology Services Dept.",921,IF(Sheet1!W454="City Clerk and Solicitor Dept",1855,"No")))</f>
        <v>#VALUE!</v>
      </c>
      <c r="AD454" t="e">
        <f t="shared" si="45"/>
        <v>#VALUE!</v>
      </c>
      <c r="AE454" t="str">
        <f ca="1">IF(Sheet1!AM454="DC1MDB01","DC1",IF(Sheet1!AM454="DC1MDB02","DC1",IF(Sheet1!AM454="DC1MDB03","DC1",IF(Sheet1!AM454="DC1MDB04","DC1",IF(Sheet1!AM454="DC1MDB05","DC1",IF(Sheet1!AM454="DC1MDB06","DC1",IF(Sheet1!AM454="DC1MDB07","DC1",IF(Sheet1!AM454="DC1MDB08","DC1",IF(Sheet1!AM454="DC1MDB09","DC1",IF(Sheet1!AM454="DC1MDB10","DC1",IF(Sheet1!AM454="DC4MDB01","DC4",IF(Sheet1!AM454="DC4MDB02","DC4",IF(Sheet1!AM454="DC4MDB03","DC4",IF(Sheet1!AM454="DC4MDB04","DC4",IF(Sheet1!AM454="DC4MDB05","DC4",IF(Sheet1!AM454="DC4MDB06","DC4",IF(Sheet1!AM454="DC4MDB07","DC4",IF(Sheet1!AM454="DC4MDB08","DC4",IF(Sheet1!AM454="DC4MDB09","DC4",IF(Sheet1!AM454="DC4MDB10","DC4","$False"))))))))))))))))))))</f>
        <v>DC1</v>
      </c>
      <c r="AF454" t="s">
        <v>35</v>
      </c>
      <c r="AG454" t="e">
        <f t="shared" si="46"/>
        <v>#VALUE!</v>
      </c>
      <c r="AH454" t="e">
        <f t="shared" si="47"/>
        <v>#VALUE!</v>
      </c>
      <c r="AI454" t="s">
        <v>11</v>
      </c>
      <c r="AJ454" t="s">
        <v>12</v>
      </c>
      <c r="AK454" t="s">
        <v>13</v>
      </c>
      <c r="AL454" t="s">
        <v>14</v>
      </c>
      <c r="AM454" t="s">
        <v>5</v>
      </c>
      <c r="AN454" t="s">
        <v>15</v>
      </c>
      <c r="AO454" t="s">
        <v>16</v>
      </c>
      <c r="AP454" t="s">
        <v>17</v>
      </c>
      <c r="AQ454" t="s">
        <v>18</v>
      </c>
      <c r="AR454" t="s">
        <v>19</v>
      </c>
    </row>
    <row r="455" spans="1:44" ht="13.5" customHeight="1">
      <c r="A455" s="7"/>
      <c r="B455" s="7"/>
      <c r="C455" s="7"/>
      <c r="D455" s="8"/>
      <c r="F455" s="9" t="str">
        <f>(Sheet1!AE455)</f>
        <v/>
      </c>
      <c r="G455" t="str">
        <f>IF(OR(Sheet1!AH455="Yes",Sheet1!AF455="Yes"),"\\CMFP538\"&amp;Sheet1!AK455,"")</f>
        <v/>
      </c>
      <c r="H455" t="str">
        <f>IF(G455="","",Sheet1!AK455)</f>
        <v/>
      </c>
      <c r="I455" t="str">
        <f>IF(G455="","",Sheet1!AJ455)</f>
        <v/>
      </c>
      <c r="J455" t="e">
        <f>PROPER(Sheet1!Z455)</f>
        <v>#VALUE!</v>
      </c>
      <c r="K455" t="e">
        <f>PROPER(TRIM(IF(ISERROR(Sheet1!N455),Sheet1!Q455,Sheet1!N455)))</f>
        <v>#VALUE!</v>
      </c>
      <c r="L455" t="e">
        <f>PROPER(Sheet1!V455)</f>
        <v>#VALUE!</v>
      </c>
      <c r="M455" t="str">
        <f>TRIM(IF(ISERROR(Sheet1!P455),"",Sheet1!P455))</f>
        <v/>
      </c>
      <c r="N455" s="6" t="e">
        <f>(Sheet1!AA455)</f>
        <v>#VALUE!</v>
      </c>
      <c r="O455" s="6" t="e">
        <f t="shared" si="43"/>
        <v>#VALUE!</v>
      </c>
      <c r="P455" s="6" t="e">
        <f>IF(Sheet1!X455="No","No",IF(Sheet1!X455="","No","Yes"))</f>
        <v>#VALUE!</v>
      </c>
      <c r="Q455" t="e">
        <f>(Sheet1!AB455)</f>
        <v>#VALUE!</v>
      </c>
      <c r="R455" s="6" t="e">
        <f>IF(Sheet1!F455=FALSE,Q455,Sheet1!G455&amp;Sheet1!F455)</f>
        <v>#VALUE!</v>
      </c>
      <c r="S455" s="6" t="e">
        <f t="shared" si="44"/>
        <v>#VALUE!</v>
      </c>
      <c r="T455" s="6" t="e">
        <f>IF(Sheet1!A455=0,"C=US;A= ;P=Regional Municip;O=Lisgar;S="&amp;K455&amp;";"&amp;"G="&amp;L455&amp;";"&amp;"I="&amp;M455&amp;";","C=US;A= ;P=Regional Municip;O=Lisgar;S="&amp;K455&amp;";"&amp;"G="&amp;L455&amp;Sheet1!A455&amp;";"&amp;"I="&amp;M455&amp;";")</f>
        <v>#N/A</v>
      </c>
      <c r="U455" t="str">
        <f ca="1">(Sheet1!AM455)</f>
        <v>DC4MDB06</v>
      </c>
      <c r="V455" t="e">
        <f>(Sheet1!AC455)</f>
        <v>#VALUE!</v>
      </c>
      <c r="W455" t="e">
        <f>Sheet3!D455</f>
        <v>#VALUE!</v>
      </c>
      <c r="X455" t="e">
        <f>Sheet3!E455</f>
        <v>#VALUE!</v>
      </c>
      <c r="Y455" t="str">
        <f t="shared" si="42"/>
        <v/>
      </c>
      <c r="Z455" t="str">
        <f>IF(ISERROR(Sheet1!AI455),"",Sheet1!AI455)</f>
        <v/>
      </c>
      <c r="AA455" t="e">
        <f>IF(Sheet1!W455="Councillors",5120,IF(Sheet1!W455="Information Technology Services Dept.",1024,IF(Sheet1!W455="City Clerk and Solicitor Dept",1953,"No")))</f>
        <v>#VALUE!</v>
      </c>
      <c r="AB455" s="5" t="s">
        <v>96</v>
      </c>
      <c r="AC455" t="e">
        <f>IF(Sheet1!W455="Councillors",4608,IF(Sheet1!W455="Information Technology Services Dept.",921,IF(Sheet1!W455="City Clerk and Solicitor Dept",1855,"No")))</f>
        <v>#VALUE!</v>
      </c>
      <c r="AD455" t="e">
        <f t="shared" si="45"/>
        <v>#VALUE!</v>
      </c>
      <c r="AE455" t="str">
        <f ca="1">IF(Sheet1!AM455="DC1MDB01","DC1",IF(Sheet1!AM455="DC1MDB02","DC1",IF(Sheet1!AM455="DC1MDB03","DC1",IF(Sheet1!AM455="DC1MDB04","DC1",IF(Sheet1!AM455="DC1MDB05","DC1",IF(Sheet1!AM455="DC1MDB06","DC1",IF(Sheet1!AM455="DC1MDB07","DC1",IF(Sheet1!AM455="DC1MDB08","DC1",IF(Sheet1!AM455="DC1MDB09","DC1",IF(Sheet1!AM455="DC1MDB10","DC1",IF(Sheet1!AM455="DC4MDB01","DC4",IF(Sheet1!AM455="DC4MDB02","DC4",IF(Sheet1!AM455="DC4MDB03","DC4",IF(Sheet1!AM455="DC4MDB04","DC4",IF(Sheet1!AM455="DC4MDB05","DC4",IF(Sheet1!AM455="DC4MDB06","DC4",IF(Sheet1!AM455="DC4MDB07","DC4",IF(Sheet1!AM455="DC4MDB08","DC4",IF(Sheet1!AM455="DC4MDB09","DC4",IF(Sheet1!AM455="DC4MDB10","DC4","$False"))))))))))))))))))))</f>
        <v>DC4</v>
      </c>
      <c r="AF455" t="s">
        <v>35</v>
      </c>
      <c r="AG455" t="e">
        <f t="shared" si="46"/>
        <v>#VALUE!</v>
      </c>
      <c r="AH455" t="e">
        <f t="shared" si="47"/>
        <v>#VALUE!</v>
      </c>
      <c r="AI455" t="s">
        <v>11</v>
      </c>
      <c r="AJ455" t="s">
        <v>12</v>
      </c>
      <c r="AK455" t="s">
        <v>13</v>
      </c>
      <c r="AL455" t="s">
        <v>14</v>
      </c>
      <c r="AM455" t="s">
        <v>5</v>
      </c>
      <c r="AN455" t="s">
        <v>15</v>
      </c>
      <c r="AO455" t="s">
        <v>16</v>
      </c>
      <c r="AP455" t="s">
        <v>17</v>
      </c>
      <c r="AQ455" t="s">
        <v>18</v>
      </c>
      <c r="AR455" t="s">
        <v>19</v>
      </c>
    </row>
    <row r="456" spans="1:44" ht="13.5" customHeight="1">
      <c r="A456" s="7"/>
      <c r="B456" s="7"/>
      <c r="C456" s="7"/>
      <c r="D456" s="8"/>
      <c r="F456" s="9" t="str">
        <f>(Sheet1!AE456)</f>
        <v/>
      </c>
      <c r="G456" t="str">
        <f>IF(OR(Sheet1!AH456="Yes",Sheet1!AF456="Yes"),"\\CMFP538\"&amp;Sheet1!AK456,"")</f>
        <v/>
      </c>
      <c r="H456" t="str">
        <f>IF(G456="","",Sheet1!AK456)</f>
        <v/>
      </c>
      <c r="I456" t="str">
        <f>IF(G456="","",Sheet1!AJ456)</f>
        <v/>
      </c>
      <c r="J456" t="e">
        <f>PROPER(Sheet1!Z456)</f>
        <v>#VALUE!</v>
      </c>
      <c r="K456" t="e">
        <f>PROPER(TRIM(IF(ISERROR(Sheet1!N456),Sheet1!Q456,Sheet1!N456)))</f>
        <v>#VALUE!</v>
      </c>
      <c r="L456" t="e">
        <f>PROPER(Sheet1!V456)</f>
        <v>#VALUE!</v>
      </c>
      <c r="M456" t="str">
        <f>TRIM(IF(ISERROR(Sheet1!P456),"",Sheet1!P456))</f>
        <v/>
      </c>
      <c r="N456" s="6" t="e">
        <f>(Sheet1!AA456)</f>
        <v>#VALUE!</v>
      </c>
      <c r="O456" s="6" t="e">
        <f t="shared" si="43"/>
        <v>#VALUE!</v>
      </c>
      <c r="P456" s="6" t="e">
        <f>IF(Sheet1!X456="No","No",IF(Sheet1!X456="","No","Yes"))</f>
        <v>#VALUE!</v>
      </c>
      <c r="Q456" t="e">
        <f>(Sheet1!AB456)</f>
        <v>#VALUE!</v>
      </c>
      <c r="R456" s="6" t="e">
        <f>IF(Sheet1!F456=FALSE,Q456,Sheet1!G456&amp;Sheet1!F456)</f>
        <v>#VALUE!</v>
      </c>
      <c r="S456" s="6" t="e">
        <f t="shared" si="44"/>
        <v>#VALUE!</v>
      </c>
      <c r="T456" s="6" t="e">
        <f>IF(Sheet1!A456=0,"C=US;A= ;P=Regional Municip;O=Lisgar;S="&amp;K456&amp;";"&amp;"G="&amp;L456&amp;";"&amp;"I="&amp;M456&amp;";","C=US;A= ;P=Regional Municip;O=Lisgar;S="&amp;K456&amp;";"&amp;"G="&amp;L456&amp;Sheet1!A456&amp;";"&amp;"I="&amp;M456&amp;";")</f>
        <v>#N/A</v>
      </c>
      <c r="U456" t="str">
        <f ca="1">(Sheet1!AM456)</f>
        <v>DC1MDB06</v>
      </c>
      <c r="V456" t="e">
        <f>(Sheet1!AC456)</f>
        <v>#VALUE!</v>
      </c>
      <c r="W456" t="e">
        <f>Sheet3!D456</f>
        <v>#VALUE!</v>
      </c>
      <c r="X456" t="e">
        <f>Sheet3!E456</f>
        <v>#VALUE!</v>
      </c>
      <c r="Y456" t="str">
        <f t="shared" si="42"/>
        <v/>
      </c>
      <c r="Z456" t="str">
        <f>IF(ISERROR(Sheet1!AI456),"",Sheet1!AI456)</f>
        <v/>
      </c>
      <c r="AA456" t="e">
        <f>IF(Sheet1!W456="Councillors",5120,IF(Sheet1!W456="Information Technology Services Dept.",1024,IF(Sheet1!W456="City Clerk and Solicitor Dept",1953,"No")))</f>
        <v>#VALUE!</v>
      </c>
      <c r="AB456" s="5" t="s">
        <v>96</v>
      </c>
      <c r="AC456" t="e">
        <f>IF(Sheet1!W456="Councillors",4608,IF(Sheet1!W456="Information Technology Services Dept.",921,IF(Sheet1!W456="City Clerk and Solicitor Dept",1855,"No")))</f>
        <v>#VALUE!</v>
      </c>
      <c r="AD456" t="e">
        <f t="shared" si="45"/>
        <v>#VALUE!</v>
      </c>
      <c r="AE456" t="str">
        <f ca="1">IF(Sheet1!AM456="DC1MDB01","DC1",IF(Sheet1!AM456="DC1MDB02","DC1",IF(Sheet1!AM456="DC1MDB03","DC1",IF(Sheet1!AM456="DC1MDB04","DC1",IF(Sheet1!AM456="DC1MDB05","DC1",IF(Sheet1!AM456="DC1MDB06","DC1",IF(Sheet1!AM456="DC1MDB07","DC1",IF(Sheet1!AM456="DC1MDB08","DC1",IF(Sheet1!AM456="DC1MDB09","DC1",IF(Sheet1!AM456="DC1MDB10","DC1",IF(Sheet1!AM456="DC4MDB01","DC4",IF(Sheet1!AM456="DC4MDB02","DC4",IF(Sheet1!AM456="DC4MDB03","DC4",IF(Sheet1!AM456="DC4MDB04","DC4",IF(Sheet1!AM456="DC4MDB05","DC4",IF(Sheet1!AM456="DC4MDB06","DC4",IF(Sheet1!AM456="DC4MDB07","DC4",IF(Sheet1!AM456="DC4MDB08","DC4",IF(Sheet1!AM456="DC4MDB09","DC4",IF(Sheet1!AM456="DC4MDB10","DC4","$False"))))))))))))))))))))</f>
        <v>DC1</v>
      </c>
      <c r="AF456" t="s">
        <v>35</v>
      </c>
      <c r="AG456" t="e">
        <f t="shared" si="46"/>
        <v>#VALUE!</v>
      </c>
      <c r="AH456" t="e">
        <f t="shared" si="47"/>
        <v>#VALUE!</v>
      </c>
      <c r="AI456" t="s">
        <v>11</v>
      </c>
      <c r="AJ456" t="s">
        <v>12</v>
      </c>
      <c r="AK456" t="s">
        <v>13</v>
      </c>
      <c r="AL456" t="s">
        <v>14</v>
      </c>
      <c r="AM456" t="s">
        <v>5</v>
      </c>
      <c r="AN456" t="s">
        <v>15</v>
      </c>
      <c r="AO456" t="s">
        <v>16</v>
      </c>
      <c r="AP456" t="s">
        <v>17</v>
      </c>
      <c r="AQ456" t="s">
        <v>18</v>
      </c>
      <c r="AR456" t="s">
        <v>19</v>
      </c>
    </row>
    <row r="457" spans="1:44" ht="13.5" customHeight="1">
      <c r="A457" s="7"/>
      <c r="B457" s="7"/>
      <c r="C457" s="7"/>
      <c r="D457" s="8"/>
      <c r="F457" s="9" t="str">
        <f>(Sheet1!AE457)</f>
        <v/>
      </c>
      <c r="G457" t="str">
        <f>IF(OR(Sheet1!AH457="Yes",Sheet1!AF457="Yes"),"\\CMFP538\"&amp;Sheet1!AK457,"")</f>
        <v/>
      </c>
      <c r="H457" t="str">
        <f>IF(G457="","",Sheet1!AK457)</f>
        <v/>
      </c>
      <c r="I457" t="str">
        <f>IF(G457="","",Sheet1!AJ457)</f>
        <v/>
      </c>
      <c r="J457" t="e">
        <f>PROPER(Sheet1!Z457)</f>
        <v>#VALUE!</v>
      </c>
      <c r="K457" t="e">
        <f>PROPER(TRIM(IF(ISERROR(Sheet1!N457),Sheet1!Q457,Sheet1!N457)))</f>
        <v>#VALUE!</v>
      </c>
      <c r="L457" t="e">
        <f>PROPER(Sheet1!V457)</f>
        <v>#VALUE!</v>
      </c>
      <c r="M457" t="str">
        <f>TRIM(IF(ISERROR(Sheet1!P457),"",Sheet1!P457))</f>
        <v/>
      </c>
      <c r="N457" s="6" t="e">
        <f>(Sheet1!AA457)</f>
        <v>#VALUE!</v>
      </c>
      <c r="O457" s="6" t="e">
        <f t="shared" si="43"/>
        <v>#VALUE!</v>
      </c>
      <c r="P457" s="6" t="e">
        <f>IF(Sheet1!X457="No","No",IF(Sheet1!X457="","No","Yes"))</f>
        <v>#VALUE!</v>
      </c>
      <c r="Q457" t="e">
        <f>(Sheet1!AB457)</f>
        <v>#VALUE!</v>
      </c>
      <c r="R457" s="6" t="e">
        <f>IF(Sheet1!F457=FALSE,Q457,Sheet1!G457&amp;Sheet1!F457)</f>
        <v>#VALUE!</v>
      </c>
      <c r="S457" s="6" t="e">
        <f t="shared" si="44"/>
        <v>#VALUE!</v>
      </c>
      <c r="T457" s="6" t="e">
        <f>IF(Sheet1!A457=0,"C=US;A= ;P=Regional Municip;O=Lisgar;S="&amp;K457&amp;";"&amp;"G="&amp;L457&amp;";"&amp;"I="&amp;M457&amp;";","C=US;A= ;P=Regional Municip;O=Lisgar;S="&amp;K457&amp;";"&amp;"G="&amp;L457&amp;Sheet1!A457&amp;";"&amp;"I="&amp;M457&amp;";")</f>
        <v>#N/A</v>
      </c>
      <c r="U457" t="str">
        <f ca="1">(Sheet1!AM457)</f>
        <v>DC1MDB04</v>
      </c>
      <c r="V457" t="e">
        <f>(Sheet1!AC457)</f>
        <v>#VALUE!</v>
      </c>
      <c r="W457" t="e">
        <f>Sheet3!D457</f>
        <v>#VALUE!</v>
      </c>
      <c r="X457" t="e">
        <f>Sheet3!E457</f>
        <v>#VALUE!</v>
      </c>
      <c r="Y457" t="str">
        <f t="shared" si="42"/>
        <v/>
      </c>
      <c r="Z457" t="str">
        <f>IF(ISERROR(Sheet1!AI457),"",Sheet1!AI457)</f>
        <v/>
      </c>
      <c r="AA457" t="e">
        <f>IF(Sheet1!W457="Councillors",5120,IF(Sheet1!W457="Information Technology Services Dept.",1024,IF(Sheet1!W457="City Clerk and Solicitor Dept",1953,"No")))</f>
        <v>#VALUE!</v>
      </c>
      <c r="AB457" s="5" t="s">
        <v>96</v>
      </c>
      <c r="AC457" t="e">
        <f>IF(Sheet1!W457="Councillors",4608,IF(Sheet1!W457="Information Technology Services Dept.",921,IF(Sheet1!W457="City Clerk and Solicitor Dept",1855,"No")))</f>
        <v>#VALUE!</v>
      </c>
      <c r="AD457" t="e">
        <f t="shared" si="45"/>
        <v>#VALUE!</v>
      </c>
      <c r="AE457" t="str">
        <f ca="1">IF(Sheet1!AM457="DC1MDB01","DC1",IF(Sheet1!AM457="DC1MDB02","DC1",IF(Sheet1!AM457="DC1MDB03","DC1",IF(Sheet1!AM457="DC1MDB04","DC1",IF(Sheet1!AM457="DC1MDB05","DC1",IF(Sheet1!AM457="DC1MDB06","DC1",IF(Sheet1!AM457="DC1MDB07","DC1",IF(Sheet1!AM457="DC1MDB08","DC1",IF(Sheet1!AM457="DC1MDB09","DC1",IF(Sheet1!AM457="DC1MDB10","DC1",IF(Sheet1!AM457="DC4MDB01","DC4",IF(Sheet1!AM457="DC4MDB02","DC4",IF(Sheet1!AM457="DC4MDB03","DC4",IF(Sheet1!AM457="DC4MDB04","DC4",IF(Sheet1!AM457="DC4MDB05","DC4",IF(Sheet1!AM457="DC4MDB06","DC4",IF(Sheet1!AM457="DC4MDB07","DC4",IF(Sheet1!AM457="DC4MDB08","DC4",IF(Sheet1!AM457="DC4MDB09","DC4",IF(Sheet1!AM457="DC4MDB10","DC4","$False"))))))))))))))))))))</f>
        <v>DC1</v>
      </c>
      <c r="AF457" t="s">
        <v>35</v>
      </c>
      <c r="AG457" t="e">
        <f t="shared" si="46"/>
        <v>#VALUE!</v>
      </c>
      <c r="AH457" t="e">
        <f t="shared" si="47"/>
        <v>#VALUE!</v>
      </c>
      <c r="AI457" t="s">
        <v>11</v>
      </c>
      <c r="AJ457" t="s">
        <v>12</v>
      </c>
      <c r="AK457" t="s">
        <v>13</v>
      </c>
      <c r="AL457" t="s">
        <v>14</v>
      </c>
      <c r="AM457" t="s">
        <v>5</v>
      </c>
      <c r="AN457" t="s">
        <v>15</v>
      </c>
      <c r="AO457" t="s">
        <v>16</v>
      </c>
      <c r="AP457" t="s">
        <v>17</v>
      </c>
      <c r="AQ457" t="s">
        <v>18</v>
      </c>
      <c r="AR457" t="s">
        <v>19</v>
      </c>
    </row>
    <row r="458" spans="1:44" ht="13.5" customHeight="1">
      <c r="A458" s="7"/>
      <c r="B458" s="7"/>
      <c r="C458" s="7"/>
      <c r="D458" s="8"/>
      <c r="F458" s="9" t="str">
        <f>(Sheet1!AE458)</f>
        <v/>
      </c>
      <c r="G458" t="str">
        <f>IF(OR(Sheet1!AH458="Yes",Sheet1!AF458="Yes"),"\\CMFP538\"&amp;Sheet1!AK458,"")</f>
        <v/>
      </c>
      <c r="H458" t="str">
        <f>IF(G458="","",Sheet1!AK458)</f>
        <v/>
      </c>
      <c r="I458" t="str">
        <f>IF(G458="","",Sheet1!AJ458)</f>
        <v/>
      </c>
      <c r="J458" t="e">
        <f>PROPER(Sheet1!Z458)</f>
        <v>#VALUE!</v>
      </c>
      <c r="K458" t="e">
        <f>PROPER(TRIM(IF(ISERROR(Sheet1!N458),Sheet1!Q458,Sheet1!N458)))</f>
        <v>#VALUE!</v>
      </c>
      <c r="L458" t="e">
        <f>PROPER(Sheet1!V458)</f>
        <v>#VALUE!</v>
      </c>
      <c r="M458" t="str">
        <f>TRIM(IF(ISERROR(Sheet1!P458),"",Sheet1!P458))</f>
        <v/>
      </c>
      <c r="N458" s="6" t="e">
        <f>(Sheet1!AA458)</f>
        <v>#VALUE!</v>
      </c>
      <c r="O458" s="6" t="e">
        <f t="shared" si="43"/>
        <v>#VALUE!</v>
      </c>
      <c r="P458" s="6" t="e">
        <f>IF(Sheet1!X458="No","No",IF(Sheet1!X458="","No","Yes"))</f>
        <v>#VALUE!</v>
      </c>
      <c r="Q458" t="e">
        <f>(Sheet1!AB458)</f>
        <v>#VALUE!</v>
      </c>
      <c r="R458" s="6" t="e">
        <f>IF(Sheet1!F458=FALSE,Q458,Sheet1!G458&amp;Sheet1!F458)</f>
        <v>#VALUE!</v>
      </c>
      <c r="S458" s="6" t="e">
        <f t="shared" si="44"/>
        <v>#VALUE!</v>
      </c>
      <c r="T458" s="6" t="e">
        <f>IF(Sheet1!A458=0,"C=US;A= ;P=Regional Municip;O=Lisgar;S="&amp;K458&amp;";"&amp;"G="&amp;L458&amp;";"&amp;"I="&amp;M458&amp;";","C=US;A= ;P=Regional Municip;O=Lisgar;S="&amp;K458&amp;";"&amp;"G="&amp;L458&amp;Sheet1!A458&amp;";"&amp;"I="&amp;M458&amp;";")</f>
        <v>#N/A</v>
      </c>
      <c r="U458" t="str">
        <f ca="1">(Sheet1!AM458)</f>
        <v>DC1MDB09</v>
      </c>
      <c r="V458" t="e">
        <f>(Sheet1!AC458)</f>
        <v>#VALUE!</v>
      </c>
      <c r="W458" t="e">
        <f>Sheet3!D458</f>
        <v>#VALUE!</v>
      </c>
      <c r="X458" t="e">
        <f>Sheet3!E458</f>
        <v>#VALUE!</v>
      </c>
      <c r="Y458" t="str">
        <f t="shared" si="42"/>
        <v/>
      </c>
      <c r="Z458" t="str">
        <f>IF(ISERROR(Sheet1!AI458),"",Sheet1!AI458)</f>
        <v/>
      </c>
      <c r="AA458" t="e">
        <f>IF(Sheet1!W458="Councillors",5120,IF(Sheet1!W458="Information Technology Services Dept.",1024,IF(Sheet1!W458="City Clerk and Solicitor Dept",1953,"No")))</f>
        <v>#VALUE!</v>
      </c>
      <c r="AB458" s="5" t="s">
        <v>96</v>
      </c>
      <c r="AC458" t="e">
        <f>IF(Sheet1!W458="Councillors",4608,IF(Sheet1!W458="Information Technology Services Dept.",921,IF(Sheet1!W458="City Clerk and Solicitor Dept",1855,"No")))</f>
        <v>#VALUE!</v>
      </c>
      <c r="AD458" t="e">
        <f t="shared" si="45"/>
        <v>#VALUE!</v>
      </c>
      <c r="AE458" t="str">
        <f ca="1">IF(Sheet1!AM458="DC1MDB01","DC1",IF(Sheet1!AM458="DC1MDB02","DC1",IF(Sheet1!AM458="DC1MDB03","DC1",IF(Sheet1!AM458="DC1MDB04","DC1",IF(Sheet1!AM458="DC1MDB05","DC1",IF(Sheet1!AM458="DC1MDB06","DC1",IF(Sheet1!AM458="DC1MDB07","DC1",IF(Sheet1!AM458="DC1MDB08","DC1",IF(Sheet1!AM458="DC1MDB09","DC1",IF(Sheet1!AM458="DC1MDB10","DC1",IF(Sheet1!AM458="DC4MDB01","DC4",IF(Sheet1!AM458="DC4MDB02","DC4",IF(Sheet1!AM458="DC4MDB03","DC4",IF(Sheet1!AM458="DC4MDB04","DC4",IF(Sheet1!AM458="DC4MDB05","DC4",IF(Sheet1!AM458="DC4MDB06","DC4",IF(Sheet1!AM458="DC4MDB07","DC4",IF(Sheet1!AM458="DC4MDB08","DC4",IF(Sheet1!AM458="DC4MDB09","DC4",IF(Sheet1!AM458="DC4MDB10","DC4","$False"))))))))))))))))))))</f>
        <v>DC1</v>
      </c>
      <c r="AF458" t="s">
        <v>35</v>
      </c>
      <c r="AG458" t="e">
        <f t="shared" si="46"/>
        <v>#VALUE!</v>
      </c>
      <c r="AH458" t="e">
        <f t="shared" si="47"/>
        <v>#VALUE!</v>
      </c>
      <c r="AI458" t="s">
        <v>11</v>
      </c>
      <c r="AJ458" t="s">
        <v>12</v>
      </c>
      <c r="AK458" t="s">
        <v>13</v>
      </c>
      <c r="AL458" t="s">
        <v>14</v>
      </c>
      <c r="AM458" t="s">
        <v>5</v>
      </c>
      <c r="AN458" t="s">
        <v>15</v>
      </c>
      <c r="AO458" t="s">
        <v>16</v>
      </c>
      <c r="AP458" t="s">
        <v>17</v>
      </c>
      <c r="AQ458" t="s">
        <v>18</v>
      </c>
      <c r="AR458" t="s">
        <v>19</v>
      </c>
    </row>
    <row r="459" spans="1:44" ht="13.5" customHeight="1">
      <c r="A459" s="7"/>
      <c r="B459" s="7"/>
      <c r="C459" s="7"/>
      <c r="D459" s="8"/>
      <c r="F459" s="9" t="str">
        <f>(Sheet1!AE459)</f>
        <v/>
      </c>
      <c r="G459" t="str">
        <f>IF(OR(Sheet1!AH459="Yes",Sheet1!AF459="Yes"),"\\CMFP538\"&amp;Sheet1!AK459,"")</f>
        <v/>
      </c>
      <c r="H459" t="str">
        <f>IF(G459="","",Sheet1!AK459)</f>
        <v/>
      </c>
      <c r="I459" t="str">
        <f>IF(G459="","",Sheet1!AJ459)</f>
        <v/>
      </c>
      <c r="J459" t="e">
        <f>PROPER(Sheet1!Z459)</f>
        <v>#VALUE!</v>
      </c>
      <c r="K459" t="e">
        <f>PROPER(TRIM(IF(ISERROR(Sheet1!N459),Sheet1!Q459,Sheet1!N459)))</f>
        <v>#VALUE!</v>
      </c>
      <c r="L459" t="e">
        <f>PROPER(Sheet1!V459)</f>
        <v>#VALUE!</v>
      </c>
      <c r="M459" t="str">
        <f>TRIM(IF(ISERROR(Sheet1!P459),"",Sheet1!P459))</f>
        <v/>
      </c>
      <c r="N459" s="6" t="e">
        <f>(Sheet1!AA459)</f>
        <v>#VALUE!</v>
      </c>
      <c r="O459" s="6" t="e">
        <f t="shared" si="43"/>
        <v>#VALUE!</v>
      </c>
      <c r="P459" s="6" t="e">
        <f>IF(Sheet1!X459="No","No",IF(Sheet1!X459="","No","Yes"))</f>
        <v>#VALUE!</v>
      </c>
      <c r="Q459" t="e">
        <f>(Sheet1!AB459)</f>
        <v>#VALUE!</v>
      </c>
      <c r="R459" s="6" t="e">
        <f>IF(Sheet1!F459=FALSE,Q459,Sheet1!G459&amp;Sheet1!F459)</f>
        <v>#VALUE!</v>
      </c>
      <c r="S459" s="6" t="e">
        <f t="shared" si="44"/>
        <v>#VALUE!</v>
      </c>
      <c r="T459" s="6" t="e">
        <f>IF(Sheet1!A459=0,"C=US;A= ;P=Regional Municip;O=Lisgar;S="&amp;K459&amp;";"&amp;"G="&amp;L459&amp;";"&amp;"I="&amp;M459&amp;";","C=US;A= ;P=Regional Municip;O=Lisgar;S="&amp;K459&amp;";"&amp;"G="&amp;L459&amp;Sheet1!A459&amp;";"&amp;"I="&amp;M459&amp;";")</f>
        <v>#N/A</v>
      </c>
      <c r="U459" t="str">
        <f ca="1">(Sheet1!AM459)</f>
        <v>DC1MDB08</v>
      </c>
      <c r="V459" t="e">
        <f>(Sheet1!AC459)</f>
        <v>#VALUE!</v>
      </c>
      <c r="W459" t="e">
        <f>Sheet3!D459</f>
        <v>#VALUE!</v>
      </c>
      <c r="X459" t="e">
        <f>Sheet3!E459</f>
        <v>#VALUE!</v>
      </c>
      <c r="Y459" t="str">
        <f t="shared" si="42"/>
        <v/>
      </c>
      <c r="Z459" t="str">
        <f>IF(ISERROR(Sheet1!AI459),"",Sheet1!AI459)</f>
        <v/>
      </c>
      <c r="AA459" t="e">
        <f>IF(Sheet1!W459="Councillors",5120,IF(Sheet1!W459="Information Technology Services Dept.",1024,IF(Sheet1!W459="City Clerk and Solicitor Dept",1953,"No")))</f>
        <v>#VALUE!</v>
      </c>
      <c r="AB459" s="5" t="s">
        <v>96</v>
      </c>
      <c r="AC459" t="e">
        <f>IF(Sheet1!W459="Councillors",4608,IF(Sheet1!W459="Information Technology Services Dept.",921,IF(Sheet1!W459="City Clerk and Solicitor Dept",1855,"No")))</f>
        <v>#VALUE!</v>
      </c>
      <c r="AD459" t="e">
        <f t="shared" si="45"/>
        <v>#VALUE!</v>
      </c>
      <c r="AE459" t="str">
        <f ca="1">IF(Sheet1!AM459="DC1MDB01","DC1",IF(Sheet1!AM459="DC1MDB02","DC1",IF(Sheet1!AM459="DC1MDB03","DC1",IF(Sheet1!AM459="DC1MDB04","DC1",IF(Sheet1!AM459="DC1MDB05","DC1",IF(Sheet1!AM459="DC1MDB06","DC1",IF(Sheet1!AM459="DC1MDB07","DC1",IF(Sheet1!AM459="DC1MDB08","DC1",IF(Sheet1!AM459="DC1MDB09","DC1",IF(Sheet1!AM459="DC1MDB10","DC1",IF(Sheet1!AM459="DC4MDB01","DC4",IF(Sheet1!AM459="DC4MDB02","DC4",IF(Sheet1!AM459="DC4MDB03","DC4",IF(Sheet1!AM459="DC4MDB04","DC4",IF(Sheet1!AM459="DC4MDB05","DC4",IF(Sheet1!AM459="DC4MDB06","DC4",IF(Sheet1!AM459="DC4MDB07","DC4",IF(Sheet1!AM459="DC4MDB08","DC4",IF(Sheet1!AM459="DC4MDB09","DC4",IF(Sheet1!AM459="DC4MDB10","DC4","$False"))))))))))))))))))))</f>
        <v>DC1</v>
      </c>
      <c r="AF459" t="s">
        <v>35</v>
      </c>
      <c r="AG459" t="e">
        <f t="shared" si="46"/>
        <v>#VALUE!</v>
      </c>
      <c r="AH459" t="e">
        <f t="shared" si="47"/>
        <v>#VALUE!</v>
      </c>
      <c r="AI459" t="s">
        <v>11</v>
      </c>
      <c r="AJ459" t="s">
        <v>12</v>
      </c>
      <c r="AK459" t="s">
        <v>13</v>
      </c>
      <c r="AL459" t="s">
        <v>14</v>
      </c>
      <c r="AM459" t="s">
        <v>5</v>
      </c>
      <c r="AN459" t="s">
        <v>15</v>
      </c>
      <c r="AO459" t="s">
        <v>16</v>
      </c>
      <c r="AP459" t="s">
        <v>17</v>
      </c>
      <c r="AQ459" t="s">
        <v>18</v>
      </c>
      <c r="AR459" t="s">
        <v>19</v>
      </c>
    </row>
    <row r="460" spans="1:44" ht="13.5" customHeight="1">
      <c r="A460" s="7"/>
      <c r="B460" s="7"/>
      <c r="C460" s="7"/>
      <c r="D460" s="8"/>
      <c r="F460" s="9" t="str">
        <f>(Sheet1!AE460)</f>
        <v/>
      </c>
      <c r="G460" t="str">
        <f>IF(OR(Sheet1!AH460="Yes",Sheet1!AF460="Yes"),"\\CMFP538\"&amp;Sheet1!AK460,"")</f>
        <v/>
      </c>
      <c r="H460" t="str">
        <f>IF(G460="","",Sheet1!AK460)</f>
        <v/>
      </c>
      <c r="I460" t="str">
        <f>IF(G460="","",Sheet1!AJ460)</f>
        <v/>
      </c>
      <c r="J460" t="e">
        <f>PROPER(Sheet1!Z460)</f>
        <v>#VALUE!</v>
      </c>
      <c r="K460" t="e">
        <f>PROPER(TRIM(IF(ISERROR(Sheet1!N460),Sheet1!Q460,Sheet1!N460)))</f>
        <v>#VALUE!</v>
      </c>
      <c r="L460" t="e">
        <f>PROPER(Sheet1!V460)</f>
        <v>#VALUE!</v>
      </c>
      <c r="M460" t="str">
        <f>TRIM(IF(ISERROR(Sheet1!P460),"",Sheet1!P460))</f>
        <v/>
      </c>
      <c r="N460" s="6" t="e">
        <f>(Sheet1!AA460)</f>
        <v>#VALUE!</v>
      </c>
      <c r="O460" s="6" t="e">
        <f t="shared" si="43"/>
        <v>#VALUE!</v>
      </c>
      <c r="P460" s="6" t="e">
        <f>IF(Sheet1!X460="No","No",IF(Sheet1!X460="","No","Yes"))</f>
        <v>#VALUE!</v>
      </c>
      <c r="Q460" t="e">
        <f>(Sheet1!AB460)</f>
        <v>#VALUE!</v>
      </c>
      <c r="R460" s="6" t="e">
        <f>IF(Sheet1!F460=FALSE,Q460,Sheet1!G460&amp;Sheet1!F460)</f>
        <v>#VALUE!</v>
      </c>
      <c r="S460" s="6" t="e">
        <f t="shared" si="44"/>
        <v>#VALUE!</v>
      </c>
      <c r="T460" s="6" t="e">
        <f>IF(Sheet1!A460=0,"C=US;A= ;P=Regional Municip;O=Lisgar;S="&amp;K460&amp;";"&amp;"G="&amp;L460&amp;";"&amp;"I="&amp;M460&amp;";","C=US;A= ;P=Regional Municip;O=Lisgar;S="&amp;K460&amp;";"&amp;"G="&amp;L460&amp;Sheet1!A460&amp;";"&amp;"I="&amp;M460&amp;";")</f>
        <v>#N/A</v>
      </c>
      <c r="U460" t="str">
        <f ca="1">(Sheet1!AM460)</f>
        <v>DC1MDB05</v>
      </c>
      <c r="V460" t="e">
        <f>(Sheet1!AC460)</f>
        <v>#VALUE!</v>
      </c>
      <c r="W460" t="e">
        <f>Sheet3!D460</f>
        <v>#VALUE!</v>
      </c>
      <c r="X460" t="e">
        <f>Sheet3!E460</f>
        <v>#VALUE!</v>
      </c>
      <c r="Y460" t="str">
        <f t="shared" si="42"/>
        <v/>
      </c>
      <c r="Z460" t="str">
        <f>IF(ISERROR(Sheet1!AI460),"",Sheet1!AI460)</f>
        <v/>
      </c>
      <c r="AA460" t="e">
        <f>IF(Sheet1!W460="Councillors",5120,IF(Sheet1!W460="Information Technology Services Dept.",1024,IF(Sheet1!W460="City Clerk and Solicitor Dept",1953,"No")))</f>
        <v>#VALUE!</v>
      </c>
      <c r="AB460" s="5" t="s">
        <v>96</v>
      </c>
      <c r="AC460" t="e">
        <f>IF(Sheet1!W460="Councillors",4608,IF(Sheet1!W460="Information Technology Services Dept.",921,IF(Sheet1!W460="City Clerk and Solicitor Dept",1855,"No")))</f>
        <v>#VALUE!</v>
      </c>
      <c r="AD460" t="e">
        <f t="shared" si="45"/>
        <v>#VALUE!</v>
      </c>
      <c r="AE460" t="str">
        <f ca="1">IF(Sheet1!AM460="DC1MDB01","DC1",IF(Sheet1!AM460="DC1MDB02","DC1",IF(Sheet1!AM460="DC1MDB03","DC1",IF(Sheet1!AM460="DC1MDB04","DC1",IF(Sheet1!AM460="DC1MDB05","DC1",IF(Sheet1!AM460="DC1MDB06","DC1",IF(Sheet1!AM460="DC1MDB07","DC1",IF(Sheet1!AM460="DC1MDB08","DC1",IF(Sheet1!AM460="DC1MDB09","DC1",IF(Sheet1!AM460="DC1MDB10","DC1",IF(Sheet1!AM460="DC4MDB01","DC4",IF(Sheet1!AM460="DC4MDB02","DC4",IF(Sheet1!AM460="DC4MDB03","DC4",IF(Sheet1!AM460="DC4MDB04","DC4",IF(Sheet1!AM460="DC4MDB05","DC4",IF(Sheet1!AM460="DC4MDB06","DC4",IF(Sheet1!AM460="DC4MDB07","DC4",IF(Sheet1!AM460="DC4MDB08","DC4",IF(Sheet1!AM460="DC4MDB09","DC4",IF(Sheet1!AM460="DC4MDB10","DC4","$False"))))))))))))))))))))</f>
        <v>DC1</v>
      </c>
      <c r="AF460" t="s">
        <v>35</v>
      </c>
      <c r="AG460" t="e">
        <f t="shared" si="46"/>
        <v>#VALUE!</v>
      </c>
      <c r="AH460" t="e">
        <f t="shared" si="47"/>
        <v>#VALUE!</v>
      </c>
      <c r="AI460" t="s">
        <v>11</v>
      </c>
      <c r="AJ460" t="s">
        <v>12</v>
      </c>
      <c r="AK460" t="s">
        <v>13</v>
      </c>
      <c r="AL460" t="s">
        <v>14</v>
      </c>
      <c r="AM460" t="s">
        <v>5</v>
      </c>
      <c r="AN460" t="s">
        <v>15</v>
      </c>
      <c r="AO460" t="s">
        <v>16</v>
      </c>
      <c r="AP460" t="s">
        <v>17</v>
      </c>
      <c r="AQ460" t="s">
        <v>18</v>
      </c>
      <c r="AR460" t="s">
        <v>19</v>
      </c>
    </row>
    <row r="461" spans="1:44" ht="13.5" customHeight="1">
      <c r="A461" s="7"/>
      <c r="B461" s="7"/>
      <c r="C461" s="7"/>
      <c r="D461" s="8"/>
      <c r="F461" s="9" t="str">
        <f>(Sheet1!AE461)</f>
        <v/>
      </c>
      <c r="G461" t="str">
        <f>IF(OR(Sheet1!AH461="Yes",Sheet1!AF461="Yes"),"\\CMFP538\"&amp;Sheet1!AK461,"")</f>
        <v/>
      </c>
      <c r="H461" t="str">
        <f>IF(G461="","",Sheet1!AK461)</f>
        <v/>
      </c>
      <c r="I461" t="str">
        <f>IF(G461="","",Sheet1!AJ461)</f>
        <v/>
      </c>
      <c r="J461" t="e">
        <f>PROPER(Sheet1!Z461)</f>
        <v>#VALUE!</v>
      </c>
      <c r="K461" t="e">
        <f>PROPER(TRIM(IF(ISERROR(Sheet1!N461),Sheet1!Q461,Sheet1!N461)))</f>
        <v>#VALUE!</v>
      </c>
      <c r="L461" t="e">
        <f>PROPER(Sheet1!V461)</f>
        <v>#VALUE!</v>
      </c>
      <c r="M461" t="str">
        <f>TRIM(IF(ISERROR(Sheet1!P461),"",Sheet1!P461))</f>
        <v/>
      </c>
      <c r="N461" s="6" t="e">
        <f>(Sheet1!AA461)</f>
        <v>#VALUE!</v>
      </c>
      <c r="O461" s="6" t="e">
        <f t="shared" si="43"/>
        <v>#VALUE!</v>
      </c>
      <c r="P461" s="6" t="e">
        <f>IF(Sheet1!X461="No","No",IF(Sheet1!X461="","No","Yes"))</f>
        <v>#VALUE!</v>
      </c>
      <c r="Q461" t="e">
        <f>(Sheet1!AB461)</f>
        <v>#VALUE!</v>
      </c>
      <c r="R461" s="6" t="e">
        <f>IF(Sheet1!F461=FALSE,Q461,Sheet1!G461&amp;Sheet1!F461)</f>
        <v>#VALUE!</v>
      </c>
      <c r="S461" s="6" t="e">
        <f t="shared" si="44"/>
        <v>#VALUE!</v>
      </c>
      <c r="T461" s="6" t="e">
        <f>IF(Sheet1!A461=0,"C=US;A= ;P=Regional Municip;O=Lisgar;S="&amp;K461&amp;";"&amp;"G="&amp;L461&amp;";"&amp;"I="&amp;M461&amp;";","C=US;A= ;P=Regional Municip;O=Lisgar;S="&amp;K461&amp;";"&amp;"G="&amp;L461&amp;Sheet1!A461&amp;";"&amp;"I="&amp;M461&amp;";")</f>
        <v>#N/A</v>
      </c>
      <c r="U461" t="str">
        <f ca="1">(Sheet1!AM461)</f>
        <v>DC4MDB10</v>
      </c>
      <c r="V461" t="e">
        <f>(Sheet1!AC461)</f>
        <v>#VALUE!</v>
      </c>
      <c r="W461" t="e">
        <f>Sheet3!D461</f>
        <v>#VALUE!</v>
      </c>
      <c r="X461" t="e">
        <f>Sheet3!E461</f>
        <v>#VALUE!</v>
      </c>
      <c r="Y461" t="str">
        <f t="shared" si="42"/>
        <v/>
      </c>
      <c r="Z461" t="str">
        <f>IF(ISERROR(Sheet1!AI461),"",Sheet1!AI461)</f>
        <v/>
      </c>
      <c r="AA461" t="e">
        <f>IF(Sheet1!W461="Councillors",5120,IF(Sheet1!W461="Information Technology Services Dept.",1024,IF(Sheet1!W461="City Clerk and Solicitor Dept",1953,"No")))</f>
        <v>#VALUE!</v>
      </c>
      <c r="AB461" s="5" t="s">
        <v>96</v>
      </c>
      <c r="AC461" t="e">
        <f>IF(Sheet1!W461="Councillors",4608,IF(Sheet1!W461="Information Technology Services Dept.",921,IF(Sheet1!W461="City Clerk and Solicitor Dept",1855,"No")))</f>
        <v>#VALUE!</v>
      </c>
      <c r="AD461" t="e">
        <f t="shared" si="45"/>
        <v>#VALUE!</v>
      </c>
      <c r="AE461" t="str">
        <f ca="1">IF(Sheet1!AM461="DC1MDB01","DC1",IF(Sheet1!AM461="DC1MDB02","DC1",IF(Sheet1!AM461="DC1MDB03","DC1",IF(Sheet1!AM461="DC1MDB04","DC1",IF(Sheet1!AM461="DC1MDB05","DC1",IF(Sheet1!AM461="DC1MDB06","DC1",IF(Sheet1!AM461="DC1MDB07","DC1",IF(Sheet1!AM461="DC1MDB08","DC1",IF(Sheet1!AM461="DC1MDB09","DC1",IF(Sheet1!AM461="DC1MDB10","DC1",IF(Sheet1!AM461="DC4MDB01","DC4",IF(Sheet1!AM461="DC4MDB02","DC4",IF(Sheet1!AM461="DC4MDB03","DC4",IF(Sheet1!AM461="DC4MDB04","DC4",IF(Sheet1!AM461="DC4MDB05","DC4",IF(Sheet1!AM461="DC4MDB06","DC4",IF(Sheet1!AM461="DC4MDB07","DC4",IF(Sheet1!AM461="DC4MDB08","DC4",IF(Sheet1!AM461="DC4MDB09","DC4",IF(Sheet1!AM461="DC4MDB10","DC4","$False"))))))))))))))))))))</f>
        <v>DC4</v>
      </c>
      <c r="AF461" t="s">
        <v>35</v>
      </c>
      <c r="AG461" t="e">
        <f t="shared" si="46"/>
        <v>#VALUE!</v>
      </c>
      <c r="AH461" t="e">
        <f t="shared" si="47"/>
        <v>#VALUE!</v>
      </c>
      <c r="AI461" t="s">
        <v>11</v>
      </c>
      <c r="AJ461" t="s">
        <v>12</v>
      </c>
      <c r="AK461" t="s">
        <v>13</v>
      </c>
      <c r="AL461" t="s">
        <v>14</v>
      </c>
      <c r="AM461" t="s">
        <v>5</v>
      </c>
      <c r="AN461" t="s">
        <v>15</v>
      </c>
      <c r="AO461" t="s">
        <v>16</v>
      </c>
      <c r="AP461" t="s">
        <v>17</v>
      </c>
      <c r="AQ461" t="s">
        <v>18</v>
      </c>
      <c r="AR461" t="s">
        <v>19</v>
      </c>
    </row>
    <row r="462" spans="1:44" ht="13.5" customHeight="1">
      <c r="A462" s="7"/>
      <c r="B462" s="7"/>
      <c r="C462" s="7"/>
      <c r="D462" s="8"/>
      <c r="F462" s="9" t="str">
        <f>(Sheet1!AE462)</f>
        <v/>
      </c>
      <c r="G462" t="str">
        <f>IF(OR(Sheet1!AH462="Yes",Sheet1!AF462="Yes"),"\\CMFP538\"&amp;Sheet1!AK462,"")</f>
        <v/>
      </c>
      <c r="H462" t="str">
        <f>IF(G462="","",Sheet1!AK462)</f>
        <v/>
      </c>
      <c r="I462" t="str">
        <f>IF(G462="","",Sheet1!AJ462)</f>
        <v/>
      </c>
      <c r="J462" t="e">
        <f>PROPER(Sheet1!Z462)</f>
        <v>#VALUE!</v>
      </c>
      <c r="K462" t="e">
        <f>PROPER(TRIM(IF(ISERROR(Sheet1!N462),Sheet1!Q462,Sheet1!N462)))</f>
        <v>#VALUE!</v>
      </c>
      <c r="L462" t="e">
        <f>PROPER(Sheet1!V462)</f>
        <v>#VALUE!</v>
      </c>
      <c r="M462" t="str">
        <f>TRIM(IF(ISERROR(Sheet1!P462),"",Sheet1!P462))</f>
        <v/>
      </c>
      <c r="N462" s="6" t="e">
        <f>(Sheet1!AA462)</f>
        <v>#VALUE!</v>
      </c>
      <c r="O462" s="6" t="e">
        <f t="shared" si="43"/>
        <v>#VALUE!</v>
      </c>
      <c r="P462" s="6" t="e">
        <f>IF(Sheet1!X462="No","No",IF(Sheet1!X462="","No","Yes"))</f>
        <v>#VALUE!</v>
      </c>
      <c r="Q462" t="e">
        <f>(Sheet1!AB462)</f>
        <v>#VALUE!</v>
      </c>
      <c r="R462" s="6" t="e">
        <f>IF(Sheet1!F462=FALSE,Q462,Sheet1!G462&amp;Sheet1!F462)</f>
        <v>#VALUE!</v>
      </c>
      <c r="S462" s="6" t="e">
        <f t="shared" si="44"/>
        <v>#VALUE!</v>
      </c>
      <c r="T462" s="6" t="e">
        <f>IF(Sheet1!A462=0,"C=US;A= ;P=Regional Municip;O=Lisgar;S="&amp;K462&amp;";"&amp;"G="&amp;L462&amp;";"&amp;"I="&amp;M462&amp;";","C=US;A= ;P=Regional Municip;O=Lisgar;S="&amp;K462&amp;";"&amp;"G="&amp;L462&amp;Sheet1!A462&amp;";"&amp;"I="&amp;M462&amp;";")</f>
        <v>#N/A</v>
      </c>
      <c r="U462" t="str">
        <f ca="1">(Sheet1!AM462)</f>
        <v>DC4MDB02</v>
      </c>
      <c r="V462" t="e">
        <f>(Sheet1!AC462)</f>
        <v>#VALUE!</v>
      </c>
      <c r="W462" t="e">
        <f>Sheet3!D462</f>
        <v>#VALUE!</v>
      </c>
      <c r="X462" t="e">
        <f>Sheet3!E462</f>
        <v>#VALUE!</v>
      </c>
      <c r="Y462" t="str">
        <f t="shared" si="42"/>
        <v/>
      </c>
      <c r="Z462" t="str">
        <f>IF(ISERROR(Sheet1!AI462),"",Sheet1!AI462)</f>
        <v/>
      </c>
      <c r="AA462" t="e">
        <f>IF(Sheet1!W462="Councillors",5120,IF(Sheet1!W462="Information Technology Services Dept.",1024,IF(Sheet1!W462="City Clerk and Solicitor Dept",1953,"No")))</f>
        <v>#VALUE!</v>
      </c>
      <c r="AB462" s="5" t="s">
        <v>96</v>
      </c>
      <c r="AC462" t="e">
        <f>IF(Sheet1!W462="Councillors",4608,IF(Sheet1!W462="Information Technology Services Dept.",921,IF(Sheet1!W462="City Clerk and Solicitor Dept",1855,"No")))</f>
        <v>#VALUE!</v>
      </c>
      <c r="AD462" t="e">
        <f t="shared" si="45"/>
        <v>#VALUE!</v>
      </c>
      <c r="AE462" t="str">
        <f ca="1">IF(Sheet1!AM462="DC1MDB01","DC1",IF(Sheet1!AM462="DC1MDB02","DC1",IF(Sheet1!AM462="DC1MDB03","DC1",IF(Sheet1!AM462="DC1MDB04","DC1",IF(Sheet1!AM462="DC1MDB05","DC1",IF(Sheet1!AM462="DC1MDB06","DC1",IF(Sheet1!AM462="DC1MDB07","DC1",IF(Sheet1!AM462="DC1MDB08","DC1",IF(Sheet1!AM462="DC1MDB09","DC1",IF(Sheet1!AM462="DC1MDB10","DC1",IF(Sheet1!AM462="DC4MDB01","DC4",IF(Sheet1!AM462="DC4MDB02","DC4",IF(Sheet1!AM462="DC4MDB03","DC4",IF(Sheet1!AM462="DC4MDB04","DC4",IF(Sheet1!AM462="DC4MDB05","DC4",IF(Sheet1!AM462="DC4MDB06","DC4",IF(Sheet1!AM462="DC4MDB07","DC4",IF(Sheet1!AM462="DC4MDB08","DC4",IF(Sheet1!AM462="DC4MDB09","DC4",IF(Sheet1!AM462="DC4MDB10","DC4","$False"))))))))))))))))))))</f>
        <v>DC4</v>
      </c>
      <c r="AF462" t="s">
        <v>35</v>
      </c>
      <c r="AG462" t="e">
        <f t="shared" si="46"/>
        <v>#VALUE!</v>
      </c>
      <c r="AH462" t="e">
        <f t="shared" si="47"/>
        <v>#VALUE!</v>
      </c>
      <c r="AI462" t="s">
        <v>11</v>
      </c>
      <c r="AJ462" t="s">
        <v>12</v>
      </c>
      <c r="AK462" t="s">
        <v>13</v>
      </c>
      <c r="AL462" t="s">
        <v>14</v>
      </c>
      <c r="AM462" t="s">
        <v>5</v>
      </c>
      <c r="AN462" t="s">
        <v>15</v>
      </c>
      <c r="AO462" t="s">
        <v>16</v>
      </c>
      <c r="AP462" t="s">
        <v>17</v>
      </c>
      <c r="AQ462" t="s">
        <v>18</v>
      </c>
      <c r="AR462" t="s">
        <v>19</v>
      </c>
    </row>
    <row r="463" spans="1:44" ht="13.5" customHeight="1">
      <c r="A463" s="7"/>
      <c r="B463" s="7"/>
      <c r="C463" s="7"/>
      <c r="D463" s="8"/>
      <c r="F463" s="9" t="str">
        <f>(Sheet1!AE463)</f>
        <v/>
      </c>
      <c r="G463" t="str">
        <f>IF(OR(Sheet1!AH463="Yes",Sheet1!AF463="Yes"),"\\CMFP538\"&amp;Sheet1!AK463,"")</f>
        <v/>
      </c>
      <c r="H463" t="str">
        <f>IF(G463="","",Sheet1!AK463)</f>
        <v/>
      </c>
      <c r="I463" t="str">
        <f>IF(G463="","",Sheet1!AJ463)</f>
        <v/>
      </c>
      <c r="J463" t="e">
        <f>PROPER(Sheet1!Z463)</f>
        <v>#VALUE!</v>
      </c>
      <c r="K463" t="e">
        <f>PROPER(TRIM(IF(ISERROR(Sheet1!N463),Sheet1!Q463,Sheet1!N463)))</f>
        <v>#VALUE!</v>
      </c>
      <c r="L463" t="e">
        <f>PROPER(Sheet1!V463)</f>
        <v>#VALUE!</v>
      </c>
      <c r="M463" t="str">
        <f>TRIM(IF(ISERROR(Sheet1!P463),"",Sheet1!P463))</f>
        <v/>
      </c>
      <c r="N463" s="6" t="e">
        <f>(Sheet1!AA463)</f>
        <v>#VALUE!</v>
      </c>
      <c r="O463" s="6" t="e">
        <f t="shared" si="43"/>
        <v>#VALUE!</v>
      </c>
      <c r="P463" s="6" t="e">
        <f>IF(Sheet1!X463="No","No",IF(Sheet1!X463="","No","Yes"))</f>
        <v>#VALUE!</v>
      </c>
      <c r="Q463" t="e">
        <f>(Sheet1!AB463)</f>
        <v>#VALUE!</v>
      </c>
      <c r="R463" s="6" t="e">
        <f>IF(Sheet1!F463=FALSE,Q463,Sheet1!G463&amp;Sheet1!F463)</f>
        <v>#VALUE!</v>
      </c>
      <c r="S463" s="6" t="e">
        <f t="shared" si="44"/>
        <v>#VALUE!</v>
      </c>
      <c r="T463" s="6" t="e">
        <f>IF(Sheet1!A463=0,"C=US;A= ;P=Regional Municip;O=Lisgar;S="&amp;K463&amp;";"&amp;"G="&amp;L463&amp;";"&amp;"I="&amp;M463&amp;";","C=US;A= ;P=Regional Municip;O=Lisgar;S="&amp;K463&amp;";"&amp;"G="&amp;L463&amp;Sheet1!A463&amp;";"&amp;"I="&amp;M463&amp;";")</f>
        <v>#N/A</v>
      </c>
      <c r="U463" t="str">
        <f ca="1">(Sheet1!AM463)</f>
        <v>DC1MDB04</v>
      </c>
      <c r="V463" t="e">
        <f>(Sheet1!AC463)</f>
        <v>#VALUE!</v>
      </c>
      <c r="W463" t="e">
        <f>Sheet3!D463</f>
        <v>#VALUE!</v>
      </c>
      <c r="X463" t="e">
        <f>Sheet3!E463</f>
        <v>#VALUE!</v>
      </c>
      <c r="Y463" t="str">
        <f t="shared" si="42"/>
        <v/>
      </c>
      <c r="Z463" t="str">
        <f>IF(ISERROR(Sheet1!AI463),"",Sheet1!AI463)</f>
        <v/>
      </c>
      <c r="AA463" t="e">
        <f>IF(Sheet1!W463="Councillors",5120,IF(Sheet1!W463="Information Technology Services Dept.",1024,IF(Sheet1!W463="City Clerk and Solicitor Dept",1953,"No")))</f>
        <v>#VALUE!</v>
      </c>
      <c r="AB463" s="5" t="s">
        <v>96</v>
      </c>
      <c r="AC463" t="e">
        <f>IF(Sheet1!W463="Councillors",4608,IF(Sheet1!W463="Information Technology Services Dept.",921,IF(Sheet1!W463="City Clerk and Solicitor Dept",1855,"No")))</f>
        <v>#VALUE!</v>
      </c>
      <c r="AD463" t="e">
        <f t="shared" si="45"/>
        <v>#VALUE!</v>
      </c>
      <c r="AE463" t="str">
        <f ca="1">IF(Sheet1!AM463="DC1MDB01","DC1",IF(Sheet1!AM463="DC1MDB02","DC1",IF(Sheet1!AM463="DC1MDB03","DC1",IF(Sheet1!AM463="DC1MDB04","DC1",IF(Sheet1!AM463="DC1MDB05","DC1",IF(Sheet1!AM463="DC1MDB06","DC1",IF(Sheet1!AM463="DC1MDB07","DC1",IF(Sheet1!AM463="DC1MDB08","DC1",IF(Sheet1!AM463="DC1MDB09","DC1",IF(Sheet1!AM463="DC1MDB10","DC1",IF(Sheet1!AM463="DC4MDB01","DC4",IF(Sheet1!AM463="DC4MDB02","DC4",IF(Sheet1!AM463="DC4MDB03","DC4",IF(Sheet1!AM463="DC4MDB04","DC4",IF(Sheet1!AM463="DC4MDB05","DC4",IF(Sheet1!AM463="DC4MDB06","DC4",IF(Sheet1!AM463="DC4MDB07","DC4",IF(Sheet1!AM463="DC4MDB08","DC4",IF(Sheet1!AM463="DC4MDB09","DC4",IF(Sheet1!AM463="DC4MDB10","DC4","$False"))))))))))))))))))))</f>
        <v>DC1</v>
      </c>
      <c r="AF463" t="s">
        <v>35</v>
      </c>
      <c r="AG463" t="e">
        <f t="shared" si="46"/>
        <v>#VALUE!</v>
      </c>
      <c r="AH463" t="e">
        <f t="shared" si="47"/>
        <v>#VALUE!</v>
      </c>
      <c r="AI463" t="s">
        <v>11</v>
      </c>
      <c r="AJ463" t="s">
        <v>12</v>
      </c>
      <c r="AK463" t="s">
        <v>13</v>
      </c>
      <c r="AL463" t="s">
        <v>14</v>
      </c>
      <c r="AM463" t="s">
        <v>5</v>
      </c>
      <c r="AN463" t="s">
        <v>15</v>
      </c>
      <c r="AO463" t="s">
        <v>16</v>
      </c>
      <c r="AP463" t="s">
        <v>17</v>
      </c>
      <c r="AQ463" t="s">
        <v>18</v>
      </c>
      <c r="AR463" t="s">
        <v>19</v>
      </c>
    </row>
    <row r="464" spans="1:44" ht="13.5" customHeight="1">
      <c r="A464" s="7"/>
      <c r="B464" s="7"/>
      <c r="C464" s="7"/>
      <c r="D464" s="8"/>
      <c r="F464" s="9" t="str">
        <f>(Sheet1!AE464)</f>
        <v/>
      </c>
      <c r="G464" t="str">
        <f>IF(OR(Sheet1!AH464="Yes",Sheet1!AF464="Yes"),"\\CMFP538\"&amp;Sheet1!AK464,"")</f>
        <v/>
      </c>
      <c r="H464" t="str">
        <f>IF(G464="","",Sheet1!AK464)</f>
        <v/>
      </c>
      <c r="I464" t="str">
        <f>IF(G464="","",Sheet1!AJ464)</f>
        <v/>
      </c>
      <c r="J464" t="e">
        <f>PROPER(Sheet1!Z464)</f>
        <v>#VALUE!</v>
      </c>
      <c r="K464" t="e">
        <f>PROPER(TRIM(IF(ISERROR(Sheet1!N464),Sheet1!Q464,Sheet1!N464)))</f>
        <v>#VALUE!</v>
      </c>
      <c r="L464" t="e">
        <f>PROPER(Sheet1!V464)</f>
        <v>#VALUE!</v>
      </c>
      <c r="M464" t="str">
        <f>TRIM(IF(ISERROR(Sheet1!P464),"",Sheet1!P464))</f>
        <v/>
      </c>
      <c r="N464" s="6" t="e">
        <f>(Sheet1!AA464)</f>
        <v>#VALUE!</v>
      </c>
      <c r="O464" s="6" t="e">
        <f t="shared" si="43"/>
        <v>#VALUE!</v>
      </c>
      <c r="P464" s="6" t="e">
        <f>IF(Sheet1!X464="No","No",IF(Sheet1!X464="","No","Yes"))</f>
        <v>#VALUE!</v>
      </c>
      <c r="Q464" t="e">
        <f>(Sheet1!AB464)</f>
        <v>#VALUE!</v>
      </c>
      <c r="R464" s="6" t="e">
        <f>IF(Sheet1!F464=FALSE,Q464,Sheet1!G464&amp;Sheet1!F464)</f>
        <v>#VALUE!</v>
      </c>
      <c r="S464" s="6" t="e">
        <f t="shared" si="44"/>
        <v>#VALUE!</v>
      </c>
      <c r="T464" s="6" t="e">
        <f>IF(Sheet1!A464=0,"C=US;A= ;P=Regional Municip;O=Lisgar;S="&amp;K464&amp;";"&amp;"G="&amp;L464&amp;";"&amp;"I="&amp;M464&amp;";","C=US;A= ;P=Regional Municip;O=Lisgar;S="&amp;K464&amp;";"&amp;"G="&amp;L464&amp;Sheet1!A464&amp;";"&amp;"I="&amp;M464&amp;";")</f>
        <v>#N/A</v>
      </c>
      <c r="U464" t="str">
        <f ca="1">(Sheet1!AM464)</f>
        <v>DC4MDB07</v>
      </c>
      <c r="V464" t="e">
        <f>(Sheet1!AC464)</f>
        <v>#VALUE!</v>
      </c>
      <c r="W464" t="e">
        <f>Sheet3!D464</f>
        <v>#VALUE!</v>
      </c>
      <c r="X464" t="e">
        <f>Sheet3!E464</f>
        <v>#VALUE!</v>
      </c>
      <c r="Y464" t="str">
        <f t="shared" si="42"/>
        <v/>
      </c>
      <c r="Z464" t="str">
        <f>IF(ISERROR(Sheet1!AI464),"",Sheet1!AI464)</f>
        <v/>
      </c>
      <c r="AA464" t="e">
        <f>IF(Sheet1!W464="Councillors",5120,IF(Sheet1!W464="Information Technology Services Dept.",1024,IF(Sheet1!W464="City Clerk and Solicitor Dept",1953,"No")))</f>
        <v>#VALUE!</v>
      </c>
      <c r="AB464" s="5" t="s">
        <v>96</v>
      </c>
      <c r="AC464" t="e">
        <f>IF(Sheet1!W464="Councillors",4608,IF(Sheet1!W464="Information Technology Services Dept.",921,IF(Sheet1!W464="City Clerk and Solicitor Dept",1855,"No")))</f>
        <v>#VALUE!</v>
      </c>
      <c r="AD464" t="e">
        <f t="shared" si="45"/>
        <v>#VALUE!</v>
      </c>
      <c r="AE464" t="str">
        <f ca="1">IF(Sheet1!AM464="DC1MDB01","DC1",IF(Sheet1!AM464="DC1MDB02","DC1",IF(Sheet1!AM464="DC1MDB03","DC1",IF(Sheet1!AM464="DC1MDB04","DC1",IF(Sheet1!AM464="DC1MDB05","DC1",IF(Sheet1!AM464="DC1MDB06","DC1",IF(Sheet1!AM464="DC1MDB07","DC1",IF(Sheet1!AM464="DC1MDB08","DC1",IF(Sheet1!AM464="DC1MDB09","DC1",IF(Sheet1!AM464="DC1MDB10","DC1",IF(Sheet1!AM464="DC4MDB01","DC4",IF(Sheet1!AM464="DC4MDB02","DC4",IF(Sheet1!AM464="DC4MDB03","DC4",IF(Sheet1!AM464="DC4MDB04","DC4",IF(Sheet1!AM464="DC4MDB05","DC4",IF(Sheet1!AM464="DC4MDB06","DC4",IF(Sheet1!AM464="DC4MDB07","DC4",IF(Sheet1!AM464="DC4MDB08","DC4",IF(Sheet1!AM464="DC4MDB09","DC4",IF(Sheet1!AM464="DC4MDB10","DC4","$False"))))))))))))))))))))</f>
        <v>DC4</v>
      </c>
      <c r="AF464" t="s">
        <v>35</v>
      </c>
      <c r="AG464" t="e">
        <f t="shared" si="46"/>
        <v>#VALUE!</v>
      </c>
      <c r="AH464" t="e">
        <f t="shared" si="47"/>
        <v>#VALUE!</v>
      </c>
      <c r="AI464" t="s">
        <v>11</v>
      </c>
      <c r="AJ464" t="s">
        <v>12</v>
      </c>
      <c r="AK464" t="s">
        <v>13</v>
      </c>
      <c r="AL464" t="s">
        <v>14</v>
      </c>
      <c r="AM464" t="s">
        <v>5</v>
      </c>
      <c r="AN464" t="s">
        <v>15</v>
      </c>
      <c r="AO464" t="s">
        <v>16</v>
      </c>
      <c r="AP464" t="s">
        <v>17</v>
      </c>
      <c r="AQ464" t="s">
        <v>18</v>
      </c>
      <c r="AR464" t="s">
        <v>19</v>
      </c>
    </row>
    <row r="465" spans="1:44" ht="13.5" customHeight="1">
      <c r="A465" s="7"/>
      <c r="B465" s="7"/>
      <c r="C465" s="7"/>
      <c r="D465" s="8"/>
      <c r="F465" s="9" t="str">
        <f>(Sheet1!AE465)</f>
        <v/>
      </c>
      <c r="G465" t="str">
        <f>IF(OR(Sheet1!AH465="Yes",Sheet1!AF465="Yes"),"\\CMFP538\"&amp;Sheet1!AK465,"")</f>
        <v/>
      </c>
      <c r="H465" t="str">
        <f>IF(G465="","",Sheet1!AK465)</f>
        <v/>
      </c>
      <c r="I465" t="str">
        <f>IF(G465="","",Sheet1!AJ465)</f>
        <v/>
      </c>
      <c r="J465" t="e">
        <f>PROPER(Sheet1!Z465)</f>
        <v>#VALUE!</v>
      </c>
      <c r="K465" t="e">
        <f>PROPER(TRIM(IF(ISERROR(Sheet1!N465),Sheet1!Q465,Sheet1!N465)))</f>
        <v>#VALUE!</v>
      </c>
      <c r="L465" t="e">
        <f>PROPER(Sheet1!V465)</f>
        <v>#VALUE!</v>
      </c>
      <c r="M465" t="str">
        <f>TRIM(IF(ISERROR(Sheet1!P465),"",Sheet1!P465))</f>
        <v/>
      </c>
      <c r="N465" s="6" t="e">
        <f>(Sheet1!AA465)</f>
        <v>#VALUE!</v>
      </c>
      <c r="O465" s="6" t="e">
        <f t="shared" si="43"/>
        <v>#VALUE!</v>
      </c>
      <c r="P465" s="6" t="e">
        <f>IF(Sheet1!X465="No","No",IF(Sheet1!X465="","No","Yes"))</f>
        <v>#VALUE!</v>
      </c>
      <c r="Q465" t="e">
        <f>(Sheet1!AB465)</f>
        <v>#VALUE!</v>
      </c>
      <c r="R465" s="6" t="e">
        <f>IF(Sheet1!F465=FALSE,Q465,Sheet1!G465&amp;Sheet1!F465)</f>
        <v>#VALUE!</v>
      </c>
      <c r="S465" s="6" t="e">
        <f t="shared" si="44"/>
        <v>#VALUE!</v>
      </c>
      <c r="T465" s="6" t="e">
        <f>IF(Sheet1!A465=0,"C=US;A= ;P=Regional Municip;O=Lisgar;S="&amp;K465&amp;";"&amp;"G="&amp;L465&amp;";"&amp;"I="&amp;M465&amp;";","C=US;A= ;P=Regional Municip;O=Lisgar;S="&amp;K465&amp;";"&amp;"G="&amp;L465&amp;Sheet1!A465&amp;";"&amp;"I="&amp;M465&amp;";")</f>
        <v>#N/A</v>
      </c>
      <c r="U465" t="str">
        <f ca="1">(Sheet1!AM465)</f>
        <v>DC4MDB10</v>
      </c>
      <c r="V465" t="e">
        <f>(Sheet1!AC465)</f>
        <v>#VALUE!</v>
      </c>
      <c r="W465" t="e">
        <f>Sheet3!D465</f>
        <v>#VALUE!</v>
      </c>
      <c r="X465" t="e">
        <f>Sheet3!E465</f>
        <v>#VALUE!</v>
      </c>
      <c r="Y465" t="str">
        <f t="shared" si="42"/>
        <v/>
      </c>
      <c r="Z465" t="str">
        <f>IF(ISERROR(Sheet1!AI465),"",Sheet1!AI465)</f>
        <v/>
      </c>
      <c r="AA465" t="e">
        <f>IF(Sheet1!W465="Councillors",5120,IF(Sheet1!W465="Information Technology Services Dept.",1024,IF(Sheet1!W465="City Clerk and Solicitor Dept",1953,"No")))</f>
        <v>#VALUE!</v>
      </c>
      <c r="AB465" s="5" t="s">
        <v>96</v>
      </c>
      <c r="AC465" t="e">
        <f>IF(Sheet1!W465="Councillors",4608,IF(Sheet1!W465="Information Technology Services Dept.",921,IF(Sheet1!W465="City Clerk and Solicitor Dept",1855,"No")))</f>
        <v>#VALUE!</v>
      </c>
      <c r="AD465" t="e">
        <f t="shared" si="45"/>
        <v>#VALUE!</v>
      </c>
      <c r="AE465" t="str">
        <f ca="1">IF(Sheet1!AM465="DC1MDB01","DC1",IF(Sheet1!AM465="DC1MDB02","DC1",IF(Sheet1!AM465="DC1MDB03","DC1",IF(Sheet1!AM465="DC1MDB04","DC1",IF(Sheet1!AM465="DC1MDB05","DC1",IF(Sheet1!AM465="DC1MDB06","DC1",IF(Sheet1!AM465="DC1MDB07","DC1",IF(Sheet1!AM465="DC1MDB08","DC1",IF(Sheet1!AM465="DC1MDB09","DC1",IF(Sheet1!AM465="DC1MDB10","DC1",IF(Sheet1!AM465="DC4MDB01","DC4",IF(Sheet1!AM465="DC4MDB02","DC4",IF(Sheet1!AM465="DC4MDB03","DC4",IF(Sheet1!AM465="DC4MDB04","DC4",IF(Sheet1!AM465="DC4MDB05","DC4",IF(Sheet1!AM465="DC4MDB06","DC4",IF(Sheet1!AM465="DC4MDB07","DC4",IF(Sheet1!AM465="DC4MDB08","DC4",IF(Sheet1!AM465="DC4MDB09","DC4",IF(Sheet1!AM465="DC4MDB10","DC4","$False"))))))))))))))))))))</f>
        <v>DC4</v>
      </c>
      <c r="AF465" t="s">
        <v>35</v>
      </c>
      <c r="AG465" t="e">
        <f t="shared" si="46"/>
        <v>#VALUE!</v>
      </c>
      <c r="AH465" t="e">
        <f t="shared" si="47"/>
        <v>#VALUE!</v>
      </c>
      <c r="AI465" t="s">
        <v>11</v>
      </c>
      <c r="AJ465" t="s">
        <v>12</v>
      </c>
      <c r="AK465" t="s">
        <v>13</v>
      </c>
      <c r="AL465" t="s">
        <v>14</v>
      </c>
      <c r="AM465" t="s">
        <v>5</v>
      </c>
      <c r="AN465" t="s">
        <v>15</v>
      </c>
      <c r="AO465" t="s">
        <v>16</v>
      </c>
      <c r="AP465" t="s">
        <v>17</v>
      </c>
      <c r="AQ465" t="s">
        <v>18</v>
      </c>
      <c r="AR465" t="s">
        <v>19</v>
      </c>
    </row>
    <row r="466" spans="1:44" ht="13.5" customHeight="1">
      <c r="A466" s="7"/>
      <c r="B466" s="7"/>
      <c r="C466" s="7"/>
      <c r="D466" s="8"/>
      <c r="F466" s="9" t="str">
        <f>(Sheet1!AE466)</f>
        <v/>
      </c>
      <c r="G466" t="str">
        <f>IF(OR(Sheet1!AH466="Yes",Sheet1!AF466="Yes"),"\\CMFP538\"&amp;Sheet1!AK466,"")</f>
        <v/>
      </c>
      <c r="H466" t="str">
        <f>IF(G466="","",Sheet1!AK466)</f>
        <v/>
      </c>
      <c r="I466" t="str">
        <f>IF(G466="","",Sheet1!AJ466)</f>
        <v/>
      </c>
      <c r="J466" t="e">
        <f>PROPER(Sheet1!Z466)</f>
        <v>#VALUE!</v>
      </c>
      <c r="K466" t="e">
        <f>PROPER(TRIM(IF(ISERROR(Sheet1!N466),Sheet1!Q466,Sheet1!N466)))</f>
        <v>#VALUE!</v>
      </c>
      <c r="L466" t="e">
        <f>PROPER(Sheet1!V466)</f>
        <v>#VALUE!</v>
      </c>
      <c r="M466" t="str">
        <f>TRIM(IF(ISERROR(Sheet1!P466),"",Sheet1!P466))</f>
        <v/>
      </c>
      <c r="N466" s="6" t="e">
        <f>(Sheet1!AA466)</f>
        <v>#VALUE!</v>
      </c>
      <c r="O466" s="6" t="e">
        <f t="shared" si="43"/>
        <v>#VALUE!</v>
      </c>
      <c r="P466" s="6" t="e">
        <f>IF(Sheet1!X466="No","No",IF(Sheet1!X466="","No","Yes"))</f>
        <v>#VALUE!</v>
      </c>
      <c r="Q466" t="e">
        <f>(Sheet1!AB466)</f>
        <v>#VALUE!</v>
      </c>
      <c r="R466" s="6" t="e">
        <f>IF(Sheet1!F466=FALSE,Q466,Sheet1!G466&amp;Sheet1!F466)</f>
        <v>#VALUE!</v>
      </c>
      <c r="S466" s="6" t="e">
        <f t="shared" si="44"/>
        <v>#VALUE!</v>
      </c>
      <c r="T466" s="6" t="e">
        <f>IF(Sheet1!A466=0,"C=US;A= ;P=Regional Municip;O=Lisgar;S="&amp;K466&amp;";"&amp;"G="&amp;L466&amp;";"&amp;"I="&amp;M466&amp;";","C=US;A= ;P=Regional Municip;O=Lisgar;S="&amp;K466&amp;";"&amp;"G="&amp;L466&amp;Sheet1!A466&amp;";"&amp;"I="&amp;M466&amp;";")</f>
        <v>#N/A</v>
      </c>
      <c r="U466" t="str">
        <f ca="1">(Sheet1!AM466)</f>
        <v>DC4MDB06</v>
      </c>
      <c r="V466" t="e">
        <f>(Sheet1!AC466)</f>
        <v>#VALUE!</v>
      </c>
      <c r="W466" t="e">
        <f>Sheet3!D466</f>
        <v>#VALUE!</v>
      </c>
      <c r="X466" t="e">
        <f>Sheet3!E466</f>
        <v>#VALUE!</v>
      </c>
      <c r="Y466" t="str">
        <f t="shared" si="42"/>
        <v/>
      </c>
      <c r="Z466" t="str">
        <f>IF(ISERROR(Sheet1!AI466),"",Sheet1!AI466)</f>
        <v/>
      </c>
      <c r="AA466" t="e">
        <f>IF(Sheet1!W466="Councillors",5120,IF(Sheet1!W466="Information Technology Services Dept.",1024,IF(Sheet1!W466="City Clerk and Solicitor Dept",1953,"No")))</f>
        <v>#VALUE!</v>
      </c>
      <c r="AB466" s="5" t="s">
        <v>96</v>
      </c>
      <c r="AC466" t="e">
        <f>IF(Sheet1!W466="Councillors",4608,IF(Sheet1!W466="Information Technology Services Dept.",921,IF(Sheet1!W466="City Clerk and Solicitor Dept",1855,"No")))</f>
        <v>#VALUE!</v>
      </c>
      <c r="AD466" t="e">
        <f t="shared" si="45"/>
        <v>#VALUE!</v>
      </c>
      <c r="AE466" t="str">
        <f ca="1">IF(Sheet1!AM466="DC1MDB01","DC1",IF(Sheet1!AM466="DC1MDB02","DC1",IF(Sheet1!AM466="DC1MDB03","DC1",IF(Sheet1!AM466="DC1MDB04","DC1",IF(Sheet1!AM466="DC1MDB05","DC1",IF(Sheet1!AM466="DC1MDB06","DC1",IF(Sheet1!AM466="DC1MDB07","DC1",IF(Sheet1!AM466="DC1MDB08","DC1",IF(Sheet1!AM466="DC1MDB09","DC1",IF(Sheet1!AM466="DC1MDB10","DC1",IF(Sheet1!AM466="DC4MDB01","DC4",IF(Sheet1!AM466="DC4MDB02","DC4",IF(Sheet1!AM466="DC4MDB03","DC4",IF(Sheet1!AM466="DC4MDB04","DC4",IF(Sheet1!AM466="DC4MDB05","DC4",IF(Sheet1!AM466="DC4MDB06","DC4",IF(Sheet1!AM466="DC4MDB07","DC4",IF(Sheet1!AM466="DC4MDB08","DC4",IF(Sheet1!AM466="DC4MDB09","DC4",IF(Sheet1!AM466="DC4MDB10","DC4","$False"))))))))))))))))))))</f>
        <v>DC4</v>
      </c>
      <c r="AF466" t="s">
        <v>35</v>
      </c>
      <c r="AG466" t="e">
        <f t="shared" si="46"/>
        <v>#VALUE!</v>
      </c>
      <c r="AH466" t="e">
        <f t="shared" si="47"/>
        <v>#VALUE!</v>
      </c>
      <c r="AI466" t="s">
        <v>11</v>
      </c>
      <c r="AJ466" t="s">
        <v>12</v>
      </c>
      <c r="AK466" t="s">
        <v>13</v>
      </c>
      <c r="AL466" t="s">
        <v>14</v>
      </c>
      <c r="AM466" t="s">
        <v>5</v>
      </c>
      <c r="AN466" t="s">
        <v>15</v>
      </c>
      <c r="AO466" t="s">
        <v>16</v>
      </c>
      <c r="AP466" t="s">
        <v>17</v>
      </c>
      <c r="AQ466" t="s">
        <v>18</v>
      </c>
      <c r="AR466" t="s">
        <v>19</v>
      </c>
    </row>
    <row r="467" spans="1:44" ht="13.5" customHeight="1">
      <c r="A467" s="7"/>
      <c r="B467" s="7"/>
      <c r="C467" s="7"/>
      <c r="D467" s="8"/>
      <c r="F467" s="9" t="str">
        <f>(Sheet1!AE467)</f>
        <v/>
      </c>
      <c r="G467" t="str">
        <f>IF(OR(Sheet1!AH467="Yes",Sheet1!AF467="Yes"),"\\CMFP538\"&amp;Sheet1!AK467,"")</f>
        <v/>
      </c>
      <c r="H467" t="str">
        <f>IF(G467="","",Sheet1!AK467)</f>
        <v/>
      </c>
      <c r="I467" t="str">
        <f>IF(G467="","",Sheet1!AJ467)</f>
        <v/>
      </c>
      <c r="J467" t="e">
        <f>PROPER(Sheet1!Z467)</f>
        <v>#VALUE!</v>
      </c>
      <c r="K467" t="e">
        <f>PROPER(TRIM(IF(ISERROR(Sheet1!N467),Sheet1!Q467,Sheet1!N467)))</f>
        <v>#VALUE!</v>
      </c>
      <c r="L467" t="e">
        <f>PROPER(Sheet1!V467)</f>
        <v>#VALUE!</v>
      </c>
      <c r="M467" t="str">
        <f>TRIM(IF(ISERROR(Sheet1!P467),"",Sheet1!P467))</f>
        <v/>
      </c>
      <c r="N467" s="6" t="e">
        <f>(Sheet1!AA467)</f>
        <v>#VALUE!</v>
      </c>
      <c r="O467" s="6" t="e">
        <f t="shared" si="43"/>
        <v>#VALUE!</v>
      </c>
      <c r="P467" s="6" t="e">
        <f>IF(Sheet1!X467="No","No",IF(Sheet1!X467="","No","Yes"))</f>
        <v>#VALUE!</v>
      </c>
      <c r="Q467" t="e">
        <f>(Sheet1!AB467)</f>
        <v>#VALUE!</v>
      </c>
      <c r="R467" s="6" t="e">
        <f>IF(Sheet1!F467=FALSE,Q467,Sheet1!G467&amp;Sheet1!F467)</f>
        <v>#VALUE!</v>
      </c>
      <c r="S467" s="6" t="e">
        <f t="shared" si="44"/>
        <v>#VALUE!</v>
      </c>
      <c r="T467" s="6" t="e">
        <f>IF(Sheet1!A467=0,"C=US;A= ;P=Regional Municip;O=Lisgar;S="&amp;K467&amp;";"&amp;"G="&amp;L467&amp;";"&amp;"I="&amp;M467&amp;";","C=US;A= ;P=Regional Municip;O=Lisgar;S="&amp;K467&amp;";"&amp;"G="&amp;L467&amp;Sheet1!A467&amp;";"&amp;"I="&amp;M467&amp;";")</f>
        <v>#N/A</v>
      </c>
      <c r="U467" t="str">
        <f ca="1">(Sheet1!AM467)</f>
        <v>DC4MDB07</v>
      </c>
      <c r="V467" t="e">
        <f>(Sheet1!AC467)</f>
        <v>#VALUE!</v>
      </c>
      <c r="W467" t="e">
        <f>Sheet3!D467</f>
        <v>#VALUE!</v>
      </c>
      <c r="X467" t="e">
        <f>Sheet3!E467</f>
        <v>#VALUE!</v>
      </c>
      <c r="Y467" t="str">
        <f t="shared" si="42"/>
        <v/>
      </c>
      <c r="Z467" t="str">
        <f>IF(ISERROR(Sheet1!AI467),"",Sheet1!AI467)</f>
        <v/>
      </c>
      <c r="AA467" t="e">
        <f>IF(Sheet1!W467="Councillors",5120,IF(Sheet1!W467="Information Technology Services Dept.",1024,IF(Sheet1!W467="City Clerk and Solicitor Dept",1953,"No")))</f>
        <v>#VALUE!</v>
      </c>
      <c r="AB467" s="5" t="s">
        <v>96</v>
      </c>
      <c r="AC467" t="e">
        <f>IF(Sheet1!W467="Councillors",4608,IF(Sheet1!W467="Information Technology Services Dept.",921,IF(Sheet1!W467="City Clerk and Solicitor Dept",1855,"No")))</f>
        <v>#VALUE!</v>
      </c>
      <c r="AD467" t="e">
        <f t="shared" si="45"/>
        <v>#VALUE!</v>
      </c>
      <c r="AE467" t="str">
        <f ca="1">IF(Sheet1!AM467="DC1MDB01","DC1",IF(Sheet1!AM467="DC1MDB02","DC1",IF(Sheet1!AM467="DC1MDB03","DC1",IF(Sheet1!AM467="DC1MDB04","DC1",IF(Sheet1!AM467="DC1MDB05","DC1",IF(Sheet1!AM467="DC1MDB06","DC1",IF(Sheet1!AM467="DC1MDB07","DC1",IF(Sheet1!AM467="DC1MDB08","DC1",IF(Sheet1!AM467="DC1MDB09","DC1",IF(Sheet1!AM467="DC1MDB10","DC1",IF(Sheet1!AM467="DC4MDB01","DC4",IF(Sheet1!AM467="DC4MDB02","DC4",IF(Sheet1!AM467="DC4MDB03","DC4",IF(Sheet1!AM467="DC4MDB04","DC4",IF(Sheet1!AM467="DC4MDB05","DC4",IF(Sheet1!AM467="DC4MDB06","DC4",IF(Sheet1!AM467="DC4MDB07","DC4",IF(Sheet1!AM467="DC4MDB08","DC4",IF(Sheet1!AM467="DC4MDB09","DC4",IF(Sheet1!AM467="DC4MDB10","DC4","$False"))))))))))))))))))))</f>
        <v>DC4</v>
      </c>
      <c r="AF467" t="s">
        <v>35</v>
      </c>
      <c r="AG467" t="e">
        <f t="shared" si="46"/>
        <v>#VALUE!</v>
      </c>
      <c r="AH467" t="e">
        <f t="shared" si="47"/>
        <v>#VALUE!</v>
      </c>
      <c r="AI467" t="s">
        <v>11</v>
      </c>
      <c r="AJ467" t="s">
        <v>12</v>
      </c>
      <c r="AK467" t="s">
        <v>13</v>
      </c>
      <c r="AL467" t="s">
        <v>14</v>
      </c>
      <c r="AM467" t="s">
        <v>5</v>
      </c>
      <c r="AN467" t="s">
        <v>15</v>
      </c>
      <c r="AO467" t="s">
        <v>16</v>
      </c>
      <c r="AP467" t="s">
        <v>17</v>
      </c>
      <c r="AQ467" t="s">
        <v>18</v>
      </c>
      <c r="AR467" t="s">
        <v>19</v>
      </c>
    </row>
    <row r="468" spans="1:44" ht="13.5" customHeight="1">
      <c r="A468" s="7"/>
      <c r="B468" s="7"/>
      <c r="C468" s="7"/>
      <c r="D468" s="8"/>
      <c r="F468" s="9" t="str">
        <f>(Sheet1!AE468)</f>
        <v/>
      </c>
      <c r="G468" t="str">
        <f>IF(OR(Sheet1!AH468="Yes",Sheet1!AF468="Yes"),"\\CMFP538\"&amp;Sheet1!AK468,"")</f>
        <v/>
      </c>
      <c r="H468" t="str">
        <f>IF(G468="","",Sheet1!AK468)</f>
        <v/>
      </c>
      <c r="I468" t="str">
        <f>IF(G468="","",Sheet1!AJ468)</f>
        <v/>
      </c>
      <c r="J468" t="e">
        <f>PROPER(Sheet1!Z468)</f>
        <v>#VALUE!</v>
      </c>
      <c r="K468" t="e">
        <f>PROPER(TRIM(IF(ISERROR(Sheet1!N468),Sheet1!Q468,Sheet1!N468)))</f>
        <v>#VALUE!</v>
      </c>
      <c r="L468" t="e">
        <f>PROPER(Sheet1!V468)</f>
        <v>#VALUE!</v>
      </c>
      <c r="M468" t="str">
        <f>TRIM(IF(ISERROR(Sheet1!P468),"",Sheet1!P468))</f>
        <v/>
      </c>
      <c r="N468" s="6" t="e">
        <f>(Sheet1!AA468)</f>
        <v>#VALUE!</v>
      </c>
      <c r="O468" s="6" t="e">
        <f t="shared" si="43"/>
        <v>#VALUE!</v>
      </c>
      <c r="P468" s="6" t="e">
        <f>IF(Sheet1!X468="No","No",IF(Sheet1!X468="","No","Yes"))</f>
        <v>#VALUE!</v>
      </c>
      <c r="Q468" t="e">
        <f>(Sheet1!AB468)</f>
        <v>#VALUE!</v>
      </c>
      <c r="R468" s="6" t="e">
        <f>IF(Sheet1!F468=FALSE,Q468,Sheet1!G468&amp;Sheet1!F468)</f>
        <v>#VALUE!</v>
      </c>
      <c r="S468" s="6" t="e">
        <f t="shared" si="44"/>
        <v>#VALUE!</v>
      </c>
      <c r="T468" s="6" t="e">
        <f>IF(Sheet1!A468=0,"C=US;A= ;P=Regional Municip;O=Lisgar;S="&amp;K468&amp;";"&amp;"G="&amp;L468&amp;";"&amp;"I="&amp;M468&amp;";","C=US;A= ;P=Regional Municip;O=Lisgar;S="&amp;K468&amp;";"&amp;"G="&amp;L468&amp;Sheet1!A468&amp;";"&amp;"I="&amp;M468&amp;";")</f>
        <v>#N/A</v>
      </c>
      <c r="U468" t="str">
        <f ca="1">(Sheet1!AM468)</f>
        <v>DC4MDB04</v>
      </c>
      <c r="V468" t="e">
        <f>(Sheet1!AC468)</f>
        <v>#VALUE!</v>
      </c>
      <c r="W468" t="e">
        <f>Sheet3!D468</f>
        <v>#VALUE!</v>
      </c>
      <c r="X468" t="e">
        <f>Sheet3!E468</f>
        <v>#VALUE!</v>
      </c>
      <c r="Y468" t="str">
        <f t="shared" si="42"/>
        <v/>
      </c>
      <c r="Z468" t="str">
        <f>IF(ISERROR(Sheet1!AI468),"",Sheet1!AI468)</f>
        <v/>
      </c>
      <c r="AA468" t="e">
        <f>IF(Sheet1!W468="Councillors",5120,IF(Sheet1!W468="Information Technology Services Dept.",1024,IF(Sheet1!W468="City Clerk and Solicitor Dept",1953,"No")))</f>
        <v>#VALUE!</v>
      </c>
      <c r="AB468" s="5" t="s">
        <v>96</v>
      </c>
      <c r="AC468" t="e">
        <f>IF(Sheet1!W468="Councillors",4608,IF(Sheet1!W468="Information Technology Services Dept.",921,IF(Sheet1!W468="City Clerk and Solicitor Dept",1855,"No")))</f>
        <v>#VALUE!</v>
      </c>
      <c r="AD468" t="e">
        <f t="shared" si="45"/>
        <v>#VALUE!</v>
      </c>
      <c r="AE468" t="str">
        <f ca="1">IF(Sheet1!AM468="DC1MDB01","DC1",IF(Sheet1!AM468="DC1MDB02","DC1",IF(Sheet1!AM468="DC1MDB03","DC1",IF(Sheet1!AM468="DC1MDB04","DC1",IF(Sheet1!AM468="DC1MDB05","DC1",IF(Sheet1!AM468="DC1MDB06","DC1",IF(Sheet1!AM468="DC1MDB07","DC1",IF(Sheet1!AM468="DC1MDB08","DC1",IF(Sheet1!AM468="DC1MDB09","DC1",IF(Sheet1!AM468="DC1MDB10","DC1",IF(Sheet1!AM468="DC4MDB01","DC4",IF(Sheet1!AM468="DC4MDB02","DC4",IF(Sheet1!AM468="DC4MDB03","DC4",IF(Sheet1!AM468="DC4MDB04","DC4",IF(Sheet1!AM468="DC4MDB05","DC4",IF(Sheet1!AM468="DC4MDB06","DC4",IF(Sheet1!AM468="DC4MDB07","DC4",IF(Sheet1!AM468="DC4MDB08","DC4",IF(Sheet1!AM468="DC4MDB09","DC4",IF(Sheet1!AM468="DC4MDB10","DC4","$False"))))))))))))))))))))</f>
        <v>DC4</v>
      </c>
      <c r="AF468" t="s">
        <v>35</v>
      </c>
      <c r="AG468" t="e">
        <f t="shared" si="46"/>
        <v>#VALUE!</v>
      </c>
      <c r="AH468" t="e">
        <f t="shared" si="47"/>
        <v>#VALUE!</v>
      </c>
      <c r="AI468" t="s">
        <v>11</v>
      </c>
      <c r="AJ468" t="s">
        <v>12</v>
      </c>
      <c r="AK468" t="s">
        <v>13</v>
      </c>
      <c r="AL468" t="s">
        <v>14</v>
      </c>
      <c r="AM468" t="s">
        <v>5</v>
      </c>
      <c r="AN468" t="s">
        <v>15</v>
      </c>
      <c r="AO468" t="s">
        <v>16</v>
      </c>
      <c r="AP468" t="s">
        <v>17</v>
      </c>
      <c r="AQ468" t="s">
        <v>18</v>
      </c>
      <c r="AR468" t="s">
        <v>19</v>
      </c>
    </row>
    <row r="469" spans="1:44" ht="13.5" customHeight="1">
      <c r="A469" s="7"/>
      <c r="B469" s="7"/>
      <c r="C469" s="7"/>
      <c r="D469" s="8"/>
      <c r="F469" s="9" t="str">
        <f>(Sheet1!AE469)</f>
        <v/>
      </c>
      <c r="G469" t="str">
        <f>IF(OR(Sheet1!AH469="Yes",Sheet1!AF469="Yes"),"\\CMFP538\"&amp;Sheet1!AK469,"")</f>
        <v/>
      </c>
      <c r="H469" t="str">
        <f>IF(G469="","",Sheet1!AK469)</f>
        <v/>
      </c>
      <c r="I469" t="str">
        <f>IF(G469="","",Sheet1!AJ469)</f>
        <v/>
      </c>
      <c r="J469" t="e">
        <f>PROPER(Sheet1!Z469)</f>
        <v>#VALUE!</v>
      </c>
      <c r="K469" t="e">
        <f>PROPER(TRIM(IF(ISERROR(Sheet1!N469),Sheet1!Q469,Sheet1!N469)))</f>
        <v>#VALUE!</v>
      </c>
      <c r="L469" t="e">
        <f>PROPER(Sheet1!V469)</f>
        <v>#VALUE!</v>
      </c>
      <c r="M469" t="str">
        <f>TRIM(IF(ISERROR(Sheet1!P469),"",Sheet1!P469))</f>
        <v/>
      </c>
      <c r="N469" s="6" t="e">
        <f>(Sheet1!AA469)</f>
        <v>#VALUE!</v>
      </c>
      <c r="O469" s="6" t="e">
        <f t="shared" si="43"/>
        <v>#VALUE!</v>
      </c>
      <c r="P469" s="6" t="e">
        <f>IF(Sheet1!X469="No","No",IF(Sheet1!X469="","No","Yes"))</f>
        <v>#VALUE!</v>
      </c>
      <c r="Q469" t="e">
        <f>(Sheet1!AB469)</f>
        <v>#VALUE!</v>
      </c>
      <c r="R469" s="6" t="e">
        <f>IF(Sheet1!F469=FALSE,Q469,Sheet1!G469&amp;Sheet1!F469)</f>
        <v>#VALUE!</v>
      </c>
      <c r="S469" s="6" t="e">
        <f t="shared" si="44"/>
        <v>#VALUE!</v>
      </c>
      <c r="T469" s="6" t="e">
        <f>IF(Sheet1!A469=0,"C=US;A= ;P=Regional Municip;O=Lisgar;S="&amp;K469&amp;";"&amp;"G="&amp;L469&amp;";"&amp;"I="&amp;M469&amp;";","C=US;A= ;P=Regional Municip;O=Lisgar;S="&amp;K469&amp;";"&amp;"G="&amp;L469&amp;Sheet1!A469&amp;";"&amp;"I="&amp;M469&amp;";")</f>
        <v>#N/A</v>
      </c>
      <c r="U469" t="str">
        <f ca="1">(Sheet1!AM469)</f>
        <v>DC4MDB02</v>
      </c>
      <c r="V469" t="e">
        <f>(Sheet1!AC469)</f>
        <v>#VALUE!</v>
      </c>
      <c r="W469" t="e">
        <f>Sheet3!D469</f>
        <v>#VALUE!</v>
      </c>
      <c r="X469" t="e">
        <f>Sheet3!E469</f>
        <v>#VALUE!</v>
      </c>
      <c r="Y469" t="str">
        <f t="shared" si="42"/>
        <v/>
      </c>
      <c r="Z469" t="str">
        <f>IF(ISERROR(Sheet1!AI469),"",Sheet1!AI469)</f>
        <v/>
      </c>
      <c r="AA469" t="e">
        <f>IF(Sheet1!W469="Councillors",5120,IF(Sheet1!W469="Information Technology Services Dept.",1024,IF(Sheet1!W469="City Clerk and Solicitor Dept",1953,"No")))</f>
        <v>#VALUE!</v>
      </c>
      <c r="AB469" s="5" t="s">
        <v>96</v>
      </c>
      <c r="AC469" t="e">
        <f>IF(Sheet1!W469="Councillors",4608,IF(Sheet1!W469="Information Technology Services Dept.",921,IF(Sheet1!W469="City Clerk and Solicitor Dept",1855,"No")))</f>
        <v>#VALUE!</v>
      </c>
      <c r="AD469" t="e">
        <f t="shared" si="45"/>
        <v>#VALUE!</v>
      </c>
      <c r="AE469" t="str">
        <f ca="1">IF(Sheet1!AM469="DC1MDB01","DC1",IF(Sheet1!AM469="DC1MDB02","DC1",IF(Sheet1!AM469="DC1MDB03","DC1",IF(Sheet1!AM469="DC1MDB04","DC1",IF(Sheet1!AM469="DC1MDB05","DC1",IF(Sheet1!AM469="DC1MDB06","DC1",IF(Sheet1!AM469="DC1MDB07","DC1",IF(Sheet1!AM469="DC1MDB08","DC1",IF(Sheet1!AM469="DC1MDB09","DC1",IF(Sheet1!AM469="DC1MDB10","DC1",IF(Sheet1!AM469="DC4MDB01","DC4",IF(Sheet1!AM469="DC4MDB02","DC4",IF(Sheet1!AM469="DC4MDB03","DC4",IF(Sheet1!AM469="DC4MDB04","DC4",IF(Sheet1!AM469="DC4MDB05","DC4",IF(Sheet1!AM469="DC4MDB06","DC4",IF(Sheet1!AM469="DC4MDB07","DC4",IF(Sheet1!AM469="DC4MDB08","DC4",IF(Sheet1!AM469="DC4MDB09","DC4",IF(Sheet1!AM469="DC4MDB10","DC4","$False"))))))))))))))))))))</f>
        <v>DC4</v>
      </c>
      <c r="AF469" t="s">
        <v>35</v>
      </c>
      <c r="AG469" t="e">
        <f t="shared" si="46"/>
        <v>#VALUE!</v>
      </c>
      <c r="AH469" t="e">
        <f t="shared" si="47"/>
        <v>#VALUE!</v>
      </c>
      <c r="AI469" t="s">
        <v>11</v>
      </c>
      <c r="AJ469" t="s">
        <v>12</v>
      </c>
      <c r="AK469" t="s">
        <v>13</v>
      </c>
      <c r="AL469" t="s">
        <v>14</v>
      </c>
      <c r="AM469" t="s">
        <v>5</v>
      </c>
      <c r="AN469" t="s">
        <v>15</v>
      </c>
      <c r="AO469" t="s">
        <v>16</v>
      </c>
      <c r="AP469" t="s">
        <v>17</v>
      </c>
      <c r="AQ469" t="s">
        <v>18</v>
      </c>
      <c r="AR469" t="s">
        <v>19</v>
      </c>
    </row>
    <row r="470" spans="1:44" ht="13.5" customHeight="1">
      <c r="A470" s="7"/>
      <c r="B470" s="7"/>
      <c r="C470" s="7"/>
      <c r="D470" s="8"/>
      <c r="F470" s="9" t="str">
        <f>(Sheet1!AE470)</f>
        <v/>
      </c>
      <c r="G470" t="str">
        <f>IF(OR(Sheet1!AH470="Yes",Sheet1!AF470="Yes"),"\\CMFP538\"&amp;Sheet1!AK470,"")</f>
        <v/>
      </c>
      <c r="H470" t="str">
        <f>IF(G470="","",Sheet1!AK470)</f>
        <v/>
      </c>
      <c r="I470" t="str">
        <f>IF(G470="","",Sheet1!AJ470)</f>
        <v/>
      </c>
      <c r="J470" t="e">
        <f>PROPER(Sheet1!Z470)</f>
        <v>#VALUE!</v>
      </c>
      <c r="K470" t="e">
        <f>PROPER(TRIM(IF(ISERROR(Sheet1!N470),Sheet1!Q470,Sheet1!N470)))</f>
        <v>#VALUE!</v>
      </c>
      <c r="L470" t="e">
        <f>PROPER(Sheet1!V470)</f>
        <v>#VALUE!</v>
      </c>
      <c r="M470" t="str">
        <f>TRIM(IF(ISERROR(Sheet1!P470),"",Sheet1!P470))</f>
        <v/>
      </c>
      <c r="N470" s="6" t="e">
        <f>(Sheet1!AA470)</f>
        <v>#VALUE!</v>
      </c>
      <c r="O470" s="6" t="e">
        <f t="shared" si="43"/>
        <v>#VALUE!</v>
      </c>
      <c r="P470" s="6" t="e">
        <f>IF(Sheet1!X470="No","No",IF(Sheet1!X470="","No","Yes"))</f>
        <v>#VALUE!</v>
      </c>
      <c r="Q470" t="e">
        <f>(Sheet1!AB470)</f>
        <v>#VALUE!</v>
      </c>
      <c r="R470" s="6" t="e">
        <f>IF(Sheet1!F470=FALSE,Q470,Sheet1!G470&amp;Sheet1!F470)</f>
        <v>#VALUE!</v>
      </c>
      <c r="S470" s="6" t="e">
        <f t="shared" si="44"/>
        <v>#VALUE!</v>
      </c>
      <c r="T470" s="6" t="e">
        <f>IF(Sheet1!A470=0,"C=US;A= ;P=Regional Municip;O=Lisgar;S="&amp;K470&amp;";"&amp;"G="&amp;L470&amp;";"&amp;"I="&amp;M470&amp;";","C=US;A= ;P=Regional Municip;O=Lisgar;S="&amp;K470&amp;";"&amp;"G="&amp;L470&amp;Sheet1!A470&amp;";"&amp;"I="&amp;M470&amp;";")</f>
        <v>#N/A</v>
      </c>
      <c r="U470" t="str">
        <f ca="1">(Sheet1!AM470)</f>
        <v>DC4MDB05</v>
      </c>
      <c r="V470" t="e">
        <f>(Sheet1!AC470)</f>
        <v>#VALUE!</v>
      </c>
      <c r="W470" t="e">
        <f>Sheet3!D470</f>
        <v>#VALUE!</v>
      </c>
      <c r="X470" t="e">
        <f>Sheet3!E470</f>
        <v>#VALUE!</v>
      </c>
      <c r="Y470" t="str">
        <f t="shared" si="42"/>
        <v/>
      </c>
      <c r="Z470" t="str">
        <f>IF(ISERROR(Sheet1!AI470),"",Sheet1!AI470)</f>
        <v/>
      </c>
      <c r="AA470" t="e">
        <f>IF(Sheet1!W470="Councillors",5120,IF(Sheet1!W470="Information Technology Services Dept.",1024,IF(Sheet1!W470="City Clerk and Solicitor Dept",1953,"No")))</f>
        <v>#VALUE!</v>
      </c>
      <c r="AB470" s="5" t="s">
        <v>96</v>
      </c>
      <c r="AC470" t="e">
        <f>IF(Sheet1!W470="Councillors",4608,IF(Sheet1!W470="Information Technology Services Dept.",921,IF(Sheet1!W470="City Clerk and Solicitor Dept",1855,"No")))</f>
        <v>#VALUE!</v>
      </c>
      <c r="AD470" t="e">
        <f t="shared" si="45"/>
        <v>#VALUE!</v>
      </c>
      <c r="AE470" t="str">
        <f ca="1">IF(Sheet1!AM470="DC1MDB01","DC1",IF(Sheet1!AM470="DC1MDB02","DC1",IF(Sheet1!AM470="DC1MDB03","DC1",IF(Sheet1!AM470="DC1MDB04","DC1",IF(Sheet1!AM470="DC1MDB05","DC1",IF(Sheet1!AM470="DC1MDB06","DC1",IF(Sheet1!AM470="DC1MDB07","DC1",IF(Sheet1!AM470="DC1MDB08","DC1",IF(Sheet1!AM470="DC1MDB09","DC1",IF(Sheet1!AM470="DC1MDB10","DC1",IF(Sheet1!AM470="DC4MDB01","DC4",IF(Sheet1!AM470="DC4MDB02","DC4",IF(Sheet1!AM470="DC4MDB03","DC4",IF(Sheet1!AM470="DC4MDB04","DC4",IF(Sheet1!AM470="DC4MDB05","DC4",IF(Sheet1!AM470="DC4MDB06","DC4",IF(Sheet1!AM470="DC4MDB07","DC4",IF(Sheet1!AM470="DC4MDB08","DC4",IF(Sheet1!AM470="DC4MDB09","DC4",IF(Sheet1!AM470="DC4MDB10","DC4","$False"))))))))))))))))))))</f>
        <v>DC4</v>
      </c>
      <c r="AF470" t="s">
        <v>35</v>
      </c>
      <c r="AG470" t="e">
        <f t="shared" si="46"/>
        <v>#VALUE!</v>
      </c>
      <c r="AH470" t="e">
        <f t="shared" si="47"/>
        <v>#VALUE!</v>
      </c>
      <c r="AI470" t="s">
        <v>11</v>
      </c>
      <c r="AJ470" t="s">
        <v>12</v>
      </c>
      <c r="AK470" t="s">
        <v>13</v>
      </c>
      <c r="AL470" t="s">
        <v>14</v>
      </c>
      <c r="AM470" t="s">
        <v>5</v>
      </c>
      <c r="AN470" t="s">
        <v>15</v>
      </c>
      <c r="AO470" t="s">
        <v>16</v>
      </c>
      <c r="AP470" t="s">
        <v>17</v>
      </c>
      <c r="AQ470" t="s">
        <v>18</v>
      </c>
      <c r="AR470" t="s">
        <v>19</v>
      </c>
    </row>
    <row r="471" spans="1:44" ht="13.5" customHeight="1">
      <c r="A471" s="7"/>
      <c r="B471" s="7"/>
      <c r="C471" s="7"/>
      <c r="D471" s="8"/>
      <c r="F471" s="9" t="str">
        <f>(Sheet1!AE471)</f>
        <v/>
      </c>
      <c r="G471" t="str">
        <f>IF(OR(Sheet1!AH471="Yes",Sheet1!AF471="Yes"),"\\CMFP538\"&amp;Sheet1!AK471,"")</f>
        <v/>
      </c>
      <c r="H471" t="str">
        <f>IF(G471="","",Sheet1!AK471)</f>
        <v/>
      </c>
      <c r="I471" t="str">
        <f>IF(G471="","",Sheet1!AJ471)</f>
        <v/>
      </c>
      <c r="J471" t="e">
        <f>PROPER(Sheet1!Z471)</f>
        <v>#VALUE!</v>
      </c>
      <c r="K471" t="e">
        <f>PROPER(TRIM(IF(ISERROR(Sheet1!N471),Sheet1!Q471,Sheet1!N471)))</f>
        <v>#VALUE!</v>
      </c>
      <c r="L471" t="e">
        <f>PROPER(Sheet1!V471)</f>
        <v>#VALUE!</v>
      </c>
      <c r="M471" t="str">
        <f>TRIM(IF(ISERROR(Sheet1!P471),"",Sheet1!P471))</f>
        <v/>
      </c>
      <c r="N471" s="6" t="e">
        <f>(Sheet1!AA471)</f>
        <v>#VALUE!</v>
      </c>
      <c r="O471" s="6" t="e">
        <f t="shared" si="43"/>
        <v>#VALUE!</v>
      </c>
      <c r="P471" s="6" t="e">
        <f>IF(Sheet1!X471="No","No",IF(Sheet1!X471="","No","Yes"))</f>
        <v>#VALUE!</v>
      </c>
      <c r="Q471" t="e">
        <f>(Sheet1!AB471)</f>
        <v>#VALUE!</v>
      </c>
      <c r="R471" s="6" t="e">
        <f>IF(Sheet1!F471=FALSE,Q471,Sheet1!G471&amp;Sheet1!F471)</f>
        <v>#VALUE!</v>
      </c>
      <c r="S471" s="6" t="e">
        <f t="shared" si="44"/>
        <v>#VALUE!</v>
      </c>
      <c r="T471" s="6" t="e">
        <f>IF(Sheet1!A471=0,"C=US;A= ;P=Regional Municip;O=Lisgar;S="&amp;K471&amp;";"&amp;"G="&amp;L471&amp;";"&amp;"I="&amp;M471&amp;";","C=US;A= ;P=Regional Municip;O=Lisgar;S="&amp;K471&amp;";"&amp;"G="&amp;L471&amp;Sheet1!A471&amp;";"&amp;"I="&amp;M471&amp;";")</f>
        <v>#N/A</v>
      </c>
      <c r="U471" t="str">
        <f ca="1">(Sheet1!AM471)</f>
        <v>DC1MDB06</v>
      </c>
      <c r="V471" t="e">
        <f>(Sheet1!AC471)</f>
        <v>#VALUE!</v>
      </c>
      <c r="W471" t="e">
        <f>Sheet3!D471</f>
        <v>#VALUE!</v>
      </c>
      <c r="X471" t="e">
        <f>Sheet3!E471</f>
        <v>#VALUE!</v>
      </c>
      <c r="Y471" t="str">
        <f t="shared" si="42"/>
        <v/>
      </c>
      <c r="Z471" t="str">
        <f>IF(ISERROR(Sheet1!AI471),"",Sheet1!AI471)</f>
        <v/>
      </c>
      <c r="AA471" t="e">
        <f>IF(Sheet1!W471="Councillors",5120,IF(Sheet1!W471="Information Technology Services Dept.",1024,IF(Sheet1!W471="City Clerk and Solicitor Dept",1953,"No")))</f>
        <v>#VALUE!</v>
      </c>
      <c r="AB471" s="5" t="s">
        <v>96</v>
      </c>
      <c r="AC471" t="e">
        <f>IF(Sheet1!W471="Councillors",4608,IF(Sheet1!W471="Information Technology Services Dept.",921,IF(Sheet1!W471="City Clerk and Solicitor Dept",1855,"No")))</f>
        <v>#VALUE!</v>
      </c>
      <c r="AD471" t="e">
        <f t="shared" si="45"/>
        <v>#VALUE!</v>
      </c>
      <c r="AE471" t="str">
        <f ca="1">IF(Sheet1!AM471="DC1MDB01","DC1",IF(Sheet1!AM471="DC1MDB02","DC1",IF(Sheet1!AM471="DC1MDB03","DC1",IF(Sheet1!AM471="DC1MDB04","DC1",IF(Sheet1!AM471="DC1MDB05","DC1",IF(Sheet1!AM471="DC1MDB06","DC1",IF(Sheet1!AM471="DC1MDB07","DC1",IF(Sheet1!AM471="DC1MDB08","DC1",IF(Sheet1!AM471="DC1MDB09","DC1",IF(Sheet1!AM471="DC1MDB10","DC1",IF(Sheet1!AM471="DC4MDB01","DC4",IF(Sheet1!AM471="DC4MDB02","DC4",IF(Sheet1!AM471="DC4MDB03","DC4",IF(Sheet1!AM471="DC4MDB04","DC4",IF(Sheet1!AM471="DC4MDB05","DC4",IF(Sheet1!AM471="DC4MDB06","DC4",IF(Sheet1!AM471="DC4MDB07","DC4",IF(Sheet1!AM471="DC4MDB08","DC4",IF(Sheet1!AM471="DC4MDB09","DC4",IF(Sheet1!AM471="DC4MDB10","DC4","$False"))))))))))))))))))))</f>
        <v>DC1</v>
      </c>
      <c r="AF471" t="s">
        <v>35</v>
      </c>
      <c r="AG471" t="e">
        <f t="shared" si="46"/>
        <v>#VALUE!</v>
      </c>
      <c r="AH471" t="e">
        <f t="shared" si="47"/>
        <v>#VALUE!</v>
      </c>
      <c r="AI471" t="s">
        <v>11</v>
      </c>
      <c r="AJ471" t="s">
        <v>12</v>
      </c>
      <c r="AK471" t="s">
        <v>13</v>
      </c>
      <c r="AL471" t="s">
        <v>14</v>
      </c>
      <c r="AM471" t="s">
        <v>5</v>
      </c>
      <c r="AN471" t="s">
        <v>15</v>
      </c>
      <c r="AO471" t="s">
        <v>16</v>
      </c>
      <c r="AP471" t="s">
        <v>17</v>
      </c>
      <c r="AQ471" t="s">
        <v>18</v>
      </c>
      <c r="AR471" t="s">
        <v>19</v>
      </c>
    </row>
    <row r="472" spans="1:44" ht="13.5" customHeight="1">
      <c r="A472" s="7"/>
      <c r="B472" s="7"/>
      <c r="C472" s="7"/>
      <c r="D472" s="8"/>
      <c r="F472" s="9" t="str">
        <f>(Sheet1!AE472)</f>
        <v/>
      </c>
      <c r="G472" t="str">
        <f>IF(OR(Sheet1!AH472="Yes",Sheet1!AF472="Yes"),"\\CMFP538\"&amp;Sheet1!AK472,"")</f>
        <v/>
      </c>
      <c r="H472" t="str">
        <f>IF(G472="","",Sheet1!AK472)</f>
        <v/>
      </c>
      <c r="I472" t="str">
        <f>IF(G472="","",Sheet1!AJ472)</f>
        <v/>
      </c>
      <c r="J472" t="e">
        <f>PROPER(Sheet1!Z472)</f>
        <v>#VALUE!</v>
      </c>
      <c r="K472" t="e">
        <f>PROPER(TRIM(IF(ISERROR(Sheet1!N472),Sheet1!Q472,Sheet1!N472)))</f>
        <v>#VALUE!</v>
      </c>
      <c r="L472" t="e">
        <f>PROPER(Sheet1!V472)</f>
        <v>#VALUE!</v>
      </c>
      <c r="M472" t="str">
        <f>TRIM(IF(ISERROR(Sheet1!P472),"",Sheet1!P472))</f>
        <v/>
      </c>
      <c r="N472" s="6" t="e">
        <f>(Sheet1!AA472)</f>
        <v>#VALUE!</v>
      </c>
      <c r="O472" s="6" t="e">
        <f t="shared" si="43"/>
        <v>#VALUE!</v>
      </c>
      <c r="P472" s="6" t="e">
        <f>IF(Sheet1!X472="No","No",IF(Sheet1!X472="","No","Yes"))</f>
        <v>#VALUE!</v>
      </c>
      <c r="Q472" t="e">
        <f>(Sheet1!AB472)</f>
        <v>#VALUE!</v>
      </c>
      <c r="R472" s="6" t="e">
        <f>IF(Sheet1!F472=FALSE,Q472,Sheet1!G472&amp;Sheet1!F472)</f>
        <v>#VALUE!</v>
      </c>
      <c r="S472" s="6" t="e">
        <f t="shared" si="44"/>
        <v>#VALUE!</v>
      </c>
      <c r="T472" s="6" t="e">
        <f>IF(Sheet1!A472=0,"C=US;A= ;P=Regional Municip;O=Lisgar;S="&amp;K472&amp;";"&amp;"G="&amp;L472&amp;";"&amp;"I="&amp;M472&amp;";","C=US;A= ;P=Regional Municip;O=Lisgar;S="&amp;K472&amp;";"&amp;"G="&amp;L472&amp;Sheet1!A472&amp;";"&amp;"I="&amp;M472&amp;";")</f>
        <v>#N/A</v>
      </c>
      <c r="U472" t="str">
        <f ca="1">(Sheet1!AM472)</f>
        <v>DC4MDB05</v>
      </c>
      <c r="V472" t="e">
        <f>(Sheet1!AC472)</f>
        <v>#VALUE!</v>
      </c>
      <c r="W472" t="e">
        <f>Sheet3!D472</f>
        <v>#VALUE!</v>
      </c>
      <c r="X472" t="e">
        <f>Sheet3!E472</f>
        <v>#VALUE!</v>
      </c>
      <c r="Y472" t="str">
        <f t="shared" si="42"/>
        <v/>
      </c>
      <c r="Z472" t="str">
        <f>IF(ISERROR(Sheet1!AI472),"",Sheet1!AI472)</f>
        <v/>
      </c>
      <c r="AA472" t="e">
        <f>IF(Sheet1!W472="Councillors",5120,IF(Sheet1!W472="Information Technology Services Dept.",1024,IF(Sheet1!W472="City Clerk and Solicitor Dept",1953,"No")))</f>
        <v>#VALUE!</v>
      </c>
      <c r="AB472" s="5" t="s">
        <v>96</v>
      </c>
      <c r="AC472" t="e">
        <f>IF(Sheet1!W472="Councillors",4608,IF(Sheet1!W472="Information Technology Services Dept.",921,IF(Sheet1!W472="City Clerk and Solicitor Dept",1855,"No")))</f>
        <v>#VALUE!</v>
      </c>
      <c r="AD472" t="e">
        <f t="shared" si="45"/>
        <v>#VALUE!</v>
      </c>
      <c r="AE472" t="str">
        <f ca="1">IF(Sheet1!AM472="DC1MDB01","DC1",IF(Sheet1!AM472="DC1MDB02","DC1",IF(Sheet1!AM472="DC1MDB03","DC1",IF(Sheet1!AM472="DC1MDB04","DC1",IF(Sheet1!AM472="DC1MDB05","DC1",IF(Sheet1!AM472="DC1MDB06","DC1",IF(Sheet1!AM472="DC1MDB07","DC1",IF(Sheet1!AM472="DC1MDB08","DC1",IF(Sheet1!AM472="DC1MDB09","DC1",IF(Sheet1!AM472="DC1MDB10","DC1",IF(Sheet1!AM472="DC4MDB01","DC4",IF(Sheet1!AM472="DC4MDB02","DC4",IF(Sheet1!AM472="DC4MDB03","DC4",IF(Sheet1!AM472="DC4MDB04","DC4",IF(Sheet1!AM472="DC4MDB05","DC4",IF(Sheet1!AM472="DC4MDB06","DC4",IF(Sheet1!AM472="DC4MDB07","DC4",IF(Sheet1!AM472="DC4MDB08","DC4",IF(Sheet1!AM472="DC4MDB09","DC4",IF(Sheet1!AM472="DC4MDB10","DC4","$False"))))))))))))))))))))</f>
        <v>DC4</v>
      </c>
      <c r="AF472" t="s">
        <v>35</v>
      </c>
      <c r="AG472" t="e">
        <f t="shared" si="46"/>
        <v>#VALUE!</v>
      </c>
      <c r="AH472" t="e">
        <f t="shared" si="47"/>
        <v>#VALUE!</v>
      </c>
      <c r="AI472" t="s">
        <v>11</v>
      </c>
      <c r="AJ472" t="s">
        <v>12</v>
      </c>
      <c r="AK472" t="s">
        <v>13</v>
      </c>
      <c r="AL472" t="s">
        <v>14</v>
      </c>
      <c r="AM472" t="s">
        <v>5</v>
      </c>
      <c r="AN472" t="s">
        <v>15</v>
      </c>
      <c r="AO472" t="s">
        <v>16</v>
      </c>
      <c r="AP472" t="s">
        <v>17</v>
      </c>
      <c r="AQ472" t="s">
        <v>18</v>
      </c>
      <c r="AR472" t="s">
        <v>19</v>
      </c>
    </row>
    <row r="473" spans="1:44" ht="13.5" customHeight="1">
      <c r="A473" s="7"/>
      <c r="B473" s="7"/>
      <c r="C473" s="7"/>
      <c r="D473" s="8"/>
      <c r="F473" s="9" t="str">
        <f>(Sheet1!AE473)</f>
        <v/>
      </c>
      <c r="G473" t="str">
        <f>IF(OR(Sheet1!AH473="Yes",Sheet1!AF473="Yes"),"\\CMFP538\"&amp;Sheet1!AK473,"")</f>
        <v/>
      </c>
      <c r="H473" t="str">
        <f>IF(G473="","",Sheet1!AK473)</f>
        <v/>
      </c>
      <c r="I473" t="str">
        <f>IF(G473="","",Sheet1!AJ473)</f>
        <v/>
      </c>
      <c r="J473" t="e">
        <f>PROPER(Sheet1!Z473)</f>
        <v>#VALUE!</v>
      </c>
      <c r="K473" t="e">
        <f>PROPER(TRIM(IF(ISERROR(Sheet1!N473),Sheet1!Q473,Sheet1!N473)))</f>
        <v>#VALUE!</v>
      </c>
      <c r="L473" t="e">
        <f>PROPER(Sheet1!V473)</f>
        <v>#VALUE!</v>
      </c>
      <c r="M473" t="str">
        <f>TRIM(IF(ISERROR(Sheet1!P473),"",Sheet1!P473))</f>
        <v/>
      </c>
      <c r="N473" s="6" t="e">
        <f>(Sheet1!AA473)</f>
        <v>#VALUE!</v>
      </c>
      <c r="O473" s="6" t="e">
        <f t="shared" si="43"/>
        <v>#VALUE!</v>
      </c>
      <c r="P473" s="6" t="e">
        <f>IF(Sheet1!X473="No","No",IF(Sheet1!X473="","No","Yes"))</f>
        <v>#VALUE!</v>
      </c>
      <c r="Q473" t="e">
        <f>(Sheet1!AB473)</f>
        <v>#VALUE!</v>
      </c>
      <c r="R473" s="6" t="e">
        <f>IF(Sheet1!F473=FALSE,Q473,Sheet1!G473&amp;Sheet1!F473)</f>
        <v>#VALUE!</v>
      </c>
      <c r="S473" s="6" t="e">
        <f t="shared" si="44"/>
        <v>#VALUE!</v>
      </c>
      <c r="T473" s="6" t="e">
        <f>IF(Sheet1!A473=0,"C=US;A= ;P=Regional Municip;O=Lisgar;S="&amp;K473&amp;";"&amp;"G="&amp;L473&amp;";"&amp;"I="&amp;M473&amp;";","C=US;A= ;P=Regional Municip;O=Lisgar;S="&amp;K473&amp;";"&amp;"G="&amp;L473&amp;Sheet1!A473&amp;";"&amp;"I="&amp;M473&amp;";")</f>
        <v>#N/A</v>
      </c>
      <c r="U473" t="str">
        <f ca="1">(Sheet1!AM473)</f>
        <v>DC1MDB09</v>
      </c>
      <c r="V473" t="e">
        <f>(Sheet1!AC473)</f>
        <v>#VALUE!</v>
      </c>
      <c r="W473" t="e">
        <f>Sheet3!D473</f>
        <v>#VALUE!</v>
      </c>
      <c r="X473" t="e">
        <f>Sheet3!E473</f>
        <v>#VALUE!</v>
      </c>
      <c r="Y473" t="str">
        <f t="shared" si="42"/>
        <v/>
      </c>
      <c r="Z473" t="str">
        <f>IF(ISERROR(Sheet1!AI473),"",Sheet1!AI473)</f>
        <v/>
      </c>
      <c r="AA473" t="e">
        <f>IF(Sheet1!W473="Councillors",5120,IF(Sheet1!W473="Information Technology Services Dept.",1024,IF(Sheet1!W473="City Clerk and Solicitor Dept",1953,"No")))</f>
        <v>#VALUE!</v>
      </c>
      <c r="AB473" s="5" t="s">
        <v>96</v>
      </c>
      <c r="AC473" t="e">
        <f>IF(Sheet1!W473="Councillors",4608,IF(Sheet1!W473="Information Technology Services Dept.",921,IF(Sheet1!W473="City Clerk and Solicitor Dept",1855,"No")))</f>
        <v>#VALUE!</v>
      </c>
      <c r="AD473" t="e">
        <f t="shared" si="45"/>
        <v>#VALUE!</v>
      </c>
      <c r="AE473" t="str">
        <f ca="1">IF(Sheet1!AM473="DC1MDB01","DC1",IF(Sheet1!AM473="DC1MDB02","DC1",IF(Sheet1!AM473="DC1MDB03","DC1",IF(Sheet1!AM473="DC1MDB04","DC1",IF(Sheet1!AM473="DC1MDB05","DC1",IF(Sheet1!AM473="DC1MDB06","DC1",IF(Sheet1!AM473="DC1MDB07","DC1",IF(Sheet1!AM473="DC1MDB08","DC1",IF(Sheet1!AM473="DC1MDB09","DC1",IF(Sheet1!AM473="DC1MDB10","DC1",IF(Sheet1!AM473="DC4MDB01","DC4",IF(Sheet1!AM473="DC4MDB02","DC4",IF(Sheet1!AM473="DC4MDB03","DC4",IF(Sheet1!AM473="DC4MDB04","DC4",IF(Sheet1!AM473="DC4MDB05","DC4",IF(Sheet1!AM473="DC4MDB06","DC4",IF(Sheet1!AM473="DC4MDB07","DC4",IF(Sheet1!AM473="DC4MDB08","DC4",IF(Sheet1!AM473="DC4MDB09","DC4",IF(Sheet1!AM473="DC4MDB10","DC4","$False"))))))))))))))))))))</f>
        <v>DC1</v>
      </c>
      <c r="AF473" t="s">
        <v>35</v>
      </c>
      <c r="AG473" t="e">
        <f t="shared" si="46"/>
        <v>#VALUE!</v>
      </c>
      <c r="AH473" t="e">
        <f t="shared" si="47"/>
        <v>#VALUE!</v>
      </c>
      <c r="AI473" t="s">
        <v>11</v>
      </c>
      <c r="AJ473" t="s">
        <v>12</v>
      </c>
      <c r="AK473" t="s">
        <v>13</v>
      </c>
      <c r="AL473" t="s">
        <v>14</v>
      </c>
      <c r="AM473" t="s">
        <v>5</v>
      </c>
      <c r="AN473" t="s">
        <v>15</v>
      </c>
      <c r="AO473" t="s">
        <v>16</v>
      </c>
      <c r="AP473" t="s">
        <v>17</v>
      </c>
      <c r="AQ473" t="s">
        <v>18</v>
      </c>
      <c r="AR473" t="s">
        <v>19</v>
      </c>
    </row>
    <row r="474" spans="1:44" ht="13.5" customHeight="1">
      <c r="A474" s="7"/>
      <c r="B474" s="7"/>
      <c r="C474" s="7"/>
      <c r="D474" s="8"/>
      <c r="F474" s="9" t="str">
        <f>(Sheet1!AE474)</f>
        <v/>
      </c>
      <c r="G474" t="str">
        <f>IF(OR(Sheet1!AH474="Yes",Sheet1!AF474="Yes"),"\\CMFP538\"&amp;Sheet1!AK474,"")</f>
        <v/>
      </c>
      <c r="H474" t="str">
        <f>IF(G474="","",Sheet1!AK474)</f>
        <v/>
      </c>
      <c r="I474" t="str">
        <f>IF(G474="","",Sheet1!AJ474)</f>
        <v/>
      </c>
      <c r="J474" t="e">
        <f>PROPER(Sheet1!Z474)</f>
        <v>#VALUE!</v>
      </c>
      <c r="K474" t="e">
        <f>PROPER(TRIM(IF(ISERROR(Sheet1!N474),Sheet1!Q474,Sheet1!N474)))</f>
        <v>#VALUE!</v>
      </c>
      <c r="L474" t="e">
        <f>PROPER(Sheet1!V474)</f>
        <v>#VALUE!</v>
      </c>
      <c r="M474" t="str">
        <f>TRIM(IF(ISERROR(Sheet1!P474),"",Sheet1!P474))</f>
        <v/>
      </c>
      <c r="N474" s="6" t="e">
        <f>(Sheet1!AA474)</f>
        <v>#VALUE!</v>
      </c>
      <c r="O474" s="6" t="e">
        <f t="shared" si="43"/>
        <v>#VALUE!</v>
      </c>
      <c r="P474" s="6" t="e">
        <f>IF(Sheet1!X474="No","No",IF(Sheet1!X474="","No","Yes"))</f>
        <v>#VALUE!</v>
      </c>
      <c r="Q474" t="e">
        <f>(Sheet1!AB474)</f>
        <v>#VALUE!</v>
      </c>
      <c r="R474" s="6" t="e">
        <f>IF(Sheet1!F474=FALSE,Q474,Sheet1!G474&amp;Sheet1!F474)</f>
        <v>#VALUE!</v>
      </c>
      <c r="S474" s="6" t="e">
        <f t="shared" si="44"/>
        <v>#VALUE!</v>
      </c>
      <c r="T474" s="6" t="e">
        <f>IF(Sheet1!A474=0,"C=US;A= ;P=Regional Municip;O=Lisgar;S="&amp;K474&amp;";"&amp;"G="&amp;L474&amp;";"&amp;"I="&amp;M474&amp;";","C=US;A= ;P=Regional Municip;O=Lisgar;S="&amp;K474&amp;";"&amp;"G="&amp;L474&amp;Sheet1!A474&amp;";"&amp;"I="&amp;M474&amp;";")</f>
        <v>#N/A</v>
      </c>
      <c r="U474" t="str">
        <f ca="1">(Sheet1!AM474)</f>
        <v>DC1MDB01</v>
      </c>
      <c r="V474" t="e">
        <f>(Sheet1!AC474)</f>
        <v>#VALUE!</v>
      </c>
      <c r="W474" t="e">
        <f>Sheet3!D474</f>
        <v>#VALUE!</v>
      </c>
      <c r="X474" t="e">
        <f>Sheet3!E474</f>
        <v>#VALUE!</v>
      </c>
      <c r="Y474" t="str">
        <f t="shared" si="42"/>
        <v/>
      </c>
      <c r="Z474" t="str">
        <f>IF(ISERROR(Sheet1!AI474),"",Sheet1!AI474)</f>
        <v/>
      </c>
      <c r="AA474" t="e">
        <f>IF(Sheet1!W474="Councillors",5120,IF(Sheet1!W474="Information Technology Services Dept.",1024,IF(Sheet1!W474="City Clerk and Solicitor Dept",1953,"No")))</f>
        <v>#VALUE!</v>
      </c>
      <c r="AB474" s="5" t="s">
        <v>96</v>
      </c>
      <c r="AC474" t="e">
        <f>IF(Sheet1!W474="Councillors",4608,IF(Sheet1!W474="Information Technology Services Dept.",921,IF(Sheet1!W474="City Clerk and Solicitor Dept",1855,"No")))</f>
        <v>#VALUE!</v>
      </c>
      <c r="AD474" t="e">
        <f t="shared" si="45"/>
        <v>#VALUE!</v>
      </c>
      <c r="AE474" t="str">
        <f ca="1">IF(Sheet1!AM474="DC1MDB01","DC1",IF(Sheet1!AM474="DC1MDB02","DC1",IF(Sheet1!AM474="DC1MDB03","DC1",IF(Sheet1!AM474="DC1MDB04","DC1",IF(Sheet1!AM474="DC1MDB05","DC1",IF(Sheet1!AM474="DC1MDB06","DC1",IF(Sheet1!AM474="DC1MDB07","DC1",IF(Sheet1!AM474="DC1MDB08","DC1",IF(Sheet1!AM474="DC1MDB09","DC1",IF(Sheet1!AM474="DC1MDB10","DC1",IF(Sheet1!AM474="DC4MDB01","DC4",IF(Sheet1!AM474="DC4MDB02","DC4",IF(Sheet1!AM474="DC4MDB03","DC4",IF(Sheet1!AM474="DC4MDB04","DC4",IF(Sheet1!AM474="DC4MDB05","DC4",IF(Sheet1!AM474="DC4MDB06","DC4",IF(Sheet1!AM474="DC4MDB07","DC4",IF(Sheet1!AM474="DC4MDB08","DC4",IF(Sheet1!AM474="DC4MDB09","DC4",IF(Sheet1!AM474="DC4MDB10","DC4","$False"))))))))))))))))))))</f>
        <v>DC1</v>
      </c>
      <c r="AF474" t="s">
        <v>35</v>
      </c>
      <c r="AG474" t="e">
        <f t="shared" si="46"/>
        <v>#VALUE!</v>
      </c>
      <c r="AH474" t="e">
        <f t="shared" si="47"/>
        <v>#VALUE!</v>
      </c>
      <c r="AI474" t="s">
        <v>11</v>
      </c>
      <c r="AJ474" t="s">
        <v>12</v>
      </c>
      <c r="AK474" t="s">
        <v>13</v>
      </c>
      <c r="AL474" t="s">
        <v>14</v>
      </c>
      <c r="AM474" t="s">
        <v>5</v>
      </c>
      <c r="AN474" t="s">
        <v>15</v>
      </c>
      <c r="AO474" t="s">
        <v>16</v>
      </c>
      <c r="AP474" t="s">
        <v>17</v>
      </c>
      <c r="AQ474" t="s">
        <v>18</v>
      </c>
      <c r="AR474" t="s">
        <v>19</v>
      </c>
    </row>
    <row r="475" spans="1:44" ht="13.5" customHeight="1">
      <c r="A475" s="7"/>
      <c r="B475" s="7"/>
      <c r="C475" s="7"/>
      <c r="D475" s="8"/>
      <c r="F475" s="9" t="str">
        <f>(Sheet1!AE475)</f>
        <v/>
      </c>
      <c r="G475" t="str">
        <f>IF(OR(Sheet1!AH475="Yes",Sheet1!AF475="Yes"),"\\CMFP538\"&amp;Sheet1!AK475,"")</f>
        <v/>
      </c>
      <c r="H475" t="str">
        <f>IF(G475="","",Sheet1!AK475)</f>
        <v/>
      </c>
      <c r="I475" t="str">
        <f>IF(G475="","",Sheet1!AJ475)</f>
        <v/>
      </c>
      <c r="J475" t="e">
        <f>PROPER(Sheet1!Z475)</f>
        <v>#VALUE!</v>
      </c>
      <c r="K475" t="e">
        <f>PROPER(TRIM(IF(ISERROR(Sheet1!N475),Sheet1!Q475,Sheet1!N475)))</f>
        <v>#VALUE!</v>
      </c>
      <c r="L475" t="e">
        <f>PROPER(Sheet1!V475)</f>
        <v>#VALUE!</v>
      </c>
      <c r="M475" t="str">
        <f>TRIM(IF(ISERROR(Sheet1!P475),"",Sheet1!P475))</f>
        <v/>
      </c>
      <c r="N475" s="6" t="e">
        <f>(Sheet1!AA475)</f>
        <v>#VALUE!</v>
      </c>
      <c r="O475" s="6" t="e">
        <f t="shared" si="43"/>
        <v>#VALUE!</v>
      </c>
      <c r="P475" s="6" t="e">
        <f>IF(Sheet1!X475="No","No",IF(Sheet1!X475="","No","Yes"))</f>
        <v>#VALUE!</v>
      </c>
      <c r="Q475" t="e">
        <f>(Sheet1!AB475)</f>
        <v>#VALUE!</v>
      </c>
      <c r="R475" s="6" t="e">
        <f>IF(Sheet1!F475=FALSE,Q475,Sheet1!G475&amp;Sheet1!F475)</f>
        <v>#VALUE!</v>
      </c>
      <c r="S475" s="6" t="e">
        <f t="shared" si="44"/>
        <v>#VALUE!</v>
      </c>
      <c r="T475" s="6" t="e">
        <f>IF(Sheet1!A475=0,"C=US;A= ;P=Regional Municip;O=Lisgar;S="&amp;K475&amp;";"&amp;"G="&amp;L475&amp;";"&amp;"I="&amp;M475&amp;";","C=US;A= ;P=Regional Municip;O=Lisgar;S="&amp;K475&amp;";"&amp;"G="&amp;L475&amp;Sheet1!A475&amp;";"&amp;"I="&amp;M475&amp;";")</f>
        <v>#N/A</v>
      </c>
      <c r="U475" t="str">
        <f ca="1">(Sheet1!AM475)</f>
        <v>DC4MDB09</v>
      </c>
      <c r="V475" t="e">
        <f>(Sheet1!AC475)</f>
        <v>#VALUE!</v>
      </c>
      <c r="W475" t="e">
        <f>Sheet3!D475</f>
        <v>#VALUE!</v>
      </c>
      <c r="X475" t="e">
        <f>Sheet3!E475</f>
        <v>#VALUE!</v>
      </c>
      <c r="Y475" t="str">
        <f t="shared" si="42"/>
        <v/>
      </c>
      <c r="Z475" t="str">
        <f>IF(ISERROR(Sheet1!AI475),"",Sheet1!AI475)</f>
        <v/>
      </c>
      <c r="AA475" t="e">
        <f>IF(Sheet1!W475="Councillors",5120,IF(Sheet1!W475="Information Technology Services Dept.",1024,IF(Sheet1!W475="City Clerk and Solicitor Dept",1953,"No")))</f>
        <v>#VALUE!</v>
      </c>
      <c r="AB475" s="5" t="s">
        <v>96</v>
      </c>
      <c r="AC475" t="e">
        <f>IF(Sheet1!W475="Councillors",4608,IF(Sheet1!W475="Information Technology Services Dept.",921,IF(Sheet1!W475="City Clerk and Solicitor Dept",1855,"No")))</f>
        <v>#VALUE!</v>
      </c>
      <c r="AD475" t="e">
        <f t="shared" si="45"/>
        <v>#VALUE!</v>
      </c>
      <c r="AE475" t="str">
        <f ca="1">IF(Sheet1!AM475="DC1MDB01","DC1",IF(Sheet1!AM475="DC1MDB02","DC1",IF(Sheet1!AM475="DC1MDB03","DC1",IF(Sheet1!AM475="DC1MDB04","DC1",IF(Sheet1!AM475="DC1MDB05","DC1",IF(Sheet1!AM475="DC1MDB06","DC1",IF(Sheet1!AM475="DC1MDB07","DC1",IF(Sheet1!AM475="DC1MDB08","DC1",IF(Sheet1!AM475="DC1MDB09","DC1",IF(Sheet1!AM475="DC1MDB10","DC1",IF(Sheet1!AM475="DC4MDB01","DC4",IF(Sheet1!AM475="DC4MDB02","DC4",IF(Sheet1!AM475="DC4MDB03","DC4",IF(Sheet1!AM475="DC4MDB04","DC4",IF(Sheet1!AM475="DC4MDB05","DC4",IF(Sheet1!AM475="DC4MDB06","DC4",IF(Sheet1!AM475="DC4MDB07","DC4",IF(Sheet1!AM475="DC4MDB08","DC4",IF(Sheet1!AM475="DC4MDB09","DC4",IF(Sheet1!AM475="DC4MDB10","DC4","$False"))))))))))))))))))))</f>
        <v>DC4</v>
      </c>
      <c r="AF475" t="s">
        <v>35</v>
      </c>
      <c r="AG475" t="e">
        <f t="shared" si="46"/>
        <v>#VALUE!</v>
      </c>
      <c r="AH475" t="e">
        <f t="shared" si="47"/>
        <v>#VALUE!</v>
      </c>
      <c r="AI475" t="s">
        <v>11</v>
      </c>
      <c r="AJ475" t="s">
        <v>12</v>
      </c>
      <c r="AK475" t="s">
        <v>13</v>
      </c>
      <c r="AL475" t="s">
        <v>14</v>
      </c>
      <c r="AM475" t="s">
        <v>5</v>
      </c>
      <c r="AN475" t="s">
        <v>15</v>
      </c>
      <c r="AO475" t="s">
        <v>16</v>
      </c>
      <c r="AP475" t="s">
        <v>17</v>
      </c>
      <c r="AQ475" t="s">
        <v>18</v>
      </c>
      <c r="AR475" t="s">
        <v>19</v>
      </c>
    </row>
    <row r="476" spans="1:44" ht="13.5" customHeight="1">
      <c r="A476" s="7"/>
      <c r="B476" s="7"/>
      <c r="C476" s="7"/>
      <c r="D476" s="8"/>
      <c r="F476" s="9" t="str">
        <f>(Sheet1!AE476)</f>
        <v/>
      </c>
      <c r="G476" t="str">
        <f>IF(OR(Sheet1!AH476="Yes",Sheet1!AF476="Yes"),"\\CMFP538\"&amp;Sheet1!AK476,"")</f>
        <v/>
      </c>
      <c r="H476" t="str">
        <f>IF(G476="","",Sheet1!AK476)</f>
        <v/>
      </c>
      <c r="I476" t="str">
        <f>IF(G476="","",Sheet1!AJ476)</f>
        <v/>
      </c>
      <c r="J476" t="e">
        <f>PROPER(Sheet1!Z476)</f>
        <v>#VALUE!</v>
      </c>
      <c r="K476" t="e">
        <f>PROPER(TRIM(IF(ISERROR(Sheet1!N476),Sheet1!Q476,Sheet1!N476)))</f>
        <v>#VALUE!</v>
      </c>
      <c r="L476" t="e">
        <f>PROPER(Sheet1!V476)</f>
        <v>#VALUE!</v>
      </c>
      <c r="M476" t="str">
        <f>TRIM(IF(ISERROR(Sheet1!P476),"",Sheet1!P476))</f>
        <v/>
      </c>
      <c r="N476" s="6" t="e">
        <f>(Sheet1!AA476)</f>
        <v>#VALUE!</v>
      </c>
      <c r="O476" s="6" t="e">
        <f t="shared" si="43"/>
        <v>#VALUE!</v>
      </c>
      <c r="P476" s="6" t="e">
        <f>IF(Sheet1!X476="No","No",IF(Sheet1!X476="","No","Yes"))</f>
        <v>#VALUE!</v>
      </c>
      <c r="Q476" t="e">
        <f>(Sheet1!AB476)</f>
        <v>#VALUE!</v>
      </c>
      <c r="R476" s="6" t="e">
        <f>IF(Sheet1!F476=FALSE,Q476,Sheet1!G476&amp;Sheet1!F476)</f>
        <v>#VALUE!</v>
      </c>
      <c r="S476" s="6" t="e">
        <f t="shared" si="44"/>
        <v>#VALUE!</v>
      </c>
      <c r="T476" s="6" t="e">
        <f>IF(Sheet1!A476=0,"C=US;A= ;P=Regional Municip;O=Lisgar;S="&amp;K476&amp;";"&amp;"G="&amp;L476&amp;";"&amp;"I="&amp;M476&amp;";","C=US;A= ;P=Regional Municip;O=Lisgar;S="&amp;K476&amp;";"&amp;"G="&amp;L476&amp;Sheet1!A476&amp;";"&amp;"I="&amp;M476&amp;";")</f>
        <v>#N/A</v>
      </c>
      <c r="U476" t="str">
        <f ca="1">(Sheet1!AM476)</f>
        <v>DC1MDB09</v>
      </c>
      <c r="V476" t="e">
        <f>(Sheet1!AC476)</f>
        <v>#VALUE!</v>
      </c>
      <c r="W476" t="e">
        <f>Sheet3!D476</f>
        <v>#VALUE!</v>
      </c>
      <c r="X476" t="e">
        <f>Sheet3!E476</f>
        <v>#VALUE!</v>
      </c>
      <c r="Y476" t="str">
        <f t="shared" si="42"/>
        <v/>
      </c>
      <c r="Z476" t="str">
        <f>IF(ISERROR(Sheet1!AI476),"",Sheet1!AI476)</f>
        <v/>
      </c>
      <c r="AA476" t="e">
        <f>IF(Sheet1!W476="Councillors",5120,IF(Sheet1!W476="Information Technology Services Dept.",1024,IF(Sheet1!W476="City Clerk and Solicitor Dept",1953,"No")))</f>
        <v>#VALUE!</v>
      </c>
      <c r="AB476" s="5" t="s">
        <v>96</v>
      </c>
      <c r="AC476" t="e">
        <f>IF(Sheet1!W476="Councillors",4608,IF(Sheet1!W476="Information Technology Services Dept.",921,IF(Sheet1!W476="City Clerk and Solicitor Dept",1855,"No")))</f>
        <v>#VALUE!</v>
      </c>
      <c r="AD476" t="e">
        <f t="shared" si="45"/>
        <v>#VALUE!</v>
      </c>
      <c r="AE476" t="str">
        <f ca="1">IF(Sheet1!AM476="DC1MDB01","DC1",IF(Sheet1!AM476="DC1MDB02","DC1",IF(Sheet1!AM476="DC1MDB03","DC1",IF(Sheet1!AM476="DC1MDB04","DC1",IF(Sheet1!AM476="DC1MDB05","DC1",IF(Sheet1!AM476="DC1MDB06","DC1",IF(Sheet1!AM476="DC1MDB07","DC1",IF(Sheet1!AM476="DC1MDB08","DC1",IF(Sheet1!AM476="DC1MDB09","DC1",IF(Sheet1!AM476="DC1MDB10","DC1",IF(Sheet1!AM476="DC4MDB01","DC4",IF(Sheet1!AM476="DC4MDB02","DC4",IF(Sheet1!AM476="DC4MDB03","DC4",IF(Sheet1!AM476="DC4MDB04","DC4",IF(Sheet1!AM476="DC4MDB05","DC4",IF(Sheet1!AM476="DC4MDB06","DC4",IF(Sheet1!AM476="DC4MDB07","DC4",IF(Sheet1!AM476="DC4MDB08","DC4",IF(Sheet1!AM476="DC4MDB09","DC4",IF(Sheet1!AM476="DC4MDB10","DC4","$False"))))))))))))))))))))</f>
        <v>DC1</v>
      </c>
      <c r="AF476" t="s">
        <v>35</v>
      </c>
      <c r="AG476" t="e">
        <f t="shared" si="46"/>
        <v>#VALUE!</v>
      </c>
      <c r="AH476" t="e">
        <f t="shared" si="47"/>
        <v>#VALUE!</v>
      </c>
      <c r="AI476" t="s">
        <v>11</v>
      </c>
      <c r="AJ476" t="s">
        <v>12</v>
      </c>
      <c r="AK476" t="s">
        <v>13</v>
      </c>
      <c r="AL476" t="s">
        <v>14</v>
      </c>
      <c r="AM476" t="s">
        <v>5</v>
      </c>
      <c r="AN476" t="s">
        <v>15</v>
      </c>
      <c r="AO476" t="s">
        <v>16</v>
      </c>
      <c r="AP476" t="s">
        <v>17</v>
      </c>
      <c r="AQ476" t="s">
        <v>18</v>
      </c>
      <c r="AR476" t="s">
        <v>19</v>
      </c>
    </row>
    <row r="477" spans="1:44" ht="13.5" customHeight="1">
      <c r="A477" s="7"/>
      <c r="B477" s="7"/>
      <c r="C477" s="7"/>
      <c r="D477" s="8"/>
      <c r="F477" s="9" t="str">
        <f>(Sheet1!AE477)</f>
        <v/>
      </c>
      <c r="G477" t="str">
        <f>IF(OR(Sheet1!AH477="Yes",Sheet1!AF477="Yes"),"\\CMFP538\"&amp;Sheet1!AK477,"")</f>
        <v/>
      </c>
      <c r="H477" t="str">
        <f>IF(G477="","",Sheet1!AK477)</f>
        <v/>
      </c>
      <c r="I477" t="str">
        <f>IF(G477="","",Sheet1!AJ477)</f>
        <v/>
      </c>
      <c r="J477" t="e">
        <f>PROPER(Sheet1!Z477)</f>
        <v>#VALUE!</v>
      </c>
      <c r="K477" t="e">
        <f>PROPER(TRIM(IF(ISERROR(Sheet1!N477),Sheet1!Q477,Sheet1!N477)))</f>
        <v>#VALUE!</v>
      </c>
      <c r="L477" t="e">
        <f>PROPER(Sheet1!V477)</f>
        <v>#VALUE!</v>
      </c>
      <c r="M477" t="str">
        <f>TRIM(IF(ISERROR(Sheet1!P477),"",Sheet1!P477))</f>
        <v/>
      </c>
      <c r="N477" s="6" t="e">
        <f>(Sheet1!AA477)</f>
        <v>#VALUE!</v>
      </c>
      <c r="O477" s="6" t="e">
        <f t="shared" si="43"/>
        <v>#VALUE!</v>
      </c>
      <c r="P477" s="6" t="e">
        <f>IF(Sheet1!X477="No","No",IF(Sheet1!X477="","No","Yes"))</f>
        <v>#VALUE!</v>
      </c>
      <c r="Q477" t="e">
        <f>(Sheet1!AB477)</f>
        <v>#VALUE!</v>
      </c>
      <c r="R477" s="6" t="e">
        <f>IF(Sheet1!F477=FALSE,Q477,Sheet1!G477&amp;Sheet1!F477)</f>
        <v>#VALUE!</v>
      </c>
      <c r="S477" s="6" t="e">
        <f t="shared" si="44"/>
        <v>#VALUE!</v>
      </c>
      <c r="T477" s="6" t="e">
        <f>IF(Sheet1!A477=0,"C=US;A= ;P=Regional Municip;O=Lisgar;S="&amp;K477&amp;";"&amp;"G="&amp;L477&amp;";"&amp;"I="&amp;M477&amp;";","C=US;A= ;P=Regional Municip;O=Lisgar;S="&amp;K477&amp;";"&amp;"G="&amp;L477&amp;Sheet1!A477&amp;";"&amp;"I="&amp;M477&amp;";")</f>
        <v>#N/A</v>
      </c>
      <c r="U477" t="str">
        <f ca="1">(Sheet1!AM477)</f>
        <v>DC4MDB01</v>
      </c>
      <c r="V477" t="e">
        <f>(Sheet1!AC477)</f>
        <v>#VALUE!</v>
      </c>
      <c r="W477" t="e">
        <f>Sheet3!D477</f>
        <v>#VALUE!</v>
      </c>
      <c r="X477" t="e">
        <f>Sheet3!E477</f>
        <v>#VALUE!</v>
      </c>
      <c r="Y477" t="str">
        <f t="shared" si="42"/>
        <v/>
      </c>
      <c r="Z477" t="str">
        <f>IF(ISERROR(Sheet1!AI477),"",Sheet1!AI477)</f>
        <v/>
      </c>
      <c r="AA477" t="e">
        <f>IF(Sheet1!W477="Councillors",5120,IF(Sheet1!W477="Information Technology Services Dept.",1024,IF(Sheet1!W477="City Clerk and Solicitor Dept",1953,"No")))</f>
        <v>#VALUE!</v>
      </c>
      <c r="AB477" s="5" t="s">
        <v>96</v>
      </c>
      <c r="AC477" t="e">
        <f>IF(Sheet1!W477="Councillors",4608,IF(Sheet1!W477="Information Technology Services Dept.",921,IF(Sheet1!W477="City Clerk and Solicitor Dept",1855,"No")))</f>
        <v>#VALUE!</v>
      </c>
      <c r="AD477" t="e">
        <f t="shared" si="45"/>
        <v>#VALUE!</v>
      </c>
      <c r="AE477" t="str">
        <f ca="1">IF(Sheet1!AM477="DC1MDB01","DC1",IF(Sheet1!AM477="DC1MDB02","DC1",IF(Sheet1!AM477="DC1MDB03","DC1",IF(Sheet1!AM477="DC1MDB04","DC1",IF(Sheet1!AM477="DC1MDB05","DC1",IF(Sheet1!AM477="DC1MDB06","DC1",IF(Sheet1!AM477="DC1MDB07","DC1",IF(Sheet1!AM477="DC1MDB08","DC1",IF(Sheet1!AM477="DC1MDB09","DC1",IF(Sheet1!AM477="DC1MDB10","DC1",IF(Sheet1!AM477="DC4MDB01","DC4",IF(Sheet1!AM477="DC4MDB02","DC4",IF(Sheet1!AM477="DC4MDB03","DC4",IF(Sheet1!AM477="DC4MDB04","DC4",IF(Sheet1!AM477="DC4MDB05","DC4",IF(Sheet1!AM477="DC4MDB06","DC4",IF(Sheet1!AM477="DC4MDB07","DC4",IF(Sheet1!AM477="DC4MDB08","DC4",IF(Sheet1!AM477="DC4MDB09","DC4",IF(Sheet1!AM477="DC4MDB10","DC4","$False"))))))))))))))))))))</f>
        <v>DC4</v>
      </c>
      <c r="AF477" t="s">
        <v>35</v>
      </c>
      <c r="AG477" t="e">
        <f t="shared" si="46"/>
        <v>#VALUE!</v>
      </c>
      <c r="AH477" t="e">
        <f t="shared" si="47"/>
        <v>#VALUE!</v>
      </c>
      <c r="AI477" t="s">
        <v>11</v>
      </c>
      <c r="AJ477" t="s">
        <v>12</v>
      </c>
      <c r="AK477" t="s">
        <v>13</v>
      </c>
      <c r="AL477" t="s">
        <v>14</v>
      </c>
      <c r="AM477" t="s">
        <v>5</v>
      </c>
      <c r="AN477" t="s">
        <v>15</v>
      </c>
      <c r="AO477" t="s">
        <v>16</v>
      </c>
      <c r="AP477" t="s">
        <v>17</v>
      </c>
      <c r="AQ477" t="s">
        <v>18</v>
      </c>
      <c r="AR477" t="s">
        <v>19</v>
      </c>
    </row>
    <row r="478" spans="1:44" ht="13.5" customHeight="1">
      <c r="A478" s="7"/>
      <c r="B478" s="7"/>
      <c r="C478" s="7"/>
      <c r="D478" s="8"/>
      <c r="F478" s="9" t="str">
        <f>(Sheet1!AE478)</f>
        <v/>
      </c>
      <c r="G478" t="str">
        <f>IF(OR(Sheet1!AH478="Yes",Sheet1!AF478="Yes"),"\\CMFP538\"&amp;Sheet1!AK478,"")</f>
        <v/>
      </c>
      <c r="H478" t="str">
        <f>IF(G478="","",Sheet1!AK478)</f>
        <v/>
      </c>
      <c r="I478" t="str">
        <f>IF(G478="","",Sheet1!AJ478)</f>
        <v/>
      </c>
      <c r="J478" t="e">
        <f>PROPER(Sheet1!Z478)</f>
        <v>#VALUE!</v>
      </c>
      <c r="K478" t="e">
        <f>PROPER(TRIM(IF(ISERROR(Sheet1!N478),Sheet1!Q478,Sheet1!N478)))</f>
        <v>#VALUE!</v>
      </c>
      <c r="L478" t="e">
        <f>PROPER(Sheet1!V478)</f>
        <v>#VALUE!</v>
      </c>
      <c r="M478" t="str">
        <f>TRIM(IF(ISERROR(Sheet1!P478),"",Sheet1!P478))</f>
        <v/>
      </c>
      <c r="N478" s="6" t="e">
        <f>(Sheet1!AA478)</f>
        <v>#VALUE!</v>
      </c>
      <c r="O478" s="6" t="e">
        <f t="shared" si="43"/>
        <v>#VALUE!</v>
      </c>
      <c r="P478" s="6" t="e">
        <f>IF(Sheet1!X478="No","No",IF(Sheet1!X478="","No","Yes"))</f>
        <v>#VALUE!</v>
      </c>
      <c r="Q478" t="e">
        <f>(Sheet1!AB478)</f>
        <v>#VALUE!</v>
      </c>
      <c r="R478" s="6" t="e">
        <f>IF(Sheet1!F478=FALSE,Q478,Sheet1!G478&amp;Sheet1!F478)</f>
        <v>#VALUE!</v>
      </c>
      <c r="S478" s="6" t="e">
        <f t="shared" si="44"/>
        <v>#VALUE!</v>
      </c>
      <c r="T478" s="6" t="e">
        <f>IF(Sheet1!A478=0,"C=US;A= ;P=Regional Municip;O=Lisgar;S="&amp;K478&amp;";"&amp;"G="&amp;L478&amp;";"&amp;"I="&amp;M478&amp;";","C=US;A= ;P=Regional Municip;O=Lisgar;S="&amp;K478&amp;";"&amp;"G="&amp;L478&amp;Sheet1!A478&amp;";"&amp;"I="&amp;M478&amp;";")</f>
        <v>#N/A</v>
      </c>
      <c r="U478" t="str">
        <f ca="1">(Sheet1!AM478)</f>
        <v>DC1MDB03</v>
      </c>
      <c r="V478" t="e">
        <f>(Sheet1!AC478)</f>
        <v>#VALUE!</v>
      </c>
      <c r="W478" t="e">
        <f>Sheet3!D478</f>
        <v>#VALUE!</v>
      </c>
      <c r="X478" t="e">
        <f>Sheet3!E478</f>
        <v>#VALUE!</v>
      </c>
      <c r="Y478" t="str">
        <f t="shared" si="42"/>
        <v/>
      </c>
      <c r="Z478" t="str">
        <f>IF(ISERROR(Sheet1!AI478),"",Sheet1!AI478)</f>
        <v/>
      </c>
      <c r="AA478" t="e">
        <f>IF(Sheet1!W478="Councillors",5120,IF(Sheet1!W478="Information Technology Services Dept.",1024,IF(Sheet1!W478="City Clerk and Solicitor Dept",1953,"No")))</f>
        <v>#VALUE!</v>
      </c>
      <c r="AB478" s="5" t="s">
        <v>96</v>
      </c>
      <c r="AC478" t="e">
        <f>IF(Sheet1!W478="Councillors",4608,IF(Sheet1!W478="Information Technology Services Dept.",921,IF(Sheet1!W478="City Clerk and Solicitor Dept",1855,"No")))</f>
        <v>#VALUE!</v>
      </c>
      <c r="AD478" t="e">
        <f t="shared" si="45"/>
        <v>#VALUE!</v>
      </c>
      <c r="AE478" t="str">
        <f ca="1">IF(Sheet1!AM478="DC1MDB01","DC1",IF(Sheet1!AM478="DC1MDB02","DC1",IF(Sheet1!AM478="DC1MDB03","DC1",IF(Sheet1!AM478="DC1MDB04","DC1",IF(Sheet1!AM478="DC1MDB05","DC1",IF(Sheet1!AM478="DC1MDB06","DC1",IF(Sheet1!AM478="DC1MDB07","DC1",IF(Sheet1!AM478="DC1MDB08","DC1",IF(Sheet1!AM478="DC1MDB09","DC1",IF(Sheet1!AM478="DC1MDB10","DC1",IF(Sheet1!AM478="DC4MDB01","DC4",IF(Sheet1!AM478="DC4MDB02","DC4",IF(Sheet1!AM478="DC4MDB03","DC4",IF(Sheet1!AM478="DC4MDB04","DC4",IF(Sheet1!AM478="DC4MDB05","DC4",IF(Sheet1!AM478="DC4MDB06","DC4",IF(Sheet1!AM478="DC4MDB07","DC4",IF(Sheet1!AM478="DC4MDB08","DC4",IF(Sheet1!AM478="DC4MDB09","DC4",IF(Sheet1!AM478="DC4MDB10","DC4","$False"))))))))))))))))))))</f>
        <v>DC1</v>
      </c>
      <c r="AF478" t="s">
        <v>35</v>
      </c>
      <c r="AG478" t="e">
        <f t="shared" si="46"/>
        <v>#VALUE!</v>
      </c>
      <c r="AH478" t="e">
        <f t="shared" si="47"/>
        <v>#VALUE!</v>
      </c>
      <c r="AI478" t="s">
        <v>11</v>
      </c>
      <c r="AJ478" t="s">
        <v>12</v>
      </c>
      <c r="AK478" t="s">
        <v>13</v>
      </c>
      <c r="AL478" t="s">
        <v>14</v>
      </c>
      <c r="AM478" t="s">
        <v>5</v>
      </c>
      <c r="AN478" t="s">
        <v>15</v>
      </c>
      <c r="AO478" t="s">
        <v>16</v>
      </c>
      <c r="AP478" t="s">
        <v>17</v>
      </c>
      <c r="AQ478" t="s">
        <v>18</v>
      </c>
      <c r="AR478" t="s">
        <v>19</v>
      </c>
    </row>
    <row r="479" spans="1:44" ht="13.5" customHeight="1">
      <c r="A479" s="7"/>
      <c r="B479" s="7"/>
      <c r="C479" s="7"/>
      <c r="D479" s="8"/>
      <c r="F479" s="9" t="str">
        <f>(Sheet1!AE479)</f>
        <v/>
      </c>
      <c r="G479" t="str">
        <f>IF(OR(Sheet1!AH479="Yes",Sheet1!AF479="Yes"),"\\CMFP538\"&amp;Sheet1!AK479,"")</f>
        <v/>
      </c>
      <c r="H479" t="str">
        <f>IF(G479="","",Sheet1!AK479)</f>
        <v/>
      </c>
      <c r="I479" t="str">
        <f>IF(G479="","",Sheet1!AJ479)</f>
        <v/>
      </c>
      <c r="J479" t="e">
        <f>PROPER(Sheet1!Z479)</f>
        <v>#VALUE!</v>
      </c>
      <c r="K479" t="e">
        <f>PROPER(TRIM(IF(ISERROR(Sheet1!N479),Sheet1!Q479,Sheet1!N479)))</f>
        <v>#VALUE!</v>
      </c>
      <c r="L479" t="e">
        <f>PROPER(Sheet1!V479)</f>
        <v>#VALUE!</v>
      </c>
      <c r="M479" t="str">
        <f>TRIM(IF(ISERROR(Sheet1!P479),"",Sheet1!P479))</f>
        <v/>
      </c>
      <c r="N479" s="6" t="e">
        <f>(Sheet1!AA479)</f>
        <v>#VALUE!</v>
      </c>
      <c r="O479" s="6" t="e">
        <f t="shared" si="43"/>
        <v>#VALUE!</v>
      </c>
      <c r="P479" s="6" t="e">
        <f>IF(Sheet1!X479="No","No",IF(Sheet1!X479="","No","Yes"))</f>
        <v>#VALUE!</v>
      </c>
      <c r="Q479" t="e">
        <f>(Sheet1!AB479)</f>
        <v>#VALUE!</v>
      </c>
      <c r="R479" s="6" t="e">
        <f>IF(Sheet1!F479=FALSE,Q479,Sheet1!G479&amp;Sheet1!F479)</f>
        <v>#VALUE!</v>
      </c>
      <c r="S479" s="6" t="e">
        <f t="shared" si="44"/>
        <v>#VALUE!</v>
      </c>
      <c r="T479" s="6" t="e">
        <f>IF(Sheet1!A479=0,"C=US;A= ;P=Regional Municip;O=Lisgar;S="&amp;K479&amp;";"&amp;"G="&amp;L479&amp;";"&amp;"I="&amp;M479&amp;";","C=US;A= ;P=Regional Municip;O=Lisgar;S="&amp;K479&amp;";"&amp;"G="&amp;L479&amp;Sheet1!A479&amp;";"&amp;"I="&amp;M479&amp;";")</f>
        <v>#N/A</v>
      </c>
      <c r="U479" t="str">
        <f ca="1">(Sheet1!AM479)</f>
        <v>DC1MDB08</v>
      </c>
      <c r="V479" t="e">
        <f>(Sheet1!AC479)</f>
        <v>#VALUE!</v>
      </c>
      <c r="W479" t="e">
        <f>Sheet3!D479</f>
        <v>#VALUE!</v>
      </c>
      <c r="X479" t="e">
        <f>Sheet3!E479</f>
        <v>#VALUE!</v>
      </c>
      <c r="Y479" t="str">
        <f t="shared" si="42"/>
        <v/>
      </c>
      <c r="Z479" t="str">
        <f>IF(ISERROR(Sheet1!AI479),"",Sheet1!AI479)</f>
        <v/>
      </c>
      <c r="AA479" t="e">
        <f>IF(Sheet1!W479="Councillors",5120,IF(Sheet1!W479="Information Technology Services Dept.",1024,IF(Sheet1!W479="City Clerk and Solicitor Dept",1953,"No")))</f>
        <v>#VALUE!</v>
      </c>
      <c r="AB479" s="5" t="s">
        <v>96</v>
      </c>
      <c r="AC479" t="e">
        <f>IF(Sheet1!W479="Councillors",4608,IF(Sheet1!W479="Information Technology Services Dept.",921,IF(Sheet1!W479="City Clerk and Solicitor Dept",1855,"No")))</f>
        <v>#VALUE!</v>
      </c>
      <c r="AD479" t="e">
        <f t="shared" si="45"/>
        <v>#VALUE!</v>
      </c>
      <c r="AE479" t="str">
        <f ca="1">IF(Sheet1!AM479="DC1MDB01","DC1",IF(Sheet1!AM479="DC1MDB02","DC1",IF(Sheet1!AM479="DC1MDB03","DC1",IF(Sheet1!AM479="DC1MDB04","DC1",IF(Sheet1!AM479="DC1MDB05","DC1",IF(Sheet1!AM479="DC1MDB06","DC1",IF(Sheet1!AM479="DC1MDB07","DC1",IF(Sheet1!AM479="DC1MDB08","DC1",IF(Sheet1!AM479="DC1MDB09","DC1",IF(Sheet1!AM479="DC1MDB10","DC1",IF(Sheet1!AM479="DC4MDB01","DC4",IF(Sheet1!AM479="DC4MDB02","DC4",IF(Sheet1!AM479="DC4MDB03","DC4",IF(Sheet1!AM479="DC4MDB04","DC4",IF(Sheet1!AM479="DC4MDB05","DC4",IF(Sheet1!AM479="DC4MDB06","DC4",IF(Sheet1!AM479="DC4MDB07","DC4",IF(Sheet1!AM479="DC4MDB08","DC4",IF(Sheet1!AM479="DC4MDB09","DC4",IF(Sheet1!AM479="DC4MDB10","DC4","$False"))))))))))))))))))))</f>
        <v>DC1</v>
      </c>
      <c r="AF479" t="s">
        <v>35</v>
      </c>
      <c r="AG479" t="e">
        <f t="shared" si="46"/>
        <v>#VALUE!</v>
      </c>
      <c r="AH479" t="e">
        <f t="shared" si="47"/>
        <v>#VALUE!</v>
      </c>
      <c r="AI479" t="s">
        <v>11</v>
      </c>
      <c r="AJ479" t="s">
        <v>12</v>
      </c>
      <c r="AK479" t="s">
        <v>13</v>
      </c>
      <c r="AL479" t="s">
        <v>14</v>
      </c>
      <c r="AM479" t="s">
        <v>5</v>
      </c>
      <c r="AN479" t="s">
        <v>15</v>
      </c>
      <c r="AO479" t="s">
        <v>16</v>
      </c>
      <c r="AP479" t="s">
        <v>17</v>
      </c>
      <c r="AQ479" t="s">
        <v>18</v>
      </c>
      <c r="AR479" t="s">
        <v>19</v>
      </c>
    </row>
    <row r="480" spans="1:44" ht="13.5" customHeight="1">
      <c r="A480" s="7"/>
      <c r="B480" s="7"/>
      <c r="C480" s="7"/>
      <c r="D480" s="8"/>
      <c r="F480" s="9" t="str">
        <f>(Sheet1!AE480)</f>
        <v/>
      </c>
      <c r="G480" t="str">
        <f>IF(OR(Sheet1!AH480="Yes",Sheet1!AF480="Yes"),"\\CMFP538\"&amp;Sheet1!AK480,"")</f>
        <v/>
      </c>
      <c r="H480" t="str">
        <f>IF(G480="","",Sheet1!AK480)</f>
        <v/>
      </c>
      <c r="I480" t="str">
        <f>IF(G480="","",Sheet1!AJ480)</f>
        <v/>
      </c>
      <c r="J480" t="e">
        <f>PROPER(Sheet1!Z480)</f>
        <v>#VALUE!</v>
      </c>
      <c r="K480" t="e">
        <f>PROPER(TRIM(IF(ISERROR(Sheet1!N480),Sheet1!Q480,Sheet1!N480)))</f>
        <v>#VALUE!</v>
      </c>
      <c r="L480" t="e">
        <f>PROPER(Sheet1!V480)</f>
        <v>#VALUE!</v>
      </c>
      <c r="M480" t="str">
        <f>TRIM(IF(ISERROR(Sheet1!P480),"",Sheet1!P480))</f>
        <v/>
      </c>
      <c r="N480" s="6" t="e">
        <f>(Sheet1!AA480)</f>
        <v>#VALUE!</v>
      </c>
      <c r="O480" s="6" t="e">
        <f t="shared" si="43"/>
        <v>#VALUE!</v>
      </c>
      <c r="P480" s="6" t="e">
        <f>IF(Sheet1!X480="No","No",IF(Sheet1!X480="","No","Yes"))</f>
        <v>#VALUE!</v>
      </c>
      <c r="Q480" t="e">
        <f>(Sheet1!AB480)</f>
        <v>#VALUE!</v>
      </c>
      <c r="R480" s="6" t="e">
        <f>IF(Sheet1!F480=FALSE,Q480,Sheet1!G480&amp;Sheet1!F480)</f>
        <v>#VALUE!</v>
      </c>
      <c r="S480" s="6" t="e">
        <f t="shared" si="44"/>
        <v>#VALUE!</v>
      </c>
      <c r="T480" s="6" t="e">
        <f>IF(Sheet1!A480=0,"C=US;A= ;P=Regional Municip;O=Lisgar;S="&amp;K480&amp;";"&amp;"G="&amp;L480&amp;";"&amp;"I="&amp;M480&amp;";","C=US;A= ;P=Regional Municip;O=Lisgar;S="&amp;K480&amp;";"&amp;"G="&amp;L480&amp;Sheet1!A480&amp;";"&amp;"I="&amp;M480&amp;";")</f>
        <v>#N/A</v>
      </c>
      <c r="U480" t="str">
        <f ca="1">(Sheet1!AM480)</f>
        <v>DC1MDB07</v>
      </c>
      <c r="V480" t="e">
        <f>(Sheet1!AC480)</f>
        <v>#VALUE!</v>
      </c>
      <c r="W480" t="e">
        <f>Sheet3!D480</f>
        <v>#VALUE!</v>
      </c>
      <c r="X480" t="e">
        <f>Sheet3!E480</f>
        <v>#VALUE!</v>
      </c>
      <c r="Y480" t="str">
        <f t="shared" si="42"/>
        <v/>
      </c>
      <c r="Z480" t="str">
        <f>IF(ISERROR(Sheet1!AI480),"",Sheet1!AI480)</f>
        <v/>
      </c>
      <c r="AA480" t="e">
        <f>IF(Sheet1!W480="Councillors",5120,IF(Sheet1!W480="Information Technology Services Dept.",1024,IF(Sheet1!W480="City Clerk and Solicitor Dept",1953,"No")))</f>
        <v>#VALUE!</v>
      </c>
      <c r="AB480" s="5" t="s">
        <v>96</v>
      </c>
      <c r="AC480" t="e">
        <f>IF(Sheet1!W480="Councillors",4608,IF(Sheet1!W480="Information Technology Services Dept.",921,IF(Sheet1!W480="City Clerk and Solicitor Dept",1855,"No")))</f>
        <v>#VALUE!</v>
      </c>
      <c r="AD480" t="e">
        <f t="shared" si="45"/>
        <v>#VALUE!</v>
      </c>
      <c r="AE480" t="str">
        <f ca="1">IF(Sheet1!AM480="DC1MDB01","DC1",IF(Sheet1!AM480="DC1MDB02","DC1",IF(Sheet1!AM480="DC1MDB03","DC1",IF(Sheet1!AM480="DC1MDB04","DC1",IF(Sheet1!AM480="DC1MDB05","DC1",IF(Sheet1!AM480="DC1MDB06","DC1",IF(Sheet1!AM480="DC1MDB07","DC1",IF(Sheet1!AM480="DC1MDB08","DC1",IF(Sheet1!AM480="DC1MDB09","DC1",IF(Sheet1!AM480="DC1MDB10","DC1",IF(Sheet1!AM480="DC4MDB01","DC4",IF(Sheet1!AM480="DC4MDB02","DC4",IF(Sheet1!AM480="DC4MDB03","DC4",IF(Sheet1!AM480="DC4MDB04","DC4",IF(Sheet1!AM480="DC4MDB05","DC4",IF(Sheet1!AM480="DC4MDB06","DC4",IF(Sheet1!AM480="DC4MDB07","DC4",IF(Sheet1!AM480="DC4MDB08","DC4",IF(Sheet1!AM480="DC4MDB09","DC4",IF(Sheet1!AM480="DC4MDB10","DC4","$False"))))))))))))))))))))</f>
        <v>DC1</v>
      </c>
      <c r="AF480" t="s">
        <v>35</v>
      </c>
      <c r="AG480" t="e">
        <f t="shared" si="46"/>
        <v>#VALUE!</v>
      </c>
      <c r="AH480" t="e">
        <f t="shared" si="47"/>
        <v>#VALUE!</v>
      </c>
      <c r="AI480" t="s">
        <v>11</v>
      </c>
      <c r="AJ480" t="s">
        <v>12</v>
      </c>
      <c r="AK480" t="s">
        <v>13</v>
      </c>
      <c r="AL480" t="s">
        <v>14</v>
      </c>
      <c r="AM480" t="s">
        <v>5</v>
      </c>
      <c r="AN480" t="s">
        <v>15</v>
      </c>
      <c r="AO480" t="s">
        <v>16</v>
      </c>
      <c r="AP480" t="s">
        <v>17</v>
      </c>
      <c r="AQ480" t="s">
        <v>18</v>
      </c>
      <c r="AR480" t="s">
        <v>19</v>
      </c>
    </row>
    <row r="481" spans="1:44" ht="13.5" customHeight="1">
      <c r="A481" s="7"/>
      <c r="B481" s="7"/>
      <c r="C481" s="7"/>
      <c r="D481" s="8"/>
      <c r="F481" s="9" t="str">
        <f>(Sheet1!AE481)</f>
        <v/>
      </c>
      <c r="G481" t="str">
        <f>IF(OR(Sheet1!AH481="Yes",Sheet1!AF481="Yes"),"\\CMFP538\"&amp;Sheet1!AK481,"")</f>
        <v/>
      </c>
      <c r="H481" t="str">
        <f>IF(G481="","",Sheet1!AK481)</f>
        <v/>
      </c>
      <c r="I481" t="str">
        <f>IF(G481="","",Sheet1!AJ481)</f>
        <v/>
      </c>
      <c r="J481" t="e">
        <f>PROPER(Sheet1!Z481)</f>
        <v>#VALUE!</v>
      </c>
      <c r="K481" t="e">
        <f>PROPER(TRIM(IF(ISERROR(Sheet1!N481),Sheet1!Q481,Sheet1!N481)))</f>
        <v>#VALUE!</v>
      </c>
      <c r="L481" t="e">
        <f>PROPER(Sheet1!V481)</f>
        <v>#VALUE!</v>
      </c>
      <c r="M481" t="str">
        <f>TRIM(IF(ISERROR(Sheet1!P481),"",Sheet1!P481))</f>
        <v/>
      </c>
      <c r="N481" s="6" t="e">
        <f>(Sheet1!AA481)</f>
        <v>#VALUE!</v>
      </c>
      <c r="O481" s="6" t="e">
        <f t="shared" si="43"/>
        <v>#VALUE!</v>
      </c>
      <c r="P481" s="6" t="e">
        <f>IF(Sheet1!X481="No","No",IF(Sheet1!X481="","No","Yes"))</f>
        <v>#VALUE!</v>
      </c>
      <c r="Q481" t="e">
        <f>(Sheet1!AB481)</f>
        <v>#VALUE!</v>
      </c>
      <c r="R481" s="6" t="e">
        <f>IF(Sheet1!F481=FALSE,Q481,Sheet1!G481&amp;Sheet1!F481)</f>
        <v>#VALUE!</v>
      </c>
      <c r="S481" s="6" t="e">
        <f t="shared" si="44"/>
        <v>#VALUE!</v>
      </c>
      <c r="T481" s="6" t="e">
        <f>IF(Sheet1!A481=0,"C=US;A= ;P=Regional Municip;O=Lisgar;S="&amp;K481&amp;";"&amp;"G="&amp;L481&amp;";"&amp;"I="&amp;M481&amp;";","C=US;A= ;P=Regional Municip;O=Lisgar;S="&amp;K481&amp;";"&amp;"G="&amp;L481&amp;Sheet1!A481&amp;";"&amp;"I="&amp;M481&amp;";")</f>
        <v>#N/A</v>
      </c>
      <c r="U481" t="str">
        <f ca="1">(Sheet1!AM481)</f>
        <v>DC4MDB04</v>
      </c>
      <c r="V481" t="e">
        <f>(Sheet1!AC481)</f>
        <v>#VALUE!</v>
      </c>
      <c r="W481" t="e">
        <f>Sheet3!D481</f>
        <v>#VALUE!</v>
      </c>
      <c r="X481" t="e">
        <f>Sheet3!E481</f>
        <v>#VALUE!</v>
      </c>
      <c r="Y481" t="str">
        <f t="shared" si="42"/>
        <v/>
      </c>
      <c r="Z481" t="str">
        <f>IF(ISERROR(Sheet1!AI481),"",Sheet1!AI481)</f>
        <v/>
      </c>
      <c r="AA481" t="e">
        <f>IF(Sheet1!W481="Councillors",5120,IF(Sheet1!W481="Information Technology Services Dept.",1024,IF(Sheet1!W481="City Clerk and Solicitor Dept",1953,"No")))</f>
        <v>#VALUE!</v>
      </c>
      <c r="AB481" s="5" t="s">
        <v>96</v>
      </c>
      <c r="AC481" t="e">
        <f>IF(Sheet1!W481="Councillors",4608,IF(Sheet1!W481="Information Technology Services Dept.",921,IF(Sheet1!W481="City Clerk and Solicitor Dept",1855,"No")))</f>
        <v>#VALUE!</v>
      </c>
      <c r="AD481" t="e">
        <f t="shared" si="45"/>
        <v>#VALUE!</v>
      </c>
      <c r="AE481" t="str">
        <f ca="1">IF(Sheet1!AM481="DC1MDB01","DC1",IF(Sheet1!AM481="DC1MDB02","DC1",IF(Sheet1!AM481="DC1MDB03","DC1",IF(Sheet1!AM481="DC1MDB04","DC1",IF(Sheet1!AM481="DC1MDB05","DC1",IF(Sheet1!AM481="DC1MDB06","DC1",IF(Sheet1!AM481="DC1MDB07","DC1",IF(Sheet1!AM481="DC1MDB08","DC1",IF(Sheet1!AM481="DC1MDB09","DC1",IF(Sheet1!AM481="DC1MDB10","DC1",IF(Sheet1!AM481="DC4MDB01","DC4",IF(Sheet1!AM481="DC4MDB02","DC4",IF(Sheet1!AM481="DC4MDB03","DC4",IF(Sheet1!AM481="DC4MDB04","DC4",IF(Sheet1!AM481="DC4MDB05","DC4",IF(Sheet1!AM481="DC4MDB06","DC4",IF(Sheet1!AM481="DC4MDB07","DC4",IF(Sheet1!AM481="DC4MDB08","DC4",IF(Sheet1!AM481="DC4MDB09","DC4",IF(Sheet1!AM481="DC4MDB10","DC4","$False"))))))))))))))))))))</f>
        <v>DC4</v>
      </c>
      <c r="AF481" t="s">
        <v>35</v>
      </c>
      <c r="AG481" t="e">
        <f t="shared" si="46"/>
        <v>#VALUE!</v>
      </c>
      <c r="AH481" t="e">
        <f t="shared" si="47"/>
        <v>#VALUE!</v>
      </c>
      <c r="AI481" t="s">
        <v>11</v>
      </c>
      <c r="AJ481" t="s">
        <v>12</v>
      </c>
      <c r="AK481" t="s">
        <v>13</v>
      </c>
      <c r="AL481" t="s">
        <v>14</v>
      </c>
      <c r="AM481" t="s">
        <v>5</v>
      </c>
      <c r="AN481" t="s">
        <v>15</v>
      </c>
      <c r="AO481" t="s">
        <v>16</v>
      </c>
      <c r="AP481" t="s">
        <v>17</v>
      </c>
      <c r="AQ481" t="s">
        <v>18</v>
      </c>
      <c r="AR481" t="s">
        <v>19</v>
      </c>
    </row>
    <row r="482" spans="1:44" ht="13.5" customHeight="1">
      <c r="A482" s="7"/>
      <c r="B482" s="7"/>
      <c r="C482" s="7"/>
      <c r="D482" s="8"/>
      <c r="F482" s="9" t="str">
        <f>(Sheet1!AE482)</f>
        <v/>
      </c>
      <c r="G482" t="str">
        <f>IF(OR(Sheet1!AH482="Yes",Sheet1!AF482="Yes"),"\\CMFP538\"&amp;Sheet1!AK482,"")</f>
        <v/>
      </c>
      <c r="H482" t="str">
        <f>IF(G482="","",Sheet1!AK482)</f>
        <v/>
      </c>
      <c r="I482" t="str">
        <f>IF(G482="","",Sheet1!AJ482)</f>
        <v/>
      </c>
      <c r="J482" t="e">
        <f>PROPER(Sheet1!Z482)</f>
        <v>#VALUE!</v>
      </c>
      <c r="K482" t="e">
        <f>PROPER(TRIM(IF(ISERROR(Sheet1!N482),Sheet1!Q482,Sheet1!N482)))</f>
        <v>#VALUE!</v>
      </c>
      <c r="L482" t="e">
        <f>PROPER(Sheet1!V482)</f>
        <v>#VALUE!</v>
      </c>
      <c r="M482" t="str">
        <f>TRIM(IF(ISERROR(Sheet1!P482),"",Sheet1!P482))</f>
        <v/>
      </c>
      <c r="N482" s="6" t="e">
        <f>(Sheet1!AA482)</f>
        <v>#VALUE!</v>
      </c>
      <c r="O482" s="6" t="e">
        <f t="shared" si="43"/>
        <v>#VALUE!</v>
      </c>
      <c r="P482" s="6" t="e">
        <f>IF(Sheet1!X482="No","No",IF(Sheet1!X482="","No","Yes"))</f>
        <v>#VALUE!</v>
      </c>
      <c r="Q482" t="e">
        <f>(Sheet1!AB482)</f>
        <v>#VALUE!</v>
      </c>
      <c r="R482" s="6" t="e">
        <f>IF(Sheet1!F482=FALSE,Q482,Sheet1!G482&amp;Sheet1!F482)</f>
        <v>#VALUE!</v>
      </c>
      <c r="S482" s="6" t="e">
        <f t="shared" si="44"/>
        <v>#VALUE!</v>
      </c>
      <c r="T482" s="6" t="e">
        <f>IF(Sheet1!A482=0,"C=US;A= ;P=Regional Municip;O=Lisgar;S="&amp;K482&amp;";"&amp;"G="&amp;L482&amp;";"&amp;"I="&amp;M482&amp;";","C=US;A= ;P=Regional Municip;O=Lisgar;S="&amp;K482&amp;";"&amp;"G="&amp;L482&amp;Sheet1!A482&amp;";"&amp;"I="&amp;M482&amp;";")</f>
        <v>#N/A</v>
      </c>
      <c r="U482" t="str">
        <f ca="1">(Sheet1!AM482)</f>
        <v>DC4MDB03</v>
      </c>
      <c r="V482" t="e">
        <f>(Sheet1!AC482)</f>
        <v>#VALUE!</v>
      </c>
      <c r="W482" t="e">
        <f>Sheet3!D482</f>
        <v>#VALUE!</v>
      </c>
      <c r="X482" t="e">
        <f>Sheet3!E482</f>
        <v>#VALUE!</v>
      </c>
      <c r="Y482" t="str">
        <f t="shared" si="42"/>
        <v/>
      </c>
      <c r="Z482" t="str">
        <f>IF(ISERROR(Sheet1!AI482),"",Sheet1!AI482)</f>
        <v/>
      </c>
      <c r="AA482" t="e">
        <f>IF(Sheet1!W482="Councillors",5120,IF(Sheet1!W482="Information Technology Services Dept.",1024,IF(Sheet1!W482="City Clerk and Solicitor Dept",1953,"No")))</f>
        <v>#VALUE!</v>
      </c>
      <c r="AB482" s="5" t="s">
        <v>96</v>
      </c>
      <c r="AC482" t="e">
        <f>IF(Sheet1!W482="Councillors",4608,IF(Sheet1!W482="Information Technology Services Dept.",921,IF(Sheet1!W482="City Clerk and Solicitor Dept",1855,"No")))</f>
        <v>#VALUE!</v>
      </c>
      <c r="AD482" t="e">
        <f t="shared" si="45"/>
        <v>#VALUE!</v>
      </c>
      <c r="AE482" t="str">
        <f ca="1">IF(Sheet1!AM482="DC1MDB01","DC1",IF(Sheet1!AM482="DC1MDB02","DC1",IF(Sheet1!AM482="DC1MDB03","DC1",IF(Sheet1!AM482="DC1MDB04","DC1",IF(Sheet1!AM482="DC1MDB05","DC1",IF(Sheet1!AM482="DC1MDB06","DC1",IF(Sheet1!AM482="DC1MDB07","DC1",IF(Sheet1!AM482="DC1MDB08","DC1",IF(Sheet1!AM482="DC1MDB09","DC1",IF(Sheet1!AM482="DC1MDB10","DC1",IF(Sheet1!AM482="DC4MDB01","DC4",IF(Sheet1!AM482="DC4MDB02","DC4",IF(Sheet1!AM482="DC4MDB03","DC4",IF(Sheet1!AM482="DC4MDB04","DC4",IF(Sheet1!AM482="DC4MDB05","DC4",IF(Sheet1!AM482="DC4MDB06","DC4",IF(Sheet1!AM482="DC4MDB07","DC4",IF(Sheet1!AM482="DC4MDB08","DC4",IF(Sheet1!AM482="DC4MDB09","DC4",IF(Sheet1!AM482="DC4MDB10","DC4","$False"))))))))))))))))))))</f>
        <v>DC4</v>
      </c>
      <c r="AF482" t="s">
        <v>35</v>
      </c>
      <c r="AG482" t="e">
        <f t="shared" si="46"/>
        <v>#VALUE!</v>
      </c>
      <c r="AH482" t="e">
        <f t="shared" si="47"/>
        <v>#VALUE!</v>
      </c>
      <c r="AI482" t="s">
        <v>11</v>
      </c>
      <c r="AJ482" t="s">
        <v>12</v>
      </c>
      <c r="AK482" t="s">
        <v>13</v>
      </c>
      <c r="AL482" t="s">
        <v>14</v>
      </c>
      <c r="AM482" t="s">
        <v>5</v>
      </c>
      <c r="AN482" t="s">
        <v>15</v>
      </c>
      <c r="AO482" t="s">
        <v>16</v>
      </c>
      <c r="AP482" t="s">
        <v>17</v>
      </c>
      <c r="AQ482" t="s">
        <v>18</v>
      </c>
      <c r="AR482" t="s">
        <v>19</v>
      </c>
    </row>
    <row r="483" spans="1:44" ht="13.5" customHeight="1">
      <c r="A483" s="7"/>
      <c r="B483" s="7"/>
      <c r="C483" s="7"/>
      <c r="D483" s="8"/>
      <c r="F483" s="9" t="str">
        <f>(Sheet1!AE483)</f>
        <v/>
      </c>
      <c r="G483" t="str">
        <f>IF(OR(Sheet1!AH483="Yes",Sheet1!AF483="Yes"),"\\CMFP538\"&amp;Sheet1!AK483,"")</f>
        <v/>
      </c>
      <c r="H483" t="str">
        <f>IF(G483="","",Sheet1!AK483)</f>
        <v/>
      </c>
      <c r="I483" t="str">
        <f>IF(G483="","",Sheet1!AJ483)</f>
        <v/>
      </c>
      <c r="J483" t="e">
        <f>PROPER(Sheet1!Z483)</f>
        <v>#VALUE!</v>
      </c>
      <c r="K483" t="e">
        <f>PROPER(TRIM(IF(ISERROR(Sheet1!N483),Sheet1!Q483,Sheet1!N483)))</f>
        <v>#VALUE!</v>
      </c>
      <c r="L483" t="e">
        <f>PROPER(Sheet1!V483)</f>
        <v>#VALUE!</v>
      </c>
      <c r="M483" t="str">
        <f>TRIM(IF(ISERROR(Sheet1!P483),"",Sheet1!P483))</f>
        <v/>
      </c>
      <c r="N483" s="6" t="e">
        <f>(Sheet1!AA483)</f>
        <v>#VALUE!</v>
      </c>
      <c r="O483" s="6" t="e">
        <f t="shared" si="43"/>
        <v>#VALUE!</v>
      </c>
      <c r="P483" s="6" t="e">
        <f>IF(Sheet1!X483="No","No",IF(Sheet1!X483="","No","Yes"))</f>
        <v>#VALUE!</v>
      </c>
      <c r="Q483" t="e">
        <f>(Sheet1!AB483)</f>
        <v>#VALUE!</v>
      </c>
      <c r="R483" s="6" t="e">
        <f>IF(Sheet1!F483=FALSE,Q483,Sheet1!G483&amp;Sheet1!F483)</f>
        <v>#VALUE!</v>
      </c>
      <c r="S483" s="6" t="e">
        <f t="shared" si="44"/>
        <v>#VALUE!</v>
      </c>
      <c r="T483" s="6" t="e">
        <f>IF(Sheet1!A483=0,"C=US;A= ;P=Regional Municip;O=Lisgar;S="&amp;K483&amp;";"&amp;"G="&amp;L483&amp;";"&amp;"I="&amp;M483&amp;";","C=US;A= ;P=Regional Municip;O=Lisgar;S="&amp;K483&amp;";"&amp;"G="&amp;L483&amp;Sheet1!A483&amp;";"&amp;"I="&amp;M483&amp;";")</f>
        <v>#N/A</v>
      </c>
      <c r="U483" t="str">
        <f ca="1">(Sheet1!AM483)</f>
        <v>DC1MDB07</v>
      </c>
      <c r="V483" t="e">
        <f>(Sheet1!AC483)</f>
        <v>#VALUE!</v>
      </c>
      <c r="W483" t="e">
        <f>Sheet3!D483</f>
        <v>#VALUE!</v>
      </c>
      <c r="X483" t="e">
        <f>Sheet3!E483</f>
        <v>#VALUE!</v>
      </c>
      <c r="Y483" t="str">
        <f t="shared" si="42"/>
        <v/>
      </c>
      <c r="Z483" t="str">
        <f>IF(ISERROR(Sheet1!AI483),"",Sheet1!AI483)</f>
        <v/>
      </c>
      <c r="AA483" t="e">
        <f>IF(Sheet1!W483="Councillors",5120,IF(Sheet1!W483="Information Technology Services Dept.",1024,IF(Sheet1!W483="City Clerk and Solicitor Dept",1953,"No")))</f>
        <v>#VALUE!</v>
      </c>
      <c r="AB483" s="5" t="s">
        <v>96</v>
      </c>
      <c r="AC483" t="e">
        <f>IF(Sheet1!W483="Councillors",4608,IF(Sheet1!W483="Information Technology Services Dept.",921,IF(Sheet1!W483="City Clerk and Solicitor Dept",1855,"No")))</f>
        <v>#VALUE!</v>
      </c>
      <c r="AD483" t="e">
        <f t="shared" si="45"/>
        <v>#VALUE!</v>
      </c>
      <c r="AE483" t="str">
        <f ca="1">IF(Sheet1!AM483="DC1MDB01","DC1",IF(Sheet1!AM483="DC1MDB02","DC1",IF(Sheet1!AM483="DC1MDB03","DC1",IF(Sheet1!AM483="DC1MDB04","DC1",IF(Sheet1!AM483="DC1MDB05","DC1",IF(Sheet1!AM483="DC1MDB06","DC1",IF(Sheet1!AM483="DC1MDB07","DC1",IF(Sheet1!AM483="DC1MDB08","DC1",IF(Sheet1!AM483="DC1MDB09","DC1",IF(Sheet1!AM483="DC1MDB10","DC1",IF(Sheet1!AM483="DC4MDB01","DC4",IF(Sheet1!AM483="DC4MDB02","DC4",IF(Sheet1!AM483="DC4MDB03","DC4",IF(Sheet1!AM483="DC4MDB04","DC4",IF(Sheet1!AM483="DC4MDB05","DC4",IF(Sheet1!AM483="DC4MDB06","DC4",IF(Sheet1!AM483="DC4MDB07","DC4",IF(Sheet1!AM483="DC4MDB08","DC4",IF(Sheet1!AM483="DC4MDB09","DC4",IF(Sheet1!AM483="DC4MDB10","DC4","$False"))))))))))))))))))))</f>
        <v>DC1</v>
      </c>
      <c r="AF483" t="s">
        <v>35</v>
      </c>
      <c r="AG483" t="e">
        <f t="shared" si="46"/>
        <v>#VALUE!</v>
      </c>
      <c r="AH483" t="e">
        <f t="shared" si="47"/>
        <v>#VALUE!</v>
      </c>
      <c r="AI483" t="s">
        <v>11</v>
      </c>
      <c r="AJ483" t="s">
        <v>12</v>
      </c>
      <c r="AK483" t="s">
        <v>13</v>
      </c>
      <c r="AL483" t="s">
        <v>14</v>
      </c>
      <c r="AM483" t="s">
        <v>5</v>
      </c>
      <c r="AN483" t="s">
        <v>15</v>
      </c>
      <c r="AO483" t="s">
        <v>16</v>
      </c>
      <c r="AP483" t="s">
        <v>17</v>
      </c>
      <c r="AQ483" t="s">
        <v>18</v>
      </c>
      <c r="AR483" t="s">
        <v>19</v>
      </c>
    </row>
    <row r="484" spans="1:44" ht="13.5" customHeight="1">
      <c r="A484" s="7"/>
      <c r="B484" s="7"/>
      <c r="C484" s="7"/>
      <c r="D484" s="8"/>
      <c r="F484" s="9" t="str">
        <f>(Sheet1!AE484)</f>
        <v/>
      </c>
      <c r="G484" t="str">
        <f>IF(OR(Sheet1!AH484="Yes",Sheet1!AF484="Yes"),"\\CMFP538\"&amp;Sheet1!AK484,"")</f>
        <v/>
      </c>
      <c r="H484" t="str">
        <f>IF(G484="","",Sheet1!AK484)</f>
        <v/>
      </c>
      <c r="I484" t="str">
        <f>IF(G484="","",Sheet1!AJ484)</f>
        <v/>
      </c>
      <c r="J484" t="e">
        <f>PROPER(Sheet1!Z484)</f>
        <v>#VALUE!</v>
      </c>
      <c r="K484" t="e">
        <f>PROPER(TRIM(IF(ISERROR(Sheet1!N484),Sheet1!Q484,Sheet1!N484)))</f>
        <v>#VALUE!</v>
      </c>
      <c r="L484" t="e">
        <f>PROPER(Sheet1!V484)</f>
        <v>#VALUE!</v>
      </c>
      <c r="M484" t="str">
        <f>TRIM(IF(ISERROR(Sheet1!P484),"",Sheet1!P484))</f>
        <v/>
      </c>
      <c r="N484" s="6" t="e">
        <f>(Sheet1!AA484)</f>
        <v>#VALUE!</v>
      </c>
      <c r="O484" s="6" t="e">
        <f t="shared" si="43"/>
        <v>#VALUE!</v>
      </c>
      <c r="P484" s="6" t="e">
        <f>IF(Sheet1!X484="No","No",IF(Sheet1!X484="","No","Yes"))</f>
        <v>#VALUE!</v>
      </c>
      <c r="Q484" t="e">
        <f>(Sheet1!AB484)</f>
        <v>#VALUE!</v>
      </c>
      <c r="R484" s="6" t="e">
        <f>IF(Sheet1!F484=FALSE,Q484,Sheet1!G484&amp;Sheet1!F484)</f>
        <v>#VALUE!</v>
      </c>
      <c r="S484" s="6" t="e">
        <f t="shared" si="44"/>
        <v>#VALUE!</v>
      </c>
      <c r="T484" s="6" t="e">
        <f>IF(Sheet1!A484=0,"C=US;A= ;P=Regional Municip;O=Lisgar;S="&amp;K484&amp;";"&amp;"G="&amp;L484&amp;";"&amp;"I="&amp;M484&amp;";","C=US;A= ;P=Regional Municip;O=Lisgar;S="&amp;K484&amp;";"&amp;"G="&amp;L484&amp;Sheet1!A484&amp;";"&amp;"I="&amp;M484&amp;";")</f>
        <v>#N/A</v>
      </c>
      <c r="U484" t="str">
        <f ca="1">(Sheet1!AM484)</f>
        <v>DC4MDB07</v>
      </c>
      <c r="V484" t="e">
        <f>(Sheet1!AC484)</f>
        <v>#VALUE!</v>
      </c>
      <c r="W484" t="e">
        <f>Sheet3!D484</f>
        <v>#VALUE!</v>
      </c>
      <c r="X484" t="e">
        <f>Sheet3!E484</f>
        <v>#VALUE!</v>
      </c>
      <c r="Y484" t="str">
        <f t="shared" si="42"/>
        <v/>
      </c>
      <c r="Z484" t="str">
        <f>IF(ISERROR(Sheet1!AI484),"",Sheet1!AI484)</f>
        <v/>
      </c>
      <c r="AA484" t="e">
        <f>IF(Sheet1!W484="Councillors",5120,IF(Sheet1!W484="Information Technology Services Dept.",1024,IF(Sheet1!W484="City Clerk and Solicitor Dept",1953,"No")))</f>
        <v>#VALUE!</v>
      </c>
      <c r="AB484" s="5" t="s">
        <v>96</v>
      </c>
      <c r="AC484" t="e">
        <f>IF(Sheet1!W484="Councillors",4608,IF(Sheet1!W484="Information Technology Services Dept.",921,IF(Sheet1!W484="City Clerk and Solicitor Dept",1855,"No")))</f>
        <v>#VALUE!</v>
      </c>
      <c r="AD484" t="e">
        <f t="shared" si="45"/>
        <v>#VALUE!</v>
      </c>
      <c r="AE484" t="str">
        <f ca="1">IF(Sheet1!AM484="DC1MDB01","DC1",IF(Sheet1!AM484="DC1MDB02","DC1",IF(Sheet1!AM484="DC1MDB03","DC1",IF(Sheet1!AM484="DC1MDB04","DC1",IF(Sheet1!AM484="DC1MDB05","DC1",IF(Sheet1!AM484="DC1MDB06","DC1",IF(Sheet1!AM484="DC1MDB07","DC1",IF(Sheet1!AM484="DC1MDB08","DC1",IF(Sheet1!AM484="DC1MDB09","DC1",IF(Sheet1!AM484="DC1MDB10","DC1",IF(Sheet1!AM484="DC4MDB01","DC4",IF(Sheet1!AM484="DC4MDB02","DC4",IF(Sheet1!AM484="DC4MDB03","DC4",IF(Sheet1!AM484="DC4MDB04","DC4",IF(Sheet1!AM484="DC4MDB05","DC4",IF(Sheet1!AM484="DC4MDB06","DC4",IF(Sheet1!AM484="DC4MDB07","DC4",IF(Sheet1!AM484="DC4MDB08","DC4",IF(Sheet1!AM484="DC4MDB09","DC4",IF(Sheet1!AM484="DC4MDB10","DC4","$False"))))))))))))))))))))</f>
        <v>DC4</v>
      </c>
      <c r="AF484" t="s">
        <v>35</v>
      </c>
      <c r="AG484" t="e">
        <f t="shared" si="46"/>
        <v>#VALUE!</v>
      </c>
      <c r="AH484" t="e">
        <f t="shared" si="47"/>
        <v>#VALUE!</v>
      </c>
      <c r="AI484" t="s">
        <v>11</v>
      </c>
      <c r="AJ484" t="s">
        <v>12</v>
      </c>
      <c r="AK484" t="s">
        <v>13</v>
      </c>
      <c r="AL484" t="s">
        <v>14</v>
      </c>
      <c r="AM484" t="s">
        <v>5</v>
      </c>
      <c r="AN484" t="s">
        <v>15</v>
      </c>
      <c r="AO484" t="s">
        <v>16</v>
      </c>
      <c r="AP484" t="s">
        <v>17</v>
      </c>
      <c r="AQ484" t="s">
        <v>18</v>
      </c>
      <c r="AR484" t="s">
        <v>19</v>
      </c>
    </row>
    <row r="485" spans="1:44" ht="13.5" customHeight="1">
      <c r="A485" s="7"/>
      <c r="B485" s="7"/>
      <c r="C485" s="7"/>
      <c r="D485" s="8"/>
      <c r="F485" s="9" t="str">
        <f>(Sheet1!AE485)</f>
        <v/>
      </c>
      <c r="G485" t="str">
        <f>IF(OR(Sheet1!AH485="Yes",Sheet1!AF485="Yes"),"\\CMFP538\"&amp;Sheet1!AK485,"")</f>
        <v/>
      </c>
      <c r="H485" t="str">
        <f>IF(G485="","",Sheet1!AK485)</f>
        <v/>
      </c>
      <c r="I485" t="str">
        <f>IF(G485="","",Sheet1!AJ485)</f>
        <v/>
      </c>
      <c r="J485" t="e">
        <f>PROPER(Sheet1!Z485)</f>
        <v>#VALUE!</v>
      </c>
      <c r="K485" t="e">
        <f>PROPER(TRIM(IF(ISERROR(Sheet1!N485),Sheet1!Q485,Sheet1!N485)))</f>
        <v>#VALUE!</v>
      </c>
      <c r="L485" t="e">
        <f>PROPER(Sheet1!V485)</f>
        <v>#VALUE!</v>
      </c>
      <c r="M485" t="str">
        <f>TRIM(IF(ISERROR(Sheet1!P485),"",Sheet1!P485))</f>
        <v/>
      </c>
      <c r="N485" s="6" t="e">
        <f>(Sheet1!AA485)</f>
        <v>#VALUE!</v>
      </c>
      <c r="O485" s="6" t="e">
        <f t="shared" si="43"/>
        <v>#VALUE!</v>
      </c>
      <c r="P485" s="6" t="e">
        <f>IF(Sheet1!X485="No","No",IF(Sheet1!X485="","No","Yes"))</f>
        <v>#VALUE!</v>
      </c>
      <c r="Q485" t="e">
        <f>(Sheet1!AB485)</f>
        <v>#VALUE!</v>
      </c>
      <c r="R485" s="6" t="e">
        <f>IF(Sheet1!F485=FALSE,Q485,Sheet1!G485&amp;Sheet1!F485)</f>
        <v>#VALUE!</v>
      </c>
      <c r="S485" s="6" t="e">
        <f t="shared" si="44"/>
        <v>#VALUE!</v>
      </c>
      <c r="T485" s="6" t="e">
        <f>IF(Sheet1!A485=0,"C=US;A= ;P=Regional Municip;O=Lisgar;S="&amp;K485&amp;";"&amp;"G="&amp;L485&amp;";"&amp;"I="&amp;M485&amp;";","C=US;A= ;P=Regional Municip;O=Lisgar;S="&amp;K485&amp;";"&amp;"G="&amp;L485&amp;Sheet1!A485&amp;";"&amp;"I="&amp;M485&amp;";")</f>
        <v>#N/A</v>
      </c>
      <c r="U485" t="str">
        <f ca="1">(Sheet1!AM485)</f>
        <v>DC4MDB06</v>
      </c>
      <c r="V485" t="e">
        <f>(Sheet1!AC485)</f>
        <v>#VALUE!</v>
      </c>
      <c r="W485" t="e">
        <f>Sheet3!D485</f>
        <v>#VALUE!</v>
      </c>
      <c r="X485" t="e">
        <f>Sheet3!E485</f>
        <v>#VALUE!</v>
      </c>
      <c r="Y485" t="str">
        <f t="shared" si="42"/>
        <v/>
      </c>
      <c r="Z485" t="str">
        <f>IF(ISERROR(Sheet1!AI485),"",Sheet1!AI485)</f>
        <v/>
      </c>
      <c r="AA485" t="e">
        <f>IF(Sheet1!W485="Councillors",5120,IF(Sheet1!W485="Information Technology Services Dept.",1024,IF(Sheet1!W485="City Clerk and Solicitor Dept",1953,"No")))</f>
        <v>#VALUE!</v>
      </c>
      <c r="AB485" s="5" t="s">
        <v>96</v>
      </c>
      <c r="AC485" t="e">
        <f>IF(Sheet1!W485="Councillors",4608,IF(Sheet1!W485="Information Technology Services Dept.",921,IF(Sheet1!W485="City Clerk and Solicitor Dept",1855,"No")))</f>
        <v>#VALUE!</v>
      </c>
      <c r="AD485" t="e">
        <f t="shared" si="45"/>
        <v>#VALUE!</v>
      </c>
      <c r="AE485" t="str">
        <f ca="1">IF(Sheet1!AM485="DC1MDB01","DC1",IF(Sheet1!AM485="DC1MDB02","DC1",IF(Sheet1!AM485="DC1MDB03","DC1",IF(Sheet1!AM485="DC1MDB04","DC1",IF(Sheet1!AM485="DC1MDB05","DC1",IF(Sheet1!AM485="DC1MDB06","DC1",IF(Sheet1!AM485="DC1MDB07","DC1",IF(Sheet1!AM485="DC1MDB08","DC1",IF(Sheet1!AM485="DC1MDB09","DC1",IF(Sheet1!AM485="DC1MDB10","DC1",IF(Sheet1!AM485="DC4MDB01","DC4",IF(Sheet1!AM485="DC4MDB02","DC4",IF(Sheet1!AM485="DC4MDB03","DC4",IF(Sheet1!AM485="DC4MDB04","DC4",IF(Sheet1!AM485="DC4MDB05","DC4",IF(Sheet1!AM485="DC4MDB06","DC4",IF(Sheet1!AM485="DC4MDB07","DC4",IF(Sheet1!AM485="DC4MDB08","DC4",IF(Sheet1!AM485="DC4MDB09","DC4",IF(Sheet1!AM485="DC4MDB10","DC4","$False"))))))))))))))))))))</f>
        <v>DC4</v>
      </c>
      <c r="AF485" t="s">
        <v>35</v>
      </c>
      <c r="AG485" t="e">
        <f t="shared" si="46"/>
        <v>#VALUE!</v>
      </c>
      <c r="AH485" t="e">
        <f t="shared" si="47"/>
        <v>#VALUE!</v>
      </c>
      <c r="AI485" t="s">
        <v>11</v>
      </c>
      <c r="AJ485" t="s">
        <v>12</v>
      </c>
      <c r="AK485" t="s">
        <v>13</v>
      </c>
      <c r="AL485" t="s">
        <v>14</v>
      </c>
      <c r="AM485" t="s">
        <v>5</v>
      </c>
      <c r="AN485" t="s">
        <v>15</v>
      </c>
      <c r="AO485" t="s">
        <v>16</v>
      </c>
      <c r="AP485" t="s">
        <v>17</v>
      </c>
      <c r="AQ485" t="s">
        <v>18</v>
      </c>
      <c r="AR485" t="s">
        <v>19</v>
      </c>
    </row>
    <row r="486" spans="1:44" ht="13.5" customHeight="1">
      <c r="A486" s="7"/>
      <c r="B486" s="7"/>
      <c r="C486" s="7"/>
      <c r="D486" s="8"/>
      <c r="F486" s="9" t="str">
        <f>(Sheet1!AE486)</f>
        <v/>
      </c>
      <c r="G486" t="str">
        <f>IF(OR(Sheet1!AH486="Yes",Sheet1!AF486="Yes"),"\\CMFP538\"&amp;Sheet1!AK486,"")</f>
        <v/>
      </c>
      <c r="H486" t="str">
        <f>IF(G486="","",Sheet1!AK486)</f>
        <v/>
      </c>
      <c r="I486" t="str">
        <f>IF(G486="","",Sheet1!AJ486)</f>
        <v/>
      </c>
      <c r="J486" t="e">
        <f>PROPER(Sheet1!Z486)</f>
        <v>#VALUE!</v>
      </c>
      <c r="K486" t="e">
        <f>PROPER(TRIM(IF(ISERROR(Sheet1!N486),Sheet1!Q486,Sheet1!N486)))</f>
        <v>#VALUE!</v>
      </c>
      <c r="L486" t="e">
        <f>PROPER(Sheet1!V486)</f>
        <v>#VALUE!</v>
      </c>
      <c r="M486" t="str">
        <f>TRIM(IF(ISERROR(Sheet1!P486),"",Sheet1!P486))</f>
        <v/>
      </c>
      <c r="N486" s="6" t="e">
        <f>(Sheet1!AA486)</f>
        <v>#VALUE!</v>
      </c>
      <c r="O486" s="6" t="e">
        <f t="shared" si="43"/>
        <v>#VALUE!</v>
      </c>
      <c r="P486" s="6" t="e">
        <f>IF(Sheet1!X486="No","No",IF(Sheet1!X486="","No","Yes"))</f>
        <v>#VALUE!</v>
      </c>
      <c r="Q486" t="e">
        <f>(Sheet1!AB486)</f>
        <v>#VALUE!</v>
      </c>
      <c r="R486" s="6" t="e">
        <f>IF(Sheet1!F486=FALSE,Q486,Sheet1!G486&amp;Sheet1!F486)</f>
        <v>#VALUE!</v>
      </c>
      <c r="S486" s="6" t="e">
        <f t="shared" si="44"/>
        <v>#VALUE!</v>
      </c>
      <c r="T486" s="6" t="e">
        <f>IF(Sheet1!A486=0,"C=US;A= ;P=Regional Municip;O=Lisgar;S="&amp;K486&amp;";"&amp;"G="&amp;L486&amp;";"&amp;"I="&amp;M486&amp;";","C=US;A= ;P=Regional Municip;O=Lisgar;S="&amp;K486&amp;";"&amp;"G="&amp;L486&amp;Sheet1!A486&amp;";"&amp;"I="&amp;M486&amp;";")</f>
        <v>#N/A</v>
      </c>
      <c r="U486" t="str">
        <f ca="1">(Sheet1!AM486)</f>
        <v>DC1MDB09</v>
      </c>
      <c r="V486" t="e">
        <f>(Sheet1!AC486)</f>
        <v>#VALUE!</v>
      </c>
      <c r="W486" t="e">
        <f>Sheet3!D486</f>
        <v>#VALUE!</v>
      </c>
      <c r="X486" t="e">
        <f>Sheet3!E486</f>
        <v>#VALUE!</v>
      </c>
      <c r="Y486" t="str">
        <f t="shared" si="42"/>
        <v/>
      </c>
      <c r="Z486" t="str">
        <f>IF(ISERROR(Sheet1!AI486),"",Sheet1!AI486)</f>
        <v/>
      </c>
      <c r="AA486" t="e">
        <f>IF(Sheet1!W486="Councillors",5120,IF(Sheet1!W486="Information Technology Services Dept.",1024,IF(Sheet1!W486="City Clerk and Solicitor Dept",1953,"No")))</f>
        <v>#VALUE!</v>
      </c>
      <c r="AB486" s="5" t="s">
        <v>96</v>
      </c>
      <c r="AC486" t="e">
        <f>IF(Sheet1!W486="Councillors",4608,IF(Sheet1!W486="Information Technology Services Dept.",921,IF(Sheet1!W486="City Clerk and Solicitor Dept",1855,"No")))</f>
        <v>#VALUE!</v>
      </c>
      <c r="AD486" t="e">
        <f t="shared" si="45"/>
        <v>#VALUE!</v>
      </c>
      <c r="AE486" t="str">
        <f ca="1">IF(Sheet1!AM486="DC1MDB01","DC1",IF(Sheet1!AM486="DC1MDB02","DC1",IF(Sheet1!AM486="DC1MDB03","DC1",IF(Sheet1!AM486="DC1MDB04","DC1",IF(Sheet1!AM486="DC1MDB05","DC1",IF(Sheet1!AM486="DC1MDB06","DC1",IF(Sheet1!AM486="DC1MDB07","DC1",IF(Sheet1!AM486="DC1MDB08","DC1",IF(Sheet1!AM486="DC1MDB09","DC1",IF(Sheet1!AM486="DC1MDB10","DC1",IF(Sheet1!AM486="DC4MDB01","DC4",IF(Sheet1!AM486="DC4MDB02","DC4",IF(Sheet1!AM486="DC4MDB03","DC4",IF(Sheet1!AM486="DC4MDB04","DC4",IF(Sheet1!AM486="DC4MDB05","DC4",IF(Sheet1!AM486="DC4MDB06","DC4",IF(Sheet1!AM486="DC4MDB07","DC4",IF(Sheet1!AM486="DC4MDB08","DC4",IF(Sheet1!AM486="DC4MDB09","DC4",IF(Sheet1!AM486="DC4MDB10","DC4","$False"))))))))))))))))))))</f>
        <v>DC1</v>
      </c>
      <c r="AF486" t="s">
        <v>35</v>
      </c>
      <c r="AG486" t="e">
        <f t="shared" si="46"/>
        <v>#VALUE!</v>
      </c>
      <c r="AH486" t="e">
        <f t="shared" si="47"/>
        <v>#VALUE!</v>
      </c>
      <c r="AI486" t="s">
        <v>11</v>
      </c>
      <c r="AJ486" t="s">
        <v>12</v>
      </c>
      <c r="AK486" t="s">
        <v>13</v>
      </c>
      <c r="AL486" t="s">
        <v>14</v>
      </c>
      <c r="AM486" t="s">
        <v>5</v>
      </c>
      <c r="AN486" t="s">
        <v>15</v>
      </c>
      <c r="AO486" t="s">
        <v>16</v>
      </c>
      <c r="AP486" t="s">
        <v>17</v>
      </c>
      <c r="AQ486" t="s">
        <v>18</v>
      </c>
      <c r="AR486" t="s">
        <v>19</v>
      </c>
    </row>
    <row r="487" spans="1:44" ht="13.5" customHeight="1">
      <c r="A487" s="7"/>
      <c r="B487" s="7"/>
      <c r="C487" s="7"/>
      <c r="D487" s="8"/>
      <c r="F487" s="9" t="str">
        <f>(Sheet1!AE487)</f>
        <v/>
      </c>
      <c r="G487" t="str">
        <f>IF(OR(Sheet1!AH487="Yes",Sheet1!AF487="Yes"),"\\CMFP538\"&amp;Sheet1!AK487,"")</f>
        <v/>
      </c>
      <c r="H487" t="str">
        <f>IF(G487="","",Sheet1!AK487)</f>
        <v/>
      </c>
      <c r="I487" t="str">
        <f>IF(G487="","",Sheet1!AJ487)</f>
        <v/>
      </c>
      <c r="J487" t="e">
        <f>PROPER(Sheet1!Z487)</f>
        <v>#VALUE!</v>
      </c>
      <c r="K487" t="e">
        <f>PROPER(TRIM(IF(ISERROR(Sheet1!N487),Sheet1!Q487,Sheet1!N487)))</f>
        <v>#VALUE!</v>
      </c>
      <c r="L487" t="e">
        <f>PROPER(Sheet1!V487)</f>
        <v>#VALUE!</v>
      </c>
      <c r="M487" t="str">
        <f>TRIM(IF(ISERROR(Sheet1!P487),"",Sheet1!P487))</f>
        <v/>
      </c>
      <c r="N487" s="6" t="e">
        <f>(Sheet1!AA487)</f>
        <v>#VALUE!</v>
      </c>
      <c r="O487" s="6" t="e">
        <f t="shared" si="43"/>
        <v>#VALUE!</v>
      </c>
      <c r="P487" s="6" t="e">
        <f>IF(Sheet1!X487="No","No",IF(Sheet1!X487="","No","Yes"))</f>
        <v>#VALUE!</v>
      </c>
      <c r="Q487" t="e">
        <f>(Sheet1!AB487)</f>
        <v>#VALUE!</v>
      </c>
      <c r="R487" s="6" t="e">
        <f>IF(Sheet1!F487=FALSE,Q487,Sheet1!G487&amp;Sheet1!F487)</f>
        <v>#VALUE!</v>
      </c>
      <c r="S487" s="6" t="e">
        <f t="shared" si="44"/>
        <v>#VALUE!</v>
      </c>
      <c r="T487" s="6" t="e">
        <f>IF(Sheet1!A487=0,"C=US;A= ;P=Regional Municip;O=Lisgar;S="&amp;K487&amp;";"&amp;"G="&amp;L487&amp;";"&amp;"I="&amp;M487&amp;";","C=US;A= ;P=Regional Municip;O=Lisgar;S="&amp;K487&amp;";"&amp;"G="&amp;L487&amp;Sheet1!A487&amp;";"&amp;"I="&amp;M487&amp;";")</f>
        <v>#N/A</v>
      </c>
      <c r="U487" t="str">
        <f ca="1">(Sheet1!AM487)</f>
        <v>DC4MDB02</v>
      </c>
      <c r="V487" t="e">
        <f>(Sheet1!AC487)</f>
        <v>#VALUE!</v>
      </c>
      <c r="W487" t="e">
        <f>Sheet3!D487</f>
        <v>#VALUE!</v>
      </c>
      <c r="X487" t="e">
        <f>Sheet3!E487</f>
        <v>#VALUE!</v>
      </c>
      <c r="Y487" t="str">
        <f t="shared" si="42"/>
        <v/>
      </c>
      <c r="Z487" t="str">
        <f>IF(ISERROR(Sheet1!AI487),"",Sheet1!AI487)</f>
        <v/>
      </c>
      <c r="AA487" t="e">
        <f>IF(Sheet1!W487="Councillors",5120,IF(Sheet1!W487="Information Technology Services Dept.",1024,IF(Sheet1!W487="City Clerk and Solicitor Dept",1953,"No")))</f>
        <v>#VALUE!</v>
      </c>
      <c r="AB487" s="5" t="s">
        <v>96</v>
      </c>
      <c r="AC487" t="e">
        <f>IF(Sheet1!W487="Councillors",4608,IF(Sheet1!W487="Information Technology Services Dept.",921,IF(Sheet1!W487="City Clerk and Solicitor Dept",1855,"No")))</f>
        <v>#VALUE!</v>
      </c>
      <c r="AD487" t="e">
        <f t="shared" si="45"/>
        <v>#VALUE!</v>
      </c>
      <c r="AE487" t="str">
        <f ca="1">IF(Sheet1!AM487="DC1MDB01","DC1",IF(Sheet1!AM487="DC1MDB02","DC1",IF(Sheet1!AM487="DC1MDB03","DC1",IF(Sheet1!AM487="DC1MDB04","DC1",IF(Sheet1!AM487="DC1MDB05","DC1",IF(Sheet1!AM487="DC1MDB06","DC1",IF(Sheet1!AM487="DC1MDB07","DC1",IF(Sheet1!AM487="DC1MDB08","DC1",IF(Sheet1!AM487="DC1MDB09","DC1",IF(Sheet1!AM487="DC1MDB10","DC1",IF(Sheet1!AM487="DC4MDB01","DC4",IF(Sheet1!AM487="DC4MDB02","DC4",IF(Sheet1!AM487="DC4MDB03","DC4",IF(Sheet1!AM487="DC4MDB04","DC4",IF(Sheet1!AM487="DC4MDB05","DC4",IF(Sheet1!AM487="DC4MDB06","DC4",IF(Sheet1!AM487="DC4MDB07","DC4",IF(Sheet1!AM487="DC4MDB08","DC4",IF(Sheet1!AM487="DC4MDB09","DC4",IF(Sheet1!AM487="DC4MDB10","DC4","$False"))))))))))))))))))))</f>
        <v>DC4</v>
      </c>
      <c r="AF487" t="s">
        <v>35</v>
      </c>
      <c r="AG487" t="e">
        <f t="shared" si="46"/>
        <v>#VALUE!</v>
      </c>
      <c r="AH487" t="e">
        <f t="shared" si="47"/>
        <v>#VALUE!</v>
      </c>
      <c r="AI487" t="s">
        <v>11</v>
      </c>
      <c r="AJ487" t="s">
        <v>12</v>
      </c>
      <c r="AK487" t="s">
        <v>13</v>
      </c>
      <c r="AL487" t="s">
        <v>14</v>
      </c>
      <c r="AM487" t="s">
        <v>5</v>
      </c>
      <c r="AN487" t="s">
        <v>15</v>
      </c>
      <c r="AO487" t="s">
        <v>16</v>
      </c>
      <c r="AP487" t="s">
        <v>17</v>
      </c>
      <c r="AQ487" t="s">
        <v>18</v>
      </c>
      <c r="AR487" t="s">
        <v>19</v>
      </c>
    </row>
    <row r="488" spans="1:44" ht="13.5" customHeight="1">
      <c r="A488" s="7"/>
      <c r="B488" s="7"/>
      <c r="C488" s="7"/>
      <c r="D488" s="8"/>
      <c r="F488" s="9" t="str">
        <f>(Sheet1!AE488)</f>
        <v/>
      </c>
      <c r="G488" t="str">
        <f>IF(OR(Sheet1!AH488="Yes",Sheet1!AF488="Yes"),"\\CMFP538\"&amp;Sheet1!AK488,"")</f>
        <v/>
      </c>
      <c r="H488" t="str">
        <f>IF(G488="","",Sheet1!AK488)</f>
        <v/>
      </c>
      <c r="I488" t="str">
        <f>IF(G488="","",Sheet1!AJ488)</f>
        <v/>
      </c>
      <c r="J488" t="e">
        <f>PROPER(Sheet1!Z488)</f>
        <v>#VALUE!</v>
      </c>
      <c r="K488" t="e">
        <f>PROPER(TRIM(IF(ISERROR(Sheet1!N488),Sheet1!Q488,Sheet1!N488)))</f>
        <v>#VALUE!</v>
      </c>
      <c r="L488" t="e">
        <f>PROPER(Sheet1!V488)</f>
        <v>#VALUE!</v>
      </c>
      <c r="M488" t="str">
        <f>TRIM(IF(ISERROR(Sheet1!P488),"",Sheet1!P488))</f>
        <v/>
      </c>
      <c r="N488" s="6" t="e">
        <f>(Sheet1!AA488)</f>
        <v>#VALUE!</v>
      </c>
      <c r="O488" s="6" t="e">
        <f t="shared" si="43"/>
        <v>#VALUE!</v>
      </c>
      <c r="P488" s="6" t="e">
        <f>IF(Sheet1!X488="No","No",IF(Sheet1!X488="","No","Yes"))</f>
        <v>#VALUE!</v>
      </c>
      <c r="Q488" t="e">
        <f>(Sheet1!AB488)</f>
        <v>#VALUE!</v>
      </c>
      <c r="R488" s="6" t="e">
        <f>IF(Sheet1!F488=FALSE,Q488,Sheet1!G488&amp;Sheet1!F488)</f>
        <v>#VALUE!</v>
      </c>
      <c r="S488" s="6" t="e">
        <f t="shared" si="44"/>
        <v>#VALUE!</v>
      </c>
      <c r="T488" s="6" t="e">
        <f>IF(Sheet1!A488=0,"C=US;A= ;P=Regional Municip;O=Lisgar;S="&amp;K488&amp;";"&amp;"G="&amp;L488&amp;";"&amp;"I="&amp;M488&amp;";","C=US;A= ;P=Regional Municip;O=Lisgar;S="&amp;K488&amp;";"&amp;"G="&amp;L488&amp;Sheet1!A488&amp;";"&amp;"I="&amp;M488&amp;";")</f>
        <v>#N/A</v>
      </c>
      <c r="U488" t="str">
        <f ca="1">(Sheet1!AM488)</f>
        <v>DC4MDB02</v>
      </c>
      <c r="V488" t="e">
        <f>(Sheet1!AC488)</f>
        <v>#VALUE!</v>
      </c>
      <c r="W488" t="e">
        <f>Sheet3!D488</f>
        <v>#VALUE!</v>
      </c>
      <c r="X488" t="e">
        <f>Sheet3!E488</f>
        <v>#VALUE!</v>
      </c>
      <c r="Y488" t="str">
        <f t="shared" si="42"/>
        <v/>
      </c>
      <c r="Z488" t="str">
        <f>IF(ISERROR(Sheet1!AI488),"",Sheet1!AI488)</f>
        <v/>
      </c>
      <c r="AA488" t="e">
        <f>IF(Sheet1!W488="Councillors",5120,IF(Sheet1!W488="Information Technology Services Dept.",1024,IF(Sheet1!W488="City Clerk and Solicitor Dept",1953,"No")))</f>
        <v>#VALUE!</v>
      </c>
      <c r="AB488" s="5" t="s">
        <v>96</v>
      </c>
      <c r="AC488" t="e">
        <f>IF(Sheet1!W488="Councillors",4608,IF(Sheet1!W488="Information Technology Services Dept.",921,IF(Sheet1!W488="City Clerk and Solicitor Dept",1855,"No")))</f>
        <v>#VALUE!</v>
      </c>
      <c r="AD488" t="e">
        <f t="shared" si="45"/>
        <v>#VALUE!</v>
      </c>
      <c r="AE488" t="str">
        <f ca="1">IF(Sheet1!AM488="DC1MDB01","DC1",IF(Sheet1!AM488="DC1MDB02","DC1",IF(Sheet1!AM488="DC1MDB03","DC1",IF(Sheet1!AM488="DC1MDB04","DC1",IF(Sheet1!AM488="DC1MDB05","DC1",IF(Sheet1!AM488="DC1MDB06","DC1",IF(Sheet1!AM488="DC1MDB07","DC1",IF(Sheet1!AM488="DC1MDB08","DC1",IF(Sheet1!AM488="DC1MDB09","DC1",IF(Sheet1!AM488="DC1MDB10","DC1",IF(Sheet1!AM488="DC4MDB01","DC4",IF(Sheet1!AM488="DC4MDB02","DC4",IF(Sheet1!AM488="DC4MDB03","DC4",IF(Sheet1!AM488="DC4MDB04","DC4",IF(Sheet1!AM488="DC4MDB05","DC4",IF(Sheet1!AM488="DC4MDB06","DC4",IF(Sheet1!AM488="DC4MDB07","DC4",IF(Sheet1!AM488="DC4MDB08","DC4",IF(Sheet1!AM488="DC4MDB09","DC4",IF(Sheet1!AM488="DC4MDB10","DC4","$False"))))))))))))))))))))</f>
        <v>DC4</v>
      </c>
      <c r="AF488" t="s">
        <v>35</v>
      </c>
      <c r="AG488" t="e">
        <f t="shared" si="46"/>
        <v>#VALUE!</v>
      </c>
      <c r="AH488" t="e">
        <f t="shared" si="47"/>
        <v>#VALUE!</v>
      </c>
      <c r="AI488" t="s">
        <v>11</v>
      </c>
      <c r="AJ488" t="s">
        <v>12</v>
      </c>
      <c r="AK488" t="s">
        <v>13</v>
      </c>
      <c r="AL488" t="s">
        <v>14</v>
      </c>
      <c r="AM488" t="s">
        <v>5</v>
      </c>
      <c r="AN488" t="s">
        <v>15</v>
      </c>
      <c r="AO488" t="s">
        <v>16</v>
      </c>
      <c r="AP488" t="s">
        <v>17</v>
      </c>
      <c r="AQ488" t="s">
        <v>18</v>
      </c>
      <c r="AR488" t="s">
        <v>19</v>
      </c>
    </row>
    <row r="489" spans="1:44" ht="13.5" customHeight="1">
      <c r="A489" s="7"/>
      <c r="B489" s="7"/>
      <c r="C489" s="7"/>
      <c r="D489" s="8"/>
      <c r="F489" s="9" t="str">
        <f>(Sheet1!AE489)</f>
        <v/>
      </c>
      <c r="G489" t="str">
        <f>IF(OR(Sheet1!AH489="Yes",Sheet1!AF489="Yes"),"\\CMFP538\"&amp;Sheet1!AK489,"")</f>
        <v/>
      </c>
      <c r="H489" t="str">
        <f>IF(G489="","",Sheet1!AK489)</f>
        <v/>
      </c>
      <c r="I489" t="str">
        <f>IF(G489="","",Sheet1!AJ489)</f>
        <v/>
      </c>
      <c r="J489" t="e">
        <f>PROPER(Sheet1!Z489)</f>
        <v>#VALUE!</v>
      </c>
      <c r="K489" t="e">
        <f>PROPER(TRIM(IF(ISERROR(Sheet1!N489),Sheet1!Q489,Sheet1!N489)))</f>
        <v>#VALUE!</v>
      </c>
      <c r="L489" t="e">
        <f>PROPER(Sheet1!V489)</f>
        <v>#VALUE!</v>
      </c>
      <c r="M489" t="str">
        <f>TRIM(IF(ISERROR(Sheet1!P489),"",Sheet1!P489))</f>
        <v/>
      </c>
      <c r="N489" s="6" t="e">
        <f>(Sheet1!AA489)</f>
        <v>#VALUE!</v>
      </c>
      <c r="O489" s="6" t="e">
        <f t="shared" si="43"/>
        <v>#VALUE!</v>
      </c>
      <c r="P489" s="6" t="e">
        <f>IF(Sheet1!X489="No","No",IF(Sheet1!X489="","No","Yes"))</f>
        <v>#VALUE!</v>
      </c>
      <c r="Q489" t="e">
        <f>(Sheet1!AB489)</f>
        <v>#VALUE!</v>
      </c>
      <c r="R489" s="6" t="e">
        <f>IF(Sheet1!F489=FALSE,Q489,Sheet1!G489&amp;Sheet1!F489)</f>
        <v>#VALUE!</v>
      </c>
      <c r="S489" s="6" t="e">
        <f t="shared" si="44"/>
        <v>#VALUE!</v>
      </c>
      <c r="T489" s="6" t="e">
        <f>IF(Sheet1!A489=0,"C=US;A= ;P=Regional Municip;O=Lisgar;S="&amp;K489&amp;";"&amp;"G="&amp;L489&amp;";"&amp;"I="&amp;M489&amp;";","C=US;A= ;P=Regional Municip;O=Lisgar;S="&amp;K489&amp;";"&amp;"G="&amp;L489&amp;Sheet1!A489&amp;";"&amp;"I="&amp;M489&amp;";")</f>
        <v>#N/A</v>
      </c>
      <c r="U489" t="str">
        <f ca="1">(Sheet1!AM489)</f>
        <v>DC4MDB05</v>
      </c>
      <c r="V489" t="e">
        <f>(Sheet1!AC489)</f>
        <v>#VALUE!</v>
      </c>
      <c r="W489" t="e">
        <f>Sheet3!D489</f>
        <v>#VALUE!</v>
      </c>
      <c r="X489" t="e">
        <f>Sheet3!E489</f>
        <v>#VALUE!</v>
      </c>
      <c r="Y489" t="str">
        <f t="shared" si="42"/>
        <v/>
      </c>
      <c r="Z489" t="str">
        <f>IF(ISERROR(Sheet1!AI489),"",Sheet1!AI489)</f>
        <v/>
      </c>
      <c r="AA489" t="e">
        <f>IF(Sheet1!W489="Councillors",5120,IF(Sheet1!W489="Information Technology Services Dept.",1024,IF(Sheet1!W489="City Clerk and Solicitor Dept",1953,"No")))</f>
        <v>#VALUE!</v>
      </c>
      <c r="AB489" s="5" t="s">
        <v>96</v>
      </c>
      <c r="AC489" t="e">
        <f>IF(Sheet1!W489="Councillors",4608,IF(Sheet1!W489="Information Technology Services Dept.",921,IF(Sheet1!W489="City Clerk and Solicitor Dept",1855,"No")))</f>
        <v>#VALUE!</v>
      </c>
      <c r="AD489" t="e">
        <f t="shared" si="45"/>
        <v>#VALUE!</v>
      </c>
      <c r="AE489" t="str">
        <f ca="1">IF(Sheet1!AM489="DC1MDB01","DC1",IF(Sheet1!AM489="DC1MDB02","DC1",IF(Sheet1!AM489="DC1MDB03","DC1",IF(Sheet1!AM489="DC1MDB04","DC1",IF(Sheet1!AM489="DC1MDB05","DC1",IF(Sheet1!AM489="DC1MDB06","DC1",IF(Sheet1!AM489="DC1MDB07","DC1",IF(Sheet1!AM489="DC1MDB08","DC1",IF(Sheet1!AM489="DC1MDB09","DC1",IF(Sheet1!AM489="DC1MDB10","DC1",IF(Sheet1!AM489="DC4MDB01","DC4",IF(Sheet1!AM489="DC4MDB02","DC4",IF(Sheet1!AM489="DC4MDB03","DC4",IF(Sheet1!AM489="DC4MDB04","DC4",IF(Sheet1!AM489="DC4MDB05","DC4",IF(Sheet1!AM489="DC4MDB06","DC4",IF(Sheet1!AM489="DC4MDB07","DC4",IF(Sheet1!AM489="DC4MDB08","DC4",IF(Sheet1!AM489="DC4MDB09","DC4",IF(Sheet1!AM489="DC4MDB10","DC4","$False"))))))))))))))))))))</f>
        <v>DC4</v>
      </c>
      <c r="AF489" t="s">
        <v>35</v>
      </c>
      <c r="AG489" t="e">
        <f t="shared" si="46"/>
        <v>#VALUE!</v>
      </c>
      <c r="AH489" t="e">
        <f t="shared" si="47"/>
        <v>#VALUE!</v>
      </c>
      <c r="AI489" t="s">
        <v>11</v>
      </c>
      <c r="AJ489" t="s">
        <v>12</v>
      </c>
      <c r="AK489" t="s">
        <v>13</v>
      </c>
      <c r="AL489" t="s">
        <v>14</v>
      </c>
      <c r="AM489" t="s">
        <v>5</v>
      </c>
      <c r="AN489" t="s">
        <v>15</v>
      </c>
      <c r="AO489" t="s">
        <v>16</v>
      </c>
      <c r="AP489" t="s">
        <v>17</v>
      </c>
      <c r="AQ489" t="s">
        <v>18</v>
      </c>
      <c r="AR489" t="s">
        <v>19</v>
      </c>
    </row>
    <row r="490" spans="1:44" ht="13.5" customHeight="1">
      <c r="A490" s="7"/>
      <c r="B490" s="7"/>
      <c r="C490" s="7"/>
      <c r="D490" s="8"/>
      <c r="F490" s="9" t="str">
        <f>(Sheet1!AE490)</f>
        <v/>
      </c>
      <c r="G490" t="str">
        <f>IF(OR(Sheet1!AH490="Yes",Sheet1!AF490="Yes"),"\\CMFP538\"&amp;Sheet1!AK490,"")</f>
        <v/>
      </c>
      <c r="H490" t="str">
        <f>IF(G490="","",Sheet1!AK490)</f>
        <v/>
      </c>
      <c r="I490" t="str">
        <f>IF(G490="","",Sheet1!AJ490)</f>
        <v/>
      </c>
      <c r="J490" t="e">
        <f>PROPER(Sheet1!Z490)</f>
        <v>#VALUE!</v>
      </c>
      <c r="K490" t="e">
        <f>PROPER(TRIM(IF(ISERROR(Sheet1!N490),Sheet1!Q490,Sheet1!N490)))</f>
        <v>#VALUE!</v>
      </c>
      <c r="L490" t="e">
        <f>PROPER(Sheet1!V490)</f>
        <v>#VALUE!</v>
      </c>
      <c r="M490" t="str">
        <f>TRIM(IF(ISERROR(Sheet1!P490),"",Sheet1!P490))</f>
        <v/>
      </c>
      <c r="N490" s="6" t="e">
        <f>(Sheet1!AA490)</f>
        <v>#VALUE!</v>
      </c>
      <c r="O490" s="6" t="e">
        <f t="shared" si="43"/>
        <v>#VALUE!</v>
      </c>
      <c r="P490" s="6" t="e">
        <f>IF(Sheet1!X490="No","No",IF(Sheet1!X490="","No","Yes"))</f>
        <v>#VALUE!</v>
      </c>
      <c r="Q490" t="e">
        <f>(Sheet1!AB490)</f>
        <v>#VALUE!</v>
      </c>
      <c r="R490" s="6" t="e">
        <f>IF(Sheet1!F490=FALSE,Q490,Sheet1!G490&amp;Sheet1!F490)</f>
        <v>#VALUE!</v>
      </c>
      <c r="S490" s="6" t="e">
        <f t="shared" si="44"/>
        <v>#VALUE!</v>
      </c>
      <c r="T490" s="6" t="e">
        <f>IF(Sheet1!A490=0,"C=US;A= ;P=Regional Municip;O=Lisgar;S="&amp;K490&amp;";"&amp;"G="&amp;L490&amp;";"&amp;"I="&amp;M490&amp;";","C=US;A= ;P=Regional Municip;O=Lisgar;S="&amp;K490&amp;";"&amp;"G="&amp;L490&amp;Sheet1!A490&amp;";"&amp;"I="&amp;M490&amp;";")</f>
        <v>#N/A</v>
      </c>
      <c r="U490" t="str">
        <f ca="1">(Sheet1!AM490)</f>
        <v>DC1MDB05</v>
      </c>
      <c r="V490" t="e">
        <f>(Sheet1!AC490)</f>
        <v>#VALUE!</v>
      </c>
      <c r="W490" t="e">
        <f>Sheet3!D490</f>
        <v>#VALUE!</v>
      </c>
      <c r="X490" t="e">
        <f>Sheet3!E490</f>
        <v>#VALUE!</v>
      </c>
      <c r="Y490" t="str">
        <f t="shared" si="42"/>
        <v/>
      </c>
      <c r="Z490" t="str">
        <f>IF(ISERROR(Sheet1!AI490),"",Sheet1!AI490)</f>
        <v/>
      </c>
      <c r="AA490" t="e">
        <f>IF(Sheet1!W490="Councillors",5120,IF(Sheet1!W490="Information Technology Services Dept.",1024,IF(Sheet1!W490="City Clerk and Solicitor Dept",1953,"No")))</f>
        <v>#VALUE!</v>
      </c>
      <c r="AB490" s="5" t="s">
        <v>96</v>
      </c>
      <c r="AC490" t="e">
        <f>IF(Sheet1!W490="Councillors",4608,IF(Sheet1!W490="Information Technology Services Dept.",921,IF(Sheet1!W490="City Clerk and Solicitor Dept",1855,"No")))</f>
        <v>#VALUE!</v>
      </c>
      <c r="AD490" t="e">
        <f t="shared" si="45"/>
        <v>#VALUE!</v>
      </c>
      <c r="AE490" t="str">
        <f ca="1">IF(Sheet1!AM490="DC1MDB01","DC1",IF(Sheet1!AM490="DC1MDB02","DC1",IF(Sheet1!AM490="DC1MDB03","DC1",IF(Sheet1!AM490="DC1MDB04","DC1",IF(Sheet1!AM490="DC1MDB05","DC1",IF(Sheet1!AM490="DC1MDB06","DC1",IF(Sheet1!AM490="DC1MDB07","DC1",IF(Sheet1!AM490="DC1MDB08","DC1",IF(Sheet1!AM490="DC1MDB09","DC1",IF(Sheet1!AM490="DC1MDB10","DC1",IF(Sheet1!AM490="DC4MDB01","DC4",IF(Sheet1!AM490="DC4MDB02","DC4",IF(Sheet1!AM490="DC4MDB03","DC4",IF(Sheet1!AM490="DC4MDB04","DC4",IF(Sheet1!AM490="DC4MDB05","DC4",IF(Sheet1!AM490="DC4MDB06","DC4",IF(Sheet1!AM490="DC4MDB07","DC4",IF(Sheet1!AM490="DC4MDB08","DC4",IF(Sheet1!AM490="DC4MDB09","DC4",IF(Sheet1!AM490="DC4MDB10","DC4","$False"))))))))))))))))))))</f>
        <v>DC1</v>
      </c>
      <c r="AF490" t="s">
        <v>35</v>
      </c>
      <c r="AG490" t="e">
        <f t="shared" si="46"/>
        <v>#VALUE!</v>
      </c>
      <c r="AH490" t="e">
        <f t="shared" si="47"/>
        <v>#VALUE!</v>
      </c>
      <c r="AI490" t="s">
        <v>11</v>
      </c>
      <c r="AJ490" t="s">
        <v>12</v>
      </c>
      <c r="AK490" t="s">
        <v>13</v>
      </c>
      <c r="AL490" t="s">
        <v>14</v>
      </c>
      <c r="AM490" t="s">
        <v>5</v>
      </c>
      <c r="AN490" t="s">
        <v>15</v>
      </c>
      <c r="AO490" t="s">
        <v>16</v>
      </c>
      <c r="AP490" t="s">
        <v>17</v>
      </c>
      <c r="AQ490" t="s">
        <v>18</v>
      </c>
      <c r="AR490" t="s">
        <v>19</v>
      </c>
    </row>
    <row r="491" spans="1:44" ht="13.5" customHeight="1">
      <c r="A491" s="7"/>
      <c r="B491" s="7"/>
      <c r="C491" s="7"/>
      <c r="D491" s="8"/>
      <c r="F491" s="9" t="str">
        <f>(Sheet1!AE491)</f>
        <v/>
      </c>
      <c r="G491" t="str">
        <f>IF(OR(Sheet1!AH491="Yes",Sheet1!AF491="Yes"),"\\CMFP538\"&amp;Sheet1!AK491,"")</f>
        <v/>
      </c>
      <c r="H491" t="str">
        <f>IF(G491="","",Sheet1!AK491)</f>
        <v/>
      </c>
      <c r="I491" t="str">
        <f>IF(G491="","",Sheet1!AJ491)</f>
        <v/>
      </c>
      <c r="J491" t="e">
        <f>PROPER(Sheet1!Z491)</f>
        <v>#VALUE!</v>
      </c>
      <c r="K491" t="e">
        <f>PROPER(TRIM(IF(ISERROR(Sheet1!N491),Sheet1!Q491,Sheet1!N491)))</f>
        <v>#VALUE!</v>
      </c>
      <c r="L491" t="e">
        <f>PROPER(Sheet1!V491)</f>
        <v>#VALUE!</v>
      </c>
      <c r="M491" t="str">
        <f>TRIM(IF(ISERROR(Sheet1!P491),"",Sheet1!P491))</f>
        <v/>
      </c>
      <c r="N491" s="6" t="e">
        <f>(Sheet1!AA491)</f>
        <v>#VALUE!</v>
      </c>
      <c r="O491" s="6" t="e">
        <f t="shared" si="43"/>
        <v>#VALUE!</v>
      </c>
      <c r="P491" s="6" t="e">
        <f>IF(Sheet1!X491="No","No",IF(Sheet1!X491="","No","Yes"))</f>
        <v>#VALUE!</v>
      </c>
      <c r="Q491" t="e">
        <f>(Sheet1!AB491)</f>
        <v>#VALUE!</v>
      </c>
      <c r="R491" s="6" t="e">
        <f>IF(Sheet1!F491=FALSE,Q491,Sheet1!G491&amp;Sheet1!F491)</f>
        <v>#VALUE!</v>
      </c>
      <c r="S491" s="6" t="e">
        <f t="shared" si="44"/>
        <v>#VALUE!</v>
      </c>
      <c r="T491" s="6" t="e">
        <f>IF(Sheet1!A491=0,"C=US;A= ;P=Regional Municip;O=Lisgar;S="&amp;K491&amp;";"&amp;"G="&amp;L491&amp;";"&amp;"I="&amp;M491&amp;";","C=US;A= ;P=Regional Municip;O=Lisgar;S="&amp;K491&amp;";"&amp;"G="&amp;L491&amp;Sheet1!A491&amp;";"&amp;"I="&amp;M491&amp;";")</f>
        <v>#N/A</v>
      </c>
      <c r="U491" t="str">
        <f ca="1">(Sheet1!AM491)</f>
        <v>DC4MDB03</v>
      </c>
      <c r="V491" t="e">
        <f>(Sheet1!AC491)</f>
        <v>#VALUE!</v>
      </c>
      <c r="W491" t="e">
        <f>Sheet3!D491</f>
        <v>#VALUE!</v>
      </c>
      <c r="X491" t="e">
        <f>Sheet3!E491</f>
        <v>#VALUE!</v>
      </c>
      <c r="Y491" t="str">
        <f t="shared" si="42"/>
        <v/>
      </c>
      <c r="Z491" t="str">
        <f>IF(ISERROR(Sheet1!AI491),"",Sheet1!AI491)</f>
        <v/>
      </c>
      <c r="AA491" t="e">
        <f>IF(Sheet1!W491="Councillors",5120,IF(Sheet1!W491="Information Technology Services Dept.",1024,IF(Sheet1!W491="City Clerk and Solicitor Dept",1953,"No")))</f>
        <v>#VALUE!</v>
      </c>
      <c r="AB491" s="5" t="s">
        <v>96</v>
      </c>
      <c r="AC491" t="e">
        <f>IF(Sheet1!W491="Councillors",4608,IF(Sheet1!W491="Information Technology Services Dept.",921,IF(Sheet1!W491="City Clerk and Solicitor Dept",1855,"No")))</f>
        <v>#VALUE!</v>
      </c>
      <c r="AD491" t="e">
        <f t="shared" si="45"/>
        <v>#VALUE!</v>
      </c>
      <c r="AE491" t="str">
        <f ca="1">IF(Sheet1!AM491="DC1MDB01","DC1",IF(Sheet1!AM491="DC1MDB02","DC1",IF(Sheet1!AM491="DC1MDB03","DC1",IF(Sheet1!AM491="DC1MDB04","DC1",IF(Sheet1!AM491="DC1MDB05","DC1",IF(Sheet1!AM491="DC1MDB06","DC1",IF(Sheet1!AM491="DC1MDB07","DC1",IF(Sheet1!AM491="DC1MDB08","DC1",IF(Sheet1!AM491="DC1MDB09","DC1",IF(Sheet1!AM491="DC1MDB10","DC1",IF(Sheet1!AM491="DC4MDB01","DC4",IF(Sheet1!AM491="DC4MDB02","DC4",IF(Sheet1!AM491="DC4MDB03","DC4",IF(Sheet1!AM491="DC4MDB04","DC4",IF(Sheet1!AM491="DC4MDB05","DC4",IF(Sheet1!AM491="DC4MDB06","DC4",IF(Sheet1!AM491="DC4MDB07","DC4",IF(Sheet1!AM491="DC4MDB08","DC4",IF(Sheet1!AM491="DC4MDB09","DC4",IF(Sheet1!AM491="DC4MDB10","DC4","$False"))))))))))))))))))))</f>
        <v>DC4</v>
      </c>
      <c r="AF491" t="s">
        <v>35</v>
      </c>
      <c r="AG491" t="e">
        <f t="shared" si="46"/>
        <v>#VALUE!</v>
      </c>
      <c r="AH491" t="e">
        <f t="shared" si="47"/>
        <v>#VALUE!</v>
      </c>
      <c r="AI491" t="s">
        <v>11</v>
      </c>
      <c r="AJ491" t="s">
        <v>12</v>
      </c>
      <c r="AK491" t="s">
        <v>13</v>
      </c>
      <c r="AL491" t="s">
        <v>14</v>
      </c>
      <c r="AM491" t="s">
        <v>5</v>
      </c>
      <c r="AN491" t="s">
        <v>15</v>
      </c>
      <c r="AO491" t="s">
        <v>16</v>
      </c>
      <c r="AP491" t="s">
        <v>17</v>
      </c>
      <c r="AQ491" t="s">
        <v>18</v>
      </c>
      <c r="AR491" t="s">
        <v>19</v>
      </c>
    </row>
    <row r="492" spans="1:44" ht="13.5" customHeight="1">
      <c r="A492" s="7"/>
      <c r="B492" s="7"/>
      <c r="C492" s="7"/>
      <c r="D492" s="8"/>
      <c r="F492" s="9" t="str">
        <f>(Sheet1!AE492)</f>
        <v/>
      </c>
      <c r="G492" t="str">
        <f>IF(OR(Sheet1!AH492="Yes",Sheet1!AF492="Yes"),"\\CMFP538\"&amp;Sheet1!AK492,"")</f>
        <v/>
      </c>
      <c r="H492" t="str">
        <f>IF(G492="","",Sheet1!AK492)</f>
        <v/>
      </c>
      <c r="I492" t="str">
        <f>IF(G492="","",Sheet1!AJ492)</f>
        <v/>
      </c>
      <c r="J492" t="e">
        <f>PROPER(Sheet1!Z492)</f>
        <v>#VALUE!</v>
      </c>
      <c r="K492" t="e">
        <f>PROPER(TRIM(IF(ISERROR(Sheet1!N492),Sheet1!Q492,Sheet1!N492)))</f>
        <v>#VALUE!</v>
      </c>
      <c r="L492" t="e">
        <f>PROPER(Sheet1!V492)</f>
        <v>#VALUE!</v>
      </c>
      <c r="M492" t="str">
        <f>TRIM(IF(ISERROR(Sheet1!P492),"",Sheet1!P492))</f>
        <v/>
      </c>
      <c r="N492" s="6" t="e">
        <f>(Sheet1!AA492)</f>
        <v>#VALUE!</v>
      </c>
      <c r="O492" s="6" t="e">
        <f t="shared" si="43"/>
        <v>#VALUE!</v>
      </c>
      <c r="P492" s="6" t="e">
        <f>IF(Sheet1!X492="No","No",IF(Sheet1!X492="","No","Yes"))</f>
        <v>#VALUE!</v>
      </c>
      <c r="Q492" t="e">
        <f>(Sheet1!AB492)</f>
        <v>#VALUE!</v>
      </c>
      <c r="R492" s="6" t="e">
        <f>IF(Sheet1!F492=FALSE,Q492,Sheet1!G492&amp;Sheet1!F492)</f>
        <v>#VALUE!</v>
      </c>
      <c r="S492" s="6" t="e">
        <f t="shared" si="44"/>
        <v>#VALUE!</v>
      </c>
      <c r="T492" s="6" t="e">
        <f>IF(Sheet1!A492=0,"C=US;A= ;P=Regional Municip;O=Lisgar;S="&amp;K492&amp;";"&amp;"G="&amp;L492&amp;";"&amp;"I="&amp;M492&amp;";","C=US;A= ;P=Regional Municip;O=Lisgar;S="&amp;K492&amp;";"&amp;"G="&amp;L492&amp;Sheet1!A492&amp;";"&amp;"I="&amp;M492&amp;";")</f>
        <v>#N/A</v>
      </c>
      <c r="U492" t="str">
        <f ca="1">(Sheet1!AM492)</f>
        <v>DC4MDB09</v>
      </c>
      <c r="V492" t="e">
        <f>(Sheet1!AC492)</f>
        <v>#VALUE!</v>
      </c>
      <c r="W492" t="e">
        <f>Sheet3!D492</f>
        <v>#VALUE!</v>
      </c>
      <c r="X492" t="e">
        <f>Sheet3!E492</f>
        <v>#VALUE!</v>
      </c>
      <c r="Y492" t="str">
        <f t="shared" si="42"/>
        <v/>
      </c>
      <c r="Z492" t="str">
        <f>IF(ISERROR(Sheet1!AI492),"",Sheet1!AI492)</f>
        <v/>
      </c>
      <c r="AA492" t="e">
        <f>IF(Sheet1!W492="Councillors",5120,IF(Sheet1!W492="Information Technology Services Dept.",1024,IF(Sheet1!W492="City Clerk and Solicitor Dept",1953,"No")))</f>
        <v>#VALUE!</v>
      </c>
      <c r="AB492" s="5" t="s">
        <v>96</v>
      </c>
      <c r="AC492" t="e">
        <f>IF(Sheet1!W492="Councillors",4608,IF(Sheet1!W492="Information Technology Services Dept.",921,IF(Sheet1!W492="City Clerk and Solicitor Dept",1855,"No")))</f>
        <v>#VALUE!</v>
      </c>
      <c r="AD492" t="e">
        <f t="shared" si="45"/>
        <v>#VALUE!</v>
      </c>
      <c r="AE492" t="str">
        <f ca="1">IF(Sheet1!AM492="DC1MDB01","DC1",IF(Sheet1!AM492="DC1MDB02","DC1",IF(Sheet1!AM492="DC1MDB03","DC1",IF(Sheet1!AM492="DC1MDB04","DC1",IF(Sheet1!AM492="DC1MDB05","DC1",IF(Sheet1!AM492="DC1MDB06","DC1",IF(Sheet1!AM492="DC1MDB07","DC1",IF(Sheet1!AM492="DC1MDB08","DC1",IF(Sheet1!AM492="DC1MDB09","DC1",IF(Sheet1!AM492="DC1MDB10","DC1",IF(Sheet1!AM492="DC4MDB01","DC4",IF(Sheet1!AM492="DC4MDB02","DC4",IF(Sheet1!AM492="DC4MDB03","DC4",IF(Sheet1!AM492="DC4MDB04","DC4",IF(Sheet1!AM492="DC4MDB05","DC4",IF(Sheet1!AM492="DC4MDB06","DC4",IF(Sheet1!AM492="DC4MDB07","DC4",IF(Sheet1!AM492="DC4MDB08","DC4",IF(Sheet1!AM492="DC4MDB09","DC4",IF(Sheet1!AM492="DC4MDB10","DC4","$False"))))))))))))))))))))</f>
        <v>DC4</v>
      </c>
      <c r="AF492" t="s">
        <v>35</v>
      </c>
      <c r="AG492" t="e">
        <f t="shared" si="46"/>
        <v>#VALUE!</v>
      </c>
      <c r="AH492" t="e">
        <f t="shared" si="47"/>
        <v>#VALUE!</v>
      </c>
      <c r="AI492" t="s">
        <v>11</v>
      </c>
      <c r="AJ492" t="s">
        <v>12</v>
      </c>
      <c r="AK492" t="s">
        <v>13</v>
      </c>
      <c r="AL492" t="s">
        <v>14</v>
      </c>
      <c r="AM492" t="s">
        <v>5</v>
      </c>
      <c r="AN492" t="s">
        <v>15</v>
      </c>
      <c r="AO492" t="s">
        <v>16</v>
      </c>
      <c r="AP492" t="s">
        <v>17</v>
      </c>
      <c r="AQ492" t="s">
        <v>18</v>
      </c>
      <c r="AR492" t="s">
        <v>19</v>
      </c>
    </row>
    <row r="493" spans="1:44" ht="13.5" customHeight="1">
      <c r="A493" s="7"/>
      <c r="B493" s="7"/>
      <c r="C493" s="7"/>
      <c r="D493" s="8"/>
      <c r="F493" s="9" t="str">
        <f>(Sheet1!AE493)</f>
        <v/>
      </c>
      <c r="G493" t="str">
        <f>IF(OR(Sheet1!AH493="Yes",Sheet1!AF493="Yes"),"\\CMFP538\"&amp;Sheet1!AK493,"")</f>
        <v/>
      </c>
      <c r="H493" t="str">
        <f>IF(G493="","",Sheet1!AK493)</f>
        <v/>
      </c>
      <c r="I493" t="str">
        <f>IF(G493="","",Sheet1!AJ493)</f>
        <v/>
      </c>
      <c r="J493" t="e">
        <f>PROPER(Sheet1!Z493)</f>
        <v>#VALUE!</v>
      </c>
      <c r="K493" t="e">
        <f>PROPER(TRIM(IF(ISERROR(Sheet1!N493),Sheet1!Q493,Sheet1!N493)))</f>
        <v>#VALUE!</v>
      </c>
      <c r="L493" t="e">
        <f>PROPER(Sheet1!V493)</f>
        <v>#VALUE!</v>
      </c>
      <c r="M493" t="str">
        <f>TRIM(IF(ISERROR(Sheet1!P493),"",Sheet1!P493))</f>
        <v/>
      </c>
      <c r="N493" s="6" t="e">
        <f>(Sheet1!AA493)</f>
        <v>#VALUE!</v>
      </c>
      <c r="O493" s="6" t="e">
        <f t="shared" si="43"/>
        <v>#VALUE!</v>
      </c>
      <c r="P493" s="6" t="e">
        <f>IF(Sheet1!X493="No","No",IF(Sheet1!X493="","No","Yes"))</f>
        <v>#VALUE!</v>
      </c>
      <c r="Q493" t="e">
        <f>(Sheet1!AB493)</f>
        <v>#VALUE!</v>
      </c>
      <c r="R493" s="6" t="e">
        <f>IF(Sheet1!F493=FALSE,Q493,Sheet1!G493&amp;Sheet1!F493)</f>
        <v>#VALUE!</v>
      </c>
      <c r="S493" s="6" t="e">
        <f t="shared" si="44"/>
        <v>#VALUE!</v>
      </c>
      <c r="T493" s="6" t="e">
        <f>IF(Sheet1!A493=0,"C=US;A= ;P=Regional Municip;O=Lisgar;S="&amp;K493&amp;";"&amp;"G="&amp;L493&amp;";"&amp;"I="&amp;M493&amp;";","C=US;A= ;P=Regional Municip;O=Lisgar;S="&amp;K493&amp;";"&amp;"G="&amp;L493&amp;Sheet1!A493&amp;";"&amp;"I="&amp;M493&amp;";")</f>
        <v>#N/A</v>
      </c>
      <c r="U493" t="str">
        <f ca="1">(Sheet1!AM493)</f>
        <v>DC4MDB07</v>
      </c>
      <c r="V493" t="e">
        <f>(Sheet1!AC493)</f>
        <v>#VALUE!</v>
      </c>
      <c r="W493" t="e">
        <f>Sheet3!D493</f>
        <v>#VALUE!</v>
      </c>
      <c r="X493" t="e">
        <f>Sheet3!E493</f>
        <v>#VALUE!</v>
      </c>
      <c r="Y493" t="str">
        <f t="shared" si="42"/>
        <v/>
      </c>
      <c r="Z493" t="str">
        <f>IF(ISERROR(Sheet1!AI493),"",Sheet1!AI493)</f>
        <v/>
      </c>
      <c r="AA493" t="e">
        <f>IF(Sheet1!W493="Councillors",5120,IF(Sheet1!W493="Information Technology Services Dept.",1024,IF(Sheet1!W493="City Clerk and Solicitor Dept",1953,"No")))</f>
        <v>#VALUE!</v>
      </c>
      <c r="AB493" s="5" t="s">
        <v>96</v>
      </c>
      <c r="AC493" t="e">
        <f>IF(Sheet1!W493="Councillors",4608,IF(Sheet1!W493="Information Technology Services Dept.",921,IF(Sheet1!W493="City Clerk and Solicitor Dept",1855,"No")))</f>
        <v>#VALUE!</v>
      </c>
      <c r="AD493" t="e">
        <f t="shared" si="45"/>
        <v>#VALUE!</v>
      </c>
      <c r="AE493" t="str">
        <f ca="1">IF(Sheet1!AM493="DC1MDB01","DC1",IF(Sheet1!AM493="DC1MDB02","DC1",IF(Sheet1!AM493="DC1MDB03","DC1",IF(Sheet1!AM493="DC1MDB04","DC1",IF(Sheet1!AM493="DC1MDB05","DC1",IF(Sheet1!AM493="DC1MDB06","DC1",IF(Sheet1!AM493="DC1MDB07","DC1",IF(Sheet1!AM493="DC1MDB08","DC1",IF(Sheet1!AM493="DC1MDB09","DC1",IF(Sheet1!AM493="DC1MDB10","DC1",IF(Sheet1!AM493="DC4MDB01","DC4",IF(Sheet1!AM493="DC4MDB02","DC4",IF(Sheet1!AM493="DC4MDB03","DC4",IF(Sheet1!AM493="DC4MDB04","DC4",IF(Sheet1!AM493="DC4MDB05","DC4",IF(Sheet1!AM493="DC4MDB06","DC4",IF(Sheet1!AM493="DC4MDB07","DC4",IF(Sheet1!AM493="DC4MDB08","DC4",IF(Sheet1!AM493="DC4MDB09","DC4",IF(Sheet1!AM493="DC4MDB10","DC4","$False"))))))))))))))))))))</f>
        <v>DC4</v>
      </c>
      <c r="AF493" t="s">
        <v>35</v>
      </c>
      <c r="AG493" t="e">
        <f t="shared" si="46"/>
        <v>#VALUE!</v>
      </c>
      <c r="AH493" t="e">
        <f t="shared" si="47"/>
        <v>#VALUE!</v>
      </c>
      <c r="AI493" t="s">
        <v>11</v>
      </c>
      <c r="AJ493" t="s">
        <v>12</v>
      </c>
      <c r="AK493" t="s">
        <v>13</v>
      </c>
      <c r="AL493" t="s">
        <v>14</v>
      </c>
      <c r="AM493" t="s">
        <v>5</v>
      </c>
      <c r="AN493" t="s">
        <v>15</v>
      </c>
      <c r="AO493" t="s">
        <v>16</v>
      </c>
      <c r="AP493" t="s">
        <v>17</v>
      </c>
      <c r="AQ493" t="s">
        <v>18</v>
      </c>
      <c r="AR493" t="s">
        <v>19</v>
      </c>
    </row>
    <row r="494" spans="1:44" ht="13.5" customHeight="1">
      <c r="A494" s="7"/>
      <c r="B494" s="7"/>
      <c r="C494" s="7"/>
      <c r="D494" s="8"/>
      <c r="F494" s="9" t="str">
        <f>(Sheet1!AE494)</f>
        <v/>
      </c>
      <c r="G494" t="str">
        <f>IF(OR(Sheet1!AH494="Yes",Sheet1!AF494="Yes"),"\\CMFP538\"&amp;Sheet1!AK494,"")</f>
        <v/>
      </c>
      <c r="H494" t="str">
        <f>IF(G494="","",Sheet1!AK494)</f>
        <v/>
      </c>
      <c r="I494" t="str">
        <f>IF(G494="","",Sheet1!AJ494)</f>
        <v/>
      </c>
      <c r="J494" t="e">
        <f>PROPER(Sheet1!Z494)</f>
        <v>#VALUE!</v>
      </c>
      <c r="K494" t="e">
        <f>PROPER(TRIM(IF(ISERROR(Sheet1!N494),Sheet1!Q494,Sheet1!N494)))</f>
        <v>#VALUE!</v>
      </c>
      <c r="L494" t="e">
        <f>PROPER(Sheet1!V494)</f>
        <v>#VALUE!</v>
      </c>
      <c r="M494" t="str">
        <f>TRIM(IF(ISERROR(Sheet1!P494),"",Sheet1!P494))</f>
        <v/>
      </c>
      <c r="N494" s="6" t="e">
        <f>(Sheet1!AA494)</f>
        <v>#VALUE!</v>
      </c>
      <c r="O494" s="6" t="e">
        <f t="shared" si="43"/>
        <v>#VALUE!</v>
      </c>
      <c r="P494" s="6" t="e">
        <f>IF(Sheet1!X494="No","No",IF(Sheet1!X494="","No","Yes"))</f>
        <v>#VALUE!</v>
      </c>
      <c r="Q494" t="e">
        <f>(Sheet1!AB494)</f>
        <v>#VALUE!</v>
      </c>
      <c r="R494" s="6" t="e">
        <f>IF(Sheet1!F494=FALSE,Q494,Sheet1!G494&amp;Sheet1!F494)</f>
        <v>#VALUE!</v>
      </c>
      <c r="S494" s="6" t="e">
        <f t="shared" si="44"/>
        <v>#VALUE!</v>
      </c>
      <c r="T494" s="6" t="e">
        <f>IF(Sheet1!A494=0,"C=US;A= ;P=Regional Municip;O=Lisgar;S="&amp;K494&amp;";"&amp;"G="&amp;L494&amp;";"&amp;"I="&amp;M494&amp;";","C=US;A= ;P=Regional Municip;O=Lisgar;S="&amp;K494&amp;";"&amp;"G="&amp;L494&amp;Sheet1!A494&amp;";"&amp;"I="&amp;M494&amp;";")</f>
        <v>#N/A</v>
      </c>
      <c r="U494" t="str">
        <f ca="1">(Sheet1!AM494)</f>
        <v>DC1MDB07</v>
      </c>
      <c r="V494" t="e">
        <f>(Sheet1!AC494)</f>
        <v>#VALUE!</v>
      </c>
      <c r="W494" t="e">
        <f>Sheet3!D494</f>
        <v>#VALUE!</v>
      </c>
      <c r="X494" t="e">
        <f>Sheet3!E494</f>
        <v>#VALUE!</v>
      </c>
      <c r="Y494" t="str">
        <f t="shared" si="42"/>
        <v/>
      </c>
      <c r="Z494" t="str">
        <f>IF(ISERROR(Sheet1!AI494),"",Sheet1!AI494)</f>
        <v/>
      </c>
      <c r="AA494" t="e">
        <f>IF(Sheet1!W494="Councillors",5120,IF(Sheet1!W494="Information Technology Services Dept.",1024,IF(Sheet1!W494="City Clerk and Solicitor Dept",1953,"No")))</f>
        <v>#VALUE!</v>
      </c>
      <c r="AB494" s="5" t="s">
        <v>96</v>
      </c>
      <c r="AC494" t="e">
        <f>IF(Sheet1!W494="Councillors",4608,IF(Sheet1!W494="Information Technology Services Dept.",921,IF(Sheet1!W494="City Clerk and Solicitor Dept",1855,"No")))</f>
        <v>#VALUE!</v>
      </c>
      <c r="AD494" t="e">
        <f t="shared" si="45"/>
        <v>#VALUE!</v>
      </c>
      <c r="AE494" t="str">
        <f ca="1">IF(Sheet1!AM494="DC1MDB01","DC1",IF(Sheet1!AM494="DC1MDB02","DC1",IF(Sheet1!AM494="DC1MDB03","DC1",IF(Sheet1!AM494="DC1MDB04","DC1",IF(Sheet1!AM494="DC1MDB05","DC1",IF(Sheet1!AM494="DC1MDB06","DC1",IF(Sheet1!AM494="DC1MDB07","DC1",IF(Sheet1!AM494="DC1MDB08","DC1",IF(Sheet1!AM494="DC1MDB09","DC1",IF(Sheet1!AM494="DC1MDB10","DC1",IF(Sheet1!AM494="DC4MDB01","DC4",IF(Sheet1!AM494="DC4MDB02","DC4",IF(Sheet1!AM494="DC4MDB03","DC4",IF(Sheet1!AM494="DC4MDB04","DC4",IF(Sheet1!AM494="DC4MDB05","DC4",IF(Sheet1!AM494="DC4MDB06","DC4",IF(Sheet1!AM494="DC4MDB07","DC4",IF(Sheet1!AM494="DC4MDB08","DC4",IF(Sheet1!AM494="DC4MDB09","DC4",IF(Sheet1!AM494="DC4MDB10","DC4","$False"))))))))))))))))))))</f>
        <v>DC1</v>
      </c>
      <c r="AF494" t="s">
        <v>35</v>
      </c>
      <c r="AG494" t="e">
        <f t="shared" si="46"/>
        <v>#VALUE!</v>
      </c>
      <c r="AH494" t="e">
        <f t="shared" si="47"/>
        <v>#VALUE!</v>
      </c>
      <c r="AI494" t="s">
        <v>11</v>
      </c>
      <c r="AJ494" t="s">
        <v>12</v>
      </c>
      <c r="AK494" t="s">
        <v>13</v>
      </c>
      <c r="AL494" t="s">
        <v>14</v>
      </c>
      <c r="AM494" t="s">
        <v>5</v>
      </c>
      <c r="AN494" t="s">
        <v>15</v>
      </c>
      <c r="AO494" t="s">
        <v>16</v>
      </c>
      <c r="AP494" t="s">
        <v>17</v>
      </c>
      <c r="AQ494" t="s">
        <v>18</v>
      </c>
      <c r="AR494" t="s">
        <v>19</v>
      </c>
    </row>
    <row r="495" spans="1:44" ht="13.5" customHeight="1">
      <c r="A495" s="7"/>
      <c r="B495" s="7"/>
      <c r="C495" s="7"/>
      <c r="D495" s="8"/>
      <c r="F495" s="9" t="str">
        <f>(Sheet1!AE495)</f>
        <v/>
      </c>
      <c r="G495" t="str">
        <f>IF(OR(Sheet1!AH495="Yes",Sheet1!AF495="Yes"),"\\CMFP538\"&amp;Sheet1!AK495,"")</f>
        <v/>
      </c>
      <c r="H495" t="str">
        <f>IF(G495="","",Sheet1!AK495)</f>
        <v/>
      </c>
      <c r="I495" t="str">
        <f>IF(G495="","",Sheet1!AJ495)</f>
        <v/>
      </c>
      <c r="J495" t="e">
        <f>PROPER(Sheet1!Z495)</f>
        <v>#VALUE!</v>
      </c>
      <c r="K495" t="e">
        <f>PROPER(TRIM(IF(ISERROR(Sheet1!N495),Sheet1!Q495,Sheet1!N495)))</f>
        <v>#VALUE!</v>
      </c>
      <c r="L495" t="e">
        <f>PROPER(Sheet1!V495)</f>
        <v>#VALUE!</v>
      </c>
      <c r="M495" t="str">
        <f>TRIM(IF(ISERROR(Sheet1!P495),"",Sheet1!P495))</f>
        <v/>
      </c>
      <c r="N495" s="6" t="e">
        <f>(Sheet1!AA495)</f>
        <v>#VALUE!</v>
      </c>
      <c r="O495" s="6" t="e">
        <f t="shared" si="43"/>
        <v>#VALUE!</v>
      </c>
      <c r="P495" s="6" t="e">
        <f>IF(Sheet1!X495="No","No",IF(Sheet1!X495="","No","Yes"))</f>
        <v>#VALUE!</v>
      </c>
      <c r="Q495" t="e">
        <f>(Sheet1!AB495)</f>
        <v>#VALUE!</v>
      </c>
      <c r="R495" s="6" t="e">
        <f>IF(Sheet1!F495=FALSE,Q495,Sheet1!G495&amp;Sheet1!F495)</f>
        <v>#VALUE!</v>
      </c>
      <c r="S495" s="6" t="e">
        <f t="shared" si="44"/>
        <v>#VALUE!</v>
      </c>
      <c r="T495" s="6" t="e">
        <f>IF(Sheet1!A495=0,"C=US;A= ;P=Regional Municip;O=Lisgar;S="&amp;K495&amp;";"&amp;"G="&amp;L495&amp;";"&amp;"I="&amp;M495&amp;";","C=US;A= ;P=Regional Municip;O=Lisgar;S="&amp;K495&amp;";"&amp;"G="&amp;L495&amp;Sheet1!A495&amp;";"&amp;"I="&amp;M495&amp;";")</f>
        <v>#N/A</v>
      </c>
      <c r="U495" t="str">
        <f ca="1">(Sheet1!AM495)</f>
        <v>DC1MDB10</v>
      </c>
      <c r="V495" t="e">
        <f>(Sheet1!AC495)</f>
        <v>#VALUE!</v>
      </c>
      <c r="W495" t="e">
        <f>Sheet3!D495</f>
        <v>#VALUE!</v>
      </c>
      <c r="X495" t="e">
        <f>Sheet3!E495</f>
        <v>#VALUE!</v>
      </c>
      <c r="Y495" t="str">
        <f t="shared" si="42"/>
        <v/>
      </c>
      <c r="Z495" t="str">
        <f>IF(ISERROR(Sheet1!AI495),"",Sheet1!AI495)</f>
        <v/>
      </c>
      <c r="AA495" t="e">
        <f>IF(Sheet1!W495="Councillors",5120,IF(Sheet1!W495="Information Technology Services Dept.",1024,IF(Sheet1!W495="City Clerk and Solicitor Dept",1953,"No")))</f>
        <v>#VALUE!</v>
      </c>
      <c r="AB495" s="5" t="s">
        <v>96</v>
      </c>
      <c r="AC495" t="e">
        <f>IF(Sheet1!W495="Councillors",4608,IF(Sheet1!W495="Information Technology Services Dept.",921,IF(Sheet1!W495="City Clerk and Solicitor Dept",1855,"No")))</f>
        <v>#VALUE!</v>
      </c>
      <c r="AD495" t="e">
        <f t="shared" si="45"/>
        <v>#VALUE!</v>
      </c>
      <c r="AE495" t="str">
        <f ca="1">IF(Sheet1!AM495="DC1MDB01","DC1",IF(Sheet1!AM495="DC1MDB02","DC1",IF(Sheet1!AM495="DC1MDB03","DC1",IF(Sheet1!AM495="DC1MDB04","DC1",IF(Sheet1!AM495="DC1MDB05","DC1",IF(Sheet1!AM495="DC1MDB06","DC1",IF(Sheet1!AM495="DC1MDB07","DC1",IF(Sheet1!AM495="DC1MDB08","DC1",IF(Sheet1!AM495="DC1MDB09","DC1",IF(Sheet1!AM495="DC1MDB10","DC1",IF(Sheet1!AM495="DC4MDB01","DC4",IF(Sheet1!AM495="DC4MDB02","DC4",IF(Sheet1!AM495="DC4MDB03","DC4",IF(Sheet1!AM495="DC4MDB04","DC4",IF(Sheet1!AM495="DC4MDB05","DC4",IF(Sheet1!AM495="DC4MDB06","DC4",IF(Sheet1!AM495="DC4MDB07","DC4",IF(Sheet1!AM495="DC4MDB08","DC4",IF(Sheet1!AM495="DC4MDB09","DC4",IF(Sheet1!AM495="DC4MDB10","DC4","$False"))))))))))))))))))))</f>
        <v>DC1</v>
      </c>
      <c r="AF495" t="s">
        <v>35</v>
      </c>
      <c r="AG495" t="e">
        <f t="shared" si="46"/>
        <v>#VALUE!</v>
      </c>
      <c r="AH495" t="e">
        <f t="shared" si="47"/>
        <v>#VALUE!</v>
      </c>
      <c r="AI495" t="s">
        <v>11</v>
      </c>
      <c r="AJ495" t="s">
        <v>12</v>
      </c>
      <c r="AK495" t="s">
        <v>13</v>
      </c>
      <c r="AL495" t="s">
        <v>14</v>
      </c>
      <c r="AM495" t="s">
        <v>5</v>
      </c>
      <c r="AN495" t="s">
        <v>15</v>
      </c>
      <c r="AO495" t="s">
        <v>16</v>
      </c>
      <c r="AP495" t="s">
        <v>17</v>
      </c>
      <c r="AQ495" t="s">
        <v>18</v>
      </c>
      <c r="AR495" t="s">
        <v>19</v>
      </c>
    </row>
    <row r="496" spans="1:44" ht="13.5" customHeight="1">
      <c r="A496" s="7"/>
      <c r="B496" s="7"/>
      <c r="C496" s="7"/>
      <c r="D496" s="8"/>
      <c r="F496" s="9" t="str">
        <f>(Sheet1!AE496)</f>
        <v/>
      </c>
      <c r="G496" t="str">
        <f>IF(OR(Sheet1!AH496="Yes",Sheet1!AF496="Yes"),"\\CMFP538\"&amp;Sheet1!AK496,"")</f>
        <v/>
      </c>
      <c r="H496" t="str">
        <f>IF(G496="","",Sheet1!AK496)</f>
        <v/>
      </c>
      <c r="I496" t="str">
        <f>IF(G496="","",Sheet1!AJ496)</f>
        <v/>
      </c>
      <c r="J496" t="e">
        <f>PROPER(Sheet1!Z496)</f>
        <v>#VALUE!</v>
      </c>
      <c r="K496" t="e">
        <f>PROPER(TRIM(IF(ISERROR(Sheet1!N496),Sheet1!Q496,Sheet1!N496)))</f>
        <v>#VALUE!</v>
      </c>
      <c r="L496" t="e">
        <f>PROPER(Sheet1!V496)</f>
        <v>#VALUE!</v>
      </c>
      <c r="M496" t="str">
        <f>TRIM(IF(ISERROR(Sheet1!P496),"",Sheet1!P496))</f>
        <v/>
      </c>
      <c r="N496" s="6" t="e">
        <f>(Sheet1!AA496)</f>
        <v>#VALUE!</v>
      </c>
      <c r="O496" s="6" t="e">
        <f t="shared" si="43"/>
        <v>#VALUE!</v>
      </c>
      <c r="P496" s="6" t="e">
        <f>IF(Sheet1!X496="No","No",IF(Sheet1!X496="","No","Yes"))</f>
        <v>#VALUE!</v>
      </c>
      <c r="Q496" t="e">
        <f>(Sheet1!AB496)</f>
        <v>#VALUE!</v>
      </c>
      <c r="R496" s="6" t="e">
        <f>IF(Sheet1!F496=FALSE,Q496,Sheet1!G496&amp;Sheet1!F496)</f>
        <v>#VALUE!</v>
      </c>
      <c r="S496" s="6" t="e">
        <f t="shared" si="44"/>
        <v>#VALUE!</v>
      </c>
      <c r="T496" s="6" t="e">
        <f>IF(Sheet1!A496=0,"C=US;A= ;P=Regional Municip;O=Lisgar;S="&amp;K496&amp;";"&amp;"G="&amp;L496&amp;";"&amp;"I="&amp;M496&amp;";","C=US;A= ;P=Regional Municip;O=Lisgar;S="&amp;K496&amp;";"&amp;"G="&amp;L496&amp;Sheet1!A496&amp;";"&amp;"I="&amp;M496&amp;";")</f>
        <v>#N/A</v>
      </c>
      <c r="U496" t="str">
        <f ca="1">(Sheet1!AM496)</f>
        <v>DC1MDB10</v>
      </c>
      <c r="V496" t="e">
        <f>(Sheet1!AC496)</f>
        <v>#VALUE!</v>
      </c>
      <c r="W496" t="e">
        <f>Sheet3!D496</f>
        <v>#VALUE!</v>
      </c>
      <c r="X496" t="e">
        <f>Sheet3!E496</f>
        <v>#VALUE!</v>
      </c>
      <c r="Y496" t="str">
        <f t="shared" si="42"/>
        <v/>
      </c>
      <c r="Z496" t="str">
        <f>IF(ISERROR(Sheet1!AI496),"",Sheet1!AI496)</f>
        <v/>
      </c>
      <c r="AA496" t="e">
        <f>IF(Sheet1!W496="Councillors",5120,IF(Sheet1!W496="Information Technology Services Dept.",1024,IF(Sheet1!W496="City Clerk and Solicitor Dept",1953,"No")))</f>
        <v>#VALUE!</v>
      </c>
      <c r="AB496" s="5" t="s">
        <v>96</v>
      </c>
      <c r="AC496" t="e">
        <f>IF(Sheet1!W496="Councillors",4608,IF(Sheet1!W496="Information Technology Services Dept.",921,IF(Sheet1!W496="City Clerk and Solicitor Dept",1855,"No")))</f>
        <v>#VALUE!</v>
      </c>
      <c r="AD496" t="e">
        <f t="shared" si="45"/>
        <v>#VALUE!</v>
      </c>
      <c r="AE496" t="str">
        <f ca="1">IF(Sheet1!AM496="DC1MDB01","DC1",IF(Sheet1!AM496="DC1MDB02","DC1",IF(Sheet1!AM496="DC1MDB03","DC1",IF(Sheet1!AM496="DC1MDB04","DC1",IF(Sheet1!AM496="DC1MDB05","DC1",IF(Sheet1!AM496="DC1MDB06","DC1",IF(Sheet1!AM496="DC1MDB07","DC1",IF(Sheet1!AM496="DC1MDB08","DC1",IF(Sheet1!AM496="DC1MDB09","DC1",IF(Sheet1!AM496="DC1MDB10","DC1",IF(Sheet1!AM496="DC4MDB01","DC4",IF(Sheet1!AM496="DC4MDB02","DC4",IF(Sheet1!AM496="DC4MDB03","DC4",IF(Sheet1!AM496="DC4MDB04","DC4",IF(Sheet1!AM496="DC4MDB05","DC4",IF(Sheet1!AM496="DC4MDB06","DC4",IF(Sheet1!AM496="DC4MDB07","DC4",IF(Sheet1!AM496="DC4MDB08","DC4",IF(Sheet1!AM496="DC4MDB09","DC4",IF(Sheet1!AM496="DC4MDB10","DC4","$False"))))))))))))))))))))</f>
        <v>DC1</v>
      </c>
      <c r="AF496" t="s">
        <v>35</v>
      </c>
      <c r="AG496" t="e">
        <f t="shared" si="46"/>
        <v>#VALUE!</v>
      </c>
      <c r="AH496" t="e">
        <f t="shared" si="47"/>
        <v>#VALUE!</v>
      </c>
      <c r="AI496" t="s">
        <v>11</v>
      </c>
      <c r="AJ496" t="s">
        <v>12</v>
      </c>
      <c r="AK496" t="s">
        <v>13</v>
      </c>
      <c r="AL496" t="s">
        <v>14</v>
      </c>
      <c r="AM496" t="s">
        <v>5</v>
      </c>
      <c r="AN496" t="s">
        <v>15</v>
      </c>
      <c r="AO496" t="s">
        <v>16</v>
      </c>
      <c r="AP496" t="s">
        <v>17</v>
      </c>
      <c r="AQ496" t="s">
        <v>18</v>
      </c>
      <c r="AR496" t="s">
        <v>19</v>
      </c>
    </row>
    <row r="497" spans="1:44" ht="13.5" customHeight="1">
      <c r="A497" s="7"/>
      <c r="B497" s="7"/>
      <c r="C497" s="7"/>
      <c r="D497" s="8"/>
      <c r="F497" s="9" t="str">
        <f>(Sheet1!AE497)</f>
        <v/>
      </c>
      <c r="G497" t="str">
        <f>IF(OR(Sheet1!AH497="Yes",Sheet1!AF497="Yes"),"\\CMFP538\"&amp;Sheet1!AK497,"")</f>
        <v/>
      </c>
      <c r="H497" t="str">
        <f>IF(G497="","",Sheet1!AK497)</f>
        <v/>
      </c>
      <c r="I497" t="str">
        <f>IF(G497="","",Sheet1!AJ497)</f>
        <v/>
      </c>
      <c r="J497" t="e">
        <f>PROPER(Sheet1!Z497)</f>
        <v>#VALUE!</v>
      </c>
      <c r="K497" t="e">
        <f>PROPER(TRIM(IF(ISERROR(Sheet1!N497),Sheet1!Q497,Sheet1!N497)))</f>
        <v>#VALUE!</v>
      </c>
      <c r="L497" t="e">
        <f>PROPER(Sheet1!V497)</f>
        <v>#VALUE!</v>
      </c>
      <c r="M497" t="str">
        <f>TRIM(IF(ISERROR(Sheet1!P497),"",Sheet1!P497))</f>
        <v/>
      </c>
      <c r="N497" s="6" t="e">
        <f>(Sheet1!AA497)</f>
        <v>#VALUE!</v>
      </c>
      <c r="O497" s="6" t="e">
        <f t="shared" si="43"/>
        <v>#VALUE!</v>
      </c>
      <c r="P497" s="6" t="e">
        <f>IF(Sheet1!X497="No","No",IF(Sheet1!X497="","No","Yes"))</f>
        <v>#VALUE!</v>
      </c>
      <c r="Q497" t="e">
        <f>(Sheet1!AB497)</f>
        <v>#VALUE!</v>
      </c>
      <c r="R497" s="6" t="e">
        <f>IF(Sheet1!F497=FALSE,Q497,Sheet1!G497&amp;Sheet1!F497)</f>
        <v>#VALUE!</v>
      </c>
      <c r="S497" s="6" t="e">
        <f t="shared" si="44"/>
        <v>#VALUE!</v>
      </c>
      <c r="T497" s="6" t="e">
        <f>IF(Sheet1!A497=0,"C=US;A= ;P=Regional Municip;O=Lisgar;S="&amp;K497&amp;";"&amp;"G="&amp;L497&amp;";"&amp;"I="&amp;M497&amp;";","C=US;A= ;P=Regional Municip;O=Lisgar;S="&amp;K497&amp;";"&amp;"G="&amp;L497&amp;Sheet1!A497&amp;";"&amp;"I="&amp;M497&amp;";")</f>
        <v>#N/A</v>
      </c>
      <c r="U497" t="str">
        <f ca="1">(Sheet1!AM497)</f>
        <v>DC1MDB04</v>
      </c>
      <c r="V497" t="e">
        <f>(Sheet1!AC497)</f>
        <v>#VALUE!</v>
      </c>
      <c r="W497" t="e">
        <f>Sheet3!D497</f>
        <v>#VALUE!</v>
      </c>
      <c r="X497" t="e">
        <f>Sheet3!E497</f>
        <v>#VALUE!</v>
      </c>
      <c r="Y497" t="str">
        <f t="shared" si="42"/>
        <v/>
      </c>
      <c r="Z497" t="str">
        <f>IF(ISERROR(Sheet1!AI497),"",Sheet1!AI497)</f>
        <v/>
      </c>
      <c r="AA497" t="e">
        <f>IF(Sheet1!W497="Councillors",5120,IF(Sheet1!W497="Information Technology Services Dept.",1024,IF(Sheet1!W497="City Clerk and Solicitor Dept",1953,"No")))</f>
        <v>#VALUE!</v>
      </c>
      <c r="AB497" s="5" t="s">
        <v>96</v>
      </c>
      <c r="AC497" t="e">
        <f>IF(Sheet1!W497="Councillors",4608,IF(Sheet1!W497="Information Technology Services Dept.",921,IF(Sheet1!W497="City Clerk and Solicitor Dept",1855,"No")))</f>
        <v>#VALUE!</v>
      </c>
      <c r="AD497" t="e">
        <f t="shared" si="45"/>
        <v>#VALUE!</v>
      </c>
      <c r="AE497" t="str">
        <f ca="1">IF(Sheet1!AM497="DC1MDB01","DC1",IF(Sheet1!AM497="DC1MDB02","DC1",IF(Sheet1!AM497="DC1MDB03","DC1",IF(Sheet1!AM497="DC1MDB04","DC1",IF(Sheet1!AM497="DC1MDB05","DC1",IF(Sheet1!AM497="DC1MDB06","DC1",IF(Sheet1!AM497="DC1MDB07","DC1",IF(Sheet1!AM497="DC1MDB08","DC1",IF(Sheet1!AM497="DC1MDB09","DC1",IF(Sheet1!AM497="DC1MDB10","DC1",IF(Sheet1!AM497="DC4MDB01","DC4",IF(Sheet1!AM497="DC4MDB02","DC4",IF(Sheet1!AM497="DC4MDB03","DC4",IF(Sheet1!AM497="DC4MDB04","DC4",IF(Sheet1!AM497="DC4MDB05","DC4",IF(Sheet1!AM497="DC4MDB06","DC4",IF(Sheet1!AM497="DC4MDB07","DC4",IF(Sheet1!AM497="DC4MDB08","DC4",IF(Sheet1!AM497="DC4MDB09","DC4",IF(Sheet1!AM497="DC4MDB10","DC4","$False"))))))))))))))))))))</f>
        <v>DC1</v>
      </c>
      <c r="AF497" t="s">
        <v>35</v>
      </c>
      <c r="AG497" t="e">
        <f t="shared" si="46"/>
        <v>#VALUE!</v>
      </c>
      <c r="AH497" t="e">
        <f t="shared" si="47"/>
        <v>#VALUE!</v>
      </c>
      <c r="AI497" t="s">
        <v>11</v>
      </c>
      <c r="AJ497" t="s">
        <v>12</v>
      </c>
      <c r="AK497" t="s">
        <v>13</v>
      </c>
      <c r="AL497" t="s">
        <v>14</v>
      </c>
      <c r="AM497" t="s">
        <v>5</v>
      </c>
      <c r="AN497" t="s">
        <v>15</v>
      </c>
      <c r="AO497" t="s">
        <v>16</v>
      </c>
      <c r="AP497" t="s">
        <v>17</v>
      </c>
      <c r="AQ497" t="s">
        <v>18</v>
      </c>
      <c r="AR497" t="s">
        <v>19</v>
      </c>
    </row>
    <row r="498" spans="1:44" ht="13.5" customHeight="1">
      <c r="A498" s="7"/>
      <c r="B498" s="7"/>
      <c r="C498" s="7"/>
      <c r="D498" s="8"/>
      <c r="F498" s="9" t="str">
        <f>(Sheet1!AE498)</f>
        <v/>
      </c>
      <c r="G498" t="str">
        <f>IF(OR(Sheet1!AH498="Yes",Sheet1!AF498="Yes"),"\\CMFP538\"&amp;Sheet1!AK498,"")</f>
        <v/>
      </c>
      <c r="H498" t="str">
        <f>IF(G498="","",Sheet1!AK498)</f>
        <v/>
      </c>
      <c r="I498" t="str">
        <f>IF(G498="","",Sheet1!AJ498)</f>
        <v/>
      </c>
      <c r="J498" t="e">
        <f>PROPER(Sheet1!Z498)</f>
        <v>#VALUE!</v>
      </c>
      <c r="K498" t="e">
        <f>PROPER(TRIM(IF(ISERROR(Sheet1!N498),Sheet1!Q498,Sheet1!N498)))</f>
        <v>#VALUE!</v>
      </c>
      <c r="L498" t="e">
        <f>PROPER(Sheet1!V498)</f>
        <v>#VALUE!</v>
      </c>
      <c r="M498" t="str">
        <f>TRIM(IF(ISERROR(Sheet1!P498),"",Sheet1!P498))</f>
        <v/>
      </c>
      <c r="N498" s="6" t="e">
        <f>(Sheet1!AA498)</f>
        <v>#VALUE!</v>
      </c>
      <c r="O498" s="6" t="e">
        <f t="shared" si="43"/>
        <v>#VALUE!</v>
      </c>
      <c r="P498" s="6" t="e">
        <f>IF(Sheet1!X498="No","No",IF(Sheet1!X498="","No","Yes"))</f>
        <v>#VALUE!</v>
      </c>
      <c r="Q498" t="e">
        <f>(Sheet1!AB498)</f>
        <v>#VALUE!</v>
      </c>
      <c r="R498" s="6" t="e">
        <f>IF(Sheet1!F498=FALSE,Q498,Sheet1!G498&amp;Sheet1!F498)</f>
        <v>#VALUE!</v>
      </c>
      <c r="S498" s="6" t="e">
        <f t="shared" si="44"/>
        <v>#VALUE!</v>
      </c>
      <c r="T498" s="6" t="e">
        <f>IF(Sheet1!A498=0,"C=US;A= ;P=Regional Municip;O=Lisgar;S="&amp;K498&amp;";"&amp;"G="&amp;L498&amp;";"&amp;"I="&amp;M498&amp;";","C=US;A= ;P=Regional Municip;O=Lisgar;S="&amp;K498&amp;";"&amp;"G="&amp;L498&amp;Sheet1!A498&amp;";"&amp;"I="&amp;M498&amp;";")</f>
        <v>#N/A</v>
      </c>
      <c r="U498" t="str">
        <f ca="1">(Sheet1!AM498)</f>
        <v>DC1MDB03</v>
      </c>
      <c r="V498" t="e">
        <f>(Sheet1!AC498)</f>
        <v>#VALUE!</v>
      </c>
      <c r="W498" t="e">
        <f>Sheet3!D498</f>
        <v>#VALUE!</v>
      </c>
      <c r="X498" t="e">
        <f>Sheet3!E498</f>
        <v>#VALUE!</v>
      </c>
      <c r="Y498" t="str">
        <f t="shared" si="42"/>
        <v/>
      </c>
      <c r="Z498" t="str">
        <f>IF(ISERROR(Sheet1!AI498),"",Sheet1!AI498)</f>
        <v/>
      </c>
      <c r="AA498" t="e">
        <f>IF(Sheet1!W498="Councillors",5120,IF(Sheet1!W498="Information Technology Services Dept.",1024,IF(Sheet1!W498="City Clerk and Solicitor Dept",1953,"No")))</f>
        <v>#VALUE!</v>
      </c>
      <c r="AB498" s="5" t="s">
        <v>96</v>
      </c>
      <c r="AC498" t="e">
        <f>IF(Sheet1!W498="Councillors",4608,IF(Sheet1!W498="Information Technology Services Dept.",921,IF(Sheet1!W498="City Clerk and Solicitor Dept",1855,"No")))</f>
        <v>#VALUE!</v>
      </c>
      <c r="AD498" t="e">
        <f t="shared" si="45"/>
        <v>#VALUE!</v>
      </c>
      <c r="AE498" t="str">
        <f ca="1">IF(Sheet1!AM498="DC1MDB01","DC1",IF(Sheet1!AM498="DC1MDB02","DC1",IF(Sheet1!AM498="DC1MDB03","DC1",IF(Sheet1!AM498="DC1MDB04","DC1",IF(Sheet1!AM498="DC1MDB05","DC1",IF(Sheet1!AM498="DC1MDB06","DC1",IF(Sheet1!AM498="DC1MDB07","DC1",IF(Sheet1!AM498="DC1MDB08","DC1",IF(Sheet1!AM498="DC1MDB09","DC1",IF(Sheet1!AM498="DC1MDB10","DC1",IF(Sheet1!AM498="DC4MDB01","DC4",IF(Sheet1!AM498="DC4MDB02","DC4",IF(Sheet1!AM498="DC4MDB03","DC4",IF(Sheet1!AM498="DC4MDB04","DC4",IF(Sheet1!AM498="DC4MDB05","DC4",IF(Sheet1!AM498="DC4MDB06","DC4",IF(Sheet1!AM498="DC4MDB07","DC4",IF(Sheet1!AM498="DC4MDB08","DC4",IF(Sheet1!AM498="DC4MDB09","DC4",IF(Sheet1!AM498="DC4MDB10","DC4","$False"))))))))))))))))))))</f>
        <v>DC1</v>
      </c>
      <c r="AF498" t="s">
        <v>35</v>
      </c>
      <c r="AG498" t="e">
        <f t="shared" si="46"/>
        <v>#VALUE!</v>
      </c>
      <c r="AH498" t="e">
        <f t="shared" si="47"/>
        <v>#VALUE!</v>
      </c>
      <c r="AI498" t="s">
        <v>11</v>
      </c>
      <c r="AJ498" t="s">
        <v>12</v>
      </c>
      <c r="AK498" t="s">
        <v>13</v>
      </c>
      <c r="AL498" t="s">
        <v>14</v>
      </c>
      <c r="AM498" t="s">
        <v>5</v>
      </c>
      <c r="AN498" t="s">
        <v>15</v>
      </c>
      <c r="AO498" t="s">
        <v>16</v>
      </c>
      <c r="AP498" t="s">
        <v>17</v>
      </c>
      <c r="AQ498" t="s">
        <v>18</v>
      </c>
      <c r="AR498" t="s">
        <v>19</v>
      </c>
    </row>
    <row r="499" spans="1:44" ht="13.5" customHeight="1">
      <c r="A499" s="7"/>
      <c r="B499" s="7"/>
      <c r="C499" s="7"/>
      <c r="D499" s="8"/>
      <c r="F499" s="9" t="str">
        <f>(Sheet1!AE499)</f>
        <v/>
      </c>
      <c r="G499" t="str">
        <f>IF(OR(Sheet1!AH499="Yes",Sheet1!AF499="Yes"),"\\CMFP538\"&amp;Sheet1!AK499,"")</f>
        <v/>
      </c>
      <c r="H499" t="str">
        <f>IF(G499="","",Sheet1!AK499)</f>
        <v/>
      </c>
      <c r="I499" t="str">
        <f>IF(G499="","",Sheet1!AJ499)</f>
        <v/>
      </c>
      <c r="J499" t="e">
        <f>PROPER(Sheet1!Z499)</f>
        <v>#VALUE!</v>
      </c>
      <c r="K499" t="e">
        <f>PROPER(TRIM(IF(ISERROR(Sheet1!N499),Sheet1!Q499,Sheet1!N499)))</f>
        <v>#VALUE!</v>
      </c>
      <c r="L499" t="e">
        <f>PROPER(Sheet1!V499)</f>
        <v>#VALUE!</v>
      </c>
      <c r="M499" t="str">
        <f>TRIM(IF(ISERROR(Sheet1!P499),"",Sheet1!P499))</f>
        <v/>
      </c>
      <c r="N499" s="6" t="e">
        <f>(Sheet1!AA499)</f>
        <v>#VALUE!</v>
      </c>
      <c r="O499" s="6" t="e">
        <f t="shared" si="43"/>
        <v>#VALUE!</v>
      </c>
      <c r="P499" s="6" t="e">
        <f>IF(Sheet1!X499="No","No",IF(Sheet1!X499="","No","Yes"))</f>
        <v>#VALUE!</v>
      </c>
      <c r="Q499" t="e">
        <f>(Sheet1!AB499)</f>
        <v>#VALUE!</v>
      </c>
      <c r="R499" s="6" t="e">
        <f>IF(Sheet1!F499=FALSE,Q499,Sheet1!G499&amp;Sheet1!F499)</f>
        <v>#VALUE!</v>
      </c>
      <c r="S499" s="6" t="e">
        <f t="shared" si="44"/>
        <v>#VALUE!</v>
      </c>
      <c r="T499" s="6" t="e">
        <f>IF(Sheet1!A499=0,"C=US;A= ;P=Regional Municip;O=Lisgar;S="&amp;K499&amp;";"&amp;"G="&amp;L499&amp;";"&amp;"I="&amp;M499&amp;";","C=US;A= ;P=Regional Municip;O=Lisgar;S="&amp;K499&amp;";"&amp;"G="&amp;L499&amp;Sheet1!A499&amp;";"&amp;"I="&amp;M499&amp;";")</f>
        <v>#N/A</v>
      </c>
      <c r="U499" t="str">
        <f ca="1">(Sheet1!AM499)</f>
        <v>DC4MDB06</v>
      </c>
      <c r="V499" t="e">
        <f>(Sheet1!AC499)</f>
        <v>#VALUE!</v>
      </c>
      <c r="W499" t="e">
        <f>Sheet3!D499</f>
        <v>#VALUE!</v>
      </c>
      <c r="X499" t="e">
        <f>Sheet3!E499</f>
        <v>#VALUE!</v>
      </c>
      <c r="Y499" t="str">
        <f t="shared" si="42"/>
        <v/>
      </c>
      <c r="Z499" t="str">
        <f>IF(ISERROR(Sheet1!AI499),"",Sheet1!AI499)</f>
        <v/>
      </c>
      <c r="AA499" t="e">
        <f>IF(Sheet1!W499="Councillors",5120,IF(Sheet1!W499="Information Technology Services Dept.",1024,IF(Sheet1!W499="City Clerk and Solicitor Dept",1953,"No")))</f>
        <v>#VALUE!</v>
      </c>
      <c r="AB499" s="5" t="s">
        <v>96</v>
      </c>
      <c r="AC499" t="e">
        <f>IF(Sheet1!W499="Councillors",4608,IF(Sheet1!W499="Information Technology Services Dept.",921,IF(Sheet1!W499="City Clerk and Solicitor Dept",1855,"No")))</f>
        <v>#VALUE!</v>
      </c>
      <c r="AD499" t="e">
        <f t="shared" si="45"/>
        <v>#VALUE!</v>
      </c>
      <c r="AE499" t="str">
        <f ca="1">IF(Sheet1!AM499="DC1MDB01","DC1",IF(Sheet1!AM499="DC1MDB02","DC1",IF(Sheet1!AM499="DC1MDB03","DC1",IF(Sheet1!AM499="DC1MDB04","DC1",IF(Sheet1!AM499="DC1MDB05","DC1",IF(Sheet1!AM499="DC1MDB06","DC1",IF(Sheet1!AM499="DC1MDB07","DC1",IF(Sheet1!AM499="DC1MDB08","DC1",IF(Sheet1!AM499="DC1MDB09","DC1",IF(Sheet1!AM499="DC1MDB10","DC1",IF(Sheet1!AM499="DC4MDB01","DC4",IF(Sheet1!AM499="DC4MDB02","DC4",IF(Sheet1!AM499="DC4MDB03","DC4",IF(Sheet1!AM499="DC4MDB04","DC4",IF(Sheet1!AM499="DC4MDB05","DC4",IF(Sheet1!AM499="DC4MDB06","DC4",IF(Sheet1!AM499="DC4MDB07","DC4",IF(Sheet1!AM499="DC4MDB08","DC4",IF(Sheet1!AM499="DC4MDB09","DC4",IF(Sheet1!AM499="DC4MDB10","DC4","$False"))))))))))))))))))))</f>
        <v>DC4</v>
      </c>
      <c r="AF499" t="s">
        <v>35</v>
      </c>
      <c r="AG499" t="e">
        <f t="shared" si="46"/>
        <v>#VALUE!</v>
      </c>
      <c r="AH499" t="e">
        <f t="shared" si="47"/>
        <v>#VALUE!</v>
      </c>
      <c r="AI499" t="s">
        <v>11</v>
      </c>
      <c r="AJ499" t="s">
        <v>12</v>
      </c>
      <c r="AK499" t="s">
        <v>13</v>
      </c>
      <c r="AL499" t="s">
        <v>14</v>
      </c>
      <c r="AM499" t="s">
        <v>5</v>
      </c>
      <c r="AN499" t="s">
        <v>15</v>
      </c>
      <c r="AO499" t="s">
        <v>16</v>
      </c>
      <c r="AP499" t="s">
        <v>17</v>
      </c>
      <c r="AQ499" t="s">
        <v>18</v>
      </c>
      <c r="AR499" t="s">
        <v>19</v>
      </c>
    </row>
    <row r="500" spans="1:44" ht="13.5" customHeight="1">
      <c r="A500" s="7"/>
      <c r="B500" s="7"/>
      <c r="C500" s="7"/>
      <c r="D500" s="8"/>
      <c r="F500" s="9" t="str">
        <f>(Sheet1!AE500)</f>
        <v/>
      </c>
      <c r="G500" t="str">
        <f>IF(OR(Sheet1!AH500="Yes",Sheet1!AF500="Yes"),"\\CMFP538\"&amp;Sheet1!AK500,"")</f>
        <v/>
      </c>
      <c r="H500" t="str">
        <f>IF(G500="","",Sheet1!AK500)</f>
        <v/>
      </c>
      <c r="I500" t="str">
        <f>IF(G500="","",Sheet1!AJ500)</f>
        <v/>
      </c>
      <c r="J500" t="e">
        <f>PROPER(Sheet1!Z500)</f>
        <v>#VALUE!</v>
      </c>
      <c r="K500" t="e">
        <f>PROPER(TRIM(IF(ISERROR(Sheet1!N500),Sheet1!Q500,Sheet1!N500)))</f>
        <v>#VALUE!</v>
      </c>
      <c r="L500" t="e">
        <f>PROPER(Sheet1!V500)</f>
        <v>#VALUE!</v>
      </c>
      <c r="M500" t="str">
        <f>TRIM(IF(ISERROR(Sheet1!P500),"",Sheet1!P500))</f>
        <v/>
      </c>
      <c r="N500" s="6" t="e">
        <f>(Sheet1!AA500)</f>
        <v>#VALUE!</v>
      </c>
      <c r="O500" s="6" t="e">
        <f t="shared" si="43"/>
        <v>#VALUE!</v>
      </c>
      <c r="P500" s="6" t="e">
        <f>IF(Sheet1!X500="No","No",IF(Sheet1!X500="","No","Yes"))</f>
        <v>#VALUE!</v>
      </c>
      <c r="Q500" t="e">
        <f>(Sheet1!AB500)</f>
        <v>#VALUE!</v>
      </c>
      <c r="R500" s="6" t="e">
        <f>IF(Sheet1!F500=FALSE,Q500,Sheet1!G500&amp;Sheet1!F500)</f>
        <v>#VALUE!</v>
      </c>
      <c r="S500" s="6" t="e">
        <f t="shared" si="44"/>
        <v>#VALUE!</v>
      </c>
      <c r="T500" s="6" t="e">
        <f>IF(Sheet1!A500=0,"C=US;A= ;P=Regional Municip;O=Lisgar;S="&amp;K500&amp;";"&amp;"G="&amp;L500&amp;";"&amp;"I="&amp;M500&amp;";","C=US;A= ;P=Regional Municip;O=Lisgar;S="&amp;K500&amp;";"&amp;"G="&amp;L500&amp;Sheet1!A500&amp;";"&amp;"I="&amp;M500&amp;";")</f>
        <v>#N/A</v>
      </c>
      <c r="U500" t="str">
        <f ca="1">(Sheet1!AM500)</f>
        <v>DC4MDB06</v>
      </c>
      <c r="V500" t="e">
        <f>(Sheet1!AC500)</f>
        <v>#VALUE!</v>
      </c>
      <c r="W500" t="e">
        <f>Sheet3!D500</f>
        <v>#VALUE!</v>
      </c>
      <c r="X500" t="e">
        <f>Sheet3!E500</f>
        <v>#VALUE!</v>
      </c>
      <c r="Y500" t="str">
        <f t="shared" si="42"/>
        <v/>
      </c>
      <c r="Z500" t="str">
        <f>IF(ISERROR(Sheet1!AI500),"",Sheet1!AI500)</f>
        <v/>
      </c>
      <c r="AA500" t="e">
        <f>IF(Sheet1!W500="Councillors",5120,IF(Sheet1!W500="Information Technology Services Dept.",1024,IF(Sheet1!W500="City Clerk and Solicitor Dept",1953,"No")))</f>
        <v>#VALUE!</v>
      </c>
      <c r="AB500" s="5" t="s">
        <v>96</v>
      </c>
      <c r="AC500" t="e">
        <f>IF(Sheet1!W500="Councillors",4608,IF(Sheet1!W500="Information Technology Services Dept.",921,IF(Sheet1!W500="City Clerk and Solicitor Dept",1855,"No")))</f>
        <v>#VALUE!</v>
      </c>
      <c r="AD500" t="e">
        <f t="shared" si="45"/>
        <v>#VALUE!</v>
      </c>
      <c r="AE500" t="str">
        <f ca="1">IF(Sheet1!AM500="DC1MDB01","DC1",IF(Sheet1!AM500="DC1MDB02","DC1",IF(Sheet1!AM500="DC1MDB03","DC1",IF(Sheet1!AM500="DC1MDB04","DC1",IF(Sheet1!AM500="DC1MDB05","DC1",IF(Sheet1!AM500="DC1MDB06","DC1",IF(Sheet1!AM500="DC1MDB07","DC1",IF(Sheet1!AM500="DC1MDB08","DC1",IF(Sheet1!AM500="DC1MDB09","DC1",IF(Sheet1!AM500="DC1MDB10","DC1",IF(Sheet1!AM500="DC4MDB01","DC4",IF(Sheet1!AM500="DC4MDB02","DC4",IF(Sheet1!AM500="DC4MDB03","DC4",IF(Sheet1!AM500="DC4MDB04","DC4",IF(Sheet1!AM500="DC4MDB05","DC4",IF(Sheet1!AM500="DC4MDB06","DC4",IF(Sheet1!AM500="DC4MDB07","DC4",IF(Sheet1!AM500="DC4MDB08","DC4",IF(Sheet1!AM500="DC4MDB09","DC4",IF(Sheet1!AM500="DC4MDB10","DC4","$False"))))))))))))))))))))</f>
        <v>DC4</v>
      </c>
      <c r="AF500" t="s">
        <v>35</v>
      </c>
      <c r="AG500" t="e">
        <f t="shared" si="46"/>
        <v>#VALUE!</v>
      </c>
      <c r="AH500" t="e">
        <f t="shared" si="47"/>
        <v>#VALUE!</v>
      </c>
      <c r="AI500" t="s">
        <v>11</v>
      </c>
      <c r="AJ500" t="s">
        <v>12</v>
      </c>
      <c r="AK500" t="s">
        <v>13</v>
      </c>
      <c r="AL500" t="s">
        <v>14</v>
      </c>
      <c r="AM500" t="s">
        <v>5</v>
      </c>
      <c r="AN500" t="s">
        <v>15</v>
      </c>
      <c r="AO500" t="s">
        <v>16</v>
      </c>
      <c r="AP500" t="s">
        <v>17</v>
      </c>
      <c r="AQ500" t="s">
        <v>18</v>
      </c>
      <c r="AR500" t="s">
        <v>19</v>
      </c>
    </row>
    <row r="501" spans="1:44" ht="13.5" customHeight="1">
      <c r="A501" s="7"/>
      <c r="B501" s="7"/>
      <c r="C501" s="7"/>
      <c r="D501" s="8"/>
      <c r="F501" s="9" t="str">
        <f>(Sheet1!AE501)</f>
        <v/>
      </c>
      <c r="G501" t="str">
        <f>IF(OR(Sheet1!AH501="Yes",Sheet1!AF501="Yes"),"\\CMFP538\"&amp;Sheet1!AK501,"")</f>
        <v/>
      </c>
      <c r="H501" t="str">
        <f>IF(G501="","",Sheet1!AK501)</f>
        <v/>
      </c>
      <c r="I501" t="str">
        <f>IF(G501="","",Sheet1!AJ501)</f>
        <v/>
      </c>
      <c r="J501" t="e">
        <f>PROPER(Sheet1!Z501)</f>
        <v>#VALUE!</v>
      </c>
      <c r="K501" t="e">
        <f>PROPER(TRIM(IF(ISERROR(Sheet1!N501),Sheet1!Q501,Sheet1!N501)))</f>
        <v>#VALUE!</v>
      </c>
      <c r="L501" t="e">
        <f>PROPER(Sheet1!V501)</f>
        <v>#VALUE!</v>
      </c>
      <c r="M501" t="str">
        <f>TRIM(IF(ISERROR(Sheet1!P501),"",Sheet1!P501))</f>
        <v/>
      </c>
      <c r="N501" s="6" t="e">
        <f>(Sheet1!AA501)</f>
        <v>#VALUE!</v>
      </c>
      <c r="O501" s="6" t="e">
        <f t="shared" si="43"/>
        <v>#VALUE!</v>
      </c>
      <c r="P501" s="6" t="e">
        <f>IF(Sheet1!X501="No","No",IF(Sheet1!X501="","No","Yes"))</f>
        <v>#VALUE!</v>
      </c>
      <c r="Q501" t="e">
        <f>(Sheet1!AB501)</f>
        <v>#VALUE!</v>
      </c>
      <c r="R501" s="6" t="e">
        <f>IF(Sheet1!F501=FALSE,Q501,Sheet1!G501&amp;Sheet1!F501)</f>
        <v>#VALUE!</v>
      </c>
      <c r="S501" s="6" t="e">
        <f t="shared" si="44"/>
        <v>#VALUE!</v>
      </c>
      <c r="T501" s="6" t="e">
        <f>IF(Sheet1!A501=0,"C=US;A= ;P=Regional Municip;O=Lisgar;S="&amp;K501&amp;";"&amp;"G="&amp;L501&amp;";"&amp;"I="&amp;M501&amp;";","C=US;A= ;P=Regional Municip;O=Lisgar;S="&amp;K501&amp;";"&amp;"G="&amp;L501&amp;Sheet1!A501&amp;";"&amp;"I="&amp;M501&amp;";")</f>
        <v>#N/A</v>
      </c>
      <c r="U501" t="str">
        <f ca="1">(Sheet1!AM501)</f>
        <v>DC1MDB10</v>
      </c>
      <c r="V501" t="e">
        <f>(Sheet1!AC501)</f>
        <v>#VALUE!</v>
      </c>
      <c r="W501" t="e">
        <f>Sheet3!D501</f>
        <v>#VALUE!</v>
      </c>
      <c r="X501" t="e">
        <f>Sheet3!E501</f>
        <v>#VALUE!</v>
      </c>
      <c r="Y501" t="str">
        <f t="shared" si="42"/>
        <v/>
      </c>
      <c r="Z501" t="str">
        <f>IF(ISERROR(Sheet1!AI501),"",Sheet1!AI501)</f>
        <v/>
      </c>
      <c r="AA501" t="e">
        <f>IF(Sheet1!W501="Councillors",5120,IF(Sheet1!W501="Information Technology Services Dept.",1024,IF(Sheet1!W501="City Clerk and Solicitor Dept",1953,"No")))</f>
        <v>#VALUE!</v>
      </c>
      <c r="AB501" s="5" t="s">
        <v>96</v>
      </c>
      <c r="AC501" t="e">
        <f>IF(Sheet1!W501="Councillors",4608,IF(Sheet1!W501="Information Technology Services Dept.",921,IF(Sheet1!W501="City Clerk and Solicitor Dept",1855,"No")))</f>
        <v>#VALUE!</v>
      </c>
      <c r="AD501" t="e">
        <f t="shared" si="45"/>
        <v>#VALUE!</v>
      </c>
      <c r="AE501" t="str">
        <f ca="1">IF(Sheet1!AM501="DC1MDB01","DC1",IF(Sheet1!AM501="DC1MDB02","DC1",IF(Sheet1!AM501="DC1MDB03","DC1",IF(Sheet1!AM501="DC1MDB04","DC1",IF(Sheet1!AM501="DC1MDB05","DC1",IF(Sheet1!AM501="DC1MDB06","DC1",IF(Sheet1!AM501="DC1MDB07","DC1",IF(Sheet1!AM501="DC1MDB08","DC1",IF(Sheet1!AM501="DC1MDB09","DC1",IF(Sheet1!AM501="DC1MDB10","DC1",IF(Sheet1!AM501="DC4MDB01","DC4",IF(Sheet1!AM501="DC4MDB02","DC4",IF(Sheet1!AM501="DC4MDB03","DC4",IF(Sheet1!AM501="DC4MDB04","DC4",IF(Sheet1!AM501="DC4MDB05","DC4",IF(Sheet1!AM501="DC4MDB06","DC4",IF(Sheet1!AM501="DC4MDB07","DC4",IF(Sheet1!AM501="DC4MDB08","DC4",IF(Sheet1!AM501="DC4MDB09","DC4",IF(Sheet1!AM501="DC4MDB10","DC4","$False"))))))))))))))))))))</f>
        <v>DC1</v>
      </c>
      <c r="AF501" t="s">
        <v>35</v>
      </c>
      <c r="AG501" t="e">
        <f t="shared" si="46"/>
        <v>#VALUE!</v>
      </c>
      <c r="AH501" t="e">
        <f t="shared" si="47"/>
        <v>#VALUE!</v>
      </c>
      <c r="AI501" t="s">
        <v>11</v>
      </c>
      <c r="AJ501" t="s">
        <v>12</v>
      </c>
      <c r="AK501" t="s">
        <v>13</v>
      </c>
      <c r="AL501" t="s">
        <v>14</v>
      </c>
      <c r="AM501" t="s">
        <v>5</v>
      </c>
      <c r="AN501" t="s">
        <v>15</v>
      </c>
      <c r="AO501" t="s">
        <v>16</v>
      </c>
      <c r="AP501" t="s">
        <v>17</v>
      </c>
      <c r="AQ501" t="s">
        <v>18</v>
      </c>
      <c r="AR501" t="s">
        <v>19</v>
      </c>
    </row>
    <row r="502" spans="1:44" ht="13.5" customHeight="1">
      <c r="A502" s="7"/>
      <c r="B502" s="7"/>
      <c r="C502" s="7"/>
      <c r="D502" s="8"/>
      <c r="F502" s="9" t="str">
        <f>(Sheet1!AE502)</f>
        <v/>
      </c>
      <c r="G502" t="str">
        <f>IF(OR(Sheet1!AH502="Yes",Sheet1!AF502="Yes"),"\\CMFP538\"&amp;Sheet1!AK502,"")</f>
        <v/>
      </c>
      <c r="H502" t="str">
        <f>IF(G502="","",Sheet1!AK502)</f>
        <v/>
      </c>
      <c r="I502" t="str">
        <f>IF(G502="","",Sheet1!AJ502)</f>
        <v/>
      </c>
      <c r="J502" t="e">
        <f>PROPER(Sheet1!Z502)</f>
        <v>#VALUE!</v>
      </c>
      <c r="K502" t="e">
        <f>PROPER(TRIM(IF(ISERROR(Sheet1!N502),Sheet1!Q502,Sheet1!N502)))</f>
        <v>#VALUE!</v>
      </c>
      <c r="L502" t="e">
        <f>PROPER(Sheet1!V502)</f>
        <v>#VALUE!</v>
      </c>
      <c r="M502" t="str">
        <f>TRIM(IF(ISERROR(Sheet1!P502),"",Sheet1!P502))</f>
        <v/>
      </c>
      <c r="N502" s="6" t="e">
        <f>(Sheet1!AA502)</f>
        <v>#VALUE!</v>
      </c>
      <c r="O502" s="6" t="e">
        <f t="shared" si="43"/>
        <v>#VALUE!</v>
      </c>
      <c r="P502" s="6" t="e">
        <f>IF(Sheet1!X502="No","No",IF(Sheet1!X502="","No","Yes"))</f>
        <v>#VALUE!</v>
      </c>
      <c r="Q502" t="e">
        <f>(Sheet1!AB502)</f>
        <v>#VALUE!</v>
      </c>
      <c r="R502" s="6" t="e">
        <f>IF(Sheet1!F502=FALSE,Q502,Sheet1!G502&amp;Sheet1!F502)</f>
        <v>#VALUE!</v>
      </c>
      <c r="S502" s="6" t="e">
        <f t="shared" si="44"/>
        <v>#VALUE!</v>
      </c>
      <c r="T502" s="6" t="e">
        <f>IF(Sheet1!A502=0,"C=US;A= ;P=Regional Municip;O=Lisgar;S="&amp;K502&amp;";"&amp;"G="&amp;L502&amp;";"&amp;"I="&amp;M502&amp;";","C=US;A= ;P=Regional Municip;O=Lisgar;S="&amp;K502&amp;";"&amp;"G="&amp;L502&amp;Sheet1!A502&amp;";"&amp;"I="&amp;M502&amp;";")</f>
        <v>#N/A</v>
      </c>
      <c r="U502" t="str">
        <f ca="1">(Sheet1!AM502)</f>
        <v>DC1MDB06</v>
      </c>
      <c r="V502" t="e">
        <f>(Sheet1!AC502)</f>
        <v>#VALUE!</v>
      </c>
      <c r="W502" t="e">
        <f>Sheet3!D502</f>
        <v>#VALUE!</v>
      </c>
      <c r="X502" t="e">
        <f>Sheet3!E502</f>
        <v>#VALUE!</v>
      </c>
      <c r="Y502" t="str">
        <f t="shared" si="42"/>
        <v/>
      </c>
      <c r="Z502" t="str">
        <f>IF(ISERROR(Sheet1!AI502),"",Sheet1!AI502)</f>
        <v/>
      </c>
      <c r="AA502" t="e">
        <f>IF(Sheet1!W502="Councillors",5120,IF(Sheet1!W502="Information Technology Services Dept.",1024,IF(Sheet1!W502="City Clerk and Solicitor Dept",1953,"No")))</f>
        <v>#VALUE!</v>
      </c>
      <c r="AB502" s="5" t="s">
        <v>96</v>
      </c>
      <c r="AC502" t="e">
        <f>IF(Sheet1!W502="Councillors",4608,IF(Sheet1!W502="Information Technology Services Dept.",921,IF(Sheet1!W502="City Clerk and Solicitor Dept",1855,"No")))</f>
        <v>#VALUE!</v>
      </c>
      <c r="AD502" t="e">
        <f t="shared" si="45"/>
        <v>#VALUE!</v>
      </c>
      <c r="AE502" t="str">
        <f ca="1">IF(Sheet1!AM502="DC1MDB01","DC1",IF(Sheet1!AM502="DC1MDB02","DC1",IF(Sheet1!AM502="DC1MDB03","DC1",IF(Sheet1!AM502="DC1MDB04","DC1",IF(Sheet1!AM502="DC1MDB05","DC1",IF(Sheet1!AM502="DC1MDB06","DC1",IF(Sheet1!AM502="DC1MDB07","DC1",IF(Sheet1!AM502="DC1MDB08","DC1",IF(Sheet1!AM502="DC1MDB09","DC1",IF(Sheet1!AM502="DC1MDB10","DC1",IF(Sheet1!AM502="DC4MDB01","DC4",IF(Sheet1!AM502="DC4MDB02","DC4",IF(Sheet1!AM502="DC4MDB03","DC4",IF(Sheet1!AM502="DC4MDB04","DC4",IF(Sheet1!AM502="DC4MDB05","DC4",IF(Sheet1!AM502="DC4MDB06","DC4",IF(Sheet1!AM502="DC4MDB07","DC4",IF(Sheet1!AM502="DC4MDB08","DC4",IF(Sheet1!AM502="DC4MDB09","DC4",IF(Sheet1!AM502="DC4MDB10","DC4","$False"))))))))))))))))))))</f>
        <v>DC1</v>
      </c>
      <c r="AF502" t="s">
        <v>35</v>
      </c>
      <c r="AG502" t="e">
        <f t="shared" si="46"/>
        <v>#VALUE!</v>
      </c>
      <c r="AH502" t="e">
        <f t="shared" si="47"/>
        <v>#VALUE!</v>
      </c>
      <c r="AI502" t="s">
        <v>11</v>
      </c>
      <c r="AJ502" t="s">
        <v>12</v>
      </c>
      <c r="AK502" t="s">
        <v>13</v>
      </c>
      <c r="AL502" t="s">
        <v>14</v>
      </c>
      <c r="AM502" t="s">
        <v>5</v>
      </c>
      <c r="AN502" t="s">
        <v>15</v>
      </c>
      <c r="AO502" t="s">
        <v>16</v>
      </c>
      <c r="AP502" t="s">
        <v>17</v>
      </c>
      <c r="AQ502" t="s">
        <v>18</v>
      </c>
      <c r="AR502" t="s">
        <v>19</v>
      </c>
    </row>
    <row r="503" spans="1:44" ht="13.5" customHeight="1">
      <c r="A503" s="7"/>
      <c r="B503" s="7"/>
      <c r="C503" s="7"/>
      <c r="D503" s="8"/>
      <c r="F503" s="9" t="str">
        <f>(Sheet1!AE503)</f>
        <v/>
      </c>
      <c r="G503" t="str">
        <f>IF(OR(Sheet1!AH503="Yes",Sheet1!AF503="Yes"),"\\CMFP538\"&amp;Sheet1!AK503,"")</f>
        <v/>
      </c>
      <c r="H503" t="str">
        <f>IF(G503="","",Sheet1!AK503)</f>
        <v/>
      </c>
      <c r="I503" t="str">
        <f>IF(G503="","",Sheet1!AJ503)</f>
        <v/>
      </c>
      <c r="J503" t="e">
        <f>PROPER(Sheet1!Z503)</f>
        <v>#VALUE!</v>
      </c>
      <c r="K503" t="e">
        <f>PROPER(TRIM(IF(ISERROR(Sheet1!N503),Sheet1!Q503,Sheet1!N503)))</f>
        <v>#VALUE!</v>
      </c>
      <c r="L503" t="e">
        <f>PROPER(Sheet1!V503)</f>
        <v>#VALUE!</v>
      </c>
      <c r="M503" t="str">
        <f>TRIM(IF(ISERROR(Sheet1!P503),"",Sheet1!P503))</f>
        <v/>
      </c>
      <c r="N503" s="6" t="e">
        <f>(Sheet1!AA503)</f>
        <v>#VALUE!</v>
      </c>
      <c r="O503" s="6" t="e">
        <f t="shared" si="43"/>
        <v>#VALUE!</v>
      </c>
      <c r="P503" s="6" t="e">
        <f>IF(Sheet1!X503="No","No",IF(Sheet1!X503="","No","Yes"))</f>
        <v>#VALUE!</v>
      </c>
      <c r="Q503" t="e">
        <f>(Sheet1!AB503)</f>
        <v>#VALUE!</v>
      </c>
      <c r="R503" s="6" t="e">
        <f>IF(Sheet1!F503=FALSE,Q503,Sheet1!G503&amp;Sheet1!F503)</f>
        <v>#VALUE!</v>
      </c>
      <c r="S503" s="6" t="e">
        <f t="shared" si="44"/>
        <v>#VALUE!</v>
      </c>
      <c r="T503" s="6" t="e">
        <f>IF(Sheet1!A503=0,"C=US;A= ;P=Regional Municip;O=Lisgar;S="&amp;K503&amp;";"&amp;"G="&amp;L503&amp;";"&amp;"I="&amp;M503&amp;";","C=US;A= ;P=Regional Municip;O=Lisgar;S="&amp;K503&amp;";"&amp;"G="&amp;L503&amp;Sheet1!A503&amp;";"&amp;"I="&amp;M503&amp;";")</f>
        <v>#N/A</v>
      </c>
      <c r="U503" t="str">
        <f ca="1">(Sheet1!AM503)</f>
        <v>DC1MDB01</v>
      </c>
      <c r="V503" t="e">
        <f>(Sheet1!AC503)</f>
        <v>#VALUE!</v>
      </c>
      <c r="W503" t="e">
        <f>Sheet3!D503</f>
        <v>#VALUE!</v>
      </c>
      <c r="X503" t="e">
        <f>Sheet3!E503</f>
        <v>#VALUE!</v>
      </c>
      <c r="Y503" t="str">
        <f t="shared" si="42"/>
        <v/>
      </c>
      <c r="Z503" t="str">
        <f>IF(ISERROR(Sheet1!AI503),"",Sheet1!AI503)</f>
        <v/>
      </c>
      <c r="AA503" t="e">
        <f>IF(Sheet1!W503="Councillors",5120,IF(Sheet1!W503="Information Technology Services Dept.",1024,IF(Sheet1!W503="City Clerk and Solicitor Dept",1953,"No")))</f>
        <v>#VALUE!</v>
      </c>
      <c r="AB503" s="5" t="s">
        <v>96</v>
      </c>
      <c r="AC503" t="e">
        <f>IF(Sheet1!W503="Councillors",4608,IF(Sheet1!W503="Information Technology Services Dept.",921,IF(Sheet1!W503="City Clerk and Solicitor Dept",1855,"No")))</f>
        <v>#VALUE!</v>
      </c>
      <c r="AD503" t="e">
        <f t="shared" si="45"/>
        <v>#VALUE!</v>
      </c>
      <c r="AE503" t="str">
        <f ca="1">IF(Sheet1!AM503="DC1MDB01","DC1",IF(Sheet1!AM503="DC1MDB02","DC1",IF(Sheet1!AM503="DC1MDB03","DC1",IF(Sheet1!AM503="DC1MDB04","DC1",IF(Sheet1!AM503="DC1MDB05","DC1",IF(Sheet1!AM503="DC1MDB06","DC1",IF(Sheet1!AM503="DC1MDB07","DC1",IF(Sheet1!AM503="DC1MDB08","DC1",IF(Sheet1!AM503="DC1MDB09","DC1",IF(Sheet1!AM503="DC1MDB10","DC1",IF(Sheet1!AM503="DC4MDB01","DC4",IF(Sheet1!AM503="DC4MDB02","DC4",IF(Sheet1!AM503="DC4MDB03","DC4",IF(Sheet1!AM503="DC4MDB04","DC4",IF(Sheet1!AM503="DC4MDB05","DC4",IF(Sheet1!AM503="DC4MDB06","DC4",IF(Sheet1!AM503="DC4MDB07","DC4",IF(Sheet1!AM503="DC4MDB08","DC4",IF(Sheet1!AM503="DC4MDB09","DC4",IF(Sheet1!AM503="DC4MDB10","DC4","$False"))))))))))))))))))))</f>
        <v>DC1</v>
      </c>
      <c r="AF503" t="s">
        <v>35</v>
      </c>
      <c r="AG503" t="e">
        <f t="shared" si="46"/>
        <v>#VALUE!</v>
      </c>
      <c r="AH503" t="e">
        <f t="shared" si="47"/>
        <v>#VALUE!</v>
      </c>
      <c r="AI503" t="s">
        <v>11</v>
      </c>
      <c r="AJ503" t="s">
        <v>12</v>
      </c>
      <c r="AK503" t="s">
        <v>13</v>
      </c>
      <c r="AL503" t="s">
        <v>14</v>
      </c>
      <c r="AM503" t="s">
        <v>5</v>
      </c>
      <c r="AN503" t="s">
        <v>15</v>
      </c>
      <c r="AO503" t="s">
        <v>16</v>
      </c>
      <c r="AP503" t="s">
        <v>17</v>
      </c>
      <c r="AQ503" t="s">
        <v>18</v>
      </c>
      <c r="AR503" t="s">
        <v>19</v>
      </c>
    </row>
    <row r="504" spans="1:44" ht="13.5" customHeight="1">
      <c r="A504" s="7"/>
      <c r="B504" s="7"/>
      <c r="C504" s="7"/>
      <c r="D504" s="8"/>
      <c r="F504" s="9" t="str">
        <f>(Sheet1!AE504)</f>
        <v/>
      </c>
      <c r="G504" t="str">
        <f>IF(OR(Sheet1!AH504="Yes",Sheet1!AF504="Yes"),"\\CMFP538\"&amp;Sheet1!AK504,"")</f>
        <v/>
      </c>
      <c r="H504" t="str">
        <f>IF(G504="","",Sheet1!AK504)</f>
        <v/>
      </c>
      <c r="I504" t="str">
        <f>IF(G504="","",Sheet1!AJ504)</f>
        <v/>
      </c>
      <c r="J504" t="e">
        <f>PROPER(Sheet1!Z504)</f>
        <v>#VALUE!</v>
      </c>
      <c r="K504" t="e">
        <f>PROPER(TRIM(IF(ISERROR(Sheet1!N504),Sheet1!Q504,Sheet1!N504)))</f>
        <v>#VALUE!</v>
      </c>
      <c r="L504" t="e">
        <f>PROPER(Sheet1!V504)</f>
        <v>#VALUE!</v>
      </c>
      <c r="M504" t="str">
        <f>TRIM(IF(ISERROR(Sheet1!P504),"",Sheet1!P504))</f>
        <v/>
      </c>
      <c r="N504" s="6" t="e">
        <f>(Sheet1!AA504)</f>
        <v>#VALUE!</v>
      </c>
      <c r="O504" s="6" t="e">
        <f t="shared" si="43"/>
        <v>#VALUE!</v>
      </c>
      <c r="P504" s="6" t="e">
        <f>IF(Sheet1!X504="No","No",IF(Sheet1!X504="","No","Yes"))</f>
        <v>#VALUE!</v>
      </c>
      <c r="Q504" t="e">
        <f>(Sheet1!AB504)</f>
        <v>#VALUE!</v>
      </c>
      <c r="R504" s="6" t="e">
        <f>IF(Sheet1!F504=FALSE,Q504,Sheet1!G504&amp;Sheet1!F504)</f>
        <v>#VALUE!</v>
      </c>
      <c r="S504" s="6" t="e">
        <f t="shared" si="44"/>
        <v>#VALUE!</v>
      </c>
      <c r="T504" s="6" t="e">
        <f>IF(Sheet1!A504=0,"C=US;A= ;P=Regional Municip;O=Lisgar;S="&amp;K504&amp;";"&amp;"G="&amp;L504&amp;";"&amp;"I="&amp;M504&amp;";","C=US;A= ;P=Regional Municip;O=Lisgar;S="&amp;K504&amp;";"&amp;"G="&amp;L504&amp;Sheet1!A504&amp;";"&amp;"I="&amp;M504&amp;";")</f>
        <v>#N/A</v>
      </c>
      <c r="U504" t="str">
        <f ca="1">(Sheet1!AM504)</f>
        <v>DC4MDB04</v>
      </c>
      <c r="V504" t="e">
        <f>(Sheet1!AC504)</f>
        <v>#VALUE!</v>
      </c>
      <c r="W504" t="e">
        <f>Sheet3!D504</f>
        <v>#VALUE!</v>
      </c>
      <c r="X504" t="e">
        <f>Sheet3!E504</f>
        <v>#VALUE!</v>
      </c>
      <c r="Y504" t="str">
        <f t="shared" si="42"/>
        <v/>
      </c>
      <c r="Z504" t="str">
        <f>IF(ISERROR(Sheet1!AI504),"",Sheet1!AI504)</f>
        <v/>
      </c>
      <c r="AA504" t="e">
        <f>IF(Sheet1!W504="Councillors",5120,IF(Sheet1!W504="Information Technology Services Dept.",1024,IF(Sheet1!W504="City Clerk and Solicitor Dept",1953,"No")))</f>
        <v>#VALUE!</v>
      </c>
      <c r="AB504" s="5" t="s">
        <v>96</v>
      </c>
      <c r="AC504" t="e">
        <f>IF(Sheet1!W504="Councillors",4608,IF(Sheet1!W504="Information Technology Services Dept.",921,IF(Sheet1!W504="City Clerk and Solicitor Dept",1855,"No")))</f>
        <v>#VALUE!</v>
      </c>
      <c r="AD504" t="e">
        <f t="shared" si="45"/>
        <v>#VALUE!</v>
      </c>
      <c r="AE504" t="str">
        <f ca="1">IF(Sheet1!AM504="DC1MDB01","DC1",IF(Sheet1!AM504="DC1MDB02","DC1",IF(Sheet1!AM504="DC1MDB03","DC1",IF(Sheet1!AM504="DC1MDB04","DC1",IF(Sheet1!AM504="DC1MDB05","DC1",IF(Sheet1!AM504="DC1MDB06","DC1",IF(Sheet1!AM504="DC1MDB07","DC1",IF(Sheet1!AM504="DC1MDB08","DC1",IF(Sheet1!AM504="DC1MDB09","DC1",IF(Sheet1!AM504="DC1MDB10","DC1",IF(Sheet1!AM504="DC4MDB01","DC4",IF(Sheet1!AM504="DC4MDB02","DC4",IF(Sheet1!AM504="DC4MDB03","DC4",IF(Sheet1!AM504="DC4MDB04","DC4",IF(Sheet1!AM504="DC4MDB05","DC4",IF(Sheet1!AM504="DC4MDB06","DC4",IF(Sheet1!AM504="DC4MDB07","DC4",IF(Sheet1!AM504="DC4MDB08","DC4",IF(Sheet1!AM504="DC4MDB09","DC4",IF(Sheet1!AM504="DC4MDB10","DC4","$False"))))))))))))))))))))</f>
        <v>DC4</v>
      </c>
      <c r="AF504" t="s">
        <v>35</v>
      </c>
      <c r="AG504" t="e">
        <f t="shared" si="46"/>
        <v>#VALUE!</v>
      </c>
      <c r="AH504" t="e">
        <f t="shared" si="47"/>
        <v>#VALUE!</v>
      </c>
      <c r="AI504" t="s">
        <v>11</v>
      </c>
      <c r="AJ504" t="s">
        <v>12</v>
      </c>
      <c r="AK504" t="s">
        <v>13</v>
      </c>
      <c r="AL504" t="s">
        <v>14</v>
      </c>
      <c r="AM504" t="s">
        <v>5</v>
      </c>
      <c r="AN504" t="s">
        <v>15</v>
      </c>
      <c r="AO504" t="s">
        <v>16</v>
      </c>
      <c r="AP504" t="s">
        <v>17</v>
      </c>
      <c r="AQ504" t="s">
        <v>18</v>
      </c>
      <c r="AR504" t="s">
        <v>19</v>
      </c>
    </row>
    <row r="505" spans="1:44" ht="13.5" customHeight="1">
      <c r="A505" s="7"/>
      <c r="B505" s="7"/>
      <c r="C505" s="7"/>
      <c r="D505" s="8"/>
      <c r="F505" s="9" t="str">
        <f>(Sheet1!AE505)</f>
        <v/>
      </c>
      <c r="G505" t="str">
        <f>IF(OR(Sheet1!AH505="Yes",Sheet1!AF505="Yes"),"\\CMFP538\"&amp;Sheet1!AK505,"")</f>
        <v/>
      </c>
      <c r="H505" t="str">
        <f>IF(G505="","",Sheet1!AK505)</f>
        <v/>
      </c>
      <c r="I505" t="str">
        <f>IF(G505="","",Sheet1!AJ505)</f>
        <v/>
      </c>
      <c r="J505" t="e">
        <f>PROPER(Sheet1!Z505)</f>
        <v>#VALUE!</v>
      </c>
      <c r="K505" t="e">
        <f>PROPER(TRIM(IF(ISERROR(Sheet1!N505),Sheet1!Q505,Sheet1!N505)))</f>
        <v>#VALUE!</v>
      </c>
      <c r="L505" t="e">
        <f>PROPER(Sheet1!V505)</f>
        <v>#VALUE!</v>
      </c>
      <c r="M505" t="str">
        <f>TRIM(IF(ISERROR(Sheet1!P505),"",Sheet1!P505))</f>
        <v/>
      </c>
      <c r="N505" s="6" t="e">
        <f>(Sheet1!AA505)</f>
        <v>#VALUE!</v>
      </c>
      <c r="O505" s="6" t="e">
        <f t="shared" si="43"/>
        <v>#VALUE!</v>
      </c>
      <c r="P505" s="6" t="e">
        <f>IF(Sheet1!X505="No","No",IF(Sheet1!X505="","No","Yes"))</f>
        <v>#VALUE!</v>
      </c>
      <c r="Q505" t="e">
        <f>(Sheet1!AB505)</f>
        <v>#VALUE!</v>
      </c>
      <c r="R505" s="6" t="e">
        <f>IF(Sheet1!F505=FALSE,Q505,Sheet1!G505&amp;Sheet1!F505)</f>
        <v>#VALUE!</v>
      </c>
      <c r="S505" s="6" t="e">
        <f t="shared" si="44"/>
        <v>#VALUE!</v>
      </c>
      <c r="T505" s="6" t="e">
        <f>IF(Sheet1!A505=0,"C=US;A= ;P=Regional Municip;O=Lisgar;S="&amp;K505&amp;";"&amp;"G="&amp;L505&amp;";"&amp;"I="&amp;M505&amp;";","C=US;A= ;P=Regional Municip;O=Lisgar;S="&amp;K505&amp;";"&amp;"G="&amp;L505&amp;Sheet1!A505&amp;";"&amp;"I="&amp;M505&amp;";")</f>
        <v>#N/A</v>
      </c>
      <c r="U505" t="str">
        <f ca="1">(Sheet1!AM505)</f>
        <v>DC4MDB09</v>
      </c>
      <c r="V505" t="e">
        <f>(Sheet1!AC505)</f>
        <v>#VALUE!</v>
      </c>
      <c r="W505" t="e">
        <f>Sheet3!D505</f>
        <v>#VALUE!</v>
      </c>
      <c r="X505" t="e">
        <f>Sheet3!E505</f>
        <v>#VALUE!</v>
      </c>
      <c r="Y505" t="str">
        <f t="shared" si="42"/>
        <v/>
      </c>
      <c r="Z505" t="str">
        <f>IF(ISERROR(Sheet1!AI505),"",Sheet1!AI505)</f>
        <v/>
      </c>
      <c r="AA505" t="e">
        <f>IF(Sheet1!W505="Councillors",5120,IF(Sheet1!W505="Information Technology Services Dept.",1024,IF(Sheet1!W505="City Clerk and Solicitor Dept",1953,"No")))</f>
        <v>#VALUE!</v>
      </c>
      <c r="AB505" s="5" t="s">
        <v>96</v>
      </c>
      <c r="AC505" t="e">
        <f>IF(Sheet1!W505="Councillors",4608,IF(Sheet1!W505="Information Technology Services Dept.",921,IF(Sheet1!W505="City Clerk and Solicitor Dept",1855,"No")))</f>
        <v>#VALUE!</v>
      </c>
      <c r="AD505" t="e">
        <f t="shared" si="45"/>
        <v>#VALUE!</v>
      </c>
      <c r="AE505" t="str">
        <f ca="1">IF(Sheet1!AM505="DC1MDB01","DC1",IF(Sheet1!AM505="DC1MDB02","DC1",IF(Sheet1!AM505="DC1MDB03","DC1",IF(Sheet1!AM505="DC1MDB04","DC1",IF(Sheet1!AM505="DC1MDB05","DC1",IF(Sheet1!AM505="DC1MDB06","DC1",IF(Sheet1!AM505="DC1MDB07","DC1",IF(Sheet1!AM505="DC1MDB08","DC1",IF(Sheet1!AM505="DC1MDB09","DC1",IF(Sheet1!AM505="DC1MDB10","DC1",IF(Sheet1!AM505="DC4MDB01","DC4",IF(Sheet1!AM505="DC4MDB02","DC4",IF(Sheet1!AM505="DC4MDB03","DC4",IF(Sheet1!AM505="DC4MDB04","DC4",IF(Sheet1!AM505="DC4MDB05","DC4",IF(Sheet1!AM505="DC4MDB06","DC4",IF(Sheet1!AM505="DC4MDB07","DC4",IF(Sheet1!AM505="DC4MDB08","DC4",IF(Sheet1!AM505="DC4MDB09","DC4",IF(Sheet1!AM505="DC4MDB10","DC4","$False"))))))))))))))))))))</f>
        <v>DC4</v>
      </c>
      <c r="AF505" t="s">
        <v>35</v>
      </c>
      <c r="AG505" t="e">
        <f t="shared" si="46"/>
        <v>#VALUE!</v>
      </c>
      <c r="AH505" t="e">
        <f t="shared" si="47"/>
        <v>#VALUE!</v>
      </c>
      <c r="AI505" t="s">
        <v>11</v>
      </c>
      <c r="AJ505" t="s">
        <v>12</v>
      </c>
      <c r="AK505" t="s">
        <v>13</v>
      </c>
      <c r="AL505" t="s">
        <v>14</v>
      </c>
      <c r="AM505" t="s">
        <v>5</v>
      </c>
      <c r="AN505" t="s">
        <v>15</v>
      </c>
      <c r="AO505" t="s">
        <v>16</v>
      </c>
      <c r="AP505" t="s">
        <v>17</v>
      </c>
      <c r="AQ505" t="s">
        <v>18</v>
      </c>
      <c r="AR505" t="s">
        <v>19</v>
      </c>
    </row>
    <row r="506" spans="1:44" ht="13.5" customHeight="1">
      <c r="A506" s="7"/>
      <c r="B506" s="7"/>
      <c r="C506" s="7"/>
      <c r="D506" s="8"/>
      <c r="F506" s="9" t="str">
        <f>(Sheet1!AE506)</f>
        <v/>
      </c>
      <c r="G506" t="str">
        <f>IF(OR(Sheet1!AH506="Yes",Sheet1!AF506="Yes"),"\\CMFP538\"&amp;Sheet1!AK506,"")</f>
        <v/>
      </c>
      <c r="H506" t="str">
        <f>IF(G506="","",Sheet1!AK506)</f>
        <v/>
      </c>
      <c r="I506" t="str">
        <f>IF(G506="","",Sheet1!AJ506)</f>
        <v/>
      </c>
      <c r="J506" t="e">
        <f>PROPER(Sheet1!Z506)</f>
        <v>#VALUE!</v>
      </c>
      <c r="K506" t="e">
        <f>PROPER(TRIM(IF(ISERROR(Sheet1!N506),Sheet1!Q506,Sheet1!N506)))</f>
        <v>#VALUE!</v>
      </c>
      <c r="L506" t="e">
        <f>PROPER(Sheet1!V506)</f>
        <v>#VALUE!</v>
      </c>
      <c r="M506" t="str">
        <f>TRIM(IF(ISERROR(Sheet1!P506),"",Sheet1!P506))</f>
        <v/>
      </c>
      <c r="N506" s="6" t="e">
        <f>(Sheet1!AA506)</f>
        <v>#VALUE!</v>
      </c>
      <c r="O506" s="6" t="e">
        <f t="shared" si="43"/>
        <v>#VALUE!</v>
      </c>
      <c r="P506" s="6" t="e">
        <f>IF(Sheet1!X506="No","No",IF(Sheet1!X506="","No","Yes"))</f>
        <v>#VALUE!</v>
      </c>
      <c r="Q506" t="e">
        <f>(Sheet1!AB506)</f>
        <v>#VALUE!</v>
      </c>
      <c r="R506" s="6" t="e">
        <f>IF(Sheet1!F506=FALSE,Q506,Sheet1!G506&amp;Sheet1!F506)</f>
        <v>#VALUE!</v>
      </c>
      <c r="S506" s="6" t="e">
        <f t="shared" si="44"/>
        <v>#VALUE!</v>
      </c>
      <c r="T506" s="6" t="e">
        <f>IF(Sheet1!A506=0,"C=US;A= ;P=Regional Municip;O=Lisgar;S="&amp;K506&amp;";"&amp;"G="&amp;L506&amp;";"&amp;"I="&amp;M506&amp;";","C=US;A= ;P=Regional Municip;O=Lisgar;S="&amp;K506&amp;";"&amp;"G="&amp;L506&amp;Sheet1!A506&amp;";"&amp;"I="&amp;M506&amp;";")</f>
        <v>#N/A</v>
      </c>
      <c r="U506" t="str">
        <f ca="1">(Sheet1!AM506)</f>
        <v>DC1MDB10</v>
      </c>
      <c r="V506" t="e">
        <f>(Sheet1!AC506)</f>
        <v>#VALUE!</v>
      </c>
      <c r="W506" t="e">
        <f>Sheet3!D506</f>
        <v>#VALUE!</v>
      </c>
      <c r="X506" t="e">
        <f>Sheet3!E506</f>
        <v>#VALUE!</v>
      </c>
      <c r="Y506" t="str">
        <f t="shared" si="42"/>
        <v/>
      </c>
      <c r="Z506" t="str">
        <f>IF(ISERROR(Sheet1!AI506),"",Sheet1!AI506)</f>
        <v/>
      </c>
      <c r="AA506" t="e">
        <f>IF(Sheet1!W506="Councillors",5120,IF(Sheet1!W506="Information Technology Services Dept.",1024,IF(Sheet1!W506="City Clerk and Solicitor Dept",1953,"No")))</f>
        <v>#VALUE!</v>
      </c>
      <c r="AB506" s="5" t="s">
        <v>96</v>
      </c>
      <c r="AC506" t="e">
        <f>IF(Sheet1!W506="Councillors",4608,IF(Sheet1!W506="Information Technology Services Dept.",921,IF(Sheet1!W506="City Clerk and Solicitor Dept",1855,"No")))</f>
        <v>#VALUE!</v>
      </c>
      <c r="AD506" t="e">
        <f t="shared" si="45"/>
        <v>#VALUE!</v>
      </c>
      <c r="AE506" t="str">
        <f ca="1">IF(Sheet1!AM506="DC1MDB01","DC1",IF(Sheet1!AM506="DC1MDB02","DC1",IF(Sheet1!AM506="DC1MDB03","DC1",IF(Sheet1!AM506="DC1MDB04","DC1",IF(Sheet1!AM506="DC1MDB05","DC1",IF(Sheet1!AM506="DC1MDB06","DC1",IF(Sheet1!AM506="DC1MDB07","DC1",IF(Sheet1!AM506="DC1MDB08","DC1",IF(Sheet1!AM506="DC1MDB09","DC1",IF(Sheet1!AM506="DC1MDB10","DC1",IF(Sheet1!AM506="DC4MDB01","DC4",IF(Sheet1!AM506="DC4MDB02","DC4",IF(Sheet1!AM506="DC4MDB03","DC4",IF(Sheet1!AM506="DC4MDB04","DC4",IF(Sheet1!AM506="DC4MDB05","DC4",IF(Sheet1!AM506="DC4MDB06","DC4",IF(Sheet1!AM506="DC4MDB07","DC4",IF(Sheet1!AM506="DC4MDB08","DC4",IF(Sheet1!AM506="DC4MDB09","DC4",IF(Sheet1!AM506="DC4MDB10","DC4","$False"))))))))))))))))))))</f>
        <v>DC1</v>
      </c>
      <c r="AF506" t="s">
        <v>35</v>
      </c>
      <c r="AG506" t="e">
        <f t="shared" si="46"/>
        <v>#VALUE!</v>
      </c>
      <c r="AH506" t="e">
        <f t="shared" si="47"/>
        <v>#VALUE!</v>
      </c>
      <c r="AI506" t="s">
        <v>11</v>
      </c>
      <c r="AJ506" t="s">
        <v>12</v>
      </c>
      <c r="AK506" t="s">
        <v>13</v>
      </c>
      <c r="AL506" t="s">
        <v>14</v>
      </c>
      <c r="AM506" t="s">
        <v>5</v>
      </c>
      <c r="AN506" t="s">
        <v>15</v>
      </c>
      <c r="AO506" t="s">
        <v>16</v>
      </c>
      <c r="AP506" t="s">
        <v>17</v>
      </c>
      <c r="AQ506" t="s">
        <v>18</v>
      </c>
      <c r="AR506" t="s">
        <v>19</v>
      </c>
    </row>
    <row r="507" spans="1:44" ht="13.5" customHeight="1">
      <c r="A507" s="7"/>
      <c r="B507" s="7"/>
      <c r="C507" s="7"/>
      <c r="D507" s="8"/>
      <c r="F507" s="9" t="str">
        <f>(Sheet1!AE507)</f>
        <v/>
      </c>
      <c r="G507" t="str">
        <f>IF(OR(Sheet1!AH507="Yes",Sheet1!AF507="Yes"),"\\CMFP538\"&amp;Sheet1!AK507,"")</f>
        <v/>
      </c>
      <c r="H507" t="str">
        <f>IF(G507="","",Sheet1!AK507)</f>
        <v/>
      </c>
      <c r="I507" t="str">
        <f>IF(G507="","",Sheet1!AJ507)</f>
        <v/>
      </c>
      <c r="J507" t="e">
        <f>PROPER(Sheet1!Z507)</f>
        <v>#VALUE!</v>
      </c>
      <c r="K507" t="e">
        <f>PROPER(TRIM(IF(ISERROR(Sheet1!N507),Sheet1!Q507,Sheet1!N507)))</f>
        <v>#VALUE!</v>
      </c>
      <c r="L507" t="e">
        <f>PROPER(Sheet1!V507)</f>
        <v>#VALUE!</v>
      </c>
      <c r="M507" t="str">
        <f>TRIM(IF(ISERROR(Sheet1!P507),"",Sheet1!P507))</f>
        <v/>
      </c>
      <c r="N507" s="6" t="e">
        <f>(Sheet1!AA507)</f>
        <v>#VALUE!</v>
      </c>
      <c r="O507" s="6" t="e">
        <f t="shared" si="43"/>
        <v>#VALUE!</v>
      </c>
      <c r="P507" s="6" t="e">
        <f>IF(Sheet1!X507="No","No",IF(Sheet1!X507="","No","Yes"))</f>
        <v>#VALUE!</v>
      </c>
      <c r="Q507" t="e">
        <f>(Sheet1!AB507)</f>
        <v>#VALUE!</v>
      </c>
      <c r="R507" s="6" t="e">
        <f>IF(Sheet1!F507=FALSE,Q507,Sheet1!G507&amp;Sheet1!F507)</f>
        <v>#VALUE!</v>
      </c>
      <c r="S507" s="6" t="e">
        <f t="shared" si="44"/>
        <v>#VALUE!</v>
      </c>
      <c r="T507" s="6" t="e">
        <f>IF(Sheet1!A507=0,"C=US;A= ;P=Regional Municip;O=Lisgar;S="&amp;K507&amp;";"&amp;"G="&amp;L507&amp;";"&amp;"I="&amp;M507&amp;";","C=US;A= ;P=Regional Municip;O=Lisgar;S="&amp;K507&amp;";"&amp;"G="&amp;L507&amp;Sheet1!A507&amp;";"&amp;"I="&amp;M507&amp;";")</f>
        <v>#N/A</v>
      </c>
      <c r="U507" t="str">
        <f ca="1">(Sheet1!AM507)</f>
        <v>DC1MDB05</v>
      </c>
      <c r="V507" t="e">
        <f>(Sheet1!AC507)</f>
        <v>#VALUE!</v>
      </c>
      <c r="W507" t="e">
        <f>Sheet3!D507</f>
        <v>#VALUE!</v>
      </c>
      <c r="X507" t="e">
        <f>Sheet3!E507</f>
        <v>#VALUE!</v>
      </c>
      <c r="Y507" t="str">
        <f t="shared" si="42"/>
        <v/>
      </c>
      <c r="Z507" t="str">
        <f>IF(ISERROR(Sheet1!AI507),"",Sheet1!AI507)</f>
        <v/>
      </c>
      <c r="AA507" t="e">
        <f>IF(Sheet1!W507="Councillors",5120,IF(Sheet1!W507="Information Technology Services Dept.",1024,IF(Sheet1!W507="City Clerk and Solicitor Dept",1953,"No")))</f>
        <v>#VALUE!</v>
      </c>
      <c r="AB507" s="5" t="s">
        <v>96</v>
      </c>
      <c r="AC507" t="e">
        <f>IF(Sheet1!W507="Councillors",4608,IF(Sheet1!W507="Information Technology Services Dept.",921,IF(Sheet1!W507="City Clerk and Solicitor Dept",1855,"No")))</f>
        <v>#VALUE!</v>
      </c>
      <c r="AD507" t="e">
        <f t="shared" si="45"/>
        <v>#VALUE!</v>
      </c>
      <c r="AE507" t="str">
        <f ca="1">IF(Sheet1!AM507="DC1MDB01","DC1",IF(Sheet1!AM507="DC1MDB02","DC1",IF(Sheet1!AM507="DC1MDB03","DC1",IF(Sheet1!AM507="DC1MDB04","DC1",IF(Sheet1!AM507="DC1MDB05","DC1",IF(Sheet1!AM507="DC1MDB06","DC1",IF(Sheet1!AM507="DC1MDB07","DC1",IF(Sheet1!AM507="DC1MDB08","DC1",IF(Sheet1!AM507="DC1MDB09","DC1",IF(Sheet1!AM507="DC1MDB10","DC1",IF(Sheet1!AM507="DC4MDB01","DC4",IF(Sheet1!AM507="DC4MDB02","DC4",IF(Sheet1!AM507="DC4MDB03","DC4",IF(Sheet1!AM507="DC4MDB04","DC4",IF(Sheet1!AM507="DC4MDB05","DC4",IF(Sheet1!AM507="DC4MDB06","DC4",IF(Sheet1!AM507="DC4MDB07","DC4",IF(Sheet1!AM507="DC4MDB08","DC4",IF(Sheet1!AM507="DC4MDB09","DC4",IF(Sheet1!AM507="DC4MDB10","DC4","$False"))))))))))))))))))))</f>
        <v>DC1</v>
      </c>
      <c r="AF507" t="s">
        <v>35</v>
      </c>
      <c r="AG507" t="e">
        <f t="shared" si="46"/>
        <v>#VALUE!</v>
      </c>
      <c r="AH507" t="e">
        <f t="shared" si="47"/>
        <v>#VALUE!</v>
      </c>
      <c r="AI507" t="s">
        <v>11</v>
      </c>
      <c r="AJ507" t="s">
        <v>12</v>
      </c>
      <c r="AK507" t="s">
        <v>13</v>
      </c>
      <c r="AL507" t="s">
        <v>14</v>
      </c>
      <c r="AM507" t="s">
        <v>5</v>
      </c>
      <c r="AN507" t="s">
        <v>15</v>
      </c>
      <c r="AO507" t="s">
        <v>16</v>
      </c>
      <c r="AP507" t="s">
        <v>17</v>
      </c>
      <c r="AQ507" t="s">
        <v>18</v>
      </c>
      <c r="AR507" t="s">
        <v>19</v>
      </c>
    </row>
    <row r="508" spans="1:44" ht="13.5" customHeight="1">
      <c r="A508" s="7"/>
      <c r="B508" s="7"/>
      <c r="C508" s="7"/>
      <c r="D508" s="8"/>
      <c r="F508" s="9" t="str">
        <f>(Sheet1!AE508)</f>
        <v/>
      </c>
      <c r="G508" t="str">
        <f>IF(OR(Sheet1!AH508="Yes",Sheet1!AF508="Yes"),"\\CMFP538\"&amp;Sheet1!AK508,"")</f>
        <v/>
      </c>
      <c r="H508" t="str">
        <f>IF(G508="","",Sheet1!AK508)</f>
        <v/>
      </c>
      <c r="I508" t="str">
        <f>IF(G508="","",Sheet1!AJ508)</f>
        <v/>
      </c>
      <c r="J508" t="e">
        <f>PROPER(Sheet1!Z508)</f>
        <v>#VALUE!</v>
      </c>
      <c r="K508" t="e">
        <f>PROPER(TRIM(IF(ISERROR(Sheet1!N508),Sheet1!Q508,Sheet1!N508)))</f>
        <v>#VALUE!</v>
      </c>
      <c r="L508" t="e">
        <f>PROPER(Sheet1!V508)</f>
        <v>#VALUE!</v>
      </c>
      <c r="M508" t="str">
        <f>TRIM(IF(ISERROR(Sheet1!P508),"",Sheet1!P508))</f>
        <v/>
      </c>
      <c r="N508" s="6" t="e">
        <f>(Sheet1!AA508)</f>
        <v>#VALUE!</v>
      </c>
      <c r="O508" s="6" t="e">
        <f t="shared" si="43"/>
        <v>#VALUE!</v>
      </c>
      <c r="P508" s="6" t="e">
        <f>IF(Sheet1!X508="No","No",IF(Sheet1!X508="","No","Yes"))</f>
        <v>#VALUE!</v>
      </c>
      <c r="Q508" t="e">
        <f>(Sheet1!AB508)</f>
        <v>#VALUE!</v>
      </c>
      <c r="R508" s="6" t="e">
        <f>IF(Sheet1!F508=FALSE,Q508,Sheet1!G508&amp;Sheet1!F508)</f>
        <v>#VALUE!</v>
      </c>
      <c r="S508" s="6" t="e">
        <f t="shared" si="44"/>
        <v>#VALUE!</v>
      </c>
      <c r="T508" s="6" t="e">
        <f>IF(Sheet1!A508=0,"C=US;A= ;P=Regional Municip;O=Lisgar;S="&amp;K508&amp;";"&amp;"G="&amp;L508&amp;";"&amp;"I="&amp;M508&amp;";","C=US;A= ;P=Regional Municip;O=Lisgar;S="&amp;K508&amp;";"&amp;"G="&amp;L508&amp;Sheet1!A508&amp;";"&amp;"I="&amp;M508&amp;";")</f>
        <v>#N/A</v>
      </c>
      <c r="U508" t="str">
        <f ca="1">(Sheet1!AM508)</f>
        <v>DC4MDB04</v>
      </c>
      <c r="V508" t="e">
        <f>(Sheet1!AC508)</f>
        <v>#VALUE!</v>
      </c>
      <c r="W508" t="e">
        <f>Sheet3!D508</f>
        <v>#VALUE!</v>
      </c>
      <c r="X508" t="e">
        <f>Sheet3!E508</f>
        <v>#VALUE!</v>
      </c>
      <c r="Y508" t="str">
        <f t="shared" si="42"/>
        <v/>
      </c>
      <c r="Z508" t="str">
        <f>IF(ISERROR(Sheet1!AI508),"",Sheet1!AI508)</f>
        <v/>
      </c>
      <c r="AA508" t="e">
        <f>IF(Sheet1!W508="Councillors",5120,IF(Sheet1!W508="Information Technology Services Dept.",1024,IF(Sheet1!W508="City Clerk and Solicitor Dept",1953,"No")))</f>
        <v>#VALUE!</v>
      </c>
      <c r="AB508" s="5" t="s">
        <v>96</v>
      </c>
      <c r="AC508" t="e">
        <f>IF(Sheet1!W508="Councillors",4608,IF(Sheet1!W508="Information Technology Services Dept.",921,IF(Sheet1!W508="City Clerk and Solicitor Dept",1855,"No")))</f>
        <v>#VALUE!</v>
      </c>
      <c r="AD508" t="e">
        <f t="shared" si="45"/>
        <v>#VALUE!</v>
      </c>
      <c r="AE508" t="str">
        <f ca="1">IF(Sheet1!AM508="DC1MDB01","DC1",IF(Sheet1!AM508="DC1MDB02","DC1",IF(Sheet1!AM508="DC1MDB03","DC1",IF(Sheet1!AM508="DC1MDB04","DC1",IF(Sheet1!AM508="DC1MDB05","DC1",IF(Sheet1!AM508="DC1MDB06","DC1",IF(Sheet1!AM508="DC1MDB07","DC1",IF(Sheet1!AM508="DC1MDB08","DC1",IF(Sheet1!AM508="DC1MDB09","DC1",IF(Sheet1!AM508="DC1MDB10","DC1",IF(Sheet1!AM508="DC4MDB01","DC4",IF(Sheet1!AM508="DC4MDB02","DC4",IF(Sheet1!AM508="DC4MDB03","DC4",IF(Sheet1!AM508="DC4MDB04","DC4",IF(Sheet1!AM508="DC4MDB05","DC4",IF(Sheet1!AM508="DC4MDB06","DC4",IF(Sheet1!AM508="DC4MDB07","DC4",IF(Sheet1!AM508="DC4MDB08","DC4",IF(Sheet1!AM508="DC4MDB09","DC4",IF(Sheet1!AM508="DC4MDB10","DC4","$False"))))))))))))))))))))</f>
        <v>DC4</v>
      </c>
      <c r="AF508" t="s">
        <v>35</v>
      </c>
      <c r="AG508" t="e">
        <f t="shared" si="46"/>
        <v>#VALUE!</v>
      </c>
      <c r="AH508" t="e">
        <f t="shared" si="47"/>
        <v>#VALUE!</v>
      </c>
      <c r="AI508" t="s">
        <v>11</v>
      </c>
      <c r="AJ508" t="s">
        <v>12</v>
      </c>
      <c r="AK508" t="s">
        <v>13</v>
      </c>
      <c r="AL508" t="s">
        <v>14</v>
      </c>
      <c r="AM508" t="s">
        <v>5</v>
      </c>
      <c r="AN508" t="s">
        <v>15</v>
      </c>
      <c r="AO508" t="s">
        <v>16</v>
      </c>
      <c r="AP508" t="s">
        <v>17</v>
      </c>
      <c r="AQ508" t="s">
        <v>18</v>
      </c>
      <c r="AR508" t="s">
        <v>19</v>
      </c>
    </row>
    <row r="509" spans="1:44" ht="13.5" customHeight="1">
      <c r="A509" s="7"/>
      <c r="B509" s="7"/>
      <c r="C509" s="7"/>
      <c r="D509" s="8"/>
      <c r="F509" s="9" t="str">
        <f>(Sheet1!AE509)</f>
        <v/>
      </c>
      <c r="G509" t="str">
        <f>IF(OR(Sheet1!AH509="Yes",Sheet1!AF509="Yes"),"\\CMFP538\"&amp;Sheet1!AK509,"")</f>
        <v/>
      </c>
      <c r="H509" t="str">
        <f>IF(G509="","",Sheet1!AK509)</f>
        <v/>
      </c>
      <c r="I509" t="str">
        <f>IF(G509="","",Sheet1!AJ509)</f>
        <v/>
      </c>
      <c r="J509" t="e">
        <f>PROPER(Sheet1!Z509)</f>
        <v>#VALUE!</v>
      </c>
      <c r="K509" t="e">
        <f>PROPER(TRIM(IF(ISERROR(Sheet1!N509),Sheet1!Q509,Sheet1!N509)))</f>
        <v>#VALUE!</v>
      </c>
      <c r="L509" t="e">
        <f>PROPER(Sheet1!V509)</f>
        <v>#VALUE!</v>
      </c>
      <c r="M509" t="str">
        <f>TRIM(IF(ISERROR(Sheet1!P509),"",Sheet1!P509))</f>
        <v/>
      </c>
      <c r="N509" s="6" t="e">
        <f>(Sheet1!AA509)</f>
        <v>#VALUE!</v>
      </c>
      <c r="O509" s="6" t="e">
        <f t="shared" si="43"/>
        <v>#VALUE!</v>
      </c>
      <c r="P509" s="6" t="e">
        <f>IF(Sheet1!X509="No","No",IF(Sheet1!X509="","No","Yes"))</f>
        <v>#VALUE!</v>
      </c>
      <c r="Q509" t="e">
        <f>(Sheet1!AB509)</f>
        <v>#VALUE!</v>
      </c>
      <c r="R509" s="6" t="e">
        <f>IF(Sheet1!F509=FALSE,Q509,Sheet1!G509&amp;Sheet1!F509)</f>
        <v>#VALUE!</v>
      </c>
      <c r="S509" s="6" t="e">
        <f t="shared" si="44"/>
        <v>#VALUE!</v>
      </c>
      <c r="T509" s="6" t="e">
        <f>IF(Sheet1!A509=0,"C=US;A= ;P=Regional Municip;O=Lisgar;S="&amp;K509&amp;";"&amp;"G="&amp;L509&amp;";"&amp;"I="&amp;M509&amp;";","C=US;A= ;P=Regional Municip;O=Lisgar;S="&amp;K509&amp;";"&amp;"G="&amp;L509&amp;Sheet1!A509&amp;";"&amp;"I="&amp;M509&amp;";")</f>
        <v>#N/A</v>
      </c>
      <c r="U509" t="str">
        <f ca="1">(Sheet1!AM509)</f>
        <v>DC4MDB05</v>
      </c>
      <c r="V509" t="e">
        <f>(Sheet1!AC509)</f>
        <v>#VALUE!</v>
      </c>
      <c r="W509" t="e">
        <f>Sheet3!D509</f>
        <v>#VALUE!</v>
      </c>
      <c r="X509" t="e">
        <f>Sheet3!E509</f>
        <v>#VALUE!</v>
      </c>
      <c r="Y509" t="str">
        <f t="shared" si="42"/>
        <v/>
      </c>
      <c r="Z509" t="str">
        <f>IF(ISERROR(Sheet1!AI509),"",Sheet1!AI509)</f>
        <v/>
      </c>
      <c r="AA509" t="e">
        <f>IF(Sheet1!W509="Councillors",5120,IF(Sheet1!W509="Information Technology Services Dept.",1024,IF(Sheet1!W509="City Clerk and Solicitor Dept",1953,"No")))</f>
        <v>#VALUE!</v>
      </c>
      <c r="AB509" s="5" t="s">
        <v>96</v>
      </c>
      <c r="AC509" t="e">
        <f>IF(Sheet1!W509="Councillors",4608,IF(Sheet1!W509="Information Technology Services Dept.",921,IF(Sheet1!W509="City Clerk and Solicitor Dept",1855,"No")))</f>
        <v>#VALUE!</v>
      </c>
      <c r="AD509" t="e">
        <f t="shared" si="45"/>
        <v>#VALUE!</v>
      </c>
      <c r="AE509" t="str">
        <f ca="1">IF(Sheet1!AM509="DC1MDB01","DC1",IF(Sheet1!AM509="DC1MDB02","DC1",IF(Sheet1!AM509="DC1MDB03","DC1",IF(Sheet1!AM509="DC1MDB04","DC1",IF(Sheet1!AM509="DC1MDB05","DC1",IF(Sheet1!AM509="DC1MDB06","DC1",IF(Sheet1!AM509="DC1MDB07","DC1",IF(Sheet1!AM509="DC1MDB08","DC1",IF(Sheet1!AM509="DC1MDB09","DC1",IF(Sheet1!AM509="DC1MDB10","DC1",IF(Sheet1!AM509="DC4MDB01","DC4",IF(Sheet1!AM509="DC4MDB02","DC4",IF(Sheet1!AM509="DC4MDB03","DC4",IF(Sheet1!AM509="DC4MDB04","DC4",IF(Sheet1!AM509="DC4MDB05","DC4",IF(Sheet1!AM509="DC4MDB06","DC4",IF(Sheet1!AM509="DC4MDB07","DC4",IF(Sheet1!AM509="DC4MDB08","DC4",IF(Sheet1!AM509="DC4MDB09","DC4",IF(Sheet1!AM509="DC4MDB10","DC4","$False"))))))))))))))))))))</f>
        <v>DC4</v>
      </c>
      <c r="AF509" t="s">
        <v>35</v>
      </c>
      <c r="AG509" t="e">
        <f t="shared" si="46"/>
        <v>#VALUE!</v>
      </c>
      <c r="AH509" t="e">
        <f t="shared" si="47"/>
        <v>#VALUE!</v>
      </c>
      <c r="AI509" t="s">
        <v>11</v>
      </c>
      <c r="AJ509" t="s">
        <v>12</v>
      </c>
      <c r="AK509" t="s">
        <v>13</v>
      </c>
      <c r="AL509" t="s">
        <v>14</v>
      </c>
      <c r="AM509" t="s">
        <v>5</v>
      </c>
      <c r="AN509" t="s">
        <v>15</v>
      </c>
      <c r="AO509" t="s">
        <v>16</v>
      </c>
      <c r="AP509" t="s">
        <v>17</v>
      </c>
      <c r="AQ509" t="s">
        <v>18</v>
      </c>
      <c r="AR509" t="s">
        <v>19</v>
      </c>
    </row>
    <row r="510" spans="1:44" ht="13.5" customHeight="1">
      <c r="A510" s="7"/>
      <c r="B510" s="7"/>
      <c r="C510" s="7"/>
      <c r="D510" s="8"/>
      <c r="F510" s="9" t="str">
        <f>(Sheet1!AE510)</f>
        <v/>
      </c>
      <c r="G510" t="str">
        <f>IF(OR(Sheet1!AH510="Yes",Sheet1!AF510="Yes"),"\\CMFP538\"&amp;Sheet1!AK510,"")</f>
        <v/>
      </c>
      <c r="H510" t="str">
        <f>IF(G510="","",Sheet1!AK510)</f>
        <v/>
      </c>
      <c r="I510" t="str">
        <f>IF(G510="","",Sheet1!AJ510)</f>
        <v/>
      </c>
      <c r="J510" t="e">
        <f>PROPER(Sheet1!Z510)</f>
        <v>#VALUE!</v>
      </c>
      <c r="K510" t="e">
        <f>PROPER(TRIM(IF(ISERROR(Sheet1!N510),Sheet1!Q510,Sheet1!N510)))</f>
        <v>#VALUE!</v>
      </c>
      <c r="L510" t="e">
        <f>PROPER(Sheet1!V510)</f>
        <v>#VALUE!</v>
      </c>
      <c r="M510" t="str">
        <f>TRIM(IF(ISERROR(Sheet1!P510),"",Sheet1!P510))</f>
        <v/>
      </c>
      <c r="N510" s="6" t="e">
        <f>(Sheet1!AA510)</f>
        <v>#VALUE!</v>
      </c>
      <c r="O510" s="6" t="e">
        <f t="shared" si="43"/>
        <v>#VALUE!</v>
      </c>
      <c r="P510" s="6" t="e">
        <f>IF(Sheet1!X510="No","No",IF(Sheet1!X510="","No","Yes"))</f>
        <v>#VALUE!</v>
      </c>
      <c r="Q510" t="e">
        <f>(Sheet1!AB510)</f>
        <v>#VALUE!</v>
      </c>
      <c r="R510" s="6" t="e">
        <f>IF(Sheet1!F510=FALSE,Q510,Sheet1!G510&amp;Sheet1!F510)</f>
        <v>#VALUE!</v>
      </c>
      <c r="S510" s="6" t="e">
        <f t="shared" si="44"/>
        <v>#VALUE!</v>
      </c>
      <c r="T510" s="6" t="e">
        <f>IF(Sheet1!A510=0,"C=US;A= ;P=Regional Municip;O=Lisgar;S="&amp;K510&amp;";"&amp;"G="&amp;L510&amp;";"&amp;"I="&amp;M510&amp;";","C=US;A= ;P=Regional Municip;O=Lisgar;S="&amp;K510&amp;";"&amp;"G="&amp;L510&amp;Sheet1!A510&amp;";"&amp;"I="&amp;M510&amp;";")</f>
        <v>#N/A</v>
      </c>
      <c r="U510" t="str">
        <f ca="1">(Sheet1!AM510)</f>
        <v>DC1MDB07</v>
      </c>
      <c r="V510" t="e">
        <f>(Sheet1!AC510)</f>
        <v>#VALUE!</v>
      </c>
      <c r="W510" t="e">
        <f>Sheet3!D510</f>
        <v>#VALUE!</v>
      </c>
      <c r="X510" t="e">
        <f>Sheet3!E510</f>
        <v>#VALUE!</v>
      </c>
      <c r="Y510" t="str">
        <f t="shared" si="42"/>
        <v/>
      </c>
      <c r="Z510" t="str">
        <f>IF(ISERROR(Sheet1!AI510),"",Sheet1!AI510)</f>
        <v/>
      </c>
      <c r="AA510" t="e">
        <f>IF(Sheet1!W510="Councillors",5120,IF(Sheet1!W510="Information Technology Services Dept.",1024,IF(Sheet1!W510="City Clerk and Solicitor Dept",1953,"No")))</f>
        <v>#VALUE!</v>
      </c>
      <c r="AB510" s="5" t="s">
        <v>96</v>
      </c>
      <c r="AC510" t="e">
        <f>IF(Sheet1!W510="Councillors",4608,IF(Sheet1!W510="Information Technology Services Dept.",921,IF(Sheet1!W510="City Clerk and Solicitor Dept",1855,"No")))</f>
        <v>#VALUE!</v>
      </c>
      <c r="AD510" t="e">
        <f t="shared" si="45"/>
        <v>#VALUE!</v>
      </c>
      <c r="AE510" t="str">
        <f ca="1">IF(Sheet1!AM510="DC1MDB01","DC1",IF(Sheet1!AM510="DC1MDB02","DC1",IF(Sheet1!AM510="DC1MDB03","DC1",IF(Sheet1!AM510="DC1MDB04","DC1",IF(Sheet1!AM510="DC1MDB05","DC1",IF(Sheet1!AM510="DC1MDB06","DC1",IF(Sheet1!AM510="DC1MDB07","DC1",IF(Sheet1!AM510="DC1MDB08","DC1",IF(Sheet1!AM510="DC1MDB09","DC1",IF(Sheet1!AM510="DC1MDB10","DC1",IF(Sheet1!AM510="DC4MDB01","DC4",IF(Sheet1!AM510="DC4MDB02","DC4",IF(Sheet1!AM510="DC4MDB03","DC4",IF(Sheet1!AM510="DC4MDB04","DC4",IF(Sheet1!AM510="DC4MDB05","DC4",IF(Sheet1!AM510="DC4MDB06","DC4",IF(Sheet1!AM510="DC4MDB07","DC4",IF(Sheet1!AM510="DC4MDB08","DC4",IF(Sheet1!AM510="DC4MDB09","DC4",IF(Sheet1!AM510="DC4MDB10","DC4","$False"))))))))))))))))))))</f>
        <v>DC1</v>
      </c>
      <c r="AF510" t="s">
        <v>35</v>
      </c>
      <c r="AG510" t="e">
        <f t="shared" si="46"/>
        <v>#VALUE!</v>
      </c>
      <c r="AH510" t="e">
        <f t="shared" si="47"/>
        <v>#VALUE!</v>
      </c>
      <c r="AI510" t="s">
        <v>11</v>
      </c>
      <c r="AJ510" t="s">
        <v>12</v>
      </c>
      <c r="AK510" t="s">
        <v>13</v>
      </c>
      <c r="AL510" t="s">
        <v>14</v>
      </c>
      <c r="AM510" t="s">
        <v>5</v>
      </c>
      <c r="AN510" t="s">
        <v>15</v>
      </c>
      <c r="AO510" t="s">
        <v>16</v>
      </c>
      <c r="AP510" t="s">
        <v>17</v>
      </c>
      <c r="AQ510" t="s">
        <v>18</v>
      </c>
      <c r="AR510" t="s">
        <v>19</v>
      </c>
    </row>
    <row r="511" spans="1:44" ht="13.5" customHeight="1">
      <c r="A511" s="7"/>
      <c r="B511" s="7"/>
      <c r="C511" s="7"/>
      <c r="D511" s="8"/>
      <c r="F511" s="9" t="str">
        <f>(Sheet1!AE511)</f>
        <v/>
      </c>
      <c r="G511" t="str">
        <f>IF(OR(Sheet1!AH511="Yes",Sheet1!AF511="Yes"),"\\CMFP538\"&amp;Sheet1!AK511,"")</f>
        <v/>
      </c>
      <c r="H511" t="str">
        <f>IF(G511="","",Sheet1!AK511)</f>
        <v/>
      </c>
      <c r="I511" t="str">
        <f>IF(G511="","",Sheet1!AJ511)</f>
        <v/>
      </c>
      <c r="J511" t="e">
        <f>PROPER(Sheet1!Z511)</f>
        <v>#VALUE!</v>
      </c>
      <c r="K511" t="e">
        <f>PROPER(TRIM(IF(ISERROR(Sheet1!N511),Sheet1!Q511,Sheet1!N511)))</f>
        <v>#VALUE!</v>
      </c>
      <c r="L511" t="e">
        <f>PROPER(Sheet1!V511)</f>
        <v>#VALUE!</v>
      </c>
      <c r="M511" t="str">
        <f>TRIM(IF(ISERROR(Sheet1!P511),"",Sheet1!P511))</f>
        <v/>
      </c>
      <c r="N511" s="6" t="e">
        <f>(Sheet1!AA511)</f>
        <v>#VALUE!</v>
      </c>
      <c r="O511" s="6" t="e">
        <f t="shared" si="43"/>
        <v>#VALUE!</v>
      </c>
      <c r="P511" s="6" t="e">
        <f>IF(Sheet1!X511="No","No",IF(Sheet1!X511="","No","Yes"))</f>
        <v>#VALUE!</v>
      </c>
      <c r="Q511" t="e">
        <f>(Sheet1!AB511)</f>
        <v>#VALUE!</v>
      </c>
      <c r="R511" s="6" t="e">
        <f>IF(Sheet1!F511=FALSE,Q511,Sheet1!G511&amp;Sheet1!F511)</f>
        <v>#VALUE!</v>
      </c>
      <c r="S511" s="6" t="e">
        <f t="shared" si="44"/>
        <v>#VALUE!</v>
      </c>
      <c r="T511" s="6" t="e">
        <f>IF(Sheet1!A511=0,"C=US;A= ;P=Regional Municip;O=Lisgar;S="&amp;K511&amp;";"&amp;"G="&amp;L511&amp;";"&amp;"I="&amp;M511&amp;";","C=US;A= ;P=Regional Municip;O=Lisgar;S="&amp;K511&amp;";"&amp;"G="&amp;L511&amp;Sheet1!A511&amp;";"&amp;"I="&amp;M511&amp;";")</f>
        <v>#N/A</v>
      </c>
      <c r="U511" t="str">
        <f ca="1">(Sheet1!AM511)</f>
        <v>DC1MDB04</v>
      </c>
      <c r="V511" t="e">
        <f>(Sheet1!AC511)</f>
        <v>#VALUE!</v>
      </c>
      <c r="W511" t="e">
        <f>Sheet3!D511</f>
        <v>#VALUE!</v>
      </c>
      <c r="X511" t="e">
        <f>Sheet3!E511</f>
        <v>#VALUE!</v>
      </c>
      <c r="Y511" t="str">
        <f t="shared" si="42"/>
        <v/>
      </c>
      <c r="Z511" t="str">
        <f>IF(ISERROR(Sheet1!AI511),"",Sheet1!AI511)</f>
        <v/>
      </c>
      <c r="AA511" t="e">
        <f>IF(Sheet1!W511="Councillors",5120,IF(Sheet1!W511="Information Technology Services Dept.",1024,IF(Sheet1!W511="City Clerk and Solicitor Dept",1953,"No")))</f>
        <v>#VALUE!</v>
      </c>
      <c r="AB511" s="5" t="s">
        <v>96</v>
      </c>
      <c r="AC511" t="e">
        <f>IF(Sheet1!W511="Councillors",4608,IF(Sheet1!W511="Information Technology Services Dept.",921,IF(Sheet1!W511="City Clerk and Solicitor Dept",1855,"No")))</f>
        <v>#VALUE!</v>
      </c>
      <c r="AD511" t="e">
        <f t="shared" si="45"/>
        <v>#VALUE!</v>
      </c>
      <c r="AE511" t="str">
        <f ca="1">IF(Sheet1!AM511="DC1MDB01","DC1",IF(Sheet1!AM511="DC1MDB02","DC1",IF(Sheet1!AM511="DC1MDB03","DC1",IF(Sheet1!AM511="DC1MDB04","DC1",IF(Sheet1!AM511="DC1MDB05","DC1",IF(Sheet1!AM511="DC1MDB06","DC1",IF(Sheet1!AM511="DC1MDB07","DC1",IF(Sheet1!AM511="DC1MDB08","DC1",IF(Sheet1!AM511="DC1MDB09","DC1",IF(Sheet1!AM511="DC1MDB10","DC1",IF(Sheet1!AM511="DC4MDB01","DC4",IF(Sheet1!AM511="DC4MDB02","DC4",IF(Sheet1!AM511="DC4MDB03","DC4",IF(Sheet1!AM511="DC4MDB04","DC4",IF(Sheet1!AM511="DC4MDB05","DC4",IF(Sheet1!AM511="DC4MDB06","DC4",IF(Sheet1!AM511="DC4MDB07","DC4",IF(Sheet1!AM511="DC4MDB08","DC4",IF(Sheet1!AM511="DC4MDB09","DC4",IF(Sheet1!AM511="DC4MDB10","DC4","$False"))))))))))))))))))))</f>
        <v>DC1</v>
      </c>
      <c r="AF511" t="s">
        <v>35</v>
      </c>
      <c r="AG511" t="e">
        <f t="shared" si="46"/>
        <v>#VALUE!</v>
      </c>
      <c r="AH511" t="e">
        <f t="shared" si="47"/>
        <v>#VALUE!</v>
      </c>
      <c r="AI511" t="s">
        <v>11</v>
      </c>
      <c r="AJ511" t="s">
        <v>12</v>
      </c>
      <c r="AK511" t="s">
        <v>13</v>
      </c>
      <c r="AL511" t="s">
        <v>14</v>
      </c>
      <c r="AM511" t="s">
        <v>5</v>
      </c>
      <c r="AN511" t="s">
        <v>15</v>
      </c>
      <c r="AO511" t="s">
        <v>16</v>
      </c>
      <c r="AP511" t="s">
        <v>17</v>
      </c>
      <c r="AQ511" t="s">
        <v>18</v>
      </c>
      <c r="AR511" t="s">
        <v>19</v>
      </c>
    </row>
    <row r="512" spans="1:44" ht="13.5" customHeight="1">
      <c r="A512" s="7"/>
      <c r="B512" s="7"/>
      <c r="C512" s="7"/>
      <c r="D512" s="8"/>
      <c r="F512" s="9" t="str">
        <f>(Sheet1!AE512)</f>
        <v/>
      </c>
      <c r="G512" t="str">
        <f>IF(OR(Sheet1!AH512="Yes",Sheet1!AF512="Yes"),"\\CMFP538\"&amp;Sheet1!AK512,"")</f>
        <v/>
      </c>
      <c r="H512" t="str">
        <f>IF(G512="","",Sheet1!AK512)</f>
        <v/>
      </c>
      <c r="I512" t="str">
        <f>IF(G512="","",Sheet1!AJ512)</f>
        <v/>
      </c>
      <c r="J512" t="e">
        <f>PROPER(Sheet1!Z512)</f>
        <v>#VALUE!</v>
      </c>
      <c r="K512" t="e">
        <f>PROPER(TRIM(IF(ISERROR(Sheet1!N512),Sheet1!Q512,Sheet1!N512)))</f>
        <v>#VALUE!</v>
      </c>
      <c r="L512" t="e">
        <f>PROPER(Sheet1!V512)</f>
        <v>#VALUE!</v>
      </c>
      <c r="M512" t="str">
        <f>TRIM(IF(ISERROR(Sheet1!P512),"",Sheet1!P512))</f>
        <v/>
      </c>
      <c r="N512" s="6" t="e">
        <f>(Sheet1!AA512)</f>
        <v>#VALUE!</v>
      </c>
      <c r="O512" s="6" t="e">
        <f t="shared" si="43"/>
        <v>#VALUE!</v>
      </c>
      <c r="P512" s="6" t="e">
        <f>IF(Sheet1!X512="No","No",IF(Sheet1!X512="","No","Yes"))</f>
        <v>#VALUE!</v>
      </c>
      <c r="Q512" t="e">
        <f>(Sheet1!AB512)</f>
        <v>#VALUE!</v>
      </c>
      <c r="R512" s="6" t="e">
        <f>IF(Sheet1!F512=FALSE,Q512,Sheet1!G512&amp;Sheet1!F512)</f>
        <v>#VALUE!</v>
      </c>
      <c r="S512" s="6" t="e">
        <f t="shared" si="44"/>
        <v>#VALUE!</v>
      </c>
      <c r="T512" s="6" t="e">
        <f>IF(Sheet1!A512=0,"C=US;A= ;P=Regional Municip;O=Lisgar;S="&amp;K512&amp;";"&amp;"G="&amp;L512&amp;";"&amp;"I="&amp;M512&amp;";","C=US;A= ;P=Regional Municip;O=Lisgar;S="&amp;K512&amp;";"&amp;"G="&amp;L512&amp;Sheet1!A512&amp;";"&amp;"I="&amp;M512&amp;";")</f>
        <v>#N/A</v>
      </c>
      <c r="U512" t="str">
        <f ca="1">(Sheet1!AM512)</f>
        <v>DC4MDB07</v>
      </c>
      <c r="V512" t="e">
        <f>(Sheet1!AC512)</f>
        <v>#VALUE!</v>
      </c>
      <c r="W512" t="e">
        <f>Sheet3!D512</f>
        <v>#VALUE!</v>
      </c>
      <c r="X512" t="e">
        <f>Sheet3!E512</f>
        <v>#VALUE!</v>
      </c>
      <c r="Y512" t="str">
        <f t="shared" si="42"/>
        <v/>
      </c>
      <c r="Z512" t="str">
        <f>IF(ISERROR(Sheet1!AI512),"",Sheet1!AI512)</f>
        <v/>
      </c>
      <c r="AA512" t="e">
        <f>IF(Sheet1!W512="Councillors",5120,IF(Sheet1!W512="Information Technology Services Dept.",1024,IF(Sheet1!W512="City Clerk and Solicitor Dept",1953,"No")))</f>
        <v>#VALUE!</v>
      </c>
      <c r="AB512" s="5" t="s">
        <v>96</v>
      </c>
      <c r="AC512" t="e">
        <f>IF(Sheet1!W512="Councillors",4608,IF(Sheet1!W512="Information Technology Services Dept.",921,IF(Sheet1!W512="City Clerk and Solicitor Dept",1855,"No")))</f>
        <v>#VALUE!</v>
      </c>
      <c r="AD512" t="e">
        <f t="shared" si="45"/>
        <v>#VALUE!</v>
      </c>
      <c r="AE512" t="str">
        <f ca="1">IF(Sheet1!AM512="DC1MDB01","DC1",IF(Sheet1!AM512="DC1MDB02","DC1",IF(Sheet1!AM512="DC1MDB03","DC1",IF(Sheet1!AM512="DC1MDB04","DC1",IF(Sheet1!AM512="DC1MDB05","DC1",IF(Sheet1!AM512="DC1MDB06","DC1",IF(Sheet1!AM512="DC1MDB07","DC1",IF(Sheet1!AM512="DC1MDB08","DC1",IF(Sheet1!AM512="DC1MDB09","DC1",IF(Sheet1!AM512="DC1MDB10","DC1",IF(Sheet1!AM512="DC4MDB01","DC4",IF(Sheet1!AM512="DC4MDB02","DC4",IF(Sheet1!AM512="DC4MDB03","DC4",IF(Sheet1!AM512="DC4MDB04","DC4",IF(Sheet1!AM512="DC4MDB05","DC4",IF(Sheet1!AM512="DC4MDB06","DC4",IF(Sheet1!AM512="DC4MDB07","DC4",IF(Sheet1!AM512="DC4MDB08","DC4",IF(Sheet1!AM512="DC4MDB09","DC4",IF(Sheet1!AM512="DC4MDB10","DC4","$False"))))))))))))))))))))</f>
        <v>DC4</v>
      </c>
      <c r="AF512" t="s">
        <v>35</v>
      </c>
      <c r="AG512" t="e">
        <f t="shared" si="46"/>
        <v>#VALUE!</v>
      </c>
      <c r="AH512" t="e">
        <f t="shared" si="47"/>
        <v>#VALUE!</v>
      </c>
      <c r="AI512" t="s">
        <v>11</v>
      </c>
      <c r="AJ512" t="s">
        <v>12</v>
      </c>
      <c r="AK512" t="s">
        <v>13</v>
      </c>
      <c r="AL512" t="s">
        <v>14</v>
      </c>
      <c r="AM512" t="s">
        <v>5</v>
      </c>
      <c r="AN512" t="s">
        <v>15</v>
      </c>
      <c r="AO512" t="s">
        <v>16</v>
      </c>
      <c r="AP512" t="s">
        <v>17</v>
      </c>
      <c r="AQ512" t="s">
        <v>18</v>
      </c>
      <c r="AR512" t="s">
        <v>19</v>
      </c>
    </row>
    <row r="513" spans="1:44" ht="13.5" customHeight="1">
      <c r="A513" s="7"/>
      <c r="B513" s="7"/>
      <c r="C513" s="7"/>
      <c r="D513" s="8"/>
      <c r="F513" s="9" t="str">
        <f>(Sheet1!AE513)</f>
        <v/>
      </c>
      <c r="G513" t="str">
        <f>IF(OR(Sheet1!AH513="Yes",Sheet1!AF513="Yes"),"\\CMFP538\"&amp;Sheet1!AK513,"")</f>
        <v/>
      </c>
      <c r="H513" t="str">
        <f>IF(G513="","",Sheet1!AK513)</f>
        <v/>
      </c>
      <c r="I513" t="str">
        <f>IF(G513="","",Sheet1!AJ513)</f>
        <v/>
      </c>
      <c r="J513" t="e">
        <f>PROPER(Sheet1!Z513)</f>
        <v>#VALUE!</v>
      </c>
      <c r="K513" t="e">
        <f>PROPER(TRIM(IF(ISERROR(Sheet1!N513),Sheet1!Q513,Sheet1!N513)))</f>
        <v>#VALUE!</v>
      </c>
      <c r="L513" t="e">
        <f>PROPER(Sheet1!V513)</f>
        <v>#VALUE!</v>
      </c>
      <c r="M513" t="str">
        <f>TRIM(IF(ISERROR(Sheet1!P513),"",Sheet1!P513))</f>
        <v/>
      </c>
      <c r="N513" s="6" t="e">
        <f>(Sheet1!AA513)</f>
        <v>#VALUE!</v>
      </c>
      <c r="O513" s="6" t="e">
        <f t="shared" si="43"/>
        <v>#VALUE!</v>
      </c>
      <c r="P513" s="6" t="e">
        <f>IF(Sheet1!X513="No","No",IF(Sheet1!X513="","No","Yes"))</f>
        <v>#VALUE!</v>
      </c>
      <c r="Q513" t="e">
        <f>(Sheet1!AB513)</f>
        <v>#VALUE!</v>
      </c>
      <c r="R513" s="6" t="e">
        <f>IF(Sheet1!F513=FALSE,Q513,Sheet1!G513&amp;Sheet1!F513)</f>
        <v>#VALUE!</v>
      </c>
      <c r="S513" s="6" t="e">
        <f t="shared" si="44"/>
        <v>#VALUE!</v>
      </c>
      <c r="T513" s="6" t="e">
        <f>IF(Sheet1!A513=0,"C=US;A= ;P=Regional Municip;O=Lisgar;S="&amp;K513&amp;";"&amp;"G="&amp;L513&amp;";"&amp;"I="&amp;M513&amp;";","C=US;A= ;P=Regional Municip;O=Lisgar;S="&amp;K513&amp;";"&amp;"G="&amp;L513&amp;Sheet1!A513&amp;";"&amp;"I="&amp;M513&amp;";")</f>
        <v>#N/A</v>
      </c>
      <c r="U513" t="str">
        <f ca="1">(Sheet1!AM513)</f>
        <v>DC4MDB04</v>
      </c>
      <c r="V513" t="e">
        <f>(Sheet1!AC513)</f>
        <v>#VALUE!</v>
      </c>
      <c r="W513" t="e">
        <f>Sheet3!D513</f>
        <v>#VALUE!</v>
      </c>
      <c r="X513" t="e">
        <f>Sheet3!E513</f>
        <v>#VALUE!</v>
      </c>
      <c r="Y513" t="str">
        <f t="shared" si="42"/>
        <v/>
      </c>
      <c r="Z513" t="str">
        <f>IF(ISERROR(Sheet1!AI513),"",Sheet1!AI513)</f>
        <v/>
      </c>
      <c r="AA513" t="e">
        <f>IF(Sheet1!W513="Councillors",5120,IF(Sheet1!W513="Information Technology Services Dept.",1024,IF(Sheet1!W513="City Clerk and Solicitor Dept",1953,"No")))</f>
        <v>#VALUE!</v>
      </c>
      <c r="AB513" s="5" t="s">
        <v>96</v>
      </c>
      <c r="AC513" t="e">
        <f>IF(Sheet1!W513="Councillors",4608,IF(Sheet1!W513="Information Technology Services Dept.",921,IF(Sheet1!W513="City Clerk and Solicitor Dept",1855,"No")))</f>
        <v>#VALUE!</v>
      </c>
      <c r="AD513" t="e">
        <f t="shared" si="45"/>
        <v>#VALUE!</v>
      </c>
      <c r="AE513" t="str">
        <f ca="1">IF(Sheet1!AM513="DC1MDB01","DC1",IF(Sheet1!AM513="DC1MDB02","DC1",IF(Sheet1!AM513="DC1MDB03","DC1",IF(Sheet1!AM513="DC1MDB04","DC1",IF(Sheet1!AM513="DC1MDB05","DC1",IF(Sheet1!AM513="DC1MDB06","DC1",IF(Sheet1!AM513="DC1MDB07","DC1",IF(Sheet1!AM513="DC1MDB08","DC1",IF(Sheet1!AM513="DC1MDB09","DC1",IF(Sheet1!AM513="DC1MDB10","DC1",IF(Sheet1!AM513="DC4MDB01","DC4",IF(Sheet1!AM513="DC4MDB02","DC4",IF(Sheet1!AM513="DC4MDB03","DC4",IF(Sheet1!AM513="DC4MDB04","DC4",IF(Sheet1!AM513="DC4MDB05","DC4",IF(Sheet1!AM513="DC4MDB06","DC4",IF(Sheet1!AM513="DC4MDB07","DC4",IF(Sheet1!AM513="DC4MDB08","DC4",IF(Sheet1!AM513="DC4MDB09","DC4",IF(Sheet1!AM513="DC4MDB10","DC4","$False"))))))))))))))))))))</f>
        <v>DC4</v>
      </c>
      <c r="AF513" t="s">
        <v>35</v>
      </c>
      <c r="AG513" t="e">
        <f t="shared" si="46"/>
        <v>#VALUE!</v>
      </c>
      <c r="AH513" t="e">
        <f t="shared" si="47"/>
        <v>#VALUE!</v>
      </c>
      <c r="AI513" t="s">
        <v>11</v>
      </c>
      <c r="AJ513" t="s">
        <v>12</v>
      </c>
      <c r="AK513" t="s">
        <v>13</v>
      </c>
      <c r="AL513" t="s">
        <v>14</v>
      </c>
      <c r="AM513" t="s">
        <v>5</v>
      </c>
      <c r="AN513" t="s">
        <v>15</v>
      </c>
      <c r="AO513" t="s">
        <v>16</v>
      </c>
      <c r="AP513" t="s">
        <v>17</v>
      </c>
      <c r="AQ513" t="s">
        <v>18</v>
      </c>
      <c r="AR513" t="s">
        <v>19</v>
      </c>
    </row>
    <row r="514" spans="1:44" ht="13.5" customHeight="1">
      <c r="A514" s="7"/>
      <c r="B514" s="7"/>
      <c r="C514" s="7"/>
      <c r="D514" s="8"/>
      <c r="F514" s="9" t="str">
        <f>(Sheet1!AE514)</f>
        <v/>
      </c>
      <c r="G514" t="str">
        <f>IF(OR(Sheet1!AH514="Yes",Sheet1!AF514="Yes"),"\\CMFP538\"&amp;Sheet1!AK514,"")</f>
        <v/>
      </c>
      <c r="H514" t="str">
        <f>IF(G514="","",Sheet1!AK514)</f>
        <v/>
      </c>
      <c r="I514" t="str">
        <f>IF(G514="","",Sheet1!AJ514)</f>
        <v/>
      </c>
      <c r="J514" t="e">
        <f>PROPER(Sheet1!Z514)</f>
        <v>#VALUE!</v>
      </c>
      <c r="K514" t="e">
        <f>PROPER(TRIM(IF(ISERROR(Sheet1!N514),Sheet1!Q514,Sheet1!N514)))</f>
        <v>#VALUE!</v>
      </c>
      <c r="L514" t="e">
        <f>PROPER(Sheet1!V514)</f>
        <v>#VALUE!</v>
      </c>
      <c r="M514" t="str">
        <f>TRIM(IF(ISERROR(Sheet1!P514),"",Sheet1!P514))</f>
        <v/>
      </c>
      <c r="N514" s="6" t="e">
        <f>(Sheet1!AA514)</f>
        <v>#VALUE!</v>
      </c>
      <c r="O514" s="6" t="e">
        <f t="shared" si="43"/>
        <v>#VALUE!</v>
      </c>
      <c r="P514" s="6" t="e">
        <f>IF(Sheet1!X514="No","No",IF(Sheet1!X514="","No","Yes"))</f>
        <v>#VALUE!</v>
      </c>
      <c r="Q514" t="e">
        <f>(Sheet1!AB514)</f>
        <v>#VALUE!</v>
      </c>
      <c r="R514" s="6" t="e">
        <f>IF(Sheet1!F514=FALSE,Q514,Sheet1!G514&amp;Sheet1!F514)</f>
        <v>#VALUE!</v>
      </c>
      <c r="S514" s="6" t="e">
        <f t="shared" si="44"/>
        <v>#VALUE!</v>
      </c>
      <c r="T514" s="6" t="e">
        <f>IF(Sheet1!A514=0,"C=US;A= ;P=Regional Municip;O=Lisgar;S="&amp;K514&amp;";"&amp;"G="&amp;L514&amp;";"&amp;"I="&amp;M514&amp;";","C=US;A= ;P=Regional Municip;O=Lisgar;S="&amp;K514&amp;";"&amp;"G="&amp;L514&amp;Sheet1!A514&amp;";"&amp;"I="&amp;M514&amp;";")</f>
        <v>#N/A</v>
      </c>
      <c r="U514" t="str">
        <f ca="1">(Sheet1!AM514)</f>
        <v>DC1MDB02</v>
      </c>
      <c r="V514" t="e">
        <f>(Sheet1!AC514)</f>
        <v>#VALUE!</v>
      </c>
      <c r="W514" t="e">
        <f>Sheet3!D514</f>
        <v>#VALUE!</v>
      </c>
      <c r="X514" t="e">
        <f>Sheet3!E514</f>
        <v>#VALUE!</v>
      </c>
      <c r="Y514" t="str">
        <f t="shared" ref="Y514:Y577" si="48">IF(G514="","","\\CMFP538\e$\USR\"&amp;N514)</f>
        <v/>
      </c>
      <c r="Z514" t="str">
        <f>IF(ISERROR(Sheet1!AI514),"",Sheet1!AI514)</f>
        <v/>
      </c>
      <c r="AA514" t="e">
        <f>IF(Sheet1!W514="Councillors",5120,IF(Sheet1!W514="Information Technology Services Dept.",1024,IF(Sheet1!W514="City Clerk and Solicitor Dept",1953,"No")))</f>
        <v>#VALUE!</v>
      </c>
      <c r="AB514" s="5" t="s">
        <v>96</v>
      </c>
      <c r="AC514" t="e">
        <f>IF(Sheet1!W514="Councillors",4608,IF(Sheet1!W514="Information Technology Services Dept.",921,IF(Sheet1!W514="City Clerk and Solicitor Dept",1855,"No")))</f>
        <v>#VALUE!</v>
      </c>
      <c r="AD514" t="e">
        <f t="shared" si="45"/>
        <v>#VALUE!</v>
      </c>
      <c r="AE514" t="str">
        <f ca="1">IF(Sheet1!AM514="DC1MDB01","DC1",IF(Sheet1!AM514="DC1MDB02","DC1",IF(Sheet1!AM514="DC1MDB03","DC1",IF(Sheet1!AM514="DC1MDB04","DC1",IF(Sheet1!AM514="DC1MDB05","DC1",IF(Sheet1!AM514="DC1MDB06","DC1",IF(Sheet1!AM514="DC1MDB07","DC1",IF(Sheet1!AM514="DC1MDB08","DC1",IF(Sheet1!AM514="DC1MDB09","DC1",IF(Sheet1!AM514="DC1MDB10","DC1",IF(Sheet1!AM514="DC4MDB01","DC4",IF(Sheet1!AM514="DC4MDB02","DC4",IF(Sheet1!AM514="DC4MDB03","DC4",IF(Sheet1!AM514="DC4MDB04","DC4",IF(Sheet1!AM514="DC4MDB05","DC4",IF(Sheet1!AM514="DC4MDB06","DC4",IF(Sheet1!AM514="DC4MDB07","DC4",IF(Sheet1!AM514="DC4MDB08","DC4",IF(Sheet1!AM514="DC4MDB09","DC4",IF(Sheet1!AM514="DC4MDB10","DC4","$False"))))))))))))))))))))</f>
        <v>DC1</v>
      </c>
      <c r="AF514" t="s">
        <v>35</v>
      </c>
      <c r="AG514" t="e">
        <f t="shared" si="46"/>
        <v>#VALUE!</v>
      </c>
      <c r="AH514" t="e">
        <f t="shared" si="47"/>
        <v>#VALUE!</v>
      </c>
      <c r="AI514" t="s">
        <v>11</v>
      </c>
      <c r="AJ514" t="s">
        <v>12</v>
      </c>
      <c r="AK514" t="s">
        <v>13</v>
      </c>
      <c r="AL514" t="s">
        <v>14</v>
      </c>
      <c r="AM514" t="s">
        <v>5</v>
      </c>
      <c r="AN514" t="s">
        <v>15</v>
      </c>
      <c r="AO514" t="s">
        <v>16</v>
      </c>
      <c r="AP514" t="s">
        <v>17</v>
      </c>
      <c r="AQ514" t="s">
        <v>18</v>
      </c>
      <c r="AR514" t="s">
        <v>19</v>
      </c>
    </row>
    <row r="515" spans="1:44" ht="13.5" customHeight="1">
      <c r="A515" s="7"/>
      <c r="B515" s="7"/>
      <c r="C515" s="7"/>
      <c r="D515" s="8"/>
      <c r="F515" s="9" t="str">
        <f>(Sheet1!AE515)</f>
        <v/>
      </c>
      <c r="G515" t="str">
        <f>IF(OR(Sheet1!AH515="Yes",Sheet1!AF515="Yes"),"\\CMFP538\"&amp;Sheet1!AK515,"")</f>
        <v/>
      </c>
      <c r="H515" t="str">
        <f>IF(G515="","",Sheet1!AK515)</f>
        <v/>
      </c>
      <c r="I515" t="str">
        <f>IF(G515="","",Sheet1!AJ515)</f>
        <v/>
      </c>
      <c r="J515" t="e">
        <f>PROPER(Sheet1!Z515)</f>
        <v>#VALUE!</v>
      </c>
      <c r="K515" t="e">
        <f>PROPER(TRIM(IF(ISERROR(Sheet1!N515),Sheet1!Q515,Sheet1!N515)))</f>
        <v>#VALUE!</v>
      </c>
      <c r="L515" t="e">
        <f>PROPER(Sheet1!V515)</f>
        <v>#VALUE!</v>
      </c>
      <c r="M515" t="str">
        <f>TRIM(IF(ISERROR(Sheet1!P515),"",Sheet1!P515))</f>
        <v/>
      </c>
      <c r="N515" s="6" t="e">
        <f>(Sheet1!AA515)</f>
        <v>#VALUE!</v>
      </c>
      <c r="O515" s="6" t="e">
        <f t="shared" ref="O515:O578" si="49">LOWER(N515)</f>
        <v>#VALUE!</v>
      </c>
      <c r="P515" s="6" t="e">
        <f>IF(Sheet1!X515="No","No",IF(Sheet1!X515="","No","Yes"))</f>
        <v>#VALUE!</v>
      </c>
      <c r="Q515" t="e">
        <f>(Sheet1!AB515)</f>
        <v>#VALUE!</v>
      </c>
      <c r="R515" s="6" t="e">
        <f>IF(Sheet1!F515=FALSE,Q515,Sheet1!G515&amp;Sheet1!F515)</f>
        <v>#VALUE!</v>
      </c>
      <c r="S515" s="6" t="e">
        <f t="shared" ref="S515:S578" si="50">"RFAX:"&amp;Q515</f>
        <v>#VALUE!</v>
      </c>
      <c r="T515" s="6" t="e">
        <f>IF(Sheet1!A515=0,"C=US;A= ;P=Regional Municip;O=Lisgar;S="&amp;K515&amp;";"&amp;"G="&amp;L515&amp;";"&amp;"I="&amp;M515&amp;";","C=US;A= ;P=Regional Municip;O=Lisgar;S="&amp;K515&amp;";"&amp;"G="&amp;L515&amp;Sheet1!A515&amp;";"&amp;"I="&amp;M515&amp;";")</f>
        <v>#N/A</v>
      </c>
      <c r="U515" t="str">
        <f ca="1">(Sheet1!AM515)</f>
        <v>DC4MDB03</v>
      </c>
      <c r="V515" t="e">
        <f>(Sheet1!AC515)</f>
        <v>#VALUE!</v>
      </c>
      <c r="W515" t="e">
        <f>Sheet3!D515</f>
        <v>#VALUE!</v>
      </c>
      <c r="X515" t="e">
        <f>Sheet3!E515</f>
        <v>#VALUE!</v>
      </c>
      <c r="Y515" t="str">
        <f t="shared" si="48"/>
        <v/>
      </c>
      <c r="Z515" t="str">
        <f>IF(ISERROR(Sheet1!AI515),"",Sheet1!AI515)</f>
        <v/>
      </c>
      <c r="AA515" t="e">
        <f>IF(Sheet1!W515="Councillors",5120,IF(Sheet1!W515="Information Technology Services Dept.",1024,IF(Sheet1!W515="City Clerk and Solicitor Dept",1953,"No")))</f>
        <v>#VALUE!</v>
      </c>
      <c r="AB515" s="5" t="s">
        <v>96</v>
      </c>
      <c r="AC515" t="e">
        <f>IF(Sheet1!W515="Councillors",4608,IF(Sheet1!W515="Information Technology Services Dept.",921,IF(Sheet1!W515="City Clerk and Solicitor Dept",1855,"No")))</f>
        <v>#VALUE!</v>
      </c>
      <c r="AD515" t="e">
        <f t="shared" ref="AD515:AD578" si="51">IF(AC515&gt;="0","Yes","No")</f>
        <v>#VALUE!</v>
      </c>
      <c r="AE515" t="str">
        <f ca="1">IF(Sheet1!AM515="DC1MDB01","DC1",IF(Sheet1!AM515="DC1MDB02","DC1",IF(Sheet1!AM515="DC1MDB03","DC1",IF(Sheet1!AM515="DC1MDB04","DC1",IF(Sheet1!AM515="DC1MDB05","DC1",IF(Sheet1!AM515="DC1MDB06","DC1",IF(Sheet1!AM515="DC1MDB07","DC1",IF(Sheet1!AM515="DC1MDB08","DC1",IF(Sheet1!AM515="DC1MDB09","DC1",IF(Sheet1!AM515="DC1MDB10","DC1",IF(Sheet1!AM515="DC4MDB01","DC4",IF(Sheet1!AM515="DC4MDB02","DC4",IF(Sheet1!AM515="DC4MDB03","DC4",IF(Sheet1!AM515="DC4MDB04","DC4",IF(Sheet1!AM515="DC4MDB05","DC4",IF(Sheet1!AM515="DC4MDB06","DC4",IF(Sheet1!AM515="DC4MDB07","DC4",IF(Sheet1!AM515="DC4MDB08","DC4",IF(Sheet1!AM515="DC4MDB09","DC4",IF(Sheet1!AM515="DC4MDB10","DC4","$False"))))))))))))))))))))</f>
        <v>DC4</v>
      </c>
      <c r="AF515" t="s">
        <v>35</v>
      </c>
      <c r="AG515" t="e">
        <f t="shared" ref="AG515:AG578" si="52">IF(AA515=5120,"5GB",IF(AA515=1024,"1GB",IF(AA515=1953,"2GB","512MB")))</f>
        <v>#VALUE!</v>
      </c>
      <c r="AH515" t="e">
        <f t="shared" ref="AH515:AH578" si="53">IF(Q515="","","\&gt;C2C ArchiveOne Email Auto delete "&amp;AE515)</f>
        <v>#VALUE!</v>
      </c>
      <c r="AI515" t="s">
        <v>11</v>
      </c>
      <c r="AJ515" t="s">
        <v>12</v>
      </c>
      <c r="AK515" t="s">
        <v>13</v>
      </c>
      <c r="AL515" t="s">
        <v>14</v>
      </c>
      <c r="AM515" t="s">
        <v>5</v>
      </c>
      <c r="AN515" t="s">
        <v>15</v>
      </c>
      <c r="AO515" t="s">
        <v>16</v>
      </c>
      <c r="AP515" t="s">
        <v>17</v>
      </c>
      <c r="AQ515" t="s">
        <v>18</v>
      </c>
      <c r="AR515" t="s">
        <v>19</v>
      </c>
    </row>
    <row r="516" spans="1:44" ht="13.5" customHeight="1">
      <c r="A516" s="7"/>
      <c r="B516" s="7"/>
      <c r="C516" s="7"/>
      <c r="D516" s="8"/>
      <c r="F516" s="9" t="str">
        <f>(Sheet1!AE516)</f>
        <v/>
      </c>
      <c r="G516" t="str">
        <f>IF(OR(Sheet1!AH516="Yes",Sheet1!AF516="Yes"),"\\CMFP538\"&amp;Sheet1!AK516,"")</f>
        <v/>
      </c>
      <c r="H516" t="str">
        <f>IF(G516="","",Sheet1!AK516)</f>
        <v/>
      </c>
      <c r="I516" t="str">
        <f>IF(G516="","",Sheet1!AJ516)</f>
        <v/>
      </c>
      <c r="J516" t="e">
        <f>PROPER(Sheet1!Z516)</f>
        <v>#VALUE!</v>
      </c>
      <c r="K516" t="e">
        <f>PROPER(TRIM(IF(ISERROR(Sheet1!N516),Sheet1!Q516,Sheet1!N516)))</f>
        <v>#VALUE!</v>
      </c>
      <c r="L516" t="e">
        <f>PROPER(Sheet1!V516)</f>
        <v>#VALUE!</v>
      </c>
      <c r="M516" t="str">
        <f>TRIM(IF(ISERROR(Sheet1!P516),"",Sheet1!P516))</f>
        <v/>
      </c>
      <c r="N516" s="6" t="e">
        <f>(Sheet1!AA516)</f>
        <v>#VALUE!</v>
      </c>
      <c r="O516" s="6" t="e">
        <f t="shared" si="49"/>
        <v>#VALUE!</v>
      </c>
      <c r="P516" s="6" t="e">
        <f>IF(Sheet1!X516="No","No",IF(Sheet1!X516="","No","Yes"))</f>
        <v>#VALUE!</v>
      </c>
      <c r="Q516" t="e">
        <f>(Sheet1!AB516)</f>
        <v>#VALUE!</v>
      </c>
      <c r="R516" s="6" t="e">
        <f>IF(Sheet1!F516=FALSE,Q516,Sheet1!G516&amp;Sheet1!F516)</f>
        <v>#VALUE!</v>
      </c>
      <c r="S516" s="6" t="e">
        <f t="shared" si="50"/>
        <v>#VALUE!</v>
      </c>
      <c r="T516" s="6" t="e">
        <f>IF(Sheet1!A516=0,"C=US;A= ;P=Regional Municip;O=Lisgar;S="&amp;K516&amp;";"&amp;"G="&amp;L516&amp;";"&amp;"I="&amp;M516&amp;";","C=US;A= ;P=Regional Municip;O=Lisgar;S="&amp;K516&amp;";"&amp;"G="&amp;L516&amp;Sheet1!A516&amp;";"&amp;"I="&amp;M516&amp;";")</f>
        <v>#N/A</v>
      </c>
      <c r="U516" t="str">
        <f ca="1">(Sheet1!AM516)</f>
        <v>DC4MDB04</v>
      </c>
      <c r="V516" t="e">
        <f>(Sheet1!AC516)</f>
        <v>#VALUE!</v>
      </c>
      <c r="W516" t="e">
        <f>Sheet3!D516</f>
        <v>#VALUE!</v>
      </c>
      <c r="X516" t="e">
        <f>Sheet3!E516</f>
        <v>#VALUE!</v>
      </c>
      <c r="Y516" t="str">
        <f t="shared" si="48"/>
        <v/>
      </c>
      <c r="Z516" t="str">
        <f>IF(ISERROR(Sheet1!AI516),"",Sheet1!AI516)</f>
        <v/>
      </c>
      <c r="AA516" t="e">
        <f>IF(Sheet1!W516="Councillors",5120,IF(Sheet1!W516="Information Technology Services Dept.",1024,IF(Sheet1!W516="City Clerk and Solicitor Dept",1953,"No")))</f>
        <v>#VALUE!</v>
      </c>
      <c r="AB516" s="5" t="s">
        <v>96</v>
      </c>
      <c r="AC516" t="e">
        <f>IF(Sheet1!W516="Councillors",4608,IF(Sheet1!W516="Information Technology Services Dept.",921,IF(Sheet1!W516="City Clerk and Solicitor Dept",1855,"No")))</f>
        <v>#VALUE!</v>
      </c>
      <c r="AD516" t="e">
        <f t="shared" si="51"/>
        <v>#VALUE!</v>
      </c>
      <c r="AE516" t="str">
        <f ca="1">IF(Sheet1!AM516="DC1MDB01","DC1",IF(Sheet1!AM516="DC1MDB02","DC1",IF(Sheet1!AM516="DC1MDB03","DC1",IF(Sheet1!AM516="DC1MDB04","DC1",IF(Sheet1!AM516="DC1MDB05","DC1",IF(Sheet1!AM516="DC1MDB06","DC1",IF(Sheet1!AM516="DC1MDB07","DC1",IF(Sheet1!AM516="DC1MDB08","DC1",IF(Sheet1!AM516="DC1MDB09","DC1",IF(Sheet1!AM516="DC1MDB10","DC1",IF(Sheet1!AM516="DC4MDB01","DC4",IF(Sheet1!AM516="DC4MDB02","DC4",IF(Sheet1!AM516="DC4MDB03","DC4",IF(Sheet1!AM516="DC4MDB04","DC4",IF(Sheet1!AM516="DC4MDB05","DC4",IF(Sheet1!AM516="DC4MDB06","DC4",IF(Sheet1!AM516="DC4MDB07","DC4",IF(Sheet1!AM516="DC4MDB08","DC4",IF(Sheet1!AM516="DC4MDB09","DC4",IF(Sheet1!AM516="DC4MDB10","DC4","$False"))))))))))))))))))))</f>
        <v>DC4</v>
      </c>
      <c r="AF516" t="s">
        <v>35</v>
      </c>
      <c r="AG516" t="e">
        <f t="shared" si="52"/>
        <v>#VALUE!</v>
      </c>
      <c r="AH516" t="e">
        <f t="shared" si="53"/>
        <v>#VALUE!</v>
      </c>
      <c r="AI516" t="s">
        <v>11</v>
      </c>
      <c r="AJ516" t="s">
        <v>12</v>
      </c>
      <c r="AK516" t="s">
        <v>13</v>
      </c>
      <c r="AL516" t="s">
        <v>14</v>
      </c>
      <c r="AM516" t="s">
        <v>5</v>
      </c>
      <c r="AN516" t="s">
        <v>15</v>
      </c>
      <c r="AO516" t="s">
        <v>16</v>
      </c>
      <c r="AP516" t="s">
        <v>17</v>
      </c>
      <c r="AQ516" t="s">
        <v>18</v>
      </c>
      <c r="AR516" t="s">
        <v>19</v>
      </c>
    </row>
    <row r="517" spans="1:44" ht="13.5" customHeight="1">
      <c r="A517" s="7"/>
      <c r="B517" s="7"/>
      <c r="C517" s="7"/>
      <c r="D517" s="8"/>
      <c r="F517" s="9" t="str">
        <f>(Sheet1!AE517)</f>
        <v/>
      </c>
      <c r="G517" t="str">
        <f>IF(OR(Sheet1!AH517="Yes",Sheet1!AF517="Yes"),"\\CMFP538\"&amp;Sheet1!AK517,"")</f>
        <v/>
      </c>
      <c r="H517" t="str">
        <f>IF(G517="","",Sheet1!AK517)</f>
        <v/>
      </c>
      <c r="I517" t="str">
        <f>IF(G517="","",Sheet1!AJ517)</f>
        <v/>
      </c>
      <c r="J517" t="e">
        <f>PROPER(Sheet1!Z517)</f>
        <v>#VALUE!</v>
      </c>
      <c r="K517" t="e">
        <f>PROPER(TRIM(IF(ISERROR(Sheet1!N517),Sheet1!Q517,Sheet1!N517)))</f>
        <v>#VALUE!</v>
      </c>
      <c r="L517" t="e">
        <f>PROPER(Sheet1!V517)</f>
        <v>#VALUE!</v>
      </c>
      <c r="M517" t="str">
        <f>TRIM(IF(ISERROR(Sheet1!P517),"",Sheet1!P517))</f>
        <v/>
      </c>
      <c r="N517" s="6" t="e">
        <f>(Sheet1!AA517)</f>
        <v>#VALUE!</v>
      </c>
      <c r="O517" s="6" t="e">
        <f t="shared" si="49"/>
        <v>#VALUE!</v>
      </c>
      <c r="P517" s="6" t="e">
        <f>IF(Sheet1!X517="No","No",IF(Sheet1!X517="","No","Yes"))</f>
        <v>#VALUE!</v>
      </c>
      <c r="Q517" t="e">
        <f>(Sheet1!AB517)</f>
        <v>#VALUE!</v>
      </c>
      <c r="R517" s="6" t="e">
        <f>IF(Sheet1!F517=FALSE,Q517,Sheet1!G517&amp;Sheet1!F517)</f>
        <v>#VALUE!</v>
      </c>
      <c r="S517" s="6" t="e">
        <f t="shared" si="50"/>
        <v>#VALUE!</v>
      </c>
      <c r="T517" s="6" t="e">
        <f>IF(Sheet1!A517=0,"C=US;A= ;P=Regional Municip;O=Lisgar;S="&amp;K517&amp;";"&amp;"G="&amp;L517&amp;";"&amp;"I="&amp;M517&amp;";","C=US;A= ;P=Regional Municip;O=Lisgar;S="&amp;K517&amp;";"&amp;"G="&amp;L517&amp;Sheet1!A517&amp;";"&amp;"I="&amp;M517&amp;";")</f>
        <v>#N/A</v>
      </c>
      <c r="U517" t="str">
        <f ca="1">(Sheet1!AM517)</f>
        <v>DC4MDB10</v>
      </c>
      <c r="V517" t="e">
        <f>(Sheet1!AC517)</f>
        <v>#VALUE!</v>
      </c>
      <c r="W517" t="e">
        <f>Sheet3!D517</f>
        <v>#VALUE!</v>
      </c>
      <c r="X517" t="e">
        <f>Sheet3!E517</f>
        <v>#VALUE!</v>
      </c>
      <c r="Y517" t="str">
        <f t="shared" si="48"/>
        <v/>
      </c>
      <c r="Z517" t="str">
        <f>IF(ISERROR(Sheet1!AI517),"",Sheet1!AI517)</f>
        <v/>
      </c>
      <c r="AA517" t="e">
        <f>IF(Sheet1!W517="Councillors",5120,IF(Sheet1!W517="Information Technology Services Dept.",1024,IF(Sheet1!W517="City Clerk and Solicitor Dept",1953,"No")))</f>
        <v>#VALUE!</v>
      </c>
      <c r="AB517" s="5" t="s">
        <v>96</v>
      </c>
      <c r="AC517" t="e">
        <f>IF(Sheet1!W517="Councillors",4608,IF(Sheet1!W517="Information Technology Services Dept.",921,IF(Sheet1!W517="City Clerk and Solicitor Dept",1855,"No")))</f>
        <v>#VALUE!</v>
      </c>
      <c r="AD517" t="e">
        <f t="shared" si="51"/>
        <v>#VALUE!</v>
      </c>
      <c r="AE517" t="str">
        <f ca="1">IF(Sheet1!AM517="DC1MDB01","DC1",IF(Sheet1!AM517="DC1MDB02","DC1",IF(Sheet1!AM517="DC1MDB03","DC1",IF(Sheet1!AM517="DC1MDB04","DC1",IF(Sheet1!AM517="DC1MDB05","DC1",IF(Sheet1!AM517="DC1MDB06","DC1",IF(Sheet1!AM517="DC1MDB07","DC1",IF(Sheet1!AM517="DC1MDB08","DC1",IF(Sheet1!AM517="DC1MDB09","DC1",IF(Sheet1!AM517="DC1MDB10","DC1",IF(Sheet1!AM517="DC4MDB01","DC4",IF(Sheet1!AM517="DC4MDB02","DC4",IF(Sheet1!AM517="DC4MDB03","DC4",IF(Sheet1!AM517="DC4MDB04","DC4",IF(Sheet1!AM517="DC4MDB05","DC4",IF(Sheet1!AM517="DC4MDB06","DC4",IF(Sheet1!AM517="DC4MDB07","DC4",IF(Sheet1!AM517="DC4MDB08","DC4",IF(Sheet1!AM517="DC4MDB09","DC4",IF(Sheet1!AM517="DC4MDB10","DC4","$False"))))))))))))))))))))</f>
        <v>DC4</v>
      </c>
      <c r="AF517" t="s">
        <v>35</v>
      </c>
      <c r="AG517" t="e">
        <f t="shared" si="52"/>
        <v>#VALUE!</v>
      </c>
      <c r="AH517" t="e">
        <f t="shared" si="53"/>
        <v>#VALUE!</v>
      </c>
      <c r="AI517" t="s">
        <v>11</v>
      </c>
      <c r="AJ517" t="s">
        <v>12</v>
      </c>
      <c r="AK517" t="s">
        <v>13</v>
      </c>
      <c r="AL517" t="s">
        <v>14</v>
      </c>
      <c r="AM517" t="s">
        <v>5</v>
      </c>
      <c r="AN517" t="s">
        <v>15</v>
      </c>
      <c r="AO517" t="s">
        <v>16</v>
      </c>
      <c r="AP517" t="s">
        <v>17</v>
      </c>
      <c r="AQ517" t="s">
        <v>18</v>
      </c>
      <c r="AR517" t="s">
        <v>19</v>
      </c>
    </row>
    <row r="518" spans="1:44" ht="13.5" customHeight="1">
      <c r="A518" s="7"/>
      <c r="B518" s="7"/>
      <c r="C518" s="7"/>
      <c r="D518" s="8"/>
      <c r="F518" s="9" t="str">
        <f>(Sheet1!AE518)</f>
        <v/>
      </c>
      <c r="G518" t="str">
        <f>IF(OR(Sheet1!AH518="Yes",Sheet1!AF518="Yes"),"\\CMFP538\"&amp;Sheet1!AK518,"")</f>
        <v/>
      </c>
      <c r="H518" t="str">
        <f>IF(G518="","",Sheet1!AK518)</f>
        <v/>
      </c>
      <c r="I518" t="str">
        <f>IF(G518="","",Sheet1!AJ518)</f>
        <v/>
      </c>
      <c r="J518" t="e">
        <f>PROPER(Sheet1!Z518)</f>
        <v>#VALUE!</v>
      </c>
      <c r="K518" t="e">
        <f>PROPER(TRIM(IF(ISERROR(Sheet1!N518),Sheet1!Q518,Sheet1!N518)))</f>
        <v>#VALUE!</v>
      </c>
      <c r="L518" t="e">
        <f>PROPER(Sheet1!V518)</f>
        <v>#VALUE!</v>
      </c>
      <c r="M518" t="str">
        <f>TRIM(IF(ISERROR(Sheet1!P518),"",Sheet1!P518))</f>
        <v/>
      </c>
      <c r="N518" s="6" t="e">
        <f>(Sheet1!AA518)</f>
        <v>#VALUE!</v>
      </c>
      <c r="O518" s="6" t="e">
        <f t="shared" si="49"/>
        <v>#VALUE!</v>
      </c>
      <c r="P518" s="6" t="e">
        <f>IF(Sheet1!X518="No","No",IF(Sheet1!X518="","No","Yes"))</f>
        <v>#VALUE!</v>
      </c>
      <c r="Q518" t="e">
        <f>(Sheet1!AB518)</f>
        <v>#VALUE!</v>
      </c>
      <c r="R518" s="6" t="e">
        <f>IF(Sheet1!F518=FALSE,Q518,Sheet1!G518&amp;Sheet1!F518)</f>
        <v>#VALUE!</v>
      </c>
      <c r="S518" s="6" t="e">
        <f t="shared" si="50"/>
        <v>#VALUE!</v>
      </c>
      <c r="T518" s="6" t="e">
        <f>IF(Sheet1!A518=0,"C=US;A= ;P=Regional Municip;O=Lisgar;S="&amp;K518&amp;";"&amp;"G="&amp;L518&amp;";"&amp;"I="&amp;M518&amp;";","C=US;A= ;P=Regional Municip;O=Lisgar;S="&amp;K518&amp;";"&amp;"G="&amp;L518&amp;Sheet1!A518&amp;";"&amp;"I="&amp;M518&amp;";")</f>
        <v>#N/A</v>
      </c>
      <c r="U518" t="str">
        <f ca="1">(Sheet1!AM518)</f>
        <v>DC1MDB10</v>
      </c>
      <c r="V518" t="e">
        <f>(Sheet1!AC518)</f>
        <v>#VALUE!</v>
      </c>
      <c r="W518" t="e">
        <f>Sheet3!D518</f>
        <v>#VALUE!</v>
      </c>
      <c r="X518" t="e">
        <f>Sheet3!E518</f>
        <v>#VALUE!</v>
      </c>
      <c r="Y518" t="str">
        <f t="shared" si="48"/>
        <v/>
      </c>
      <c r="Z518" t="str">
        <f>IF(ISERROR(Sheet1!AI518),"",Sheet1!AI518)</f>
        <v/>
      </c>
      <c r="AA518" t="e">
        <f>IF(Sheet1!W518="Councillors",5120,IF(Sheet1!W518="Information Technology Services Dept.",1024,IF(Sheet1!W518="City Clerk and Solicitor Dept",1953,"No")))</f>
        <v>#VALUE!</v>
      </c>
      <c r="AB518" s="5" t="s">
        <v>96</v>
      </c>
      <c r="AC518" t="e">
        <f>IF(Sheet1!W518="Councillors",4608,IF(Sheet1!W518="Information Technology Services Dept.",921,IF(Sheet1!W518="City Clerk and Solicitor Dept",1855,"No")))</f>
        <v>#VALUE!</v>
      </c>
      <c r="AD518" t="e">
        <f t="shared" si="51"/>
        <v>#VALUE!</v>
      </c>
      <c r="AE518" t="str">
        <f ca="1">IF(Sheet1!AM518="DC1MDB01","DC1",IF(Sheet1!AM518="DC1MDB02","DC1",IF(Sheet1!AM518="DC1MDB03","DC1",IF(Sheet1!AM518="DC1MDB04","DC1",IF(Sheet1!AM518="DC1MDB05","DC1",IF(Sheet1!AM518="DC1MDB06","DC1",IF(Sheet1!AM518="DC1MDB07","DC1",IF(Sheet1!AM518="DC1MDB08","DC1",IF(Sheet1!AM518="DC1MDB09","DC1",IF(Sheet1!AM518="DC1MDB10","DC1",IF(Sheet1!AM518="DC4MDB01","DC4",IF(Sheet1!AM518="DC4MDB02","DC4",IF(Sheet1!AM518="DC4MDB03","DC4",IF(Sheet1!AM518="DC4MDB04","DC4",IF(Sheet1!AM518="DC4MDB05","DC4",IF(Sheet1!AM518="DC4MDB06","DC4",IF(Sheet1!AM518="DC4MDB07","DC4",IF(Sheet1!AM518="DC4MDB08","DC4",IF(Sheet1!AM518="DC4MDB09","DC4",IF(Sheet1!AM518="DC4MDB10","DC4","$False"))))))))))))))))))))</f>
        <v>DC1</v>
      </c>
      <c r="AF518" t="s">
        <v>35</v>
      </c>
      <c r="AG518" t="e">
        <f t="shared" si="52"/>
        <v>#VALUE!</v>
      </c>
      <c r="AH518" t="e">
        <f t="shared" si="53"/>
        <v>#VALUE!</v>
      </c>
      <c r="AI518" t="s">
        <v>11</v>
      </c>
      <c r="AJ518" t="s">
        <v>12</v>
      </c>
      <c r="AK518" t="s">
        <v>13</v>
      </c>
      <c r="AL518" t="s">
        <v>14</v>
      </c>
      <c r="AM518" t="s">
        <v>5</v>
      </c>
      <c r="AN518" t="s">
        <v>15</v>
      </c>
      <c r="AO518" t="s">
        <v>16</v>
      </c>
      <c r="AP518" t="s">
        <v>17</v>
      </c>
      <c r="AQ518" t="s">
        <v>18</v>
      </c>
      <c r="AR518" t="s">
        <v>19</v>
      </c>
    </row>
    <row r="519" spans="1:44" ht="13.5" customHeight="1">
      <c r="A519" s="7"/>
      <c r="B519" s="7"/>
      <c r="C519" s="7"/>
      <c r="D519" s="8"/>
      <c r="F519" s="9" t="str">
        <f>(Sheet1!AE519)</f>
        <v/>
      </c>
      <c r="G519" t="str">
        <f>IF(OR(Sheet1!AH519="Yes",Sheet1!AF519="Yes"),"\\CMFP538\"&amp;Sheet1!AK519,"")</f>
        <v/>
      </c>
      <c r="H519" t="str">
        <f>IF(G519="","",Sheet1!AK519)</f>
        <v/>
      </c>
      <c r="I519" t="str">
        <f>IF(G519="","",Sheet1!AJ519)</f>
        <v/>
      </c>
      <c r="J519" t="e">
        <f>PROPER(Sheet1!Z519)</f>
        <v>#VALUE!</v>
      </c>
      <c r="K519" t="e">
        <f>PROPER(TRIM(IF(ISERROR(Sheet1!N519),Sheet1!Q519,Sheet1!N519)))</f>
        <v>#VALUE!</v>
      </c>
      <c r="L519" t="e">
        <f>PROPER(Sheet1!V519)</f>
        <v>#VALUE!</v>
      </c>
      <c r="M519" t="str">
        <f>TRIM(IF(ISERROR(Sheet1!P519),"",Sheet1!P519))</f>
        <v/>
      </c>
      <c r="N519" s="6" t="e">
        <f>(Sheet1!AA519)</f>
        <v>#VALUE!</v>
      </c>
      <c r="O519" s="6" t="e">
        <f t="shared" si="49"/>
        <v>#VALUE!</v>
      </c>
      <c r="P519" s="6" t="e">
        <f>IF(Sheet1!X519="No","No",IF(Sheet1!X519="","No","Yes"))</f>
        <v>#VALUE!</v>
      </c>
      <c r="Q519" t="e">
        <f>(Sheet1!AB519)</f>
        <v>#VALUE!</v>
      </c>
      <c r="R519" s="6" t="e">
        <f>IF(Sheet1!F519=FALSE,Q519,Sheet1!G519&amp;Sheet1!F519)</f>
        <v>#VALUE!</v>
      </c>
      <c r="S519" s="6" t="e">
        <f t="shared" si="50"/>
        <v>#VALUE!</v>
      </c>
      <c r="T519" s="6" t="e">
        <f>IF(Sheet1!A519=0,"C=US;A= ;P=Regional Municip;O=Lisgar;S="&amp;K519&amp;";"&amp;"G="&amp;L519&amp;";"&amp;"I="&amp;M519&amp;";","C=US;A= ;P=Regional Municip;O=Lisgar;S="&amp;K519&amp;";"&amp;"G="&amp;L519&amp;Sheet1!A519&amp;";"&amp;"I="&amp;M519&amp;";")</f>
        <v>#N/A</v>
      </c>
      <c r="U519" t="str">
        <f ca="1">(Sheet1!AM519)</f>
        <v>DC1MDB02</v>
      </c>
      <c r="V519" t="e">
        <f>(Sheet1!AC519)</f>
        <v>#VALUE!</v>
      </c>
      <c r="W519" t="e">
        <f>Sheet3!D519</f>
        <v>#VALUE!</v>
      </c>
      <c r="X519" t="e">
        <f>Sheet3!E519</f>
        <v>#VALUE!</v>
      </c>
      <c r="Y519" t="str">
        <f t="shared" si="48"/>
        <v/>
      </c>
      <c r="Z519" t="str">
        <f>IF(ISERROR(Sheet1!AI519),"",Sheet1!AI519)</f>
        <v/>
      </c>
      <c r="AA519" t="e">
        <f>IF(Sheet1!W519="Councillors",5120,IF(Sheet1!W519="Information Technology Services Dept.",1024,IF(Sheet1!W519="City Clerk and Solicitor Dept",1953,"No")))</f>
        <v>#VALUE!</v>
      </c>
      <c r="AB519" s="5" t="s">
        <v>96</v>
      </c>
      <c r="AC519" t="e">
        <f>IF(Sheet1!W519="Councillors",4608,IF(Sheet1!W519="Information Technology Services Dept.",921,IF(Sheet1!W519="City Clerk and Solicitor Dept",1855,"No")))</f>
        <v>#VALUE!</v>
      </c>
      <c r="AD519" t="e">
        <f t="shared" si="51"/>
        <v>#VALUE!</v>
      </c>
      <c r="AE519" t="str">
        <f ca="1">IF(Sheet1!AM519="DC1MDB01","DC1",IF(Sheet1!AM519="DC1MDB02","DC1",IF(Sheet1!AM519="DC1MDB03","DC1",IF(Sheet1!AM519="DC1MDB04","DC1",IF(Sheet1!AM519="DC1MDB05","DC1",IF(Sheet1!AM519="DC1MDB06","DC1",IF(Sheet1!AM519="DC1MDB07","DC1",IF(Sheet1!AM519="DC1MDB08","DC1",IF(Sheet1!AM519="DC1MDB09","DC1",IF(Sheet1!AM519="DC1MDB10","DC1",IF(Sheet1!AM519="DC4MDB01","DC4",IF(Sheet1!AM519="DC4MDB02","DC4",IF(Sheet1!AM519="DC4MDB03","DC4",IF(Sheet1!AM519="DC4MDB04","DC4",IF(Sheet1!AM519="DC4MDB05","DC4",IF(Sheet1!AM519="DC4MDB06","DC4",IF(Sheet1!AM519="DC4MDB07","DC4",IF(Sheet1!AM519="DC4MDB08","DC4",IF(Sheet1!AM519="DC4MDB09","DC4",IF(Sheet1!AM519="DC4MDB10","DC4","$False"))))))))))))))))))))</f>
        <v>DC1</v>
      </c>
      <c r="AF519" t="s">
        <v>35</v>
      </c>
      <c r="AG519" t="e">
        <f t="shared" si="52"/>
        <v>#VALUE!</v>
      </c>
      <c r="AH519" t="e">
        <f t="shared" si="53"/>
        <v>#VALUE!</v>
      </c>
      <c r="AI519" t="s">
        <v>11</v>
      </c>
      <c r="AJ519" t="s">
        <v>12</v>
      </c>
      <c r="AK519" t="s">
        <v>13</v>
      </c>
      <c r="AL519" t="s">
        <v>14</v>
      </c>
      <c r="AM519" t="s">
        <v>5</v>
      </c>
      <c r="AN519" t="s">
        <v>15</v>
      </c>
      <c r="AO519" t="s">
        <v>16</v>
      </c>
      <c r="AP519" t="s">
        <v>17</v>
      </c>
      <c r="AQ519" t="s">
        <v>18</v>
      </c>
      <c r="AR519" t="s">
        <v>19</v>
      </c>
    </row>
    <row r="520" spans="1:44" ht="13.5" customHeight="1">
      <c r="A520" s="7"/>
      <c r="B520" s="7"/>
      <c r="C520" s="7"/>
      <c r="D520" s="8"/>
      <c r="F520" s="9" t="str">
        <f>(Sheet1!AE520)</f>
        <v/>
      </c>
      <c r="G520" t="str">
        <f>IF(OR(Sheet1!AH520="Yes",Sheet1!AF520="Yes"),"\\CMFP538\"&amp;Sheet1!AK520,"")</f>
        <v/>
      </c>
      <c r="H520" t="str">
        <f>IF(G520="","",Sheet1!AK520)</f>
        <v/>
      </c>
      <c r="I520" t="str">
        <f>IF(G520="","",Sheet1!AJ520)</f>
        <v/>
      </c>
      <c r="J520" t="e">
        <f>PROPER(Sheet1!Z520)</f>
        <v>#VALUE!</v>
      </c>
      <c r="K520" t="e">
        <f>PROPER(TRIM(IF(ISERROR(Sheet1!N520),Sheet1!Q520,Sheet1!N520)))</f>
        <v>#VALUE!</v>
      </c>
      <c r="L520" t="e">
        <f>PROPER(Sheet1!V520)</f>
        <v>#VALUE!</v>
      </c>
      <c r="M520" t="str">
        <f>TRIM(IF(ISERROR(Sheet1!P520),"",Sheet1!P520))</f>
        <v/>
      </c>
      <c r="N520" s="6" t="e">
        <f>(Sheet1!AA520)</f>
        <v>#VALUE!</v>
      </c>
      <c r="O520" s="6" t="e">
        <f t="shared" si="49"/>
        <v>#VALUE!</v>
      </c>
      <c r="P520" s="6" t="e">
        <f>IF(Sheet1!X520="No","No",IF(Sheet1!X520="","No","Yes"))</f>
        <v>#VALUE!</v>
      </c>
      <c r="Q520" t="e">
        <f>(Sheet1!AB520)</f>
        <v>#VALUE!</v>
      </c>
      <c r="R520" s="6" t="e">
        <f>IF(Sheet1!F520=FALSE,Q520,Sheet1!G520&amp;Sheet1!F520)</f>
        <v>#VALUE!</v>
      </c>
      <c r="S520" s="6" t="e">
        <f t="shared" si="50"/>
        <v>#VALUE!</v>
      </c>
      <c r="T520" s="6" t="e">
        <f>IF(Sheet1!A520=0,"C=US;A= ;P=Regional Municip;O=Lisgar;S="&amp;K520&amp;";"&amp;"G="&amp;L520&amp;";"&amp;"I="&amp;M520&amp;";","C=US;A= ;P=Regional Municip;O=Lisgar;S="&amp;K520&amp;";"&amp;"G="&amp;L520&amp;Sheet1!A520&amp;";"&amp;"I="&amp;M520&amp;";")</f>
        <v>#N/A</v>
      </c>
      <c r="U520" t="str">
        <f ca="1">(Sheet1!AM520)</f>
        <v>DC1MDB06</v>
      </c>
      <c r="V520" t="e">
        <f>(Sheet1!AC520)</f>
        <v>#VALUE!</v>
      </c>
      <c r="W520" t="e">
        <f>Sheet3!D520</f>
        <v>#VALUE!</v>
      </c>
      <c r="X520" t="e">
        <f>Sheet3!E520</f>
        <v>#VALUE!</v>
      </c>
      <c r="Y520" t="str">
        <f t="shared" si="48"/>
        <v/>
      </c>
      <c r="Z520" t="str">
        <f>IF(ISERROR(Sheet1!AI520),"",Sheet1!AI520)</f>
        <v/>
      </c>
      <c r="AA520" t="e">
        <f>IF(Sheet1!W520="Councillors",5120,IF(Sheet1!W520="Information Technology Services Dept.",1024,IF(Sheet1!W520="City Clerk and Solicitor Dept",1953,"No")))</f>
        <v>#VALUE!</v>
      </c>
      <c r="AB520" s="5" t="s">
        <v>96</v>
      </c>
      <c r="AC520" t="e">
        <f>IF(Sheet1!W520="Councillors",4608,IF(Sheet1!W520="Information Technology Services Dept.",921,IF(Sheet1!W520="City Clerk and Solicitor Dept",1855,"No")))</f>
        <v>#VALUE!</v>
      </c>
      <c r="AD520" t="e">
        <f t="shared" si="51"/>
        <v>#VALUE!</v>
      </c>
      <c r="AE520" t="str">
        <f ca="1">IF(Sheet1!AM520="DC1MDB01","DC1",IF(Sheet1!AM520="DC1MDB02","DC1",IF(Sheet1!AM520="DC1MDB03","DC1",IF(Sheet1!AM520="DC1MDB04","DC1",IF(Sheet1!AM520="DC1MDB05","DC1",IF(Sheet1!AM520="DC1MDB06","DC1",IF(Sheet1!AM520="DC1MDB07","DC1",IF(Sheet1!AM520="DC1MDB08","DC1",IF(Sheet1!AM520="DC1MDB09","DC1",IF(Sheet1!AM520="DC1MDB10","DC1",IF(Sheet1!AM520="DC4MDB01","DC4",IF(Sheet1!AM520="DC4MDB02","DC4",IF(Sheet1!AM520="DC4MDB03","DC4",IF(Sheet1!AM520="DC4MDB04","DC4",IF(Sheet1!AM520="DC4MDB05","DC4",IF(Sheet1!AM520="DC4MDB06","DC4",IF(Sheet1!AM520="DC4MDB07","DC4",IF(Sheet1!AM520="DC4MDB08","DC4",IF(Sheet1!AM520="DC4MDB09","DC4",IF(Sheet1!AM520="DC4MDB10","DC4","$False"))))))))))))))))))))</f>
        <v>DC1</v>
      </c>
      <c r="AF520" t="s">
        <v>35</v>
      </c>
      <c r="AG520" t="e">
        <f t="shared" si="52"/>
        <v>#VALUE!</v>
      </c>
      <c r="AH520" t="e">
        <f t="shared" si="53"/>
        <v>#VALUE!</v>
      </c>
      <c r="AI520" t="s">
        <v>11</v>
      </c>
      <c r="AJ520" t="s">
        <v>12</v>
      </c>
      <c r="AK520" t="s">
        <v>13</v>
      </c>
      <c r="AL520" t="s">
        <v>14</v>
      </c>
      <c r="AM520" t="s">
        <v>5</v>
      </c>
      <c r="AN520" t="s">
        <v>15</v>
      </c>
      <c r="AO520" t="s">
        <v>16</v>
      </c>
      <c r="AP520" t="s">
        <v>17</v>
      </c>
      <c r="AQ520" t="s">
        <v>18</v>
      </c>
      <c r="AR520" t="s">
        <v>19</v>
      </c>
    </row>
    <row r="521" spans="1:44" ht="13.5" customHeight="1">
      <c r="A521" s="7"/>
      <c r="B521" s="7"/>
      <c r="C521" s="7"/>
      <c r="D521" s="8"/>
      <c r="F521" s="9" t="str">
        <f>(Sheet1!AE521)</f>
        <v/>
      </c>
      <c r="G521" t="str">
        <f>IF(OR(Sheet1!AH521="Yes",Sheet1!AF521="Yes"),"\\CMFP538\"&amp;Sheet1!AK521,"")</f>
        <v/>
      </c>
      <c r="H521" t="str">
        <f>IF(G521="","",Sheet1!AK521)</f>
        <v/>
      </c>
      <c r="I521" t="str">
        <f>IF(G521="","",Sheet1!AJ521)</f>
        <v/>
      </c>
      <c r="J521" t="e">
        <f>PROPER(Sheet1!Z521)</f>
        <v>#VALUE!</v>
      </c>
      <c r="K521" t="e">
        <f>PROPER(TRIM(IF(ISERROR(Sheet1!N521),Sheet1!Q521,Sheet1!N521)))</f>
        <v>#VALUE!</v>
      </c>
      <c r="L521" t="e">
        <f>PROPER(Sheet1!V521)</f>
        <v>#VALUE!</v>
      </c>
      <c r="M521" t="str">
        <f>TRIM(IF(ISERROR(Sheet1!P521),"",Sheet1!P521))</f>
        <v/>
      </c>
      <c r="N521" s="6" t="e">
        <f>(Sheet1!AA521)</f>
        <v>#VALUE!</v>
      </c>
      <c r="O521" s="6" t="e">
        <f t="shared" si="49"/>
        <v>#VALUE!</v>
      </c>
      <c r="P521" s="6" t="e">
        <f>IF(Sheet1!X521="No","No",IF(Sheet1!X521="","No","Yes"))</f>
        <v>#VALUE!</v>
      </c>
      <c r="Q521" t="e">
        <f>(Sheet1!AB521)</f>
        <v>#VALUE!</v>
      </c>
      <c r="R521" s="6" t="e">
        <f>IF(Sheet1!F521=FALSE,Q521,Sheet1!G521&amp;Sheet1!F521)</f>
        <v>#VALUE!</v>
      </c>
      <c r="S521" s="6" t="e">
        <f t="shared" si="50"/>
        <v>#VALUE!</v>
      </c>
      <c r="T521" s="6" t="e">
        <f>IF(Sheet1!A521=0,"C=US;A= ;P=Regional Municip;O=Lisgar;S="&amp;K521&amp;";"&amp;"G="&amp;L521&amp;";"&amp;"I="&amp;M521&amp;";","C=US;A= ;P=Regional Municip;O=Lisgar;S="&amp;K521&amp;";"&amp;"G="&amp;L521&amp;Sheet1!A521&amp;";"&amp;"I="&amp;M521&amp;";")</f>
        <v>#N/A</v>
      </c>
      <c r="U521" t="str">
        <f ca="1">(Sheet1!AM521)</f>
        <v>DC4MDB03</v>
      </c>
      <c r="V521" t="e">
        <f>(Sheet1!AC521)</f>
        <v>#VALUE!</v>
      </c>
      <c r="W521" t="e">
        <f>Sheet3!D521</f>
        <v>#VALUE!</v>
      </c>
      <c r="X521" t="e">
        <f>Sheet3!E521</f>
        <v>#VALUE!</v>
      </c>
      <c r="Y521" t="str">
        <f t="shared" si="48"/>
        <v/>
      </c>
      <c r="Z521" t="str">
        <f>IF(ISERROR(Sheet1!AI521),"",Sheet1!AI521)</f>
        <v/>
      </c>
      <c r="AA521" t="e">
        <f>IF(Sheet1!W521="Councillors",5120,IF(Sheet1!W521="Information Technology Services Dept.",1024,IF(Sheet1!W521="City Clerk and Solicitor Dept",1953,"No")))</f>
        <v>#VALUE!</v>
      </c>
      <c r="AB521" s="5" t="s">
        <v>96</v>
      </c>
      <c r="AC521" t="e">
        <f>IF(Sheet1!W521="Councillors",4608,IF(Sheet1!W521="Information Technology Services Dept.",921,IF(Sheet1!W521="City Clerk and Solicitor Dept",1855,"No")))</f>
        <v>#VALUE!</v>
      </c>
      <c r="AD521" t="e">
        <f t="shared" si="51"/>
        <v>#VALUE!</v>
      </c>
      <c r="AE521" t="str">
        <f ca="1">IF(Sheet1!AM521="DC1MDB01","DC1",IF(Sheet1!AM521="DC1MDB02","DC1",IF(Sheet1!AM521="DC1MDB03","DC1",IF(Sheet1!AM521="DC1MDB04","DC1",IF(Sheet1!AM521="DC1MDB05","DC1",IF(Sheet1!AM521="DC1MDB06","DC1",IF(Sheet1!AM521="DC1MDB07","DC1",IF(Sheet1!AM521="DC1MDB08","DC1",IF(Sheet1!AM521="DC1MDB09","DC1",IF(Sheet1!AM521="DC1MDB10","DC1",IF(Sheet1!AM521="DC4MDB01","DC4",IF(Sheet1!AM521="DC4MDB02","DC4",IF(Sheet1!AM521="DC4MDB03","DC4",IF(Sheet1!AM521="DC4MDB04","DC4",IF(Sheet1!AM521="DC4MDB05","DC4",IF(Sheet1!AM521="DC4MDB06","DC4",IF(Sheet1!AM521="DC4MDB07","DC4",IF(Sheet1!AM521="DC4MDB08","DC4",IF(Sheet1!AM521="DC4MDB09","DC4",IF(Sheet1!AM521="DC4MDB10","DC4","$False"))))))))))))))))))))</f>
        <v>DC4</v>
      </c>
      <c r="AF521" t="s">
        <v>35</v>
      </c>
      <c r="AG521" t="e">
        <f t="shared" si="52"/>
        <v>#VALUE!</v>
      </c>
      <c r="AH521" t="e">
        <f t="shared" si="53"/>
        <v>#VALUE!</v>
      </c>
      <c r="AI521" t="s">
        <v>11</v>
      </c>
      <c r="AJ521" t="s">
        <v>12</v>
      </c>
      <c r="AK521" t="s">
        <v>13</v>
      </c>
      <c r="AL521" t="s">
        <v>14</v>
      </c>
      <c r="AM521" t="s">
        <v>5</v>
      </c>
      <c r="AN521" t="s">
        <v>15</v>
      </c>
      <c r="AO521" t="s">
        <v>16</v>
      </c>
      <c r="AP521" t="s">
        <v>17</v>
      </c>
      <c r="AQ521" t="s">
        <v>18</v>
      </c>
      <c r="AR521" t="s">
        <v>19</v>
      </c>
    </row>
    <row r="522" spans="1:44" ht="13.5" customHeight="1">
      <c r="A522" s="7"/>
      <c r="B522" s="7"/>
      <c r="C522" s="7"/>
      <c r="D522" s="8"/>
      <c r="F522" s="9" t="str">
        <f>(Sheet1!AE522)</f>
        <v/>
      </c>
      <c r="G522" t="str">
        <f>IF(OR(Sheet1!AH522="Yes",Sheet1!AF522="Yes"),"\\CMFP538\"&amp;Sheet1!AK522,"")</f>
        <v/>
      </c>
      <c r="H522" t="str">
        <f>IF(G522="","",Sheet1!AK522)</f>
        <v/>
      </c>
      <c r="I522" t="str">
        <f>IF(G522="","",Sheet1!AJ522)</f>
        <v/>
      </c>
      <c r="J522" t="e">
        <f>PROPER(Sheet1!Z522)</f>
        <v>#VALUE!</v>
      </c>
      <c r="K522" t="e">
        <f>PROPER(TRIM(IF(ISERROR(Sheet1!N522),Sheet1!Q522,Sheet1!N522)))</f>
        <v>#VALUE!</v>
      </c>
      <c r="L522" t="e">
        <f>PROPER(Sheet1!V522)</f>
        <v>#VALUE!</v>
      </c>
      <c r="M522" t="str">
        <f>TRIM(IF(ISERROR(Sheet1!P522),"",Sheet1!P522))</f>
        <v/>
      </c>
      <c r="N522" s="6" t="e">
        <f>(Sheet1!AA522)</f>
        <v>#VALUE!</v>
      </c>
      <c r="O522" s="6" t="e">
        <f t="shared" si="49"/>
        <v>#VALUE!</v>
      </c>
      <c r="P522" s="6" t="e">
        <f>IF(Sheet1!X522="No","No",IF(Sheet1!X522="","No","Yes"))</f>
        <v>#VALUE!</v>
      </c>
      <c r="Q522" t="e">
        <f>(Sheet1!AB522)</f>
        <v>#VALUE!</v>
      </c>
      <c r="R522" s="6" t="e">
        <f>IF(Sheet1!F522=FALSE,Q522,Sheet1!G522&amp;Sheet1!F522)</f>
        <v>#VALUE!</v>
      </c>
      <c r="S522" s="6" t="e">
        <f t="shared" si="50"/>
        <v>#VALUE!</v>
      </c>
      <c r="T522" s="6" t="e">
        <f>IF(Sheet1!A522=0,"C=US;A= ;P=Regional Municip;O=Lisgar;S="&amp;K522&amp;";"&amp;"G="&amp;L522&amp;";"&amp;"I="&amp;M522&amp;";","C=US;A= ;P=Regional Municip;O=Lisgar;S="&amp;K522&amp;";"&amp;"G="&amp;L522&amp;Sheet1!A522&amp;";"&amp;"I="&amp;M522&amp;";")</f>
        <v>#N/A</v>
      </c>
      <c r="U522" t="str">
        <f ca="1">(Sheet1!AM522)</f>
        <v>DC4MDB02</v>
      </c>
      <c r="V522" t="e">
        <f>(Sheet1!AC522)</f>
        <v>#VALUE!</v>
      </c>
      <c r="W522" t="e">
        <f>Sheet3!D522</f>
        <v>#VALUE!</v>
      </c>
      <c r="X522" t="e">
        <f>Sheet3!E522</f>
        <v>#VALUE!</v>
      </c>
      <c r="Y522" t="str">
        <f t="shared" si="48"/>
        <v/>
      </c>
      <c r="Z522" t="str">
        <f>IF(ISERROR(Sheet1!AI522),"",Sheet1!AI522)</f>
        <v/>
      </c>
      <c r="AA522" t="e">
        <f>IF(Sheet1!W522="Councillors",5120,IF(Sheet1!W522="Information Technology Services Dept.",1024,IF(Sheet1!W522="City Clerk and Solicitor Dept",1953,"No")))</f>
        <v>#VALUE!</v>
      </c>
      <c r="AB522" s="5" t="s">
        <v>96</v>
      </c>
      <c r="AC522" t="e">
        <f>IF(Sheet1!W522="Councillors",4608,IF(Sheet1!W522="Information Technology Services Dept.",921,IF(Sheet1!W522="City Clerk and Solicitor Dept",1855,"No")))</f>
        <v>#VALUE!</v>
      </c>
      <c r="AD522" t="e">
        <f t="shared" si="51"/>
        <v>#VALUE!</v>
      </c>
      <c r="AE522" t="str">
        <f ca="1">IF(Sheet1!AM522="DC1MDB01","DC1",IF(Sheet1!AM522="DC1MDB02","DC1",IF(Sheet1!AM522="DC1MDB03","DC1",IF(Sheet1!AM522="DC1MDB04","DC1",IF(Sheet1!AM522="DC1MDB05","DC1",IF(Sheet1!AM522="DC1MDB06","DC1",IF(Sheet1!AM522="DC1MDB07","DC1",IF(Sheet1!AM522="DC1MDB08","DC1",IF(Sheet1!AM522="DC1MDB09","DC1",IF(Sheet1!AM522="DC1MDB10","DC1",IF(Sheet1!AM522="DC4MDB01","DC4",IF(Sheet1!AM522="DC4MDB02","DC4",IF(Sheet1!AM522="DC4MDB03","DC4",IF(Sheet1!AM522="DC4MDB04","DC4",IF(Sheet1!AM522="DC4MDB05","DC4",IF(Sheet1!AM522="DC4MDB06","DC4",IF(Sheet1!AM522="DC4MDB07","DC4",IF(Sheet1!AM522="DC4MDB08","DC4",IF(Sheet1!AM522="DC4MDB09","DC4",IF(Sheet1!AM522="DC4MDB10","DC4","$False"))))))))))))))))))))</f>
        <v>DC4</v>
      </c>
      <c r="AF522" t="s">
        <v>35</v>
      </c>
      <c r="AG522" t="e">
        <f t="shared" si="52"/>
        <v>#VALUE!</v>
      </c>
      <c r="AH522" t="e">
        <f t="shared" si="53"/>
        <v>#VALUE!</v>
      </c>
      <c r="AI522" t="s">
        <v>11</v>
      </c>
      <c r="AJ522" t="s">
        <v>12</v>
      </c>
      <c r="AK522" t="s">
        <v>13</v>
      </c>
      <c r="AL522" t="s">
        <v>14</v>
      </c>
      <c r="AM522" t="s">
        <v>5</v>
      </c>
      <c r="AN522" t="s">
        <v>15</v>
      </c>
      <c r="AO522" t="s">
        <v>16</v>
      </c>
      <c r="AP522" t="s">
        <v>17</v>
      </c>
      <c r="AQ522" t="s">
        <v>18</v>
      </c>
      <c r="AR522" t="s">
        <v>19</v>
      </c>
    </row>
    <row r="523" spans="1:44" ht="13.5" customHeight="1">
      <c r="A523" s="7"/>
      <c r="B523" s="7"/>
      <c r="C523" s="7"/>
      <c r="D523" s="8"/>
      <c r="F523" s="9" t="str">
        <f>(Sheet1!AE523)</f>
        <v/>
      </c>
      <c r="G523" t="str">
        <f>IF(OR(Sheet1!AH523="Yes",Sheet1!AF523="Yes"),"\\CMFP538\"&amp;Sheet1!AK523,"")</f>
        <v/>
      </c>
      <c r="H523" t="str">
        <f>IF(G523="","",Sheet1!AK523)</f>
        <v/>
      </c>
      <c r="I523" t="str">
        <f>IF(G523="","",Sheet1!AJ523)</f>
        <v/>
      </c>
      <c r="J523" t="e">
        <f>PROPER(Sheet1!Z523)</f>
        <v>#VALUE!</v>
      </c>
      <c r="K523" t="e">
        <f>PROPER(TRIM(IF(ISERROR(Sheet1!N523),Sheet1!Q523,Sheet1!N523)))</f>
        <v>#VALUE!</v>
      </c>
      <c r="L523" t="e">
        <f>PROPER(Sheet1!V523)</f>
        <v>#VALUE!</v>
      </c>
      <c r="M523" t="str">
        <f>TRIM(IF(ISERROR(Sheet1!P523),"",Sheet1!P523))</f>
        <v/>
      </c>
      <c r="N523" s="6" t="e">
        <f>(Sheet1!AA523)</f>
        <v>#VALUE!</v>
      </c>
      <c r="O523" s="6" t="e">
        <f t="shared" si="49"/>
        <v>#VALUE!</v>
      </c>
      <c r="P523" s="6" t="e">
        <f>IF(Sheet1!X523="No","No",IF(Sheet1!X523="","No","Yes"))</f>
        <v>#VALUE!</v>
      </c>
      <c r="Q523" t="e">
        <f>(Sheet1!AB523)</f>
        <v>#VALUE!</v>
      </c>
      <c r="R523" s="6" t="e">
        <f>IF(Sheet1!F523=FALSE,Q523,Sheet1!G523&amp;Sheet1!F523)</f>
        <v>#VALUE!</v>
      </c>
      <c r="S523" s="6" t="e">
        <f t="shared" si="50"/>
        <v>#VALUE!</v>
      </c>
      <c r="T523" s="6" t="e">
        <f>IF(Sheet1!A523=0,"C=US;A= ;P=Regional Municip;O=Lisgar;S="&amp;K523&amp;";"&amp;"G="&amp;L523&amp;";"&amp;"I="&amp;M523&amp;";","C=US;A= ;P=Regional Municip;O=Lisgar;S="&amp;K523&amp;";"&amp;"G="&amp;L523&amp;Sheet1!A523&amp;";"&amp;"I="&amp;M523&amp;";")</f>
        <v>#N/A</v>
      </c>
      <c r="U523" t="str">
        <f ca="1">(Sheet1!AM523)</f>
        <v>DC1MDB07</v>
      </c>
      <c r="V523" t="e">
        <f>(Sheet1!AC523)</f>
        <v>#VALUE!</v>
      </c>
      <c r="W523" t="e">
        <f>Sheet3!D523</f>
        <v>#VALUE!</v>
      </c>
      <c r="X523" t="e">
        <f>Sheet3!E523</f>
        <v>#VALUE!</v>
      </c>
      <c r="Y523" t="str">
        <f t="shared" si="48"/>
        <v/>
      </c>
      <c r="Z523" t="str">
        <f>IF(ISERROR(Sheet1!AI523),"",Sheet1!AI523)</f>
        <v/>
      </c>
      <c r="AA523" t="e">
        <f>IF(Sheet1!W523="Councillors",5120,IF(Sheet1!W523="Information Technology Services Dept.",1024,IF(Sheet1!W523="City Clerk and Solicitor Dept",1953,"No")))</f>
        <v>#VALUE!</v>
      </c>
      <c r="AB523" s="5" t="s">
        <v>96</v>
      </c>
      <c r="AC523" t="e">
        <f>IF(Sheet1!W523="Councillors",4608,IF(Sheet1!W523="Information Technology Services Dept.",921,IF(Sheet1!W523="City Clerk and Solicitor Dept",1855,"No")))</f>
        <v>#VALUE!</v>
      </c>
      <c r="AD523" t="e">
        <f t="shared" si="51"/>
        <v>#VALUE!</v>
      </c>
      <c r="AE523" t="str">
        <f ca="1">IF(Sheet1!AM523="DC1MDB01","DC1",IF(Sheet1!AM523="DC1MDB02","DC1",IF(Sheet1!AM523="DC1MDB03","DC1",IF(Sheet1!AM523="DC1MDB04","DC1",IF(Sheet1!AM523="DC1MDB05","DC1",IF(Sheet1!AM523="DC1MDB06","DC1",IF(Sheet1!AM523="DC1MDB07","DC1",IF(Sheet1!AM523="DC1MDB08","DC1",IF(Sheet1!AM523="DC1MDB09","DC1",IF(Sheet1!AM523="DC1MDB10","DC1",IF(Sheet1!AM523="DC4MDB01","DC4",IF(Sheet1!AM523="DC4MDB02","DC4",IF(Sheet1!AM523="DC4MDB03","DC4",IF(Sheet1!AM523="DC4MDB04","DC4",IF(Sheet1!AM523="DC4MDB05","DC4",IF(Sheet1!AM523="DC4MDB06","DC4",IF(Sheet1!AM523="DC4MDB07","DC4",IF(Sheet1!AM523="DC4MDB08","DC4",IF(Sheet1!AM523="DC4MDB09","DC4",IF(Sheet1!AM523="DC4MDB10","DC4","$False"))))))))))))))))))))</f>
        <v>DC1</v>
      </c>
      <c r="AF523" t="s">
        <v>35</v>
      </c>
      <c r="AG523" t="e">
        <f t="shared" si="52"/>
        <v>#VALUE!</v>
      </c>
      <c r="AH523" t="e">
        <f t="shared" si="53"/>
        <v>#VALUE!</v>
      </c>
      <c r="AI523" t="s">
        <v>11</v>
      </c>
      <c r="AJ523" t="s">
        <v>12</v>
      </c>
      <c r="AK523" t="s">
        <v>13</v>
      </c>
      <c r="AL523" t="s">
        <v>14</v>
      </c>
      <c r="AM523" t="s">
        <v>5</v>
      </c>
      <c r="AN523" t="s">
        <v>15</v>
      </c>
      <c r="AO523" t="s">
        <v>16</v>
      </c>
      <c r="AP523" t="s">
        <v>17</v>
      </c>
      <c r="AQ523" t="s">
        <v>18</v>
      </c>
      <c r="AR523" t="s">
        <v>19</v>
      </c>
    </row>
    <row r="524" spans="1:44" ht="13.5" customHeight="1">
      <c r="A524" s="7"/>
      <c r="B524" s="7"/>
      <c r="C524" s="7"/>
      <c r="D524" s="8"/>
      <c r="F524" s="9" t="str">
        <f>(Sheet1!AE524)</f>
        <v/>
      </c>
      <c r="G524" t="str">
        <f>IF(OR(Sheet1!AH524="Yes",Sheet1!AF524="Yes"),"\\CMFP538\"&amp;Sheet1!AK524,"")</f>
        <v/>
      </c>
      <c r="H524" t="str">
        <f>IF(G524="","",Sheet1!AK524)</f>
        <v/>
      </c>
      <c r="I524" t="str">
        <f>IF(G524="","",Sheet1!AJ524)</f>
        <v/>
      </c>
      <c r="J524" t="e">
        <f>PROPER(Sheet1!Z524)</f>
        <v>#VALUE!</v>
      </c>
      <c r="K524" t="e">
        <f>PROPER(TRIM(IF(ISERROR(Sheet1!N524),Sheet1!Q524,Sheet1!N524)))</f>
        <v>#VALUE!</v>
      </c>
      <c r="L524" t="e">
        <f>PROPER(Sheet1!V524)</f>
        <v>#VALUE!</v>
      </c>
      <c r="M524" t="str">
        <f>TRIM(IF(ISERROR(Sheet1!P524),"",Sheet1!P524))</f>
        <v/>
      </c>
      <c r="N524" s="6" t="e">
        <f>(Sheet1!AA524)</f>
        <v>#VALUE!</v>
      </c>
      <c r="O524" s="6" t="e">
        <f t="shared" si="49"/>
        <v>#VALUE!</v>
      </c>
      <c r="P524" s="6" t="e">
        <f>IF(Sheet1!X524="No","No",IF(Sheet1!X524="","No","Yes"))</f>
        <v>#VALUE!</v>
      </c>
      <c r="Q524" t="e">
        <f>(Sheet1!AB524)</f>
        <v>#VALUE!</v>
      </c>
      <c r="R524" s="6" t="e">
        <f>IF(Sheet1!F524=FALSE,Q524,Sheet1!G524&amp;Sheet1!F524)</f>
        <v>#VALUE!</v>
      </c>
      <c r="S524" s="6" t="e">
        <f t="shared" si="50"/>
        <v>#VALUE!</v>
      </c>
      <c r="T524" s="6" t="e">
        <f>IF(Sheet1!A524=0,"C=US;A= ;P=Regional Municip;O=Lisgar;S="&amp;K524&amp;";"&amp;"G="&amp;L524&amp;";"&amp;"I="&amp;M524&amp;";","C=US;A= ;P=Regional Municip;O=Lisgar;S="&amp;K524&amp;";"&amp;"G="&amp;L524&amp;Sheet1!A524&amp;";"&amp;"I="&amp;M524&amp;";")</f>
        <v>#N/A</v>
      </c>
      <c r="U524" t="str">
        <f ca="1">(Sheet1!AM524)</f>
        <v>DC4MDB05</v>
      </c>
      <c r="V524" t="e">
        <f>(Sheet1!AC524)</f>
        <v>#VALUE!</v>
      </c>
      <c r="W524" t="e">
        <f>Sheet3!D524</f>
        <v>#VALUE!</v>
      </c>
      <c r="X524" t="e">
        <f>Sheet3!E524</f>
        <v>#VALUE!</v>
      </c>
      <c r="Y524" t="str">
        <f t="shared" si="48"/>
        <v/>
      </c>
      <c r="Z524" t="str">
        <f>IF(ISERROR(Sheet1!AI524),"",Sheet1!AI524)</f>
        <v/>
      </c>
      <c r="AA524" t="e">
        <f>IF(Sheet1!W524="Councillors",5120,IF(Sheet1!W524="Information Technology Services Dept.",1024,IF(Sheet1!W524="City Clerk and Solicitor Dept",1953,"No")))</f>
        <v>#VALUE!</v>
      </c>
      <c r="AB524" s="5" t="s">
        <v>96</v>
      </c>
      <c r="AC524" t="e">
        <f>IF(Sheet1!W524="Councillors",4608,IF(Sheet1!W524="Information Technology Services Dept.",921,IF(Sheet1!W524="City Clerk and Solicitor Dept",1855,"No")))</f>
        <v>#VALUE!</v>
      </c>
      <c r="AD524" t="e">
        <f t="shared" si="51"/>
        <v>#VALUE!</v>
      </c>
      <c r="AE524" t="str">
        <f ca="1">IF(Sheet1!AM524="DC1MDB01","DC1",IF(Sheet1!AM524="DC1MDB02","DC1",IF(Sheet1!AM524="DC1MDB03","DC1",IF(Sheet1!AM524="DC1MDB04","DC1",IF(Sheet1!AM524="DC1MDB05","DC1",IF(Sheet1!AM524="DC1MDB06","DC1",IF(Sheet1!AM524="DC1MDB07","DC1",IF(Sheet1!AM524="DC1MDB08","DC1",IF(Sheet1!AM524="DC1MDB09","DC1",IF(Sheet1!AM524="DC1MDB10","DC1",IF(Sheet1!AM524="DC4MDB01","DC4",IF(Sheet1!AM524="DC4MDB02","DC4",IF(Sheet1!AM524="DC4MDB03","DC4",IF(Sheet1!AM524="DC4MDB04","DC4",IF(Sheet1!AM524="DC4MDB05","DC4",IF(Sheet1!AM524="DC4MDB06","DC4",IF(Sheet1!AM524="DC4MDB07","DC4",IF(Sheet1!AM524="DC4MDB08","DC4",IF(Sheet1!AM524="DC4MDB09","DC4",IF(Sheet1!AM524="DC4MDB10","DC4","$False"))))))))))))))))))))</f>
        <v>DC4</v>
      </c>
      <c r="AF524" t="s">
        <v>35</v>
      </c>
      <c r="AG524" t="e">
        <f t="shared" si="52"/>
        <v>#VALUE!</v>
      </c>
      <c r="AH524" t="e">
        <f t="shared" si="53"/>
        <v>#VALUE!</v>
      </c>
      <c r="AI524" t="s">
        <v>11</v>
      </c>
      <c r="AJ524" t="s">
        <v>12</v>
      </c>
      <c r="AK524" t="s">
        <v>13</v>
      </c>
      <c r="AL524" t="s">
        <v>14</v>
      </c>
      <c r="AM524" t="s">
        <v>5</v>
      </c>
      <c r="AN524" t="s">
        <v>15</v>
      </c>
      <c r="AO524" t="s">
        <v>16</v>
      </c>
      <c r="AP524" t="s">
        <v>17</v>
      </c>
      <c r="AQ524" t="s">
        <v>18</v>
      </c>
      <c r="AR524" t="s">
        <v>19</v>
      </c>
    </row>
    <row r="525" spans="1:44" ht="13.5" customHeight="1">
      <c r="A525" s="7"/>
      <c r="B525" s="7"/>
      <c r="C525" s="7"/>
      <c r="D525" s="8"/>
      <c r="F525" s="9" t="str">
        <f>(Sheet1!AE525)</f>
        <v/>
      </c>
      <c r="G525" t="str">
        <f>IF(OR(Sheet1!AH525="Yes",Sheet1!AF525="Yes"),"\\CMFP538\"&amp;Sheet1!AK525,"")</f>
        <v/>
      </c>
      <c r="H525" t="str">
        <f>IF(G525="","",Sheet1!AK525)</f>
        <v/>
      </c>
      <c r="I525" t="str">
        <f>IF(G525="","",Sheet1!AJ525)</f>
        <v/>
      </c>
      <c r="J525" t="e">
        <f>PROPER(Sheet1!Z525)</f>
        <v>#VALUE!</v>
      </c>
      <c r="K525" t="e">
        <f>PROPER(TRIM(IF(ISERROR(Sheet1!N525),Sheet1!Q525,Sheet1!N525)))</f>
        <v>#VALUE!</v>
      </c>
      <c r="L525" t="e">
        <f>PROPER(Sheet1!V525)</f>
        <v>#VALUE!</v>
      </c>
      <c r="M525" t="str">
        <f>TRIM(IF(ISERROR(Sheet1!P525),"",Sheet1!P525))</f>
        <v/>
      </c>
      <c r="N525" s="6" t="e">
        <f>(Sheet1!AA525)</f>
        <v>#VALUE!</v>
      </c>
      <c r="O525" s="6" t="e">
        <f t="shared" si="49"/>
        <v>#VALUE!</v>
      </c>
      <c r="P525" s="6" t="e">
        <f>IF(Sheet1!X525="No","No",IF(Sheet1!X525="","No","Yes"))</f>
        <v>#VALUE!</v>
      </c>
      <c r="Q525" t="e">
        <f>(Sheet1!AB525)</f>
        <v>#VALUE!</v>
      </c>
      <c r="R525" s="6" t="e">
        <f>IF(Sheet1!F525=FALSE,Q525,Sheet1!G525&amp;Sheet1!F525)</f>
        <v>#VALUE!</v>
      </c>
      <c r="S525" s="6" t="e">
        <f t="shared" si="50"/>
        <v>#VALUE!</v>
      </c>
      <c r="T525" s="6" t="e">
        <f>IF(Sheet1!A525=0,"C=US;A= ;P=Regional Municip;O=Lisgar;S="&amp;K525&amp;";"&amp;"G="&amp;L525&amp;";"&amp;"I="&amp;M525&amp;";","C=US;A= ;P=Regional Municip;O=Lisgar;S="&amp;K525&amp;";"&amp;"G="&amp;L525&amp;Sheet1!A525&amp;";"&amp;"I="&amp;M525&amp;";")</f>
        <v>#N/A</v>
      </c>
      <c r="U525" t="str">
        <f ca="1">(Sheet1!AM525)</f>
        <v>DC1MDB04</v>
      </c>
      <c r="V525" t="e">
        <f>(Sheet1!AC525)</f>
        <v>#VALUE!</v>
      </c>
      <c r="W525" t="e">
        <f>Sheet3!D525</f>
        <v>#VALUE!</v>
      </c>
      <c r="X525" t="e">
        <f>Sheet3!E525</f>
        <v>#VALUE!</v>
      </c>
      <c r="Y525" t="str">
        <f t="shared" si="48"/>
        <v/>
      </c>
      <c r="Z525" t="str">
        <f>IF(ISERROR(Sheet1!AI525),"",Sheet1!AI525)</f>
        <v/>
      </c>
      <c r="AA525" t="e">
        <f>IF(Sheet1!W525="Councillors",5120,IF(Sheet1!W525="Information Technology Services Dept.",1024,IF(Sheet1!W525="City Clerk and Solicitor Dept",1953,"No")))</f>
        <v>#VALUE!</v>
      </c>
      <c r="AB525" s="5" t="s">
        <v>96</v>
      </c>
      <c r="AC525" t="e">
        <f>IF(Sheet1!W525="Councillors",4608,IF(Sheet1!W525="Information Technology Services Dept.",921,IF(Sheet1!W525="City Clerk and Solicitor Dept",1855,"No")))</f>
        <v>#VALUE!</v>
      </c>
      <c r="AD525" t="e">
        <f t="shared" si="51"/>
        <v>#VALUE!</v>
      </c>
      <c r="AE525" t="str">
        <f ca="1">IF(Sheet1!AM525="DC1MDB01","DC1",IF(Sheet1!AM525="DC1MDB02","DC1",IF(Sheet1!AM525="DC1MDB03","DC1",IF(Sheet1!AM525="DC1MDB04","DC1",IF(Sheet1!AM525="DC1MDB05","DC1",IF(Sheet1!AM525="DC1MDB06","DC1",IF(Sheet1!AM525="DC1MDB07","DC1",IF(Sheet1!AM525="DC1MDB08","DC1",IF(Sheet1!AM525="DC1MDB09","DC1",IF(Sheet1!AM525="DC1MDB10","DC1",IF(Sheet1!AM525="DC4MDB01","DC4",IF(Sheet1!AM525="DC4MDB02","DC4",IF(Sheet1!AM525="DC4MDB03","DC4",IF(Sheet1!AM525="DC4MDB04","DC4",IF(Sheet1!AM525="DC4MDB05","DC4",IF(Sheet1!AM525="DC4MDB06","DC4",IF(Sheet1!AM525="DC4MDB07","DC4",IF(Sheet1!AM525="DC4MDB08","DC4",IF(Sheet1!AM525="DC4MDB09","DC4",IF(Sheet1!AM525="DC4MDB10","DC4","$False"))))))))))))))))))))</f>
        <v>DC1</v>
      </c>
      <c r="AF525" t="s">
        <v>35</v>
      </c>
      <c r="AG525" t="e">
        <f t="shared" si="52"/>
        <v>#VALUE!</v>
      </c>
      <c r="AH525" t="e">
        <f t="shared" si="53"/>
        <v>#VALUE!</v>
      </c>
      <c r="AI525" t="s">
        <v>11</v>
      </c>
      <c r="AJ525" t="s">
        <v>12</v>
      </c>
      <c r="AK525" t="s">
        <v>13</v>
      </c>
      <c r="AL525" t="s">
        <v>14</v>
      </c>
      <c r="AM525" t="s">
        <v>5</v>
      </c>
      <c r="AN525" t="s">
        <v>15</v>
      </c>
      <c r="AO525" t="s">
        <v>16</v>
      </c>
      <c r="AP525" t="s">
        <v>17</v>
      </c>
      <c r="AQ525" t="s">
        <v>18</v>
      </c>
      <c r="AR525" t="s">
        <v>19</v>
      </c>
    </row>
    <row r="526" spans="1:44" ht="13.5" customHeight="1">
      <c r="A526" s="7"/>
      <c r="B526" s="7"/>
      <c r="C526" s="7"/>
      <c r="D526" s="8"/>
      <c r="F526" s="9" t="str">
        <f>(Sheet1!AE526)</f>
        <v/>
      </c>
      <c r="G526" t="str">
        <f>IF(OR(Sheet1!AH526="Yes",Sheet1!AF526="Yes"),"\\CMFP538\"&amp;Sheet1!AK526,"")</f>
        <v/>
      </c>
      <c r="H526" t="str">
        <f>IF(G526="","",Sheet1!AK526)</f>
        <v/>
      </c>
      <c r="I526" t="str">
        <f>IF(G526="","",Sheet1!AJ526)</f>
        <v/>
      </c>
      <c r="J526" t="e">
        <f>PROPER(Sheet1!Z526)</f>
        <v>#VALUE!</v>
      </c>
      <c r="K526" t="e">
        <f>PROPER(TRIM(IF(ISERROR(Sheet1!N526),Sheet1!Q526,Sheet1!N526)))</f>
        <v>#VALUE!</v>
      </c>
      <c r="L526" t="e">
        <f>PROPER(Sheet1!V526)</f>
        <v>#VALUE!</v>
      </c>
      <c r="M526" t="str">
        <f>TRIM(IF(ISERROR(Sheet1!P526),"",Sheet1!P526))</f>
        <v/>
      </c>
      <c r="N526" s="6" t="e">
        <f>(Sheet1!AA526)</f>
        <v>#VALUE!</v>
      </c>
      <c r="O526" s="6" t="e">
        <f t="shared" si="49"/>
        <v>#VALUE!</v>
      </c>
      <c r="P526" s="6" t="e">
        <f>IF(Sheet1!X526="No","No",IF(Sheet1!X526="","No","Yes"))</f>
        <v>#VALUE!</v>
      </c>
      <c r="Q526" t="e">
        <f>(Sheet1!AB526)</f>
        <v>#VALUE!</v>
      </c>
      <c r="R526" s="6" t="e">
        <f>IF(Sheet1!F526=FALSE,Q526,Sheet1!G526&amp;Sheet1!F526)</f>
        <v>#VALUE!</v>
      </c>
      <c r="S526" s="6" t="e">
        <f t="shared" si="50"/>
        <v>#VALUE!</v>
      </c>
      <c r="T526" s="6" t="e">
        <f>IF(Sheet1!A526=0,"C=US;A= ;P=Regional Municip;O=Lisgar;S="&amp;K526&amp;";"&amp;"G="&amp;L526&amp;";"&amp;"I="&amp;M526&amp;";","C=US;A= ;P=Regional Municip;O=Lisgar;S="&amp;K526&amp;";"&amp;"G="&amp;L526&amp;Sheet1!A526&amp;";"&amp;"I="&amp;M526&amp;";")</f>
        <v>#N/A</v>
      </c>
      <c r="U526" t="str">
        <f ca="1">(Sheet1!AM526)</f>
        <v>DC4MDB01</v>
      </c>
      <c r="V526" t="e">
        <f>(Sheet1!AC526)</f>
        <v>#VALUE!</v>
      </c>
      <c r="W526" t="e">
        <f>Sheet3!D526</f>
        <v>#VALUE!</v>
      </c>
      <c r="X526" t="e">
        <f>Sheet3!E526</f>
        <v>#VALUE!</v>
      </c>
      <c r="Y526" t="str">
        <f t="shared" si="48"/>
        <v/>
      </c>
      <c r="Z526" t="str">
        <f>IF(ISERROR(Sheet1!AI526),"",Sheet1!AI526)</f>
        <v/>
      </c>
      <c r="AA526" t="e">
        <f>IF(Sheet1!W526="Councillors",5120,IF(Sheet1!W526="Information Technology Services Dept.",1024,IF(Sheet1!W526="City Clerk and Solicitor Dept",1953,"No")))</f>
        <v>#VALUE!</v>
      </c>
      <c r="AB526" s="5" t="s">
        <v>96</v>
      </c>
      <c r="AC526" t="e">
        <f>IF(Sheet1!W526="Councillors",4608,IF(Sheet1!W526="Information Technology Services Dept.",921,IF(Sheet1!W526="City Clerk and Solicitor Dept",1855,"No")))</f>
        <v>#VALUE!</v>
      </c>
      <c r="AD526" t="e">
        <f t="shared" si="51"/>
        <v>#VALUE!</v>
      </c>
      <c r="AE526" t="str">
        <f ca="1">IF(Sheet1!AM526="DC1MDB01","DC1",IF(Sheet1!AM526="DC1MDB02","DC1",IF(Sheet1!AM526="DC1MDB03","DC1",IF(Sheet1!AM526="DC1MDB04","DC1",IF(Sheet1!AM526="DC1MDB05","DC1",IF(Sheet1!AM526="DC1MDB06","DC1",IF(Sheet1!AM526="DC1MDB07","DC1",IF(Sheet1!AM526="DC1MDB08","DC1",IF(Sheet1!AM526="DC1MDB09","DC1",IF(Sheet1!AM526="DC1MDB10","DC1",IF(Sheet1!AM526="DC4MDB01","DC4",IF(Sheet1!AM526="DC4MDB02","DC4",IF(Sheet1!AM526="DC4MDB03","DC4",IF(Sheet1!AM526="DC4MDB04","DC4",IF(Sheet1!AM526="DC4MDB05","DC4",IF(Sheet1!AM526="DC4MDB06","DC4",IF(Sheet1!AM526="DC4MDB07","DC4",IF(Sheet1!AM526="DC4MDB08","DC4",IF(Sheet1!AM526="DC4MDB09","DC4",IF(Sheet1!AM526="DC4MDB10","DC4","$False"))))))))))))))))))))</f>
        <v>DC4</v>
      </c>
      <c r="AF526" t="s">
        <v>35</v>
      </c>
      <c r="AG526" t="e">
        <f t="shared" si="52"/>
        <v>#VALUE!</v>
      </c>
      <c r="AH526" t="e">
        <f t="shared" si="53"/>
        <v>#VALUE!</v>
      </c>
      <c r="AI526" t="s">
        <v>11</v>
      </c>
      <c r="AJ526" t="s">
        <v>12</v>
      </c>
      <c r="AK526" t="s">
        <v>13</v>
      </c>
      <c r="AL526" t="s">
        <v>14</v>
      </c>
      <c r="AM526" t="s">
        <v>5</v>
      </c>
      <c r="AN526" t="s">
        <v>15</v>
      </c>
      <c r="AO526" t="s">
        <v>16</v>
      </c>
      <c r="AP526" t="s">
        <v>17</v>
      </c>
      <c r="AQ526" t="s">
        <v>18</v>
      </c>
      <c r="AR526" t="s">
        <v>19</v>
      </c>
    </row>
    <row r="527" spans="1:44" ht="13.5" customHeight="1">
      <c r="A527" s="7"/>
      <c r="B527" s="7"/>
      <c r="C527" s="7"/>
      <c r="D527" s="8"/>
      <c r="F527" s="9" t="str">
        <f>(Sheet1!AE527)</f>
        <v/>
      </c>
      <c r="G527" t="str">
        <f>IF(OR(Sheet1!AH527="Yes",Sheet1!AF527="Yes"),"\\CMFP538\"&amp;Sheet1!AK527,"")</f>
        <v/>
      </c>
      <c r="H527" t="str">
        <f>IF(G527="","",Sheet1!AK527)</f>
        <v/>
      </c>
      <c r="I527" t="str">
        <f>IF(G527="","",Sheet1!AJ527)</f>
        <v/>
      </c>
      <c r="J527" t="e">
        <f>PROPER(Sheet1!Z527)</f>
        <v>#VALUE!</v>
      </c>
      <c r="K527" t="e">
        <f>PROPER(TRIM(IF(ISERROR(Sheet1!N527),Sheet1!Q527,Sheet1!N527)))</f>
        <v>#VALUE!</v>
      </c>
      <c r="L527" t="e">
        <f>PROPER(Sheet1!V527)</f>
        <v>#VALUE!</v>
      </c>
      <c r="M527" t="str">
        <f>TRIM(IF(ISERROR(Sheet1!P527),"",Sheet1!P527))</f>
        <v/>
      </c>
      <c r="N527" s="6" t="e">
        <f>(Sheet1!AA527)</f>
        <v>#VALUE!</v>
      </c>
      <c r="O527" s="6" t="e">
        <f t="shared" si="49"/>
        <v>#VALUE!</v>
      </c>
      <c r="P527" s="6" t="e">
        <f>IF(Sheet1!X527="No","No",IF(Sheet1!X527="","No","Yes"))</f>
        <v>#VALUE!</v>
      </c>
      <c r="Q527" t="e">
        <f>(Sheet1!AB527)</f>
        <v>#VALUE!</v>
      </c>
      <c r="R527" s="6" t="e">
        <f>IF(Sheet1!F527=FALSE,Q527,Sheet1!G527&amp;Sheet1!F527)</f>
        <v>#VALUE!</v>
      </c>
      <c r="S527" s="6" t="e">
        <f t="shared" si="50"/>
        <v>#VALUE!</v>
      </c>
      <c r="T527" s="6" t="e">
        <f>IF(Sheet1!A527=0,"C=US;A= ;P=Regional Municip;O=Lisgar;S="&amp;K527&amp;";"&amp;"G="&amp;L527&amp;";"&amp;"I="&amp;M527&amp;";","C=US;A= ;P=Regional Municip;O=Lisgar;S="&amp;K527&amp;";"&amp;"G="&amp;L527&amp;Sheet1!A527&amp;";"&amp;"I="&amp;M527&amp;";")</f>
        <v>#N/A</v>
      </c>
      <c r="U527" t="str">
        <f ca="1">(Sheet1!AM527)</f>
        <v>DC4MDB09</v>
      </c>
      <c r="V527" t="e">
        <f>(Sheet1!AC527)</f>
        <v>#VALUE!</v>
      </c>
      <c r="W527" t="e">
        <f>Sheet3!D527</f>
        <v>#VALUE!</v>
      </c>
      <c r="X527" t="e">
        <f>Sheet3!E527</f>
        <v>#VALUE!</v>
      </c>
      <c r="Y527" t="str">
        <f t="shared" si="48"/>
        <v/>
      </c>
      <c r="Z527" t="str">
        <f>IF(ISERROR(Sheet1!AI527),"",Sheet1!AI527)</f>
        <v/>
      </c>
      <c r="AA527" t="e">
        <f>IF(Sheet1!W527="Councillors",5120,IF(Sheet1!W527="Information Technology Services Dept.",1024,IF(Sheet1!W527="City Clerk and Solicitor Dept",1953,"No")))</f>
        <v>#VALUE!</v>
      </c>
      <c r="AB527" s="5" t="s">
        <v>96</v>
      </c>
      <c r="AC527" t="e">
        <f>IF(Sheet1!W527="Councillors",4608,IF(Sheet1!W527="Information Technology Services Dept.",921,IF(Sheet1!W527="City Clerk and Solicitor Dept",1855,"No")))</f>
        <v>#VALUE!</v>
      </c>
      <c r="AD527" t="e">
        <f t="shared" si="51"/>
        <v>#VALUE!</v>
      </c>
      <c r="AE527" t="str">
        <f ca="1">IF(Sheet1!AM527="DC1MDB01","DC1",IF(Sheet1!AM527="DC1MDB02","DC1",IF(Sheet1!AM527="DC1MDB03","DC1",IF(Sheet1!AM527="DC1MDB04","DC1",IF(Sheet1!AM527="DC1MDB05","DC1",IF(Sheet1!AM527="DC1MDB06","DC1",IF(Sheet1!AM527="DC1MDB07","DC1",IF(Sheet1!AM527="DC1MDB08","DC1",IF(Sheet1!AM527="DC1MDB09","DC1",IF(Sheet1!AM527="DC1MDB10","DC1",IF(Sheet1!AM527="DC4MDB01","DC4",IF(Sheet1!AM527="DC4MDB02","DC4",IF(Sheet1!AM527="DC4MDB03","DC4",IF(Sheet1!AM527="DC4MDB04","DC4",IF(Sheet1!AM527="DC4MDB05","DC4",IF(Sheet1!AM527="DC4MDB06","DC4",IF(Sheet1!AM527="DC4MDB07","DC4",IF(Sheet1!AM527="DC4MDB08","DC4",IF(Sheet1!AM527="DC4MDB09","DC4",IF(Sheet1!AM527="DC4MDB10","DC4","$False"))))))))))))))))))))</f>
        <v>DC4</v>
      </c>
      <c r="AF527" t="s">
        <v>35</v>
      </c>
      <c r="AG527" t="e">
        <f t="shared" si="52"/>
        <v>#VALUE!</v>
      </c>
      <c r="AH527" t="e">
        <f t="shared" si="53"/>
        <v>#VALUE!</v>
      </c>
      <c r="AI527" t="s">
        <v>11</v>
      </c>
      <c r="AJ527" t="s">
        <v>12</v>
      </c>
      <c r="AK527" t="s">
        <v>13</v>
      </c>
      <c r="AL527" t="s">
        <v>14</v>
      </c>
      <c r="AM527" t="s">
        <v>5</v>
      </c>
      <c r="AN527" t="s">
        <v>15</v>
      </c>
      <c r="AO527" t="s">
        <v>16</v>
      </c>
      <c r="AP527" t="s">
        <v>17</v>
      </c>
      <c r="AQ527" t="s">
        <v>18</v>
      </c>
      <c r="AR527" t="s">
        <v>19</v>
      </c>
    </row>
    <row r="528" spans="1:44" ht="13.5" customHeight="1">
      <c r="A528" s="7"/>
      <c r="B528" s="7"/>
      <c r="C528" s="7"/>
      <c r="D528" s="8"/>
      <c r="F528" s="9" t="str">
        <f>(Sheet1!AE528)</f>
        <v/>
      </c>
      <c r="G528" t="str">
        <f>IF(OR(Sheet1!AH528="Yes",Sheet1!AF528="Yes"),"\\CMFP538\"&amp;Sheet1!AK528,"")</f>
        <v/>
      </c>
      <c r="H528" t="str">
        <f>IF(G528="","",Sheet1!AK528)</f>
        <v/>
      </c>
      <c r="I528" t="str">
        <f>IF(G528="","",Sheet1!AJ528)</f>
        <v/>
      </c>
      <c r="J528" t="e">
        <f>PROPER(Sheet1!Z528)</f>
        <v>#VALUE!</v>
      </c>
      <c r="K528" t="e">
        <f>PROPER(TRIM(IF(ISERROR(Sheet1!N528),Sheet1!Q528,Sheet1!N528)))</f>
        <v>#VALUE!</v>
      </c>
      <c r="L528" t="e">
        <f>PROPER(Sheet1!V528)</f>
        <v>#VALUE!</v>
      </c>
      <c r="M528" t="str">
        <f>TRIM(IF(ISERROR(Sheet1!P528),"",Sheet1!P528))</f>
        <v/>
      </c>
      <c r="N528" s="6" t="e">
        <f>(Sheet1!AA528)</f>
        <v>#VALUE!</v>
      </c>
      <c r="O528" s="6" t="e">
        <f t="shared" si="49"/>
        <v>#VALUE!</v>
      </c>
      <c r="P528" s="6" t="e">
        <f>IF(Sheet1!X528="No","No",IF(Sheet1!X528="","No","Yes"))</f>
        <v>#VALUE!</v>
      </c>
      <c r="Q528" t="e">
        <f>(Sheet1!AB528)</f>
        <v>#VALUE!</v>
      </c>
      <c r="R528" s="6" t="e">
        <f>IF(Sheet1!F528=FALSE,Q528,Sheet1!G528&amp;Sheet1!F528)</f>
        <v>#VALUE!</v>
      </c>
      <c r="S528" s="6" t="e">
        <f t="shared" si="50"/>
        <v>#VALUE!</v>
      </c>
      <c r="T528" s="6" t="e">
        <f>IF(Sheet1!A528=0,"C=US;A= ;P=Regional Municip;O=Lisgar;S="&amp;K528&amp;";"&amp;"G="&amp;L528&amp;";"&amp;"I="&amp;M528&amp;";","C=US;A= ;P=Regional Municip;O=Lisgar;S="&amp;K528&amp;";"&amp;"G="&amp;L528&amp;Sheet1!A528&amp;";"&amp;"I="&amp;M528&amp;";")</f>
        <v>#N/A</v>
      </c>
      <c r="U528" t="str">
        <f ca="1">(Sheet1!AM528)</f>
        <v>DC1MDB04</v>
      </c>
      <c r="V528" t="e">
        <f>(Sheet1!AC528)</f>
        <v>#VALUE!</v>
      </c>
      <c r="W528" t="e">
        <f>Sheet3!D528</f>
        <v>#VALUE!</v>
      </c>
      <c r="X528" t="e">
        <f>Sheet3!E528</f>
        <v>#VALUE!</v>
      </c>
      <c r="Y528" t="str">
        <f t="shared" si="48"/>
        <v/>
      </c>
      <c r="Z528" t="str">
        <f>IF(ISERROR(Sheet1!AI528),"",Sheet1!AI528)</f>
        <v/>
      </c>
      <c r="AA528" t="e">
        <f>IF(Sheet1!W528="Councillors",5120,IF(Sheet1!W528="Information Technology Services Dept.",1024,IF(Sheet1!W528="City Clerk and Solicitor Dept",1953,"No")))</f>
        <v>#VALUE!</v>
      </c>
      <c r="AB528" s="5" t="s">
        <v>96</v>
      </c>
      <c r="AC528" t="e">
        <f>IF(Sheet1!W528="Councillors",4608,IF(Sheet1!W528="Information Technology Services Dept.",921,IF(Sheet1!W528="City Clerk and Solicitor Dept",1855,"No")))</f>
        <v>#VALUE!</v>
      </c>
      <c r="AD528" t="e">
        <f t="shared" si="51"/>
        <v>#VALUE!</v>
      </c>
      <c r="AE528" t="str">
        <f ca="1">IF(Sheet1!AM528="DC1MDB01","DC1",IF(Sheet1!AM528="DC1MDB02","DC1",IF(Sheet1!AM528="DC1MDB03","DC1",IF(Sheet1!AM528="DC1MDB04","DC1",IF(Sheet1!AM528="DC1MDB05","DC1",IF(Sheet1!AM528="DC1MDB06","DC1",IF(Sheet1!AM528="DC1MDB07","DC1",IF(Sheet1!AM528="DC1MDB08","DC1",IF(Sheet1!AM528="DC1MDB09","DC1",IF(Sheet1!AM528="DC1MDB10","DC1",IF(Sheet1!AM528="DC4MDB01","DC4",IF(Sheet1!AM528="DC4MDB02","DC4",IF(Sheet1!AM528="DC4MDB03","DC4",IF(Sheet1!AM528="DC4MDB04","DC4",IF(Sheet1!AM528="DC4MDB05","DC4",IF(Sheet1!AM528="DC4MDB06","DC4",IF(Sheet1!AM528="DC4MDB07","DC4",IF(Sheet1!AM528="DC4MDB08","DC4",IF(Sheet1!AM528="DC4MDB09","DC4",IF(Sheet1!AM528="DC4MDB10","DC4","$False"))))))))))))))))))))</f>
        <v>DC1</v>
      </c>
      <c r="AF528" t="s">
        <v>35</v>
      </c>
      <c r="AG528" t="e">
        <f t="shared" si="52"/>
        <v>#VALUE!</v>
      </c>
      <c r="AH528" t="e">
        <f t="shared" si="53"/>
        <v>#VALUE!</v>
      </c>
      <c r="AI528" t="s">
        <v>11</v>
      </c>
      <c r="AJ528" t="s">
        <v>12</v>
      </c>
      <c r="AK528" t="s">
        <v>13</v>
      </c>
      <c r="AL528" t="s">
        <v>14</v>
      </c>
      <c r="AM528" t="s">
        <v>5</v>
      </c>
      <c r="AN528" t="s">
        <v>15</v>
      </c>
      <c r="AO528" t="s">
        <v>16</v>
      </c>
      <c r="AP528" t="s">
        <v>17</v>
      </c>
      <c r="AQ528" t="s">
        <v>18</v>
      </c>
      <c r="AR528" t="s">
        <v>19</v>
      </c>
    </row>
    <row r="529" spans="1:44" ht="13.5" customHeight="1">
      <c r="A529" s="7"/>
      <c r="B529" s="7"/>
      <c r="C529" s="7"/>
      <c r="D529" s="8"/>
      <c r="F529" s="9" t="str">
        <f>(Sheet1!AE529)</f>
        <v/>
      </c>
      <c r="G529" t="str">
        <f>IF(OR(Sheet1!AH529="Yes",Sheet1!AF529="Yes"),"\\CMFP538\"&amp;Sheet1!AK529,"")</f>
        <v/>
      </c>
      <c r="H529" t="str">
        <f>IF(G529="","",Sheet1!AK529)</f>
        <v/>
      </c>
      <c r="I529" t="str">
        <f>IF(G529="","",Sheet1!AJ529)</f>
        <v/>
      </c>
      <c r="J529" t="e">
        <f>PROPER(Sheet1!Z529)</f>
        <v>#VALUE!</v>
      </c>
      <c r="K529" t="e">
        <f>PROPER(TRIM(IF(ISERROR(Sheet1!N529),Sheet1!Q529,Sheet1!N529)))</f>
        <v>#VALUE!</v>
      </c>
      <c r="L529" t="e">
        <f>PROPER(Sheet1!V529)</f>
        <v>#VALUE!</v>
      </c>
      <c r="M529" t="str">
        <f>TRIM(IF(ISERROR(Sheet1!P529),"",Sheet1!P529))</f>
        <v/>
      </c>
      <c r="N529" s="6" t="e">
        <f>(Sheet1!AA529)</f>
        <v>#VALUE!</v>
      </c>
      <c r="O529" s="6" t="e">
        <f t="shared" si="49"/>
        <v>#VALUE!</v>
      </c>
      <c r="P529" s="6" t="e">
        <f>IF(Sheet1!X529="No","No",IF(Sheet1!X529="","No","Yes"))</f>
        <v>#VALUE!</v>
      </c>
      <c r="Q529" t="e">
        <f>(Sheet1!AB529)</f>
        <v>#VALUE!</v>
      </c>
      <c r="R529" s="6" t="e">
        <f>IF(Sheet1!F529=FALSE,Q529,Sheet1!G529&amp;Sheet1!F529)</f>
        <v>#VALUE!</v>
      </c>
      <c r="S529" s="6" t="e">
        <f t="shared" si="50"/>
        <v>#VALUE!</v>
      </c>
      <c r="T529" s="6" t="e">
        <f>IF(Sheet1!A529=0,"C=US;A= ;P=Regional Municip;O=Lisgar;S="&amp;K529&amp;";"&amp;"G="&amp;L529&amp;";"&amp;"I="&amp;M529&amp;";","C=US;A= ;P=Regional Municip;O=Lisgar;S="&amp;K529&amp;";"&amp;"G="&amp;L529&amp;Sheet1!A529&amp;";"&amp;"I="&amp;M529&amp;";")</f>
        <v>#N/A</v>
      </c>
      <c r="U529" t="str">
        <f ca="1">(Sheet1!AM529)</f>
        <v>DC1MDB08</v>
      </c>
      <c r="V529" t="e">
        <f>(Sheet1!AC529)</f>
        <v>#VALUE!</v>
      </c>
      <c r="W529" t="e">
        <f>Sheet3!D529</f>
        <v>#VALUE!</v>
      </c>
      <c r="X529" t="e">
        <f>Sheet3!E529</f>
        <v>#VALUE!</v>
      </c>
      <c r="Y529" t="str">
        <f t="shared" si="48"/>
        <v/>
      </c>
      <c r="Z529" t="str">
        <f>IF(ISERROR(Sheet1!AI529),"",Sheet1!AI529)</f>
        <v/>
      </c>
      <c r="AA529" t="e">
        <f>IF(Sheet1!W529="Councillors",5120,IF(Sheet1!W529="Information Technology Services Dept.",1024,IF(Sheet1!W529="City Clerk and Solicitor Dept",1953,"No")))</f>
        <v>#VALUE!</v>
      </c>
      <c r="AB529" s="5" t="s">
        <v>96</v>
      </c>
      <c r="AC529" t="e">
        <f>IF(Sheet1!W529="Councillors",4608,IF(Sheet1!W529="Information Technology Services Dept.",921,IF(Sheet1!W529="City Clerk and Solicitor Dept",1855,"No")))</f>
        <v>#VALUE!</v>
      </c>
      <c r="AD529" t="e">
        <f t="shared" si="51"/>
        <v>#VALUE!</v>
      </c>
      <c r="AE529" t="str">
        <f ca="1">IF(Sheet1!AM529="DC1MDB01","DC1",IF(Sheet1!AM529="DC1MDB02","DC1",IF(Sheet1!AM529="DC1MDB03","DC1",IF(Sheet1!AM529="DC1MDB04","DC1",IF(Sheet1!AM529="DC1MDB05","DC1",IF(Sheet1!AM529="DC1MDB06","DC1",IF(Sheet1!AM529="DC1MDB07","DC1",IF(Sheet1!AM529="DC1MDB08","DC1",IF(Sheet1!AM529="DC1MDB09","DC1",IF(Sheet1!AM529="DC1MDB10","DC1",IF(Sheet1!AM529="DC4MDB01","DC4",IF(Sheet1!AM529="DC4MDB02","DC4",IF(Sheet1!AM529="DC4MDB03","DC4",IF(Sheet1!AM529="DC4MDB04","DC4",IF(Sheet1!AM529="DC4MDB05","DC4",IF(Sheet1!AM529="DC4MDB06","DC4",IF(Sheet1!AM529="DC4MDB07","DC4",IF(Sheet1!AM529="DC4MDB08","DC4",IF(Sheet1!AM529="DC4MDB09","DC4",IF(Sheet1!AM529="DC4MDB10","DC4","$False"))))))))))))))))))))</f>
        <v>DC1</v>
      </c>
      <c r="AF529" t="s">
        <v>35</v>
      </c>
      <c r="AG529" t="e">
        <f t="shared" si="52"/>
        <v>#VALUE!</v>
      </c>
      <c r="AH529" t="e">
        <f t="shared" si="53"/>
        <v>#VALUE!</v>
      </c>
      <c r="AI529" t="s">
        <v>11</v>
      </c>
      <c r="AJ529" t="s">
        <v>12</v>
      </c>
      <c r="AK529" t="s">
        <v>13</v>
      </c>
      <c r="AL529" t="s">
        <v>14</v>
      </c>
      <c r="AM529" t="s">
        <v>5</v>
      </c>
      <c r="AN529" t="s">
        <v>15</v>
      </c>
      <c r="AO529" t="s">
        <v>16</v>
      </c>
      <c r="AP529" t="s">
        <v>17</v>
      </c>
      <c r="AQ529" t="s">
        <v>18</v>
      </c>
      <c r="AR529" t="s">
        <v>19</v>
      </c>
    </row>
    <row r="530" spans="1:44" ht="13.5" customHeight="1">
      <c r="A530" s="7"/>
      <c r="B530" s="7"/>
      <c r="C530" s="7"/>
      <c r="D530" s="8"/>
      <c r="F530" s="9" t="str">
        <f>(Sheet1!AE530)</f>
        <v/>
      </c>
      <c r="G530" t="str">
        <f>IF(OR(Sheet1!AH530="Yes",Sheet1!AF530="Yes"),"\\CMFP538\"&amp;Sheet1!AK530,"")</f>
        <v/>
      </c>
      <c r="H530" t="str">
        <f>IF(G530="","",Sheet1!AK530)</f>
        <v/>
      </c>
      <c r="I530" t="str">
        <f>IF(G530="","",Sheet1!AJ530)</f>
        <v/>
      </c>
      <c r="J530" t="e">
        <f>PROPER(Sheet1!Z530)</f>
        <v>#VALUE!</v>
      </c>
      <c r="K530" t="e">
        <f>PROPER(TRIM(IF(ISERROR(Sheet1!N530),Sheet1!Q530,Sheet1!N530)))</f>
        <v>#VALUE!</v>
      </c>
      <c r="L530" t="e">
        <f>PROPER(Sheet1!V530)</f>
        <v>#VALUE!</v>
      </c>
      <c r="M530" t="str">
        <f>TRIM(IF(ISERROR(Sheet1!P530),"",Sheet1!P530))</f>
        <v/>
      </c>
      <c r="N530" s="6" t="e">
        <f>(Sheet1!AA530)</f>
        <v>#VALUE!</v>
      </c>
      <c r="O530" s="6" t="e">
        <f t="shared" si="49"/>
        <v>#VALUE!</v>
      </c>
      <c r="P530" s="6" t="e">
        <f>IF(Sheet1!X530="No","No",IF(Sheet1!X530="","No","Yes"))</f>
        <v>#VALUE!</v>
      </c>
      <c r="Q530" t="e">
        <f>(Sheet1!AB530)</f>
        <v>#VALUE!</v>
      </c>
      <c r="R530" s="6" t="e">
        <f>IF(Sheet1!F530=FALSE,Q530,Sheet1!G530&amp;Sheet1!F530)</f>
        <v>#VALUE!</v>
      </c>
      <c r="S530" s="6" t="e">
        <f t="shared" si="50"/>
        <v>#VALUE!</v>
      </c>
      <c r="T530" s="6" t="e">
        <f>IF(Sheet1!A530=0,"C=US;A= ;P=Regional Municip;O=Lisgar;S="&amp;K530&amp;";"&amp;"G="&amp;L530&amp;";"&amp;"I="&amp;M530&amp;";","C=US;A= ;P=Regional Municip;O=Lisgar;S="&amp;K530&amp;";"&amp;"G="&amp;L530&amp;Sheet1!A530&amp;";"&amp;"I="&amp;M530&amp;";")</f>
        <v>#N/A</v>
      </c>
      <c r="U530" t="str">
        <f ca="1">(Sheet1!AM530)</f>
        <v>DC4MDB03</v>
      </c>
      <c r="V530" t="e">
        <f>(Sheet1!AC530)</f>
        <v>#VALUE!</v>
      </c>
      <c r="W530" t="e">
        <f>Sheet3!D530</f>
        <v>#VALUE!</v>
      </c>
      <c r="X530" t="e">
        <f>Sheet3!E530</f>
        <v>#VALUE!</v>
      </c>
      <c r="Y530" t="str">
        <f t="shared" si="48"/>
        <v/>
      </c>
      <c r="Z530" t="str">
        <f>IF(ISERROR(Sheet1!AI530),"",Sheet1!AI530)</f>
        <v/>
      </c>
      <c r="AA530" t="e">
        <f>IF(Sheet1!W530="Councillors",5120,IF(Sheet1!W530="Information Technology Services Dept.",1024,IF(Sheet1!W530="City Clerk and Solicitor Dept",1953,"No")))</f>
        <v>#VALUE!</v>
      </c>
      <c r="AB530" s="5" t="s">
        <v>96</v>
      </c>
      <c r="AC530" t="e">
        <f>IF(Sheet1!W530="Councillors",4608,IF(Sheet1!W530="Information Technology Services Dept.",921,IF(Sheet1!W530="City Clerk and Solicitor Dept",1855,"No")))</f>
        <v>#VALUE!</v>
      </c>
      <c r="AD530" t="e">
        <f t="shared" si="51"/>
        <v>#VALUE!</v>
      </c>
      <c r="AE530" t="str">
        <f ca="1">IF(Sheet1!AM530="DC1MDB01","DC1",IF(Sheet1!AM530="DC1MDB02","DC1",IF(Sheet1!AM530="DC1MDB03","DC1",IF(Sheet1!AM530="DC1MDB04","DC1",IF(Sheet1!AM530="DC1MDB05","DC1",IF(Sheet1!AM530="DC1MDB06","DC1",IF(Sheet1!AM530="DC1MDB07","DC1",IF(Sheet1!AM530="DC1MDB08","DC1",IF(Sheet1!AM530="DC1MDB09","DC1",IF(Sheet1!AM530="DC1MDB10","DC1",IF(Sheet1!AM530="DC4MDB01","DC4",IF(Sheet1!AM530="DC4MDB02","DC4",IF(Sheet1!AM530="DC4MDB03","DC4",IF(Sheet1!AM530="DC4MDB04","DC4",IF(Sheet1!AM530="DC4MDB05","DC4",IF(Sheet1!AM530="DC4MDB06","DC4",IF(Sheet1!AM530="DC4MDB07","DC4",IF(Sheet1!AM530="DC4MDB08","DC4",IF(Sheet1!AM530="DC4MDB09","DC4",IF(Sheet1!AM530="DC4MDB10","DC4","$False"))))))))))))))))))))</f>
        <v>DC4</v>
      </c>
      <c r="AF530" t="s">
        <v>35</v>
      </c>
      <c r="AG530" t="e">
        <f t="shared" si="52"/>
        <v>#VALUE!</v>
      </c>
      <c r="AH530" t="e">
        <f t="shared" si="53"/>
        <v>#VALUE!</v>
      </c>
      <c r="AI530" t="s">
        <v>11</v>
      </c>
      <c r="AJ530" t="s">
        <v>12</v>
      </c>
      <c r="AK530" t="s">
        <v>13</v>
      </c>
      <c r="AL530" t="s">
        <v>14</v>
      </c>
      <c r="AM530" t="s">
        <v>5</v>
      </c>
      <c r="AN530" t="s">
        <v>15</v>
      </c>
      <c r="AO530" t="s">
        <v>16</v>
      </c>
      <c r="AP530" t="s">
        <v>17</v>
      </c>
      <c r="AQ530" t="s">
        <v>18</v>
      </c>
      <c r="AR530" t="s">
        <v>19</v>
      </c>
    </row>
    <row r="531" spans="1:44" ht="13.5" customHeight="1">
      <c r="A531" s="7"/>
      <c r="B531" s="7"/>
      <c r="C531" s="7"/>
      <c r="D531" s="8"/>
      <c r="F531" s="9" t="str">
        <f>(Sheet1!AE531)</f>
        <v/>
      </c>
      <c r="G531" t="str">
        <f>IF(OR(Sheet1!AH531="Yes",Sheet1!AF531="Yes"),"\\CMFP538\"&amp;Sheet1!AK531,"")</f>
        <v/>
      </c>
      <c r="H531" t="str">
        <f>IF(G531="","",Sheet1!AK531)</f>
        <v/>
      </c>
      <c r="I531" t="str">
        <f>IF(G531="","",Sheet1!AJ531)</f>
        <v/>
      </c>
      <c r="J531" t="e">
        <f>PROPER(Sheet1!Z531)</f>
        <v>#VALUE!</v>
      </c>
      <c r="K531" t="e">
        <f>PROPER(TRIM(IF(ISERROR(Sheet1!N531),Sheet1!Q531,Sheet1!N531)))</f>
        <v>#VALUE!</v>
      </c>
      <c r="L531" t="e">
        <f>PROPER(Sheet1!V531)</f>
        <v>#VALUE!</v>
      </c>
      <c r="M531" t="str">
        <f>TRIM(IF(ISERROR(Sheet1!P531),"",Sheet1!P531))</f>
        <v/>
      </c>
      <c r="N531" s="6" t="e">
        <f>(Sheet1!AA531)</f>
        <v>#VALUE!</v>
      </c>
      <c r="O531" s="6" t="e">
        <f t="shared" si="49"/>
        <v>#VALUE!</v>
      </c>
      <c r="P531" s="6" t="e">
        <f>IF(Sheet1!X531="No","No",IF(Sheet1!X531="","No","Yes"))</f>
        <v>#VALUE!</v>
      </c>
      <c r="Q531" t="e">
        <f>(Sheet1!AB531)</f>
        <v>#VALUE!</v>
      </c>
      <c r="R531" s="6" t="e">
        <f>IF(Sheet1!F531=FALSE,Q531,Sheet1!G531&amp;Sheet1!F531)</f>
        <v>#VALUE!</v>
      </c>
      <c r="S531" s="6" t="e">
        <f t="shared" si="50"/>
        <v>#VALUE!</v>
      </c>
      <c r="T531" s="6" t="e">
        <f>IF(Sheet1!A531=0,"C=US;A= ;P=Regional Municip;O=Lisgar;S="&amp;K531&amp;";"&amp;"G="&amp;L531&amp;";"&amp;"I="&amp;M531&amp;";","C=US;A= ;P=Regional Municip;O=Lisgar;S="&amp;K531&amp;";"&amp;"G="&amp;L531&amp;Sheet1!A531&amp;";"&amp;"I="&amp;M531&amp;";")</f>
        <v>#N/A</v>
      </c>
      <c r="U531" t="str">
        <f ca="1">(Sheet1!AM531)</f>
        <v>DC1MDB02</v>
      </c>
      <c r="V531" t="e">
        <f>(Sheet1!AC531)</f>
        <v>#VALUE!</v>
      </c>
      <c r="W531" t="e">
        <f>Sheet3!D531</f>
        <v>#VALUE!</v>
      </c>
      <c r="X531" t="e">
        <f>Sheet3!E531</f>
        <v>#VALUE!</v>
      </c>
      <c r="Y531" t="str">
        <f t="shared" si="48"/>
        <v/>
      </c>
      <c r="Z531" t="str">
        <f>IF(ISERROR(Sheet1!AI531),"",Sheet1!AI531)</f>
        <v/>
      </c>
      <c r="AA531" t="e">
        <f>IF(Sheet1!W531="Councillors",5120,IF(Sheet1!W531="Information Technology Services Dept.",1024,IF(Sheet1!W531="City Clerk and Solicitor Dept",1953,"No")))</f>
        <v>#VALUE!</v>
      </c>
      <c r="AB531" s="5" t="s">
        <v>96</v>
      </c>
      <c r="AC531" t="e">
        <f>IF(Sheet1!W531="Councillors",4608,IF(Sheet1!W531="Information Technology Services Dept.",921,IF(Sheet1!W531="City Clerk and Solicitor Dept",1855,"No")))</f>
        <v>#VALUE!</v>
      </c>
      <c r="AD531" t="e">
        <f t="shared" si="51"/>
        <v>#VALUE!</v>
      </c>
      <c r="AE531" t="str">
        <f ca="1">IF(Sheet1!AM531="DC1MDB01","DC1",IF(Sheet1!AM531="DC1MDB02","DC1",IF(Sheet1!AM531="DC1MDB03","DC1",IF(Sheet1!AM531="DC1MDB04","DC1",IF(Sheet1!AM531="DC1MDB05","DC1",IF(Sheet1!AM531="DC1MDB06","DC1",IF(Sheet1!AM531="DC1MDB07","DC1",IF(Sheet1!AM531="DC1MDB08","DC1",IF(Sheet1!AM531="DC1MDB09","DC1",IF(Sheet1!AM531="DC1MDB10","DC1",IF(Sheet1!AM531="DC4MDB01","DC4",IF(Sheet1!AM531="DC4MDB02","DC4",IF(Sheet1!AM531="DC4MDB03","DC4",IF(Sheet1!AM531="DC4MDB04","DC4",IF(Sheet1!AM531="DC4MDB05","DC4",IF(Sheet1!AM531="DC4MDB06","DC4",IF(Sheet1!AM531="DC4MDB07","DC4",IF(Sheet1!AM531="DC4MDB08","DC4",IF(Sheet1!AM531="DC4MDB09","DC4",IF(Sheet1!AM531="DC4MDB10","DC4","$False"))))))))))))))))))))</f>
        <v>DC1</v>
      </c>
      <c r="AF531" t="s">
        <v>35</v>
      </c>
      <c r="AG531" t="e">
        <f t="shared" si="52"/>
        <v>#VALUE!</v>
      </c>
      <c r="AH531" t="e">
        <f t="shared" si="53"/>
        <v>#VALUE!</v>
      </c>
      <c r="AI531" t="s">
        <v>11</v>
      </c>
      <c r="AJ531" t="s">
        <v>12</v>
      </c>
      <c r="AK531" t="s">
        <v>13</v>
      </c>
      <c r="AL531" t="s">
        <v>14</v>
      </c>
      <c r="AM531" t="s">
        <v>5</v>
      </c>
      <c r="AN531" t="s">
        <v>15</v>
      </c>
      <c r="AO531" t="s">
        <v>16</v>
      </c>
      <c r="AP531" t="s">
        <v>17</v>
      </c>
      <c r="AQ531" t="s">
        <v>18</v>
      </c>
      <c r="AR531" t="s">
        <v>19</v>
      </c>
    </row>
    <row r="532" spans="1:44" ht="13.5" customHeight="1">
      <c r="A532" s="7"/>
      <c r="B532" s="7"/>
      <c r="C532" s="7"/>
      <c r="D532" s="8"/>
      <c r="F532" s="9" t="str">
        <f>(Sheet1!AE532)</f>
        <v/>
      </c>
      <c r="G532" t="str">
        <f>IF(OR(Sheet1!AH532="Yes",Sheet1!AF532="Yes"),"\\CMFP538\"&amp;Sheet1!AK532,"")</f>
        <v/>
      </c>
      <c r="H532" t="str">
        <f>IF(G532="","",Sheet1!AK532)</f>
        <v/>
      </c>
      <c r="I532" t="str">
        <f>IF(G532="","",Sheet1!AJ532)</f>
        <v/>
      </c>
      <c r="J532" t="e">
        <f>PROPER(Sheet1!Z532)</f>
        <v>#VALUE!</v>
      </c>
      <c r="K532" t="e">
        <f>PROPER(TRIM(IF(ISERROR(Sheet1!N532),Sheet1!Q532,Sheet1!N532)))</f>
        <v>#VALUE!</v>
      </c>
      <c r="L532" t="e">
        <f>PROPER(Sheet1!V532)</f>
        <v>#VALUE!</v>
      </c>
      <c r="M532" t="str">
        <f>TRIM(IF(ISERROR(Sheet1!P532),"",Sheet1!P532))</f>
        <v/>
      </c>
      <c r="N532" s="6" t="e">
        <f>(Sheet1!AA532)</f>
        <v>#VALUE!</v>
      </c>
      <c r="O532" s="6" t="e">
        <f t="shared" si="49"/>
        <v>#VALUE!</v>
      </c>
      <c r="P532" s="6" t="e">
        <f>IF(Sheet1!X532="No","No",IF(Sheet1!X532="","No","Yes"))</f>
        <v>#VALUE!</v>
      </c>
      <c r="Q532" t="e">
        <f>(Sheet1!AB532)</f>
        <v>#VALUE!</v>
      </c>
      <c r="R532" s="6" t="e">
        <f>IF(Sheet1!F532=FALSE,Q532,Sheet1!G532&amp;Sheet1!F532)</f>
        <v>#VALUE!</v>
      </c>
      <c r="S532" s="6" t="e">
        <f t="shared" si="50"/>
        <v>#VALUE!</v>
      </c>
      <c r="T532" s="6" t="e">
        <f>IF(Sheet1!A532=0,"C=US;A= ;P=Regional Municip;O=Lisgar;S="&amp;K532&amp;";"&amp;"G="&amp;L532&amp;";"&amp;"I="&amp;M532&amp;";","C=US;A= ;P=Regional Municip;O=Lisgar;S="&amp;K532&amp;";"&amp;"G="&amp;L532&amp;Sheet1!A532&amp;";"&amp;"I="&amp;M532&amp;";")</f>
        <v>#N/A</v>
      </c>
      <c r="U532" t="str">
        <f ca="1">(Sheet1!AM532)</f>
        <v>DC4MDB09</v>
      </c>
      <c r="V532" t="e">
        <f>(Sheet1!AC532)</f>
        <v>#VALUE!</v>
      </c>
      <c r="W532" t="e">
        <f>Sheet3!D532</f>
        <v>#VALUE!</v>
      </c>
      <c r="X532" t="e">
        <f>Sheet3!E532</f>
        <v>#VALUE!</v>
      </c>
      <c r="Y532" t="str">
        <f t="shared" si="48"/>
        <v/>
      </c>
      <c r="Z532" t="str">
        <f>IF(ISERROR(Sheet1!AI532),"",Sheet1!AI532)</f>
        <v/>
      </c>
      <c r="AA532" t="e">
        <f>IF(Sheet1!W532="Councillors",5120,IF(Sheet1!W532="Information Technology Services Dept.",1024,IF(Sheet1!W532="City Clerk and Solicitor Dept",1953,"No")))</f>
        <v>#VALUE!</v>
      </c>
      <c r="AB532" s="5" t="s">
        <v>96</v>
      </c>
      <c r="AC532" t="e">
        <f>IF(Sheet1!W532="Councillors",4608,IF(Sheet1!W532="Information Technology Services Dept.",921,IF(Sheet1!W532="City Clerk and Solicitor Dept",1855,"No")))</f>
        <v>#VALUE!</v>
      </c>
      <c r="AD532" t="e">
        <f t="shared" si="51"/>
        <v>#VALUE!</v>
      </c>
      <c r="AE532" t="str">
        <f ca="1">IF(Sheet1!AM532="DC1MDB01","DC1",IF(Sheet1!AM532="DC1MDB02","DC1",IF(Sheet1!AM532="DC1MDB03","DC1",IF(Sheet1!AM532="DC1MDB04","DC1",IF(Sheet1!AM532="DC1MDB05","DC1",IF(Sheet1!AM532="DC1MDB06","DC1",IF(Sheet1!AM532="DC1MDB07","DC1",IF(Sheet1!AM532="DC1MDB08","DC1",IF(Sheet1!AM532="DC1MDB09","DC1",IF(Sheet1!AM532="DC1MDB10","DC1",IF(Sheet1!AM532="DC4MDB01","DC4",IF(Sheet1!AM532="DC4MDB02","DC4",IF(Sheet1!AM532="DC4MDB03","DC4",IF(Sheet1!AM532="DC4MDB04","DC4",IF(Sheet1!AM532="DC4MDB05","DC4",IF(Sheet1!AM532="DC4MDB06","DC4",IF(Sheet1!AM532="DC4MDB07","DC4",IF(Sheet1!AM532="DC4MDB08","DC4",IF(Sheet1!AM532="DC4MDB09","DC4",IF(Sheet1!AM532="DC4MDB10","DC4","$False"))))))))))))))))))))</f>
        <v>DC4</v>
      </c>
      <c r="AF532" t="s">
        <v>35</v>
      </c>
      <c r="AG532" t="e">
        <f t="shared" si="52"/>
        <v>#VALUE!</v>
      </c>
      <c r="AH532" t="e">
        <f t="shared" si="53"/>
        <v>#VALUE!</v>
      </c>
      <c r="AI532" t="s">
        <v>11</v>
      </c>
      <c r="AJ532" t="s">
        <v>12</v>
      </c>
      <c r="AK532" t="s">
        <v>13</v>
      </c>
      <c r="AL532" t="s">
        <v>14</v>
      </c>
      <c r="AM532" t="s">
        <v>5</v>
      </c>
      <c r="AN532" t="s">
        <v>15</v>
      </c>
      <c r="AO532" t="s">
        <v>16</v>
      </c>
      <c r="AP532" t="s">
        <v>17</v>
      </c>
      <c r="AQ532" t="s">
        <v>18</v>
      </c>
      <c r="AR532" t="s">
        <v>19</v>
      </c>
    </row>
    <row r="533" spans="1:44" ht="13.5" customHeight="1">
      <c r="A533" s="7"/>
      <c r="B533" s="7"/>
      <c r="C533" s="7"/>
      <c r="D533" s="8"/>
      <c r="F533" s="9" t="str">
        <f>(Sheet1!AE533)</f>
        <v/>
      </c>
      <c r="G533" t="str">
        <f>IF(OR(Sheet1!AH533="Yes",Sheet1!AF533="Yes"),"\\CMFP538\"&amp;Sheet1!AK533,"")</f>
        <v/>
      </c>
      <c r="H533" t="str">
        <f>IF(G533="","",Sheet1!AK533)</f>
        <v/>
      </c>
      <c r="I533" t="str">
        <f>IF(G533="","",Sheet1!AJ533)</f>
        <v/>
      </c>
      <c r="J533" t="e">
        <f>PROPER(Sheet1!Z533)</f>
        <v>#VALUE!</v>
      </c>
      <c r="K533" t="e">
        <f>PROPER(TRIM(IF(ISERROR(Sheet1!N533),Sheet1!Q533,Sheet1!N533)))</f>
        <v>#VALUE!</v>
      </c>
      <c r="L533" t="e">
        <f>PROPER(Sheet1!V533)</f>
        <v>#VALUE!</v>
      </c>
      <c r="M533" t="str">
        <f>TRIM(IF(ISERROR(Sheet1!P533),"",Sheet1!P533))</f>
        <v/>
      </c>
      <c r="N533" s="6" t="e">
        <f>(Sheet1!AA533)</f>
        <v>#VALUE!</v>
      </c>
      <c r="O533" s="6" t="e">
        <f t="shared" si="49"/>
        <v>#VALUE!</v>
      </c>
      <c r="P533" s="6" t="e">
        <f>IF(Sheet1!X533="No","No",IF(Sheet1!X533="","No","Yes"))</f>
        <v>#VALUE!</v>
      </c>
      <c r="Q533" t="e">
        <f>(Sheet1!AB533)</f>
        <v>#VALUE!</v>
      </c>
      <c r="R533" s="6" t="e">
        <f>IF(Sheet1!F533=FALSE,Q533,Sheet1!G533&amp;Sheet1!F533)</f>
        <v>#VALUE!</v>
      </c>
      <c r="S533" s="6" t="e">
        <f t="shared" si="50"/>
        <v>#VALUE!</v>
      </c>
      <c r="T533" s="6" t="e">
        <f>IF(Sheet1!A533=0,"C=US;A= ;P=Regional Municip;O=Lisgar;S="&amp;K533&amp;";"&amp;"G="&amp;L533&amp;";"&amp;"I="&amp;M533&amp;";","C=US;A= ;P=Regional Municip;O=Lisgar;S="&amp;K533&amp;";"&amp;"G="&amp;L533&amp;Sheet1!A533&amp;";"&amp;"I="&amp;M533&amp;";")</f>
        <v>#N/A</v>
      </c>
      <c r="U533" t="str">
        <f ca="1">(Sheet1!AM533)</f>
        <v>DC1MDB09</v>
      </c>
      <c r="V533" t="e">
        <f>(Sheet1!AC533)</f>
        <v>#VALUE!</v>
      </c>
      <c r="W533" t="e">
        <f>Sheet3!D533</f>
        <v>#VALUE!</v>
      </c>
      <c r="X533" t="e">
        <f>Sheet3!E533</f>
        <v>#VALUE!</v>
      </c>
      <c r="Y533" t="str">
        <f t="shared" si="48"/>
        <v/>
      </c>
      <c r="Z533" t="str">
        <f>IF(ISERROR(Sheet1!AI533),"",Sheet1!AI533)</f>
        <v/>
      </c>
      <c r="AA533" t="e">
        <f>IF(Sheet1!W533="Councillors",5120,IF(Sheet1!W533="Information Technology Services Dept.",1024,IF(Sheet1!W533="City Clerk and Solicitor Dept",1953,"No")))</f>
        <v>#VALUE!</v>
      </c>
      <c r="AB533" s="5" t="s">
        <v>96</v>
      </c>
      <c r="AC533" t="e">
        <f>IF(Sheet1!W533="Councillors",4608,IF(Sheet1!W533="Information Technology Services Dept.",921,IF(Sheet1!W533="City Clerk and Solicitor Dept",1855,"No")))</f>
        <v>#VALUE!</v>
      </c>
      <c r="AD533" t="e">
        <f t="shared" si="51"/>
        <v>#VALUE!</v>
      </c>
      <c r="AE533" t="str">
        <f ca="1">IF(Sheet1!AM533="DC1MDB01","DC1",IF(Sheet1!AM533="DC1MDB02","DC1",IF(Sheet1!AM533="DC1MDB03","DC1",IF(Sheet1!AM533="DC1MDB04","DC1",IF(Sheet1!AM533="DC1MDB05","DC1",IF(Sheet1!AM533="DC1MDB06","DC1",IF(Sheet1!AM533="DC1MDB07","DC1",IF(Sheet1!AM533="DC1MDB08","DC1",IF(Sheet1!AM533="DC1MDB09","DC1",IF(Sheet1!AM533="DC1MDB10","DC1",IF(Sheet1!AM533="DC4MDB01","DC4",IF(Sheet1!AM533="DC4MDB02","DC4",IF(Sheet1!AM533="DC4MDB03","DC4",IF(Sheet1!AM533="DC4MDB04","DC4",IF(Sheet1!AM533="DC4MDB05","DC4",IF(Sheet1!AM533="DC4MDB06","DC4",IF(Sheet1!AM533="DC4MDB07","DC4",IF(Sheet1!AM533="DC4MDB08","DC4",IF(Sheet1!AM533="DC4MDB09","DC4",IF(Sheet1!AM533="DC4MDB10","DC4","$False"))))))))))))))))))))</f>
        <v>DC1</v>
      </c>
      <c r="AF533" t="s">
        <v>35</v>
      </c>
      <c r="AG533" t="e">
        <f t="shared" si="52"/>
        <v>#VALUE!</v>
      </c>
      <c r="AH533" t="e">
        <f t="shared" si="53"/>
        <v>#VALUE!</v>
      </c>
      <c r="AI533" t="s">
        <v>11</v>
      </c>
      <c r="AJ533" t="s">
        <v>12</v>
      </c>
      <c r="AK533" t="s">
        <v>13</v>
      </c>
      <c r="AL533" t="s">
        <v>14</v>
      </c>
      <c r="AM533" t="s">
        <v>5</v>
      </c>
      <c r="AN533" t="s">
        <v>15</v>
      </c>
      <c r="AO533" t="s">
        <v>16</v>
      </c>
      <c r="AP533" t="s">
        <v>17</v>
      </c>
      <c r="AQ533" t="s">
        <v>18</v>
      </c>
      <c r="AR533" t="s">
        <v>19</v>
      </c>
    </row>
    <row r="534" spans="1:44" ht="13.5" customHeight="1">
      <c r="A534" s="7"/>
      <c r="B534" s="7"/>
      <c r="C534" s="7"/>
      <c r="D534" s="8"/>
      <c r="F534" s="9" t="str">
        <f>(Sheet1!AE534)</f>
        <v/>
      </c>
      <c r="G534" t="str">
        <f>IF(OR(Sheet1!AH534="Yes",Sheet1!AF534="Yes"),"\\CMFP538\"&amp;Sheet1!AK534,"")</f>
        <v/>
      </c>
      <c r="H534" t="str">
        <f>IF(G534="","",Sheet1!AK534)</f>
        <v/>
      </c>
      <c r="I534" t="str">
        <f>IF(G534="","",Sheet1!AJ534)</f>
        <v/>
      </c>
      <c r="J534" t="e">
        <f>PROPER(Sheet1!Z534)</f>
        <v>#VALUE!</v>
      </c>
      <c r="K534" t="e">
        <f>PROPER(TRIM(IF(ISERROR(Sheet1!N534),Sheet1!Q534,Sheet1!N534)))</f>
        <v>#VALUE!</v>
      </c>
      <c r="L534" t="e">
        <f>PROPER(Sheet1!V534)</f>
        <v>#VALUE!</v>
      </c>
      <c r="M534" t="str">
        <f>TRIM(IF(ISERROR(Sheet1!P534),"",Sheet1!P534))</f>
        <v/>
      </c>
      <c r="N534" s="6" t="e">
        <f>(Sheet1!AA534)</f>
        <v>#VALUE!</v>
      </c>
      <c r="O534" s="6" t="e">
        <f t="shared" si="49"/>
        <v>#VALUE!</v>
      </c>
      <c r="P534" s="6" t="e">
        <f>IF(Sheet1!X534="No","No",IF(Sheet1!X534="","No","Yes"))</f>
        <v>#VALUE!</v>
      </c>
      <c r="Q534" t="e">
        <f>(Sheet1!AB534)</f>
        <v>#VALUE!</v>
      </c>
      <c r="R534" s="6" t="e">
        <f>IF(Sheet1!F534=FALSE,Q534,Sheet1!G534&amp;Sheet1!F534)</f>
        <v>#VALUE!</v>
      </c>
      <c r="S534" s="6" t="e">
        <f t="shared" si="50"/>
        <v>#VALUE!</v>
      </c>
      <c r="T534" s="6" t="e">
        <f>IF(Sheet1!A534=0,"C=US;A= ;P=Regional Municip;O=Lisgar;S="&amp;K534&amp;";"&amp;"G="&amp;L534&amp;";"&amp;"I="&amp;M534&amp;";","C=US;A= ;P=Regional Municip;O=Lisgar;S="&amp;K534&amp;";"&amp;"G="&amp;L534&amp;Sheet1!A534&amp;";"&amp;"I="&amp;M534&amp;";")</f>
        <v>#N/A</v>
      </c>
      <c r="U534" t="str">
        <f ca="1">(Sheet1!AM534)</f>
        <v>DC1MDB01</v>
      </c>
      <c r="V534" t="e">
        <f>(Sheet1!AC534)</f>
        <v>#VALUE!</v>
      </c>
      <c r="W534" t="e">
        <f>Sheet3!D534</f>
        <v>#VALUE!</v>
      </c>
      <c r="X534" t="e">
        <f>Sheet3!E534</f>
        <v>#VALUE!</v>
      </c>
      <c r="Y534" t="str">
        <f t="shared" si="48"/>
        <v/>
      </c>
      <c r="Z534" t="str">
        <f>IF(ISERROR(Sheet1!AI534),"",Sheet1!AI534)</f>
        <v/>
      </c>
      <c r="AA534" t="e">
        <f>IF(Sheet1!W534="Councillors",5120,IF(Sheet1!W534="Information Technology Services Dept.",1024,IF(Sheet1!W534="City Clerk and Solicitor Dept",1953,"No")))</f>
        <v>#VALUE!</v>
      </c>
      <c r="AB534" s="5" t="s">
        <v>96</v>
      </c>
      <c r="AC534" t="e">
        <f>IF(Sheet1!W534="Councillors",4608,IF(Sheet1!W534="Information Technology Services Dept.",921,IF(Sheet1!W534="City Clerk and Solicitor Dept",1855,"No")))</f>
        <v>#VALUE!</v>
      </c>
      <c r="AD534" t="e">
        <f t="shared" si="51"/>
        <v>#VALUE!</v>
      </c>
      <c r="AE534" t="str">
        <f ca="1">IF(Sheet1!AM534="DC1MDB01","DC1",IF(Sheet1!AM534="DC1MDB02","DC1",IF(Sheet1!AM534="DC1MDB03","DC1",IF(Sheet1!AM534="DC1MDB04","DC1",IF(Sheet1!AM534="DC1MDB05","DC1",IF(Sheet1!AM534="DC1MDB06","DC1",IF(Sheet1!AM534="DC1MDB07","DC1",IF(Sheet1!AM534="DC1MDB08","DC1",IF(Sheet1!AM534="DC1MDB09","DC1",IF(Sheet1!AM534="DC1MDB10","DC1",IF(Sheet1!AM534="DC4MDB01","DC4",IF(Sheet1!AM534="DC4MDB02","DC4",IF(Sheet1!AM534="DC4MDB03","DC4",IF(Sheet1!AM534="DC4MDB04","DC4",IF(Sheet1!AM534="DC4MDB05","DC4",IF(Sheet1!AM534="DC4MDB06","DC4",IF(Sheet1!AM534="DC4MDB07","DC4",IF(Sheet1!AM534="DC4MDB08","DC4",IF(Sheet1!AM534="DC4MDB09","DC4",IF(Sheet1!AM534="DC4MDB10","DC4","$False"))))))))))))))))))))</f>
        <v>DC1</v>
      </c>
      <c r="AF534" t="s">
        <v>35</v>
      </c>
      <c r="AG534" t="e">
        <f t="shared" si="52"/>
        <v>#VALUE!</v>
      </c>
      <c r="AH534" t="e">
        <f t="shared" si="53"/>
        <v>#VALUE!</v>
      </c>
      <c r="AI534" t="s">
        <v>11</v>
      </c>
      <c r="AJ534" t="s">
        <v>12</v>
      </c>
      <c r="AK534" t="s">
        <v>13</v>
      </c>
      <c r="AL534" t="s">
        <v>14</v>
      </c>
      <c r="AM534" t="s">
        <v>5</v>
      </c>
      <c r="AN534" t="s">
        <v>15</v>
      </c>
      <c r="AO534" t="s">
        <v>16</v>
      </c>
      <c r="AP534" t="s">
        <v>17</v>
      </c>
      <c r="AQ534" t="s">
        <v>18</v>
      </c>
      <c r="AR534" t="s">
        <v>19</v>
      </c>
    </row>
    <row r="535" spans="1:44" ht="13.5" customHeight="1">
      <c r="A535" s="7"/>
      <c r="B535" s="7"/>
      <c r="C535" s="7"/>
      <c r="D535" s="8"/>
      <c r="F535" s="9" t="str">
        <f>(Sheet1!AE535)</f>
        <v/>
      </c>
      <c r="G535" t="str">
        <f>IF(OR(Sheet1!AH535="Yes",Sheet1!AF535="Yes"),"\\CMFP538\"&amp;Sheet1!AK535,"")</f>
        <v/>
      </c>
      <c r="H535" t="str">
        <f>IF(G535="","",Sheet1!AK535)</f>
        <v/>
      </c>
      <c r="I535" t="str">
        <f>IF(G535="","",Sheet1!AJ535)</f>
        <v/>
      </c>
      <c r="J535" t="e">
        <f>PROPER(Sheet1!Z535)</f>
        <v>#VALUE!</v>
      </c>
      <c r="K535" t="e">
        <f>PROPER(TRIM(IF(ISERROR(Sheet1!N535),Sheet1!Q535,Sheet1!N535)))</f>
        <v>#VALUE!</v>
      </c>
      <c r="L535" t="e">
        <f>PROPER(Sheet1!V535)</f>
        <v>#VALUE!</v>
      </c>
      <c r="M535" t="str">
        <f>TRIM(IF(ISERROR(Sheet1!P535),"",Sheet1!P535))</f>
        <v/>
      </c>
      <c r="N535" s="6" t="e">
        <f>(Sheet1!AA535)</f>
        <v>#VALUE!</v>
      </c>
      <c r="O535" s="6" t="e">
        <f t="shared" si="49"/>
        <v>#VALUE!</v>
      </c>
      <c r="P535" s="6" t="e">
        <f>IF(Sheet1!X535="No","No",IF(Sheet1!X535="","No","Yes"))</f>
        <v>#VALUE!</v>
      </c>
      <c r="Q535" t="e">
        <f>(Sheet1!AB535)</f>
        <v>#VALUE!</v>
      </c>
      <c r="R535" s="6" t="e">
        <f>IF(Sheet1!F535=FALSE,Q535,Sheet1!G535&amp;Sheet1!F535)</f>
        <v>#VALUE!</v>
      </c>
      <c r="S535" s="6" t="e">
        <f t="shared" si="50"/>
        <v>#VALUE!</v>
      </c>
      <c r="T535" s="6" t="e">
        <f>IF(Sheet1!A535=0,"C=US;A= ;P=Regional Municip;O=Lisgar;S="&amp;K535&amp;";"&amp;"G="&amp;L535&amp;";"&amp;"I="&amp;M535&amp;";","C=US;A= ;P=Regional Municip;O=Lisgar;S="&amp;K535&amp;";"&amp;"G="&amp;L535&amp;Sheet1!A535&amp;";"&amp;"I="&amp;M535&amp;";")</f>
        <v>#N/A</v>
      </c>
      <c r="U535" t="str">
        <f ca="1">(Sheet1!AM535)</f>
        <v>DC1MDB08</v>
      </c>
      <c r="V535" t="e">
        <f>(Sheet1!AC535)</f>
        <v>#VALUE!</v>
      </c>
      <c r="W535" t="e">
        <f>Sheet3!D535</f>
        <v>#VALUE!</v>
      </c>
      <c r="X535" t="e">
        <f>Sheet3!E535</f>
        <v>#VALUE!</v>
      </c>
      <c r="Y535" t="str">
        <f t="shared" si="48"/>
        <v/>
      </c>
      <c r="Z535" t="str">
        <f>IF(ISERROR(Sheet1!AI535),"",Sheet1!AI535)</f>
        <v/>
      </c>
      <c r="AA535" t="e">
        <f>IF(Sheet1!W535="Councillors",5120,IF(Sheet1!W535="Information Technology Services Dept.",1024,IF(Sheet1!W535="City Clerk and Solicitor Dept",1953,"No")))</f>
        <v>#VALUE!</v>
      </c>
      <c r="AB535" s="5" t="s">
        <v>96</v>
      </c>
      <c r="AC535" t="e">
        <f>IF(Sheet1!W535="Councillors",4608,IF(Sheet1!W535="Information Technology Services Dept.",921,IF(Sheet1!W535="City Clerk and Solicitor Dept",1855,"No")))</f>
        <v>#VALUE!</v>
      </c>
      <c r="AD535" t="e">
        <f t="shared" si="51"/>
        <v>#VALUE!</v>
      </c>
      <c r="AE535" t="str">
        <f ca="1">IF(Sheet1!AM535="DC1MDB01","DC1",IF(Sheet1!AM535="DC1MDB02","DC1",IF(Sheet1!AM535="DC1MDB03","DC1",IF(Sheet1!AM535="DC1MDB04","DC1",IF(Sheet1!AM535="DC1MDB05","DC1",IF(Sheet1!AM535="DC1MDB06","DC1",IF(Sheet1!AM535="DC1MDB07","DC1",IF(Sheet1!AM535="DC1MDB08","DC1",IF(Sheet1!AM535="DC1MDB09","DC1",IF(Sheet1!AM535="DC1MDB10","DC1",IF(Sheet1!AM535="DC4MDB01","DC4",IF(Sheet1!AM535="DC4MDB02","DC4",IF(Sheet1!AM535="DC4MDB03","DC4",IF(Sheet1!AM535="DC4MDB04","DC4",IF(Sheet1!AM535="DC4MDB05","DC4",IF(Sheet1!AM535="DC4MDB06","DC4",IF(Sheet1!AM535="DC4MDB07","DC4",IF(Sheet1!AM535="DC4MDB08","DC4",IF(Sheet1!AM535="DC4MDB09","DC4",IF(Sheet1!AM535="DC4MDB10","DC4","$False"))))))))))))))))))))</f>
        <v>DC1</v>
      </c>
      <c r="AF535" t="s">
        <v>35</v>
      </c>
      <c r="AG535" t="e">
        <f t="shared" si="52"/>
        <v>#VALUE!</v>
      </c>
      <c r="AH535" t="e">
        <f t="shared" si="53"/>
        <v>#VALUE!</v>
      </c>
      <c r="AI535" t="s">
        <v>11</v>
      </c>
      <c r="AJ535" t="s">
        <v>12</v>
      </c>
      <c r="AK535" t="s">
        <v>13</v>
      </c>
      <c r="AL535" t="s">
        <v>14</v>
      </c>
      <c r="AM535" t="s">
        <v>5</v>
      </c>
      <c r="AN535" t="s">
        <v>15</v>
      </c>
      <c r="AO535" t="s">
        <v>16</v>
      </c>
      <c r="AP535" t="s">
        <v>17</v>
      </c>
      <c r="AQ535" t="s">
        <v>18</v>
      </c>
      <c r="AR535" t="s">
        <v>19</v>
      </c>
    </row>
    <row r="536" spans="1:44" ht="13.5" customHeight="1">
      <c r="A536" s="7"/>
      <c r="B536" s="7"/>
      <c r="C536" s="7"/>
      <c r="D536" s="8"/>
      <c r="F536" s="9" t="str">
        <f>(Sheet1!AE536)</f>
        <v/>
      </c>
      <c r="G536" t="str">
        <f>IF(OR(Sheet1!AH536="Yes",Sheet1!AF536="Yes"),"\\CMFP538\"&amp;Sheet1!AK536,"")</f>
        <v/>
      </c>
      <c r="H536" t="str">
        <f>IF(G536="","",Sheet1!AK536)</f>
        <v/>
      </c>
      <c r="I536" t="str">
        <f>IF(G536="","",Sheet1!AJ536)</f>
        <v/>
      </c>
      <c r="J536" t="e">
        <f>PROPER(Sheet1!Z536)</f>
        <v>#VALUE!</v>
      </c>
      <c r="K536" t="e">
        <f>PROPER(TRIM(IF(ISERROR(Sheet1!N536),Sheet1!Q536,Sheet1!N536)))</f>
        <v>#VALUE!</v>
      </c>
      <c r="L536" t="e">
        <f>PROPER(Sheet1!V536)</f>
        <v>#VALUE!</v>
      </c>
      <c r="M536" t="str">
        <f>TRIM(IF(ISERROR(Sheet1!P536),"",Sheet1!P536))</f>
        <v/>
      </c>
      <c r="N536" s="6" t="e">
        <f>(Sheet1!AA536)</f>
        <v>#VALUE!</v>
      </c>
      <c r="O536" s="6" t="e">
        <f t="shared" si="49"/>
        <v>#VALUE!</v>
      </c>
      <c r="P536" s="6" t="e">
        <f>IF(Sheet1!X536="No","No",IF(Sheet1!X536="","No","Yes"))</f>
        <v>#VALUE!</v>
      </c>
      <c r="Q536" t="e">
        <f>(Sheet1!AB536)</f>
        <v>#VALUE!</v>
      </c>
      <c r="R536" s="6" t="e">
        <f>IF(Sheet1!F536=FALSE,Q536,Sheet1!G536&amp;Sheet1!F536)</f>
        <v>#VALUE!</v>
      </c>
      <c r="S536" s="6" t="e">
        <f t="shared" si="50"/>
        <v>#VALUE!</v>
      </c>
      <c r="T536" s="6" t="e">
        <f>IF(Sheet1!A536=0,"C=US;A= ;P=Regional Municip;O=Lisgar;S="&amp;K536&amp;";"&amp;"G="&amp;L536&amp;";"&amp;"I="&amp;M536&amp;";","C=US;A= ;P=Regional Municip;O=Lisgar;S="&amp;K536&amp;";"&amp;"G="&amp;L536&amp;Sheet1!A536&amp;";"&amp;"I="&amp;M536&amp;";")</f>
        <v>#N/A</v>
      </c>
      <c r="U536" t="str">
        <f ca="1">(Sheet1!AM536)</f>
        <v>DC4MDB07</v>
      </c>
      <c r="V536" t="e">
        <f>(Sheet1!AC536)</f>
        <v>#VALUE!</v>
      </c>
      <c r="W536" t="e">
        <f>Sheet3!D536</f>
        <v>#VALUE!</v>
      </c>
      <c r="X536" t="e">
        <f>Sheet3!E536</f>
        <v>#VALUE!</v>
      </c>
      <c r="Y536" t="str">
        <f t="shared" si="48"/>
        <v/>
      </c>
      <c r="Z536" t="str">
        <f>IF(ISERROR(Sheet1!AI536),"",Sheet1!AI536)</f>
        <v/>
      </c>
      <c r="AA536" t="e">
        <f>IF(Sheet1!W536="Councillors",5120,IF(Sheet1!W536="Information Technology Services Dept.",1024,IF(Sheet1!W536="City Clerk and Solicitor Dept",1953,"No")))</f>
        <v>#VALUE!</v>
      </c>
      <c r="AB536" s="5" t="s">
        <v>96</v>
      </c>
      <c r="AC536" t="e">
        <f>IF(Sheet1!W536="Councillors",4608,IF(Sheet1!W536="Information Technology Services Dept.",921,IF(Sheet1!W536="City Clerk and Solicitor Dept",1855,"No")))</f>
        <v>#VALUE!</v>
      </c>
      <c r="AD536" t="e">
        <f t="shared" si="51"/>
        <v>#VALUE!</v>
      </c>
      <c r="AE536" t="str">
        <f ca="1">IF(Sheet1!AM536="DC1MDB01","DC1",IF(Sheet1!AM536="DC1MDB02","DC1",IF(Sheet1!AM536="DC1MDB03","DC1",IF(Sheet1!AM536="DC1MDB04","DC1",IF(Sheet1!AM536="DC1MDB05","DC1",IF(Sheet1!AM536="DC1MDB06","DC1",IF(Sheet1!AM536="DC1MDB07","DC1",IF(Sheet1!AM536="DC1MDB08","DC1",IF(Sheet1!AM536="DC1MDB09","DC1",IF(Sheet1!AM536="DC1MDB10","DC1",IF(Sheet1!AM536="DC4MDB01","DC4",IF(Sheet1!AM536="DC4MDB02","DC4",IF(Sheet1!AM536="DC4MDB03","DC4",IF(Sheet1!AM536="DC4MDB04","DC4",IF(Sheet1!AM536="DC4MDB05","DC4",IF(Sheet1!AM536="DC4MDB06","DC4",IF(Sheet1!AM536="DC4MDB07","DC4",IF(Sheet1!AM536="DC4MDB08","DC4",IF(Sheet1!AM536="DC4MDB09","DC4",IF(Sheet1!AM536="DC4MDB10","DC4","$False"))))))))))))))))))))</f>
        <v>DC4</v>
      </c>
      <c r="AF536" t="s">
        <v>35</v>
      </c>
      <c r="AG536" t="e">
        <f t="shared" si="52"/>
        <v>#VALUE!</v>
      </c>
      <c r="AH536" t="e">
        <f t="shared" si="53"/>
        <v>#VALUE!</v>
      </c>
      <c r="AI536" t="s">
        <v>11</v>
      </c>
      <c r="AJ536" t="s">
        <v>12</v>
      </c>
      <c r="AK536" t="s">
        <v>13</v>
      </c>
      <c r="AL536" t="s">
        <v>14</v>
      </c>
      <c r="AM536" t="s">
        <v>5</v>
      </c>
      <c r="AN536" t="s">
        <v>15</v>
      </c>
      <c r="AO536" t="s">
        <v>16</v>
      </c>
      <c r="AP536" t="s">
        <v>17</v>
      </c>
      <c r="AQ536" t="s">
        <v>18</v>
      </c>
      <c r="AR536" t="s">
        <v>19</v>
      </c>
    </row>
    <row r="537" spans="1:44" ht="13.5" customHeight="1">
      <c r="A537" s="7"/>
      <c r="B537" s="7"/>
      <c r="C537" s="7"/>
      <c r="D537" s="8"/>
      <c r="F537" s="9" t="str">
        <f>(Sheet1!AE537)</f>
        <v/>
      </c>
      <c r="G537" t="str">
        <f>IF(OR(Sheet1!AH537="Yes",Sheet1!AF537="Yes"),"\\CMFP538\"&amp;Sheet1!AK537,"")</f>
        <v/>
      </c>
      <c r="H537" t="str">
        <f>IF(G537="","",Sheet1!AK537)</f>
        <v/>
      </c>
      <c r="I537" t="str">
        <f>IF(G537="","",Sheet1!AJ537)</f>
        <v/>
      </c>
      <c r="J537" t="e">
        <f>PROPER(Sheet1!Z537)</f>
        <v>#VALUE!</v>
      </c>
      <c r="K537" t="e">
        <f>PROPER(TRIM(IF(ISERROR(Sheet1!N537),Sheet1!Q537,Sheet1!N537)))</f>
        <v>#VALUE!</v>
      </c>
      <c r="L537" t="e">
        <f>PROPER(Sheet1!V537)</f>
        <v>#VALUE!</v>
      </c>
      <c r="M537" t="str">
        <f>TRIM(IF(ISERROR(Sheet1!P537),"",Sheet1!P537))</f>
        <v/>
      </c>
      <c r="N537" s="6" t="e">
        <f>(Sheet1!AA537)</f>
        <v>#VALUE!</v>
      </c>
      <c r="O537" s="6" t="e">
        <f t="shared" si="49"/>
        <v>#VALUE!</v>
      </c>
      <c r="P537" s="6" t="e">
        <f>IF(Sheet1!X537="No","No",IF(Sheet1!X537="","No","Yes"))</f>
        <v>#VALUE!</v>
      </c>
      <c r="Q537" t="e">
        <f>(Sheet1!AB537)</f>
        <v>#VALUE!</v>
      </c>
      <c r="R537" s="6" t="e">
        <f>IF(Sheet1!F537=FALSE,Q537,Sheet1!G537&amp;Sheet1!F537)</f>
        <v>#VALUE!</v>
      </c>
      <c r="S537" s="6" t="e">
        <f t="shared" si="50"/>
        <v>#VALUE!</v>
      </c>
      <c r="T537" s="6" t="e">
        <f>IF(Sheet1!A537=0,"C=US;A= ;P=Regional Municip;O=Lisgar;S="&amp;K537&amp;";"&amp;"G="&amp;L537&amp;";"&amp;"I="&amp;M537&amp;";","C=US;A= ;P=Regional Municip;O=Lisgar;S="&amp;K537&amp;";"&amp;"G="&amp;L537&amp;Sheet1!A537&amp;";"&amp;"I="&amp;M537&amp;";")</f>
        <v>#N/A</v>
      </c>
      <c r="U537" t="str">
        <f ca="1">(Sheet1!AM537)</f>
        <v>DC1MDB06</v>
      </c>
      <c r="V537" t="e">
        <f>(Sheet1!AC537)</f>
        <v>#VALUE!</v>
      </c>
      <c r="W537" t="e">
        <f>Sheet3!D537</f>
        <v>#VALUE!</v>
      </c>
      <c r="X537" t="e">
        <f>Sheet3!E537</f>
        <v>#VALUE!</v>
      </c>
      <c r="Y537" t="str">
        <f t="shared" si="48"/>
        <v/>
      </c>
      <c r="Z537" t="str">
        <f>IF(ISERROR(Sheet1!AI537),"",Sheet1!AI537)</f>
        <v/>
      </c>
      <c r="AA537" t="e">
        <f>IF(Sheet1!W537="Councillors",5120,IF(Sheet1!W537="Information Technology Services Dept.",1024,IF(Sheet1!W537="City Clerk and Solicitor Dept",1953,"No")))</f>
        <v>#VALUE!</v>
      </c>
      <c r="AB537" s="5" t="s">
        <v>96</v>
      </c>
      <c r="AC537" t="e">
        <f>IF(Sheet1!W537="Councillors",4608,IF(Sheet1!W537="Information Technology Services Dept.",921,IF(Sheet1!W537="City Clerk and Solicitor Dept",1855,"No")))</f>
        <v>#VALUE!</v>
      </c>
      <c r="AD537" t="e">
        <f t="shared" si="51"/>
        <v>#VALUE!</v>
      </c>
      <c r="AE537" t="str">
        <f ca="1">IF(Sheet1!AM537="DC1MDB01","DC1",IF(Sheet1!AM537="DC1MDB02","DC1",IF(Sheet1!AM537="DC1MDB03","DC1",IF(Sheet1!AM537="DC1MDB04","DC1",IF(Sheet1!AM537="DC1MDB05","DC1",IF(Sheet1!AM537="DC1MDB06","DC1",IF(Sheet1!AM537="DC1MDB07","DC1",IF(Sheet1!AM537="DC1MDB08","DC1",IF(Sheet1!AM537="DC1MDB09","DC1",IF(Sheet1!AM537="DC1MDB10","DC1",IF(Sheet1!AM537="DC4MDB01","DC4",IF(Sheet1!AM537="DC4MDB02","DC4",IF(Sheet1!AM537="DC4MDB03","DC4",IF(Sheet1!AM537="DC4MDB04","DC4",IF(Sheet1!AM537="DC4MDB05","DC4",IF(Sheet1!AM537="DC4MDB06","DC4",IF(Sheet1!AM537="DC4MDB07","DC4",IF(Sheet1!AM537="DC4MDB08","DC4",IF(Sheet1!AM537="DC4MDB09","DC4",IF(Sheet1!AM537="DC4MDB10","DC4","$False"))))))))))))))))))))</f>
        <v>DC1</v>
      </c>
      <c r="AF537" t="s">
        <v>35</v>
      </c>
      <c r="AG537" t="e">
        <f t="shared" si="52"/>
        <v>#VALUE!</v>
      </c>
      <c r="AH537" t="e">
        <f t="shared" si="53"/>
        <v>#VALUE!</v>
      </c>
      <c r="AI537" t="s">
        <v>11</v>
      </c>
      <c r="AJ537" t="s">
        <v>12</v>
      </c>
      <c r="AK537" t="s">
        <v>13</v>
      </c>
      <c r="AL537" t="s">
        <v>14</v>
      </c>
      <c r="AM537" t="s">
        <v>5</v>
      </c>
      <c r="AN537" t="s">
        <v>15</v>
      </c>
      <c r="AO537" t="s">
        <v>16</v>
      </c>
      <c r="AP537" t="s">
        <v>17</v>
      </c>
      <c r="AQ537" t="s">
        <v>18</v>
      </c>
      <c r="AR537" t="s">
        <v>19</v>
      </c>
    </row>
    <row r="538" spans="1:44" ht="13.5" customHeight="1">
      <c r="A538" s="7"/>
      <c r="B538" s="7"/>
      <c r="C538" s="7"/>
      <c r="D538" s="8"/>
      <c r="F538" s="9" t="str">
        <f>(Sheet1!AE538)</f>
        <v/>
      </c>
      <c r="G538" t="str">
        <f>IF(OR(Sheet1!AH538="Yes",Sheet1!AF538="Yes"),"\\CMFP538\"&amp;Sheet1!AK538,"")</f>
        <v/>
      </c>
      <c r="H538" t="str">
        <f>IF(G538="","",Sheet1!AK538)</f>
        <v/>
      </c>
      <c r="I538" t="str">
        <f>IF(G538="","",Sheet1!AJ538)</f>
        <v/>
      </c>
      <c r="J538" t="e">
        <f>PROPER(Sheet1!Z538)</f>
        <v>#VALUE!</v>
      </c>
      <c r="K538" t="e">
        <f>PROPER(TRIM(IF(ISERROR(Sheet1!N538),Sheet1!Q538,Sheet1!N538)))</f>
        <v>#VALUE!</v>
      </c>
      <c r="L538" t="e">
        <f>PROPER(Sheet1!V538)</f>
        <v>#VALUE!</v>
      </c>
      <c r="M538" t="str">
        <f>TRIM(IF(ISERROR(Sheet1!P538),"",Sheet1!P538))</f>
        <v/>
      </c>
      <c r="N538" s="6" t="e">
        <f>(Sheet1!AA538)</f>
        <v>#VALUE!</v>
      </c>
      <c r="O538" s="6" t="e">
        <f t="shared" si="49"/>
        <v>#VALUE!</v>
      </c>
      <c r="P538" s="6" t="e">
        <f>IF(Sheet1!X538="No","No",IF(Sheet1!X538="","No","Yes"))</f>
        <v>#VALUE!</v>
      </c>
      <c r="Q538" t="e">
        <f>(Sheet1!AB538)</f>
        <v>#VALUE!</v>
      </c>
      <c r="R538" s="6" t="e">
        <f>IF(Sheet1!F538=FALSE,Q538,Sheet1!G538&amp;Sheet1!F538)</f>
        <v>#VALUE!</v>
      </c>
      <c r="S538" s="6" t="e">
        <f t="shared" si="50"/>
        <v>#VALUE!</v>
      </c>
      <c r="T538" s="6" t="e">
        <f>IF(Sheet1!A538=0,"C=US;A= ;P=Regional Municip;O=Lisgar;S="&amp;K538&amp;";"&amp;"G="&amp;L538&amp;";"&amp;"I="&amp;M538&amp;";","C=US;A= ;P=Regional Municip;O=Lisgar;S="&amp;K538&amp;";"&amp;"G="&amp;L538&amp;Sheet1!A538&amp;";"&amp;"I="&amp;M538&amp;";")</f>
        <v>#N/A</v>
      </c>
      <c r="U538" t="str">
        <f ca="1">(Sheet1!AM538)</f>
        <v>DC4MDB01</v>
      </c>
      <c r="V538" t="e">
        <f>(Sheet1!AC538)</f>
        <v>#VALUE!</v>
      </c>
      <c r="W538" t="e">
        <f>Sheet3!D538</f>
        <v>#VALUE!</v>
      </c>
      <c r="X538" t="e">
        <f>Sheet3!E538</f>
        <v>#VALUE!</v>
      </c>
      <c r="Y538" t="str">
        <f t="shared" si="48"/>
        <v/>
      </c>
      <c r="Z538" t="str">
        <f>IF(ISERROR(Sheet1!AI538),"",Sheet1!AI538)</f>
        <v/>
      </c>
      <c r="AA538" t="e">
        <f>IF(Sheet1!W538="Councillors",5120,IF(Sheet1!W538="Information Technology Services Dept.",1024,IF(Sheet1!W538="City Clerk and Solicitor Dept",1953,"No")))</f>
        <v>#VALUE!</v>
      </c>
      <c r="AB538" s="5" t="s">
        <v>96</v>
      </c>
      <c r="AC538" t="e">
        <f>IF(Sheet1!W538="Councillors",4608,IF(Sheet1!W538="Information Technology Services Dept.",921,IF(Sheet1!W538="City Clerk and Solicitor Dept",1855,"No")))</f>
        <v>#VALUE!</v>
      </c>
      <c r="AD538" t="e">
        <f t="shared" si="51"/>
        <v>#VALUE!</v>
      </c>
      <c r="AE538" t="str">
        <f ca="1">IF(Sheet1!AM538="DC1MDB01","DC1",IF(Sheet1!AM538="DC1MDB02","DC1",IF(Sheet1!AM538="DC1MDB03","DC1",IF(Sheet1!AM538="DC1MDB04","DC1",IF(Sheet1!AM538="DC1MDB05","DC1",IF(Sheet1!AM538="DC1MDB06","DC1",IF(Sheet1!AM538="DC1MDB07","DC1",IF(Sheet1!AM538="DC1MDB08","DC1",IF(Sheet1!AM538="DC1MDB09","DC1",IF(Sheet1!AM538="DC1MDB10","DC1",IF(Sheet1!AM538="DC4MDB01","DC4",IF(Sheet1!AM538="DC4MDB02","DC4",IF(Sheet1!AM538="DC4MDB03","DC4",IF(Sheet1!AM538="DC4MDB04","DC4",IF(Sheet1!AM538="DC4MDB05","DC4",IF(Sheet1!AM538="DC4MDB06","DC4",IF(Sheet1!AM538="DC4MDB07","DC4",IF(Sheet1!AM538="DC4MDB08","DC4",IF(Sheet1!AM538="DC4MDB09","DC4",IF(Sheet1!AM538="DC4MDB10","DC4","$False"))))))))))))))))))))</f>
        <v>DC4</v>
      </c>
      <c r="AF538" t="s">
        <v>35</v>
      </c>
      <c r="AG538" t="e">
        <f t="shared" si="52"/>
        <v>#VALUE!</v>
      </c>
      <c r="AH538" t="e">
        <f t="shared" si="53"/>
        <v>#VALUE!</v>
      </c>
      <c r="AI538" t="s">
        <v>11</v>
      </c>
      <c r="AJ538" t="s">
        <v>12</v>
      </c>
      <c r="AK538" t="s">
        <v>13</v>
      </c>
      <c r="AL538" t="s">
        <v>14</v>
      </c>
      <c r="AM538" t="s">
        <v>5</v>
      </c>
      <c r="AN538" t="s">
        <v>15</v>
      </c>
      <c r="AO538" t="s">
        <v>16</v>
      </c>
      <c r="AP538" t="s">
        <v>17</v>
      </c>
      <c r="AQ538" t="s">
        <v>18</v>
      </c>
      <c r="AR538" t="s">
        <v>19</v>
      </c>
    </row>
    <row r="539" spans="1:44" ht="13.5" customHeight="1">
      <c r="A539" s="7"/>
      <c r="B539" s="7"/>
      <c r="C539" s="7"/>
      <c r="D539" s="8"/>
      <c r="F539" s="9" t="str">
        <f>(Sheet1!AE539)</f>
        <v/>
      </c>
      <c r="G539" t="str">
        <f>IF(OR(Sheet1!AH539="Yes",Sheet1!AF539="Yes"),"\\CMFP538\"&amp;Sheet1!AK539,"")</f>
        <v/>
      </c>
      <c r="H539" t="str">
        <f>IF(G539="","",Sheet1!AK539)</f>
        <v/>
      </c>
      <c r="I539" t="str">
        <f>IF(G539="","",Sheet1!AJ539)</f>
        <v/>
      </c>
      <c r="J539" t="e">
        <f>PROPER(Sheet1!Z539)</f>
        <v>#VALUE!</v>
      </c>
      <c r="K539" t="e">
        <f>PROPER(TRIM(IF(ISERROR(Sheet1!N539),Sheet1!Q539,Sheet1!N539)))</f>
        <v>#VALUE!</v>
      </c>
      <c r="L539" t="e">
        <f>PROPER(Sheet1!V539)</f>
        <v>#VALUE!</v>
      </c>
      <c r="M539" t="str">
        <f>TRIM(IF(ISERROR(Sheet1!P539),"",Sheet1!P539))</f>
        <v/>
      </c>
      <c r="N539" s="6" t="e">
        <f>(Sheet1!AA539)</f>
        <v>#VALUE!</v>
      </c>
      <c r="O539" s="6" t="e">
        <f t="shared" si="49"/>
        <v>#VALUE!</v>
      </c>
      <c r="P539" s="6" t="e">
        <f>IF(Sheet1!X539="No","No",IF(Sheet1!X539="","No","Yes"))</f>
        <v>#VALUE!</v>
      </c>
      <c r="Q539" t="e">
        <f>(Sheet1!AB539)</f>
        <v>#VALUE!</v>
      </c>
      <c r="R539" s="6" t="e">
        <f>IF(Sheet1!F539=FALSE,Q539,Sheet1!G539&amp;Sheet1!F539)</f>
        <v>#VALUE!</v>
      </c>
      <c r="S539" s="6" t="e">
        <f t="shared" si="50"/>
        <v>#VALUE!</v>
      </c>
      <c r="T539" s="6" t="e">
        <f>IF(Sheet1!A539=0,"C=US;A= ;P=Regional Municip;O=Lisgar;S="&amp;K539&amp;";"&amp;"G="&amp;L539&amp;";"&amp;"I="&amp;M539&amp;";","C=US;A= ;P=Regional Municip;O=Lisgar;S="&amp;K539&amp;";"&amp;"G="&amp;L539&amp;Sheet1!A539&amp;";"&amp;"I="&amp;M539&amp;";")</f>
        <v>#N/A</v>
      </c>
      <c r="U539" t="str">
        <f ca="1">(Sheet1!AM539)</f>
        <v>DC1MDB09</v>
      </c>
      <c r="V539" t="e">
        <f>(Sheet1!AC539)</f>
        <v>#VALUE!</v>
      </c>
      <c r="W539" t="e">
        <f>Sheet3!D539</f>
        <v>#VALUE!</v>
      </c>
      <c r="X539" t="e">
        <f>Sheet3!E539</f>
        <v>#VALUE!</v>
      </c>
      <c r="Y539" t="str">
        <f t="shared" si="48"/>
        <v/>
      </c>
      <c r="Z539" t="str">
        <f>IF(ISERROR(Sheet1!AI539),"",Sheet1!AI539)</f>
        <v/>
      </c>
      <c r="AA539" t="e">
        <f>IF(Sheet1!W539="Councillors",5120,IF(Sheet1!W539="Information Technology Services Dept.",1024,IF(Sheet1!W539="City Clerk and Solicitor Dept",1953,"No")))</f>
        <v>#VALUE!</v>
      </c>
      <c r="AB539" s="5" t="s">
        <v>96</v>
      </c>
      <c r="AC539" t="e">
        <f>IF(Sheet1!W539="Councillors",4608,IF(Sheet1!W539="Information Technology Services Dept.",921,IF(Sheet1!W539="City Clerk and Solicitor Dept",1855,"No")))</f>
        <v>#VALUE!</v>
      </c>
      <c r="AD539" t="e">
        <f t="shared" si="51"/>
        <v>#VALUE!</v>
      </c>
      <c r="AE539" t="str">
        <f ca="1">IF(Sheet1!AM539="DC1MDB01","DC1",IF(Sheet1!AM539="DC1MDB02","DC1",IF(Sheet1!AM539="DC1MDB03","DC1",IF(Sheet1!AM539="DC1MDB04","DC1",IF(Sheet1!AM539="DC1MDB05","DC1",IF(Sheet1!AM539="DC1MDB06","DC1",IF(Sheet1!AM539="DC1MDB07","DC1",IF(Sheet1!AM539="DC1MDB08","DC1",IF(Sheet1!AM539="DC1MDB09","DC1",IF(Sheet1!AM539="DC1MDB10","DC1",IF(Sheet1!AM539="DC4MDB01","DC4",IF(Sheet1!AM539="DC4MDB02","DC4",IF(Sheet1!AM539="DC4MDB03","DC4",IF(Sheet1!AM539="DC4MDB04","DC4",IF(Sheet1!AM539="DC4MDB05","DC4",IF(Sheet1!AM539="DC4MDB06","DC4",IF(Sheet1!AM539="DC4MDB07","DC4",IF(Sheet1!AM539="DC4MDB08","DC4",IF(Sheet1!AM539="DC4MDB09","DC4",IF(Sheet1!AM539="DC4MDB10","DC4","$False"))))))))))))))))))))</f>
        <v>DC1</v>
      </c>
      <c r="AF539" t="s">
        <v>35</v>
      </c>
      <c r="AG539" t="e">
        <f t="shared" si="52"/>
        <v>#VALUE!</v>
      </c>
      <c r="AH539" t="e">
        <f t="shared" si="53"/>
        <v>#VALUE!</v>
      </c>
      <c r="AI539" t="s">
        <v>11</v>
      </c>
      <c r="AJ539" t="s">
        <v>12</v>
      </c>
      <c r="AK539" t="s">
        <v>13</v>
      </c>
      <c r="AL539" t="s">
        <v>14</v>
      </c>
      <c r="AM539" t="s">
        <v>5</v>
      </c>
      <c r="AN539" t="s">
        <v>15</v>
      </c>
      <c r="AO539" t="s">
        <v>16</v>
      </c>
      <c r="AP539" t="s">
        <v>17</v>
      </c>
      <c r="AQ539" t="s">
        <v>18</v>
      </c>
      <c r="AR539" t="s">
        <v>19</v>
      </c>
    </row>
    <row r="540" spans="1:44" ht="13.5" customHeight="1">
      <c r="A540" s="7"/>
      <c r="B540" s="7"/>
      <c r="C540" s="7"/>
      <c r="D540" s="8"/>
      <c r="F540" s="9" t="str">
        <f>(Sheet1!AE540)</f>
        <v/>
      </c>
      <c r="G540" t="str">
        <f>IF(OR(Sheet1!AH540="Yes",Sheet1!AF540="Yes"),"\\CMFP538\"&amp;Sheet1!AK540,"")</f>
        <v/>
      </c>
      <c r="H540" t="str">
        <f>IF(G540="","",Sheet1!AK540)</f>
        <v/>
      </c>
      <c r="I540" t="str">
        <f>IF(G540="","",Sheet1!AJ540)</f>
        <v/>
      </c>
      <c r="J540" t="e">
        <f>PROPER(Sheet1!Z540)</f>
        <v>#VALUE!</v>
      </c>
      <c r="K540" t="e">
        <f>PROPER(TRIM(IF(ISERROR(Sheet1!N540),Sheet1!Q540,Sheet1!N540)))</f>
        <v>#VALUE!</v>
      </c>
      <c r="L540" t="e">
        <f>PROPER(Sheet1!V540)</f>
        <v>#VALUE!</v>
      </c>
      <c r="M540" t="str">
        <f>TRIM(IF(ISERROR(Sheet1!P540),"",Sheet1!P540))</f>
        <v/>
      </c>
      <c r="N540" s="6" t="e">
        <f>(Sheet1!AA540)</f>
        <v>#VALUE!</v>
      </c>
      <c r="O540" s="6" t="e">
        <f t="shared" si="49"/>
        <v>#VALUE!</v>
      </c>
      <c r="P540" s="6" t="e">
        <f>IF(Sheet1!X540="No","No",IF(Sheet1!X540="","No","Yes"))</f>
        <v>#VALUE!</v>
      </c>
      <c r="Q540" t="e">
        <f>(Sheet1!AB540)</f>
        <v>#VALUE!</v>
      </c>
      <c r="R540" s="6" t="e">
        <f>IF(Sheet1!F540=FALSE,Q540,Sheet1!G540&amp;Sheet1!F540)</f>
        <v>#VALUE!</v>
      </c>
      <c r="S540" s="6" t="e">
        <f t="shared" si="50"/>
        <v>#VALUE!</v>
      </c>
      <c r="T540" s="6" t="e">
        <f>IF(Sheet1!A540=0,"C=US;A= ;P=Regional Municip;O=Lisgar;S="&amp;K540&amp;";"&amp;"G="&amp;L540&amp;";"&amp;"I="&amp;M540&amp;";","C=US;A= ;P=Regional Municip;O=Lisgar;S="&amp;K540&amp;";"&amp;"G="&amp;L540&amp;Sheet1!A540&amp;";"&amp;"I="&amp;M540&amp;";")</f>
        <v>#N/A</v>
      </c>
      <c r="U540" t="str">
        <f ca="1">(Sheet1!AM540)</f>
        <v>DC4MDB01</v>
      </c>
      <c r="V540" t="e">
        <f>(Sheet1!AC540)</f>
        <v>#VALUE!</v>
      </c>
      <c r="W540" t="e">
        <f>Sheet3!D540</f>
        <v>#VALUE!</v>
      </c>
      <c r="X540" t="e">
        <f>Sheet3!E540</f>
        <v>#VALUE!</v>
      </c>
      <c r="Y540" t="str">
        <f t="shared" si="48"/>
        <v/>
      </c>
      <c r="Z540" t="str">
        <f>IF(ISERROR(Sheet1!AI540),"",Sheet1!AI540)</f>
        <v/>
      </c>
      <c r="AA540" t="e">
        <f>IF(Sheet1!W540="Councillors",5120,IF(Sheet1!W540="Information Technology Services Dept.",1024,IF(Sheet1!W540="City Clerk and Solicitor Dept",1953,"No")))</f>
        <v>#VALUE!</v>
      </c>
      <c r="AB540" s="5" t="s">
        <v>96</v>
      </c>
      <c r="AC540" t="e">
        <f>IF(Sheet1!W540="Councillors",4608,IF(Sheet1!W540="Information Technology Services Dept.",921,IF(Sheet1!W540="City Clerk and Solicitor Dept",1855,"No")))</f>
        <v>#VALUE!</v>
      </c>
      <c r="AD540" t="e">
        <f t="shared" si="51"/>
        <v>#VALUE!</v>
      </c>
      <c r="AE540" t="str">
        <f ca="1">IF(Sheet1!AM540="DC1MDB01","DC1",IF(Sheet1!AM540="DC1MDB02","DC1",IF(Sheet1!AM540="DC1MDB03","DC1",IF(Sheet1!AM540="DC1MDB04","DC1",IF(Sheet1!AM540="DC1MDB05","DC1",IF(Sheet1!AM540="DC1MDB06","DC1",IF(Sheet1!AM540="DC1MDB07","DC1",IF(Sheet1!AM540="DC1MDB08","DC1",IF(Sheet1!AM540="DC1MDB09","DC1",IF(Sheet1!AM540="DC1MDB10","DC1",IF(Sheet1!AM540="DC4MDB01","DC4",IF(Sheet1!AM540="DC4MDB02","DC4",IF(Sheet1!AM540="DC4MDB03","DC4",IF(Sheet1!AM540="DC4MDB04","DC4",IF(Sheet1!AM540="DC4MDB05","DC4",IF(Sheet1!AM540="DC4MDB06","DC4",IF(Sheet1!AM540="DC4MDB07","DC4",IF(Sheet1!AM540="DC4MDB08","DC4",IF(Sheet1!AM540="DC4MDB09","DC4",IF(Sheet1!AM540="DC4MDB10","DC4","$False"))))))))))))))))))))</f>
        <v>DC4</v>
      </c>
      <c r="AF540" t="s">
        <v>35</v>
      </c>
      <c r="AG540" t="e">
        <f t="shared" si="52"/>
        <v>#VALUE!</v>
      </c>
      <c r="AH540" t="e">
        <f t="shared" si="53"/>
        <v>#VALUE!</v>
      </c>
      <c r="AI540" t="s">
        <v>11</v>
      </c>
      <c r="AJ540" t="s">
        <v>12</v>
      </c>
      <c r="AK540" t="s">
        <v>13</v>
      </c>
      <c r="AL540" t="s">
        <v>14</v>
      </c>
      <c r="AM540" t="s">
        <v>5</v>
      </c>
      <c r="AN540" t="s">
        <v>15</v>
      </c>
      <c r="AO540" t="s">
        <v>16</v>
      </c>
      <c r="AP540" t="s">
        <v>17</v>
      </c>
      <c r="AQ540" t="s">
        <v>18</v>
      </c>
      <c r="AR540" t="s">
        <v>19</v>
      </c>
    </row>
    <row r="541" spans="1:44" ht="13.5" customHeight="1">
      <c r="A541" s="7"/>
      <c r="B541" s="7"/>
      <c r="C541" s="7"/>
      <c r="D541" s="8"/>
      <c r="F541" s="9" t="str">
        <f>(Sheet1!AE541)</f>
        <v/>
      </c>
      <c r="G541" t="str">
        <f>IF(OR(Sheet1!AH541="Yes",Sheet1!AF541="Yes"),"\\CMFP538\"&amp;Sheet1!AK541,"")</f>
        <v/>
      </c>
      <c r="H541" t="str">
        <f>IF(G541="","",Sheet1!AK541)</f>
        <v/>
      </c>
      <c r="I541" t="str">
        <f>IF(G541="","",Sheet1!AJ541)</f>
        <v/>
      </c>
      <c r="J541" t="e">
        <f>PROPER(Sheet1!Z541)</f>
        <v>#VALUE!</v>
      </c>
      <c r="K541" t="e">
        <f>PROPER(TRIM(IF(ISERROR(Sheet1!N541),Sheet1!Q541,Sheet1!N541)))</f>
        <v>#VALUE!</v>
      </c>
      <c r="L541" t="e">
        <f>PROPER(Sheet1!V541)</f>
        <v>#VALUE!</v>
      </c>
      <c r="M541" t="str">
        <f>TRIM(IF(ISERROR(Sheet1!P541),"",Sheet1!P541))</f>
        <v/>
      </c>
      <c r="N541" s="6" t="e">
        <f>(Sheet1!AA541)</f>
        <v>#VALUE!</v>
      </c>
      <c r="O541" s="6" t="e">
        <f t="shared" si="49"/>
        <v>#VALUE!</v>
      </c>
      <c r="P541" s="6" t="e">
        <f>IF(Sheet1!X541="No","No",IF(Sheet1!X541="","No","Yes"))</f>
        <v>#VALUE!</v>
      </c>
      <c r="Q541" t="e">
        <f>(Sheet1!AB541)</f>
        <v>#VALUE!</v>
      </c>
      <c r="R541" s="6" t="e">
        <f>IF(Sheet1!F541=FALSE,Q541,Sheet1!G541&amp;Sheet1!F541)</f>
        <v>#VALUE!</v>
      </c>
      <c r="S541" s="6" t="e">
        <f t="shared" si="50"/>
        <v>#VALUE!</v>
      </c>
      <c r="T541" s="6" t="e">
        <f>IF(Sheet1!A541=0,"C=US;A= ;P=Regional Municip;O=Lisgar;S="&amp;K541&amp;";"&amp;"G="&amp;L541&amp;";"&amp;"I="&amp;M541&amp;";","C=US;A= ;P=Regional Municip;O=Lisgar;S="&amp;K541&amp;";"&amp;"G="&amp;L541&amp;Sheet1!A541&amp;";"&amp;"I="&amp;M541&amp;";")</f>
        <v>#N/A</v>
      </c>
      <c r="U541" t="str">
        <f ca="1">(Sheet1!AM541)</f>
        <v>DC1MDB06</v>
      </c>
      <c r="V541" t="e">
        <f>(Sheet1!AC541)</f>
        <v>#VALUE!</v>
      </c>
      <c r="W541" t="e">
        <f>Sheet3!D541</f>
        <v>#VALUE!</v>
      </c>
      <c r="X541" t="e">
        <f>Sheet3!E541</f>
        <v>#VALUE!</v>
      </c>
      <c r="Y541" t="str">
        <f t="shared" si="48"/>
        <v/>
      </c>
      <c r="Z541" t="str">
        <f>IF(ISERROR(Sheet1!AI541),"",Sheet1!AI541)</f>
        <v/>
      </c>
      <c r="AA541" t="e">
        <f>IF(Sheet1!W541="Councillors",5120,IF(Sheet1!W541="Information Technology Services Dept.",1024,IF(Sheet1!W541="City Clerk and Solicitor Dept",1953,"No")))</f>
        <v>#VALUE!</v>
      </c>
      <c r="AB541" s="5" t="s">
        <v>96</v>
      </c>
      <c r="AC541" t="e">
        <f>IF(Sheet1!W541="Councillors",4608,IF(Sheet1!W541="Information Technology Services Dept.",921,IF(Sheet1!W541="City Clerk and Solicitor Dept",1855,"No")))</f>
        <v>#VALUE!</v>
      </c>
      <c r="AD541" t="e">
        <f t="shared" si="51"/>
        <v>#VALUE!</v>
      </c>
      <c r="AE541" t="str">
        <f ca="1">IF(Sheet1!AM541="DC1MDB01","DC1",IF(Sheet1!AM541="DC1MDB02","DC1",IF(Sheet1!AM541="DC1MDB03","DC1",IF(Sheet1!AM541="DC1MDB04","DC1",IF(Sheet1!AM541="DC1MDB05","DC1",IF(Sheet1!AM541="DC1MDB06","DC1",IF(Sheet1!AM541="DC1MDB07","DC1",IF(Sheet1!AM541="DC1MDB08","DC1",IF(Sheet1!AM541="DC1MDB09","DC1",IF(Sheet1!AM541="DC1MDB10","DC1",IF(Sheet1!AM541="DC4MDB01","DC4",IF(Sheet1!AM541="DC4MDB02","DC4",IF(Sheet1!AM541="DC4MDB03","DC4",IF(Sheet1!AM541="DC4MDB04","DC4",IF(Sheet1!AM541="DC4MDB05","DC4",IF(Sheet1!AM541="DC4MDB06","DC4",IF(Sheet1!AM541="DC4MDB07","DC4",IF(Sheet1!AM541="DC4MDB08","DC4",IF(Sheet1!AM541="DC4MDB09","DC4",IF(Sheet1!AM541="DC4MDB10","DC4","$False"))))))))))))))))))))</f>
        <v>DC1</v>
      </c>
      <c r="AF541" t="s">
        <v>35</v>
      </c>
      <c r="AG541" t="e">
        <f t="shared" si="52"/>
        <v>#VALUE!</v>
      </c>
      <c r="AH541" t="e">
        <f t="shared" si="53"/>
        <v>#VALUE!</v>
      </c>
      <c r="AI541" t="s">
        <v>11</v>
      </c>
      <c r="AJ541" t="s">
        <v>12</v>
      </c>
      <c r="AK541" t="s">
        <v>13</v>
      </c>
      <c r="AL541" t="s">
        <v>14</v>
      </c>
      <c r="AM541" t="s">
        <v>5</v>
      </c>
      <c r="AN541" t="s">
        <v>15</v>
      </c>
      <c r="AO541" t="s">
        <v>16</v>
      </c>
      <c r="AP541" t="s">
        <v>17</v>
      </c>
      <c r="AQ541" t="s">
        <v>18</v>
      </c>
      <c r="AR541" t="s">
        <v>19</v>
      </c>
    </row>
    <row r="542" spans="1:44" ht="13.5" customHeight="1">
      <c r="A542" s="7"/>
      <c r="B542" s="7"/>
      <c r="C542" s="7"/>
      <c r="D542" s="8"/>
      <c r="F542" s="9" t="str">
        <f>(Sheet1!AE542)</f>
        <v/>
      </c>
      <c r="G542" t="str">
        <f>IF(OR(Sheet1!AH542="Yes",Sheet1!AF542="Yes"),"\\CMFP538\"&amp;Sheet1!AK542,"")</f>
        <v/>
      </c>
      <c r="H542" t="str">
        <f>IF(G542="","",Sheet1!AK542)</f>
        <v/>
      </c>
      <c r="I542" t="str">
        <f>IF(G542="","",Sheet1!AJ542)</f>
        <v/>
      </c>
      <c r="J542" t="e">
        <f>PROPER(Sheet1!Z542)</f>
        <v>#VALUE!</v>
      </c>
      <c r="K542" t="e">
        <f>PROPER(TRIM(IF(ISERROR(Sheet1!N542),Sheet1!Q542,Sheet1!N542)))</f>
        <v>#VALUE!</v>
      </c>
      <c r="L542" t="e">
        <f>PROPER(Sheet1!V542)</f>
        <v>#VALUE!</v>
      </c>
      <c r="M542" t="str">
        <f>TRIM(IF(ISERROR(Sheet1!P542),"",Sheet1!P542))</f>
        <v/>
      </c>
      <c r="N542" s="6" t="e">
        <f>(Sheet1!AA542)</f>
        <v>#VALUE!</v>
      </c>
      <c r="O542" s="6" t="e">
        <f t="shared" si="49"/>
        <v>#VALUE!</v>
      </c>
      <c r="P542" s="6" t="e">
        <f>IF(Sheet1!X542="No","No",IF(Sheet1!X542="","No","Yes"))</f>
        <v>#VALUE!</v>
      </c>
      <c r="Q542" t="e">
        <f>(Sheet1!AB542)</f>
        <v>#VALUE!</v>
      </c>
      <c r="R542" s="6" t="e">
        <f>IF(Sheet1!F542=FALSE,Q542,Sheet1!G542&amp;Sheet1!F542)</f>
        <v>#VALUE!</v>
      </c>
      <c r="S542" s="6" t="e">
        <f t="shared" si="50"/>
        <v>#VALUE!</v>
      </c>
      <c r="T542" s="6" t="e">
        <f>IF(Sheet1!A542=0,"C=US;A= ;P=Regional Municip;O=Lisgar;S="&amp;K542&amp;";"&amp;"G="&amp;L542&amp;";"&amp;"I="&amp;M542&amp;";","C=US;A= ;P=Regional Municip;O=Lisgar;S="&amp;K542&amp;";"&amp;"G="&amp;L542&amp;Sheet1!A542&amp;";"&amp;"I="&amp;M542&amp;";")</f>
        <v>#N/A</v>
      </c>
      <c r="U542" t="str">
        <f ca="1">(Sheet1!AM542)</f>
        <v>DC1MDB09</v>
      </c>
      <c r="V542" t="e">
        <f>(Sheet1!AC542)</f>
        <v>#VALUE!</v>
      </c>
      <c r="W542" t="e">
        <f>Sheet3!D542</f>
        <v>#VALUE!</v>
      </c>
      <c r="X542" t="e">
        <f>Sheet3!E542</f>
        <v>#VALUE!</v>
      </c>
      <c r="Y542" t="str">
        <f t="shared" si="48"/>
        <v/>
      </c>
      <c r="Z542" t="str">
        <f>IF(ISERROR(Sheet1!AI542),"",Sheet1!AI542)</f>
        <v/>
      </c>
      <c r="AA542" t="e">
        <f>IF(Sheet1!W542="Councillors",5120,IF(Sheet1!W542="Information Technology Services Dept.",1024,IF(Sheet1!W542="City Clerk and Solicitor Dept",1953,"No")))</f>
        <v>#VALUE!</v>
      </c>
      <c r="AB542" s="5" t="s">
        <v>96</v>
      </c>
      <c r="AC542" t="e">
        <f>IF(Sheet1!W542="Councillors",4608,IF(Sheet1!W542="Information Technology Services Dept.",921,IF(Sheet1!W542="City Clerk and Solicitor Dept",1855,"No")))</f>
        <v>#VALUE!</v>
      </c>
      <c r="AD542" t="e">
        <f t="shared" si="51"/>
        <v>#VALUE!</v>
      </c>
      <c r="AE542" t="str">
        <f ca="1">IF(Sheet1!AM542="DC1MDB01","DC1",IF(Sheet1!AM542="DC1MDB02","DC1",IF(Sheet1!AM542="DC1MDB03","DC1",IF(Sheet1!AM542="DC1MDB04","DC1",IF(Sheet1!AM542="DC1MDB05","DC1",IF(Sheet1!AM542="DC1MDB06","DC1",IF(Sheet1!AM542="DC1MDB07","DC1",IF(Sheet1!AM542="DC1MDB08","DC1",IF(Sheet1!AM542="DC1MDB09","DC1",IF(Sheet1!AM542="DC1MDB10","DC1",IF(Sheet1!AM542="DC4MDB01","DC4",IF(Sheet1!AM542="DC4MDB02","DC4",IF(Sheet1!AM542="DC4MDB03","DC4",IF(Sheet1!AM542="DC4MDB04","DC4",IF(Sheet1!AM542="DC4MDB05","DC4",IF(Sheet1!AM542="DC4MDB06","DC4",IF(Sheet1!AM542="DC4MDB07","DC4",IF(Sheet1!AM542="DC4MDB08","DC4",IF(Sheet1!AM542="DC4MDB09","DC4",IF(Sheet1!AM542="DC4MDB10","DC4","$False"))))))))))))))))))))</f>
        <v>DC1</v>
      </c>
      <c r="AF542" t="s">
        <v>35</v>
      </c>
      <c r="AG542" t="e">
        <f t="shared" si="52"/>
        <v>#VALUE!</v>
      </c>
      <c r="AH542" t="e">
        <f t="shared" si="53"/>
        <v>#VALUE!</v>
      </c>
      <c r="AI542" t="s">
        <v>11</v>
      </c>
      <c r="AJ542" t="s">
        <v>12</v>
      </c>
      <c r="AK542" t="s">
        <v>13</v>
      </c>
      <c r="AL542" t="s">
        <v>14</v>
      </c>
      <c r="AM542" t="s">
        <v>5</v>
      </c>
      <c r="AN542" t="s">
        <v>15</v>
      </c>
      <c r="AO542" t="s">
        <v>16</v>
      </c>
      <c r="AP542" t="s">
        <v>17</v>
      </c>
      <c r="AQ542" t="s">
        <v>18</v>
      </c>
      <c r="AR542" t="s">
        <v>19</v>
      </c>
    </row>
    <row r="543" spans="1:44" ht="13.5" customHeight="1">
      <c r="A543" s="7"/>
      <c r="B543" s="7"/>
      <c r="C543" s="7"/>
      <c r="D543" s="8"/>
      <c r="F543" s="9" t="str">
        <f>(Sheet1!AE543)</f>
        <v/>
      </c>
      <c r="G543" t="str">
        <f>IF(OR(Sheet1!AH543="Yes",Sheet1!AF543="Yes"),"\\CMFP538\"&amp;Sheet1!AK543,"")</f>
        <v/>
      </c>
      <c r="H543" t="str">
        <f>IF(G543="","",Sheet1!AK543)</f>
        <v/>
      </c>
      <c r="I543" t="str">
        <f>IF(G543="","",Sheet1!AJ543)</f>
        <v/>
      </c>
      <c r="J543" t="e">
        <f>PROPER(Sheet1!Z543)</f>
        <v>#VALUE!</v>
      </c>
      <c r="K543" t="e">
        <f>PROPER(TRIM(IF(ISERROR(Sheet1!N543),Sheet1!Q543,Sheet1!N543)))</f>
        <v>#VALUE!</v>
      </c>
      <c r="L543" t="e">
        <f>PROPER(Sheet1!V543)</f>
        <v>#VALUE!</v>
      </c>
      <c r="M543" t="str">
        <f>TRIM(IF(ISERROR(Sheet1!P543),"",Sheet1!P543))</f>
        <v/>
      </c>
      <c r="N543" s="6" t="e">
        <f>(Sheet1!AA543)</f>
        <v>#VALUE!</v>
      </c>
      <c r="O543" s="6" t="e">
        <f t="shared" si="49"/>
        <v>#VALUE!</v>
      </c>
      <c r="P543" s="6" t="e">
        <f>IF(Sheet1!X543="No","No",IF(Sheet1!X543="","No","Yes"))</f>
        <v>#VALUE!</v>
      </c>
      <c r="Q543" t="e">
        <f>(Sheet1!AB543)</f>
        <v>#VALUE!</v>
      </c>
      <c r="R543" s="6" t="e">
        <f>IF(Sheet1!F543=FALSE,Q543,Sheet1!G543&amp;Sheet1!F543)</f>
        <v>#VALUE!</v>
      </c>
      <c r="S543" s="6" t="e">
        <f t="shared" si="50"/>
        <v>#VALUE!</v>
      </c>
      <c r="T543" s="6" t="e">
        <f>IF(Sheet1!A543=0,"C=US;A= ;P=Regional Municip;O=Lisgar;S="&amp;K543&amp;";"&amp;"G="&amp;L543&amp;";"&amp;"I="&amp;M543&amp;";","C=US;A= ;P=Regional Municip;O=Lisgar;S="&amp;K543&amp;";"&amp;"G="&amp;L543&amp;Sheet1!A543&amp;";"&amp;"I="&amp;M543&amp;";")</f>
        <v>#N/A</v>
      </c>
      <c r="U543" t="str">
        <f ca="1">(Sheet1!AM543)</f>
        <v>DC4MDB06</v>
      </c>
      <c r="V543" t="e">
        <f>(Sheet1!AC543)</f>
        <v>#VALUE!</v>
      </c>
      <c r="W543" t="e">
        <f>Sheet3!D543</f>
        <v>#VALUE!</v>
      </c>
      <c r="X543" t="e">
        <f>Sheet3!E543</f>
        <v>#VALUE!</v>
      </c>
      <c r="Y543" t="str">
        <f t="shared" si="48"/>
        <v/>
      </c>
      <c r="Z543" t="str">
        <f>IF(ISERROR(Sheet1!AI543),"",Sheet1!AI543)</f>
        <v/>
      </c>
      <c r="AA543" t="e">
        <f>IF(Sheet1!W543="Councillors",5120,IF(Sheet1!W543="Information Technology Services Dept.",1024,IF(Sheet1!W543="City Clerk and Solicitor Dept",1953,"No")))</f>
        <v>#VALUE!</v>
      </c>
      <c r="AB543" s="5" t="s">
        <v>96</v>
      </c>
      <c r="AC543" t="e">
        <f>IF(Sheet1!W543="Councillors",4608,IF(Sheet1!W543="Information Technology Services Dept.",921,IF(Sheet1!W543="City Clerk and Solicitor Dept",1855,"No")))</f>
        <v>#VALUE!</v>
      </c>
      <c r="AD543" t="e">
        <f t="shared" si="51"/>
        <v>#VALUE!</v>
      </c>
      <c r="AE543" t="str">
        <f ca="1">IF(Sheet1!AM543="DC1MDB01","DC1",IF(Sheet1!AM543="DC1MDB02","DC1",IF(Sheet1!AM543="DC1MDB03","DC1",IF(Sheet1!AM543="DC1MDB04","DC1",IF(Sheet1!AM543="DC1MDB05","DC1",IF(Sheet1!AM543="DC1MDB06","DC1",IF(Sheet1!AM543="DC1MDB07","DC1",IF(Sheet1!AM543="DC1MDB08","DC1",IF(Sheet1!AM543="DC1MDB09","DC1",IF(Sheet1!AM543="DC1MDB10","DC1",IF(Sheet1!AM543="DC4MDB01","DC4",IF(Sheet1!AM543="DC4MDB02","DC4",IF(Sheet1!AM543="DC4MDB03","DC4",IF(Sheet1!AM543="DC4MDB04","DC4",IF(Sheet1!AM543="DC4MDB05","DC4",IF(Sheet1!AM543="DC4MDB06","DC4",IF(Sheet1!AM543="DC4MDB07","DC4",IF(Sheet1!AM543="DC4MDB08","DC4",IF(Sheet1!AM543="DC4MDB09","DC4",IF(Sheet1!AM543="DC4MDB10","DC4","$False"))))))))))))))))))))</f>
        <v>DC4</v>
      </c>
      <c r="AF543" t="s">
        <v>35</v>
      </c>
      <c r="AG543" t="e">
        <f t="shared" si="52"/>
        <v>#VALUE!</v>
      </c>
      <c r="AH543" t="e">
        <f t="shared" si="53"/>
        <v>#VALUE!</v>
      </c>
      <c r="AI543" t="s">
        <v>11</v>
      </c>
      <c r="AJ543" t="s">
        <v>12</v>
      </c>
      <c r="AK543" t="s">
        <v>13</v>
      </c>
      <c r="AL543" t="s">
        <v>14</v>
      </c>
      <c r="AM543" t="s">
        <v>5</v>
      </c>
      <c r="AN543" t="s">
        <v>15</v>
      </c>
      <c r="AO543" t="s">
        <v>16</v>
      </c>
      <c r="AP543" t="s">
        <v>17</v>
      </c>
      <c r="AQ543" t="s">
        <v>18</v>
      </c>
      <c r="AR543" t="s">
        <v>19</v>
      </c>
    </row>
    <row r="544" spans="1:44" ht="13.5" customHeight="1">
      <c r="A544" s="7"/>
      <c r="B544" s="7"/>
      <c r="C544" s="7"/>
      <c r="D544" s="8"/>
      <c r="F544" s="9" t="str">
        <f>(Sheet1!AE544)</f>
        <v/>
      </c>
      <c r="G544" t="str">
        <f>IF(OR(Sheet1!AH544="Yes",Sheet1!AF544="Yes"),"\\CMFP538\"&amp;Sheet1!AK544,"")</f>
        <v/>
      </c>
      <c r="H544" t="str">
        <f>IF(G544="","",Sheet1!AK544)</f>
        <v/>
      </c>
      <c r="I544" t="str">
        <f>IF(G544="","",Sheet1!AJ544)</f>
        <v/>
      </c>
      <c r="J544" t="e">
        <f>PROPER(Sheet1!Z544)</f>
        <v>#VALUE!</v>
      </c>
      <c r="K544" t="e">
        <f>PROPER(TRIM(IF(ISERROR(Sheet1!N544),Sheet1!Q544,Sheet1!N544)))</f>
        <v>#VALUE!</v>
      </c>
      <c r="L544" t="e">
        <f>PROPER(Sheet1!V544)</f>
        <v>#VALUE!</v>
      </c>
      <c r="M544" t="str">
        <f>TRIM(IF(ISERROR(Sheet1!P544),"",Sheet1!P544))</f>
        <v/>
      </c>
      <c r="N544" s="6" t="e">
        <f>(Sheet1!AA544)</f>
        <v>#VALUE!</v>
      </c>
      <c r="O544" s="6" t="e">
        <f t="shared" si="49"/>
        <v>#VALUE!</v>
      </c>
      <c r="P544" s="6" t="e">
        <f>IF(Sheet1!X544="No","No",IF(Sheet1!X544="","No","Yes"))</f>
        <v>#VALUE!</v>
      </c>
      <c r="Q544" t="e">
        <f>(Sheet1!AB544)</f>
        <v>#VALUE!</v>
      </c>
      <c r="R544" s="6" t="e">
        <f>IF(Sheet1!F544=FALSE,Q544,Sheet1!G544&amp;Sheet1!F544)</f>
        <v>#VALUE!</v>
      </c>
      <c r="S544" s="6" t="e">
        <f t="shared" si="50"/>
        <v>#VALUE!</v>
      </c>
      <c r="T544" s="6" t="e">
        <f>IF(Sheet1!A544=0,"C=US;A= ;P=Regional Municip;O=Lisgar;S="&amp;K544&amp;";"&amp;"G="&amp;L544&amp;";"&amp;"I="&amp;M544&amp;";","C=US;A= ;P=Regional Municip;O=Lisgar;S="&amp;K544&amp;";"&amp;"G="&amp;L544&amp;Sheet1!A544&amp;";"&amp;"I="&amp;M544&amp;";")</f>
        <v>#N/A</v>
      </c>
      <c r="U544" t="str">
        <f ca="1">(Sheet1!AM544)</f>
        <v>DC1MDB01</v>
      </c>
      <c r="V544" t="e">
        <f>(Sheet1!AC544)</f>
        <v>#VALUE!</v>
      </c>
      <c r="W544" t="e">
        <f>Sheet3!D544</f>
        <v>#VALUE!</v>
      </c>
      <c r="X544" t="e">
        <f>Sheet3!E544</f>
        <v>#VALUE!</v>
      </c>
      <c r="Y544" t="str">
        <f t="shared" si="48"/>
        <v/>
      </c>
      <c r="Z544" t="str">
        <f>IF(ISERROR(Sheet1!AI544),"",Sheet1!AI544)</f>
        <v/>
      </c>
      <c r="AA544" t="e">
        <f>IF(Sheet1!W544="Councillors",5120,IF(Sheet1!W544="Information Technology Services Dept.",1024,IF(Sheet1!W544="City Clerk and Solicitor Dept",1953,"No")))</f>
        <v>#VALUE!</v>
      </c>
      <c r="AB544" s="5" t="s">
        <v>96</v>
      </c>
      <c r="AC544" t="e">
        <f>IF(Sheet1!W544="Councillors",4608,IF(Sheet1!W544="Information Technology Services Dept.",921,IF(Sheet1!W544="City Clerk and Solicitor Dept",1855,"No")))</f>
        <v>#VALUE!</v>
      </c>
      <c r="AD544" t="e">
        <f t="shared" si="51"/>
        <v>#VALUE!</v>
      </c>
      <c r="AE544" t="str">
        <f ca="1">IF(Sheet1!AM544="DC1MDB01","DC1",IF(Sheet1!AM544="DC1MDB02","DC1",IF(Sheet1!AM544="DC1MDB03","DC1",IF(Sheet1!AM544="DC1MDB04","DC1",IF(Sheet1!AM544="DC1MDB05","DC1",IF(Sheet1!AM544="DC1MDB06","DC1",IF(Sheet1!AM544="DC1MDB07","DC1",IF(Sheet1!AM544="DC1MDB08","DC1",IF(Sheet1!AM544="DC1MDB09","DC1",IF(Sheet1!AM544="DC1MDB10","DC1",IF(Sheet1!AM544="DC4MDB01","DC4",IF(Sheet1!AM544="DC4MDB02","DC4",IF(Sheet1!AM544="DC4MDB03","DC4",IF(Sheet1!AM544="DC4MDB04","DC4",IF(Sheet1!AM544="DC4MDB05","DC4",IF(Sheet1!AM544="DC4MDB06","DC4",IF(Sheet1!AM544="DC4MDB07","DC4",IF(Sheet1!AM544="DC4MDB08","DC4",IF(Sheet1!AM544="DC4MDB09","DC4",IF(Sheet1!AM544="DC4MDB10","DC4","$False"))))))))))))))))))))</f>
        <v>DC1</v>
      </c>
      <c r="AF544" t="s">
        <v>35</v>
      </c>
      <c r="AG544" t="e">
        <f t="shared" si="52"/>
        <v>#VALUE!</v>
      </c>
      <c r="AH544" t="e">
        <f t="shared" si="53"/>
        <v>#VALUE!</v>
      </c>
      <c r="AI544" t="s">
        <v>11</v>
      </c>
      <c r="AJ544" t="s">
        <v>12</v>
      </c>
      <c r="AK544" t="s">
        <v>13</v>
      </c>
      <c r="AL544" t="s">
        <v>14</v>
      </c>
      <c r="AM544" t="s">
        <v>5</v>
      </c>
      <c r="AN544" t="s">
        <v>15</v>
      </c>
      <c r="AO544" t="s">
        <v>16</v>
      </c>
      <c r="AP544" t="s">
        <v>17</v>
      </c>
      <c r="AQ544" t="s">
        <v>18</v>
      </c>
      <c r="AR544" t="s">
        <v>19</v>
      </c>
    </row>
    <row r="545" spans="1:44" ht="13.5" customHeight="1">
      <c r="A545" s="7"/>
      <c r="B545" s="7"/>
      <c r="C545" s="7"/>
      <c r="D545" s="8"/>
      <c r="F545" s="9" t="str">
        <f>(Sheet1!AE545)</f>
        <v/>
      </c>
      <c r="G545" t="str">
        <f>IF(OR(Sheet1!AH545="Yes",Sheet1!AF545="Yes"),"\\CMFP538\"&amp;Sheet1!AK545,"")</f>
        <v/>
      </c>
      <c r="H545" t="str">
        <f>IF(G545="","",Sheet1!AK545)</f>
        <v/>
      </c>
      <c r="I545" t="str">
        <f>IF(G545="","",Sheet1!AJ545)</f>
        <v/>
      </c>
      <c r="J545" t="e">
        <f>PROPER(Sheet1!Z545)</f>
        <v>#VALUE!</v>
      </c>
      <c r="K545" t="e">
        <f>PROPER(TRIM(IF(ISERROR(Sheet1!N545),Sheet1!Q545,Sheet1!N545)))</f>
        <v>#VALUE!</v>
      </c>
      <c r="L545" t="e">
        <f>PROPER(Sheet1!V545)</f>
        <v>#VALUE!</v>
      </c>
      <c r="M545" t="str">
        <f>TRIM(IF(ISERROR(Sheet1!P545),"",Sheet1!P545))</f>
        <v/>
      </c>
      <c r="N545" s="6" t="e">
        <f>(Sheet1!AA545)</f>
        <v>#VALUE!</v>
      </c>
      <c r="O545" s="6" t="e">
        <f t="shared" si="49"/>
        <v>#VALUE!</v>
      </c>
      <c r="P545" s="6" t="e">
        <f>IF(Sheet1!X545="No","No",IF(Sheet1!X545="","No","Yes"))</f>
        <v>#VALUE!</v>
      </c>
      <c r="Q545" t="e">
        <f>(Sheet1!AB545)</f>
        <v>#VALUE!</v>
      </c>
      <c r="R545" s="6" t="e">
        <f>IF(Sheet1!F545=FALSE,Q545,Sheet1!G545&amp;Sheet1!F545)</f>
        <v>#VALUE!</v>
      </c>
      <c r="S545" s="6" t="e">
        <f t="shared" si="50"/>
        <v>#VALUE!</v>
      </c>
      <c r="T545" s="6" t="e">
        <f>IF(Sheet1!A545=0,"C=US;A= ;P=Regional Municip;O=Lisgar;S="&amp;K545&amp;";"&amp;"G="&amp;L545&amp;";"&amp;"I="&amp;M545&amp;";","C=US;A= ;P=Regional Municip;O=Lisgar;S="&amp;K545&amp;";"&amp;"G="&amp;L545&amp;Sheet1!A545&amp;";"&amp;"I="&amp;M545&amp;";")</f>
        <v>#N/A</v>
      </c>
      <c r="U545" t="str">
        <f ca="1">(Sheet1!AM545)</f>
        <v>DC1MDB06</v>
      </c>
      <c r="V545" t="e">
        <f>(Sheet1!AC545)</f>
        <v>#VALUE!</v>
      </c>
      <c r="W545" t="e">
        <f>Sheet3!D545</f>
        <v>#VALUE!</v>
      </c>
      <c r="X545" t="e">
        <f>Sheet3!E545</f>
        <v>#VALUE!</v>
      </c>
      <c r="Y545" t="str">
        <f t="shared" si="48"/>
        <v/>
      </c>
      <c r="Z545" t="str">
        <f>IF(ISERROR(Sheet1!AI545),"",Sheet1!AI545)</f>
        <v/>
      </c>
      <c r="AA545" t="e">
        <f>IF(Sheet1!W545="Councillors",5120,IF(Sheet1!W545="Information Technology Services Dept.",1024,IF(Sheet1!W545="City Clerk and Solicitor Dept",1953,"No")))</f>
        <v>#VALUE!</v>
      </c>
      <c r="AB545" s="5" t="s">
        <v>96</v>
      </c>
      <c r="AC545" t="e">
        <f>IF(Sheet1!W545="Councillors",4608,IF(Sheet1!W545="Information Technology Services Dept.",921,IF(Sheet1!W545="City Clerk and Solicitor Dept",1855,"No")))</f>
        <v>#VALUE!</v>
      </c>
      <c r="AD545" t="e">
        <f t="shared" si="51"/>
        <v>#VALUE!</v>
      </c>
      <c r="AE545" t="str">
        <f ca="1">IF(Sheet1!AM545="DC1MDB01","DC1",IF(Sheet1!AM545="DC1MDB02","DC1",IF(Sheet1!AM545="DC1MDB03","DC1",IF(Sheet1!AM545="DC1MDB04","DC1",IF(Sheet1!AM545="DC1MDB05","DC1",IF(Sheet1!AM545="DC1MDB06","DC1",IF(Sheet1!AM545="DC1MDB07","DC1",IF(Sheet1!AM545="DC1MDB08","DC1",IF(Sheet1!AM545="DC1MDB09","DC1",IF(Sheet1!AM545="DC1MDB10","DC1",IF(Sheet1!AM545="DC4MDB01","DC4",IF(Sheet1!AM545="DC4MDB02","DC4",IF(Sheet1!AM545="DC4MDB03","DC4",IF(Sheet1!AM545="DC4MDB04","DC4",IF(Sheet1!AM545="DC4MDB05","DC4",IF(Sheet1!AM545="DC4MDB06","DC4",IF(Sheet1!AM545="DC4MDB07","DC4",IF(Sheet1!AM545="DC4MDB08","DC4",IF(Sheet1!AM545="DC4MDB09","DC4",IF(Sheet1!AM545="DC4MDB10","DC4","$False"))))))))))))))))))))</f>
        <v>DC1</v>
      </c>
      <c r="AF545" t="s">
        <v>35</v>
      </c>
      <c r="AG545" t="e">
        <f t="shared" si="52"/>
        <v>#VALUE!</v>
      </c>
      <c r="AH545" t="e">
        <f t="shared" si="53"/>
        <v>#VALUE!</v>
      </c>
      <c r="AI545" t="s">
        <v>11</v>
      </c>
      <c r="AJ545" t="s">
        <v>12</v>
      </c>
      <c r="AK545" t="s">
        <v>13</v>
      </c>
      <c r="AL545" t="s">
        <v>14</v>
      </c>
      <c r="AM545" t="s">
        <v>5</v>
      </c>
      <c r="AN545" t="s">
        <v>15</v>
      </c>
      <c r="AO545" t="s">
        <v>16</v>
      </c>
      <c r="AP545" t="s">
        <v>17</v>
      </c>
      <c r="AQ545" t="s">
        <v>18</v>
      </c>
      <c r="AR545" t="s">
        <v>19</v>
      </c>
    </row>
    <row r="546" spans="1:44" ht="13.5" customHeight="1">
      <c r="A546" s="7"/>
      <c r="B546" s="7"/>
      <c r="C546" s="7"/>
      <c r="D546" s="8"/>
      <c r="F546" s="9" t="str">
        <f>(Sheet1!AE546)</f>
        <v/>
      </c>
      <c r="G546" t="str">
        <f>IF(OR(Sheet1!AH546="Yes",Sheet1!AF546="Yes"),"\\CMFP538\"&amp;Sheet1!AK546,"")</f>
        <v/>
      </c>
      <c r="H546" t="str">
        <f>IF(G546="","",Sheet1!AK546)</f>
        <v/>
      </c>
      <c r="I546" t="str">
        <f>IF(G546="","",Sheet1!AJ546)</f>
        <v/>
      </c>
      <c r="J546" t="e">
        <f>PROPER(Sheet1!Z546)</f>
        <v>#VALUE!</v>
      </c>
      <c r="K546" t="e">
        <f>PROPER(TRIM(IF(ISERROR(Sheet1!N546),Sheet1!Q546,Sheet1!N546)))</f>
        <v>#VALUE!</v>
      </c>
      <c r="L546" t="e">
        <f>PROPER(Sheet1!V546)</f>
        <v>#VALUE!</v>
      </c>
      <c r="M546" t="str">
        <f>TRIM(IF(ISERROR(Sheet1!P546),"",Sheet1!P546))</f>
        <v/>
      </c>
      <c r="N546" s="6" t="e">
        <f>(Sheet1!AA546)</f>
        <v>#VALUE!</v>
      </c>
      <c r="O546" s="6" t="e">
        <f t="shared" si="49"/>
        <v>#VALUE!</v>
      </c>
      <c r="P546" s="6" t="e">
        <f>IF(Sheet1!X546="No","No",IF(Sheet1!X546="","No","Yes"))</f>
        <v>#VALUE!</v>
      </c>
      <c r="Q546" t="e">
        <f>(Sheet1!AB546)</f>
        <v>#VALUE!</v>
      </c>
      <c r="R546" s="6" t="e">
        <f>IF(Sheet1!F546=FALSE,Q546,Sheet1!G546&amp;Sheet1!F546)</f>
        <v>#VALUE!</v>
      </c>
      <c r="S546" s="6" t="e">
        <f t="shared" si="50"/>
        <v>#VALUE!</v>
      </c>
      <c r="T546" s="6" t="e">
        <f>IF(Sheet1!A546=0,"C=US;A= ;P=Regional Municip;O=Lisgar;S="&amp;K546&amp;";"&amp;"G="&amp;L546&amp;";"&amp;"I="&amp;M546&amp;";","C=US;A= ;P=Regional Municip;O=Lisgar;S="&amp;K546&amp;";"&amp;"G="&amp;L546&amp;Sheet1!A546&amp;";"&amp;"I="&amp;M546&amp;";")</f>
        <v>#N/A</v>
      </c>
      <c r="U546" t="str">
        <f ca="1">(Sheet1!AM546)</f>
        <v>DC1MDB09</v>
      </c>
      <c r="V546" t="e">
        <f>(Sheet1!AC546)</f>
        <v>#VALUE!</v>
      </c>
      <c r="W546" t="e">
        <f>Sheet3!D546</f>
        <v>#VALUE!</v>
      </c>
      <c r="X546" t="e">
        <f>Sheet3!E546</f>
        <v>#VALUE!</v>
      </c>
      <c r="Y546" t="str">
        <f t="shared" si="48"/>
        <v/>
      </c>
      <c r="Z546" t="str">
        <f>IF(ISERROR(Sheet1!AI546),"",Sheet1!AI546)</f>
        <v/>
      </c>
      <c r="AA546" t="e">
        <f>IF(Sheet1!W546="Councillors",5120,IF(Sheet1!W546="Information Technology Services Dept.",1024,IF(Sheet1!W546="City Clerk and Solicitor Dept",1953,"No")))</f>
        <v>#VALUE!</v>
      </c>
      <c r="AB546" s="5" t="s">
        <v>96</v>
      </c>
      <c r="AC546" t="e">
        <f>IF(Sheet1!W546="Councillors",4608,IF(Sheet1!W546="Information Technology Services Dept.",921,IF(Sheet1!W546="City Clerk and Solicitor Dept",1855,"No")))</f>
        <v>#VALUE!</v>
      </c>
      <c r="AD546" t="e">
        <f t="shared" si="51"/>
        <v>#VALUE!</v>
      </c>
      <c r="AE546" t="str">
        <f ca="1">IF(Sheet1!AM546="DC1MDB01","DC1",IF(Sheet1!AM546="DC1MDB02","DC1",IF(Sheet1!AM546="DC1MDB03","DC1",IF(Sheet1!AM546="DC1MDB04","DC1",IF(Sheet1!AM546="DC1MDB05","DC1",IF(Sheet1!AM546="DC1MDB06","DC1",IF(Sheet1!AM546="DC1MDB07","DC1",IF(Sheet1!AM546="DC1MDB08","DC1",IF(Sheet1!AM546="DC1MDB09","DC1",IF(Sheet1!AM546="DC1MDB10","DC1",IF(Sheet1!AM546="DC4MDB01","DC4",IF(Sheet1!AM546="DC4MDB02","DC4",IF(Sheet1!AM546="DC4MDB03","DC4",IF(Sheet1!AM546="DC4MDB04","DC4",IF(Sheet1!AM546="DC4MDB05","DC4",IF(Sheet1!AM546="DC4MDB06","DC4",IF(Sheet1!AM546="DC4MDB07","DC4",IF(Sheet1!AM546="DC4MDB08","DC4",IF(Sheet1!AM546="DC4MDB09","DC4",IF(Sheet1!AM546="DC4MDB10","DC4","$False"))))))))))))))))))))</f>
        <v>DC1</v>
      </c>
      <c r="AF546" t="s">
        <v>35</v>
      </c>
      <c r="AG546" t="e">
        <f t="shared" si="52"/>
        <v>#VALUE!</v>
      </c>
      <c r="AH546" t="e">
        <f t="shared" si="53"/>
        <v>#VALUE!</v>
      </c>
      <c r="AI546" t="s">
        <v>11</v>
      </c>
      <c r="AJ546" t="s">
        <v>12</v>
      </c>
      <c r="AK546" t="s">
        <v>13</v>
      </c>
      <c r="AL546" t="s">
        <v>14</v>
      </c>
      <c r="AM546" t="s">
        <v>5</v>
      </c>
      <c r="AN546" t="s">
        <v>15</v>
      </c>
      <c r="AO546" t="s">
        <v>16</v>
      </c>
      <c r="AP546" t="s">
        <v>17</v>
      </c>
      <c r="AQ546" t="s">
        <v>18</v>
      </c>
      <c r="AR546" t="s">
        <v>19</v>
      </c>
    </row>
    <row r="547" spans="1:44" ht="13.5" customHeight="1">
      <c r="A547" s="7"/>
      <c r="B547" s="7"/>
      <c r="C547" s="7"/>
      <c r="D547" s="8"/>
      <c r="F547" s="9" t="str">
        <f>(Sheet1!AE547)</f>
        <v/>
      </c>
      <c r="G547" t="str">
        <f>IF(OR(Sheet1!AH547="Yes",Sheet1!AF547="Yes"),"\\CMFP538\"&amp;Sheet1!AK547,"")</f>
        <v/>
      </c>
      <c r="H547" t="str">
        <f>IF(G547="","",Sheet1!AK547)</f>
        <v/>
      </c>
      <c r="I547" t="str">
        <f>IF(G547="","",Sheet1!AJ547)</f>
        <v/>
      </c>
      <c r="J547" t="e">
        <f>PROPER(Sheet1!Z547)</f>
        <v>#VALUE!</v>
      </c>
      <c r="K547" t="e">
        <f>PROPER(TRIM(IF(ISERROR(Sheet1!N547),Sheet1!Q547,Sheet1!N547)))</f>
        <v>#VALUE!</v>
      </c>
      <c r="L547" t="e">
        <f>PROPER(Sheet1!V547)</f>
        <v>#VALUE!</v>
      </c>
      <c r="M547" t="str">
        <f>TRIM(IF(ISERROR(Sheet1!P547),"",Sheet1!P547))</f>
        <v/>
      </c>
      <c r="N547" s="6" t="e">
        <f>(Sheet1!AA547)</f>
        <v>#VALUE!</v>
      </c>
      <c r="O547" s="6" t="e">
        <f t="shared" si="49"/>
        <v>#VALUE!</v>
      </c>
      <c r="P547" s="6" t="e">
        <f>IF(Sheet1!X547="No","No",IF(Sheet1!X547="","No","Yes"))</f>
        <v>#VALUE!</v>
      </c>
      <c r="Q547" t="e">
        <f>(Sheet1!AB547)</f>
        <v>#VALUE!</v>
      </c>
      <c r="R547" s="6" t="e">
        <f>IF(Sheet1!F547=FALSE,Q547,Sheet1!G547&amp;Sheet1!F547)</f>
        <v>#VALUE!</v>
      </c>
      <c r="S547" s="6" t="e">
        <f t="shared" si="50"/>
        <v>#VALUE!</v>
      </c>
      <c r="T547" s="6" t="e">
        <f>IF(Sheet1!A547=0,"C=US;A= ;P=Regional Municip;O=Lisgar;S="&amp;K547&amp;";"&amp;"G="&amp;L547&amp;";"&amp;"I="&amp;M547&amp;";","C=US;A= ;P=Regional Municip;O=Lisgar;S="&amp;K547&amp;";"&amp;"G="&amp;L547&amp;Sheet1!A547&amp;";"&amp;"I="&amp;M547&amp;";")</f>
        <v>#N/A</v>
      </c>
      <c r="U547" t="str">
        <f ca="1">(Sheet1!AM547)</f>
        <v>DC4MDB08</v>
      </c>
      <c r="V547" t="e">
        <f>(Sheet1!AC547)</f>
        <v>#VALUE!</v>
      </c>
      <c r="W547" t="e">
        <f>Sheet3!D547</f>
        <v>#VALUE!</v>
      </c>
      <c r="X547" t="e">
        <f>Sheet3!E547</f>
        <v>#VALUE!</v>
      </c>
      <c r="Y547" t="str">
        <f t="shared" si="48"/>
        <v/>
      </c>
      <c r="Z547" t="str">
        <f>IF(ISERROR(Sheet1!AI547),"",Sheet1!AI547)</f>
        <v/>
      </c>
      <c r="AA547" t="e">
        <f>IF(Sheet1!W547="Councillors",5120,IF(Sheet1!W547="Information Technology Services Dept.",1024,IF(Sheet1!W547="City Clerk and Solicitor Dept",1953,"No")))</f>
        <v>#VALUE!</v>
      </c>
      <c r="AB547" s="5" t="s">
        <v>96</v>
      </c>
      <c r="AC547" t="e">
        <f>IF(Sheet1!W547="Councillors",4608,IF(Sheet1!W547="Information Technology Services Dept.",921,IF(Sheet1!W547="City Clerk and Solicitor Dept",1855,"No")))</f>
        <v>#VALUE!</v>
      </c>
      <c r="AD547" t="e">
        <f t="shared" si="51"/>
        <v>#VALUE!</v>
      </c>
      <c r="AE547" t="str">
        <f ca="1">IF(Sheet1!AM547="DC1MDB01","DC1",IF(Sheet1!AM547="DC1MDB02","DC1",IF(Sheet1!AM547="DC1MDB03","DC1",IF(Sheet1!AM547="DC1MDB04","DC1",IF(Sheet1!AM547="DC1MDB05","DC1",IF(Sheet1!AM547="DC1MDB06","DC1",IF(Sheet1!AM547="DC1MDB07","DC1",IF(Sheet1!AM547="DC1MDB08","DC1",IF(Sheet1!AM547="DC1MDB09","DC1",IF(Sheet1!AM547="DC1MDB10","DC1",IF(Sheet1!AM547="DC4MDB01","DC4",IF(Sheet1!AM547="DC4MDB02","DC4",IF(Sheet1!AM547="DC4MDB03","DC4",IF(Sheet1!AM547="DC4MDB04","DC4",IF(Sheet1!AM547="DC4MDB05","DC4",IF(Sheet1!AM547="DC4MDB06","DC4",IF(Sheet1!AM547="DC4MDB07","DC4",IF(Sheet1!AM547="DC4MDB08","DC4",IF(Sheet1!AM547="DC4MDB09","DC4",IF(Sheet1!AM547="DC4MDB10","DC4","$False"))))))))))))))))))))</f>
        <v>DC4</v>
      </c>
      <c r="AF547" t="s">
        <v>35</v>
      </c>
      <c r="AG547" t="e">
        <f t="shared" si="52"/>
        <v>#VALUE!</v>
      </c>
      <c r="AH547" t="e">
        <f t="shared" si="53"/>
        <v>#VALUE!</v>
      </c>
      <c r="AI547" t="s">
        <v>11</v>
      </c>
      <c r="AJ547" t="s">
        <v>12</v>
      </c>
      <c r="AK547" t="s">
        <v>13</v>
      </c>
      <c r="AL547" t="s">
        <v>14</v>
      </c>
      <c r="AM547" t="s">
        <v>5</v>
      </c>
      <c r="AN547" t="s">
        <v>15</v>
      </c>
      <c r="AO547" t="s">
        <v>16</v>
      </c>
      <c r="AP547" t="s">
        <v>17</v>
      </c>
      <c r="AQ547" t="s">
        <v>18</v>
      </c>
      <c r="AR547" t="s">
        <v>19</v>
      </c>
    </row>
    <row r="548" spans="1:44" ht="13.5" customHeight="1">
      <c r="A548" s="7"/>
      <c r="B548" s="7"/>
      <c r="C548" s="7"/>
      <c r="D548" s="8"/>
      <c r="F548" s="9" t="str">
        <f>(Sheet1!AE548)</f>
        <v/>
      </c>
      <c r="G548" t="str">
        <f>IF(OR(Sheet1!AH548="Yes",Sheet1!AF548="Yes"),"\\CMFP538\"&amp;Sheet1!AK548,"")</f>
        <v/>
      </c>
      <c r="H548" t="str">
        <f>IF(G548="","",Sheet1!AK548)</f>
        <v/>
      </c>
      <c r="I548" t="str">
        <f>IF(G548="","",Sheet1!AJ548)</f>
        <v/>
      </c>
      <c r="J548" t="e">
        <f>PROPER(Sheet1!Z548)</f>
        <v>#VALUE!</v>
      </c>
      <c r="K548" t="e">
        <f>PROPER(TRIM(IF(ISERROR(Sheet1!N548),Sheet1!Q548,Sheet1!N548)))</f>
        <v>#VALUE!</v>
      </c>
      <c r="L548" t="e">
        <f>PROPER(Sheet1!V548)</f>
        <v>#VALUE!</v>
      </c>
      <c r="M548" t="str">
        <f>TRIM(IF(ISERROR(Sheet1!P548),"",Sheet1!P548))</f>
        <v/>
      </c>
      <c r="N548" s="6" t="e">
        <f>(Sheet1!AA548)</f>
        <v>#VALUE!</v>
      </c>
      <c r="O548" s="6" t="e">
        <f t="shared" si="49"/>
        <v>#VALUE!</v>
      </c>
      <c r="P548" s="6" t="e">
        <f>IF(Sheet1!X548="No","No",IF(Sheet1!X548="","No","Yes"))</f>
        <v>#VALUE!</v>
      </c>
      <c r="Q548" t="e">
        <f>(Sheet1!AB548)</f>
        <v>#VALUE!</v>
      </c>
      <c r="R548" s="6" t="e">
        <f>IF(Sheet1!F548=FALSE,Q548,Sheet1!G548&amp;Sheet1!F548)</f>
        <v>#VALUE!</v>
      </c>
      <c r="S548" s="6" t="e">
        <f t="shared" si="50"/>
        <v>#VALUE!</v>
      </c>
      <c r="T548" s="6" t="e">
        <f>IF(Sheet1!A548=0,"C=US;A= ;P=Regional Municip;O=Lisgar;S="&amp;K548&amp;";"&amp;"G="&amp;L548&amp;";"&amp;"I="&amp;M548&amp;";","C=US;A= ;P=Regional Municip;O=Lisgar;S="&amp;K548&amp;";"&amp;"G="&amp;L548&amp;Sheet1!A548&amp;";"&amp;"I="&amp;M548&amp;";")</f>
        <v>#N/A</v>
      </c>
      <c r="U548" t="str">
        <f ca="1">(Sheet1!AM548)</f>
        <v>DC4MDB01</v>
      </c>
      <c r="V548" t="e">
        <f>(Sheet1!AC548)</f>
        <v>#VALUE!</v>
      </c>
      <c r="W548" t="e">
        <f>Sheet3!D548</f>
        <v>#VALUE!</v>
      </c>
      <c r="X548" t="e">
        <f>Sheet3!E548</f>
        <v>#VALUE!</v>
      </c>
      <c r="Y548" t="str">
        <f t="shared" si="48"/>
        <v/>
      </c>
      <c r="Z548" t="str">
        <f>IF(ISERROR(Sheet1!AI548),"",Sheet1!AI548)</f>
        <v/>
      </c>
      <c r="AA548" t="e">
        <f>IF(Sheet1!W548="Councillors",5120,IF(Sheet1!W548="Information Technology Services Dept.",1024,IF(Sheet1!W548="City Clerk and Solicitor Dept",1953,"No")))</f>
        <v>#VALUE!</v>
      </c>
      <c r="AB548" s="5" t="s">
        <v>96</v>
      </c>
      <c r="AC548" t="e">
        <f>IF(Sheet1!W548="Councillors",4608,IF(Sheet1!W548="Information Technology Services Dept.",921,IF(Sheet1!W548="City Clerk and Solicitor Dept",1855,"No")))</f>
        <v>#VALUE!</v>
      </c>
      <c r="AD548" t="e">
        <f t="shared" si="51"/>
        <v>#VALUE!</v>
      </c>
      <c r="AE548" t="str">
        <f ca="1">IF(Sheet1!AM548="DC1MDB01","DC1",IF(Sheet1!AM548="DC1MDB02","DC1",IF(Sheet1!AM548="DC1MDB03","DC1",IF(Sheet1!AM548="DC1MDB04","DC1",IF(Sheet1!AM548="DC1MDB05","DC1",IF(Sheet1!AM548="DC1MDB06","DC1",IF(Sheet1!AM548="DC1MDB07","DC1",IF(Sheet1!AM548="DC1MDB08","DC1",IF(Sheet1!AM548="DC1MDB09","DC1",IF(Sheet1!AM548="DC1MDB10","DC1",IF(Sheet1!AM548="DC4MDB01","DC4",IF(Sheet1!AM548="DC4MDB02","DC4",IF(Sheet1!AM548="DC4MDB03","DC4",IF(Sheet1!AM548="DC4MDB04","DC4",IF(Sheet1!AM548="DC4MDB05","DC4",IF(Sheet1!AM548="DC4MDB06","DC4",IF(Sheet1!AM548="DC4MDB07","DC4",IF(Sheet1!AM548="DC4MDB08","DC4",IF(Sheet1!AM548="DC4MDB09","DC4",IF(Sheet1!AM548="DC4MDB10","DC4","$False"))))))))))))))))))))</f>
        <v>DC4</v>
      </c>
      <c r="AF548" t="s">
        <v>35</v>
      </c>
      <c r="AG548" t="e">
        <f t="shared" si="52"/>
        <v>#VALUE!</v>
      </c>
      <c r="AH548" t="e">
        <f t="shared" si="53"/>
        <v>#VALUE!</v>
      </c>
      <c r="AI548" t="s">
        <v>11</v>
      </c>
      <c r="AJ548" t="s">
        <v>12</v>
      </c>
      <c r="AK548" t="s">
        <v>13</v>
      </c>
      <c r="AL548" t="s">
        <v>14</v>
      </c>
      <c r="AM548" t="s">
        <v>5</v>
      </c>
      <c r="AN548" t="s">
        <v>15</v>
      </c>
      <c r="AO548" t="s">
        <v>16</v>
      </c>
      <c r="AP548" t="s">
        <v>17</v>
      </c>
      <c r="AQ548" t="s">
        <v>18</v>
      </c>
      <c r="AR548" t="s">
        <v>19</v>
      </c>
    </row>
    <row r="549" spans="1:44" ht="13.5" customHeight="1">
      <c r="A549" s="7"/>
      <c r="B549" s="7"/>
      <c r="C549" s="7"/>
      <c r="D549" s="8"/>
      <c r="F549" s="9" t="str">
        <f>(Sheet1!AE549)</f>
        <v/>
      </c>
      <c r="G549" t="str">
        <f>IF(OR(Sheet1!AH549="Yes",Sheet1!AF549="Yes"),"\\CMFP538\"&amp;Sheet1!AK549,"")</f>
        <v/>
      </c>
      <c r="H549" t="str">
        <f>IF(G549="","",Sheet1!AK549)</f>
        <v/>
      </c>
      <c r="I549" t="str">
        <f>IF(G549="","",Sheet1!AJ549)</f>
        <v/>
      </c>
      <c r="J549" t="e">
        <f>PROPER(Sheet1!Z549)</f>
        <v>#VALUE!</v>
      </c>
      <c r="K549" t="e">
        <f>PROPER(TRIM(IF(ISERROR(Sheet1!N549),Sheet1!Q549,Sheet1!N549)))</f>
        <v>#VALUE!</v>
      </c>
      <c r="L549" t="e">
        <f>PROPER(Sheet1!V549)</f>
        <v>#VALUE!</v>
      </c>
      <c r="M549" t="str">
        <f>TRIM(IF(ISERROR(Sheet1!P549),"",Sheet1!P549))</f>
        <v/>
      </c>
      <c r="N549" s="6" t="e">
        <f>(Sheet1!AA549)</f>
        <v>#VALUE!</v>
      </c>
      <c r="O549" s="6" t="e">
        <f t="shared" si="49"/>
        <v>#VALUE!</v>
      </c>
      <c r="P549" s="6" t="e">
        <f>IF(Sheet1!X549="No","No",IF(Sheet1!X549="","No","Yes"))</f>
        <v>#VALUE!</v>
      </c>
      <c r="Q549" t="e">
        <f>(Sheet1!AB549)</f>
        <v>#VALUE!</v>
      </c>
      <c r="R549" s="6" t="e">
        <f>IF(Sheet1!F549=FALSE,Q549,Sheet1!G549&amp;Sheet1!F549)</f>
        <v>#VALUE!</v>
      </c>
      <c r="S549" s="6" t="e">
        <f t="shared" si="50"/>
        <v>#VALUE!</v>
      </c>
      <c r="T549" s="6" t="e">
        <f>IF(Sheet1!A549=0,"C=US;A= ;P=Regional Municip;O=Lisgar;S="&amp;K549&amp;";"&amp;"G="&amp;L549&amp;";"&amp;"I="&amp;M549&amp;";","C=US;A= ;P=Regional Municip;O=Lisgar;S="&amp;K549&amp;";"&amp;"G="&amp;L549&amp;Sheet1!A549&amp;";"&amp;"I="&amp;M549&amp;";")</f>
        <v>#N/A</v>
      </c>
      <c r="U549" t="str">
        <f ca="1">(Sheet1!AM549)</f>
        <v>DC1MDB06</v>
      </c>
      <c r="V549" t="e">
        <f>(Sheet1!AC549)</f>
        <v>#VALUE!</v>
      </c>
      <c r="W549" t="e">
        <f>Sheet3!D549</f>
        <v>#VALUE!</v>
      </c>
      <c r="X549" t="e">
        <f>Sheet3!E549</f>
        <v>#VALUE!</v>
      </c>
      <c r="Y549" t="str">
        <f t="shared" si="48"/>
        <v/>
      </c>
      <c r="Z549" t="str">
        <f>IF(ISERROR(Sheet1!AI549),"",Sheet1!AI549)</f>
        <v/>
      </c>
      <c r="AA549" t="e">
        <f>IF(Sheet1!W549="Councillors",5120,IF(Sheet1!W549="Information Technology Services Dept.",1024,IF(Sheet1!W549="City Clerk and Solicitor Dept",1953,"No")))</f>
        <v>#VALUE!</v>
      </c>
      <c r="AB549" s="5" t="s">
        <v>96</v>
      </c>
      <c r="AC549" t="e">
        <f>IF(Sheet1!W549="Councillors",4608,IF(Sheet1!W549="Information Technology Services Dept.",921,IF(Sheet1!W549="City Clerk and Solicitor Dept",1855,"No")))</f>
        <v>#VALUE!</v>
      </c>
      <c r="AD549" t="e">
        <f t="shared" si="51"/>
        <v>#VALUE!</v>
      </c>
      <c r="AE549" t="str">
        <f ca="1">IF(Sheet1!AM549="DC1MDB01","DC1",IF(Sheet1!AM549="DC1MDB02","DC1",IF(Sheet1!AM549="DC1MDB03","DC1",IF(Sheet1!AM549="DC1MDB04","DC1",IF(Sheet1!AM549="DC1MDB05","DC1",IF(Sheet1!AM549="DC1MDB06","DC1",IF(Sheet1!AM549="DC1MDB07","DC1",IF(Sheet1!AM549="DC1MDB08","DC1",IF(Sheet1!AM549="DC1MDB09","DC1",IF(Sheet1!AM549="DC1MDB10","DC1",IF(Sheet1!AM549="DC4MDB01","DC4",IF(Sheet1!AM549="DC4MDB02","DC4",IF(Sheet1!AM549="DC4MDB03","DC4",IF(Sheet1!AM549="DC4MDB04","DC4",IF(Sheet1!AM549="DC4MDB05","DC4",IF(Sheet1!AM549="DC4MDB06","DC4",IF(Sheet1!AM549="DC4MDB07","DC4",IF(Sheet1!AM549="DC4MDB08","DC4",IF(Sheet1!AM549="DC4MDB09","DC4",IF(Sheet1!AM549="DC4MDB10","DC4","$False"))))))))))))))))))))</f>
        <v>DC1</v>
      </c>
      <c r="AF549" t="s">
        <v>35</v>
      </c>
      <c r="AG549" t="e">
        <f t="shared" si="52"/>
        <v>#VALUE!</v>
      </c>
      <c r="AH549" t="e">
        <f t="shared" si="53"/>
        <v>#VALUE!</v>
      </c>
      <c r="AI549" t="s">
        <v>11</v>
      </c>
      <c r="AJ549" t="s">
        <v>12</v>
      </c>
      <c r="AK549" t="s">
        <v>13</v>
      </c>
      <c r="AL549" t="s">
        <v>14</v>
      </c>
      <c r="AM549" t="s">
        <v>5</v>
      </c>
      <c r="AN549" t="s">
        <v>15</v>
      </c>
      <c r="AO549" t="s">
        <v>16</v>
      </c>
      <c r="AP549" t="s">
        <v>17</v>
      </c>
      <c r="AQ549" t="s">
        <v>18</v>
      </c>
      <c r="AR549" t="s">
        <v>19</v>
      </c>
    </row>
    <row r="550" spans="1:44" ht="13.5" customHeight="1">
      <c r="A550" s="7"/>
      <c r="B550" s="7"/>
      <c r="C550" s="7"/>
      <c r="D550" s="8"/>
      <c r="F550" s="9" t="str">
        <f>(Sheet1!AE550)</f>
        <v/>
      </c>
      <c r="G550" t="str">
        <f>IF(OR(Sheet1!AH550="Yes",Sheet1!AF550="Yes"),"\\CMFP538\"&amp;Sheet1!AK550,"")</f>
        <v/>
      </c>
      <c r="H550" t="str">
        <f>IF(G550="","",Sheet1!AK550)</f>
        <v/>
      </c>
      <c r="I550" t="str">
        <f>IF(G550="","",Sheet1!AJ550)</f>
        <v/>
      </c>
      <c r="J550" t="e">
        <f>PROPER(Sheet1!Z550)</f>
        <v>#VALUE!</v>
      </c>
      <c r="K550" t="e">
        <f>PROPER(TRIM(IF(ISERROR(Sheet1!N550),Sheet1!Q550,Sheet1!N550)))</f>
        <v>#VALUE!</v>
      </c>
      <c r="L550" t="e">
        <f>PROPER(Sheet1!V550)</f>
        <v>#VALUE!</v>
      </c>
      <c r="M550" t="str">
        <f>TRIM(IF(ISERROR(Sheet1!P550),"",Sheet1!P550))</f>
        <v/>
      </c>
      <c r="N550" s="6" t="e">
        <f>(Sheet1!AA550)</f>
        <v>#VALUE!</v>
      </c>
      <c r="O550" s="6" t="e">
        <f t="shared" si="49"/>
        <v>#VALUE!</v>
      </c>
      <c r="P550" s="6" t="e">
        <f>IF(Sheet1!X550="No","No",IF(Sheet1!X550="","No","Yes"))</f>
        <v>#VALUE!</v>
      </c>
      <c r="Q550" t="e">
        <f>(Sheet1!AB550)</f>
        <v>#VALUE!</v>
      </c>
      <c r="R550" s="6" t="e">
        <f>IF(Sheet1!F550=FALSE,Q550,Sheet1!G550&amp;Sheet1!F550)</f>
        <v>#VALUE!</v>
      </c>
      <c r="S550" s="6" t="e">
        <f t="shared" si="50"/>
        <v>#VALUE!</v>
      </c>
      <c r="T550" s="6" t="e">
        <f>IF(Sheet1!A550=0,"C=US;A= ;P=Regional Municip;O=Lisgar;S="&amp;K550&amp;";"&amp;"G="&amp;L550&amp;";"&amp;"I="&amp;M550&amp;";","C=US;A= ;P=Regional Municip;O=Lisgar;S="&amp;K550&amp;";"&amp;"G="&amp;L550&amp;Sheet1!A550&amp;";"&amp;"I="&amp;M550&amp;";")</f>
        <v>#N/A</v>
      </c>
      <c r="U550" t="str">
        <f ca="1">(Sheet1!AM550)</f>
        <v>DC1MDB08</v>
      </c>
      <c r="V550" t="e">
        <f>(Sheet1!AC550)</f>
        <v>#VALUE!</v>
      </c>
      <c r="W550" t="e">
        <f>Sheet3!D550</f>
        <v>#VALUE!</v>
      </c>
      <c r="X550" t="e">
        <f>Sheet3!E550</f>
        <v>#VALUE!</v>
      </c>
      <c r="Y550" t="str">
        <f t="shared" si="48"/>
        <v/>
      </c>
      <c r="Z550" t="str">
        <f>IF(ISERROR(Sheet1!AI550),"",Sheet1!AI550)</f>
        <v/>
      </c>
      <c r="AA550" t="e">
        <f>IF(Sheet1!W550="Councillors",5120,IF(Sheet1!W550="Information Technology Services Dept.",1024,IF(Sheet1!W550="City Clerk and Solicitor Dept",1953,"No")))</f>
        <v>#VALUE!</v>
      </c>
      <c r="AB550" s="5" t="s">
        <v>96</v>
      </c>
      <c r="AC550" t="e">
        <f>IF(Sheet1!W550="Councillors",4608,IF(Sheet1!W550="Information Technology Services Dept.",921,IF(Sheet1!W550="City Clerk and Solicitor Dept",1855,"No")))</f>
        <v>#VALUE!</v>
      </c>
      <c r="AD550" t="e">
        <f t="shared" si="51"/>
        <v>#VALUE!</v>
      </c>
      <c r="AE550" t="str">
        <f ca="1">IF(Sheet1!AM550="DC1MDB01","DC1",IF(Sheet1!AM550="DC1MDB02","DC1",IF(Sheet1!AM550="DC1MDB03","DC1",IF(Sheet1!AM550="DC1MDB04","DC1",IF(Sheet1!AM550="DC1MDB05","DC1",IF(Sheet1!AM550="DC1MDB06","DC1",IF(Sheet1!AM550="DC1MDB07","DC1",IF(Sheet1!AM550="DC1MDB08","DC1",IF(Sheet1!AM550="DC1MDB09","DC1",IF(Sheet1!AM550="DC1MDB10","DC1",IF(Sheet1!AM550="DC4MDB01","DC4",IF(Sheet1!AM550="DC4MDB02","DC4",IF(Sheet1!AM550="DC4MDB03","DC4",IF(Sheet1!AM550="DC4MDB04","DC4",IF(Sheet1!AM550="DC4MDB05","DC4",IF(Sheet1!AM550="DC4MDB06","DC4",IF(Sheet1!AM550="DC4MDB07","DC4",IF(Sheet1!AM550="DC4MDB08","DC4",IF(Sheet1!AM550="DC4MDB09","DC4",IF(Sheet1!AM550="DC4MDB10","DC4","$False"))))))))))))))))))))</f>
        <v>DC1</v>
      </c>
      <c r="AF550" t="s">
        <v>35</v>
      </c>
      <c r="AG550" t="e">
        <f t="shared" si="52"/>
        <v>#VALUE!</v>
      </c>
      <c r="AH550" t="e">
        <f t="shared" si="53"/>
        <v>#VALUE!</v>
      </c>
      <c r="AI550" t="s">
        <v>11</v>
      </c>
      <c r="AJ550" t="s">
        <v>12</v>
      </c>
      <c r="AK550" t="s">
        <v>13</v>
      </c>
      <c r="AL550" t="s">
        <v>14</v>
      </c>
      <c r="AM550" t="s">
        <v>5</v>
      </c>
      <c r="AN550" t="s">
        <v>15</v>
      </c>
      <c r="AO550" t="s">
        <v>16</v>
      </c>
      <c r="AP550" t="s">
        <v>17</v>
      </c>
      <c r="AQ550" t="s">
        <v>18</v>
      </c>
      <c r="AR550" t="s">
        <v>19</v>
      </c>
    </row>
    <row r="551" spans="1:44" ht="13.5" customHeight="1">
      <c r="A551" s="7"/>
      <c r="B551" s="7"/>
      <c r="C551" s="7"/>
      <c r="D551" s="8"/>
      <c r="F551" s="9" t="str">
        <f>(Sheet1!AE551)</f>
        <v/>
      </c>
      <c r="G551" t="str">
        <f>IF(OR(Sheet1!AH551="Yes",Sheet1!AF551="Yes"),"\\CMFP538\"&amp;Sheet1!AK551,"")</f>
        <v/>
      </c>
      <c r="H551" t="str">
        <f>IF(G551="","",Sheet1!AK551)</f>
        <v/>
      </c>
      <c r="I551" t="str">
        <f>IF(G551="","",Sheet1!AJ551)</f>
        <v/>
      </c>
      <c r="J551" t="e">
        <f>PROPER(Sheet1!Z551)</f>
        <v>#VALUE!</v>
      </c>
      <c r="K551" t="e">
        <f>PROPER(TRIM(IF(ISERROR(Sheet1!N551),Sheet1!Q551,Sheet1!N551)))</f>
        <v>#VALUE!</v>
      </c>
      <c r="L551" t="e">
        <f>PROPER(Sheet1!V551)</f>
        <v>#VALUE!</v>
      </c>
      <c r="M551" t="str">
        <f>TRIM(IF(ISERROR(Sheet1!P551),"",Sheet1!P551))</f>
        <v/>
      </c>
      <c r="N551" s="6" t="e">
        <f>(Sheet1!AA551)</f>
        <v>#VALUE!</v>
      </c>
      <c r="O551" s="6" t="e">
        <f t="shared" si="49"/>
        <v>#VALUE!</v>
      </c>
      <c r="P551" s="6" t="e">
        <f>IF(Sheet1!X551="No","No",IF(Sheet1!X551="","No","Yes"))</f>
        <v>#VALUE!</v>
      </c>
      <c r="Q551" t="e">
        <f>(Sheet1!AB551)</f>
        <v>#VALUE!</v>
      </c>
      <c r="R551" s="6" t="e">
        <f>IF(Sheet1!F551=FALSE,Q551,Sheet1!G551&amp;Sheet1!F551)</f>
        <v>#VALUE!</v>
      </c>
      <c r="S551" s="6" t="e">
        <f t="shared" si="50"/>
        <v>#VALUE!</v>
      </c>
      <c r="T551" s="6" t="e">
        <f>IF(Sheet1!A551=0,"C=US;A= ;P=Regional Municip;O=Lisgar;S="&amp;K551&amp;";"&amp;"G="&amp;L551&amp;";"&amp;"I="&amp;M551&amp;";","C=US;A= ;P=Regional Municip;O=Lisgar;S="&amp;K551&amp;";"&amp;"G="&amp;L551&amp;Sheet1!A551&amp;";"&amp;"I="&amp;M551&amp;";")</f>
        <v>#N/A</v>
      </c>
      <c r="U551" t="str">
        <f ca="1">(Sheet1!AM551)</f>
        <v>DC4MDB05</v>
      </c>
      <c r="V551" t="e">
        <f>(Sheet1!AC551)</f>
        <v>#VALUE!</v>
      </c>
      <c r="W551" t="e">
        <f>Sheet3!D551</f>
        <v>#VALUE!</v>
      </c>
      <c r="X551" t="e">
        <f>Sheet3!E551</f>
        <v>#VALUE!</v>
      </c>
      <c r="Y551" t="str">
        <f t="shared" si="48"/>
        <v/>
      </c>
      <c r="Z551" t="str">
        <f>IF(ISERROR(Sheet1!AI551),"",Sheet1!AI551)</f>
        <v/>
      </c>
      <c r="AA551" t="e">
        <f>IF(Sheet1!W551="Councillors",5120,IF(Sheet1!W551="Information Technology Services Dept.",1024,IF(Sheet1!W551="City Clerk and Solicitor Dept",1953,"No")))</f>
        <v>#VALUE!</v>
      </c>
      <c r="AB551" s="5" t="s">
        <v>96</v>
      </c>
      <c r="AC551" t="e">
        <f>IF(Sheet1!W551="Councillors",4608,IF(Sheet1!W551="Information Technology Services Dept.",921,IF(Sheet1!W551="City Clerk and Solicitor Dept",1855,"No")))</f>
        <v>#VALUE!</v>
      </c>
      <c r="AD551" t="e">
        <f t="shared" si="51"/>
        <v>#VALUE!</v>
      </c>
      <c r="AE551" t="str">
        <f ca="1">IF(Sheet1!AM551="DC1MDB01","DC1",IF(Sheet1!AM551="DC1MDB02","DC1",IF(Sheet1!AM551="DC1MDB03","DC1",IF(Sheet1!AM551="DC1MDB04","DC1",IF(Sheet1!AM551="DC1MDB05","DC1",IF(Sheet1!AM551="DC1MDB06","DC1",IF(Sheet1!AM551="DC1MDB07","DC1",IF(Sheet1!AM551="DC1MDB08","DC1",IF(Sheet1!AM551="DC1MDB09","DC1",IF(Sheet1!AM551="DC1MDB10","DC1",IF(Sheet1!AM551="DC4MDB01","DC4",IF(Sheet1!AM551="DC4MDB02","DC4",IF(Sheet1!AM551="DC4MDB03","DC4",IF(Sheet1!AM551="DC4MDB04","DC4",IF(Sheet1!AM551="DC4MDB05","DC4",IF(Sheet1!AM551="DC4MDB06","DC4",IF(Sheet1!AM551="DC4MDB07","DC4",IF(Sheet1!AM551="DC4MDB08","DC4",IF(Sheet1!AM551="DC4MDB09","DC4",IF(Sheet1!AM551="DC4MDB10","DC4","$False"))))))))))))))))))))</f>
        <v>DC4</v>
      </c>
      <c r="AF551" t="s">
        <v>35</v>
      </c>
      <c r="AG551" t="e">
        <f t="shared" si="52"/>
        <v>#VALUE!</v>
      </c>
      <c r="AH551" t="e">
        <f t="shared" si="53"/>
        <v>#VALUE!</v>
      </c>
      <c r="AI551" t="s">
        <v>11</v>
      </c>
      <c r="AJ551" t="s">
        <v>12</v>
      </c>
      <c r="AK551" t="s">
        <v>13</v>
      </c>
      <c r="AL551" t="s">
        <v>14</v>
      </c>
      <c r="AM551" t="s">
        <v>5</v>
      </c>
      <c r="AN551" t="s">
        <v>15</v>
      </c>
      <c r="AO551" t="s">
        <v>16</v>
      </c>
      <c r="AP551" t="s">
        <v>17</v>
      </c>
      <c r="AQ551" t="s">
        <v>18</v>
      </c>
      <c r="AR551" t="s">
        <v>19</v>
      </c>
    </row>
    <row r="552" spans="1:44" ht="13.5" customHeight="1">
      <c r="A552" s="7"/>
      <c r="B552" s="7"/>
      <c r="C552" s="7"/>
      <c r="D552" s="8"/>
      <c r="F552" s="9" t="str">
        <f>(Sheet1!AE552)</f>
        <v/>
      </c>
      <c r="G552" t="str">
        <f>IF(OR(Sheet1!AH552="Yes",Sheet1!AF552="Yes"),"\\CMFP538\"&amp;Sheet1!AK552,"")</f>
        <v/>
      </c>
      <c r="H552" t="str">
        <f>IF(G552="","",Sheet1!AK552)</f>
        <v/>
      </c>
      <c r="I552" t="str">
        <f>IF(G552="","",Sheet1!AJ552)</f>
        <v/>
      </c>
      <c r="J552" t="e">
        <f>PROPER(Sheet1!Z552)</f>
        <v>#VALUE!</v>
      </c>
      <c r="K552" t="e">
        <f>PROPER(TRIM(IF(ISERROR(Sheet1!N552),Sheet1!Q552,Sheet1!N552)))</f>
        <v>#VALUE!</v>
      </c>
      <c r="L552" t="e">
        <f>PROPER(Sheet1!V552)</f>
        <v>#VALUE!</v>
      </c>
      <c r="M552" t="str">
        <f>TRIM(IF(ISERROR(Sheet1!P552),"",Sheet1!P552))</f>
        <v/>
      </c>
      <c r="N552" s="6" t="e">
        <f>(Sheet1!AA552)</f>
        <v>#VALUE!</v>
      </c>
      <c r="O552" s="6" t="e">
        <f t="shared" si="49"/>
        <v>#VALUE!</v>
      </c>
      <c r="P552" s="6" t="e">
        <f>IF(Sheet1!X552="No","No",IF(Sheet1!X552="","No","Yes"))</f>
        <v>#VALUE!</v>
      </c>
      <c r="Q552" t="e">
        <f>(Sheet1!AB552)</f>
        <v>#VALUE!</v>
      </c>
      <c r="R552" s="6" t="e">
        <f>IF(Sheet1!F552=FALSE,Q552,Sheet1!G552&amp;Sheet1!F552)</f>
        <v>#VALUE!</v>
      </c>
      <c r="S552" s="6" t="e">
        <f t="shared" si="50"/>
        <v>#VALUE!</v>
      </c>
      <c r="T552" s="6" t="e">
        <f>IF(Sheet1!A552=0,"C=US;A= ;P=Regional Municip;O=Lisgar;S="&amp;K552&amp;";"&amp;"G="&amp;L552&amp;";"&amp;"I="&amp;M552&amp;";","C=US;A= ;P=Regional Municip;O=Lisgar;S="&amp;K552&amp;";"&amp;"G="&amp;L552&amp;Sheet1!A552&amp;";"&amp;"I="&amp;M552&amp;";")</f>
        <v>#N/A</v>
      </c>
      <c r="U552" t="str">
        <f ca="1">(Sheet1!AM552)</f>
        <v>DC4MDB10</v>
      </c>
      <c r="V552" t="e">
        <f>(Sheet1!AC552)</f>
        <v>#VALUE!</v>
      </c>
      <c r="W552" t="e">
        <f>Sheet3!D552</f>
        <v>#VALUE!</v>
      </c>
      <c r="X552" t="e">
        <f>Sheet3!E552</f>
        <v>#VALUE!</v>
      </c>
      <c r="Y552" t="str">
        <f t="shared" si="48"/>
        <v/>
      </c>
      <c r="Z552" t="str">
        <f>IF(ISERROR(Sheet1!AI552),"",Sheet1!AI552)</f>
        <v/>
      </c>
      <c r="AA552" t="e">
        <f>IF(Sheet1!W552="Councillors",5120,IF(Sheet1!W552="Information Technology Services Dept.",1024,IF(Sheet1!W552="City Clerk and Solicitor Dept",1953,"No")))</f>
        <v>#VALUE!</v>
      </c>
      <c r="AB552" s="5" t="s">
        <v>96</v>
      </c>
      <c r="AC552" t="e">
        <f>IF(Sheet1!W552="Councillors",4608,IF(Sheet1!W552="Information Technology Services Dept.",921,IF(Sheet1!W552="City Clerk and Solicitor Dept",1855,"No")))</f>
        <v>#VALUE!</v>
      </c>
      <c r="AD552" t="e">
        <f t="shared" si="51"/>
        <v>#VALUE!</v>
      </c>
      <c r="AE552" t="str">
        <f ca="1">IF(Sheet1!AM552="DC1MDB01","DC1",IF(Sheet1!AM552="DC1MDB02","DC1",IF(Sheet1!AM552="DC1MDB03","DC1",IF(Sheet1!AM552="DC1MDB04","DC1",IF(Sheet1!AM552="DC1MDB05","DC1",IF(Sheet1!AM552="DC1MDB06","DC1",IF(Sheet1!AM552="DC1MDB07","DC1",IF(Sheet1!AM552="DC1MDB08","DC1",IF(Sheet1!AM552="DC1MDB09","DC1",IF(Sheet1!AM552="DC1MDB10","DC1",IF(Sheet1!AM552="DC4MDB01","DC4",IF(Sheet1!AM552="DC4MDB02","DC4",IF(Sheet1!AM552="DC4MDB03","DC4",IF(Sheet1!AM552="DC4MDB04","DC4",IF(Sheet1!AM552="DC4MDB05","DC4",IF(Sheet1!AM552="DC4MDB06","DC4",IF(Sheet1!AM552="DC4MDB07","DC4",IF(Sheet1!AM552="DC4MDB08","DC4",IF(Sheet1!AM552="DC4MDB09","DC4",IF(Sheet1!AM552="DC4MDB10","DC4","$False"))))))))))))))))))))</f>
        <v>DC4</v>
      </c>
      <c r="AF552" t="s">
        <v>35</v>
      </c>
      <c r="AG552" t="e">
        <f t="shared" si="52"/>
        <v>#VALUE!</v>
      </c>
      <c r="AH552" t="e">
        <f t="shared" si="53"/>
        <v>#VALUE!</v>
      </c>
      <c r="AI552" t="s">
        <v>11</v>
      </c>
      <c r="AJ552" t="s">
        <v>12</v>
      </c>
      <c r="AK552" t="s">
        <v>13</v>
      </c>
      <c r="AL552" t="s">
        <v>14</v>
      </c>
      <c r="AM552" t="s">
        <v>5</v>
      </c>
      <c r="AN552" t="s">
        <v>15</v>
      </c>
      <c r="AO552" t="s">
        <v>16</v>
      </c>
      <c r="AP552" t="s">
        <v>17</v>
      </c>
      <c r="AQ552" t="s">
        <v>18</v>
      </c>
      <c r="AR552" t="s">
        <v>19</v>
      </c>
    </row>
    <row r="553" spans="1:44" ht="13.5" customHeight="1">
      <c r="A553" s="7"/>
      <c r="B553" s="7"/>
      <c r="C553" s="7"/>
      <c r="D553" s="8"/>
      <c r="F553" s="9" t="str">
        <f>(Sheet1!AE553)</f>
        <v/>
      </c>
      <c r="G553" t="str">
        <f>IF(OR(Sheet1!AH553="Yes",Sheet1!AF553="Yes"),"\\CMFP538\"&amp;Sheet1!AK553,"")</f>
        <v/>
      </c>
      <c r="H553" t="str">
        <f>IF(G553="","",Sheet1!AK553)</f>
        <v/>
      </c>
      <c r="I553" t="str">
        <f>IF(G553="","",Sheet1!AJ553)</f>
        <v/>
      </c>
      <c r="J553" t="e">
        <f>PROPER(Sheet1!Z553)</f>
        <v>#VALUE!</v>
      </c>
      <c r="K553" t="e">
        <f>PROPER(TRIM(IF(ISERROR(Sheet1!N553),Sheet1!Q553,Sheet1!N553)))</f>
        <v>#VALUE!</v>
      </c>
      <c r="L553" t="e">
        <f>PROPER(Sheet1!V553)</f>
        <v>#VALUE!</v>
      </c>
      <c r="M553" t="str">
        <f>TRIM(IF(ISERROR(Sheet1!P553),"",Sheet1!P553))</f>
        <v/>
      </c>
      <c r="N553" s="6" t="e">
        <f>(Sheet1!AA553)</f>
        <v>#VALUE!</v>
      </c>
      <c r="O553" s="6" t="e">
        <f t="shared" si="49"/>
        <v>#VALUE!</v>
      </c>
      <c r="P553" s="6" t="e">
        <f>IF(Sheet1!X553="No","No",IF(Sheet1!X553="","No","Yes"))</f>
        <v>#VALUE!</v>
      </c>
      <c r="Q553" t="e">
        <f>(Sheet1!AB553)</f>
        <v>#VALUE!</v>
      </c>
      <c r="R553" s="6" t="e">
        <f>IF(Sheet1!F553=FALSE,Q553,Sheet1!G553&amp;Sheet1!F553)</f>
        <v>#VALUE!</v>
      </c>
      <c r="S553" s="6" t="e">
        <f t="shared" si="50"/>
        <v>#VALUE!</v>
      </c>
      <c r="T553" s="6" t="e">
        <f>IF(Sheet1!A553=0,"C=US;A= ;P=Regional Municip;O=Lisgar;S="&amp;K553&amp;";"&amp;"G="&amp;L553&amp;";"&amp;"I="&amp;M553&amp;";","C=US;A= ;P=Regional Municip;O=Lisgar;S="&amp;K553&amp;";"&amp;"G="&amp;L553&amp;Sheet1!A553&amp;";"&amp;"I="&amp;M553&amp;";")</f>
        <v>#N/A</v>
      </c>
      <c r="U553" t="str">
        <f ca="1">(Sheet1!AM553)</f>
        <v>DC1MDB03</v>
      </c>
      <c r="V553" t="e">
        <f>(Sheet1!AC553)</f>
        <v>#VALUE!</v>
      </c>
      <c r="W553" t="e">
        <f>Sheet3!D553</f>
        <v>#VALUE!</v>
      </c>
      <c r="X553" t="e">
        <f>Sheet3!E553</f>
        <v>#VALUE!</v>
      </c>
      <c r="Y553" t="str">
        <f t="shared" si="48"/>
        <v/>
      </c>
      <c r="Z553" t="str">
        <f>IF(ISERROR(Sheet1!AI553),"",Sheet1!AI553)</f>
        <v/>
      </c>
      <c r="AA553" t="e">
        <f>IF(Sheet1!W553="Councillors",5120,IF(Sheet1!W553="Information Technology Services Dept.",1024,IF(Sheet1!W553="City Clerk and Solicitor Dept",1953,"No")))</f>
        <v>#VALUE!</v>
      </c>
      <c r="AB553" s="5" t="s">
        <v>96</v>
      </c>
      <c r="AC553" t="e">
        <f>IF(Sheet1!W553="Councillors",4608,IF(Sheet1!W553="Information Technology Services Dept.",921,IF(Sheet1!W553="City Clerk and Solicitor Dept",1855,"No")))</f>
        <v>#VALUE!</v>
      </c>
      <c r="AD553" t="e">
        <f t="shared" si="51"/>
        <v>#VALUE!</v>
      </c>
      <c r="AE553" t="str">
        <f ca="1">IF(Sheet1!AM553="DC1MDB01","DC1",IF(Sheet1!AM553="DC1MDB02","DC1",IF(Sheet1!AM553="DC1MDB03","DC1",IF(Sheet1!AM553="DC1MDB04","DC1",IF(Sheet1!AM553="DC1MDB05","DC1",IF(Sheet1!AM553="DC1MDB06","DC1",IF(Sheet1!AM553="DC1MDB07","DC1",IF(Sheet1!AM553="DC1MDB08","DC1",IF(Sheet1!AM553="DC1MDB09","DC1",IF(Sheet1!AM553="DC1MDB10","DC1",IF(Sheet1!AM553="DC4MDB01","DC4",IF(Sheet1!AM553="DC4MDB02","DC4",IF(Sheet1!AM553="DC4MDB03","DC4",IF(Sheet1!AM553="DC4MDB04","DC4",IF(Sheet1!AM553="DC4MDB05","DC4",IF(Sheet1!AM553="DC4MDB06","DC4",IF(Sheet1!AM553="DC4MDB07","DC4",IF(Sheet1!AM553="DC4MDB08","DC4",IF(Sheet1!AM553="DC4MDB09","DC4",IF(Sheet1!AM553="DC4MDB10","DC4","$False"))))))))))))))))))))</f>
        <v>DC1</v>
      </c>
      <c r="AF553" t="s">
        <v>35</v>
      </c>
      <c r="AG553" t="e">
        <f t="shared" si="52"/>
        <v>#VALUE!</v>
      </c>
      <c r="AH553" t="e">
        <f t="shared" si="53"/>
        <v>#VALUE!</v>
      </c>
      <c r="AI553" t="s">
        <v>11</v>
      </c>
      <c r="AJ553" t="s">
        <v>12</v>
      </c>
      <c r="AK553" t="s">
        <v>13</v>
      </c>
      <c r="AL553" t="s">
        <v>14</v>
      </c>
      <c r="AM553" t="s">
        <v>5</v>
      </c>
      <c r="AN553" t="s">
        <v>15</v>
      </c>
      <c r="AO553" t="s">
        <v>16</v>
      </c>
      <c r="AP553" t="s">
        <v>17</v>
      </c>
      <c r="AQ553" t="s">
        <v>18</v>
      </c>
      <c r="AR553" t="s">
        <v>19</v>
      </c>
    </row>
    <row r="554" spans="1:44" ht="13.5" customHeight="1">
      <c r="A554" s="7"/>
      <c r="B554" s="7"/>
      <c r="C554" s="7"/>
      <c r="D554" s="8"/>
      <c r="F554" s="9" t="str">
        <f>(Sheet1!AE554)</f>
        <v/>
      </c>
      <c r="G554" t="str">
        <f>IF(OR(Sheet1!AH554="Yes",Sheet1!AF554="Yes"),"\\CMFP538\"&amp;Sheet1!AK554,"")</f>
        <v/>
      </c>
      <c r="H554" t="str">
        <f>IF(G554="","",Sheet1!AK554)</f>
        <v/>
      </c>
      <c r="I554" t="str">
        <f>IF(G554="","",Sheet1!AJ554)</f>
        <v/>
      </c>
      <c r="J554" t="e">
        <f>PROPER(Sheet1!Z554)</f>
        <v>#VALUE!</v>
      </c>
      <c r="K554" t="e">
        <f>PROPER(TRIM(IF(ISERROR(Sheet1!N554),Sheet1!Q554,Sheet1!N554)))</f>
        <v>#VALUE!</v>
      </c>
      <c r="L554" t="e">
        <f>PROPER(Sheet1!V554)</f>
        <v>#VALUE!</v>
      </c>
      <c r="M554" t="str">
        <f>TRIM(IF(ISERROR(Sheet1!P554),"",Sheet1!P554))</f>
        <v/>
      </c>
      <c r="N554" s="6" t="e">
        <f>(Sheet1!AA554)</f>
        <v>#VALUE!</v>
      </c>
      <c r="O554" s="6" t="e">
        <f t="shared" si="49"/>
        <v>#VALUE!</v>
      </c>
      <c r="P554" s="6" t="e">
        <f>IF(Sheet1!X554="No","No",IF(Sheet1!X554="","No","Yes"))</f>
        <v>#VALUE!</v>
      </c>
      <c r="Q554" t="e">
        <f>(Sheet1!AB554)</f>
        <v>#VALUE!</v>
      </c>
      <c r="R554" s="6" t="e">
        <f>IF(Sheet1!F554=FALSE,Q554,Sheet1!G554&amp;Sheet1!F554)</f>
        <v>#VALUE!</v>
      </c>
      <c r="S554" s="6" t="e">
        <f t="shared" si="50"/>
        <v>#VALUE!</v>
      </c>
      <c r="T554" s="6" t="e">
        <f>IF(Sheet1!A554=0,"C=US;A= ;P=Regional Municip;O=Lisgar;S="&amp;K554&amp;";"&amp;"G="&amp;L554&amp;";"&amp;"I="&amp;M554&amp;";","C=US;A= ;P=Regional Municip;O=Lisgar;S="&amp;K554&amp;";"&amp;"G="&amp;L554&amp;Sheet1!A554&amp;";"&amp;"I="&amp;M554&amp;";")</f>
        <v>#N/A</v>
      </c>
      <c r="U554" t="str">
        <f ca="1">(Sheet1!AM554)</f>
        <v>DC4MDB10</v>
      </c>
      <c r="V554" t="e">
        <f>(Sheet1!AC554)</f>
        <v>#VALUE!</v>
      </c>
      <c r="W554" t="e">
        <f>Sheet3!D554</f>
        <v>#VALUE!</v>
      </c>
      <c r="X554" t="e">
        <f>Sheet3!E554</f>
        <v>#VALUE!</v>
      </c>
      <c r="Y554" t="str">
        <f t="shared" si="48"/>
        <v/>
      </c>
      <c r="Z554" t="str">
        <f>IF(ISERROR(Sheet1!AI554),"",Sheet1!AI554)</f>
        <v/>
      </c>
      <c r="AA554" t="e">
        <f>IF(Sheet1!W554="Councillors",5120,IF(Sheet1!W554="Information Technology Services Dept.",1024,IF(Sheet1!W554="City Clerk and Solicitor Dept",1953,"No")))</f>
        <v>#VALUE!</v>
      </c>
      <c r="AB554" s="5" t="s">
        <v>96</v>
      </c>
      <c r="AC554" t="e">
        <f>IF(Sheet1!W554="Councillors",4608,IF(Sheet1!W554="Information Technology Services Dept.",921,IF(Sheet1!W554="City Clerk and Solicitor Dept",1855,"No")))</f>
        <v>#VALUE!</v>
      </c>
      <c r="AD554" t="e">
        <f t="shared" si="51"/>
        <v>#VALUE!</v>
      </c>
      <c r="AE554" t="str">
        <f ca="1">IF(Sheet1!AM554="DC1MDB01","DC1",IF(Sheet1!AM554="DC1MDB02","DC1",IF(Sheet1!AM554="DC1MDB03","DC1",IF(Sheet1!AM554="DC1MDB04","DC1",IF(Sheet1!AM554="DC1MDB05","DC1",IF(Sheet1!AM554="DC1MDB06","DC1",IF(Sheet1!AM554="DC1MDB07","DC1",IF(Sheet1!AM554="DC1MDB08","DC1",IF(Sheet1!AM554="DC1MDB09","DC1",IF(Sheet1!AM554="DC1MDB10","DC1",IF(Sheet1!AM554="DC4MDB01","DC4",IF(Sheet1!AM554="DC4MDB02","DC4",IF(Sheet1!AM554="DC4MDB03","DC4",IF(Sheet1!AM554="DC4MDB04","DC4",IF(Sheet1!AM554="DC4MDB05","DC4",IF(Sheet1!AM554="DC4MDB06","DC4",IF(Sheet1!AM554="DC4MDB07","DC4",IF(Sheet1!AM554="DC4MDB08","DC4",IF(Sheet1!AM554="DC4MDB09","DC4",IF(Sheet1!AM554="DC4MDB10","DC4","$False"))))))))))))))))))))</f>
        <v>DC4</v>
      </c>
      <c r="AF554" t="s">
        <v>35</v>
      </c>
      <c r="AG554" t="e">
        <f t="shared" si="52"/>
        <v>#VALUE!</v>
      </c>
      <c r="AH554" t="e">
        <f t="shared" si="53"/>
        <v>#VALUE!</v>
      </c>
      <c r="AI554" t="s">
        <v>11</v>
      </c>
      <c r="AJ554" t="s">
        <v>12</v>
      </c>
      <c r="AK554" t="s">
        <v>13</v>
      </c>
      <c r="AL554" t="s">
        <v>14</v>
      </c>
      <c r="AM554" t="s">
        <v>5</v>
      </c>
      <c r="AN554" t="s">
        <v>15</v>
      </c>
      <c r="AO554" t="s">
        <v>16</v>
      </c>
      <c r="AP554" t="s">
        <v>17</v>
      </c>
      <c r="AQ554" t="s">
        <v>18</v>
      </c>
      <c r="AR554" t="s">
        <v>19</v>
      </c>
    </row>
    <row r="555" spans="1:44" ht="13.5" customHeight="1">
      <c r="A555" s="7"/>
      <c r="B555" s="7"/>
      <c r="C555" s="7"/>
      <c r="D555" s="8"/>
      <c r="F555" s="9" t="str">
        <f>(Sheet1!AE555)</f>
        <v/>
      </c>
      <c r="G555" t="str">
        <f>IF(OR(Sheet1!AH555="Yes",Sheet1!AF555="Yes"),"\\CMFP538\"&amp;Sheet1!AK555,"")</f>
        <v/>
      </c>
      <c r="H555" t="str">
        <f>IF(G555="","",Sheet1!AK555)</f>
        <v/>
      </c>
      <c r="I555" t="str">
        <f>IF(G555="","",Sheet1!AJ555)</f>
        <v/>
      </c>
      <c r="J555" t="e">
        <f>PROPER(Sheet1!Z555)</f>
        <v>#VALUE!</v>
      </c>
      <c r="K555" t="e">
        <f>PROPER(TRIM(IF(ISERROR(Sheet1!N555),Sheet1!Q555,Sheet1!N555)))</f>
        <v>#VALUE!</v>
      </c>
      <c r="L555" t="e">
        <f>PROPER(Sheet1!V555)</f>
        <v>#VALUE!</v>
      </c>
      <c r="M555" t="str">
        <f>TRIM(IF(ISERROR(Sheet1!P555),"",Sheet1!P555))</f>
        <v/>
      </c>
      <c r="N555" s="6" t="e">
        <f>(Sheet1!AA555)</f>
        <v>#VALUE!</v>
      </c>
      <c r="O555" s="6" t="e">
        <f t="shared" si="49"/>
        <v>#VALUE!</v>
      </c>
      <c r="P555" s="6" t="e">
        <f>IF(Sheet1!X555="No","No",IF(Sheet1!X555="","No","Yes"))</f>
        <v>#VALUE!</v>
      </c>
      <c r="Q555" t="e">
        <f>(Sheet1!AB555)</f>
        <v>#VALUE!</v>
      </c>
      <c r="R555" s="6" t="e">
        <f>IF(Sheet1!F555=FALSE,Q555,Sheet1!G555&amp;Sheet1!F555)</f>
        <v>#VALUE!</v>
      </c>
      <c r="S555" s="6" t="e">
        <f t="shared" si="50"/>
        <v>#VALUE!</v>
      </c>
      <c r="T555" s="6" t="e">
        <f>IF(Sheet1!A555=0,"C=US;A= ;P=Regional Municip;O=Lisgar;S="&amp;K555&amp;";"&amp;"G="&amp;L555&amp;";"&amp;"I="&amp;M555&amp;";","C=US;A= ;P=Regional Municip;O=Lisgar;S="&amp;K555&amp;";"&amp;"G="&amp;L555&amp;Sheet1!A555&amp;";"&amp;"I="&amp;M555&amp;";")</f>
        <v>#N/A</v>
      </c>
      <c r="U555" t="str">
        <f ca="1">(Sheet1!AM555)</f>
        <v>DC1MDB02</v>
      </c>
      <c r="V555" t="e">
        <f>(Sheet1!AC555)</f>
        <v>#VALUE!</v>
      </c>
      <c r="W555" t="e">
        <f>Sheet3!D555</f>
        <v>#VALUE!</v>
      </c>
      <c r="X555" t="e">
        <f>Sheet3!E555</f>
        <v>#VALUE!</v>
      </c>
      <c r="Y555" t="str">
        <f t="shared" si="48"/>
        <v/>
      </c>
      <c r="Z555" t="str">
        <f>IF(ISERROR(Sheet1!AI555),"",Sheet1!AI555)</f>
        <v/>
      </c>
      <c r="AA555" t="e">
        <f>IF(Sheet1!W555="Councillors",5120,IF(Sheet1!W555="Information Technology Services Dept.",1024,IF(Sheet1!W555="City Clerk and Solicitor Dept",1953,"No")))</f>
        <v>#VALUE!</v>
      </c>
      <c r="AB555" s="5" t="s">
        <v>96</v>
      </c>
      <c r="AC555" t="e">
        <f>IF(Sheet1!W555="Councillors",4608,IF(Sheet1!W555="Information Technology Services Dept.",921,IF(Sheet1!W555="City Clerk and Solicitor Dept",1855,"No")))</f>
        <v>#VALUE!</v>
      </c>
      <c r="AD555" t="e">
        <f t="shared" si="51"/>
        <v>#VALUE!</v>
      </c>
      <c r="AE555" t="str">
        <f ca="1">IF(Sheet1!AM555="DC1MDB01","DC1",IF(Sheet1!AM555="DC1MDB02","DC1",IF(Sheet1!AM555="DC1MDB03","DC1",IF(Sheet1!AM555="DC1MDB04","DC1",IF(Sheet1!AM555="DC1MDB05","DC1",IF(Sheet1!AM555="DC1MDB06","DC1",IF(Sheet1!AM555="DC1MDB07","DC1",IF(Sheet1!AM555="DC1MDB08","DC1",IF(Sheet1!AM555="DC1MDB09","DC1",IF(Sheet1!AM555="DC1MDB10","DC1",IF(Sheet1!AM555="DC4MDB01","DC4",IF(Sheet1!AM555="DC4MDB02","DC4",IF(Sheet1!AM555="DC4MDB03","DC4",IF(Sheet1!AM555="DC4MDB04","DC4",IF(Sheet1!AM555="DC4MDB05","DC4",IF(Sheet1!AM555="DC4MDB06","DC4",IF(Sheet1!AM555="DC4MDB07","DC4",IF(Sheet1!AM555="DC4MDB08","DC4",IF(Sheet1!AM555="DC4MDB09","DC4",IF(Sheet1!AM555="DC4MDB10","DC4","$False"))))))))))))))))))))</f>
        <v>DC1</v>
      </c>
      <c r="AF555" t="s">
        <v>35</v>
      </c>
      <c r="AG555" t="e">
        <f t="shared" si="52"/>
        <v>#VALUE!</v>
      </c>
      <c r="AH555" t="e">
        <f t="shared" si="53"/>
        <v>#VALUE!</v>
      </c>
      <c r="AI555" t="s">
        <v>11</v>
      </c>
      <c r="AJ555" t="s">
        <v>12</v>
      </c>
      <c r="AK555" t="s">
        <v>13</v>
      </c>
      <c r="AL555" t="s">
        <v>14</v>
      </c>
      <c r="AM555" t="s">
        <v>5</v>
      </c>
      <c r="AN555" t="s">
        <v>15</v>
      </c>
      <c r="AO555" t="s">
        <v>16</v>
      </c>
      <c r="AP555" t="s">
        <v>17</v>
      </c>
      <c r="AQ555" t="s">
        <v>18</v>
      </c>
      <c r="AR555" t="s">
        <v>19</v>
      </c>
    </row>
    <row r="556" spans="1:44" ht="13.5" customHeight="1">
      <c r="A556" s="7"/>
      <c r="B556" s="7"/>
      <c r="C556" s="7"/>
      <c r="D556" s="8"/>
      <c r="F556" s="9" t="str">
        <f>(Sheet1!AE556)</f>
        <v/>
      </c>
      <c r="G556" t="str">
        <f>IF(OR(Sheet1!AH556="Yes",Sheet1!AF556="Yes"),"\\CMFP538\"&amp;Sheet1!AK556,"")</f>
        <v/>
      </c>
      <c r="H556" t="str">
        <f>IF(G556="","",Sheet1!AK556)</f>
        <v/>
      </c>
      <c r="I556" t="str">
        <f>IF(G556="","",Sheet1!AJ556)</f>
        <v/>
      </c>
      <c r="J556" t="e">
        <f>PROPER(Sheet1!Z556)</f>
        <v>#VALUE!</v>
      </c>
      <c r="K556" t="e">
        <f>PROPER(TRIM(IF(ISERROR(Sheet1!N556),Sheet1!Q556,Sheet1!N556)))</f>
        <v>#VALUE!</v>
      </c>
      <c r="L556" t="e">
        <f>PROPER(Sheet1!V556)</f>
        <v>#VALUE!</v>
      </c>
      <c r="M556" t="str">
        <f>TRIM(IF(ISERROR(Sheet1!P556),"",Sheet1!P556))</f>
        <v/>
      </c>
      <c r="N556" s="6" t="e">
        <f>(Sheet1!AA556)</f>
        <v>#VALUE!</v>
      </c>
      <c r="O556" s="6" t="e">
        <f t="shared" si="49"/>
        <v>#VALUE!</v>
      </c>
      <c r="P556" s="6" t="e">
        <f>IF(Sheet1!X556="No","No",IF(Sheet1!X556="","No","Yes"))</f>
        <v>#VALUE!</v>
      </c>
      <c r="Q556" t="e">
        <f>(Sheet1!AB556)</f>
        <v>#VALUE!</v>
      </c>
      <c r="R556" s="6" t="e">
        <f>IF(Sheet1!F556=FALSE,Q556,Sheet1!G556&amp;Sheet1!F556)</f>
        <v>#VALUE!</v>
      </c>
      <c r="S556" s="6" t="e">
        <f t="shared" si="50"/>
        <v>#VALUE!</v>
      </c>
      <c r="T556" s="6" t="e">
        <f>IF(Sheet1!A556=0,"C=US;A= ;P=Regional Municip;O=Lisgar;S="&amp;K556&amp;";"&amp;"G="&amp;L556&amp;";"&amp;"I="&amp;M556&amp;";","C=US;A= ;P=Regional Municip;O=Lisgar;S="&amp;K556&amp;";"&amp;"G="&amp;L556&amp;Sheet1!A556&amp;";"&amp;"I="&amp;M556&amp;";")</f>
        <v>#N/A</v>
      </c>
      <c r="U556" t="str">
        <f ca="1">(Sheet1!AM556)</f>
        <v>DC1MDB09</v>
      </c>
      <c r="V556" t="e">
        <f>(Sheet1!AC556)</f>
        <v>#VALUE!</v>
      </c>
      <c r="W556" t="e">
        <f>Sheet3!D556</f>
        <v>#VALUE!</v>
      </c>
      <c r="X556" t="e">
        <f>Sheet3!E556</f>
        <v>#VALUE!</v>
      </c>
      <c r="Y556" t="str">
        <f t="shared" si="48"/>
        <v/>
      </c>
      <c r="Z556" t="str">
        <f>IF(ISERROR(Sheet1!AI556),"",Sheet1!AI556)</f>
        <v/>
      </c>
      <c r="AA556" t="e">
        <f>IF(Sheet1!W556="Councillors",5120,IF(Sheet1!W556="Information Technology Services Dept.",1024,IF(Sheet1!W556="City Clerk and Solicitor Dept",1953,"No")))</f>
        <v>#VALUE!</v>
      </c>
      <c r="AB556" s="5" t="s">
        <v>96</v>
      </c>
      <c r="AC556" t="e">
        <f>IF(Sheet1!W556="Councillors",4608,IF(Sheet1!W556="Information Technology Services Dept.",921,IF(Sheet1!W556="City Clerk and Solicitor Dept",1855,"No")))</f>
        <v>#VALUE!</v>
      </c>
      <c r="AD556" t="e">
        <f t="shared" si="51"/>
        <v>#VALUE!</v>
      </c>
      <c r="AE556" t="str">
        <f ca="1">IF(Sheet1!AM556="DC1MDB01","DC1",IF(Sheet1!AM556="DC1MDB02","DC1",IF(Sheet1!AM556="DC1MDB03","DC1",IF(Sheet1!AM556="DC1MDB04","DC1",IF(Sheet1!AM556="DC1MDB05","DC1",IF(Sheet1!AM556="DC1MDB06","DC1",IF(Sheet1!AM556="DC1MDB07","DC1",IF(Sheet1!AM556="DC1MDB08","DC1",IF(Sheet1!AM556="DC1MDB09","DC1",IF(Sheet1!AM556="DC1MDB10","DC1",IF(Sheet1!AM556="DC4MDB01","DC4",IF(Sheet1!AM556="DC4MDB02","DC4",IF(Sheet1!AM556="DC4MDB03","DC4",IF(Sheet1!AM556="DC4MDB04","DC4",IF(Sheet1!AM556="DC4MDB05","DC4",IF(Sheet1!AM556="DC4MDB06","DC4",IF(Sheet1!AM556="DC4MDB07","DC4",IF(Sheet1!AM556="DC4MDB08","DC4",IF(Sheet1!AM556="DC4MDB09","DC4",IF(Sheet1!AM556="DC4MDB10","DC4","$False"))))))))))))))))))))</f>
        <v>DC1</v>
      </c>
      <c r="AF556" t="s">
        <v>35</v>
      </c>
      <c r="AG556" t="e">
        <f t="shared" si="52"/>
        <v>#VALUE!</v>
      </c>
      <c r="AH556" t="e">
        <f t="shared" si="53"/>
        <v>#VALUE!</v>
      </c>
      <c r="AI556" t="s">
        <v>11</v>
      </c>
      <c r="AJ556" t="s">
        <v>12</v>
      </c>
      <c r="AK556" t="s">
        <v>13</v>
      </c>
      <c r="AL556" t="s">
        <v>14</v>
      </c>
      <c r="AM556" t="s">
        <v>5</v>
      </c>
      <c r="AN556" t="s">
        <v>15</v>
      </c>
      <c r="AO556" t="s">
        <v>16</v>
      </c>
      <c r="AP556" t="s">
        <v>17</v>
      </c>
      <c r="AQ556" t="s">
        <v>18</v>
      </c>
      <c r="AR556" t="s">
        <v>19</v>
      </c>
    </row>
    <row r="557" spans="1:44" ht="13.5" customHeight="1">
      <c r="A557" s="7"/>
      <c r="B557" s="7"/>
      <c r="C557" s="7"/>
      <c r="D557" s="8"/>
      <c r="F557" s="9" t="str">
        <f>(Sheet1!AE557)</f>
        <v/>
      </c>
      <c r="G557" t="str">
        <f>IF(OR(Sheet1!AH557="Yes",Sheet1!AF557="Yes"),"\\CMFP538\"&amp;Sheet1!AK557,"")</f>
        <v/>
      </c>
      <c r="H557" t="str">
        <f>IF(G557="","",Sheet1!AK557)</f>
        <v/>
      </c>
      <c r="I557" t="str">
        <f>IF(G557="","",Sheet1!AJ557)</f>
        <v/>
      </c>
      <c r="J557" t="e">
        <f>PROPER(Sheet1!Z557)</f>
        <v>#VALUE!</v>
      </c>
      <c r="K557" t="e">
        <f>PROPER(TRIM(IF(ISERROR(Sheet1!N557),Sheet1!Q557,Sheet1!N557)))</f>
        <v>#VALUE!</v>
      </c>
      <c r="L557" t="e">
        <f>PROPER(Sheet1!V557)</f>
        <v>#VALUE!</v>
      </c>
      <c r="M557" t="str">
        <f>TRIM(IF(ISERROR(Sheet1!P557),"",Sheet1!P557))</f>
        <v/>
      </c>
      <c r="N557" s="6" t="e">
        <f>(Sheet1!AA557)</f>
        <v>#VALUE!</v>
      </c>
      <c r="O557" s="6" t="e">
        <f t="shared" si="49"/>
        <v>#VALUE!</v>
      </c>
      <c r="P557" s="6" t="e">
        <f>IF(Sheet1!X557="No","No",IF(Sheet1!X557="","No","Yes"))</f>
        <v>#VALUE!</v>
      </c>
      <c r="Q557" t="e">
        <f>(Sheet1!AB557)</f>
        <v>#VALUE!</v>
      </c>
      <c r="R557" s="6" t="e">
        <f>IF(Sheet1!F557=FALSE,Q557,Sheet1!G557&amp;Sheet1!F557)</f>
        <v>#VALUE!</v>
      </c>
      <c r="S557" s="6" t="e">
        <f t="shared" si="50"/>
        <v>#VALUE!</v>
      </c>
      <c r="T557" s="6" t="e">
        <f>IF(Sheet1!A557=0,"C=US;A= ;P=Regional Municip;O=Lisgar;S="&amp;K557&amp;";"&amp;"G="&amp;L557&amp;";"&amp;"I="&amp;M557&amp;";","C=US;A= ;P=Regional Municip;O=Lisgar;S="&amp;K557&amp;";"&amp;"G="&amp;L557&amp;Sheet1!A557&amp;";"&amp;"I="&amp;M557&amp;";")</f>
        <v>#N/A</v>
      </c>
      <c r="U557" t="str">
        <f ca="1">(Sheet1!AM557)</f>
        <v>DC4MDB01</v>
      </c>
      <c r="V557" t="e">
        <f>(Sheet1!AC557)</f>
        <v>#VALUE!</v>
      </c>
      <c r="W557" t="e">
        <f>Sheet3!D557</f>
        <v>#VALUE!</v>
      </c>
      <c r="X557" t="e">
        <f>Sheet3!E557</f>
        <v>#VALUE!</v>
      </c>
      <c r="Y557" t="str">
        <f t="shared" si="48"/>
        <v/>
      </c>
      <c r="Z557" t="str">
        <f>IF(ISERROR(Sheet1!AI557),"",Sheet1!AI557)</f>
        <v/>
      </c>
      <c r="AA557" t="e">
        <f>IF(Sheet1!W557="Councillors",5120,IF(Sheet1!W557="Information Technology Services Dept.",1024,IF(Sheet1!W557="City Clerk and Solicitor Dept",1953,"No")))</f>
        <v>#VALUE!</v>
      </c>
      <c r="AB557" s="5" t="s">
        <v>96</v>
      </c>
      <c r="AC557" t="e">
        <f>IF(Sheet1!W557="Councillors",4608,IF(Sheet1!W557="Information Technology Services Dept.",921,IF(Sheet1!W557="City Clerk and Solicitor Dept",1855,"No")))</f>
        <v>#VALUE!</v>
      </c>
      <c r="AD557" t="e">
        <f t="shared" si="51"/>
        <v>#VALUE!</v>
      </c>
      <c r="AE557" t="str">
        <f ca="1">IF(Sheet1!AM557="DC1MDB01","DC1",IF(Sheet1!AM557="DC1MDB02","DC1",IF(Sheet1!AM557="DC1MDB03","DC1",IF(Sheet1!AM557="DC1MDB04","DC1",IF(Sheet1!AM557="DC1MDB05","DC1",IF(Sheet1!AM557="DC1MDB06","DC1",IF(Sheet1!AM557="DC1MDB07","DC1",IF(Sheet1!AM557="DC1MDB08","DC1",IF(Sheet1!AM557="DC1MDB09","DC1",IF(Sheet1!AM557="DC1MDB10","DC1",IF(Sheet1!AM557="DC4MDB01","DC4",IF(Sheet1!AM557="DC4MDB02","DC4",IF(Sheet1!AM557="DC4MDB03","DC4",IF(Sheet1!AM557="DC4MDB04","DC4",IF(Sheet1!AM557="DC4MDB05","DC4",IF(Sheet1!AM557="DC4MDB06","DC4",IF(Sheet1!AM557="DC4MDB07","DC4",IF(Sheet1!AM557="DC4MDB08","DC4",IF(Sheet1!AM557="DC4MDB09","DC4",IF(Sheet1!AM557="DC4MDB10","DC4","$False"))))))))))))))))))))</f>
        <v>DC4</v>
      </c>
      <c r="AF557" t="s">
        <v>35</v>
      </c>
      <c r="AG557" t="e">
        <f t="shared" si="52"/>
        <v>#VALUE!</v>
      </c>
      <c r="AH557" t="e">
        <f t="shared" si="53"/>
        <v>#VALUE!</v>
      </c>
      <c r="AI557" t="s">
        <v>11</v>
      </c>
      <c r="AJ557" t="s">
        <v>12</v>
      </c>
      <c r="AK557" t="s">
        <v>13</v>
      </c>
      <c r="AL557" t="s">
        <v>14</v>
      </c>
      <c r="AM557" t="s">
        <v>5</v>
      </c>
      <c r="AN557" t="s">
        <v>15</v>
      </c>
      <c r="AO557" t="s">
        <v>16</v>
      </c>
      <c r="AP557" t="s">
        <v>17</v>
      </c>
      <c r="AQ557" t="s">
        <v>18</v>
      </c>
      <c r="AR557" t="s">
        <v>19</v>
      </c>
    </row>
    <row r="558" spans="1:44" ht="13.5" customHeight="1">
      <c r="A558" s="7"/>
      <c r="B558" s="7"/>
      <c r="C558" s="7"/>
      <c r="D558" s="8"/>
      <c r="F558" s="9" t="str">
        <f>(Sheet1!AE558)</f>
        <v/>
      </c>
      <c r="G558" t="str">
        <f>IF(OR(Sheet1!AH558="Yes",Sheet1!AF558="Yes"),"\\CMFP538\"&amp;Sheet1!AK558,"")</f>
        <v/>
      </c>
      <c r="H558" t="str">
        <f>IF(G558="","",Sheet1!AK558)</f>
        <v/>
      </c>
      <c r="I558" t="str">
        <f>IF(G558="","",Sheet1!AJ558)</f>
        <v/>
      </c>
      <c r="J558" t="e">
        <f>PROPER(Sheet1!Z558)</f>
        <v>#VALUE!</v>
      </c>
      <c r="K558" t="e">
        <f>PROPER(TRIM(IF(ISERROR(Sheet1!N558),Sheet1!Q558,Sheet1!N558)))</f>
        <v>#VALUE!</v>
      </c>
      <c r="L558" t="e">
        <f>PROPER(Sheet1!V558)</f>
        <v>#VALUE!</v>
      </c>
      <c r="M558" t="str">
        <f>TRIM(IF(ISERROR(Sheet1!P558),"",Sheet1!P558))</f>
        <v/>
      </c>
      <c r="N558" s="6" t="e">
        <f>(Sheet1!AA558)</f>
        <v>#VALUE!</v>
      </c>
      <c r="O558" s="6" t="e">
        <f t="shared" si="49"/>
        <v>#VALUE!</v>
      </c>
      <c r="P558" s="6" t="e">
        <f>IF(Sheet1!X558="No","No",IF(Sheet1!X558="","No","Yes"))</f>
        <v>#VALUE!</v>
      </c>
      <c r="Q558" t="e">
        <f>(Sheet1!AB558)</f>
        <v>#VALUE!</v>
      </c>
      <c r="R558" s="6" t="e">
        <f>IF(Sheet1!F558=FALSE,Q558,Sheet1!G558&amp;Sheet1!F558)</f>
        <v>#VALUE!</v>
      </c>
      <c r="S558" s="6" t="e">
        <f t="shared" si="50"/>
        <v>#VALUE!</v>
      </c>
      <c r="T558" s="6" t="e">
        <f>IF(Sheet1!A558=0,"C=US;A= ;P=Regional Municip;O=Lisgar;S="&amp;K558&amp;";"&amp;"G="&amp;L558&amp;";"&amp;"I="&amp;M558&amp;";","C=US;A= ;P=Regional Municip;O=Lisgar;S="&amp;K558&amp;";"&amp;"G="&amp;L558&amp;Sheet1!A558&amp;";"&amp;"I="&amp;M558&amp;";")</f>
        <v>#N/A</v>
      </c>
      <c r="U558" t="str">
        <f ca="1">(Sheet1!AM558)</f>
        <v>DC1MDB02</v>
      </c>
      <c r="V558" t="e">
        <f>(Sheet1!AC558)</f>
        <v>#VALUE!</v>
      </c>
      <c r="W558" t="e">
        <f>Sheet3!D558</f>
        <v>#VALUE!</v>
      </c>
      <c r="X558" t="e">
        <f>Sheet3!E558</f>
        <v>#VALUE!</v>
      </c>
      <c r="Y558" t="str">
        <f t="shared" si="48"/>
        <v/>
      </c>
      <c r="Z558" t="str">
        <f>IF(ISERROR(Sheet1!AI558),"",Sheet1!AI558)</f>
        <v/>
      </c>
      <c r="AA558" t="e">
        <f>IF(Sheet1!W558="Councillors",5120,IF(Sheet1!W558="Information Technology Services Dept.",1024,IF(Sheet1!W558="City Clerk and Solicitor Dept",1953,"No")))</f>
        <v>#VALUE!</v>
      </c>
      <c r="AB558" s="5" t="s">
        <v>96</v>
      </c>
      <c r="AC558" t="e">
        <f>IF(Sheet1!W558="Councillors",4608,IF(Sheet1!W558="Information Technology Services Dept.",921,IF(Sheet1!W558="City Clerk and Solicitor Dept",1855,"No")))</f>
        <v>#VALUE!</v>
      </c>
      <c r="AD558" t="e">
        <f t="shared" si="51"/>
        <v>#VALUE!</v>
      </c>
      <c r="AE558" t="str">
        <f ca="1">IF(Sheet1!AM558="DC1MDB01","DC1",IF(Sheet1!AM558="DC1MDB02","DC1",IF(Sheet1!AM558="DC1MDB03","DC1",IF(Sheet1!AM558="DC1MDB04","DC1",IF(Sheet1!AM558="DC1MDB05","DC1",IF(Sheet1!AM558="DC1MDB06","DC1",IF(Sheet1!AM558="DC1MDB07","DC1",IF(Sheet1!AM558="DC1MDB08","DC1",IF(Sheet1!AM558="DC1MDB09","DC1",IF(Sheet1!AM558="DC1MDB10","DC1",IF(Sheet1!AM558="DC4MDB01","DC4",IF(Sheet1!AM558="DC4MDB02","DC4",IF(Sheet1!AM558="DC4MDB03","DC4",IF(Sheet1!AM558="DC4MDB04","DC4",IF(Sheet1!AM558="DC4MDB05","DC4",IF(Sheet1!AM558="DC4MDB06","DC4",IF(Sheet1!AM558="DC4MDB07","DC4",IF(Sheet1!AM558="DC4MDB08","DC4",IF(Sheet1!AM558="DC4MDB09","DC4",IF(Sheet1!AM558="DC4MDB10","DC4","$False"))))))))))))))))))))</f>
        <v>DC1</v>
      </c>
      <c r="AF558" t="s">
        <v>35</v>
      </c>
      <c r="AG558" t="e">
        <f t="shared" si="52"/>
        <v>#VALUE!</v>
      </c>
      <c r="AH558" t="e">
        <f t="shared" si="53"/>
        <v>#VALUE!</v>
      </c>
      <c r="AI558" t="s">
        <v>11</v>
      </c>
      <c r="AJ558" t="s">
        <v>12</v>
      </c>
      <c r="AK558" t="s">
        <v>13</v>
      </c>
      <c r="AL558" t="s">
        <v>14</v>
      </c>
      <c r="AM558" t="s">
        <v>5</v>
      </c>
      <c r="AN558" t="s">
        <v>15</v>
      </c>
      <c r="AO558" t="s">
        <v>16</v>
      </c>
      <c r="AP558" t="s">
        <v>17</v>
      </c>
      <c r="AQ558" t="s">
        <v>18</v>
      </c>
      <c r="AR558" t="s">
        <v>19</v>
      </c>
    </row>
    <row r="559" spans="1:44" ht="13.5" customHeight="1">
      <c r="A559" s="7"/>
      <c r="B559" s="7"/>
      <c r="C559" s="7"/>
      <c r="D559" s="8"/>
      <c r="F559" s="9" t="str">
        <f>(Sheet1!AE559)</f>
        <v/>
      </c>
      <c r="G559" t="str">
        <f>IF(OR(Sheet1!AH559="Yes",Sheet1!AF559="Yes"),"\\CMFP538\"&amp;Sheet1!AK559,"")</f>
        <v/>
      </c>
      <c r="H559" t="str">
        <f>IF(G559="","",Sheet1!AK559)</f>
        <v/>
      </c>
      <c r="I559" t="str">
        <f>IF(G559="","",Sheet1!AJ559)</f>
        <v/>
      </c>
      <c r="J559" t="e">
        <f>PROPER(Sheet1!Z559)</f>
        <v>#VALUE!</v>
      </c>
      <c r="K559" t="e">
        <f>PROPER(TRIM(IF(ISERROR(Sheet1!N559),Sheet1!Q559,Sheet1!N559)))</f>
        <v>#VALUE!</v>
      </c>
      <c r="L559" t="e">
        <f>PROPER(Sheet1!V559)</f>
        <v>#VALUE!</v>
      </c>
      <c r="M559" t="str">
        <f>TRIM(IF(ISERROR(Sheet1!P559),"",Sheet1!P559))</f>
        <v/>
      </c>
      <c r="N559" s="6" t="e">
        <f>(Sheet1!AA559)</f>
        <v>#VALUE!</v>
      </c>
      <c r="O559" s="6" t="e">
        <f t="shared" si="49"/>
        <v>#VALUE!</v>
      </c>
      <c r="P559" s="6" t="e">
        <f>IF(Sheet1!X559="No","No",IF(Sheet1!X559="","No","Yes"))</f>
        <v>#VALUE!</v>
      </c>
      <c r="Q559" t="e">
        <f>(Sheet1!AB559)</f>
        <v>#VALUE!</v>
      </c>
      <c r="R559" s="6" t="e">
        <f>IF(Sheet1!F559=FALSE,Q559,Sheet1!G559&amp;Sheet1!F559)</f>
        <v>#VALUE!</v>
      </c>
      <c r="S559" s="6" t="e">
        <f t="shared" si="50"/>
        <v>#VALUE!</v>
      </c>
      <c r="T559" s="6" t="e">
        <f>IF(Sheet1!A559=0,"C=US;A= ;P=Regional Municip;O=Lisgar;S="&amp;K559&amp;";"&amp;"G="&amp;L559&amp;";"&amp;"I="&amp;M559&amp;";","C=US;A= ;P=Regional Municip;O=Lisgar;S="&amp;K559&amp;";"&amp;"G="&amp;L559&amp;Sheet1!A559&amp;";"&amp;"I="&amp;M559&amp;";")</f>
        <v>#N/A</v>
      </c>
      <c r="U559" t="str">
        <f ca="1">(Sheet1!AM559)</f>
        <v>DC1MDB03</v>
      </c>
      <c r="V559" t="e">
        <f>(Sheet1!AC559)</f>
        <v>#VALUE!</v>
      </c>
      <c r="W559" t="e">
        <f>Sheet3!D559</f>
        <v>#VALUE!</v>
      </c>
      <c r="X559" t="e">
        <f>Sheet3!E559</f>
        <v>#VALUE!</v>
      </c>
      <c r="Y559" t="str">
        <f t="shared" si="48"/>
        <v/>
      </c>
      <c r="Z559" t="str">
        <f>IF(ISERROR(Sheet1!AI559),"",Sheet1!AI559)</f>
        <v/>
      </c>
      <c r="AA559" t="e">
        <f>IF(Sheet1!W559="Councillors",5120,IF(Sheet1!W559="Information Technology Services Dept.",1024,IF(Sheet1!W559="City Clerk and Solicitor Dept",1953,"No")))</f>
        <v>#VALUE!</v>
      </c>
      <c r="AB559" s="5" t="s">
        <v>96</v>
      </c>
      <c r="AC559" t="e">
        <f>IF(Sheet1!W559="Councillors",4608,IF(Sheet1!W559="Information Technology Services Dept.",921,IF(Sheet1!W559="City Clerk and Solicitor Dept",1855,"No")))</f>
        <v>#VALUE!</v>
      </c>
      <c r="AD559" t="e">
        <f t="shared" si="51"/>
        <v>#VALUE!</v>
      </c>
      <c r="AE559" t="str">
        <f ca="1">IF(Sheet1!AM559="DC1MDB01","DC1",IF(Sheet1!AM559="DC1MDB02","DC1",IF(Sheet1!AM559="DC1MDB03","DC1",IF(Sheet1!AM559="DC1MDB04","DC1",IF(Sheet1!AM559="DC1MDB05","DC1",IF(Sheet1!AM559="DC1MDB06","DC1",IF(Sheet1!AM559="DC1MDB07","DC1",IF(Sheet1!AM559="DC1MDB08","DC1",IF(Sheet1!AM559="DC1MDB09","DC1",IF(Sheet1!AM559="DC1MDB10","DC1",IF(Sheet1!AM559="DC4MDB01","DC4",IF(Sheet1!AM559="DC4MDB02","DC4",IF(Sheet1!AM559="DC4MDB03","DC4",IF(Sheet1!AM559="DC4MDB04","DC4",IF(Sheet1!AM559="DC4MDB05","DC4",IF(Sheet1!AM559="DC4MDB06","DC4",IF(Sheet1!AM559="DC4MDB07","DC4",IF(Sheet1!AM559="DC4MDB08","DC4",IF(Sheet1!AM559="DC4MDB09","DC4",IF(Sheet1!AM559="DC4MDB10","DC4","$False"))))))))))))))))))))</f>
        <v>DC1</v>
      </c>
      <c r="AF559" t="s">
        <v>35</v>
      </c>
      <c r="AG559" t="e">
        <f t="shared" si="52"/>
        <v>#VALUE!</v>
      </c>
      <c r="AH559" t="e">
        <f t="shared" si="53"/>
        <v>#VALUE!</v>
      </c>
      <c r="AI559" t="s">
        <v>11</v>
      </c>
      <c r="AJ559" t="s">
        <v>12</v>
      </c>
      <c r="AK559" t="s">
        <v>13</v>
      </c>
      <c r="AL559" t="s">
        <v>14</v>
      </c>
      <c r="AM559" t="s">
        <v>5</v>
      </c>
      <c r="AN559" t="s">
        <v>15</v>
      </c>
      <c r="AO559" t="s">
        <v>16</v>
      </c>
      <c r="AP559" t="s">
        <v>17</v>
      </c>
      <c r="AQ559" t="s">
        <v>18</v>
      </c>
      <c r="AR559" t="s">
        <v>19</v>
      </c>
    </row>
    <row r="560" spans="1:44" ht="13.5" customHeight="1">
      <c r="A560" s="7"/>
      <c r="B560" s="7"/>
      <c r="C560" s="7"/>
      <c r="D560" s="8"/>
      <c r="F560" s="9" t="str">
        <f>(Sheet1!AE560)</f>
        <v/>
      </c>
      <c r="G560" t="str">
        <f>IF(OR(Sheet1!AH560="Yes",Sheet1!AF560="Yes"),"\\CMFP538\"&amp;Sheet1!AK560,"")</f>
        <v/>
      </c>
      <c r="H560" t="str">
        <f>IF(G560="","",Sheet1!AK560)</f>
        <v/>
      </c>
      <c r="I560" t="str">
        <f>IF(G560="","",Sheet1!AJ560)</f>
        <v/>
      </c>
      <c r="J560" t="e">
        <f>PROPER(Sheet1!Z560)</f>
        <v>#VALUE!</v>
      </c>
      <c r="K560" t="e">
        <f>PROPER(TRIM(IF(ISERROR(Sheet1!N560),Sheet1!Q560,Sheet1!N560)))</f>
        <v>#VALUE!</v>
      </c>
      <c r="L560" t="e">
        <f>PROPER(Sheet1!V560)</f>
        <v>#VALUE!</v>
      </c>
      <c r="M560" t="str">
        <f>TRIM(IF(ISERROR(Sheet1!P560),"",Sheet1!P560))</f>
        <v/>
      </c>
      <c r="N560" s="6" t="e">
        <f>(Sheet1!AA560)</f>
        <v>#VALUE!</v>
      </c>
      <c r="O560" s="6" t="e">
        <f t="shared" si="49"/>
        <v>#VALUE!</v>
      </c>
      <c r="P560" s="6" t="e">
        <f>IF(Sheet1!X560="No","No",IF(Sheet1!X560="","No","Yes"))</f>
        <v>#VALUE!</v>
      </c>
      <c r="Q560" t="e">
        <f>(Sheet1!AB560)</f>
        <v>#VALUE!</v>
      </c>
      <c r="R560" s="6" t="e">
        <f>IF(Sheet1!F560=FALSE,Q560,Sheet1!G560&amp;Sheet1!F560)</f>
        <v>#VALUE!</v>
      </c>
      <c r="S560" s="6" t="e">
        <f t="shared" si="50"/>
        <v>#VALUE!</v>
      </c>
      <c r="T560" s="6" t="e">
        <f>IF(Sheet1!A560=0,"C=US;A= ;P=Regional Municip;O=Lisgar;S="&amp;K560&amp;";"&amp;"G="&amp;L560&amp;";"&amp;"I="&amp;M560&amp;";","C=US;A= ;P=Regional Municip;O=Lisgar;S="&amp;K560&amp;";"&amp;"G="&amp;L560&amp;Sheet1!A560&amp;";"&amp;"I="&amp;M560&amp;";")</f>
        <v>#N/A</v>
      </c>
      <c r="U560" t="str">
        <f ca="1">(Sheet1!AM560)</f>
        <v>DC1MDB06</v>
      </c>
      <c r="V560" t="e">
        <f>(Sheet1!AC560)</f>
        <v>#VALUE!</v>
      </c>
      <c r="W560" t="e">
        <f>Sheet3!D560</f>
        <v>#VALUE!</v>
      </c>
      <c r="X560" t="e">
        <f>Sheet3!E560</f>
        <v>#VALUE!</v>
      </c>
      <c r="Y560" t="str">
        <f t="shared" si="48"/>
        <v/>
      </c>
      <c r="Z560" t="str">
        <f>IF(ISERROR(Sheet1!AI560),"",Sheet1!AI560)</f>
        <v/>
      </c>
      <c r="AA560" t="e">
        <f>IF(Sheet1!W560="Councillors",5120,IF(Sheet1!W560="Information Technology Services Dept.",1024,IF(Sheet1!W560="City Clerk and Solicitor Dept",1953,"No")))</f>
        <v>#VALUE!</v>
      </c>
      <c r="AB560" s="5" t="s">
        <v>96</v>
      </c>
      <c r="AC560" t="e">
        <f>IF(Sheet1!W560="Councillors",4608,IF(Sheet1!W560="Information Technology Services Dept.",921,IF(Sheet1!W560="City Clerk and Solicitor Dept",1855,"No")))</f>
        <v>#VALUE!</v>
      </c>
      <c r="AD560" t="e">
        <f t="shared" si="51"/>
        <v>#VALUE!</v>
      </c>
      <c r="AE560" t="str">
        <f ca="1">IF(Sheet1!AM560="DC1MDB01","DC1",IF(Sheet1!AM560="DC1MDB02","DC1",IF(Sheet1!AM560="DC1MDB03","DC1",IF(Sheet1!AM560="DC1MDB04","DC1",IF(Sheet1!AM560="DC1MDB05","DC1",IF(Sheet1!AM560="DC1MDB06","DC1",IF(Sheet1!AM560="DC1MDB07","DC1",IF(Sheet1!AM560="DC1MDB08","DC1",IF(Sheet1!AM560="DC1MDB09","DC1",IF(Sheet1!AM560="DC1MDB10","DC1",IF(Sheet1!AM560="DC4MDB01","DC4",IF(Sheet1!AM560="DC4MDB02","DC4",IF(Sheet1!AM560="DC4MDB03","DC4",IF(Sheet1!AM560="DC4MDB04","DC4",IF(Sheet1!AM560="DC4MDB05","DC4",IF(Sheet1!AM560="DC4MDB06","DC4",IF(Sheet1!AM560="DC4MDB07","DC4",IF(Sheet1!AM560="DC4MDB08","DC4",IF(Sheet1!AM560="DC4MDB09","DC4",IF(Sheet1!AM560="DC4MDB10","DC4","$False"))))))))))))))))))))</f>
        <v>DC1</v>
      </c>
      <c r="AF560" t="s">
        <v>35</v>
      </c>
      <c r="AG560" t="e">
        <f t="shared" si="52"/>
        <v>#VALUE!</v>
      </c>
      <c r="AH560" t="e">
        <f t="shared" si="53"/>
        <v>#VALUE!</v>
      </c>
      <c r="AI560" t="s">
        <v>11</v>
      </c>
      <c r="AJ560" t="s">
        <v>12</v>
      </c>
      <c r="AK560" t="s">
        <v>13</v>
      </c>
      <c r="AL560" t="s">
        <v>14</v>
      </c>
      <c r="AM560" t="s">
        <v>5</v>
      </c>
      <c r="AN560" t="s">
        <v>15</v>
      </c>
      <c r="AO560" t="s">
        <v>16</v>
      </c>
      <c r="AP560" t="s">
        <v>17</v>
      </c>
      <c r="AQ560" t="s">
        <v>18</v>
      </c>
      <c r="AR560" t="s">
        <v>19</v>
      </c>
    </row>
    <row r="561" spans="1:44" ht="13.5" customHeight="1">
      <c r="A561" s="7"/>
      <c r="B561" s="7"/>
      <c r="C561" s="7"/>
      <c r="D561" s="8"/>
      <c r="F561" s="9" t="str">
        <f>(Sheet1!AE561)</f>
        <v/>
      </c>
      <c r="G561" t="str">
        <f>IF(OR(Sheet1!AH561="Yes",Sheet1!AF561="Yes"),"\\CMFP538\"&amp;Sheet1!AK561,"")</f>
        <v/>
      </c>
      <c r="H561" t="str">
        <f>IF(G561="","",Sheet1!AK561)</f>
        <v/>
      </c>
      <c r="I561" t="str">
        <f>IF(G561="","",Sheet1!AJ561)</f>
        <v/>
      </c>
      <c r="J561" t="e">
        <f>PROPER(Sheet1!Z561)</f>
        <v>#VALUE!</v>
      </c>
      <c r="K561" t="e">
        <f>PROPER(TRIM(IF(ISERROR(Sheet1!N561),Sheet1!Q561,Sheet1!N561)))</f>
        <v>#VALUE!</v>
      </c>
      <c r="L561" t="e">
        <f>PROPER(Sheet1!V561)</f>
        <v>#VALUE!</v>
      </c>
      <c r="M561" t="str">
        <f>TRIM(IF(ISERROR(Sheet1!P561),"",Sheet1!P561))</f>
        <v/>
      </c>
      <c r="N561" s="6" t="e">
        <f>(Sheet1!AA561)</f>
        <v>#VALUE!</v>
      </c>
      <c r="O561" s="6" t="e">
        <f t="shared" si="49"/>
        <v>#VALUE!</v>
      </c>
      <c r="P561" s="6" t="e">
        <f>IF(Sheet1!X561="No","No",IF(Sheet1!X561="","No","Yes"))</f>
        <v>#VALUE!</v>
      </c>
      <c r="Q561" t="e">
        <f>(Sheet1!AB561)</f>
        <v>#VALUE!</v>
      </c>
      <c r="R561" s="6" t="e">
        <f>IF(Sheet1!F561=FALSE,Q561,Sheet1!G561&amp;Sheet1!F561)</f>
        <v>#VALUE!</v>
      </c>
      <c r="S561" s="6" t="e">
        <f t="shared" si="50"/>
        <v>#VALUE!</v>
      </c>
      <c r="T561" s="6" t="e">
        <f>IF(Sheet1!A561=0,"C=US;A= ;P=Regional Municip;O=Lisgar;S="&amp;K561&amp;";"&amp;"G="&amp;L561&amp;";"&amp;"I="&amp;M561&amp;";","C=US;A= ;P=Regional Municip;O=Lisgar;S="&amp;K561&amp;";"&amp;"G="&amp;L561&amp;Sheet1!A561&amp;";"&amp;"I="&amp;M561&amp;";")</f>
        <v>#N/A</v>
      </c>
      <c r="U561" t="str">
        <f ca="1">(Sheet1!AM561)</f>
        <v>DC4MDB03</v>
      </c>
      <c r="V561" t="e">
        <f>(Sheet1!AC561)</f>
        <v>#VALUE!</v>
      </c>
      <c r="W561" t="e">
        <f>Sheet3!D561</f>
        <v>#VALUE!</v>
      </c>
      <c r="X561" t="e">
        <f>Sheet3!E561</f>
        <v>#VALUE!</v>
      </c>
      <c r="Y561" t="str">
        <f t="shared" si="48"/>
        <v/>
      </c>
      <c r="Z561" t="str">
        <f>IF(ISERROR(Sheet1!AI561),"",Sheet1!AI561)</f>
        <v/>
      </c>
      <c r="AA561" t="e">
        <f>IF(Sheet1!W561="Councillors",5120,IF(Sheet1!W561="Information Technology Services Dept.",1024,IF(Sheet1!W561="City Clerk and Solicitor Dept",1953,"No")))</f>
        <v>#VALUE!</v>
      </c>
      <c r="AB561" s="5" t="s">
        <v>96</v>
      </c>
      <c r="AC561" t="e">
        <f>IF(Sheet1!W561="Councillors",4608,IF(Sheet1!W561="Information Technology Services Dept.",921,IF(Sheet1!W561="City Clerk and Solicitor Dept",1855,"No")))</f>
        <v>#VALUE!</v>
      </c>
      <c r="AD561" t="e">
        <f t="shared" si="51"/>
        <v>#VALUE!</v>
      </c>
      <c r="AE561" t="str">
        <f ca="1">IF(Sheet1!AM561="DC1MDB01","DC1",IF(Sheet1!AM561="DC1MDB02","DC1",IF(Sheet1!AM561="DC1MDB03","DC1",IF(Sheet1!AM561="DC1MDB04","DC1",IF(Sheet1!AM561="DC1MDB05","DC1",IF(Sheet1!AM561="DC1MDB06","DC1",IF(Sheet1!AM561="DC1MDB07","DC1",IF(Sheet1!AM561="DC1MDB08","DC1",IF(Sheet1!AM561="DC1MDB09","DC1",IF(Sheet1!AM561="DC1MDB10","DC1",IF(Sheet1!AM561="DC4MDB01","DC4",IF(Sheet1!AM561="DC4MDB02","DC4",IF(Sheet1!AM561="DC4MDB03","DC4",IF(Sheet1!AM561="DC4MDB04","DC4",IF(Sheet1!AM561="DC4MDB05","DC4",IF(Sheet1!AM561="DC4MDB06","DC4",IF(Sheet1!AM561="DC4MDB07","DC4",IF(Sheet1!AM561="DC4MDB08","DC4",IF(Sheet1!AM561="DC4MDB09","DC4",IF(Sheet1!AM561="DC4MDB10","DC4","$False"))))))))))))))))))))</f>
        <v>DC4</v>
      </c>
      <c r="AF561" t="s">
        <v>35</v>
      </c>
      <c r="AG561" t="e">
        <f t="shared" si="52"/>
        <v>#VALUE!</v>
      </c>
      <c r="AH561" t="e">
        <f t="shared" si="53"/>
        <v>#VALUE!</v>
      </c>
      <c r="AI561" t="s">
        <v>11</v>
      </c>
      <c r="AJ561" t="s">
        <v>12</v>
      </c>
      <c r="AK561" t="s">
        <v>13</v>
      </c>
      <c r="AL561" t="s">
        <v>14</v>
      </c>
      <c r="AM561" t="s">
        <v>5</v>
      </c>
      <c r="AN561" t="s">
        <v>15</v>
      </c>
      <c r="AO561" t="s">
        <v>16</v>
      </c>
      <c r="AP561" t="s">
        <v>17</v>
      </c>
      <c r="AQ561" t="s">
        <v>18</v>
      </c>
      <c r="AR561" t="s">
        <v>19</v>
      </c>
    </row>
    <row r="562" spans="1:44" ht="13.5" customHeight="1">
      <c r="A562" s="7"/>
      <c r="B562" s="7"/>
      <c r="C562" s="7"/>
      <c r="D562" s="8"/>
      <c r="F562" s="9" t="str">
        <f>(Sheet1!AE562)</f>
        <v/>
      </c>
      <c r="G562" t="str">
        <f>IF(OR(Sheet1!AH562="Yes",Sheet1!AF562="Yes"),"\\CMFP538\"&amp;Sheet1!AK562,"")</f>
        <v/>
      </c>
      <c r="H562" t="str">
        <f>IF(G562="","",Sheet1!AK562)</f>
        <v/>
      </c>
      <c r="I562" t="str">
        <f>IF(G562="","",Sheet1!AJ562)</f>
        <v/>
      </c>
      <c r="J562" t="e">
        <f>PROPER(Sheet1!Z562)</f>
        <v>#VALUE!</v>
      </c>
      <c r="K562" t="e">
        <f>PROPER(TRIM(IF(ISERROR(Sheet1!N562),Sheet1!Q562,Sheet1!N562)))</f>
        <v>#VALUE!</v>
      </c>
      <c r="L562" t="e">
        <f>PROPER(Sheet1!V562)</f>
        <v>#VALUE!</v>
      </c>
      <c r="M562" t="str">
        <f>TRIM(IF(ISERROR(Sheet1!P562),"",Sheet1!P562))</f>
        <v/>
      </c>
      <c r="N562" s="6" t="e">
        <f>(Sheet1!AA562)</f>
        <v>#VALUE!</v>
      </c>
      <c r="O562" s="6" t="e">
        <f t="shared" si="49"/>
        <v>#VALUE!</v>
      </c>
      <c r="P562" s="6" t="e">
        <f>IF(Sheet1!X562="No","No",IF(Sheet1!X562="","No","Yes"))</f>
        <v>#VALUE!</v>
      </c>
      <c r="Q562" t="e">
        <f>(Sheet1!AB562)</f>
        <v>#VALUE!</v>
      </c>
      <c r="R562" s="6" t="e">
        <f>IF(Sheet1!F562=FALSE,Q562,Sheet1!G562&amp;Sheet1!F562)</f>
        <v>#VALUE!</v>
      </c>
      <c r="S562" s="6" t="e">
        <f t="shared" si="50"/>
        <v>#VALUE!</v>
      </c>
      <c r="T562" s="6" t="e">
        <f>IF(Sheet1!A562=0,"C=US;A= ;P=Regional Municip;O=Lisgar;S="&amp;K562&amp;";"&amp;"G="&amp;L562&amp;";"&amp;"I="&amp;M562&amp;";","C=US;A= ;P=Regional Municip;O=Lisgar;S="&amp;K562&amp;";"&amp;"G="&amp;L562&amp;Sheet1!A562&amp;";"&amp;"I="&amp;M562&amp;";")</f>
        <v>#N/A</v>
      </c>
      <c r="U562" t="str">
        <f ca="1">(Sheet1!AM562)</f>
        <v>DC1MDB06</v>
      </c>
      <c r="V562" t="e">
        <f>(Sheet1!AC562)</f>
        <v>#VALUE!</v>
      </c>
      <c r="W562" t="e">
        <f>Sheet3!D562</f>
        <v>#VALUE!</v>
      </c>
      <c r="X562" t="e">
        <f>Sheet3!E562</f>
        <v>#VALUE!</v>
      </c>
      <c r="Y562" t="str">
        <f t="shared" si="48"/>
        <v/>
      </c>
      <c r="Z562" t="str">
        <f>IF(ISERROR(Sheet1!AI562),"",Sheet1!AI562)</f>
        <v/>
      </c>
      <c r="AA562" t="e">
        <f>IF(Sheet1!W562="Councillors",5120,IF(Sheet1!W562="Information Technology Services Dept.",1024,IF(Sheet1!W562="City Clerk and Solicitor Dept",1953,"No")))</f>
        <v>#VALUE!</v>
      </c>
      <c r="AB562" s="5" t="s">
        <v>96</v>
      </c>
      <c r="AC562" t="e">
        <f>IF(Sheet1!W562="Councillors",4608,IF(Sheet1!W562="Information Technology Services Dept.",921,IF(Sheet1!W562="City Clerk and Solicitor Dept",1855,"No")))</f>
        <v>#VALUE!</v>
      </c>
      <c r="AD562" t="e">
        <f t="shared" si="51"/>
        <v>#VALUE!</v>
      </c>
      <c r="AE562" t="str">
        <f ca="1">IF(Sheet1!AM562="DC1MDB01","DC1",IF(Sheet1!AM562="DC1MDB02","DC1",IF(Sheet1!AM562="DC1MDB03","DC1",IF(Sheet1!AM562="DC1MDB04","DC1",IF(Sheet1!AM562="DC1MDB05","DC1",IF(Sheet1!AM562="DC1MDB06","DC1",IF(Sheet1!AM562="DC1MDB07","DC1",IF(Sheet1!AM562="DC1MDB08","DC1",IF(Sheet1!AM562="DC1MDB09","DC1",IF(Sheet1!AM562="DC1MDB10","DC1",IF(Sheet1!AM562="DC4MDB01","DC4",IF(Sheet1!AM562="DC4MDB02","DC4",IF(Sheet1!AM562="DC4MDB03","DC4",IF(Sheet1!AM562="DC4MDB04","DC4",IF(Sheet1!AM562="DC4MDB05","DC4",IF(Sheet1!AM562="DC4MDB06","DC4",IF(Sheet1!AM562="DC4MDB07","DC4",IF(Sheet1!AM562="DC4MDB08","DC4",IF(Sheet1!AM562="DC4MDB09","DC4",IF(Sheet1!AM562="DC4MDB10","DC4","$False"))))))))))))))))))))</f>
        <v>DC1</v>
      </c>
      <c r="AF562" t="s">
        <v>35</v>
      </c>
      <c r="AG562" t="e">
        <f t="shared" si="52"/>
        <v>#VALUE!</v>
      </c>
      <c r="AH562" t="e">
        <f t="shared" si="53"/>
        <v>#VALUE!</v>
      </c>
      <c r="AI562" t="s">
        <v>11</v>
      </c>
      <c r="AJ562" t="s">
        <v>12</v>
      </c>
      <c r="AK562" t="s">
        <v>13</v>
      </c>
      <c r="AL562" t="s">
        <v>14</v>
      </c>
      <c r="AM562" t="s">
        <v>5</v>
      </c>
      <c r="AN562" t="s">
        <v>15</v>
      </c>
      <c r="AO562" t="s">
        <v>16</v>
      </c>
      <c r="AP562" t="s">
        <v>17</v>
      </c>
      <c r="AQ562" t="s">
        <v>18</v>
      </c>
      <c r="AR562" t="s">
        <v>19</v>
      </c>
    </row>
    <row r="563" spans="1:44" ht="13.5" customHeight="1">
      <c r="A563" s="7"/>
      <c r="B563" s="7"/>
      <c r="C563" s="7"/>
      <c r="D563" s="8"/>
      <c r="F563" s="9" t="str">
        <f>(Sheet1!AE563)</f>
        <v/>
      </c>
      <c r="G563" t="str">
        <f>IF(OR(Sheet1!AH563="Yes",Sheet1!AF563="Yes"),"\\CMFP538\"&amp;Sheet1!AK563,"")</f>
        <v/>
      </c>
      <c r="H563" t="str">
        <f>IF(G563="","",Sheet1!AK563)</f>
        <v/>
      </c>
      <c r="I563" t="str">
        <f>IF(G563="","",Sheet1!AJ563)</f>
        <v/>
      </c>
      <c r="J563" t="e">
        <f>PROPER(Sheet1!Z563)</f>
        <v>#VALUE!</v>
      </c>
      <c r="K563" t="e">
        <f>PROPER(TRIM(IF(ISERROR(Sheet1!N563),Sheet1!Q563,Sheet1!N563)))</f>
        <v>#VALUE!</v>
      </c>
      <c r="L563" t="e">
        <f>PROPER(Sheet1!V563)</f>
        <v>#VALUE!</v>
      </c>
      <c r="M563" t="str">
        <f>TRIM(IF(ISERROR(Sheet1!P563),"",Sheet1!P563))</f>
        <v/>
      </c>
      <c r="N563" s="6" t="e">
        <f>(Sheet1!AA563)</f>
        <v>#VALUE!</v>
      </c>
      <c r="O563" s="6" t="e">
        <f t="shared" si="49"/>
        <v>#VALUE!</v>
      </c>
      <c r="P563" s="6" t="e">
        <f>IF(Sheet1!X563="No","No",IF(Sheet1!X563="","No","Yes"))</f>
        <v>#VALUE!</v>
      </c>
      <c r="Q563" t="e">
        <f>(Sheet1!AB563)</f>
        <v>#VALUE!</v>
      </c>
      <c r="R563" s="6" t="e">
        <f>IF(Sheet1!F563=FALSE,Q563,Sheet1!G563&amp;Sheet1!F563)</f>
        <v>#VALUE!</v>
      </c>
      <c r="S563" s="6" t="e">
        <f t="shared" si="50"/>
        <v>#VALUE!</v>
      </c>
      <c r="T563" s="6" t="e">
        <f>IF(Sheet1!A563=0,"C=US;A= ;P=Regional Municip;O=Lisgar;S="&amp;K563&amp;";"&amp;"G="&amp;L563&amp;";"&amp;"I="&amp;M563&amp;";","C=US;A= ;P=Regional Municip;O=Lisgar;S="&amp;K563&amp;";"&amp;"G="&amp;L563&amp;Sheet1!A563&amp;";"&amp;"I="&amp;M563&amp;";")</f>
        <v>#N/A</v>
      </c>
      <c r="U563" t="str">
        <f ca="1">(Sheet1!AM563)</f>
        <v>DC4MDB03</v>
      </c>
      <c r="V563" t="e">
        <f>(Sheet1!AC563)</f>
        <v>#VALUE!</v>
      </c>
      <c r="W563" t="e">
        <f>Sheet3!D563</f>
        <v>#VALUE!</v>
      </c>
      <c r="X563" t="e">
        <f>Sheet3!E563</f>
        <v>#VALUE!</v>
      </c>
      <c r="Y563" t="str">
        <f t="shared" si="48"/>
        <v/>
      </c>
      <c r="Z563" t="str">
        <f>IF(ISERROR(Sheet1!AI563),"",Sheet1!AI563)</f>
        <v/>
      </c>
      <c r="AA563" t="e">
        <f>IF(Sheet1!W563="Councillors",5120,IF(Sheet1!W563="Information Technology Services Dept.",1024,IF(Sheet1!W563="City Clerk and Solicitor Dept",1953,"No")))</f>
        <v>#VALUE!</v>
      </c>
      <c r="AB563" s="5" t="s">
        <v>96</v>
      </c>
      <c r="AC563" t="e">
        <f>IF(Sheet1!W563="Councillors",4608,IF(Sheet1!W563="Information Technology Services Dept.",921,IF(Sheet1!W563="City Clerk and Solicitor Dept",1855,"No")))</f>
        <v>#VALUE!</v>
      </c>
      <c r="AD563" t="e">
        <f t="shared" si="51"/>
        <v>#VALUE!</v>
      </c>
      <c r="AE563" t="str">
        <f ca="1">IF(Sheet1!AM563="DC1MDB01","DC1",IF(Sheet1!AM563="DC1MDB02","DC1",IF(Sheet1!AM563="DC1MDB03","DC1",IF(Sheet1!AM563="DC1MDB04","DC1",IF(Sheet1!AM563="DC1MDB05","DC1",IF(Sheet1!AM563="DC1MDB06","DC1",IF(Sheet1!AM563="DC1MDB07","DC1",IF(Sheet1!AM563="DC1MDB08","DC1",IF(Sheet1!AM563="DC1MDB09","DC1",IF(Sheet1!AM563="DC1MDB10","DC1",IF(Sheet1!AM563="DC4MDB01","DC4",IF(Sheet1!AM563="DC4MDB02","DC4",IF(Sheet1!AM563="DC4MDB03","DC4",IF(Sheet1!AM563="DC4MDB04","DC4",IF(Sheet1!AM563="DC4MDB05","DC4",IF(Sheet1!AM563="DC4MDB06","DC4",IF(Sheet1!AM563="DC4MDB07","DC4",IF(Sheet1!AM563="DC4MDB08","DC4",IF(Sheet1!AM563="DC4MDB09","DC4",IF(Sheet1!AM563="DC4MDB10","DC4","$False"))))))))))))))))))))</f>
        <v>DC4</v>
      </c>
      <c r="AF563" t="s">
        <v>35</v>
      </c>
      <c r="AG563" t="e">
        <f t="shared" si="52"/>
        <v>#VALUE!</v>
      </c>
      <c r="AH563" t="e">
        <f t="shared" si="53"/>
        <v>#VALUE!</v>
      </c>
      <c r="AI563" t="s">
        <v>11</v>
      </c>
      <c r="AJ563" t="s">
        <v>12</v>
      </c>
      <c r="AK563" t="s">
        <v>13</v>
      </c>
      <c r="AL563" t="s">
        <v>14</v>
      </c>
      <c r="AM563" t="s">
        <v>5</v>
      </c>
      <c r="AN563" t="s">
        <v>15</v>
      </c>
      <c r="AO563" t="s">
        <v>16</v>
      </c>
      <c r="AP563" t="s">
        <v>17</v>
      </c>
      <c r="AQ563" t="s">
        <v>18</v>
      </c>
      <c r="AR563" t="s">
        <v>19</v>
      </c>
    </row>
    <row r="564" spans="1:44" ht="13.5" customHeight="1">
      <c r="A564" s="7"/>
      <c r="B564" s="7"/>
      <c r="C564" s="7"/>
      <c r="D564" s="8"/>
      <c r="F564" s="9" t="str">
        <f>(Sheet1!AE564)</f>
        <v/>
      </c>
      <c r="G564" t="str">
        <f>IF(OR(Sheet1!AH564="Yes",Sheet1!AF564="Yes"),"\\CMFP538\"&amp;Sheet1!AK564,"")</f>
        <v/>
      </c>
      <c r="H564" t="str">
        <f>IF(G564="","",Sheet1!AK564)</f>
        <v/>
      </c>
      <c r="I564" t="str">
        <f>IF(G564="","",Sheet1!AJ564)</f>
        <v/>
      </c>
      <c r="J564" t="e">
        <f>PROPER(Sheet1!Z564)</f>
        <v>#VALUE!</v>
      </c>
      <c r="K564" t="e">
        <f>PROPER(TRIM(IF(ISERROR(Sheet1!N564),Sheet1!Q564,Sheet1!N564)))</f>
        <v>#VALUE!</v>
      </c>
      <c r="L564" t="e">
        <f>PROPER(Sheet1!V564)</f>
        <v>#VALUE!</v>
      </c>
      <c r="M564" t="str">
        <f>TRIM(IF(ISERROR(Sheet1!P564),"",Sheet1!P564))</f>
        <v/>
      </c>
      <c r="N564" s="6" t="e">
        <f>(Sheet1!AA564)</f>
        <v>#VALUE!</v>
      </c>
      <c r="O564" s="6" t="e">
        <f t="shared" si="49"/>
        <v>#VALUE!</v>
      </c>
      <c r="P564" s="6" t="e">
        <f>IF(Sheet1!X564="No","No",IF(Sheet1!X564="","No","Yes"))</f>
        <v>#VALUE!</v>
      </c>
      <c r="Q564" t="e">
        <f>(Sheet1!AB564)</f>
        <v>#VALUE!</v>
      </c>
      <c r="R564" s="6" t="e">
        <f>IF(Sheet1!F564=FALSE,Q564,Sheet1!G564&amp;Sheet1!F564)</f>
        <v>#VALUE!</v>
      </c>
      <c r="S564" s="6" t="e">
        <f t="shared" si="50"/>
        <v>#VALUE!</v>
      </c>
      <c r="T564" s="6" t="e">
        <f>IF(Sheet1!A564=0,"C=US;A= ;P=Regional Municip;O=Lisgar;S="&amp;K564&amp;";"&amp;"G="&amp;L564&amp;";"&amp;"I="&amp;M564&amp;";","C=US;A= ;P=Regional Municip;O=Lisgar;S="&amp;K564&amp;";"&amp;"G="&amp;L564&amp;Sheet1!A564&amp;";"&amp;"I="&amp;M564&amp;";")</f>
        <v>#N/A</v>
      </c>
      <c r="U564" t="str">
        <f ca="1">(Sheet1!AM564)</f>
        <v>DC4MDB08</v>
      </c>
      <c r="V564" t="e">
        <f>(Sheet1!AC564)</f>
        <v>#VALUE!</v>
      </c>
      <c r="W564" t="e">
        <f>Sheet3!D564</f>
        <v>#VALUE!</v>
      </c>
      <c r="X564" t="e">
        <f>Sheet3!E564</f>
        <v>#VALUE!</v>
      </c>
      <c r="Y564" t="str">
        <f t="shared" si="48"/>
        <v/>
      </c>
      <c r="Z564" t="str">
        <f>IF(ISERROR(Sheet1!AI564),"",Sheet1!AI564)</f>
        <v/>
      </c>
      <c r="AA564" t="e">
        <f>IF(Sheet1!W564="Councillors",5120,IF(Sheet1!W564="Information Technology Services Dept.",1024,IF(Sheet1!W564="City Clerk and Solicitor Dept",1953,"No")))</f>
        <v>#VALUE!</v>
      </c>
      <c r="AB564" s="5" t="s">
        <v>96</v>
      </c>
      <c r="AC564" t="e">
        <f>IF(Sheet1!W564="Councillors",4608,IF(Sheet1!W564="Information Technology Services Dept.",921,IF(Sheet1!W564="City Clerk and Solicitor Dept",1855,"No")))</f>
        <v>#VALUE!</v>
      </c>
      <c r="AD564" t="e">
        <f t="shared" si="51"/>
        <v>#VALUE!</v>
      </c>
      <c r="AE564" t="str">
        <f ca="1">IF(Sheet1!AM564="DC1MDB01","DC1",IF(Sheet1!AM564="DC1MDB02","DC1",IF(Sheet1!AM564="DC1MDB03","DC1",IF(Sheet1!AM564="DC1MDB04","DC1",IF(Sheet1!AM564="DC1MDB05","DC1",IF(Sheet1!AM564="DC1MDB06","DC1",IF(Sheet1!AM564="DC1MDB07","DC1",IF(Sheet1!AM564="DC1MDB08","DC1",IF(Sheet1!AM564="DC1MDB09","DC1",IF(Sheet1!AM564="DC1MDB10","DC1",IF(Sheet1!AM564="DC4MDB01","DC4",IF(Sheet1!AM564="DC4MDB02","DC4",IF(Sheet1!AM564="DC4MDB03","DC4",IF(Sheet1!AM564="DC4MDB04","DC4",IF(Sheet1!AM564="DC4MDB05","DC4",IF(Sheet1!AM564="DC4MDB06","DC4",IF(Sheet1!AM564="DC4MDB07","DC4",IF(Sheet1!AM564="DC4MDB08","DC4",IF(Sheet1!AM564="DC4MDB09","DC4",IF(Sheet1!AM564="DC4MDB10","DC4","$False"))))))))))))))))))))</f>
        <v>DC4</v>
      </c>
      <c r="AF564" t="s">
        <v>35</v>
      </c>
      <c r="AG564" t="e">
        <f t="shared" si="52"/>
        <v>#VALUE!</v>
      </c>
      <c r="AH564" t="e">
        <f t="shared" si="53"/>
        <v>#VALUE!</v>
      </c>
      <c r="AI564" t="s">
        <v>11</v>
      </c>
      <c r="AJ564" t="s">
        <v>12</v>
      </c>
      <c r="AK564" t="s">
        <v>13</v>
      </c>
      <c r="AL564" t="s">
        <v>14</v>
      </c>
      <c r="AM564" t="s">
        <v>5</v>
      </c>
      <c r="AN564" t="s">
        <v>15</v>
      </c>
      <c r="AO564" t="s">
        <v>16</v>
      </c>
      <c r="AP564" t="s">
        <v>17</v>
      </c>
      <c r="AQ564" t="s">
        <v>18</v>
      </c>
      <c r="AR564" t="s">
        <v>19</v>
      </c>
    </row>
    <row r="565" spans="1:44" ht="13.5" customHeight="1">
      <c r="A565" s="7"/>
      <c r="B565" s="7"/>
      <c r="C565" s="7"/>
      <c r="D565" s="8"/>
      <c r="F565" s="9" t="str">
        <f>(Sheet1!AE565)</f>
        <v/>
      </c>
      <c r="G565" t="str">
        <f>IF(OR(Sheet1!AH565="Yes",Sheet1!AF565="Yes"),"\\CMFP538\"&amp;Sheet1!AK565,"")</f>
        <v/>
      </c>
      <c r="H565" t="str">
        <f>IF(G565="","",Sheet1!AK565)</f>
        <v/>
      </c>
      <c r="I565" t="str">
        <f>IF(G565="","",Sheet1!AJ565)</f>
        <v/>
      </c>
      <c r="J565" t="e">
        <f>PROPER(Sheet1!Z565)</f>
        <v>#VALUE!</v>
      </c>
      <c r="K565" t="e">
        <f>PROPER(TRIM(IF(ISERROR(Sheet1!N565),Sheet1!Q565,Sheet1!N565)))</f>
        <v>#VALUE!</v>
      </c>
      <c r="L565" t="e">
        <f>PROPER(Sheet1!V565)</f>
        <v>#VALUE!</v>
      </c>
      <c r="M565" t="str">
        <f>TRIM(IF(ISERROR(Sheet1!P565),"",Sheet1!P565))</f>
        <v/>
      </c>
      <c r="N565" s="6" t="e">
        <f>(Sheet1!AA565)</f>
        <v>#VALUE!</v>
      </c>
      <c r="O565" s="6" t="e">
        <f t="shared" si="49"/>
        <v>#VALUE!</v>
      </c>
      <c r="P565" s="6" t="e">
        <f>IF(Sheet1!X565="No","No",IF(Sheet1!X565="","No","Yes"))</f>
        <v>#VALUE!</v>
      </c>
      <c r="Q565" t="e">
        <f>(Sheet1!AB565)</f>
        <v>#VALUE!</v>
      </c>
      <c r="R565" s="6" t="e">
        <f>IF(Sheet1!F565=FALSE,Q565,Sheet1!G565&amp;Sheet1!F565)</f>
        <v>#VALUE!</v>
      </c>
      <c r="S565" s="6" t="e">
        <f t="shared" si="50"/>
        <v>#VALUE!</v>
      </c>
      <c r="T565" s="6" t="e">
        <f>IF(Sheet1!A565=0,"C=US;A= ;P=Regional Municip;O=Lisgar;S="&amp;K565&amp;";"&amp;"G="&amp;L565&amp;";"&amp;"I="&amp;M565&amp;";","C=US;A= ;P=Regional Municip;O=Lisgar;S="&amp;K565&amp;";"&amp;"G="&amp;L565&amp;Sheet1!A565&amp;";"&amp;"I="&amp;M565&amp;";")</f>
        <v>#N/A</v>
      </c>
      <c r="U565" t="str">
        <f ca="1">(Sheet1!AM565)</f>
        <v>DC4MDB01</v>
      </c>
      <c r="V565" t="e">
        <f>(Sheet1!AC565)</f>
        <v>#VALUE!</v>
      </c>
      <c r="W565" t="e">
        <f>Sheet3!D565</f>
        <v>#VALUE!</v>
      </c>
      <c r="X565" t="e">
        <f>Sheet3!E565</f>
        <v>#VALUE!</v>
      </c>
      <c r="Y565" t="str">
        <f t="shared" si="48"/>
        <v/>
      </c>
      <c r="Z565" t="str">
        <f>IF(ISERROR(Sheet1!AI565),"",Sheet1!AI565)</f>
        <v/>
      </c>
      <c r="AA565" t="e">
        <f>IF(Sheet1!W565="Councillors",5120,IF(Sheet1!W565="Information Technology Services Dept.",1024,IF(Sheet1!W565="City Clerk and Solicitor Dept",1953,"No")))</f>
        <v>#VALUE!</v>
      </c>
      <c r="AB565" s="5" t="s">
        <v>96</v>
      </c>
      <c r="AC565" t="e">
        <f>IF(Sheet1!W565="Councillors",4608,IF(Sheet1!W565="Information Technology Services Dept.",921,IF(Sheet1!W565="City Clerk and Solicitor Dept",1855,"No")))</f>
        <v>#VALUE!</v>
      </c>
      <c r="AD565" t="e">
        <f t="shared" si="51"/>
        <v>#VALUE!</v>
      </c>
      <c r="AE565" t="str">
        <f ca="1">IF(Sheet1!AM565="DC1MDB01","DC1",IF(Sheet1!AM565="DC1MDB02","DC1",IF(Sheet1!AM565="DC1MDB03","DC1",IF(Sheet1!AM565="DC1MDB04","DC1",IF(Sheet1!AM565="DC1MDB05","DC1",IF(Sheet1!AM565="DC1MDB06","DC1",IF(Sheet1!AM565="DC1MDB07","DC1",IF(Sheet1!AM565="DC1MDB08","DC1",IF(Sheet1!AM565="DC1MDB09","DC1",IF(Sheet1!AM565="DC1MDB10","DC1",IF(Sheet1!AM565="DC4MDB01","DC4",IF(Sheet1!AM565="DC4MDB02","DC4",IF(Sheet1!AM565="DC4MDB03","DC4",IF(Sheet1!AM565="DC4MDB04","DC4",IF(Sheet1!AM565="DC4MDB05","DC4",IF(Sheet1!AM565="DC4MDB06","DC4",IF(Sheet1!AM565="DC4MDB07","DC4",IF(Sheet1!AM565="DC4MDB08","DC4",IF(Sheet1!AM565="DC4MDB09","DC4",IF(Sheet1!AM565="DC4MDB10","DC4","$False"))))))))))))))))))))</f>
        <v>DC4</v>
      </c>
      <c r="AF565" t="s">
        <v>35</v>
      </c>
      <c r="AG565" t="e">
        <f t="shared" si="52"/>
        <v>#VALUE!</v>
      </c>
      <c r="AH565" t="e">
        <f t="shared" si="53"/>
        <v>#VALUE!</v>
      </c>
      <c r="AI565" t="s">
        <v>11</v>
      </c>
      <c r="AJ565" t="s">
        <v>12</v>
      </c>
      <c r="AK565" t="s">
        <v>13</v>
      </c>
      <c r="AL565" t="s">
        <v>14</v>
      </c>
      <c r="AM565" t="s">
        <v>5</v>
      </c>
      <c r="AN565" t="s">
        <v>15</v>
      </c>
      <c r="AO565" t="s">
        <v>16</v>
      </c>
      <c r="AP565" t="s">
        <v>17</v>
      </c>
      <c r="AQ565" t="s">
        <v>18</v>
      </c>
      <c r="AR565" t="s">
        <v>19</v>
      </c>
    </row>
    <row r="566" spans="1:44" ht="13.5" customHeight="1">
      <c r="A566" s="7"/>
      <c r="B566" s="7"/>
      <c r="C566" s="7"/>
      <c r="D566" s="8"/>
      <c r="F566" s="9" t="str">
        <f>(Sheet1!AE566)</f>
        <v/>
      </c>
      <c r="G566" t="str">
        <f>IF(OR(Sheet1!AH566="Yes",Sheet1!AF566="Yes"),"\\CMFP538\"&amp;Sheet1!AK566,"")</f>
        <v/>
      </c>
      <c r="H566" t="str">
        <f>IF(G566="","",Sheet1!AK566)</f>
        <v/>
      </c>
      <c r="I566" t="str">
        <f>IF(G566="","",Sheet1!AJ566)</f>
        <v/>
      </c>
      <c r="J566" t="e">
        <f>PROPER(Sheet1!Z566)</f>
        <v>#VALUE!</v>
      </c>
      <c r="K566" t="e">
        <f>PROPER(TRIM(IF(ISERROR(Sheet1!N566),Sheet1!Q566,Sheet1!N566)))</f>
        <v>#VALUE!</v>
      </c>
      <c r="L566" t="e">
        <f>PROPER(Sheet1!V566)</f>
        <v>#VALUE!</v>
      </c>
      <c r="M566" t="str">
        <f>TRIM(IF(ISERROR(Sheet1!P566),"",Sheet1!P566))</f>
        <v/>
      </c>
      <c r="N566" s="6" t="e">
        <f>(Sheet1!AA566)</f>
        <v>#VALUE!</v>
      </c>
      <c r="O566" s="6" t="e">
        <f t="shared" si="49"/>
        <v>#VALUE!</v>
      </c>
      <c r="P566" s="6" t="e">
        <f>IF(Sheet1!X566="No","No",IF(Sheet1!X566="","No","Yes"))</f>
        <v>#VALUE!</v>
      </c>
      <c r="Q566" t="e">
        <f>(Sheet1!AB566)</f>
        <v>#VALUE!</v>
      </c>
      <c r="R566" s="6" t="e">
        <f>IF(Sheet1!F566=FALSE,Q566,Sheet1!G566&amp;Sheet1!F566)</f>
        <v>#VALUE!</v>
      </c>
      <c r="S566" s="6" t="e">
        <f t="shared" si="50"/>
        <v>#VALUE!</v>
      </c>
      <c r="T566" s="6" t="e">
        <f>IF(Sheet1!A566=0,"C=US;A= ;P=Regional Municip;O=Lisgar;S="&amp;K566&amp;";"&amp;"G="&amp;L566&amp;";"&amp;"I="&amp;M566&amp;";","C=US;A= ;P=Regional Municip;O=Lisgar;S="&amp;K566&amp;";"&amp;"G="&amp;L566&amp;Sheet1!A566&amp;";"&amp;"I="&amp;M566&amp;";")</f>
        <v>#N/A</v>
      </c>
      <c r="U566" t="str">
        <f ca="1">(Sheet1!AM566)</f>
        <v>DC1MDB09</v>
      </c>
      <c r="V566" t="e">
        <f>(Sheet1!AC566)</f>
        <v>#VALUE!</v>
      </c>
      <c r="W566" t="e">
        <f>Sheet3!D566</f>
        <v>#VALUE!</v>
      </c>
      <c r="X566" t="e">
        <f>Sheet3!E566</f>
        <v>#VALUE!</v>
      </c>
      <c r="Y566" t="str">
        <f t="shared" si="48"/>
        <v/>
      </c>
      <c r="Z566" t="str">
        <f>IF(ISERROR(Sheet1!AI566),"",Sheet1!AI566)</f>
        <v/>
      </c>
      <c r="AA566" t="e">
        <f>IF(Sheet1!W566="Councillors",5120,IF(Sheet1!W566="Information Technology Services Dept.",1024,IF(Sheet1!W566="City Clerk and Solicitor Dept",1953,"No")))</f>
        <v>#VALUE!</v>
      </c>
      <c r="AB566" s="5" t="s">
        <v>96</v>
      </c>
      <c r="AC566" t="e">
        <f>IF(Sheet1!W566="Councillors",4608,IF(Sheet1!W566="Information Technology Services Dept.",921,IF(Sheet1!W566="City Clerk and Solicitor Dept",1855,"No")))</f>
        <v>#VALUE!</v>
      </c>
      <c r="AD566" t="e">
        <f t="shared" si="51"/>
        <v>#VALUE!</v>
      </c>
      <c r="AE566" t="str">
        <f ca="1">IF(Sheet1!AM566="DC1MDB01","DC1",IF(Sheet1!AM566="DC1MDB02","DC1",IF(Sheet1!AM566="DC1MDB03","DC1",IF(Sheet1!AM566="DC1MDB04","DC1",IF(Sheet1!AM566="DC1MDB05","DC1",IF(Sheet1!AM566="DC1MDB06","DC1",IF(Sheet1!AM566="DC1MDB07","DC1",IF(Sheet1!AM566="DC1MDB08","DC1",IF(Sheet1!AM566="DC1MDB09","DC1",IF(Sheet1!AM566="DC1MDB10","DC1",IF(Sheet1!AM566="DC4MDB01","DC4",IF(Sheet1!AM566="DC4MDB02","DC4",IF(Sheet1!AM566="DC4MDB03","DC4",IF(Sheet1!AM566="DC4MDB04","DC4",IF(Sheet1!AM566="DC4MDB05","DC4",IF(Sheet1!AM566="DC4MDB06","DC4",IF(Sheet1!AM566="DC4MDB07","DC4",IF(Sheet1!AM566="DC4MDB08","DC4",IF(Sheet1!AM566="DC4MDB09","DC4",IF(Sheet1!AM566="DC4MDB10","DC4","$False"))))))))))))))))))))</f>
        <v>DC1</v>
      </c>
      <c r="AF566" t="s">
        <v>35</v>
      </c>
      <c r="AG566" t="e">
        <f t="shared" si="52"/>
        <v>#VALUE!</v>
      </c>
      <c r="AH566" t="e">
        <f t="shared" si="53"/>
        <v>#VALUE!</v>
      </c>
      <c r="AI566" t="s">
        <v>11</v>
      </c>
      <c r="AJ566" t="s">
        <v>12</v>
      </c>
      <c r="AK566" t="s">
        <v>13</v>
      </c>
      <c r="AL566" t="s">
        <v>14</v>
      </c>
      <c r="AM566" t="s">
        <v>5</v>
      </c>
      <c r="AN566" t="s">
        <v>15</v>
      </c>
      <c r="AO566" t="s">
        <v>16</v>
      </c>
      <c r="AP566" t="s">
        <v>17</v>
      </c>
      <c r="AQ566" t="s">
        <v>18</v>
      </c>
      <c r="AR566" t="s">
        <v>19</v>
      </c>
    </row>
    <row r="567" spans="1:44" ht="13.5" customHeight="1">
      <c r="A567" s="7"/>
      <c r="B567" s="7"/>
      <c r="C567" s="7"/>
      <c r="D567" s="8"/>
      <c r="F567" s="9" t="str">
        <f>(Sheet1!AE567)</f>
        <v/>
      </c>
      <c r="G567" t="str">
        <f>IF(OR(Sheet1!AH567="Yes",Sheet1!AF567="Yes"),"\\CMFP538\"&amp;Sheet1!AK567,"")</f>
        <v/>
      </c>
      <c r="H567" t="str">
        <f>IF(G567="","",Sheet1!AK567)</f>
        <v/>
      </c>
      <c r="I567" t="str">
        <f>IF(G567="","",Sheet1!AJ567)</f>
        <v/>
      </c>
      <c r="J567" t="e">
        <f>PROPER(Sheet1!Z567)</f>
        <v>#VALUE!</v>
      </c>
      <c r="K567" t="e">
        <f>PROPER(TRIM(IF(ISERROR(Sheet1!N567),Sheet1!Q567,Sheet1!N567)))</f>
        <v>#VALUE!</v>
      </c>
      <c r="L567" t="e">
        <f>PROPER(Sheet1!V567)</f>
        <v>#VALUE!</v>
      </c>
      <c r="M567" t="str">
        <f>TRIM(IF(ISERROR(Sheet1!P567),"",Sheet1!P567))</f>
        <v/>
      </c>
      <c r="N567" s="6" t="e">
        <f>(Sheet1!AA567)</f>
        <v>#VALUE!</v>
      </c>
      <c r="O567" s="6" t="e">
        <f t="shared" si="49"/>
        <v>#VALUE!</v>
      </c>
      <c r="P567" s="6" t="e">
        <f>IF(Sheet1!X567="No","No",IF(Sheet1!X567="","No","Yes"))</f>
        <v>#VALUE!</v>
      </c>
      <c r="Q567" t="e">
        <f>(Sheet1!AB567)</f>
        <v>#VALUE!</v>
      </c>
      <c r="R567" s="6" t="e">
        <f>IF(Sheet1!F567=FALSE,Q567,Sheet1!G567&amp;Sheet1!F567)</f>
        <v>#VALUE!</v>
      </c>
      <c r="S567" s="6" t="e">
        <f t="shared" si="50"/>
        <v>#VALUE!</v>
      </c>
      <c r="T567" s="6" t="e">
        <f>IF(Sheet1!A567=0,"C=US;A= ;P=Regional Municip;O=Lisgar;S="&amp;K567&amp;";"&amp;"G="&amp;L567&amp;";"&amp;"I="&amp;M567&amp;";","C=US;A= ;P=Regional Municip;O=Lisgar;S="&amp;K567&amp;";"&amp;"G="&amp;L567&amp;Sheet1!A567&amp;";"&amp;"I="&amp;M567&amp;";")</f>
        <v>#N/A</v>
      </c>
      <c r="U567" t="str">
        <f ca="1">(Sheet1!AM567)</f>
        <v>DC4MDB10</v>
      </c>
      <c r="V567" t="e">
        <f>(Sheet1!AC567)</f>
        <v>#VALUE!</v>
      </c>
      <c r="W567" t="e">
        <f>Sheet3!D567</f>
        <v>#VALUE!</v>
      </c>
      <c r="X567" t="e">
        <f>Sheet3!E567</f>
        <v>#VALUE!</v>
      </c>
      <c r="Y567" t="str">
        <f t="shared" si="48"/>
        <v/>
      </c>
      <c r="Z567" t="str">
        <f>IF(ISERROR(Sheet1!AI567),"",Sheet1!AI567)</f>
        <v/>
      </c>
      <c r="AA567" t="e">
        <f>IF(Sheet1!W567="Councillors",5120,IF(Sheet1!W567="Information Technology Services Dept.",1024,IF(Sheet1!W567="City Clerk and Solicitor Dept",1953,"No")))</f>
        <v>#VALUE!</v>
      </c>
      <c r="AB567" s="5" t="s">
        <v>96</v>
      </c>
      <c r="AC567" t="e">
        <f>IF(Sheet1!W567="Councillors",4608,IF(Sheet1!W567="Information Technology Services Dept.",921,IF(Sheet1!W567="City Clerk and Solicitor Dept",1855,"No")))</f>
        <v>#VALUE!</v>
      </c>
      <c r="AD567" t="e">
        <f t="shared" si="51"/>
        <v>#VALUE!</v>
      </c>
      <c r="AE567" t="str">
        <f ca="1">IF(Sheet1!AM567="DC1MDB01","DC1",IF(Sheet1!AM567="DC1MDB02","DC1",IF(Sheet1!AM567="DC1MDB03","DC1",IF(Sheet1!AM567="DC1MDB04","DC1",IF(Sheet1!AM567="DC1MDB05","DC1",IF(Sheet1!AM567="DC1MDB06","DC1",IF(Sheet1!AM567="DC1MDB07","DC1",IF(Sheet1!AM567="DC1MDB08","DC1",IF(Sheet1!AM567="DC1MDB09","DC1",IF(Sheet1!AM567="DC1MDB10","DC1",IF(Sheet1!AM567="DC4MDB01","DC4",IF(Sheet1!AM567="DC4MDB02","DC4",IF(Sheet1!AM567="DC4MDB03","DC4",IF(Sheet1!AM567="DC4MDB04","DC4",IF(Sheet1!AM567="DC4MDB05","DC4",IF(Sheet1!AM567="DC4MDB06","DC4",IF(Sheet1!AM567="DC4MDB07","DC4",IF(Sheet1!AM567="DC4MDB08","DC4",IF(Sheet1!AM567="DC4MDB09","DC4",IF(Sheet1!AM567="DC4MDB10","DC4","$False"))))))))))))))))))))</f>
        <v>DC4</v>
      </c>
      <c r="AF567" t="s">
        <v>35</v>
      </c>
      <c r="AG567" t="e">
        <f t="shared" si="52"/>
        <v>#VALUE!</v>
      </c>
      <c r="AH567" t="e">
        <f t="shared" si="53"/>
        <v>#VALUE!</v>
      </c>
      <c r="AI567" t="s">
        <v>11</v>
      </c>
      <c r="AJ567" t="s">
        <v>12</v>
      </c>
      <c r="AK567" t="s">
        <v>13</v>
      </c>
      <c r="AL567" t="s">
        <v>14</v>
      </c>
      <c r="AM567" t="s">
        <v>5</v>
      </c>
      <c r="AN567" t="s">
        <v>15</v>
      </c>
      <c r="AO567" t="s">
        <v>16</v>
      </c>
      <c r="AP567" t="s">
        <v>17</v>
      </c>
      <c r="AQ567" t="s">
        <v>18</v>
      </c>
      <c r="AR567" t="s">
        <v>19</v>
      </c>
    </row>
    <row r="568" spans="1:44" ht="13.5" customHeight="1">
      <c r="A568" s="7"/>
      <c r="B568" s="7"/>
      <c r="C568" s="7"/>
      <c r="D568" s="8"/>
      <c r="F568" s="9" t="str">
        <f>(Sheet1!AE568)</f>
        <v/>
      </c>
      <c r="G568" t="str">
        <f>IF(OR(Sheet1!AH568="Yes",Sheet1!AF568="Yes"),"\\CMFP538\"&amp;Sheet1!AK568,"")</f>
        <v/>
      </c>
      <c r="H568" t="str">
        <f>IF(G568="","",Sheet1!AK568)</f>
        <v/>
      </c>
      <c r="I568" t="str">
        <f>IF(G568="","",Sheet1!AJ568)</f>
        <v/>
      </c>
      <c r="J568" t="e">
        <f>PROPER(Sheet1!Z568)</f>
        <v>#VALUE!</v>
      </c>
      <c r="K568" t="e">
        <f>PROPER(TRIM(IF(ISERROR(Sheet1!N568),Sheet1!Q568,Sheet1!N568)))</f>
        <v>#VALUE!</v>
      </c>
      <c r="L568" t="e">
        <f>PROPER(Sheet1!V568)</f>
        <v>#VALUE!</v>
      </c>
      <c r="M568" t="str">
        <f>TRIM(IF(ISERROR(Sheet1!P568),"",Sheet1!P568))</f>
        <v/>
      </c>
      <c r="N568" s="6" t="e">
        <f>(Sheet1!AA568)</f>
        <v>#VALUE!</v>
      </c>
      <c r="O568" s="6" t="e">
        <f t="shared" si="49"/>
        <v>#VALUE!</v>
      </c>
      <c r="P568" s="6" t="e">
        <f>IF(Sheet1!X568="No","No",IF(Sheet1!X568="","No","Yes"))</f>
        <v>#VALUE!</v>
      </c>
      <c r="Q568" t="e">
        <f>(Sheet1!AB568)</f>
        <v>#VALUE!</v>
      </c>
      <c r="R568" s="6" t="e">
        <f>IF(Sheet1!F568=FALSE,Q568,Sheet1!G568&amp;Sheet1!F568)</f>
        <v>#VALUE!</v>
      </c>
      <c r="S568" s="6" t="e">
        <f t="shared" si="50"/>
        <v>#VALUE!</v>
      </c>
      <c r="T568" s="6" t="e">
        <f>IF(Sheet1!A568=0,"C=US;A= ;P=Regional Municip;O=Lisgar;S="&amp;K568&amp;";"&amp;"G="&amp;L568&amp;";"&amp;"I="&amp;M568&amp;";","C=US;A= ;P=Regional Municip;O=Lisgar;S="&amp;K568&amp;";"&amp;"G="&amp;L568&amp;Sheet1!A568&amp;";"&amp;"I="&amp;M568&amp;";")</f>
        <v>#N/A</v>
      </c>
      <c r="U568" t="str">
        <f ca="1">(Sheet1!AM568)</f>
        <v>DC4MDB03</v>
      </c>
      <c r="V568" t="e">
        <f>(Sheet1!AC568)</f>
        <v>#VALUE!</v>
      </c>
      <c r="W568" t="e">
        <f>Sheet3!D568</f>
        <v>#VALUE!</v>
      </c>
      <c r="X568" t="e">
        <f>Sheet3!E568</f>
        <v>#VALUE!</v>
      </c>
      <c r="Y568" t="str">
        <f t="shared" si="48"/>
        <v/>
      </c>
      <c r="Z568" t="str">
        <f>IF(ISERROR(Sheet1!AI568),"",Sheet1!AI568)</f>
        <v/>
      </c>
      <c r="AA568" t="e">
        <f>IF(Sheet1!W568="Councillors",5120,IF(Sheet1!W568="Information Technology Services Dept.",1024,IF(Sheet1!W568="City Clerk and Solicitor Dept",1953,"No")))</f>
        <v>#VALUE!</v>
      </c>
      <c r="AB568" s="5" t="s">
        <v>96</v>
      </c>
      <c r="AC568" t="e">
        <f>IF(Sheet1!W568="Councillors",4608,IF(Sheet1!W568="Information Technology Services Dept.",921,IF(Sheet1!W568="City Clerk and Solicitor Dept",1855,"No")))</f>
        <v>#VALUE!</v>
      </c>
      <c r="AD568" t="e">
        <f t="shared" si="51"/>
        <v>#VALUE!</v>
      </c>
      <c r="AE568" t="str">
        <f ca="1">IF(Sheet1!AM568="DC1MDB01","DC1",IF(Sheet1!AM568="DC1MDB02","DC1",IF(Sheet1!AM568="DC1MDB03","DC1",IF(Sheet1!AM568="DC1MDB04","DC1",IF(Sheet1!AM568="DC1MDB05","DC1",IF(Sheet1!AM568="DC1MDB06","DC1",IF(Sheet1!AM568="DC1MDB07","DC1",IF(Sheet1!AM568="DC1MDB08","DC1",IF(Sheet1!AM568="DC1MDB09","DC1",IF(Sheet1!AM568="DC1MDB10","DC1",IF(Sheet1!AM568="DC4MDB01","DC4",IF(Sheet1!AM568="DC4MDB02","DC4",IF(Sheet1!AM568="DC4MDB03","DC4",IF(Sheet1!AM568="DC4MDB04","DC4",IF(Sheet1!AM568="DC4MDB05","DC4",IF(Sheet1!AM568="DC4MDB06","DC4",IF(Sheet1!AM568="DC4MDB07","DC4",IF(Sheet1!AM568="DC4MDB08","DC4",IF(Sheet1!AM568="DC4MDB09","DC4",IF(Sheet1!AM568="DC4MDB10","DC4","$False"))))))))))))))))))))</f>
        <v>DC4</v>
      </c>
      <c r="AF568" t="s">
        <v>35</v>
      </c>
      <c r="AG568" t="e">
        <f t="shared" si="52"/>
        <v>#VALUE!</v>
      </c>
      <c r="AH568" t="e">
        <f t="shared" si="53"/>
        <v>#VALUE!</v>
      </c>
      <c r="AI568" t="s">
        <v>11</v>
      </c>
      <c r="AJ568" t="s">
        <v>12</v>
      </c>
      <c r="AK568" t="s">
        <v>13</v>
      </c>
      <c r="AL568" t="s">
        <v>14</v>
      </c>
      <c r="AM568" t="s">
        <v>5</v>
      </c>
      <c r="AN568" t="s">
        <v>15</v>
      </c>
      <c r="AO568" t="s">
        <v>16</v>
      </c>
      <c r="AP568" t="s">
        <v>17</v>
      </c>
      <c r="AQ568" t="s">
        <v>18</v>
      </c>
      <c r="AR568" t="s">
        <v>19</v>
      </c>
    </row>
    <row r="569" spans="1:44" ht="13.5" customHeight="1">
      <c r="A569" s="7"/>
      <c r="B569" s="7"/>
      <c r="C569" s="7"/>
      <c r="D569" s="8"/>
      <c r="F569" s="9" t="str">
        <f>(Sheet1!AE569)</f>
        <v/>
      </c>
      <c r="G569" t="str">
        <f>IF(OR(Sheet1!AH569="Yes",Sheet1!AF569="Yes"),"\\CMFP538\"&amp;Sheet1!AK569,"")</f>
        <v/>
      </c>
      <c r="H569" t="str">
        <f>IF(G569="","",Sheet1!AK569)</f>
        <v/>
      </c>
      <c r="I569" t="str">
        <f>IF(G569="","",Sheet1!AJ569)</f>
        <v/>
      </c>
      <c r="J569" t="e">
        <f>PROPER(Sheet1!Z569)</f>
        <v>#VALUE!</v>
      </c>
      <c r="K569" t="e">
        <f>PROPER(TRIM(IF(ISERROR(Sheet1!N569),Sheet1!Q569,Sheet1!N569)))</f>
        <v>#VALUE!</v>
      </c>
      <c r="L569" t="e">
        <f>PROPER(Sheet1!V569)</f>
        <v>#VALUE!</v>
      </c>
      <c r="M569" t="str">
        <f>TRIM(IF(ISERROR(Sheet1!P569),"",Sheet1!P569))</f>
        <v/>
      </c>
      <c r="N569" s="6" t="e">
        <f>(Sheet1!AA569)</f>
        <v>#VALUE!</v>
      </c>
      <c r="O569" s="6" t="e">
        <f t="shared" si="49"/>
        <v>#VALUE!</v>
      </c>
      <c r="P569" s="6" t="e">
        <f>IF(Sheet1!X569="No","No",IF(Sheet1!X569="","No","Yes"))</f>
        <v>#VALUE!</v>
      </c>
      <c r="Q569" t="e">
        <f>(Sheet1!AB569)</f>
        <v>#VALUE!</v>
      </c>
      <c r="R569" s="6" t="e">
        <f>IF(Sheet1!F569=FALSE,Q569,Sheet1!G569&amp;Sheet1!F569)</f>
        <v>#VALUE!</v>
      </c>
      <c r="S569" s="6" t="e">
        <f t="shared" si="50"/>
        <v>#VALUE!</v>
      </c>
      <c r="T569" s="6" t="e">
        <f>IF(Sheet1!A569=0,"C=US;A= ;P=Regional Municip;O=Lisgar;S="&amp;K569&amp;";"&amp;"G="&amp;L569&amp;";"&amp;"I="&amp;M569&amp;";","C=US;A= ;P=Regional Municip;O=Lisgar;S="&amp;K569&amp;";"&amp;"G="&amp;L569&amp;Sheet1!A569&amp;";"&amp;"I="&amp;M569&amp;";")</f>
        <v>#N/A</v>
      </c>
      <c r="U569" t="str">
        <f ca="1">(Sheet1!AM569)</f>
        <v>DC4MDB09</v>
      </c>
      <c r="V569" t="e">
        <f>(Sheet1!AC569)</f>
        <v>#VALUE!</v>
      </c>
      <c r="W569" t="e">
        <f>Sheet3!D569</f>
        <v>#VALUE!</v>
      </c>
      <c r="X569" t="e">
        <f>Sheet3!E569</f>
        <v>#VALUE!</v>
      </c>
      <c r="Y569" t="str">
        <f t="shared" si="48"/>
        <v/>
      </c>
      <c r="Z569" t="str">
        <f>IF(ISERROR(Sheet1!AI569),"",Sheet1!AI569)</f>
        <v/>
      </c>
      <c r="AA569" t="e">
        <f>IF(Sheet1!W569="Councillors",5120,IF(Sheet1!W569="Information Technology Services Dept.",1024,IF(Sheet1!W569="City Clerk and Solicitor Dept",1953,"No")))</f>
        <v>#VALUE!</v>
      </c>
      <c r="AB569" s="5" t="s">
        <v>96</v>
      </c>
      <c r="AC569" t="e">
        <f>IF(Sheet1!W569="Councillors",4608,IF(Sheet1!W569="Information Technology Services Dept.",921,IF(Sheet1!W569="City Clerk and Solicitor Dept",1855,"No")))</f>
        <v>#VALUE!</v>
      </c>
      <c r="AD569" t="e">
        <f t="shared" si="51"/>
        <v>#VALUE!</v>
      </c>
      <c r="AE569" t="str">
        <f ca="1">IF(Sheet1!AM569="DC1MDB01","DC1",IF(Sheet1!AM569="DC1MDB02","DC1",IF(Sheet1!AM569="DC1MDB03","DC1",IF(Sheet1!AM569="DC1MDB04","DC1",IF(Sheet1!AM569="DC1MDB05","DC1",IF(Sheet1!AM569="DC1MDB06","DC1",IF(Sheet1!AM569="DC1MDB07","DC1",IF(Sheet1!AM569="DC1MDB08","DC1",IF(Sheet1!AM569="DC1MDB09","DC1",IF(Sheet1!AM569="DC1MDB10","DC1",IF(Sheet1!AM569="DC4MDB01","DC4",IF(Sheet1!AM569="DC4MDB02","DC4",IF(Sheet1!AM569="DC4MDB03","DC4",IF(Sheet1!AM569="DC4MDB04","DC4",IF(Sheet1!AM569="DC4MDB05","DC4",IF(Sheet1!AM569="DC4MDB06","DC4",IF(Sheet1!AM569="DC4MDB07","DC4",IF(Sheet1!AM569="DC4MDB08","DC4",IF(Sheet1!AM569="DC4MDB09","DC4",IF(Sheet1!AM569="DC4MDB10","DC4","$False"))))))))))))))))))))</f>
        <v>DC4</v>
      </c>
      <c r="AF569" t="s">
        <v>35</v>
      </c>
      <c r="AG569" t="e">
        <f t="shared" si="52"/>
        <v>#VALUE!</v>
      </c>
      <c r="AH569" t="e">
        <f t="shared" si="53"/>
        <v>#VALUE!</v>
      </c>
      <c r="AI569" t="s">
        <v>11</v>
      </c>
      <c r="AJ569" t="s">
        <v>12</v>
      </c>
      <c r="AK569" t="s">
        <v>13</v>
      </c>
      <c r="AL569" t="s">
        <v>14</v>
      </c>
      <c r="AM569" t="s">
        <v>5</v>
      </c>
      <c r="AN569" t="s">
        <v>15</v>
      </c>
      <c r="AO569" t="s">
        <v>16</v>
      </c>
      <c r="AP569" t="s">
        <v>17</v>
      </c>
      <c r="AQ569" t="s">
        <v>18</v>
      </c>
      <c r="AR569" t="s">
        <v>19</v>
      </c>
    </row>
    <row r="570" spans="1:44" ht="13.5" customHeight="1">
      <c r="A570" s="7"/>
      <c r="B570" s="7"/>
      <c r="C570" s="7"/>
      <c r="D570" s="8"/>
      <c r="F570" s="9" t="str">
        <f>(Sheet1!AE570)</f>
        <v/>
      </c>
      <c r="G570" t="str">
        <f>IF(OR(Sheet1!AH570="Yes",Sheet1!AF570="Yes"),"\\CMFP538\"&amp;Sheet1!AK570,"")</f>
        <v/>
      </c>
      <c r="H570" t="str">
        <f>IF(G570="","",Sheet1!AK570)</f>
        <v/>
      </c>
      <c r="I570" t="str">
        <f>IF(G570="","",Sheet1!AJ570)</f>
        <v/>
      </c>
      <c r="J570" t="e">
        <f>PROPER(Sheet1!Z570)</f>
        <v>#VALUE!</v>
      </c>
      <c r="K570" t="e">
        <f>PROPER(TRIM(IF(ISERROR(Sheet1!N570),Sheet1!Q570,Sheet1!N570)))</f>
        <v>#VALUE!</v>
      </c>
      <c r="L570" t="e">
        <f>PROPER(Sheet1!V570)</f>
        <v>#VALUE!</v>
      </c>
      <c r="M570" t="str">
        <f>TRIM(IF(ISERROR(Sheet1!P570),"",Sheet1!P570))</f>
        <v/>
      </c>
      <c r="N570" s="6" t="e">
        <f>(Sheet1!AA570)</f>
        <v>#VALUE!</v>
      </c>
      <c r="O570" s="6" t="e">
        <f t="shared" si="49"/>
        <v>#VALUE!</v>
      </c>
      <c r="P570" s="6" t="e">
        <f>IF(Sheet1!X570="No","No",IF(Sheet1!X570="","No","Yes"))</f>
        <v>#VALUE!</v>
      </c>
      <c r="Q570" t="e">
        <f>(Sheet1!AB570)</f>
        <v>#VALUE!</v>
      </c>
      <c r="R570" s="6" t="e">
        <f>IF(Sheet1!F570=FALSE,Q570,Sheet1!G570&amp;Sheet1!F570)</f>
        <v>#VALUE!</v>
      </c>
      <c r="S570" s="6" t="e">
        <f t="shared" si="50"/>
        <v>#VALUE!</v>
      </c>
      <c r="T570" s="6" t="e">
        <f>IF(Sheet1!A570=0,"C=US;A= ;P=Regional Municip;O=Lisgar;S="&amp;K570&amp;";"&amp;"G="&amp;L570&amp;";"&amp;"I="&amp;M570&amp;";","C=US;A= ;P=Regional Municip;O=Lisgar;S="&amp;K570&amp;";"&amp;"G="&amp;L570&amp;Sheet1!A570&amp;";"&amp;"I="&amp;M570&amp;";")</f>
        <v>#N/A</v>
      </c>
      <c r="U570" t="str">
        <f ca="1">(Sheet1!AM570)</f>
        <v>DC4MDB08</v>
      </c>
      <c r="V570" t="e">
        <f>(Sheet1!AC570)</f>
        <v>#VALUE!</v>
      </c>
      <c r="W570" t="e">
        <f>Sheet3!D570</f>
        <v>#VALUE!</v>
      </c>
      <c r="X570" t="e">
        <f>Sheet3!E570</f>
        <v>#VALUE!</v>
      </c>
      <c r="Y570" t="str">
        <f t="shared" si="48"/>
        <v/>
      </c>
      <c r="Z570" t="str">
        <f>IF(ISERROR(Sheet1!AI570),"",Sheet1!AI570)</f>
        <v/>
      </c>
      <c r="AA570" t="e">
        <f>IF(Sheet1!W570="Councillors",5120,IF(Sheet1!W570="Information Technology Services Dept.",1024,IF(Sheet1!W570="City Clerk and Solicitor Dept",1953,"No")))</f>
        <v>#VALUE!</v>
      </c>
      <c r="AB570" s="5" t="s">
        <v>96</v>
      </c>
      <c r="AC570" t="e">
        <f>IF(Sheet1!W570="Councillors",4608,IF(Sheet1!W570="Information Technology Services Dept.",921,IF(Sheet1!W570="City Clerk and Solicitor Dept",1855,"No")))</f>
        <v>#VALUE!</v>
      </c>
      <c r="AD570" t="e">
        <f t="shared" si="51"/>
        <v>#VALUE!</v>
      </c>
      <c r="AE570" t="str">
        <f ca="1">IF(Sheet1!AM570="DC1MDB01","DC1",IF(Sheet1!AM570="DC1MDB02","DC1",IF(Sheet1!AM570="DC1MDB03","DC1",IF(Sheet1!AM570="DC1MDB04","DC1",IF(Sheet1!AM570="DC1MDB05","DC1",IF(Sheet1!AM570="DC1MDB06","DC1",IF(Sheet1!AM570="DC1MDB07","DC1",IF(Sheet1!AM570="DC1MDB08","DC1",IF(Sheet1!AM570="DC1MDB09","DC1",IF(Sheet1!AM570="DC1MDB10","DC1",IF(Sheet1!AM570="DC4MDB01","DC4",IF(Sheet1!AM570="DC4MDB02","DC4",IF(Sheet1!AM570="DC4MDB03","DC4",IF(Sheet1!AM570="DC4MDB04","DC4",IF(Sheet1!AM570="DC4MDB05","DC4",IF(Sheet1!AM570="DC4MDB06","DC4",IF(Sheet1!AM570="DC4MDB07","DC4",IF(Sheet1!AM570="DC4MDB08","DC4",IF(Sheet1!AM570="DC4MDB09","DC4",IF(Sheet1!AM570="DC4MDB10","DC4","$False"))))))))))))))))))))</f>
        <v>DC4</v>
      </c>
      <c r="AF570" t="s">
        <v>35</v>
      </c>
      <c r="AG570" t="e">
        <f t="shared" si="52"/>
        <v>#VALUE!</v>
      </c>
      <c r="AH570" t="e">
        <f t="shared" si="53"/>
        <v>#VALUE!</v>
      </c>
      <c r="AI570" t="s">
        <v>11</v>
      </c>
      <c r="AJ570" t="s">
        <v>12</v>
      </c>
      <c r="AK570" t="s">
        <v>13</v>
      </c>
      <c r="AL570" t="s">
        <v>14</v>
      </c>
      <c r="AM570" t="s">
        <v>5</v>
      </c>
      <c r="AN570" t="s">
        <v>15</v>
      </c>
      <c r="AO570" t="s">
        <v>16</v>
      </c>
      <c r="AP570" t="s">
        <v>17</v>
      </c>
      <c r="AQ570" t="s">
        <v>18</v>
      </c>
      <c r="AR570" t="s">
        <v>19</v>
      </c>
    </row>
    <row r="571" spans="1:44" ht="13.5" customHeight="1">
      <c r="A571" s="7"/>
      <c r="B571" s="7"/>
      <c r="C571" s="7"/>
      <c r="D571" s="8"/>
      <c r="F571" s="9" t="str">
        <f>(Sheet1!AE571)</f>
        <v/>
      </c>
      <c r="G571" t="str">
        <f>IF(OR(Sheet1!AH571="Yes",Sheet1!AF571="Yes"),"\\CMFP538\"&amp;Sheet1!AK571,"")</f>
        <v/>
      </c>
      <c r="H571" t="str">
        <f>IF(G571="","",Sheet1!AK571)</f>
        <v/>
      </c>
      <c r="I571" t="str">
        <f>IF(G571="","",Sheet1!AJ571)</f>
        <v/>
      </c>
      <c r="J571" t="e">
        <f>PROPER(Sheet1!Z571)</f>
        <v>#VALUE!</v>
      </c>
      <c r="K571" t="e">
        <f>PROPER(TRIM(IF(ISERROR(Sheet1!N571),Sheet1!Q571,Sheet1!N571)))</f>
        <v>#VALUE!</v>
      </c>
      <c r="L571" t="e">
        <f>PROPER(Sheet1!V571)</f>
        <v>#VALUE!</v>
      </c>
      <c r="M571" t="str">
        <f>TRIM(IF(ISERROR(Sheet1!P571),"",Sheet1!P571))</f>
        <v/>
      </c>
      <c r="N571" s="6" t="e">
        <f>(Sheet1!AA571)</f>
        <v>#VALUE!</v>
      </c>
      <c r="O571" s="6" t="e">
        <f t="shared" si="49"/>
        <v>#VALUE!</v>
      </c>
      <c r="P571" s="6" t="e">
        <f>IF(Sheet1!X571="No","No",IF(Sheet1!X571="","No","Yes"))</f>
        <v>#VALUE!</v>
      </c>
      <c r="Q571" t="e">
        <f>(Sheet1!AB571)</f>
        <v>#VALUE!</v>
      </c>
      <c r="R571" s="6" t="e">
        <f>IF(Sheet1!F571=FALSE,Q571,Sheet1!G571&amp;Sheet1!F571)</f>
        <v>#VALUE!</v>
      </c>
      <c r="S571" s="6" t="e">
        <f t="shared" si="50"/>
        <v>#VALUE!</v>
      </c>
      <c r="T571" s="6" t="e">
        <f>IF(Sheet1!A571=0,"C=US;A= ;P=Regional Municip;O=Lisgar;S="&amp;K571&amp;";"&amp;"G="&amp;L571&amp;";"&amp;"I="&amp;M571&amp;";","C=US;A= ;P=Regional Municip;O=Lisgar;S="&amp;K571&amp;";"&amp;"G="&amp;L571&amp;Sheet1!A571&amp;";"&amp;"I="&amp;M571&amp;";")</f>
        <v>#N/A</v>
      </c>
      <c r="U571" t="str">
        <f ca="1">(Sheet1!AM571)</f>
        <v>DC4MDB07</v>
      </c>
      <c r="V571" t="e">
        <f>(Sheet1!AC571)</f>
        <v>#VALUE!</v>
      </c>
      <c r="W571" t="e">
        <f>Sheet3!D571</f>
        <v>#VALUE!</v>
      </c>
      <c r="X571" t="e">
        <f>Sheet3!E571</f>
        <v>#VALUE!</v>
      </c>
      <c r="Y571" t="str">
        <f t="shared" si="48"/>
        <v/>
      </c>
      <c r="Z571" t="str">
        <f>IF(ISERROR(Sheet1!AI571),"",Sheet1!AI571)</f>
        <v/>
      </c>
      <c r="AA571" t="e">
        <f>IF(Sheet1!W571="Councillors",5120,IF(Sheet1!W571="Information Technology Services Dept.",1024,IF(Sheet1!W571="City Clerk and Solicitor Dept",1953,"No")))</f>
        <v>#VALUE!</v>
      </c>
      <c r="AB571" s="5" t="s">
        <v>96</v>
      </c>
      <c r="AC571" t="e">
        <f>IF(Sheet1!W571="Councillors",4608,IF(Sheet1!W571="Information Technology Services Dept.",921,IF(Sheet1!W571="City Clerk and Solicitor Dept",1855,"No")))</f>
        <v>#VALUE!</v>
      </c>
      <c r="AD571" t="e">
        <f t="shared" si="51"/>
        <v>#VALUE!</v>
      </c>
      <c r="AE571" t="str">
        <f ca="1">IF(Sheet1!AM571="DC1MDB01","DC1",IF(Sheet1!AM571="DC1MDB02","DC1",IF(Sheet1!AM571="DC1MDB03","DC1",IF(Sheet1!AM571="DC1MDB04","DC1",IF(Sheet1!AM571="DC1MDB05","DC1",IF(Sheet1!AM571="DC1MDB06","DC1",IF(Sheet1!AM571="DC1MDB07","DC1",IF(Sheet1!AM571="DC1MDB08","DC1",IF(Sheet1!AM571="DC1MDB09","DC1",IF(Sheet1!AM571="DC1MDB10","DC1",IF(Sheet1!AM571="DC4MDB01","DC4",IF(Sheet1!AM571="DC4MDB02","DC4",IF(Sheet1!AM571="DC4MDB03","DC4",IF(Sheet1!AM571="DC4MDB04","DC4",IF(Sheet1!AM571="DC4MDB05","DC4",IF(Sheet1!AM571="DC4MDB06","DC4",IF(Sheet1!AM571="DC4MDB07","DC4",IF(Sheet1!AM571="DC4MDB08","DC4",IF(Sheet1!AM571="DC4MDB09","DC4",IF(Sheet1!AM571="DC4MDB10","DC4","$False"))))))))))))))))))))</f>
        <v>DC4</v>
      </c>
      <c r="AF571" t="s">
        <v>35</v>
      </c>
      <c r="AG571" t="e">
        <f t="shared" si="52"/>
        <v>#VALUE!</v>
      </c>
      <c r="AH571" t="e">
        <f t="shared" si="53"/>
        <v>#VALUE!</v>
      </c>
      <c r="AI571" t="s">
        <v>11</v>
      </c>
      <c r="AJ571" t="s">
        <v>12</v>
      </c>
      <c r="AK571" t="s">
        <v>13</v>
      </c>
      <c r="AL571" t="s">
        <v>14</v>
      </c>
      <c r="AM571" t="s">
        <v>5</v>
      </c>
      <c r="AN571" t="s">
        <v>15</v>
      </c>
      <c r="AO571" t="s">
        <v>16</v>
      </c>
      <c r="AP571" t="s">
        <v>17</v>
      </c>
      <c r="AQ571" t="s">
        <v>18</v>
      </c>
      <c r="AR571" t="s">
        <v>19</v>
      </c>
    </row>
    <row r="572" spans="1:44" ht="13.5" customHeight="1">
      <c r="A572" s="7"/>
      <c r="B572" s="7"/>
      <c r="C572" s="7"/>
      <c r="D572" s="8"/>
      <c r="F572" s="9" t="str">
        <f>(Sheet1!AE572)</f>
        <v/>
      </c>
      <c r="G572" t="str">
        <f>IF(OR(Sheet1!AH572="Yes",Sheet1!AF572="Yes"),"\\CMFP538\"&amp;Sheet1!AK572,"")</f>
        <v/>
      </c>
      <c r="H572" t="str">
        <f>IF(G572="","",Sheet1!AK572)</f>
        <v/>
      </c>
      <c r="I572" t="str">
        <f>IF(G572="","",Sheet1!AJ572)</f>
        <v/>
      </c>
      <c r="J572" t="e">
        <f>PROPER(Sheet1!Z572)</f>
        <v>#VALUE!</v>
      </c>
      <c r="K572" t="e">
        <f>PROPER(TRIM(IF(ISERROR(Sheet1!N572),Sheet1!Q572,Sheet1!N572)))</f>
        <v>#VALUE!</v>
      </c>
      <c r="L572" t="e">
        <f>PROPER(Sheet1!V572)</f>
        <v>#VALUE!</v>
      </c>
      <c r="M572" t="str">
        <f>TRIM(IF(ISERROR(Sheet1!P572),"",Sheet1!P572))</f>
        <v/>
      </c>
      <c r="N572" s="6" t="e">
        <f>(Sheet1!AA572)</f>
        <v>#VALUE!</v>
      </c>
      <c r="O572" s="6" t="e">
        <f t="shared" si="49"/>
        <v>#VALUE!</v>
      </c>
      <c r="P572" s="6" t="e">
        <f>IF(Sheet1!X572="No","No",IF(Sheet1!X572="","No","Yes"))</f>
        <v>#VALUE!</v>
      </c>
      <c r="Q572" t="e">
        <f>(Sheet1!AB572)</f>
        <v>#VALUE!</v>
      </c>
      <c r="R572" s="6" t="e">
        <f>IF(Sheet1!F572=FALSE,Q572,Sheet1!G572&amp;Sheet1!F572)</f>
        <v>#VALUE!</v>
      </c>
      <c r="S572" s="6" t="e">
        <f t="shared" si="50"/>
        <v>#VALUE!</v>
      </c>
      <c r="T572" s="6" t="e">
        <f>IF(Sheet1!A572=0,"C=US;A= ;P=Regional Municip;O=Lisgar;S="&amp;K572&amp;";"&amp;"G="&amp;L572&amp;";"&amp;"I="&amp;M572&amp;";","C=US;A= ;P=Regional Municip;O=Lisgar;S="&amp;K572&amp;";"&amp;"G="&amp;L572&amp;Sheet1!A572&amp;";"&amp;"I="&amp;M572&amp;";")</f>
        <v>#N/A</v>
      </c>
      <c r="U572" t="str">
        <f ca="1">(Sheet1!AM572)</f>
        <v>DC1MDB02</v>
      </c>
      <c r="V572" t="e">
        <f>(Sheet1!AC572)</f>
        <v>#VALUE!</v>
      </c>
      <c r="W572" t="e">
        <f>Sheet3!D572</f>
        <v>#VALUE!</v>
      </c>
      <c r="X572" t="e">
        <f>Sheet3!E572</f>
        <v>#VALUE!</v>
      </c>
      <c r="Y572" t="str">
        <f t="shared" si="48"/>
        <v/>
      </c>
      <c r="Z572" t="str">
        <f>IF(ISERROR(Sheet1!AI572),"",Sheet1!AI572)</f>
        <v/>
      </c>
      <c r="AA572" t="e">
        <f>IF(Sheet1!W572="Councillors",5120,IF(Sheet1!W572="Information Technology Services Dept.",1024,IF(Sheet1!W572="City Clerk and Solicitor Dept",1953,"No")))</f>
        <v>#VALUE!</v>
      </c>
      <c r="AB572" s="5" t="s">
        <v>96</v>
      </c>
      <c r="AC572" t="e">
        <f>IF(Sheet1!W572="Councillors",4608,IF(Sheet1!W572="Information Technology Services Dept.",921,IF(Sheet1!W572="City Clerk and Solicitor Dept",1855,"No")))</f>
        <v>#VALUE!</v>
      </c>
      <c r="AD572" t="e">
        <f t="shared" si="51"/>
        <v>#VALUE!</v>
      </c>
      <c r="AE572" t="str">
        <f ca="1">IF(Sheet1!AM572="DC1MDB01","DC1",IF(Sheet1!AM572="DC1MDB02","DC1",IF(Sheet1!AM572="DC1MDB03","DC1",IF(Sheet1!AM572="DC1MDB04","DC1",IF(Sheet1!AM572="DC1MDB05","DC1",IF(Sheet1!AM572="DC1MDB06","DC1",IF(Sheet1!AM572="DC1MDB07","DC1",IF(Sheet1!AM572="DC1MDB08","DC1",IF(Sheet1!AM572="DC1MDB09","DC1",IF(Sheet1!AM572="DC1MDB10","DC1",IF(Sheet1!AM572="DC4MDB01","DC4",IF(Sheet1!AM572="DC4MDB02","DC4",IF(Sheet1!AM572="DC4MDB03","DC4",IF(Sheet1!AM572="DC4MDB04","DC4",IF(Sheet1!AM572="DC4MDB05","DC4",IF(Sheet1!AM572="DC4MDB06","DC4",IF(Sheet1!AM572="DC4MDB07","DC4",IF(Sheet1!AM572="DC4MDB08","DC4",IF(Sheet1!AM572="DC4MDB09","DC4",IF(Sheet1!AM572="DC4MDB10","DC4","$False"))))))))))))))))))))</f>
        <v>DC1</v>
      </c>
      <c r="AF572" t="s">
        <v>35</v>
      </c>
      <c r="AG572" t="e">
        <f t="shared" si="52"/>
        <v>#VALUE!</v>
      </c>
      <c r="AH572" t="e">
        <f t="shared" si="53"/>
        <v>#VALUE!</v>
      </c>
      <c r="AI572" t="s">
        <v>11</v>
      </c>
      <c r="AJ572" t="s">
        <v>12</v>
      </c>
      <c r="AK572" t="s">
        <v>13</v>
      </c>
      <c r="AL572" t="s">
        <v>14</v>
      </c>
      <c r="AM572" t="s">
        <v>5</v>
      </c>
      <c r="AN572" t="s">
        <v>15</v>
      </c>
      <c r="AO572" t="s">
        <v>16</v>
      </c>
      <c r="AP572" t="s">
        <v>17</v>
      </c>
      <c r="AQ572" t="s">
        <v>18</v>
      </c>
      <c r="AR572" t="s">
        <v>19</v>
      </c>
    </row>
    <row r="573" spans="1:44" ht="13.5" customHeight="1">
      <c r="A573" s="7"/>
      <c r="B573" s="7"/>
      <c r="C573" s="7"/>
      <c r="D573" s="8"/>
      <c r="F573" s="9" t="str">
        <f>(Sheet1!AE573)</f>
        <v/>
      </c>
      <c r="G573" t="str">
        <f>IF(OR(Sheet1!AH573="Yes",Sheet1!AF573="Yes"),"\\CMFP538\"&amp;Sheet1!AK573,"")</f>
        <v/>
      </c>
      <c r="H573" t="str">
        <f>IF(G573="","",Sheet1!AK573)</f>
        <v/>
      </c>
      <c r="I573" t="str">
        <f>IF(G573="","",Sheet1!AJ573)</f>
        <v/>
      </c>
      <c r="J573" t="e">
        <f>PROPER(Sheet1!Z573)</f>
        <v>#VALUE!</v>
      </c>
      <c r="K573" t="e">
        <f>PROPER(TRIM(IF(ISERROR(Sheet1!N573),Sheet1!Q573,Sheet1!N573)))</f>
        <v>#VALUE!</v>
      </c>
      <c r="L573" t="e">
        <f>PROPER(Sheet1!V573)</f>
        <v>#VALUE!</v>
      </c>
      <c r="M573" t="str">
        <f>TRIM(IF(ISERROR(Sheet1!P573),"",Sheet1!P573))</f>
        <v/>
      </c>
      <c r="N573" s="6" t="e">
        <f>(Sheet1!AA573)</f>
        <v>#VALUE!</v>
      </c>
      <c r="O573" s="6" t="e">
        <f t="shared" si="49"/>
        <v>#VALUE!</v>
      </c>
      <c r="P573" s="6" t="e">
        <f>IF(Sheet1!X573="No","No",IF(Sheet1!X573="","No","Yes"))</f>
        <v>#VALUE!</v>
      </c>
      <c r="Q573" t="e">
        <f>(Sheet1!AB573)</f>
        <v>#VALUE!</v>
      </c>
      <c r="R573" s="6" t="e">
        <f>IF(Sheet1!F573=FALSE,Q573,Sheet1!G573&amp;Sheet1!F573)</f>
        <v>#VALUE!</v>
      </c>
      <c r="S573" s="6" t="e">
        <f t="shared" si="50"/>
        <v>#VALUE!</v>
      </c>
      <c r="T573" s="6" t="e">
        <f>IF(Sheet1!A573=0,"C=US;A= ;P=Regional Municip;O=Lisgar;S="&amp;K573&amp;";"&amp;"G="&amp;L573&amp;";"&amp;"I="&amp;M573&amp;";","C=US;A= ;P=Regional Municip;O=Lisgar;S="&amp;K573&amp;";"&amp;"G="&amp;L573&amp;Sheet1!A573&amp;";"&amp;"I="&amp;M573&amp;";")</f>
        <v>#N/A</v>
      </c>
      <c r="U573" t="str">
        <f ca="1">(Sheet1!AM573)</f>
        <v>DC4MDB07</v>
      </c>
      <c r="V573" t="e">
        <f>(Sheet1!AC573)</f>
        <v>#VALUE!</v>
      </c>
      <c r="W573" t="e">
        <f>Sheet3!D573</f>
        <v>#VALUE!</v>
      </c>
      <c r="X573" t="e">
        <f>Sheet3!E573</f>
        <v>#VALUE!</v>
      </c>
      <c r="Y573" t="str">
        <f t="shared" si="48"/>
        <v/>
      </c>
      <c r="Z573" t="str">
        <f>IF(ISERROR(Sheet1!AI573),"",Sheet1!AI573)</f>
        <v/>
      </c>
      <c r="AA573" t="e">
        <f>IF(Sheet1!W573="Councillors",5120,IF(Sheet1!W573="Information Technology Services Dept.",1024,IF(Sheet1!W573="City Clerk and Solicitor Dept",1953,"No")))</f>
        <v>#VALUE!</v>
      </c>
      <c r="AB573" s="5" t="s">
        <v>96</v>
      </c>
      <c r="AC573" t="e">
        <f>IF(Sheet1!W573="Councillors",4608,IF(Sheet1!W573="Information Technology Services Dept.",921,IF(Sheet1!W573="City Clerk and Solicitor Dept",1855,"No")))</f>
        <v>#VALUE!</v>
      </c>
      <c r="AD573" t="e">
        <f t="shared" si="51"/>
        <v>#VALUE!</v>
      </c>
      <c r="AE573" t="str">
        <f ca="1">IF(Sheet1!AM573="DC1MDB01","DC1",IF(Sheet1!AM573="DC1MDB02","DC1",IF(Sheet1!AM573="DC1MDB03","DC1",IF(Sheet1!AM573="DC1MDB04","DC1",IF(Sheet1!AM573="DC1MDB05","DC1",IF(Sheet1!AM573="DC1MDB06","DC1",IF(Sheet1!AM573="DC1MDB07","DC1",IF(Sheet1!AM573="DC1MDB08","DC1",IF(Sheet1!AM573="DC1MDB09","DC1",IF(Sheet1!AM573="DC1MDB10","DC1",IF(Sheet1!AM573="DC4MDB01","DC4",IF(Sheet1!AM573="DC4MDB02","DC4",IF(Sheet1!AM573="DC4MDB03","DC4",IF(Sheet1!AM573="DC4MDB04","DC4",IF(Sheet1!AM573="DC4MDB05","DC4",IF(Sheet1!AM573="DC4MDB06","DC4",IF(Sheet1!AM573="DC4MDB07","DC4",IF(Sheet1!AM573="DC4MDB08","DC4",IF(Sheet1!AM573="DC4MDB09","DC4",IF(Sheet1!AM573="DC4MDB10","DC4","$False"))))))))))))))))))))</f>
        <v>DC4</v>
      </c>
      <c r="AF573" t="s">
        <v>35</v>
      </c>
      <c r="AG573" t="e">
        <f t="shared" si="52"/>
        <v>#VALUE!</v>
      </c>
      <c r="AH573" t="e">
        <f t="shared" si="53"/>
        <v>#VALUE!</v>
      </c>
      <c r="AI573" t="s">
        <v>11</v>
      </c>
      <c r="AJ573" t="s">
        <v>12</v>
      </c>
      <c r="AK573" t="s">
        <v>13</v>
      </c>
      <c r="AL573" t="s">
        <v>14</v>
      </c>
      <c r="AM573" t="s">
        <v>5</v>
      </c>
      <c r="AN573" t="s">
        <v>15</v>
      </c>
      <c r="AO573" t="s">
        <v>16</v>
      </c>
      <c r="AP573" t="s">
        <v>17</v>
      </c>
      <c r="AQ573" t="s">
        <v>18</v>
      </c>
      <c r="AR573" t="s">
        <v>19</v>
      </c>
    </row>
    <row r="574" spans="1:44" ht="13.5" customHeight="1">
      <c r="A574" s="7"/>
      <c r="B574" s="7"/>
      <c r="C574" s="7"/>
      <c r="D574" s="8"/>
      <c r="F574" s="9" t="str">
        <f>(Sheet1!AE574)</f>
        <v/>
      </c>
      <c r="G574" t="str">
        <f>IF(OR(Sheet1!AH574="Yes",Sheet1!AF574="Yes"),"\\CMFP538\"&amp;Sheet1!AK574,"")</f>
        <v/>
      </c>
      <c r="H574" t="str">
        <f>IF(G574="","",Sheet1!AK574)</f>
        <v/>
      </c>
      <c r="I574" t="str">
        <f>IF(G574="","",Sheet1!AJ574)</f>
        <v/>
      </c>
      <c r="J574" t="e">
        <f>PROPER(Sheet1!Z574)</f>
        <v>#VALUE!</v>
      </c>
      <c r="K574" t="e">
        <f>PROPER(TRIM(IF(ISERROR(Sheet1!N574),Sheet1!Q574,Sheet1!N574)))</f>
        <v>#VALUE!</v>
      </c>
      <c r="L574" t="e">
        <f>PROPER(Sheet1!V574)</f>
        <v>#VALUE!</v>
      </c>
      <c r="M574" t="str">
        <f>TRIM(IF(ISERROR(Sheet1!P574),"",Sheet1!P574))</f>
        <v/>
      </c>
      <c r="N574" s="6" t="e">
        <f>(Sheet1!AA574)</f>
        <v>#VALUE!</v>
      </c>
      <c r="O574" s="6" t="e">
        <f t="shared" si="49"/>
        <v>#VALUE!</v>
      </c>
      <c r="P574" s="6" t="e">
        <f>IF(Sheet1!X574="No","No",IF(Sheet1!X574="","No","Yes"))</f>
        <v>#VALUE!</v>
      </c>
      <c r="Q574" t="e">
        <f>(Sheet1!AB574)</f>
        <v>#VALUE!</v>
      </c>
      <c r="R574" s="6" t="e">
        <f>IF(Sheet1!F574=FALSE,Q574,Sheet1!G574&amp;Sheet1!F574)</f>
        <v>#VALUE!</v>
      </c>
      <c r="S574" s="6" t="e">
        <f t="shared" si="50"/>
        <v>#VALUE!</v>
      </c>
      <c r="T574" s="6" t="e">
        <f>IF(Sheet1!A574=0,"C=US;A= ;P=Regional Municip;O=Lisgar;S="&amp;K574&amp;";"&amp;"G="&amp;L574&amp;";"&amp;"I="&amp;M574&amp;";","C=US;A= ;P=Regional Municip;O=Lisgar;S="&amp;K574&amp;";"&amp;"G="&amp;L574&amp;Sheet1!A574&amp;";"&amp;"I="&amp;M574&amp;";")</f>
        <v>#N/A</v>
      </c>
      <c r="U574" t="str">
        <f ca="1">(Sheet1!AM574)</f>
        <v>DC4MDB06</v>
      </c>
      <c r="V574" t="e">
        <f>(Sheet1!AC574)</f>
        <v>#VALUE!</v>
      </c>
      <c r="W574" t="e">
        <f>Sheet3!D574</f>
        <v>#VALUE!</v>
      </c>
      <c r="X574" t="e">
        <f>Sheet3!E574</f>
        <v>#VALUE!</v>
      </c>
      <c r="Y574" t="str">
        <f t="shared" si="48"/>
        <v/>
      </c>
      <c r="Z574" t="str">
        <f>IF(ISERROR(Sheet1!AI574),"",Sheet1!AI574)</f>
        <v/>
      </c>
      <c r="AA574" t="e">
        <f>IF(Sheet1!W574="Councillors",5120,IF(Sheet1!W574="Information Technology Services Dept.",1024,IF(Sheet1!W574="City Clerk and Solicitor Dept",1953,"No")))</f>
        <v>#VALUE!</v>
      </c>
      <c r="AB574" s="5" t="s">
        <v>96</v>
      </c>
      <c r="AC574" t="e">
        <f>IF(Sheet1!W574="Councillors",4608,IF(Sheet1!W574="Information Technology Services Dept.",921,IF(Sheet1!W574="City Clerk and Solicitor Dept",1855,"No")))</f>
        <v>#VALUE!</v>
      </c>
      <c r="AD574" t="e">
        <f t="shared" si="51"/>
        <v>#VALUE!</v>
      </c>
      <c r="AE574" t="str">
        <f ca="1">IF(Sheet1!AM574="DC1MDB01","DC1",IF(Sheet1!AM574="DC1MDB02","DC1",IF(Sheet1!AM574="DC1MDB03","DC1",IF(Sheet1!AM574="DC1MDB04","DC1",IF(Sheet1!AM574="DC1MDB05","DC1",IF(Sheet1!AM574="DC1MDB06","DC1",IF(Sheet1!AM574="DC1MDB07","DC1",IF(Sheet1!AM574="DC1MDB08","DC1",IF(Sheet1!AM574="DC1MDB09","DC1",IF(Sheet1!AM574="DC1MDB10","DC1",IF(Sheet1!AM574="DC4MDB01","DC4",IF(Sheet1!AM574="DC4MDB02","DC4",IF(Sheet1!AM574="DC4MDB03","DC4",IF(Sheet1!AM574="DC4MDB04","DC4",IF(Sheet1!AM574="DC4MDB05","DC4",IF(Sheet1!AM574="DC4MDB06","DC4",IF(Sheet1!AM574="DC4MDB07","DC4",IF(Sheet1!AM574="DC4MDB08","DC4",IF(Sheet1!AM574="DC4MDB09","DC4",IF(Sheet1!AM574="DC4MDB10","DC4","$False"))))))))))))))))))))</f>
        <v>DC4</v>
      </c>
      <c r="AF574" t="s">
        <v>35</v>
      </c>
      <c r="AG574" t="e">
        <f t="shared" si="52"/>
        <v>#VALUE!</v>
      </c>
      <c r="AH574" t="e">
        <f t="shared" si="53"/>
        <v>#VALUE!</v>
      </c>
      <c r="AI574" t="s">
        <v>11</v>
      </c>
      <c r="AJ574" t="s">
        <v>12</v>
      </c>
      <c r="AK574" t="s">
        <v>13</v>
      </c>
      <c r="AL574" t="s">
        <v>14</v>
      </c>
      <c r="AM574" t="s">
        <v>5</v>
      </c>
      <c r="AN574" t="s">
        <v>15</v>
      </c>
      <c r="AO574" t="s">
        <v>16</v>
      </c>
      <c r="AP574" t="s">
        <v>17</v>
      </c>
      <c r="AQ574" t="s">
        <v>18</v>
      </c>
      <c r="AR574" t="s">
        <v>19</v>
      </c>
    </row>
    <row r="575" spans="1:44" ht="13.5" customHeight="1">
      <c r="A575" s="7"/>
      <c r="B575" s="7"/>
      <c r="C575" s="7"/>
      <c r="D575" s="8"/>
      <c r="F575" s="9" t="str">
        <f>(Sheet1!AE575)</f>
        <v/>
      </c>
      <c r="G575" t="str">
        <f>IF(OR(Sheet1!AH575="Yes",Sheet1!AF575="Yes"),"\\CMFP538\"&amp;Sheet1!AK575,"")</f>
        <v/>
      </c>
      <c r="H575" t="str">
        <f>IF(G575="","",Sheet1!AK575)</f>
        <v/>
      </c>
      <c r="I575" t="str">
        <f>IF(G575="","",Sheet1!AJ575)</f>
        <v/>
      </c>
      <c r="J575" t="e">
        <f>PROPER(Sheet1!Z575)</f>
        <v>#VALUE!</v>
      </c>
      <c r="K575" t="e">
        <f>PROPER(TRIM(IF(ISERROR(Sheet1!N575),Sheet1!Q575,Sheet1!N575)))</f>
        <v>#VALUE!</v>
      </c>
      <c r="L575" t="e">
        <f>PROPER(Sheet1!V575)</f>
        <v>#VALUE!</v>
      </c>
      <c r="M575" t="str">
        <f>TRIM(IF(ISERROR(Sheet1!P575),"",Sheet1!P575))</f>
        <v/>
      </c>
      <c r="N575" s="6" t="e">
        <f>(Sheet1!AA575)</f>
        <v>#VALUE!</v>
      </c>
      <c r="O575" s="6" t="e">
        <f t="shared" si="49"/>
        <v>#VALUE!</v>
      </c>
      <c r="P575" s="6" t="e">
        <f>IF(Sheet1!X575="No","No",IF(Sheet1!X575="","No","Yes"))</f>
        <v>#VALUE!</v>
      </c>
      <c r="Q575" t="e">
        <f>(Sheet1!AB575)</f>
        <v>#VALUE!</v>
      </c>
      <c r="R575" s="6" t="e">
        <f>IF(Sheet1!F575=FALSE,Q575,Sheet1!G575&amp;Sheet1!F575)</f>
        <v>#VALUE!</v>
      </c>
      <c r="S575" s="6" t="e">
        <f t="shared" si="50"/>
        <v>#VALUE!</v>
      </c>
      <c r="T575" s="6" t="e">
        <f>IF(Sheet1!A575=0,"C=US;A= ;P=Regional Municip;O=Lisgar;S="&amp;K575&amp;";"&amp;"G="&amp;L575&amp;";"&amp;"I="&amp;M575&amp;";","C=US;A= ;P=Regional Municip;O=Lisgar;S="&amp;K575&amp;";"&amp;"G="&amp;L575&amp;Sheet1!A575&amp;";"&amp;"I="&amp;M575&amp;";")</f>
        <v>#N/A</v>
      </c>
      <c r="U575" t="str">
        <f ca="1">(Sheet1!AM575)</f>
        <v>DC1MDB04</v>
      </c>
      <c r="V575" t="e">
        <f>(Sheet1!AC575)</f>
        <v>#VALUE!</v>
      </c>
      <c r="W575" t="e">
        <f>Sheet3!D575</f>
        <v>#VALUE!</v>
      </c>
      <c r="X575" t="e">
        <f>Sheet3!E575</f>
        <v>#VALUE!</v>
      </c>
      <c r="Y575" t="str">
        <f t="shared" si="48"/>
        <v/>
      </c>
      <c r="Z575" t="str">
        <f>IF(ISERROR(Sheet1!AI575),"",Sheet1!AI575)</f>
        <v/>
      </c>
      <c r="AA575" t="e">
        <f>IF(Sheet1!W575="Councillors",5120,IF(Sheet1!W575="Information Technology Services Dept.",1024,IF(Sheet1!W575="City Clerk and Solicitor Dept",1953,"No")))</f>
        <v>#VALUE!</v>
      </c>
      <c r="AB575" s="5" t="s">
        <v>96</v>
      </c>
      <c r="AC575" t="e">
        <f>IF(Sheet1!W575="Councillors",4608,IF(Sheet1!W575="Information Technology Services Dept.",921,IF(Sheet1!W575="City Clerk and Solicitor Dept",1855,"No")))</f>
        <v>#VALUE!</v>
      </c>
      <c r="AD575" t="e">
        <f t="shared" si="51"/>
        <v>#VALUE!</v>
      </c>
      <c r="AE575" t="str">
        <f ca="1">IF(Sheet1!AM575="DC1MDB01","DC1",IF(Sheet1!AM575="DC1MDB02","DC1",IF(Sheet1!AM575="DC1MDB03","DC1",IF(Sheet1!AM575="DC1MDB04","DC1",IF(Sheet1!AM575="DC1MDB05","DC1",IF(Sheet1!AM575="DC1MDB06","DC1",IF(Sheet1!AM575="DC1MDB07","DC1",IF(Sheet1!AM575="DC1MDB08","DC1",IF(Sheet1!AM575="DC1MDB09","DC1",IF(Sheet1!AM575="DC1MDB10","DC1",IF(Sheet1!AM575="DC4MDB01","DC4",IF(Sheet1!AM575="DC4MDB02","DC4",IF(Sheet1!AM575="DC4MDB03","DC4",IF(Sheet1!AM575="DC4MDB04","DC4",IF(Sheet1!AM575="DC4MDB05","DC4",IF(Sheet1!AM575="DC4MDB06","DC4",IF(Sheet1!AM575="DC4MDB07","DC4",IF(Sheet1!AM575="DC4MDB08","DC4",IF(Sheet1!AM575="DC4MDB09","DC4",IF(Sheet1!AM575="DC4MDB10","DC4","$False"))))))))))))))))))))</f>
        <v>DC1</v>
      </c>
      <c r="AF575" t="s">
        <v>35</v>
      </c>
      <c r="AG575" t="e">
        <f t="shared" si="52"/>
        <v>#VALUE!</v>
      </c>
      <c r="AH575" t="e">
        <f t="shared" si="53"/>
        <v>#VALUE!</v>
      </c>
      <c r="AI575" t="s">
        <v>11</v>
      </c>
      <c r="AJ575" t="s">
        <v>12</v>
      </c>
      <c r="AK575" t="s">
        <v>13</v>
      </c>
      <c r="AL575" t="s">
        <v>14</v>
      </c>
      <c r="AM575" t="s">
        <v>5</v>
      </c>
      <c r="AN575" t="s">
        <v>15</v>
      </c>
      <c r="AO575" t="s">
        <v>16</v>
      </c>
      <c r="AP575" t="s">
        <v>17</v>
      </c>
      <c r="AQ575" t="s">
        <v>18</v>
      </c>
      <c r="AR575" t="s">
        <v>19</v>
      </c>
    </row>
    <row r="576" spans="1:44" ht="13.5" customHeight="1">
      <c r="A576" s="7"/>
      <c r="B576" s="7"/>
      <c r="C576" s="7"/>
      <c r="D576" s="8"/>
      <c r="F576" s="9" t="str">
        <f>(Sheet1!AE576)</f>
        <v/>
      </c>
      <c r="G576" t="str">
        <f>IF(OR(Sheet1!AH576="Yes",Sheet1!AF576="Yes"),"\\CMFP538\"&amp;Sheet1!AK576,"")</f>
        <v/>
      </c>
      <c r="H576" t="str">
        <f>IF(G576="","",Sheet1!AK576)</f>
        <v/>
      </c>
      <c r="I576" t="str">
        <f>IF(G576="","",Sheet1!AJ576)</f>
        <v/>
      </c>
      <c r="J576" t="e">
        <f>PROPER(Sheet1!Z576)</f>
        <v>#VALUE!</v>
      </c>
      <c r="K576" t="e">
        <f>PROPER(TRIM(IF(ISERROR(Sheet1!N576),Sheet1!Q576,Sheet1!N576)))</f>
        <v>#VALUE!</v>
      </c>
      <c r="L576" t="e">
        <f>PROPER(Sheet1!V576)</f>
        <v>#VALUE!</v>
      </c>
      <c r="M576" t="str">
        <f>TRIM(IF(ISERROR(Sheet1!P576),"",Sheet1!P576))</f>
        <v/>
      </c>
      <c r="N576" s="6" t="e">
        <f>(Sheet1!AA576)</f>
        <v>#VALUE!</v>
      </c>
      <c r="O576" s="6" t="e">
        <f t="shared" si="49"/>
        <v>#VALUE!</v>
      </c>
      <c r="P576" s="6" t="e">
        <f>IF(Sheet1!X576="No","No",IF(Sheet1!X576="","No","Yes"))</f>
        <v>#VALUE!</v>
      </c>
      <c r="Q576" t="e">
        <f>(Sheet1!AB576)</f>
        <v>#VALUE!</v>
      </c>
      <c r="R576" s="6" t="e">
        <f>IF(Sheet1!F576=FALSE,Q576,Sheet1!G576&amp;Sheet1!F576)</f>
        <v>#VALUE!</v>
      </c>
      <c r="S576" s="6" t="e">
        <f t="shared" si="50"/>
        <v>#VALUE!</v>
      </c>
      <c r="T576" s="6" t="e">
        <f>IF(Sheet1!A576=0,"C=US;A= ;P=Regional Municip;O=Lisgar;S="&amp;K576&amp;";"&amp;"G="&amp;L576&amp;";"&amp;"I="&amp;M576&amp;";","C=US;A= ;P=Regional Municip;O=Lisgar;S="&amp;K576&amp;";"&amp;"G="&amp;L576&amp;Sheet1!A576&amp;";"&amp;"I="&amp;M576&amp;";")</f>
        <v>#N/A</v>
      </c>
      <c r="U576" t="str">
        <f ca="1">(Sheet1!AM576)</f>
        <v>DC4MDB02</v>
      </c>
      <c r="V576" t="e">
        <f>(Sheet1!AC576)</f>
        <v>#VALUE!</v>
      </c>
      <c r="W576" t="e">
        <f>Sheet3!D576</f>
        <v>#VALUE!</v>
      </c>
      <c r="X576" t="e">
        <f>Sheet3!E576</f>
        <v>#VALUE!</v>
      </c>
      <c r="Y576" t="str">
        <f t="shared" si="48"/>
        <v/>
      </c>
      <c r="Z576" t="str">
        <f>IF(ISERROR(Sheet1!AI576),"",Sheet1!AI576)</f>
        <v/>
      </c>
      <c r="AA576" t="e">
        <f>IF(Sheet1!W576="Councillors",5120,IF(Sheet1!W576="Information Technology Services Dept.",1024,IF(Sheet1!W576="City Clerk and Solicitor Dept",1953,"No")))</f>
        <v>#VALUE!</v>
      </c>
      <c r="AB576" s="5" t="s">
        <v>96</v>
      </c>
      <c r="AC576" t="e">
        <f>IF(Sheet1!W576="Councillors",4608,IF(Sheet1!W576="Information Technology Services Dept.",921,IF(Sheet1!W576="City Clerk and Solicitor Dept",1855,"No")))</f>
        <v>#VALUE!</v>
      </c>
      <c r="AD576" t="e">
        <f t="shared" si="51"/>
        <v>#VALUE!</v>
      </c>
      <c r="AE576" t="str">
        <f ca="1">IF(Sheet1!AM576="DC1MDB01","DC1",IF(Sheet1!AM576="DC1MDB02","DC1",IF(Sheet1!AM576="DC1MDB03","DC1",IF(Sheet1!AM576="DC1MDB04","DC1",IF(Sheet1!AM576="DC1MDB05","DC1",IF(Sheet1!AM576="DC1MDB06","DC1",IF(Sheet1!AM576="DC1MDB07","DC1",IF(Sheet1!AM576="DC1MDB08","DC1",IF(Sheet1!AM576="DC1MDB09","DC1",IF(Sheet1!AM576="DC1MDB10","DC1",IF(Sheet1!AM576="DC4MDB01","DC4",IF(Sheet1!AM576="DC4MDB02","DC4",IF(Sheet1!AM576="DC4MDB03","DC4",IF(Sheet1!AM576="DC4MDB04","DC4",IF(Sheet1!AM576="DC4MDB05","DC4",IF(Sheet1!AM576="DC4MDB06","DC4",IF(Sheet1!AM576="DC4MDB07","DC4",IF(Sheet1!AM576="DC4MDB08","DC4",IF(Sheet1!AM576="DC4MDB09","DC4",IF(Sheet1!AM576="DC4MDB10","DC4","$False"))))))))))))))))))))</f>
        <v>DC4</v>
      </c>
      <c r="AF576" t="s">
        <v>35</v>
      </c>
      <c r="AG576" t="e">
        <f t="shared" si="52"/>
        <v>#VALUE!</v>
      </c>
      <c r="AH576" t="e">
        <f t="shared" si="53"/>
        <v>#VALUE!</v>
      </c>
      <c r="AI576" t="s">
        <v>11</v>
      </c>
      <c r="AJ576" t="s">
        <v>12</v>
      </c>
      <c r="AK576" t="s">
        <v>13</v>
      </c>
      <c r="AL576" t="s">
        <v>14</v>
      </c>
      <c r="AM576" t="s">
        <v>5</v>
      </c>
      <c r="AN576" t="s">
        <v>15</v>
      </c>
      <c r="AO576" t="s">
        <v>16</v>
      </c>
      <c r="AP576" t="s">
        <v>17</v>
      </c>
      <c r="AQ576" t="s">
        <v>18</v>
      </c>
      <c r="AR576" t="s">
        <v>19</v>
      </c>
    </row>
    <row r="577" spans="1:44" ht="13.5" customHeight="1">
      <c r="A577" s="7"/>
      <c r="B577" s="7"/>
      <c r="C577" s="7"/>
      <c r="D577" s="8"/>
      <c r="F577" s="9" t="str">
        <f>(Sheet1!AE577)</f>
        <v/>
      </c>
      <c r="G577" t="str">
        <f>IF(OR(Sheet1!AH577="Yes",Sheet1!AF577="Yes"),"\\CMFP538\"&amp;Sheet1!AK577,"")</f>
        <v/>
      </c>
      <c r="H577" t="str">
        <f>IF(G577="","",Sheet1!AK577)</f>
        <v/>
      </c>
      <c r="I577" t="str">
        <f>IF(G577="","",Sheet1!AJ577)</f>
        <v/>
      </c>
      <c r="J577" t="e">
        <f>PROPER(Sheet1!Z577)</f>
        <v>#VALUE!</v>
      </c>
      <c r="K577" t="e">
        <f>PROPER(TRIM(IF(ISERROR(Sheet1!N577),Sheet1!Q577,Sheet1!N577)))</f>
        <v>#VALUE!</v>
      </c>
      <c r="L577" t="e">
        <f>PROPER(Sheet1!V577)</f>
        <v>#VALUE!</v>
      </c>
      <c r="M577" t="str">
        <f>TRIM(IF(ISERROR(Sheet1!P577),"",Sheet1!P577))</f>
        <v/>
      </c>
      <c r="N577" s="6" t="e">
        <f>(Sheet1!AA577)</f>
        <v>#VALUE!</v>
      </c>
      <c r="O577" s="6" t="e">
        <f t="shared" si="49"/>
        <v>#VALUE!</v>
      </c>
      <c r="P577" s="6" t="e">
        <f>IF(Sheet1!X577="No","No",IF(Sheet1!X577="","No","Yes"))</f>
        <v>#VALUE!</v>
      </c>
      <c r="Q577" t="e">
        <f>(Sheet1!AB577)</f>
        <v>#VALUE!</v>
      </c>
      <c r="R577" s="6" t="e">
        <f>IF(Sheet1!F577=FALSE,Q577,Sheet1!G577&amp;Sheet1!F577)</f>
        <v>#VALUE!</v>
      </c>
      <c r="S577" s="6" t="e">
        <f t="shared" si="50"/>
        <v>#VALUE!</v>
      </c>
      <c r="T577" s="6" t="e">
        <f>IF(Sheet1!A577=0,"C=US;A= ;P=Regional Municip;O=Lisgar;S="&amp;K577&amp;";"&amp;"G="&amp;L577&amp;";"&amp;"I="&amp;M577&amp;";","C=US;A= ;P=Regional Municip;O=Lisgar;S="&amp;K577&amp;";"&amp;"G="&amp;L577&amp;Sheet1!A577&amp;";"&amp;"I="&amp;M577&amp;";")</f>
        <v>#N/A</v>
      </c>
      <c r="U577" t="str">
        <f ca="1">(Sheet1!AM577)</f>
        <v>DC4MDB04</v>
      </c>
      <c r="V577" t="e">
        <f>(Sheet1!AC577)</f>
        <v>#VALUE!</v>
      </c>
      <c r="W577" t="e">
        <f>Sheet3!D577</f>
        <v>#VALUE!</v>
      </c>
      <c r="X577" t="e">
        <f>Sheet3!E577</f>
        <v>#VALUE!</v>
      </c>
      <c r="Y577" t="str">
        <f t="shared" si="48"/>
        <v/>
      </c>
      <c r="Z577" t="str">
        <f>IF(ISERROR(Sheet1!AI577),"",Sheet1!AI577)</f>
        <v/>
      </c>
      <c r="AA577" t="e">
        <f>IF(Sheet1!W577="Councillors",5120,IF(Sheet1!W577="Information Technology Services Dept.",1024,IF(Sheet1!W577="City Clerk and Solicitor Dept",1953,"No")))</f>
        <v>#VALUE!</v>
      </c>
      <c r="AB577" s="5" t="s">
        <v>96</v>
      </c>
      <c r="AC577" t="e">
        <f>IF(Sheet1!W577="Councillors",4608,IF(Sheet1!W577="Information Technology Services Dept.",921,IF(Sheet1!W577="City Clerk and Solicitor Dept",1855,"No")))</f>
        <v>#VALUE!</v>
      </c>
      <c r="AD577" t="e">
        <f t="shared" si="51"/>
        <v>#VALUE!</v>
      </c>
      <c r="AE577" t="str">
        <f ca="1">IF(Sheet1!AM577="DC1MDB01","DC1",IF(Sheet1!AM577="DC1MDB02","DC1",IF(Sheet1!AM577="DC1MDB03","DC1",IF(Sheet1!AM577="DC1MDB04","DC1",IF(Sheet1!AM577="DC1MDB05","DC1",IF(Sheet1!AM577="DC1MDB06","DC1",IF(Sheet1!AM577="DC1MDB07","DC1",IF(Sheet1!AM577="DC1MDB08","DC1",IF(Sheet1!AM577="DC1MDB09","DC1",IF(Sheet1!AM577="DC1MDB10","DC1",IF(Sheet1!AM577="DC4MDB01","DC4",IF(Sheet1!AM577="DC4MDB02","DC4",IF(Sheet1!AM577="DC4MDB03","DC4",IF(Sheet1!AM577="DC4MDB04","DC4",IF(Sheet1!AM577="DC4MDB05","DC4",IF(Sheet1!AM577="DC4MDB06","DC4",IF(Sheet1!AM577="DC4MDB07","DC4",IF(Sheet1!AM577="DC4MDB08","DC4",IF(Sheet1!AM577="DC4MDB09","DC4",IF(Sheet1!AM577="DC4MDB10","DC4","$False"))))))))))))))))))))</f>
        <v>DC4</v>
      </c>
      <c r="AF577" t="s">
        <v>35</v>
      </c>
      <c r="AG577" t="e">
        <f t="shared" si="52"/>
        <v>#VALUE!</v>
      </c>
      <c r="AH577" t="e">
        <f t="shared" si="53"/>
        <v>#VALUE!</v>
      </c>
      <c r="AI577" t="s">
        <v>11</v>
      </c>
      <c r="AJ577" t="s">
        <v>12</v>
      </c>
      <c r="AK577" t="s">
        <v>13</v>
      </c>
      <c r="AL577" t="s">
        <v>14</v>
      </c>
      <c r="AM577" t="s">
        <v>5</v>
      </c>
      <c r="AN577" t="s">
        <v>15</v>
      </c>
      <c r="AO577" t="s">
        <v>16</v>
      </c>
      <c r="AP577" t="s">
        <v>17</v>
      </c>
      <c r="AQ577" t="s">
        <v>18</v>
      </c>
      <c r="AR577" t="s">
        <v>19</v>
      </c>
    </row>
    <row r="578" spans="1:44" ht="13.5" customHeight="1">
      <c r="A578" s="7"/>
      <c r="B578" s="7"/>
      <c r="C578" s="7"/>
      <c r="D578" s="8"/>
      <c r="F578" s="9" t="str">
        <f>(Sheet1!AE578)</f>
        <v/>
      </c>
      <c r="G578" t="str">
        <f>IF(OR(Sheet1!AH578="Yes",Sheet1!AF578="Yes"),"\\CMFP538\"&amp;Sheet1!AK578,"")</f>
        <v/>
      </c>
      <c r="H578" t="str">
        <f>IF(G578="","",Sheet1!AK578)</f>
        <v/>
      </c>
      <c r="I578" t="str">
        <f>IF(G578="","",Sheet1!AJ578)</f>
        <v/>
      </c>
      <c r="J578" t="e">
        <f>PROPER(Sheet1!Z578)</f>
        <v>#VALUE!</v>
      </c>
      <c r="K578" t="e">
        <f>PROPER(TRIM(IF(ISERROR(Sheet1!N578),Sheet1!Q578,Sheet1!N578)))</f>
        <v>#VALUE!</v>
      </c>
      <c r="L578" t="e">
        <f>PROPER(Sheet1!V578)</f>
        <v>#VALUE!</v>
      </c>
      <c r="M578" t="str">
        <f>TRIM(IF(ISERROR(Sheet1!P578),"",Sheet1!P578))</f>
        <v/>
      </c>
      <c r="N578" s="6" t="e">
        <f>(Sheet1!AA578)</f>
        <v>#VALUE!</v>
      </c>
      <c r="O578" s="6" t="e">
        <f t="shared" si="49"/>
        <v>#VALUE!</v>
      </c>
      <c r="P578" s="6" t="e">
        <f>IF(Sheet1!X578="No","No",IF(Sheet1!X578="","No","Yes"))</f>
        <v>#VALUE!</v>
      </c>
      <c r="Q578" t="e">
        <f>(Sheet1!AB578)</f>
        <v>#VALUE!</v>
      </c>
      <c r="R578" s="6" t="e">
        <f>IF(Sheet1!F578=FALSE,Q578,Sheet1!G578&amp;Sheet1!F578)</f>
        <v>#VALUE!</v>
      </c>
      <c r="S578" s="6" t="e">
        <f t="shared" si="50"/>
        <v>#VALUE!</v>
      </c>
      <c r="T578" s="6" t="e">
        <f>IF(Sheet1!A578=0,"C=US;A= ;P=Regional Municip;O=Lisgar;S="&amp;K578&amp;";"&amp;"G="&amp;L578&amp;";"&amp;"I="&amp;M578&amp;";","C=US;A= ;P=Regional Municip;O=Lisgar;S="&amp;K578&amp;";"&amp;"G="&amp;L578&amp;Sheet1!A578&amp;";"&amp;"I="&amp;M578&amp;";")</f>
        <v>#N/A</v>
      </c>
      <c r="U578" t="str">
        <f ca="1">(Sheet1!AM578)</f>
        <v>DC1MDB06</v>
      </c>
      <c r="V578" t="e">
        <f>(Sheet1!AC578)</f>
        <v>#VALUE!</v>
      </c>
      <c r="W578" t="e">
        <f>Sheet3!D578</f>
        <v>#VALUE!</v>
      </c>
      <c r="X578" t="e">
        <f>Sheet3!E578</f>
        <v>#VALUE!</v>
      </c>
      <c r="Y578" t="str">
        <f t="shared" ref="Y578:Y641" si="54">IF(G578="","","\\CMFP538\e$\USR\"&amp;N578)</f>
        <v/>
      </c>
      <c r="Z578" t="str">
        <f>IF(ISERROR(Sheet1!AI578),"",Sheet1!AI578)</f>
        <v/>
      </c>
      <c r="AA578" t="e">
        <f>IF(Sheet1!W578="Councillors",5120,IF(Sheet1!W578="Information Technology Services Dept.",1024,IF(Sheet1!W578="City Clerk and Solicitor Dept",1953,"No")))</f>
        <v>#VALUE!</v>
      </c>
      <c r="AB578" s="5" t="s">
        <v>96</v>
      </c>
      <c r="AC578" t="e">
        <f>IF(Sheet1!W578="Councillors",4608,IF(Sheet1!W578="Information Technology Services Dept.",921,IF(Sheet1!W578="City Clerk and Solicitor Dept",1855,"No")))</f>
        <v>#VALUE!</v>
      </c>
      <c r="AD578" t="e">
        <f t="shared" si="51"/>
        <v>#VALUE!</v>
      </c>
      <c r="AE578" t="str">
        <f ca="1">IF(Sheet1!AM578="DC1MDB01","DC1",IF(Sheet1!AM578="DC1MDB02","DC1",IF(Sheet1!AM578="DC1MDB03","DC1",IF(Sheet1!AM578="DC1MDB04","DC1",IF(Sheet1!AM578="DC1MDB05","DC1",IF(Sheet1!AM578="DC1MDB06","DC1",IF(Sheet1!AM578="DC1MDB07","DC1",IF(Sheet1!AM578="DC1MDB08","DC1",IF(Sheet1!AM578="DC1MDB09","DC1",IF(Sheet1!AM578="DC1MDB10","DC1",IF(Sheet1!AM578="DC4MDB01","DC4",IF(Sheet1!AM578="DC4MDB02","DC4",IF(Sheet1!AM578="DC4MDB03","DC4",IF(Sheet1!AM578="DC4MDB04","DC4",IF(Sheet1!AM578="DC4MDB05","DC4",IF(Sheet1!AM578="DC4MDB06","DC4",IF(Sheet1!AM578="DC4MDB07","DC4",IF(Sheet1!AM578="DC4MDB08","DC4",IF(Sheet1!AM578="DC4MDB09","DC4",IF(Sheet1!AM578="DC4MDB10","DC4","$False"))))))))))))))))))))</f>
        <v>DC1</v>
      </c>
      <c r="AF578" t="s">
        <v>35</v>
      </c>
      <c r="AG578" t="e">
        <f t="shared" si="52"/>
        <v>#VALUE!</v>
      </c>
      <c r="AH578" t="e">
        <f t="shared" si="53"/>
        <v>#VALUE!</v>
      </c>
      <c r="AI578" t="s">
        <v>11</v>
      </c>
      <c r="AJ578" t="s">
        <v>12</v>
      </c>
      <c r="AK578" t="s">
        <v>13</v>
      </c>
      <c r="AL578" t="s">
        <v>14</v>
      </c>
      <c r="AM578" t="s">
        <v>5</v>
      </c>
      <c r="AN578" t="s">
        <v>15</v>
      </c>
      <c r="AO578" t="s">
        <v>16</v>
      </c>
      <c r="AP578" t="s">
        <v>17</v>
      </c>
      <c r="AQ578" t="s">
        <v>18</v>
      </c>
      <c r="AR578" t="s">
        <v>19</v>
      </c>
    </row>
    <row r="579" spans="1:44" ht="13.5" customHeight="1">
      <c r="A579" s="7"/>
      <c r="B579" s="7"/>
      <c r="C579" s="7"/>
      <c r="D579" s="8"/>
      <c r="F579" s="9" t="str">
        <f>(Sheet1!AE579)</f>
        <v/>
      </c>
      <c r="G579" t="str">
        <f>IF(OR(Sheet1!AH579="Yes",Sheet1!AF579="Yes"),"\\CMFP538\"&amp;Sheet1!AK579,"")</f>
        <v/>
      </c>
      <c r="H579" t="str">
        <f>IF(G579="","",Sheet1!AK579)</f>
        <v/>
      </c>
      <c r="I579" t="str">
        <f>IF(G579="","",Sheet1!AJ579)</f>
        <v/>
      </c>
      <c r="J579" t="e">
        <f>PROPER(Sheet1!Z579)</f>
        <v>#VALUE!</v>
      </c>
      <c r="K579" t="e">
        <f>PROPER(TRIM(IF(ISERROR(Sheet1!N579),Sheet1!Q579,Sheet1!N579)))</f>
        <v>#VALUE!</v>
      </c>
      <c r="L579" t="e">
        <f>PROPER(Sheet1!V579)</f>
        <v>#VALUE!</v>
      </c>
      <c r="M579" t="str">
        <f>TRIM(IF(ISERROR(Sheet1!P579),"",Sheet1!P579))</f>
        <v/>
      </c>
      <c r="N579" s="6" t="e">
        <f>(Sheet1!AA579)</f>
        <v>#VALUE!</v>
      </c>
      <c r="O579" s="6" t="e">
        <f t="shared" ref="O579:O642" si="55">LOWER(N579)</f>
        <v>#VALUE!</v>
      </c>
      <c r="P579" s="6" t="e">
        <f>IF(Sheet1!X579="No","No",IF(Sheet1!X579="","No","Yes"))</f>
        <v>#VALUE!</v>
      </c>
      <c r="Q579" t="e">
        <f>(Sheet1!AB579)</f>
        <v>#VALUE!</v>
      </c>
      <c r="R579" s="6" t="e">
        <f>IF(Sheet1!F579=FALSE,Q579,Sheet1!G579&amp;Sheet1!F579)</f>
        <v>#VALUE!</v>
      </c>
      <c r="S579" s="6" t="e">
        <f t="shared" ref="S579:S642" si="56">"RFAX:"&amp;Q579</f>
        <v>#VALUE!</v>
      </c>
      <c r="T579" s="6" t="e">
        <f>IF(Sheet1!A579=0,"C=US;A= ;P=Regional Municip;O=Lisgar;S="&amp;K579&amp;";"&amp;"G="&amp;L579&amp;";"&amp;"I="&amp;M579&amp;";","C=US;A= ;P=Regional Municip;O=Lisgar;S="&amp;K579&amp;";"&amp;"G="&amp;L579&amp;Sheet1!A579&amp;";"&amp;"I="&amp;M579&amp;";")</f>
        <v>#N/A</v>
      </c>
      <c r="U579" t="str">
        <f ca="1">(Sheet1!AM579)</f>
        <v>DC4MDB02</v>
      </c>
      <c r="V579" t="e">
        <f>(Sheet1!AC579)</f>
        <v>#VALUE!</v>
      </c>
      <c r="W579" t="e">
        <f>Sheet3!D579</f>
        <v>#VALUE!</v>
      </c>
      <c r="X579" t="e">
        <f>Sheet3!E579</f>
        <v>#VALUE!</v>
      </c>
      <c r="Y579" t="str">
        <f t="shared" si="54"/>
        <v/>
      </c>
      <c r="Z579" t="str">
        <f>IF(ISERROR(Sheet1!AI579),"",Sheet1!AI579)</f>
        <v/>
      </c>
      <c r="AA579" t="e">
        <f>IF(Sheet1!W579="Councillors",5120,IF(Sheet1!W579="Information Technology Services Dept.",1024,IF(Sheet1!W579="City Clerk and Solicitor Dept",1953,"No")))</f>
        <v>#VALUE!</v>
      </c>
      <c r="AB579" s="5" t="s">
        <v>96</v>
      </c>
      <c r="AC579" t="e">
        <f>IF(Sheet1!W579="Councillors",4608,IF(Sheet1!W579="Information Technology Services Dept.",921,IF(Sheet1!W579="City Clerk and Solicitor Dept",1855,"No")))</f>
        <v>#VALUE!</v>
      </c>
      <c r="AD579" t="e">
        <f t="shared" ref="AD579:AD642" si="57">IF(AC579&gt;="0","Yes","No")</f>
        <v>#VALUE!</v>
      </c>
      <c r="AE579" t="str">
        <f ca="1">IF(Sheet1!AM579="DC1MDB01","DC1",IF(Sheet1!AM579="DC1MDB02","DC1",IF(Sheet1!AM579="DC1MDB03","DC1",IF(Sheet1!AM579="DC1MDB04","DC1",IF(Sheet1!AM579="DC1MDB05","DC1",IF(Sheet1!AM579="DC1MDB06","DC1",IF(Sheet1!AM579="DC1MDB07","DC1",IF(Sheet1!AM579="DC1MDB08","DC1",IF(Sheet1!AM579="DC1MDB09","DC1",IF(Sheet1!AM579="DC1MDB10","DC1",IF(Sheet1!AM579="DC4MDB01","DC4",IF(Sheet1!AM579="DC4MDB02","DC4",IF(Sheet1!AM579="DC4MDB03","DC4",IF(Sheet1!AM579="DC4MDB04","DC4",IF(Sheet1!AM579="DC4MDB05","DC4",IF(Sheet1!AM579="DC4MDB06","DC4",IF(Sheet1!AM579="DC4MDB07","DC4",IF(Sheet1!AM579="DC4MDB08","DC4",IF(Sheet1!AM579="DC4MDB09","DC4",IF(Sheet1!AM579="DC4MDB10","DC4","$False"))))))))))))))))))))</f>
        <v>DC4</v>
      </c>
      <c r="AF579" t="s">
        <v>35</v>
      </c>
      <c r="AG579" t="e">
        <f t="shared" ref="AG579:AG642" si="58">IF(AA579=5120,"5GB",IF(AA579=1024,"1GB",IF(AA579=1953,"2GB","512MB")))</f>
        <v>#VALUE!</v>
      </c>
      <c r="AH579" t="e">
        <f t="shared" ref="AH579:AH642" si="59">IF(Q579="","","\&gt;C2C ArchiveOne Email Auto delete "&amp;AE579)</f>
        <v>#VALUE!</v>
      </c>
      <c r="AI579" t="s">
        <v>11</v>
      </c>
      <c r="AJ579" t="s">
        <v>12</v>
      </c>
      <c r="AK579" t="s">
        <v>13</v>
      </c>
      <c r="AL579" t="s">
        <v>14</v>
      </c>
      <c r="AM579" t="s">
        <v>5</v>
      </c>
      <c r="AN579" t="s">
        <v>15</v>
      </c>
      <c r="AO579" t="s">
        <v>16</v>
      </c>
      <c r="AP579" t="s">
        <v>17</v>
      </c>
      <c r="AQ579" t="s">
        <v>18</v>
      </c>
      <c r="AR579" t="s">
        <v>19</v>
      </c>
    </row>
    <row r="580" spans="1:44" ht="13.5" customHeight="1">
      <c r="A580" s="7"/>
      <c r="B580" s="7"/>
      <c r="C580" s="7"/>
      <c r="D580" s="8"/>
      <c r="F580" s="9" t="str">
        <f>(Sheet1!AE580)</f>
        <v/>
      </c>
      <c r="G580" t="str">
        <f>IF(OR(Sheet1!AH580="Yes",Sheet1!AF580="Yes"),"\\CMFP538\"&amp;Sheet1!AK580,"")</f>
        <v/>
      </c>
      <c r="H580" t="str">
        <f>IF(G580="","",Sheet1!AK580)</f>
        <v/>
      </c>
      <c r="I580" t="str">
        <f>IF(G580="","",Sheet1!AJ580)</f>
        <v/>
      </c>
      <c r="J580" t="e">
        <f>PROPER(Sheet1!Z580)</f>
        <v>#VALUE!</v>
      </c>
      <c r="K580" t="e">
        <f>PROPER(TRIM(IF(ISERROR(Sheet1!N580),Sheet1!Q580,Sheet1!N580)))</f>
        <v>#VALUE!</v>
      </c>
      <c r="L580" t="e">
        <f>PROPER(Sheet1!V580)</f>
        <v>#VALUE!</v>
      </c>
      <c r="M580" t="str">
        <f>TRIM(IF(ISERROR(Sheet1!P580),"",Sheet1!P580))</f>
        <v/>
      </c>
      <c r="N580" s="6" t="e">
        <f>(Sheet1!AA580)</f>
        <v>#VALUE!</v>
      </c>
      <c r="O580" s="6" t="e">
        <f t="shared" si="55"/>
        <v>#VALUE!</v>
      </c>
      <c r="P580" s="6" t="e">
        <f>IF(Sheet1!X580="No","No",IF(Sheet1!X580="","No","Yes"))</f>
        <v>#VALUE!</v>
      </c>
      <c r="Q580" t="e">
        <f>(Sheet1!AB580)</f>
        <v>#VALUE!</v>
      </c>
      <c r="R580" s="6" t="e">
        <f>IF(Sheet1!F580=FALSE,Q580,Sheet1!G580&amp;Sheet1!F580)</f>
        <v>#VALUE!</v>
      </c>
      <c r="S580" s="6" t="e">
        <f t="shared" si="56"/>
        <v>#VALUE!</v>
      </c>
      <c r="T580" s="6" t="e">
        <f>IF(Sheet1!A580=0,"C=US;A= ;P=Regional Municip;O=Lisgar;S="&amp;K580&amp;";"&amp;"G="&amp;L580&amp;";"&amp;"I="&amp;M580&amp;";","C=US;A= ;P=Regional Municip;O=Lisgar;S="&amp;K580&amp;";"&amp;"G="&amp;L580&amp;Sheet1!A580&amp;";"&amp;"I="&amp;M580&amp;";")</f>
        <v>#N/A</v>
      </c>
      <c r="U580" t="str">
        <f ca="1">(Sheet1!AM580)</f>
        <v>DC4MDB06</v>
      </c>
      <c r="V580" t="e">
        <f>(Sheet1!AC580)</f>
        <v>#VALUE!</v>
      </c>
      <c r="W580" t="e">
        <f>Sheet3!D580</f>
        <v>#VALUE!</v>
      </c>
      <c r="X580" t="e">
        <f>Sheet3!E580</f>
        <v>#VALUE!</v>
      </c>
      <c r="Y580" t="str">
        <f t="shared" si="54"/>
        <v/>
      </c>
      <c r="Z580" t="str">
        <f>IF(ISERROR(Sheet1!AI580),"",Sheet1!AI580)</f>
        <v/>
      </c>
      <c r="AA580" t="e">
        <f>IF(Sheet1!W580="Councillors",5120,IF(Sheet1!W580="Information Technology Services Dept.",1024,IF(Sheet1!W580="City Clerk and Solicitor Dept",1953,"No")))</f>
        <v>#VALUE!</v>
      </c>
      <c r="AB580" s="5" t="s">
        <v>96</v>
      </c>
      <c r="AC580" t="e">
        <f>IF(Sheet1!W580="Councillors",4608,IF(Sheet1!W580="Information Technology Services Dept.",921,IF(Sheet1!W580="City Clerk and Solicitor Dept",1855,"No")))</f>
        <v>#VALUE!</v>
      </c>
      <c r="AD580" t="e">
        <f t="shared" si="57"/>
        <v>#VALUE!</v>
      </c>
      <c r="AE580" t="str">
        <f ca="1">IF(Sheet1!AM580="DC1MDB01","DC1",IF(Sheet1!AM580="DC1MDB02","DC1",IF(Sheet1!AM580="DC1MDB03","DC1",IF(Sheet1!AM580="DC1MDB04","DC1",IF(Sheet1!AM580="DC1MDB05","DC1",IF(Sheet1!AM580="DC1MDB06","DC1",IF(Sheet1!AM580="DC1MDB07","DC1",IF(Sheet1!AM580="DC1MDB08","DC1",IF(Sheet1!AM580="DC1MDB09","DC1",IF(Sheet1!AM580="DC1MDB10","DC1",IF(Sheet1!AM580="DC4MDB01","DC4",IF(Sheet1!AM580="DC4MDB02","DC4",IF(Sheet1!AM580="DC4MDB03","DC4",IF(Sheet1!AM580="DC4MDB04","DC4",IF(Sheet1!AM580="DC4MDB05","DC4",IF(Sheet1!AM580="DC4MDB06","DC4",IF(Sheet1!AM580="DC4MDB07","DC4",IF(Sheet1!AM580="DC4MDB08","DC4",IF(Sheet1!AM580="DC4MDB09","DC4",IF(Sheet1!AM580="DC4MDB10","DC4","$False"))))))))))))))))))))</f>
        <v>DC4</v>
      </c>
      <c r="AF580" t="s">
        <v>35</v>
      </c>
      <c r="AG580" t="e">
        <f t="shared" si="58"/>
        <v>#VALUE!</v>
      </c>
      <c r="AH580" t="e">
        <f t="shared" si="59"/>
        <v>#VALUE!</v>
      </c>
      <c r="AI580" t="s">
        <v>11</v>
      </c>
      <c r="AJ580" t="s">
        <v>12</v>
      </c>
      <c r="AK580" t="s">
        <v>13</v>
      </c>
      <c r="AL580" t="s">
        <v>14</v>
      </c>
      <c r="AM580" t="s">
        <v>5</v>
      </c>
      <c r="AN580" t="s">
        <v>15</v>
      </c>
      <c r="AO580" t="s">
        <v>16</v>
      </c>
      <c r="AP580" t="s">
        <v>17</v>
      </c>
      <c r="AQ580" t="s">
        <v>18</v>
      </c>
      <c r="AR580" t="s">
        <v>19</v>
      </c>
    </row>
    <row r="581" spans="1:44" ht="13.5" customHeight="1">
      <c r="A581" s="7"/>
      <c r="B581" s="7"/>
      <c r="C581" s="7"/>
      <c r="D581" s="8"/>
      <c r="F581" s="9" t="str">
        <f>(Sheet1!AE581)</f>
        <v/>
      </c>
      <c r="G581" t="str">
        <f>IF(OR(Sheet1!AH581="Yes",Sheet1!AF581="Yes"),"\\CMFP538\"&amp;Sheet1!AK581,"")</f>
        <v/>
      </c>
      <c r="H581" t="str">
        <f>IF(G581="","",Sheet1!AK581)</f>
        <v/>
      </c>
      <c r="I581" t="str">
        <f>IF(G581="","",Sheet1!AJ581)</f>
        <v/>
      </c>
      <c r="J581" t="e">
        <f>PROPER(Sheet1!Z581)</f>
        <v>#VALUE!</v>
      </c>
      <c r="K581" t="e">
        <f>PROPER(TRIM(IF(ISERROR(Sheet1!N581),Sheet1!Q581,Sheet1!N581)))</f>
        <v>#VALUE!</v>
      </c>
      <c r="L581" t="e">
        <f>PROPER(Sheet1!V581)</f>
        <v>#VALUE!</v>
      </c>
      <c r="M581" t="str">
        <f>TRIM(IF(ISERROR(Sheet1!P581),"",Sheet1!P581))</f>
        <v/>
      </c>
      <c r="N581" s="6" t="e">
        <f>(Sheet1!AA581)</f>
        <v>#VALUE!</v>
      </c>
      <c r="O581" s="6" t="e">
        <f t="shared" si="55"/>
        <v>#VALUE!</v>
      </c>
      <c r="P581" s="6" t="e">
        <f>IF(Sheet1!X581="No","No",IF(Sheet1!X581="","No","Yes"))</f>
        <v>#VALUE!</v>
      </c>
      <c r="Q581" t="e">
        <f>(Sheet1!AB581)</f>
        <v>#VALUE!</v>
      </c>
      <c r="R581" s="6" t="e">
        <f>IF(Sheet1!F581=FALSE,Q581,Sheet1!G581&amp;Sheet1!F581)</f>
        <v>#VALUE!</v>
      </c>
      <c r="S581" s="6" t="e">
        <f t="shared" si="56"/>
        <v>#VALUE!</v>
      </c>
      <c r="T581" s="6" t="e">
        <f>IF(Sheet1!A581=0,"C=US;A= ;P=Regional Municip;O=Lisgar;S="&amp;K581&amp;";"&amp;"G="&amp;L581&amp;";"&amp;"I="&amp;M581&amp;";","C=US;A= ;P=Regional Municip;O=Lisgar;S="&amp;K581&amp;";"&amp;"G="&amp;L581&amp;Sheet1!A581&amp;";"&amp;"I="&amp;M581&amp;";")</f>
        <v>#N/A</v>
      </c>
      <c r="U581" t="str">
        <f ca="1">(Sheet1!AM581)</f>
        <v>DC4MDB01</v>
      </c>
      <c r="V581" t="e">
        <f>(Sheet1!AC581)</f>
        <v>#VALUE!</v>
      </c>
      <c r="W581" t="e">
        <f>Sheet3!D581</f>
        <v>#VALUE!</v>
      </c>
      <c r="X581" t="e">
        <f>Sheet3!E581</f>
        <v>#VALUE!</v>
      </c>
      <c r="Y581" t="str">
        <f t="shared" si="54"/>
        <v/>
      </c>
      <c r="Z581" t="str">
        <f>IF(ISERROR(Sheet1!AI581),"",Sheet1!AI581)</f>
        <v/>
      </c>
      <c r="AA581" t="e">
        <f>IF(Sheet1!W581="Councillors",5120,IF(Sheet1!W581="Information Technology Services Dept.",1024,IF(Sheet1!W581="City Clerk and Solicitor Dept",1953,"No")))</f>
        <v>#VALUE!</v>
      </c>
      <c r="AB581" s="5" t="s">
        <v>96</v>
      </c>
      <c r="AC581" t="e">
        <f>IF(Sheet1!W581="Councillors",4608,IF(Sheet1!W581="Information Technology Services Dept.",921,IF(Sheet1!W581="City Clerk and Solicitor Dept",1855,"No")))</f>
        <v>#VALUE!</v>
      </c>
      <c r="AD581" t="e">
        <f t="shared" si="57"/>
        <v>#VALUE!</v>
      </c>
      <c r="AE581" t="str">
        <f ca="1">IF(Sheet1!AM581="DC1MDB01","DC1",IF(Sheet1!AM581="DC1MDB02","DC1",IF(Sheet1!AM581="DC1MDB03","DC1",IF(Sheet1!AM581="DC1MDB04","DC1",IF(Sheet1!AM581="DC1MDB05","DC1",IF(Sheet1!AM581="DC1MDB06","DC1",IF(Sheet1!AM581="DC1MDB07","DC1",IF(Sheet1!AM581="DC1MDB08","DC1",IF(Sheet1!AM581="DC1MDB09","DC1",IF(Sheet1!AM581="DC1MDB10","DC1",IF(Sheet1!AM581="DC4MDB01","DC4",IF(Sheet1!AM581="DC4MDB02","DC4",IF(Sheet1!AM581="DC4MDB03","DC4",IF(Sheet1!AM581="DC4MDB04","DC4",IF(Sheet1!AM581="DC4MDB05","DC4",IF(Sheet1!AM581="DC4MDB06","DC4",IF(Sheet1!AM581="DC4MDB07","DC4",IF(Sheet1!AM581="DC4MDB08","DC4",IF(Sheet1!AM581="DC4MDB09","DC4",IF(Sheet1!AM581="DC4MDB10","DC4","$False"))))))))))))))))))))</f>
        <v>DC4</v>
      </c>
      <c r="AF581" t="s">
        <v>35</v>
      </c>
      <c r="AG581" t="e">
        <f t="shared" si="58"/>
        <v>#VALUE!</v>
      </c>
      <c r="AH581" t="e">
        <f t="shared" si="59"/>
        <v>#VALUE!</v>
      </c>
      <c r="AI581" t="s">
        <v>11</v>
      </c>
      <c r="AJ581" t="s">
        <v>12</v>
      </c>
      <c r="AK581" t="s">
        <v>13</v>
      </c>
      <c r="AL581" t="s">
        <v>14</v>
      </c>
      <c r="AM581" t="s">
        <v>5</v>
      </c>
      <c r="AN581" t="s">
        <v>15</v>
      </c>
      <c r="AO581" t="s">
        <v>16</v>
      </c>
      <c r="AP581" t="s">
        <v>17</v>
      </c>
      <c r="AQ581" t="s">
        <v>18</v>
      </c>
      <c r="AR581" t="s">
        <v>19</v>
      </c>
    </row>
    <row r="582" spans="1:44" ht="13.5" customHeight="1">
      <c r="A582" s="7"/>
      <c r="B582" s="7"/>
      <c r="C582" s="7"/>
      <c r="D582" s="8"/>
      <c r="F582" s="9" t="str">
        <f>(Sheet1!AE582)</f>
        <v/>
      </c>
      <c r="G582" t="str">
        <f>IF(OR(Sheet1!AH582="Yes",Sheet1!AF582="Yes"),"\\CMFP538\"&amp;Sheet1!AK582,"")</f>
        <v/>
      </c>
      <c r="H582" t="str">
        <f>IF(G582="","",Sheet1!AK582)</f>
        <v/>
      </c>
      <c r="I582" t="str">
        <f>IF(G582="","",Sheet1!AJ582)</f>
        <v/>
      </c>
      <c r="J582" t="e">
        <f>PROPER(Sheet1!Z582)</f>
        <v>#VALUE!</v>
      </c>
      <c r="K582" t="e">
        <f>PROPER(TRIM(IF(ISERROR(Sheet1!N582),Sheet1!Q582,Sheet1!N582)))</f>
        <v>#VALUE!</v>
      </c>
      <c r="L582" t="e">
        <f>PROPER(Sheet1!V582)</f>
        <v>#VALUE!</v>
      </c>
      <c r="M582" t="str">
        <f>TRIM(IF(ISERROR(Sheet1!P582),"",Sheet1!P582))</f>
        <v/>
      </c>
      <c r="N582" s="6" t="e">
        <f>(Sheet1!AA582)</f>
        <v>#VALUE!</v>
      </c>
      <c r="O582" s="6" t="e">
        <f t="shared" si="55"/>
        <v>#VALUE!</v>
      </c>
      <c r="P582" s="6" t="e">
        <f>IF(Sheet1!X582="No","No",IF(Sheet1!X582="","No","Yes"))</f>
        <v>#VALUE!</v>
      </c>
      <c r="Q582" t="e">
        <f>(Sheet1!AB582)</f>
        <v>#VALUE!</v>
      </c>
      <c r="R582" s="6" t="e">
        <f>IF(Sheet1!F582=FALSE,Q582,Sheet1!G582&amp;Sheet1!F582)</f>
        <v>#VALUE!</v>
      </c>
      <c r="S582" s="6" t="e">
        <f t="shared" si="56"/>
        <v>#VALUE!</v>
      </c>
      <c r="T582" s="6" t="e">
        <f>IF(Sheet1!A582=0,"C=US;A= ;P=Regional Municip;O=Lisgar;S="&amp;K582&amp;";"&amp;"G="&amp;L582&amp;";"&amp;"I="&amp;M582&amp;";","C=US;A= ;P=Regional Municip;O=Lisgar;S="&amp;K582&amp;";"&amp;"G="&amp;L582&amp;Sheet1!A582&amp;";"&amp;"I="&amp;M582&amp;";")</f>
        <v>#N/A</v>
      </c>
      <c r="U582" t="str">
        <f ca="1">(Sheet1!AM582)</f>
        <v>DC1MDB07</v>
      </c>
      <c r="V582" t="e">
        <f>(Sheet1!AC582)</f>
        <v>#VALUE!</v>
      </c>
      <c r="W582" t="e">
        <f>Sheet3!D582</f>
        <v>#VALUE!</v>
      </c>
      <c r="X582" t="e">
        <f>Sheet3!E582</f>
        <v>#VALUE!</v>
      </c>
      <c r="Y582" t="str">
        <f t="shared" si="54"/>
        <v/>
      </c>
      <c r="Z582" t="str">
        <f>IF(ISERROR(Sheet1!AI582),"",Sheet1!AI582)</f>
        <v/>
      </c>
      <c r="AA582" t="e">
        <f>IF(Sheet1!W582="Councillors",5120,IF(Sheet1!W582="Information Technology Services Dept.",1024,IF(Sheet1!W582="City Clerk and Solicitor Dept",1953,"No")))</f>
        <v>#VALUE!</v>
      </c>
      <c r="AB582" s="5" t="s">
        <v>96</v>
      </c>
      <c r="AC582" t="e">
        <f>IF(Sheet1!W582="Councillors",4608,IF(Sheet1!W582="Information Technology Services Dept.",921,IF(Sheet1!W582="City Clerk and Solicitor Dept",1855,"No")))</f>
        <v>#VALUE!</v>
      </c>
      <c r="AD582" t="e">
        <f t="shared" si="57"/>
        <v>#VALUE!</v>
      </c>
      <c r="AE582" t="str">
        <f ca="1">IF(Sheet1!AM582="DC1MDB01","DC1",IF(Sheet1!AM582="DC1MDB02","DC1",IF(Sheet1!AM582="DC1MDB03","DC1",IF(Sheet1!AM582="DC1MDB04","DC1",IF(Sheet1!AM582="DC1MDB05","DC1",IF(Sheet1!AM582="DC1MDB06","DC1",IF(Sheet1!AM582="DC1MDB07","DC1",IF(Sheet1!AM582="DC1MDB08","DC1",IF(Sheet1!AM582="DC1MDB09","DC1",IF(Sheet1!AM582="DC1MDB10","DC1",IF(Sheet1!AM582="DC4MDB01","DC4",IF(Sheet1!AM582="DC4MDB02","DC4",IF(Sheet1!AM582="DC4MDB03","DC4",IF(Sheet1!AM582="DC4MDB04","DC4",IF(Sheet1!AM582="DC4MDB05","DC4",IF(Sheet1!AM582="DC4MDB06","DC4",IF(Sheet1!AM582="DC4MDB07","DC4",IF(Sheet1!AM582="DC4MDB08","DC4",IF(Sheet1!AM582="DC4MDB09","DC4",IF(Sheet1!AM582="DC4MDB10","DC4","$False"))))))))))))))))))))</f>
        <v>DC1</v>
      </c>
      <c r="AF582" t="s">
        <v>35</v>
      </c>
      <c r="AG582" t="e">
        <f t="shared" si="58"/>
        <v>#VALUE!</v>
      </c>
      <c r="AH582" t="e">
        <f t="shared" si="59"/>
        <v>#VALUE!</v>
      </c>
      <c r="AI582" t="s">
        <v>11</v>
      </c>
      <c r="AJ582" t="s">
        <v>12</v>
      </c>
      <c r="AK582" t="s">
        <v>13</v>
      </c>
      <c r="AL582" t="s">
        <v>14</v>
      </c>
      <c r="AM582" t="s">
        <v>5</v>
      </c>
      <c r="AN582" t="s">
        <v>15</v>
      </c>
      <c r="AO582" t="s">
        <v>16</v>
      </c>
      <c r="AP582" t="s">
        <v>17</v>
      </c>
      <c r="AQ582" t="s">
        <v>18</v>
      </c>
      <c r="AR582" t="s">
        <v>19</v>
      </c>
    </row>
    <row r="583" spans="1:44" ht="13.5" customHeight="1">
      <c r="A583" s="7"/>
      <c r="B583" s="7"/>
      <c r="C583" s="7"/>
      <c r="D583" s="8"/>
      <c r="F583" s="9" t="str">
        <f>(Sheet1!AE583)</f>
        <v/>
      </c>
      <c r="G583" t="str">
        <f>IF(OR(Sheet1!AH583="Yes",Sheet1!AF583="Yes"),"\\CMFP538\"&amp;Sheet1!AK583,"")</f>
        <v/>
      </c>
      <c r="H583" t="str">
        <f>IF(G583="","",Sheet1!AK583)</f>
        <v/>
      </c>
      <c r="I583" t="str">
        <f>IF(G583="","",Sheet1!AJ583)</f>
        <v/>
      </c>
      <c r="J583" t="e">
        <f>PROPER(Sheet1!Z583)</f>
        <v>#VALUE!</v>
      </c>
      <c r="K583" t="e">
        <f>PROPER(TRIM(IF(ISERROR(Sheet1!N583),Sheet1!Q583,Sheet1!N583)))</f>
        <v>#VALUE!</v>
      </c>
      <c r="L583" t="e">
        <f>PROPER(Sheet1!V583)</f>
        <v>#VALUE!</v>
      </c>
      <c r="M583" t="str">
        <f>TRIM(IF(ISERROR(Sheet1!P583),"",Sheet1!P583))</f>
        <v/>
      </c>
      <c r="N583" s="6" t="e">
        <f>(Sheet1!AA583)</f>
        <v>#VALUE!</v>
      </c>
      <c r="O583" s="6" t="e">
        <f t="shared" si="55"/>
        <v>#VALUE!</v>
      </c>
      <c r="P583" s="6" t="e">
        <f>IF(Sheet1!X583="No","No",IF(Sheet1!X583="","No","Yes"))</f>
        <v>#VALUE!</v>
      </c>
      <c r="Q583" t="e">
        <f>(Sheet1!AB583)</f>
        <v>#VALUE!</v>
      </c>
      <c r="R583" s="6" t="e">
        <f>IF(Sheet1!F583=FALSE,Q583,Sheet1!G583&amp;Sheet1!F583)</f>
        <v>#VALUE!</v>
      </c>
      <c r="S583" s="6" t="e">
        <f t="shared" si="56"/>
        <v>#VALUE!</v>
      </c>
      <c r="T583" s="6" t="e">
        <f>IF(Sheet1!A583=0,"C=US;A= ;P=Regional Municip;O=Lisgar;S="&amp;K583&amp;";"&amp;"G="&amp;L583&amp;";"&amp;"I="&amp;M583&amp;";","C=US;A= ;P=Regional Municip;O=Lisgar;S="&amp;K583&amp;";"&amp;"G="&amp;L583&amp;Sheet1!A583&amp;";"&amp;"I="&amp;M583&amp;";")</f>
        <v>#N/A</v>
      </c>
      <c r="U583" t="str">
        <f ca="1">(Sheet1!AM583)</f>
        <v>DC1MDB04</v>
      </c>
      <c r="V583" t="e">
        <f>(Sheet1!AC583)</f>
        <v>#VALUE!</v>
      </c>
      <c r="W583" t="e">
        <f>Sheet3!D583</f>
        <v>#VALUE!</v>
      </c>
      <c r="X583" t="e">
        <f>Sheet3!E583</f>
        <v>#VALUE!</v>
      </c>
      <c r="Y583" t="str">
        <f t="shared" si="54"/>
        <v/>
      </c>
      <c r="Z583" t="str">
        <f>IF(ISERROR(Sheet1!AI583),"",Sheet1!AI583)</f>
        <v/>
      </c>
      <c r="AA583" t="e">
        <f>IF(Sheet1!W583="Councillors",5120,IF(Sheet1!W583="Information Technology Services Dept.",1024,IF(Sheet1!W583="City Clerk and Solicitor Dept",1953,"No")))</f>
        <v>#VALUE!</v>
      </c>
      <c r="AB583" s="5" t="s">
        <v>96</v>
      </c>
      <c r="AC583" t="e">
        <f>IF(Sheet1!W583="Councillors",4608,IF(Sheet1!W583="Information Technology Services Dept.",921,IF(Sheet1!W583="City Clerk and Solicitor Dept",1855,"No")))</f>
        <v>#VALUE!</v>
      </c>
      <c r="AD583" t="e">
        <f t="shared" si="57"/>
        <v>#VALUE!</v>
      </c>
      <c r="AE583" t="str">
        <f ca="1">IF(Sheet1!AM583="DC1MDB01","DC1",IF(Sheet1!AM583="DC1MDB02","DC1",IF(Sheet1!AM583="DC1MDB03","DC1",IF(Sheet1!AM583="DC1MDB04","DC1",IF(Sheet1!AM583="DC1MDB05","DC1",IF(Sheet1!AM583="DC1MDB06","DC1",IF(Sheet1!AM583="DC1MDB07","DC1",IF(Sheet1!AM583="DC1MDB08","DC1",IF(Sheet1!AM583="DC1MDB09","DC1",IF(Sheet1!AM583="DC1MDB10","DC1",IF(Sheet1!AM583="DC4MDB01","DC4",IF(Sheet1!AM583="DC4MDB02","DC4",IF(Sheet1!AM583="DC4MDB03","DC4",IF(Sheet1!AM583="DC4MDB04","DC4",IF(Sheet1!AM583="DC4MDB05","DC4",IF(Sheet1!AM583="DC4MDB06","DC4",IF(Sheet1!AM583="DC4MDB07","DC4",IF(Sheet1!AM583="DC4MDB08","DC4",IF(Sheet1!AM583="DC4MDB09","DC4",IF(Sheet1!AM583="DC4MDB10","DC4","$False"))))))))))))))))))))</f>
        <v>DC1</v>
      </c>
      <c r="AF583" t="s">
        <v>35</v>
      </c>
      <c r="AG583" t="e">
        <f t="shared" si="58"/>
        <v>#VALUE!</v>
      </c>
      <c r="AH583" t="e">
        <f t="shared" si="59"/>
        <v>#VALUE!</v>
      </c>
      <c r="AI583" t="s">
        <v>11</v>
      </c>
      <c r="AJ583" t="s">
        <v>12</v>
      </c>
      <c r="AK583" t="s">
        <v>13</v>
      </c>
      <c r="AL583" t="s">
        <v>14</v>
      </c>
      <c r="AM583" t="s">
        <v>5</v>
      </c>
      <c r="AN583" t="s">
        <v>15</v>
      </c>
      <c r="AO583" t="s">
        <v>16</v>
      </c>
      <c r="AP583" t="s">
        <v>17</v>
      </c>
      <c r="AQ583" t="s">
        <v>18</v>
      </c>
      <c r="AR583" t="s">
        <v>19</v>
      </c>
    </row>
    <row r="584" spans="1:44" ht="13.5" customHeight="1">
      <c r="A584" s="7"/>
      <c r="B584" s="7"/>
      <c r="C584" s="7"/>
      <c r="D584" s="8"/>
      <c r="F584" s="9" t="str">
        <f>(Sheet1!AE584)</f>
        <v/>
      </c>
      <c r="G584" t="str">
        <f>IF(OR(Sheet1!AH584="Yes",Sheet1!AF584="Yes"),"\\CMFP538\"&amp;Sheet1!AK584,"")</f>
        <v/>
      </c>
      <c r="H584" t="str">
        <f>IF(G584="","",Sheet1!AK584)</f>
        <v/>
      </c>
      <c r="I584" t="str">
        <f>IF(G584="","",Sheet1!AJ584)</f>
        <v/>
      </c>
      <c r="J584" t="e">
        <f>PROPER(Sheet1!Z584)</f>
        <v>#VALUE!</v>
      </c>
      <c r="K584" t="e">
        <f>PROPER(TRIM(IF(ISERROR(Sheet1!N584),Sheet1!Q584,Sheet1!N584)))</f>
        <v>#VALUE!</v>
      </c>
      <c r="L584" t="e">
        <f>PROPER(Sheet1!V584)</f>
        <v>#VALUE!</v>
      </c>
      <c r="M584" t="str">
        <f>TRIM(IF(ISERROR(Sheet1!P584),"",Sheet1!P584))</f>
        <v/>
      </c>
      <c r="N584" s="6" t="e">
        <f>(Sheet1!AA584)</f>
        <v>#VALUE!</v>
      </c>
      <c r="O584" s="6" t="e">
        <f t="shared" si="55"/>
        <v>#VALUE!</v>
      </c>
      <c r="P584" s="6" t="e">
        <f>IF(Sheet1!X584="No","No",IF(Sheet1!X584="","No","Yes"))</f>
        <v>#VALUE!</v>
      </c>
      <c r="Q584" t="e">
        <f>(Sheet1!AB584)</f>
        <v>#VALUE!</v>
      </c>
      <c r="R584" s="6" t="e">
        <f>IF(Sheet1!F584=FALSE,Q584,Sheet1!G584&amp;Sheet1!F584)</f>
        <v>#VALUE!</v>
      </c>
      <c r="S584" s="6" t="e">
        <f t="shared" si="56"/>
        <v>#VALUE!</v>
      </c>
      <c r="T584" s="6" t="e">
        <f>IF(Sheet1!A584=0,"C=US;A= ;P=Regional Municip;O=Lisgar;S="&amp;K584&amp;";"&amp;"G="&amp;L584&amp;";"&amp;"I="&amp;M584&amp;";","C=US;A= ;P=Regional Municip;O=Lisgar;S="&amp;K584&amp;";"&amp;"G="&amp;L584&amp;Sheet1!A584&amp;";"&amp;"I="&amp;M584&amp;";")</f>
        <v>#N/A</v>
      </c>
      <c r="U584" t="str">
        <f ca="1">(Sheet1!AM584)</f>
        <v>DC4MDB07</v>
      </c>
      <c r="V584" t="e">
        <f>(Sheet1!AC584)</f>
        <v>#VALUE!</v>
      </c>
      <c r="W584" t="e">
        <f>Sheet3!D584</f>
        <v>#VALUE!</v>
      </c>
      <c r="X584" t="e">
        <f>Sheet3!E584</f>
        <v>#VALUE!</v>
      </c>
      <c r="Y584" t="str">
        <f t="shared" si="54"/>
        <v/>
      </c>
      <c r="Z584" t="str">
        <f>IF(ISERROR(Sheet1!AI584),"",Sheet1!AI584)</f>
        <v/>
      </c>
      <c r="AA584" t="e">
        <f>IF(Sheet1!W584="Councillors",5120,IF(Sheet1!W584="Information Technology Services Dept.",1024,IF(Sheet1!W584="City Clerk and Solicitor Dept",1953,"No")))</f>
        <v>#VALUE!</v>
      </c>
      <c r="AB584" s="5" t="s">
        <v>96</v>
      </c>
      <c r="AC584" t="e">
        <f>IF(Sheet1!W584="Councillors",4608,IF(Sheet1!W584="Information Technology Services Dept.",921,IF(Sheet1!W584="City Clerk and Solicitor Dept",1855,"No")))</f>
        <v>#VALUE!</v>
      </c>
      <c r="AD584" t="e">
        <f t="shared" si="57"/>
        <v>#VALUE!</v>
      </c>
      <c r="AE584" t="str">
        <f ca="1">IF(Sheet1!AM584="DC1MDB01","DC1",IF(Sheet1!AM584="DC1MDB02","DC1",IF(Sheet1!AM584="DC1MDB03","DC1",IF(Sheet1!AM584="DC1MDB04","DC1",IF(Sheet1!AM584="DC1MDB05","DC1",IF(Sheet1!AM584="DC1MDB06","DC1",IF(Sheet1!AM584="DC1MDB07","DC1",IF(Sheet1!AM584="DC1MDB08","DC1",IF(Sheet1!AM584="DC1MDB09","DC1",IF(Sheet1!AM584="DC1MDB10","DC1",IF(Sheet1!AM584="DC4MDB01","DC4",IF(Sheet1!AM584="DC4MDB02","DC4",IF(Sheet1!AM584="DC4MDB03","DC4",IF(Sheet1!AM584="DC4MDB04","DC4",IF(Sheet1!AM584="DC4MDB05","DC4",IF(Sheet1!AM584="DC4MDB06","DC4",IF(Sheet1!AM584="DC4MDB07","DC4",IF(Sheet1!AM584="DC4MDB08","DC4",IF(Sheet1!AM584="DC4MDB09","DC4",IF(Sheet1!AM584="DC4MDB10","DC4","$False"))))))))))))))))))))</f>
        <v>DC4</v>
      </c>
      <c r="AF584" t="s">
        <v>35</v>
      </c>
      <c r="AG584" t="e">
        <f t="shared" si="58"/>
        <v>#VALUE!</v>
      </c>
      <c r="AH584" t="e">
        <f t="shared" si="59"/>
        <v>#VALUE!</v>
      </c>
      <c r="AI584" t="s">
        <v>11</v>
      </c>
      <c r="AJ584" t="s">
        <v>12</v>
      </c>
      <c r="AK584" t="s">
        <v>13</v>
      </c>
      <c r="AL584" t="s">
        <v>14</v>
      </c>
      <c r="AM584" t="s">
        <v>5</v>
      </c>
      <c r="AN584" t="s">
        <v>15</v>
      </c>
      <c r="AO584" t="s">
        <v>16</v>
      </c>
      <c r="AP584" t="s">
        <v>17</v>
      </c>
      <c r="AQ584" t="s">
        <v>18</v>
      </c>
      <c r="AR584" t="s">
        <v>19</v>
      </c>
    </row>
    <row r="585" spans="1:44" ht="13.5" customHeight="1">
      <c r="A585" s="7"/>
      <c r="B585" s="7"/>
      <c r="C585" s="7"/>
      <c r="D585" s="8"/>
      <c r="F585" s="9" t="str">
        <f>(Sheet1!AE585)</f>
        <v/>
      </c>
      <c r="G585" t="str">
        <f>IF(OR(Sheet1!AH585="Yes",Sheet1!AF585="Yes"),"\\CMFP538\"&amp;Sheet1!AK585,"")</f>
        <v/>
      </c>
      <c r="H585" t="str">
        <f>IF(G585="","",Sheet1!AK585)</f>
        <v/>
      </c>
      <c r="I585" t="str">
        <f>IF(G585="","",Sheet1!AJ585)</f>
        <v/>
      </c>
      <c r="J585" t="e">
        <f>PROPER(Sheet1!Z585)</f>
        <v>#VALUE!</v>
      </c>
      <c r="K585" t="e">
        <f>PROPER(TRIM(IF(ISERROR(Sheet1!N585),Sheet1!Q585,Sheet1!N585)))</f>
        <v>#VALUE!</v>
      </c>
      <c r="L585" t="e">
        <f>PROPER(Sheet1!V585)</f>
        <v>#VALUE!</v>
      </c>
      <c r="M585" t="str">
        <f>TRIM(IF(ISERROR(Sheet1!P585),"",Sheet1!P585))</f>
        <v/>
      </c>
      <c r="N585" s="6" t="e">
        <f>(Sheet1!AA585)</f>
        <v>#VALUE!</v>
      </c>
      <c r="O585" s="6" t="e">
        <f t="shared" si="55"/>
        <v>#VALUE!</v>
      </c>
      <c r="P585" s="6" t="e">
        <f>IF(Sheet1!X585="No","No",IF(Sheet1!X585="","No","Yes"))</f>
        <v>#VALUE!</v>
      </c>
      <c r="Q585" t="e">
        <f>(Sheet1!AB585)</f>
        <v>#VALUE!</v>
      </c>
      <c r="R585" s="6" t="e">
        <f>IF(Sheet1!F585=FALSE,Q585,Sheet1!G585&amp;Sheet1!F585)</f>
        <v>#VALUE!</v>
      </c>
      <c r="S585" s="6" t="e">
        <f t="shared" si="56"/>
        <v>#VALUE!</v>
      </c>
      <c r="T585" s="6" t="e">
        <f>IF(Sheet1!A585=0,"C=US;A= ;P=Regional Municip;O=Lisgar;S="&amp;K585&amp;";"&amp;"G="&amp;L585&amp;";"&amp;"I="&amp;M585&amp;";","C=US;A= ;P=Regional Municip;O=Lisgar;S="&amp;K585&amp;";"&amp;"G="&amp;L585&amp;Sheet1!A585&amp;";"&amp;"I="&amp;M585&amp;";")</f>
        <v>#N/A</v>
      </c>
      <c r="U585" t="str">
        <f ca="1">(Sheet1!AM585)</f>
        <v>DC4MDB02</v>
      </c>
      <c r="V585" t="e">
        <f>(Sheet1!AC585)</f>
        <v>#VALUE!</v>
      </c>
      <c r="W585" t="e">
        <f>Sheet3!D585</f>
        <v>#VALUE!</v>
      </c>
      <c r="X585" t="e">
        <f>Sheet3!E585</f>
        <v>#VALUE!</v>
      </c>
      <c r="Y585" t="str">
        <f t="shared" si="54"/>
        <v/>
      </c>
      <c r="Z585" t="str">
        <f>IF(ISERROR(Sheet1!AI585),"",Sheet1!AI585)</f>
        <v/>
      </c>
      <c r="AA585" t="e">
        <f>IF(Sheet1!W585="Councillors",5120,IF(Sheet1!W585="Information Technology Services Dept.",1024,IF(Sheet1!W585="City Clerk and Solicitor Dept",1953,"No")))</f>
        <v>#VALUE!</v>
      </c>
      <c r="AB585" s="5" t="s">
        <v>96</v>
      </c>
      <c r="AC585" t="e">
        <f>IF(Sheet1!W585="Councillors",4608,IF(Sheet1!W585="Information Technology Services Dept.",921,IF(Sheet1!W585="City Clerk and Solicitor Dept",1855,"No")))</f>
        <v>#VALUE!</v>
      </c>
      <c r="AD585" t="e">
        <f t="shared" si="57"/>
        <v>#VALUE!</v>
      </c>
      <c r="AE585" t="str">
        <f ca="1">IF(Sheet1!AM585="DC1MDB01","DC1",IF(Sheet1!AM585="DC1MDB02","DC1",IF(Sheet1!AM585="DC1MDB03","DC1",IF(Sheet1!AM585="DC1MDB04","DC1",IF(Sheet1!AM585="DC1MDB05","DC1",IF(Sheet1!AM585="DC1MDB06","DC1",IF(Sheet1!AM585="DC1MDB07","DC1",IF(Sheet1!AM585="DC1MDB08","DC1",IF(Sheet1!AM585="DC1MDB09","DC1",IF(Sheet1!AM585="DC1MDB10","DC1",IF(Sheet1!AM585="DC4MDB01","DC4",IF(Sheet1!AM585="DC4MDB02","DC4",IF(Sheet1!AM585="DC4MDB03","DC4",IF(Sheet1!AM585="DC4MDB04","DC4",IF(Sheet1!AM585="DC4MDB05","DC4",IF(Sheet1!AM585="DC4MDB06","DC4",IF(Sheet1!AM585="DC4MDB07","DC4",IF(Sheet1!AM585="DC4MDB08","DC4",IF(Sheet1!AM585="DC4MDB09","DC4",IF(Sheet1!AM585="DC4MDB10","DC4","$False"))))))))))))))))))))</f>
        <v>DC4</v>
      </c>
      <c r="AF585" t="s">
        <v>35</v>
      </c>
      <c r="AG585" t="e">
        <f t="shared" si="58"/>
        <v>#VALUE!</v>
      </c>
      <c r="AH585" t="e">
        <f t="shared" si="59"/>
        <v>#VALUE!</v>
      </c>
      <c r="AI585" t="s">
        <v>11</v>
      </c>
      <c r="AJ585" t="s">
        <v>12</v>
      </c>
      <c r="AK585" t="s">
        <v>13</v>
      </c>
      <c r="AL585" t="s">
        <v>14</v>
      </c>
      <c r="AM585" t="s">
        <v>5</v>
      </c>
      <c r="AN585" t="s">
        <v>15</v>
      </c>
      <c r="AO585" t="s">
        <v>16</v>
      </c>
      <c r="AP585" t="s">
        <v>17</v>
      </c>
      <c r="AQ585" t="s">
        <v>18</v>
      </c>
      <c r="AR585" t="s">
        <v>19</v>
      </c>
    </row>
    <row r="586" spans="1:44" ht="13.5" customHeight="1">
      <c r="A586" s="7"/>
      <c r="B586" s="7"/>
      <c r="C586" s="7"/>
      <c r="D586" s="8"/>
      <c r="F586" s="9" t="str">
        <f>(Sheet1!AE586)</f>
        <v/>
      </c>
      <c r="G586" t="str">
        <f>IF(OR(Sheet1!AH586="Yes",Sheet1!AF586="Yes"),"\\CMFP538\"&amp;Sheet1!AK586,"")</f>
        <v/>
      </c>
      <c r="H586" t="str">
        <f>IF(G586="","",Sheet1!AK586)</f>
        <v/>
      </c>
      <c r="I586" t="str">
        <f>IF(G586="","",Sheet1!AJ586)</f>
        <v/>
      </c>
      <c r="J586" t="e">
        <f>PROPER(Sheet1!Z586)</f>
        <v>#VALUE!</v>
      </c>
      <c r="K586" t="e">
        <f>PROPER(TRIM(IF(ISERROR(Sheet1!N586),Sheet1!Q586,Sheet1!N586)))</f>
        <v>#VALUE!</v>
      </c>
      <c r="L586" t="e">
        <f>PROPER(Sheet1!V586)</f>
        <v>#VALUE!</v>
      </c>
      <c r="M586" t="str">
        <f>TRIM(IF(ISERROR(Sheet1!P586),"",Sheet1!P586))</f>
        <v/>
      </c>
      <c r="N586" s="6" t="e">
        <f>(Sheet1!AA586)</f>
        <v>#VALUE!</v>
      </c>
      <c r="O586" s="6" t="e">
        <f t="shared" si="55"/>
        <v>#VALUE!</v>
      </c>
      <c r="P586" s="6" t="e">
        <f>IF(Sheet1!X586="No","No",IF(Sheet1!X586="","No","Yes"))</f>
        <v>#VALUE!</v>
      </c>
      <c r="Q586" t="e">
        <f>(Sheet1!AB586)</f>
        <v>#VALUE!</v>
      </c>
      <c r="R586" s="6" t="e">
        <f>IF(Sheet1!F586=FALSE,Q586,Sheet1!G586&amp;Sheet1!F586)</f>
        <v>#VALUE!</v>
      </c>
      <c r="S586" s="6" t="e">
        <f t="shared" si="56"/>
        <v>#VALUE!</v>
      </c>
      <c r="T586" s="6" t="e">
        <f>IF(Sheet1!A586=0,"C=US;A= ;P=Regional Municip;O=Lisgar;S="&amp;K586&amp;";"&amp;"G="&amp;L586&amp;";"&amp;"I="&amp;M586&amp;";","C=US;A= ;P=Regional Municip;O=Lisgar;S="&amp;K586&amp;";"&amp;"G="&amp;L586&amp;Sheet1!A586&amp;";"&amp;"I="&amp;M586&amp;";")</f>
        <v>#N/A</v>
      </c>
      <c r="U586" t="str">
        <f ca="1">(Sheet1!AM586)</f>
        <v>DC1MDB04</v>
      </c>
      <c r="V586" t="e">
        <f>(Sheet1!AC586)</f>
        <v>#VALUE!</v>
      </c>
      <c r="W586" t="e">
        <f>Sheet3!D586</f>
        <v>#VALUE!</v>
      </c>
      <c r="X586" t="e">
        <f>Sheet3!E586</f>
        <v>#VALUE!</v>
      </c>
      <c r="Y586" t="str">
        <f t="shared" si="54"/>
        <v/>
      </c>
      <c r="Z586" t="str">
        <f>IF(ISERROR(Sheet1!AI586),"",Sheet1!AI586)</f>
        <v/>
      </c>
      <c r="AA586" t="e">
        <f>IF(Sheet1!W586="Councillors",5120,IF(Sheet1!W586="Information Technology Services Dept.",1024,IF(Sheet1!W586="City Clerk and Solicitor Dept",1953,"No")))</f>
        <v>#VALUE!</v>
      </c>
      <c r="AB586" s="5" t="s">
        <v>96</v>
      </c>
      <c r="AC586" t="e">
        <f>IF(Sheet1!W586="Councillors",4608,IF(Sheet1!W586="Information Technology Services Dept.",921,IF(Sheet1!W586="City Clerk and Solicitor Dept",1855,"No")))</f>
        <v>#VALUE!</v>
      </c>
      <c r="AD586" t="e">
        <f t="shared" si="57"/>
        <v>#VALUE!</v>
      </c>
      <c r="AE586" t="str">
        <f ca="1">IF(Sheet1!AM586="DC1MDB01","DC1",IF(Sheet1!AM586="DC1MDB02","DC1",IF(Sheet1!AM586="DC1MDB03","DC1",IF(Sheet1!AM586="DC1MDB04","DC1",IF(Sheet1!AM586="DC1MDB05","DC1",IF(Sheet1!AM586="DC1MDB06","DC1",IF(Sheet1!AM586="DC1MDB07","DC1",IF(Sheet1!AM586="DC1MDB08","DC1",IF(Sheet1!AM586="DC1MDB09","DC1",IF(Sheet1!AM586="DC1MDB10","DC1",IF(Sheet1!AM586="DC4MDB01","DC4",IF(Sheet1!AM586="DC4MDB02","DC4",IF(Sheet1!AM586="DC4MDB03","DC4",IF(Sheet1!AM586="DC4MDB04","DC4",IF(Sheet1!AM586="DC4MDB05","DC4",IF(Sheet1!AM586="DC4MDB06","DC4",IF(Sheet1!AM586="DC4MDB07","DC4",IF(Sheet1!AM586="DC4MDB08","DC4",IF(Sheet1!AM586="DC4MDB09","DC4",IF(Sheet1!AM586="DC4MDB10","DC4","$False"))))))))))))))))))))</f>
        <v>DC1</v>
      </c>
      <c r="AF586" t="s">
        <v>35</v>
      </c>
      <c r="AG586" t="e">
        <f t="shared" si="58"/>
        <v>#VALUE!</v>
      </c>
      <c r="AH586" t="e">
        <f t="shared" si="59"/>
        <v>#VALUE!</v>
      </c>
      <c r="AI586" t="s">
        <v>11</v>
      </c>
      <c r="AJ586" t="s">
        <v>12</v>
      </c>
      <c r="AK586" t="s">
        <v>13</v>
      </c>
      <c r="AL586" t="s">
        <v>14</v>
      </c>
      <c r="AM586" t="s">
        <v>5</v>
      </c>
      <c r="AN586" t="s">
        <v>15</v>
      </c>
      <c r="AO586" t="s">
        <v>16</v>
      </c>
      <c r="AP586" t="s">
        <v>17</v>
      </c>
      <c r="AQ586" t="s">
        <v>18</v>
      </c>
      <c r="AR586" t="s">
        <v>19</v>
      </c>
    </row>
    <row r="587" spans="1:44" ht="13.5" customHeight="1">
      <c r="A587" s="7"/>
      <c r="B587" s="7"/>
      <c r="C587" s="7"/>
      <c r="D587" s="8"/>
      <c r="F587" s="9" t="str">
        <f>(Sheet1!AE587)</f>
        <v/>
      </c>
      <c r="G587" t="str">
        <f>IF(OR(Sheet1!AH587="Yes",Sheet1!AF587="Yes"),"\\CMFP538\"&amp;Sheet1!AK587,"")</f>
        <v/>
      </c>
      <c r="H587" t="str">
        <f>IF(G587="","",Sheet1!AK587)</f>
        <v/>
      </c>
      <c r="I587" t="str">
        <f>IF(G587="","",Sheet1!AJ587)</f>
        <v/>
      </c>
      <c r="J587" t="e">
        <f>PROPER(Sheet1!Z587)</f>
        <v>#VALUE!</v>
      </c>
      <c r="K587" t="e">
        <f>PROPER(TRIM(IF(ISERROR(Sheet1!N587),Sheet1!Q587,Sheet1!N587)))</f>
        <v>#VALUE!</v>
      </c>
      <c r="L587" t="e">
        <f>PROPER(Sheet1!V587)</f>
        <v>#VALUE!</v>
      </c>
      <c r="M587" t="str">
        <f>TRIM(IF(ISERROR(Sheet1!P587),"",Sheet1!P587))</f>
        <v/>
      </c>
      <c r="N587" s="6" t="e">
        <f>(Sheet1!AA587)</f>
        <v>#VALUE!</v>
      </c>
      <c r="O587" s="6" t="e">
        <f t="shared" si="55"/>
        <v>#VALUE!</v>
      </c>
      <c r="P587" s="6" t="e">
        <f>IF(Sheet1!X587="No","No",IF(Sheet1!X587="","No","Yes"))</f>
        <v>#VALUE!</v>
      </c>
      <c r="Q587" t="e">
        <f>(Sheet1!AB587)</f>
        <v>#VALUE!</v>
      </c>
      <c r="R587" s="6" t="e">
        <f>IF(Sheet1!F587=FALSE,Q587,Sheet1!G587&amp;Sheet1!F587)</f>
        <v>#VALUE!</v>
      </c>
      <c r="S587" s="6" t="e">
        <f t="shared" si="56"/>
        <v>#VALUE!</v>
      </c>
      <c r="T587" s="6" t="e">
        <f>IF(Sheet1!A587=0,"C=US;A= ;P=Regional Municip;O=Lisgar;S="&amp;K587&amp;";"&amp;"G="&amp;L587&amp;";"&amp;"I="&amp;M587&amp;";","C=US;A= ;P=Regional Municip;O=Lisgar;S="&amp;K587&amp;";"&amp;"G="&amp;L587&amp;Sheet1!A587&amp;";"&amp;"I="&amp;M587&amp;";")</f>
        <v>#N/A</v>
      </c>
      <c r="U587" t="str">
        <f ca="1">(Sheet1!AM587)</f>
        <v>DC4MDB10</v>
      </c>
      <c r="V587" t="e">
        <f>(Sheet1!AC587)</f>
        <v>#VALUE!</v>
      </c>
      <c r="W587" t="e">
        <f>Sheet3!D587</f>
        <v>#VALUE!</v>
      </c>
      <c r="X587" t="e">
        <f>Sheet3!E587</f>
        <v>#VALUE!</v>
      </c>
      <c r="Y587" t="str">
        <f t="shared" si="54"/>
        <v/>
      </c>
      <c r="Z587" t="str">
        <f>IF(ISERROR(Sheet1!AI587),"",Sheet1!AI587)</f>
        <v/>
      </c>
      <c r="AA587" t="e">
        <f>IF(Sheet1!W587="Councillors",5120,IF(Sheet1!W587="Information Technology Services Dept.",1024,IF(Sheet1!W587="City Clerk and Solicitor Dept",1953,"No")))</f>
        <v>#VALUE!</v>
      </c>
      <c r="AB587" s="5" t="s">
        <v>96</v>
      </c>
      <c r="AC587" t="e">
        <f>IF(Sheet1!W587="Councillors",4608,IF(Sheet1!W587="Information Technology Services Dept.",921,IF(Sheet1!W587="City Clerk and Solicitor Dept",1855,"No")))</f>
        <v>#VALUE!</v>
      </c>
      <c r="AD587" t="e">
        <f t="shared" si="57"/>
        <v>#VALUE!</v>
      </c>
      <c r="AE587" t="str">
        <f ca="1">IF(Sheet1!AM587="DC1MDB01","DC1",IF(Sheet1!AM587="DC1MDB02","DC1",IF(Sheet1!AM587="DC1MDB03","DC1",IF(Sheet1!AM587="DC1MDB04","DC1",IF(Sheet1!AM587="DC1MDB05","DC1",IF(Sheet1!AM587="DC1MDB06","DC1",IF(Sheet1!AM587="DC1MDB07","DC1",IF(Sheet1!AM587="DC1MDB08","DC1",IF(Sheet1!AM587="DC1MDB09","DC1",IF(Sheet1!AM587="DC1MDB10","DC1",IF(Sheet1!AM587="DC4MDB01","DC4",IF(Sheet1!AM587="DC4MDB02","DC4",IF(Sheet1!AM587="DC4MDB03","DC4",IF(Sheet1!AM587="DC4MDB04","DC4",IF(Sheet1!AM587="DC4MDB05","DC4",IF(Sheet1!AM587="DC4MDB06","DC4",IF(Sheet1!AM587="DC4MDB07","DC4",IF(Sheet1!AM587="DC4MDB08","DC4",IF(Sheet1!AM587="DC4MDB09","DC4",IF(Sheet1!AM587="DC4MDB10","DC4","$False"))))))))))))))))))))</f>
        <v>DC4</v>
      </c>
      <c r="AF587" t="s">
        <v>35</v>
      </c>
      <c r="AG587" t="e">
        <f t="shared" si="58"/>
        <v>#VALUE!</v>
      </c>
      <c r="AH587" t="e">
        <f t="shared" si="59"/>
        <v>#VALUE!</v>
      </c>
      <c r="AI587" t="s">
        <v>11</v>
      </c>
      <c r="AJ587" t="s">
        <v>12</v>
      </c>
      <c r="AK587" t="s">
        <v>13</v>
      </c>
      <c r="AL587" t="s">
        <v>14</v>
      </c>
      <c r="AM587" t="s">
        <v>5</v>
      </c>
      <c r="AN587" t="s">
        <v>15</v>
      </c>
      <c r="AO587" t="s">
        <v>16</v>
      </c>
      <c r="AP587" t="s">
        <v>17</v>
      </c>
      <c r="AQ587" t="s">
        <v>18</v>
      </c>
      <c r="AR587" t="s">
        <v>19</v>
      </c>
    </row>
    <row r="588" spans="1:44" ht="13.5" customHeight="1">
      <c r="A588" s="7"/>
      <c r="B588" s="7"/>
      <c r="C588" s="7"/>
      <c r="D588" s="8"/>
      <c r="F588" s="9" t="str">
        <f>(Sheet1!AE588)</f>
        <v/>
      </c>
      <c r="G588" t="str">
        <f>IF(OR(Sheet1!AH588="Yes",Sheet1!AF588="Yes"),"\\CMFP538\"&amp;Sheet1!AK588,"")</f>
        <v/>
      </c>
      <c r="H588" t="str">
        <f>IF(G588="","",Sheet1!AK588)</f>
        <v/>
      </c>
      <c r="I588" t="str">
        <f>IF(G588="","",Sheet1!AJ588)</f>
        <v/>
      </c>
      <c r="J588" t="e">
        <f>PROPER(Sheet1!Z588)</f>
        <v>#VALUE!</v>
      </c>
      <c r="K588" t="e">
        <f>PROPER(TRIM(IF(ISERROR(Sheet1!N588),Sheet1!Q588,Sheet1!N588)))</f>
        <v>#VALUE!</v>
      </c>
      <c r="L588" t="e">
        <f>PROPER(Sheet1!V588)</f>
        <v>#VALUE!</v>
      </c>
      <c r="M588" t="str">
        <f>TRIM(IF(ISERROR(Sheet1!P588),"",Sheet1!P588))</f>
        <v/>
      </c>
      <c r="N588" s="6" t="e">
        <f>(Sheet1!AA588)</f>
        <v>#VALUE!</v>
      </c>
      <c r="O588" s="6" t="e">
        <f t="shared" si="55"/>
        <v>#VALUE!</v>
      </c>
      <c r="P588" s="6" t="e">
        <f>IF(Sheet1!X588="No","No",IF(Sheet1!X588="","No","Yes"))</f>
        <v>#VALUE!</v>
      </c>
      <c r="Q588" t="e">
        <f>(Sheet1!AB588)</f>
        <v>#VALUE!</v>
      </c>
      <c r="R588" s="6" t="e">
        <f>IF(Sheet1!F588=FALSE,Q588,Sheet1!G588&amp;Sheet1!F588)</f>
        <v>#VALUE!</v>
      </c>
      <c r="S588" s="6" t="e">
        <f t="shared" si="56"/>
        <v>#VALUE!</v>
      </c>
      <c r="T588" s="6" t="e">
        <f>IF(Sheet1!A588=0,"C=US;A= ;P=Regional Municip;O=Lisgar;S="&amp;K588&amp;";"&amp;"G="&amp;L588&amp;";"&amp;"I="&amp;M588&amp;";","C=US;A= ;P=Regional Municip;O=Lisgar;S="&amp;K588&amp;";"&amp;"G="&amp;L588&amp;Sheet1!A588&amp;";"&amp;"I="&amp;M588&amp;";")</f>
        <v>#N/A</v>
      </c>
      <c r="U588" t="str">
        <f ca="1">(Sheet1!AM588)</f>
        <v>DC1MDB01</v>
      </c>
      <c r="V588" t="e">
        <f>(Sheet1!AC588)</f>
        <v>#VALUE!</v>
      </c>
      <c r="W588" t="e">
        <f>Sheet3!D588</f>
        <v>#VALUE!</v>
      </c>
      <c r="X588" t="e">
        <f>Sheet3!E588</f>
        <v>#VALUE!</v>
      </c>
      <c r="Y588" t="str">
        <f t="shared" si="54"/>
        <v/>
      </c>
      <c r="Z588" t="str">
        <f>IF(ISERROR(Sheet1!AI588),"",Sheet1!AI588)</f>
        <v/>
      </c>
      <c r="AA588" t="e">
        <f>IF(Sheet1!W588="Councillors",5120,IF(Sheet1!W588="Information Technology Services Dept.",1024,IF(Sheet1!W588="City Clerk and Solicitor Dept",1953,"No")))</f>
        <v>#VALUE!</v>
      </c>
      <c r="AB588" s="5" t="s">
        <v>96</v>
      </c>
      <c r="AC588" t="e">
        <f>IF(Sheet1!W588="Councillors",4608,IF(Sheet1!W588="Information Technology Services Dept.",921,IF(Sheet1!W588="City Clerk and Solicitor Dept",1855,"No")))</f>
        <v>#VALUE!</v>
      </c>
      <c r="AD588" t="e">
        <f t="shared" si="57"/>
        <v>#VALUE!</v>
      </c>
      <c r="AE588" t="str">
        <f ca="1">IF(Sheet1!AM588="DC1MDB01","DC1",IF(Sheet1!AM588="DC1MDB02","DC1",IF(Sheet1!AM588="DC1MDB03","DC1",IF(Sheet1!AM588="DC1MDB04","DC1",IF(Sheet1!AM588="DC1MDB05","DC1",IF(Sheet1!AM588="DC1MDB06","DC1",IF(Sheet1!AM588="DC1MDB07","DC1",IF(Sheet1!AM588="DC1MDB08","DC1",IF(Sheet1!AM588="DC1MDB09","DC1",IF(Sheet1!AM588="DC1MDB10","DC1",IF(Sheet1!AM588="DC4MDB01","DC4",IF(Sheet1!AM588="DC4MDB02","DC4",IF(Sheet1!AM588="DC4MDB03","DC4",IF(Sheet1!AM588="DC4MDB04","DC4",IF(Sheet1!AM588="DC4MDB05","DC4",IF(Sheet1!AM588="DC4MDB06","DC4",IF(Sheet1!AM588="DC4MDB07","DC4",IF(Sheet1!AM588="DC4MDB08","DC4",IF(Sheet1!AM588="DC4MDB09","DC4",IF(Sheet1!AM588="DC4MDB10","DC4","$False"))))))))))))))))))))</f>
        <v>DC1</v>
      </c>
      <c r="AF588" t="s">
        <v>35</v>
      </c>
      <c r="AG588" t="e">
        <f t="shared" si="58"/>
        <v>#VALUE!</v>
      </c>
      <c r="AH588" t="e">
        <f t="shared" si="59"/>
        <v>#VALUE!</v>
      </c>
      <c r="AI588" t="s">
        <v>11</v>
      </c>
      <c r="AJ588" t="s">
        <v>12</v>
      </c>
      <c r="AK588" t="s">
        <v>13</v>
      </c>
      <c r="AL588" t="s">
        <v>14</v>
      </c>
      <c r="AM588" t="s">
        <v>5</v>
      </c>
      <c r="AN588" t="s">
        <v>15</v>
      </c>
      <c r="AO588" t="s">
        <v>16</v>
      </c>
      <c r="AP588" t="s">
        <v>17</v>
      </c>
      <c r="AQ588" t="s">
        <v>18</v>
      </c>
      <c r="AR588" t="s">
        <v>19</v>
      </c>
    </row>
    <row r="589" spans="1:44" ht="13.5" customHeight="1">
      <c r="A589" s="7"/>
      <c r="B589" s="7"/>
      <c r="C589" s="7"/>
      <c r="D589" s="8"/>
      <c r="F589" s="9" t="str">
        <f>(Sheet1!AE589)</f>
        <v/>
      </c>
      <c r="G589" t="str">
        <f>IF(OR(Sheet1!AH589="Yes",Sheet1!AF589="Yes"),"\\CMFP538\"&amp;Sheet1!AK589,"")</f>
        <v/>
      </c>
      <c r="H589" t="str">
        <f>IF(G589="","",Sheet1!AK589)</f>
        <v/>
      </c>
      <c r="I589" t="str">
        <f>IF(G589="","",Sheet1!AJ589)</f>
        <v/>
      </c>
      <c r="J589" t="e">
        <f>PROPER(Sheet1!Z589)</f>
        <v>#VALUE!</v>
      </c>
      <c r="K589" t="e">
        <f>PROPER(TRIM(IF(ISERROR(Sheet1!N589),Sheet1!Q589,Sheet1!N589)))</f>
        <v>#VALUE!</v>
      </c>
      <c r="L589" t="e">
        <f>PROPER(Sheet1!V589)</f>
        <v>#VALUE!</v>
      </c>
      <c r="M589" t="str">
        <f>TRIM(IF(ISERROR(Sheet1!P589),"",Sheet1!P589))</f>
        <v/>
      </c>
      <c r="N589" s="6" t="e">
        <f>(Sheet1!AA589)</f>
        <v>#VALUE!</v>
      </c>
      <c r="O589" s="6" t="e">
        <f t="shared" si="55"/>
        <v>#VALUE!</v>
      </c>
      <c r="P589" s="6" t="e">
        <f>IF(Sheet1!X589="No","No",IF(Sheet1!X589="","No","Yes"))</f>
        <v>#VALUE!</v>
      </c>
      <c r="Q589" t="e">
        <f>(Sheet1!AB589)</f>
        <v>#VALUE!</v>
      </c>
      <c r="R589" s="6" t="e">
        <f>IF(Sheet1!F589=FALSE,Q589,Sheet1!G589&amp;Sheet1!F589)</f>
        <v>#VALUE!</v>
      </c>
      <c r="S589" s="6" t="e">
        <f t="shared" si="56"/>
        <v>#VALUE!</v>
      </c>
      <c r="T589" s="6" t="e">
        <f>IF(Sheet1!A589=0,"C=US;A= ;P=Regional Municip;O=Lisgar;S="&amp;K589&amp;";"&amp;"G="&amp;L589&amp;";"&amp;"I="&amp;M589&amp;";","C=US;A= ;P=Regional Municip;O=Lisgar;S="&amp;K589&amp;";"&amp;"G="&amp;L589&amp;Sheet1!A589&amp;";"&amp;"I="&amp;M589&amp;";")</f>
        <v>#N/A</v>
      </c>
      <c r="U589" t="str">
        <f ca="1">(Sheet1!AM589)</f>
        <v>DC1MDB03</v>
      </c>
      <c r="V589" t="e">
        <f>(Sheet1!AC589)</f>
        <v>#VALUE!</v>
      </c>
      <c r="W589" t="e">
        <f>Sheet3!D589</f>
        <v>#VALUE!</v>
      </c>
      <c r="X589" t="e">
        <f>Sheet3!E589</f>
        <v>#VALUE!</v>
      </c>
      <c r="Y589" t="str">
        <f t="shared" si="54"/>
        <v/>
      </c>
      <c r="Z589" t="str">
        <f>IF(ISERROR(Sheet1!AI589),"",Sheet1!AI589)</f>
        <v/>
      </c>
      <c r="AA589" t="e">
        <f>IF(Sheet1!W589="Councillors",5120,IF(Sheet1!W589="Information Technology Services Dept.",1024,IF(Sheet1!W589="City Clerk and Solicitor Dept",1953,"No")))</f>
        <v>#VALUE!</v>
      </c>
      <c r="AB589" s="5" t="s">
        <v>96</v>
      </c>
      <c r="AC589" t="e">
        <f>IF(Sheet1!W589="Councillors",4608,IF(Sheet1!W589="Information Technology Services Dept.",921,IF(Sheet1!W589="City Clerk and Solicitor Dept",1855,"No")))</f>
        <v>#VALUE!</v>
      </c>
      <c r="AD589" t="e">
        <f t="shared" si="57"/>
        <v>#VALUE!</v>
      </c>
      <c r="AE589" t="str">
        <f ca="1">IF(Sheet1!AM589="DC1MDB01","DC1",IF(Sheet1!AM589="DC1MDB02","DC1",IF(Sheet1!AM589="DC1MDB03","DC1",IF(Sheet1!AM589="DC1MDB04","DC1",IF(Sheet1!AM589="DC1MDB05","DC1",IF(Sheet1!AM589="DC1MDB06","DC1",IF(Sheet1!AM589="DC1MDB07","DC1",IF(Sheet1!AM589="DC1MDB08","DC1",IF(Sheet1!AM589="DC1MDB09","DC1",IF(Sheet1!AM589="DC1MDB10","DC1",IF(Sheet1!AM589="DC4MDB01","DC4",IF(Sheet1!AM589="DC4MDB02","DC4",IF(Sheet1!AM589="DC4MDB03","DC4",IF(Sheet1!AM589="DC4MDB04","DC4",IF(Sheet1!AM589="DC4MDB05","DC4",IF(Sheet1!AM589="DC4MDB06","DC4",IF(Sheet1!AM589="DC4MDB07","DC4",IF(Sheet1!AM589="DC4MDB08","DC4",IF(Sheet1!AM589="DC4MDB09","DC4",IF(Sheet1!AM589="DC4MDB10","DC4","$False"))))))))))))))))))))</f>
        <v>DC1</v>
      </c>
      <c r="AF589" t="s">
        <v>35</v>
      </c>
      <c r="AG589" t="e">
        <f t="shared" si="58"/>
        <v>#VALUE!</v>
      </c>
      <c r="AH589" t="e">
        <f t="shared" si="59"/>
        <v>#VALUE!</v>
      </c>
      <c r="AI589" t="s">
        <v>11</v>
      </c>
      <c r="AJ589" t="s">
        <v>12</v>
      </c>
      <c r="AK589" t="s">
        <v>13</v>
      </c>
      <c r="AL589" t="s">
        <v>14</v>
      </c>
      <c r="AM589" t="s">
        <v>5</v>
      </c>
      <c r="AN589" t="s">
        <v>15</v>
      </c>
      <c r="AO589" t="s">
        <v>16</v>
      </c>
      <c r="AP589" t="s">
        <v>17</v>
      </c>
      <c r="AQ589" t="s">
        <v>18</v>
      </c>
      <c r="AR589" t="s">
        <v>19</v>
      </c>
    </row>
    <row r="590" spans="1:44" ht="13.5" customHeight="1">
      <c r="A590" s="7"/>
      <c r="B590" s="7"/>
      <c r="C590" s="7"/>
      <c r="D590" s="8"/>
      <c r="F590" s="9" t="str">
        <f>(Sheet1!AE590)</f>
        <v/>
      </c>
      <c r="G590" t="str">
        <f>IF(OR(Sheet1!AH590="Yes",Sheet1!AF590="Yes"),"\\CMFP538\"&amp;Sheet1!AK590,"")</f>
        <v/>
      </c>
      <c r="H590" t="str">
        <f>IF(G590="","",Sheet1!AK590)</f>
        <v/>
      </c>
      <c r="I590" t="str">
        <f>IF(G590="","",Sheet1!AJ590)</f>
        <v/>
      </c>
      <c r="J590" t="e">
        <f>PROPER(Sheet1!Z590)</f>
        <v>#VALUE!</v>
      </c>
      <c r="K590" t="e">
        <f>PROPER(TRIM(IF(ISERROR(Sheet1!N590),Sheet1!Q590,Sheet1!N590)))</f>
        <v>#VALUE!</v>
      </c>
      <c r="L590" t="e">
        <f>PROPER(Sheet1!V590)</f>
        <v>#VALUE!</v>
      </c>
      <c r="M590" t="str">
        <f>TRIM(IF(ISERROR(Sheet1!P590),"",Sheet1!P590))</f>
        <v/>
      </c>
      <c r="N590" s="6" t="e">
        <f>(Sheet1!AA590)</f>
        <v>#VALUE!</v>
      </c>
      <c r="O590" s="6" t="e">
        <f t="shared" si="55"/>
        <v>#VALUE!</v>
      </c>
      <c r="P590" s="6" t="e">
        <f>IF(Sheet1!X590="No","No",IF(Sheet1!X590="","No","Yes"))</f>
        <v>#VALUE!</v>
      </c>
      <c r="Q590" t="e">
        <f>(Sheet1!AB590)</f>
        <v>#VALUE!</v>
      </c>
      <c r="R590" s="6" t="e">
        <f>IF(Sheet1!F590=FALSE,Q590,Sheet1!G590&amp;Sheet1!F590)</f>
        <v>#VALUE!</v>
      </c>
      <c r="S590" s="6" t="e">
        <f t="shared" si="56"/>
        <v>#VALUE!</v>
      </c>
      <c r="T590" s="6" t="e">
        <f>IF(Sheet1!A590=0,"C=US;A= ;P=Regional Municip;O=Lisgar;S="&amp;K590&amp;";"&amp;"G="&amp;L590&amp;";"&amp;"I="&amp;M590&amp;";","C=US;A= ;P=Regional Municip;O=Lisgar;S="&amp;K590&amp;";"&amp;"G="&amp;L590&amp;Sheet1!A590&amp;";"&amp;"I="&amp;M590&amp;";")</f>
        <v>#N/A</v>
      </c>
      <c r="U590" t="str">
        <f ca="1">(Sheet1!AM590)</f>
        <v>DC4MDB07</v>
      </c>
      <c r="V590" t="e">
        <f>(Sheet1!AC590)</f>
        <v>#VALUE!</v>
      </c>
      <c r="W590" t="e">
        <f>Sheet3!D590</f>
        <v>#VALUE!</v>
      </c>
      <c r="X590" t="e">
        <f>Sheet3!E590</f>
        <v>#VALUE!</v>
      </c>
      <c r="Y590" t="str">
        <f t="shared" si="54"/>
        <v/>
      </c>
      <c r="Z590" t="str">
        <f>IF(ISERROR(Sheet1!AI590),"",Sheet1!AI590)</f>
        <v/>
      </c>
      <c r="AA590" t="e">
        <f>IF(Sheet1!W590="Councillors",5120,IF(Sheet1!W590="Information Technology Services Dept.",1024,IF(Sheet1!W590="City Clerk and Solicitor Dept",1953,"No")))</f>
        <v>#VALUE!</v>
      </c>
      <c r="AB590" s="5" t="s">
        <v>96</v>
      </c>
      <c r="AC590" t="e">
        <f>IF(Sheet1!W590="Councillors",4608,IF(Sheet1!W590="Information Technology Services Dept.",921,IF(Sheet1!W590="City Clerk and Solicitor Dept",1855,"No")))</f>
        <v>#VALUE!</v>
      </c>
      <c r="AD590" t="e">
        <f t="shared" si="57"/>
        <v>#VALUE!</v>
      </c>
      <c r="AE590" t="str">
        <f ca="1">IF(Sheet1!AM590="DC1MDB01","DC1",IF(Sheet1!AM590="DC1MDB02","DC1",IF(Sheet1!AM590="DC1MDB03","DC1",IF(Sheet1!AM590="DC1MDB04","DC1",IF(Sheet1!AM590="DC1MDB05","DC1",IF(Sheet1!AM590="DC1MDB06","DC1",IF(Sheet1!AM590="DC1MDB07","DC1",IF(Sheet1!AM590="DC1MDB08","DC1",IF(Sheet1!AM590="DC1MDB09","DC1",IF(Sheet1!AM590="DC1MDB10","DC1",IF(Sheet1!AM590="DC4MDB01","DC4",IF(Sheet1!AM590="DC4MDB02","DC4",IF(Sheet1!AM590="DC4MDB03","DC4",IF(Sheet1!AM590="DC4MDB04","DC4",IF(Sheet1!AM590="DC4MDB05","DC4",IF(Sheet1!AM590="DC4MDB06","DC4",IF(Sheet1!AM590="DC4MDB07","DC4",IF(Sheet1!AM590="DC4MDB08","DC4",IF(Sheet1!AM590="DC4MDB09","DC4",IF(Sheet1!AM590="DC4MDB10","DC4","$False"))))))))))))))))))))</f>
        <v>DC4</v>
      </c>
      <c r="AF590" t="s">
        <v>35</v>
      </c>
      <c r="AG590" t="e">
        <f t="shared" si="58"/>
        <v>#VALUE!</v>
      </c>
      <c r="AH590" t="e">
        <f t="shared" si="59"/>
        <v>#VALUE!</v>
      </c>
      <c r="AI590" t="s">
        <v>11</v>
      </c>
      <c r="AJ590" t="s">
        <v>12</v>
      </c>
      <c r="AK590" t="s">
        <v>13</v>
      </c>
      <c r="AL590" t="s">
        <v>14</v>
      </c>
      <c r="AM590" t="s">
        <v>5</v>
      </c>
      <c r="AN590" t="s">
        <v>15</v>
      </c>
      <c r="AO590" t="s">
        <v>16</v>
      </c>
      <c r="AP590" t="s">
        <v>17</v>
      </c>
      <c r="AQ590" t="s">
        <v>18</v>
      </c>
      <c r="AR590" t="s">
        <v>19</v>
      </c>
    </row>
    <row r="591" spans="1:44" ht="13.5" customHeight="1">
      <c r="A591" s="7"/>
      <c r="B591" s="7"/>
      <c r="C591" s="7"/>
      <c r="D591" s="8"/>
      <c r="F591" s="9" t="str">
        <f>(Sheet1!AE591)</f>
        <v/>
      </c>
      <c r="G591" t="str">
        <f>IF(OR(Sheet1!AH591="Yes",Sheet1!AF591="Yes"),"\\CMFP538\"&amp;Sheet1!AK591,"")</f>
        <v/>
      </c>
      <c r="H591" t="str">
        <f>IF(G591="","",Sheet1!AK591)</f>
        <v/>
      </c>
      <c r="I591" t="str">
        <f>IF(G591="","",Sheet1!AJ591)</f>
        <v/>
      </c>
      <c r="J591" t="e">
        <f>PROPER(Sheet1!Z591)</f>
        <v>#VALUE!</v>
      </c>
      <c r="K591" t="e">
        <f>PROPER(TRIM(IF(ISERROR(Sheet1!N591),Sheet1!Q591,Sheet1!N591)))</f>
        <v>#VALUE!</v>
      </c>
      <c r="L591" t="e">
        <f>PROPER(Sheet1!V591)</f>
        <v>#VALUE!</v>
      </c>
      <c r="M591" t="str">
        <f>TRIM(IF(ISERROR(Sheet1!P591),"",Sheet1!P591))</f>
        <v/>
      </c>
      <c r="N591" s="6" t="e">
        <f>(Sheet1!AA591)</f>
        <v>#VALUE!</v>
      </c>
      <c r="O591" s="6" t="e">
        <f t="shared" si="55"/>
        <v>#VALUE!</v>
      </c>
      <c r="P591" s="6" t="e">
        <f>IF(Sheet1!X591="No","No",IF(Sheet1!X591="","No","Yes"))</f>
        <v>#VALUE!</v>
      </c>
      <c r="Q591" t="e">
        <f>(Sheet1!AB591)</f>
        <v>#VALUE!</v>
      </c>
      <c r="R591" s="6" t="e">
        <f>IF(Sheet1!F591=FALSE,Q591,Sheet1!G591&amp;Sheet1!F591)</f>
        <v>#VALUE!</v>
      </c>
      <c r="S591" s="6" t="e">
        <f t="shared" si="56"/>
        <v>#VALUE!</v>
      </c>
      <c r="T591" s="6" t="e">
        <f>IF(Sheet1!A591=0,"C=US;A= ;P=Regional Municip;O=Lisgar;S="&amp;K591&amp;";"&amp;"G="&amp;L591&amp;";"&amp;"I="&amp;M591&amp;";","C=US;A= ;P=Regional Municip;O=Lisgar;S="&amp;K591&amp;";"&amp;"G="&amp;L591&amp;Sheet1!A591&amp;";"&amp;"I="&amp;M591&amp;";")</f>
        <v>#N/A</v>
      </c>
      <c r="U591" t="str">
        <f ca="1">(Sheet1!AM591)</f>
        <v>DC4MDB02</v>
      </c>
      <c r="V591" t="e">
        <f>(Sheet1!AC591)</f>
        <v>#VALUE!</v>
      </c>
      <c r="W591" t="e">
        <f>Sheet3!D591</f>
        <v>#VALUE!</v>
      </c>
      <c r="X591" t="e">
        <f>Sheet3!E591</f>
        <v>#VALUE!</v>
      </c>
      <c r="Y591" t="str">
        <f t="shared" si="54"/>
        <v/>
      </c>
      <c r="Z591" t="str">
        <f>IF(ISERROR(Sheet1!AI591),"",Sheet1!AI591)</f>
        <v/>
      </c>
      <c r="AA591" t="e">
        <f>IF(Sheet1!W591="Councillors",5120,IF(Sheet1!W591="Information Technology Services Dept.",1024,IF(Sheet1!W591="City Clerk and Solicitor Dept",1953,"No")))</f>
        <v>#VALUE!</v>
      </c>
      <c r="AB591" s="5" t="s">
        <v>96</v>
      </c>
      <c r="AC591" t="e">
        <f>IF(Sheet1!W591="Councillors",4608,IF(Sheet1!W591="Information Technology Services Dept.",921,IF(Sheet1!W591="City Clerk and Solicitor Dept",1855,"No")))</f>
        <v>#VALUE!</v>
      </c>
      <c r="AD591" t="e">
        <f t="shared" si="57"/>
        <v>#VALUE!</v>
      </c>
      <c r="AE591" t="str">
        <f ca="1">IF(Sheet1!AM591="DC1MDB01","DC1",IF(Sheet1!AM591="DC1MDB02","DC1",IF(Sheet1!AM591="DC1MDB03","DC1",IF(Sheet1!AM591="DC1MDB04","DC1",IF(Sheet1!AM591="DC1MDB05","DC1",IF(Sheet1!AM591="DC1MDB06","DC1",IF(Sheet1!AM591="DC1MDB07","DC1",IF(Sheet1!AM591="DC1MDB08","DC1",IF(Sheet1!AM591="DC1MDB09","DC1",IF(Sheet1!AM591="DC1MDB10","DC1",IF(Sheet1!AM591="DC4MDB01","DC4",IF(Sheet1!AM591="DC4MDB02","DC4",IF(Sheet1!AM591="DC4MDB03","DC4",IF(Sheet1!AM591="DC4MDB04","DC4",IF(Sheet1!AM591="DC4MDB05","DC4",IF(Sheet1!AM591="DC4MDB06","DC4",IF(Sheet1!AM591="DC4MDB07","DC4",IF(Sheet1!AM591="DC4MDB08","DC4",IF(Sheet1!AM591="DC4MDB09","DC4",IF(Sheet1!AM591="DC4MDB10","DC4","$False"))))))))))))))))))))</f>
        <v>DC4</v>
      </c>
      <c r="AF591" t="s">
        <v>35</v>
      </c>
      <c r="AG591" t="e">
        <f t="shared" si="58"/>
        <v>#VALUE!</v>
      </c>
      <c r="AH591" t="e">
        <f t="shared" si="59"/>
        <v>#VALUE!</v>
      </c>
      <c r="AI591" t="s">
        <v>11</v>
      </c>
      <c r="AJ591" t="s">
        <v>12</v>
      </c>
      <c r="AK591" t="s">
        <v>13</v>
      </c>
      <c r="AL591" t="s">
        <v>14</v>
      </c>
      <c r="AM591" t="s">
        <v>5</v>
      </c>
      <c r="AN591" t="s">
        <v>15</v>
      </c>
      <c r="AO591" t="s">
        <v>16</v>
      </c>
      <c r="AP591" t="s">
        <v>17</v>
      </c>
      <c r="AQ591" t="s">
        <v>18</v>
      </c>
      <c r="AR591" t="s">
        <v>19</v>
      </c>
    </row>
    <row r="592" spans="1:44" ht="13.5" customHeight="1">
      <c r="A592" s="7"/>
      <c r="B592" s="7"/>
      <c r="C592" s="7"/>
      <c r="D592" s="8"/>
      <c r="F592" s="9" t="str">
        <f>(Sheet1!AE592)</f>
        <v/>
      </c>
      <c r="G592" t="str">
        <f>IF(OR(Sheet1!AH592="Yes",Sheet1!AF592="Yes"),"\\CMFP538\"&amp;Sheet1!AK592,"")</f>
        <v/>
      </c>
      <c r="H592" t="str">
        <f>IF(G592="","",Sheet1!AK592)</f>
        <v/>
      </c>
      <c r="I592" t="str">
        <f>IF(G592="","",Sheet1!AJ592)</f>
        <v/>
      </c>
      <c r="J592" t="e">
        <f>PROPER(Sheet1!Z592)</f>
        <v>#VALUE!</v>
      </c>
      <c r="K592" t="e">
        <f>PROPER(TRIM(IF(ISERROR(Sheet1!N592),Sheet1!Q592,Sheet1!N592)))</f>
        <v>#VALUE!</v>
      </c>
      <c r="L592" t="e">
        <f>PROPER(Sheet1!V592)</f>
        <v>#VALUE!</v>
      </c>
      <c r="M592" t="str">
        <f>TRIM(IF(ISERROR(Sheet1!P592),"",Sheet1!P592))</f>
        <v/>
      </c>
      <c r="N592" s="6" t="e">
        <f>(Sheet1!AA592)</f>
        <v>#VALUE!</v>
      </c>
      <c r="O592" s="6" t="e">
        <f t="shared" si="55"/>
        <v>#VALUE!</v>
      </c>
      <c r="P592" s="6" t="e">
        <f>IF(Sheet1!X592="No","No",IF(Sheet1!X592="","No","Yes"))</f>
        <v>#VALUE!</v>
      </c>
      <c r="Q592" t="e">
        <f>(Sheet1!AB592)</f>
        <v>#VALUE!</v>
      </c>
      <c r="R592" s="6" t="e">
        <f>IF(Sheet1!F592=FALSE,Q592,Sheet1!G592&amp;Sheet1!F592)</f>
        <v>#VALUE!</v>
      </c>
      <c r="S592" s="6" t="e">
        <f t="shared" si="56"/>
        <v>#VALUE!</v>
      </c>
      <c r="T592" s="6" t="e">
        <f>IF(Sheet1!A592=0,"C=US;A= ;P=Regional Municip;O=Lisgar;S="&amp;K592&amp;";"&amp;"G="&amp;L592&amp;";"&amp;"I="&amp;M592&amp;";","C=US;A= ;P=Regional Municip;O=Lisgar;S="&amp;K592&amp;";"&amp;"G="&amp;L592&amp;Sheet1!A592&amp;";"&amp;"I="&amp;M592&amp;";")</f>
        <v>#N/A</v>
      </c>
      <c r="U592" t="str">
        <f ca="1">(Sheet1!AM592)</f>
        <v>DC4MDB02</v>
      </c>
      <c r="V592" t="e">
        <f>(Sheet1!AC592)</f>
        <v>#VALUE!</v>
      </c>
      <c r="W592" t="e">
        <f>Sheet3!D592</f>
        <v>#VALUE!</v>
      </c>
      <c r="X592" t="e">
        <f>Sheet3!E592</f>
        <v>#VALUE!</v>
      </c>
      <c r="Y592" t="str">
        <f t="shared" si="54"/>
        <v/>
      </c>
      <c r="Z592" t="str">
        <f>IF(ISERROR(Sheet1!AI592),"",Sheet1!AI592)</f>
        <v/>
      </c>
      <c r="AA592" t="e">
        <f>IF(Sheet1!W592="Councillors",5120,IF(Sheet1!W592="Information Technology Services Dept.",1024,IF(Sheet1!W592="City Clerk and Solicitor Dept",1953,"No")))</f>
        <v>#VALUE!</v>
      </c>
      <c r="AB592" s="5" t="s">
        <v>96</v>
      </c>
      <c r="AC592" t="e">
        <f>IF(Sheet1!W592="Councillors",4608,IF(Sheet1!W592="Information Technology Services Dept.",921,IF(Sheet1!W592="City Clerk and Solicitor Dept",1855,"No")))</f>
        <v>#VALUE!</v>
      </c>
      <c r="AD592" t="e">
        <f t="shared" si="57"/>
        <v>#VALUE!</v>
      </c>
      <c r="AE592" t="str">
        <f ca="1">IF(Sheet1!AM592="DC1MDB01","DC1",IF(Sheet1!AM592="DC1MDB02","DC1",IF(Sheet1!AM592="DC1MDB03","DC1",IF(Sheet1!AM592="DC1MDB04","DC1",IF(Sheet1!AM592="DC1MDB05","DC1",IF(Sheet1!AM592="DC1MDB06","DC1",IF(Sheet1!AM592="DC1MDB07","DC1",IF(Sheet1!AM592="DC1MDB08","DC1",IF(Sheet1!AM592="DC1MDB09","DC1",IF(Sheet1!AM592="DC1MDB10","DC1",IF(Sheet1!AM592="DC4MDB01","DC4",IF(Sheet1!AM592="DC4MDB02","DC4",IF(Sheet1!AM592="DC4MDB03","DC4",IF(Sheet1!AM592="DC4MDB04","DC4",IF(Sheet1!AM592="DC4MDB05","DC4",IF(Sheet1!AM592="DC4MDB06","DC4",IF(Sheet1!AM592="DC4MDB07","DC4",IF(Sheet1!AM592="DC4MDB08","DC4",IF(Sheet1!AM592="DC4MDB09","DC4",IF(Sheet1!AM592="DC4MDB10","DC4","$False"))))))))))))))))))))</f>
        <v>DC4</v>
      </c>
      <c r="AF592" t="s">
        <v>35</v>
      </c>
      <c r="AG592" t="e">
        <f t="shared" si="58"/>
        <v>#VALUE!</v>
      </c>
      <c r="AH592" t="e">
        <f t="shared" si="59"/>
        <v>#VALUE!</v>
      </c>
      <c r="AI592" t="s">
        <v>11</v>
      </c>
      <c r="AJ592" t="s">
        <v>12</v>
      </c>
      <c r="AK592" t="s">
        <v>13</v>
      </c>
      <c r="AL592" t="s">
        <v>14</v>
      </c>
      <c r="AM592" t="s">
        <v>5</v>
      </c>
      <c r="AN592" t="s">
        <v>15</v>
      </c>
      <c r="AO592" t="s">
        <v>16</v>
      </c>
      <c r="AP592" t="s">
        <v>17</v>
      </c>
      <c r="AQ592" t="s">
        <v>18</v>
      </c>
      <c r="AR592" t="s">
        <v>19</v>
      </c>
    </row>
    <row r="593" spans="1:44" ht="13.5" customHeight="1">
      <c r="A593" s="7"/>
      <c r="B593" s="7"/>
      <c r="C593" s="7"/>
      <c r="D593" s="8"/>
      <c r="F593" s="9" t="str">
        <f>(Sheet1!AE593)</f>
        <v/>
      </c>
      <c r="G593" t="str">
        <f>IF(OR(Sheet1!AH593="Yes",Sheet1!AF593="Yes"),"\\CMFP538\"&amp;Sheet1!AK593,"")</f>
        <v/>
      </c>
      <c r="H593" t="str">
        <f>IF(G593="","",Sheet1!AK593)</f>
        <v/>
      </c>
      <c r="I593" t="str">
        <f>IF(G593="","",Sheet1!AJ593)</f>
        <v/>
      </c>
      <c r="J593" t="e">
        <f>PROPER(Sheet1!Z593)</f>
        <v>#VALUE!</v>
      </c>
      <c r="K593" t="e">
        <f>PROPER(TRIM(IF(ISERROR(Sheet1!N593),Sheet1!Q593,Sheet1!N593)))</f>
        <v>#VALUE!</v>
      </c>
      <c r="L593" t="e">
        <f>PROPER(Sheet1!V593)</f>
        <v>#VALUE!</v>
      </c>
      <c r="M593" t="str">
        <f>TRIM(IF(ISERROR(Sheet1!P593),"",Sheet1!P593))</f>
        <v/>
      </c>
      <c r="N593" s="6" t="e">
        <f>(Sheet1!AA593)</f>
        <v>#VALUE!</v>
      </c>
      <c r="O593" s="6" t="e">
        <f t="shared" si="55"/>
        <v>#VALUE!</v>
      </c>
      <c r="P593" s="6" t="e">
        <f>IF(Sheet1!X593="No","No",IF(Sheet1!X593="","No","Yes"))</f>
        <v>#VALUE!</v>
      </c>
      <c r="Q593" t="e">
        <f>(Sheet1!AB593)</f>
        <v>#VALUE!</v>
      </c>
      <c r="R593" s="6" t="e">
        <f>IF(Sheet1!F593=FALSE,Q593,Sheet1!G593&amp;Sheet1!F593)</f>
        <v>#VALUE!</v>
      </c>
      <c r="S593" s="6" t="e">
        <f t="shared" si="56"/>
        <v>#VALUE!</v>
      </c>
      <c r="T593" s="6" t="e">
        <f>IF(Sheet1!A593=0,"C=US;A= ;P=Regional Municip;O=Lisgar;S="&amp;K593&amp;";"&amp;"G="&amp;L593&amp;";"&amp;"I="&amp;M593&amp;";","C=US;A= ;P=Regional Municip;O=Lisgar;S="&amp;K593&amp;";"&amp;"G="&amp;L593&amp;Sheet1!A593&amp;";"&amp;"I="&amp;M593&amp;";")</f>
        <v>#N/A</v>
      </c>
      <c r="U593" t="str">
        <f ca="1">(Sheet1!AM593)</f>
        <v>DC4MDB07</v>
      </c>
      <c r="V593" t="e">
        <f>(Sheet1!AC593)</f>
        <v>#VALUE!</v>
      </c>
      <c r="W593" t="e">
        <f>Sheet3!D593</f>
        <v>#VALUE!</v>
      </c>
      <c r="X593" t="e">
        <f>Sheet3!E593</f>
        <v>#VALUE!</v>
      </c>
      <c r="Y593" t="str">
        <f t="shared" si="54"/>
        <v/>
      </c>
      <c r="Z593" t="str">
        <f>IF(ISERROR(Sheet1!AI593),"",Sheet1!AI593)</f>
        <v/>
      </c>
      <c r="AA593" t="e">
        <f>IF(Sheet1!W593="Councillors",5120,IF(Sheet1!W593="Information Technology Services Dept.",1024,IF(Sheet1!W593="City Clerk and Solicitor Dept",1953,"No")))</f>
        <v>#VALUE!</v>
      </c>
      <c r="AB593" s="5" t="s">
        <v>96</v>
      </c>
      <c r="AC593" t="e">
        <f>IF(Sheet1!W593="Councillors",4608,IF(Sheet1!W593="Information Technology Services Dept.",921,IF(Sheet1!W593="City Clerk and Solicitor Dept",1855,"No")))</f>
        <v>#VALUE!</v>
      </c>
      <c r="AD593" t="e">
        <f t="shared" si="57"/>
        <v>#VALUE!</v>
      </c>
      <c r="AE593" t="str">
        <f ca="1">IF(Sheet1!AM593="DC1MDB01","DC1",IF(Sheet1!AM593="DC1MDB02","DC1",IF(Sheet1!AM593="DC1MDB03","DC1",IF(Sheet1!AM593="DC1MDB04","DC1",IF(Sheet1!AM593="DC1MDB05","DC1",IF(Sheet1!AM593="DC1MDB06","DC1",IF(Sheet1!AM593="DC1MDB07","DC1",IF(Sheet1!AM593="DC1MDB08","DC1",IF(Sheet1!AM593="DC1MDB09","DC1",IF(Sheet1!AM593="DC1MDB10","DC1",IF(Sheet1!AM593="DC4MDB01","DC4",IF(Sheet1!AM593="DC4MDB02","DC4",IF(Sheet1!AM593="DC4MDB03","DC4",IF(Sheet1!AM593="DC4MDB04","DC4",IF(Sheet1!AM593="DC4MDB05","DC4",IF(Sheet1!AM593="DC4MDB06","DC4",IF(Sheet1!AM593="DC4MDB07","DC4",IF(Sheet1!AM593="DC4MDB08","DC4",IF(Sheet1!AM593="DC4MDB09","DC4",IF(Sheet1!AM593="DC4MDB10","DC4","$False"))))))))))))))))))))</f>
        <v>DC4</v>
      </c>
      <c r="AF593" t="s">
        <v>35</v>
      </c>
      <c r="AG593" t="e">
        <f t="shared" si="58"/>
        <v>#VALUE!</v>
      </c>
      <c r="AH593" t="e">
        <f t="shared" si="59"/>
        <v>#VALUE!</v>
      </c>
      <c r="AI593" t="s">
        <v>11</v>
      </c>
      <c r="AJ593" t="s">
        <v>12</v>
      </c>
      <c r="AK593" t="s">
        <v>13</v>
      </c>
      <c r="AL593" t="s">
        <v>14</v>
      </c>
      <c r="AM593" t="s">
        <v>5</v>
      </c>
      <c r="AN593" t="s">
        <v>15</v>
      </c>
      <c r="AO593" t="s">
        <v>16</v>
      </c>
      <c r="AP593" t="s">
        <v>17</v>
      </c>
      <c r="AQ593" t="s">
        <v>18</v>
      </c>
      <c r="AR593" t="s">
        <v>19</v>
      </c>
    </row>
    <row r="594" spans="1:44" ht="13.5" customHeight="1">
      <c r="A594" s="7"/>
      <c r="B594" s="7"/>
      <c r="C594" s="7"/>
      <c r="D594" s="8"/>
      <c r="F594" s="9" t="str">
        <f>(Sheet1!AE594)</f>
        <v/>
      </c>
      <c r="G594" t="str">
        <f>IF(OR(Sheet1!AH594="Yes",Sheet1!AF594="Yes"),"\\CMFP538\"&amp;Sheet1!AK594,"")</f>
        <v/>
      </c>
      <c r="H594" t="str">
        <f>IF(G594="","",Sheet1!AK594)</f>
        <v/>
      </c>
      <c r="I594" t="str">
        <f>IF(G594="","",Sheet1!AJ594)</f>
        <v/>
      </c>
      <c r="J594" t="e">
        <f>PROPER(Sheet1!Z594)</f>
        <v>#VALUE!</v>
      </c>
      <c r="K594" t="e">
        <f>PROPER(TRIM(IF(ISERROR(Sheet1!N594),Sheet1!Q594,Sheet1!N594)))</f>
        <v>#VALUE!</v>
      </c>
      <c r="L594" t="e">
        <f>PROPER(Sheet1!V594)</f>
        <v>#VALUE!</v>
      </c>
      <c r="M594" t="str">
        <f>TRIM(IF(ISERROR(Sheet1!P594),"",Sheet1!P594))</f>
        <v/>
      </c>
      <c r="N594" s="6" t="e">
        <f>(Sheet1!AA594)</f>
        <v>#VALUE!</v>
      </c>
      <c r="O594" s="6" t="e">
        <f t="shared" si="55"/>
        <v>#VALUE!</v>
      </c>
      <c r="P594" s="6" t="e">
        <f>IF(Sheet1!X594="No","No",IF(Sheet1!X594="","No","Yes"))</f>
        <v>#VALUE!</v>
      </c>
      <c r="Q594" t="e">
        <f>(Sheet1!AB594)</f>
        <v>#VALUE!</v>
      </c>
      <c r="R594" s="6" t="e">
        <f>IF(Sheet1!F594=FALSE,Q594,Sheet1!G594&amp;Sheet1!F594)</f>
        <v>#VALUE!</v>
      </c>
      <c r="S594" s="6" t="e">
        <f t="shared" si="56"/>
        <v>#VALUE!</v>
      </c>
      <c r="T594" s="6" t="e">
        <f>IF(Sheet1!A594=0,"C=US;A= ;P=Regional Municip;O=Lisgar;S="&amp;K594&amp;";"&amp;"G="&amp;L594&amp;";"&amp;"I="&amp;M594&amp;";","C=US;A= ;P=Regional Municip;O=Lisgar;S="&amp;K594&amp;";"&amp;"G="&amp;L594&amp;Sheet1!A594&amp;";"&amp;"I="&amp;M594&amp;";")</f>
        <v>#N/A</v>
      </c>
      <c r="U594" t="str">
        <f ca="1">(Sheet1!AM594)</f>
        <v>DC1MDB05</v>
      </c>
      <c r="V594" t="e">
        <f>(Sheet1!AC594)</f>
        <v>#VALUE!</v>
      </c>
      <c r="W594" t="e">
        <f>Sheet3!D594</f>
        <v>#VALUE!</v>
      </c>
      <c r="X594" t="e">
        <f>Sheet3!E594</f>
        <v>#VALUE!</v>
      </c>
      <c r="Y594" t="str">
        <f t="shared" si="54"/>
        <v/>
      </c>
      <c r="Z594" t="str">
        <f>IF(ISERROR(Sheet1!AI594),"",Sheet1!AI594)</f>
        <v/>
      </c>
      <c r="AA594" t="e">
        <f>IF(Sheet1!W594="Councillors",5120,IF(Sheet1!W594="Information Technology Services Dept.",1024,IF(Sheet1!W594="City Clerk and Solicitor Dept",1953,"No")))</f>
        <v>#VALUE!</v>
      </c>
      <c r="AB594" s="5" t="s">
        <v>96</v>
      </c>
      <c r="AC594" t="e">
        <f>IF(Sheet1!W594="Councillors",4608,IF(Sheet1!W594="Information Technology Services Dept.",921,IF(Sheet1!W594="City Clerk and Solicitor Dept",1855,"No")))</f>
        <v>#VALUE!</v>
      </c>
      <c r="AD594" t="e">
        <f t="shared" si="57"/>
        <v>#VALUE!</v>
      </c>
      <c r="AE594" t="str">
        <f ca="1">IF(Sheet1!AM594="DC1MDB01","DC1",IF(Sheet1!AM594="DC1MDB02","DC1",IF(Sheet1!AM594="DC1MDB03","DC1",IF(Sheet1!AM594="DC1MDB04","DC1",IF(Sheet1!AM594="DC1MDB05","DC1",IF(Sheet1!AM594="DC1MDB06","DC1",IF(Sheet1!AM594="DC1MDB07","DC1",IF(Sheet1!AM594="DC1MDB08","DC1",IF(Sheet1!AM594="DC1MDB09","DC1",IF(Sheet1!AM594="DC1MDB10","DC1",IF(Sheet1!AM594="DC4MDB01","DC4",IF(Sheet1!AM594="DC4MDB02","DC4",IF(Sheet1!AM594="DC4MDB03","DC4",IF(Sheet1!AM594="DC4MDB04","DC4",IF(Sheet1!AM594="DC4MDB05","DC4",IF(Sheet1!AM594="DC4MDB06","DC4",IF(Sheet1!AM594="DC4MDB07","DC4",IF(Sheet1!AM594="DC4MDB08","DC4",IF(Sheet1!AM594="DC4MDB09","DC4",IF(Sheet1!AM594="DC4MDB10","DC4","$False"))))))))))))))))))))</f>
        <v>DC1</v>
      </c>
      <c r="AF594" t="s">
        <v>35</v>
      </c>
      <c r="AG594" t="e">
        <f t="shared" si="58"/>
        <v>#VALUE!</v>
      </c>
      <c r="AH594" t="e">
        <f t="shared" si="59"/>
        <v>#VALUE!</v>
      </c>
      <c r="AI594" t="s">
        <v>11</v>
      </c>
      <c r="AJ594" t="s">
        <v>12</v>
      </c>
      <c r="AK594" t="s">
        <v>13</v>
      </c>
      <c r="AL594" t="s">
        <v>14</v>
      </c>
      <c r="AM594" t="s">
        <v>5</v>
      </c>
      <c r="AN594" t="s">
        <v>15</v>
      </c>
      <c r="AO594" t="s">
        <v>16</v>
      </c>
      <c r="AP594" t="s">
        <v>17</v>
      </c>
      <c r="AQ594" t="s">
        <v>18</v>
      </c>
      <c r="AR594" t="s">
        <v>19</v>
      </c>
    </row>
    <row r="595" spans="1:44" ht="13.5" customHeight="1">
      <c r="A595" s="7"/>
      <c r="B595" s="7"/>
      <c r="C595" s="7"/>
      <c r="D595" s="8"/>
      <c r="F595" s="9" t="str">
        <f>(Sheet1!AE595)</f>
        <v/>
      </c>
      <c r="G595" t="str">
        <f>IF(OR(Sheet1!AH595="Yes",Sheet1!AF595="Yes"),"\\CMFP538\"&amp;Sheet1!AK595,"")</f>
        <v/>
      </c>
      <c r="H595" t="str">
        <f>IF(G595="","",Sheet1!AK595)</f>
        <v/>
      </c>
      <c r="I595" t="str">
        <f>IF(G595="","",Sheet1!AJ595)</f>
        <v/>
      </c>
      <c r="J595" t="e">
        <f>PROPER(Sheet1!Z595)</f>
        <v>#VALUE!</v>
      </c>
      <c r="K595" t="e">
        <f>PROPER(TRIM(IF(ISERROR(Sheet1!N595),Sheet1!Q595,Sheet1!N595)))</f>
        <v>#VALUE!</v>
      </c>
      <c r="L595" t="e">
        <f>PROPER(Sheet1!V595)</f>
        <v>#VALUE!</v>
      </c>
      <c r="M595" t="str">
        <f>TRIM(IF(ISERROR(Sheet1!P595),"",Sheet1!P595))</f>
        <v/>
      </c>
      <c r="N595" s="6" t="e">
        <f>(Sheet1!AA595)</f>
        <v>#VALUE!</v>
      </c>
      <c r="O595" s="6" t="e">
        <f t="shared" si="55"/>
        <v>#VALUE!</v>
      </c>
      <c r="P595" s="6" t="e">
        <f>IF(Sheet1!X595="No","No",IF(Sheet1!X595="","No","Yes"))</f>
        <v>#VALUE!</v>
      </c>
      <c r="Q595" t="e">
        <f>(Sheet1!AB595)</f>
        <v>#VALUE!</v>
      </c>
      <c r="R595" s="6" t="e">
        <f>IF(Sheet1!F595=FALSE,Q595,Sheet1!G595&amp;Sheet1!F595)</f>
        <v>#VALUE!</v>
      </c>
      <c r="S595" s="6" t="e">
        <f t="shared" si="56"/>
        <v>#VALUE!</v>
      </c>
      <c r="T595" s="6" t="e">
        <f>IF(Sheet1!A595=0,"C=US;A= ;P=Regional Municip;O=Lisgar;S="&amp;K595&amp;";"&amp;"G="&amp;L595&amp;";"&amp;"I="&amp;M595&amp;";","C=US;A= ;P=Regional Municip;O=Lisgar;S="&amp;K595&amp;";"&amp;"G="&amp;L595&amp;Sheet1!A595&amp;";"&amp;"I="&amp;M595&amp;";")</f>
        <v>#N/A</v>
      </c>
      <c r="U595" t="str">
        <f ca="1">(Sheet1!AM595)</f>
        <v>DC4MDB06</v>
      </c>
      <c r="V595" t="e">
        <f>(Sheet1!AC595)</f>
        <v>#VALUE!</v>
      </c>
      <c r="W595" t="e">
        <f>Sheet3!D595</f>
        <v>#VALUE!</v>
      </c>
      <c r="X595" t="e">
        <f>Sheet3!E595</f>
        <v>#VALUE!</v>
      </c>
      <c r="Y595" t="str">
        <f t="shared" si="54"/>
        <v/>
      </c>
      <c r="Z595" t="str">
        <f>IF(ISERROR(Sheet1!AI595),"",Sheet1!AI595)</f>
        <v/>
      </c>
      <c r="AA595" t="e">
        <f>IF(Sheet1!W595="Councillors",5120,IF(Sheet1!W595="Information Technology Services Dept.",1024,IF(Sheet1!W595="City Clerk and Solicitor Dept",1953,"No")))</f>
        <v>#VALUE!</v>
      </c>
      <c r="AB595" s="5" t="s">
        <v>96</v>
      </c>
      <c r="AC595" t="e">
        <f>IF(Sheet1!W595="Councillors",4608,IF(Sheet1!W595="Information Technology Services Dept.",921,IF(Sheet1!W595="City Clerk and Solicitor Dept",1855,"No")))</f>
        <v>#VALUE!</v>
      </c>
      <c r="AD595" t="e">
        <f t="shared" si="57"/>
        <v>#VALUE!</v>
      </c>
      <c r="AE595" t="str">
        <f ca="1">IF(Sheet1!AM595="DC1MDB01","DC1",IF(Sheet1!AM595="DC1MDB02","DC1",IF(Sheet1!AM595="DC1MDB03","DC1",IF(Sheet1!AM595="DC1MDB04","DC1",IF(Sheet1!AM595="DC1MDB05","DC1",IF(Sheet1!AM595="DC1MDB06","DC1",IF(Sheet1!AM595="DC1MDB07","DC1",IF(Sheet1!AM595="DC1MDB08","DC1",IF(Sheet1!AM595="DC1MDB09","DC1",IF(Sheet1!AM595="DC1MDB10","DC1",IF(Sheet1!AM595="DC4MDB01","DC4",IF(Sheet1!AM595="DC4MDB02","DC4",IF(Sheet1!AM595="DC4MDB03","DC4",IF(Sheet1!AM595="DC4MDB04","DC4",IF(Sheet1!AM595="DC4MDB05","DC4",IF(Sheet1!AM595="DC4MDB06","DC4",IF(Sheet1!AM595="DC4MDB07","DC4",IF(Sheet1!AM595="DC4MDB08","DC4",IF(Sheet1!AM595="DC4MDB09","DC4",IF(Sheet1!AM595="DC4MDB10","DC4","$False"))))))))))))))))))))</f>
        <v>DC4</v>
      </c>
      <c r="AF595" t="s">
        <v>35</v>
      </c>
      <c r="AG595" t="e">
        <f t="shared" si="58"/>
        <v>#VALUE!</v>
      </c>
      <c r="AH595" t="e">
        <f t="shared" si="59"/>
        <v>#VALUE!</v>
      </c>
      <c r="AI595" t="s">
        <v>11</v>
      </c>
      <c r="AJ595" t="s">
        <v>12</v>
      </c>
      <c r="AK595" t="s">
        <v>13</v>
      </c>
      <c r="AL595" t="s">
        <v>14</v>
      </c>
      <c r="AM595" t="s">
        <v>5</v>
      </c>
      <c r="AN595" t="s">
        <v>15</v>
      </c>
      <c r="AO595" t="s">
        <v>16</v>
      </c>
      <c r="AP595" t="s">
        <v>17</v>
      </c>
      <c r="AQ595" t="s">
        <v>18</v>
      </c>
      <c r="AR595" t="s">
        <v>19</v>
      </c>
    </row>
    <row r="596" spans="1:44" ht="13.5" customHeight="1">
      <c r="A596" s="7"/>
      <c r="B596" s="7"/>
      <c r="C596" s="7"/>
      <c r="D596" s="8"/>
      <c r="F596" s="9" t="str">
        <f>(Sheet1!AE596)</f>
        <v/>
      </c>
      <c r="G596" t="str">
        <f>IF(OR(Sheet1!AH596="Yes",Sheet1!AF596="Yes"),"\\CMFP538\"&amp;Sheet1!AK596,"")</f>
        <v/>
      </c>
      <c r="H596" t="str">
        <f>IF(G596="","",Sheet1!AK596)</f>
        <v/>
      </c>
      <c r="I596" t="str">
        <f>IF(G596="","",Sheet1!AJ596)</f>
        <v/>
      </c>
      <c r="J596" t="e">
        <f>PROPER(Sheet1!Z596)</f>
        <v>#VALUE!</v>
      </c>
      <c r="K596" t="e">
        <f>PROPER(TRIM(IF(ISERROR(Sheet1!N596),Sheet1!Q596,Sheet1!N596)))</f>
        <v>#VALUE!</v>
      </c>
      <c r="L596" t="e">
        <f>PROPER(Sheet1!V596)</f>
        <v>#VALUE!</v>
      </c>
      <c r="M596" t="str">
        <f>TRIM(IF(ISERROR(Sheet1!P596),"",Sheet1!P596))</f>
        <v/>
      </c>
      <c r="N596" s="6" t="e">
        <f>(Sheet1!AA596)</f>
        <v>#VALUE!</v>
      </c>
      <c r="O596" s="6" t="e">
        <f t="shared" si="55"/>
        <v>#VALUE!</v>
      </c>
      <c r="P596" s="6" t="e">
        <f>IF(Sheet1!X596="No","No",IF(Sheet1!X596="","No","Yes"))</f>
        <v>#VALUE!</v>
      </c>
      <c r="Q596" t="e">
        <f>(Sheet1!AB596)</f>
        <v>#VALUE!</v>
      </c>
      <c r="R596" s="6" t="e">
        <f>IF(Sheet1!F596=FALSE,Q596,Sheet1!G596&amp;Sheet1!F596)</f>
        <v>#VALUE!</v>
      </c>
      <c r="S596" s="6" t="e">
        <f t="shared" si="56"/>
        <v>#VALUE!</v>
      </c>
      <c r="T596" s="6" t="e">
        <f>IF(Sheet1!A596=0,"C=US;A= ;P=Regional Municip;O=Lisgar;S="&amp;K596&amp;";"&amp;"G="&amp;L596&amp;";"&amp;"I="&amp;M596&amp;";","C=US;A= ;P=Regional Municip;O=Lisgar;S="&amp;K596&amp;";"&amp;"G="&amp;L596&amp;Sheet1!A596&amp;";"&amp;"I="&amp;M596&amp;";")</f>
        <v>#N/A</v>
      </c>
      <c r="U596" t="str">
        <f ca="1">(Sheet1!AM596)</f>
        <v>DC4MDB06</v>
      </c>
      <c r="V596" t="e">
        <f>(Sheet1!AC596)</f>
        <v>#VALUE!</v>
      </c>
      <c r="W596" t="e">
        <f>Sheet3!D596</f>
        <v>#VALUE!</v>
      </c>
      <c r="X596" t="e">
        <f>Sheet3!E596</f>
        <v>#VALUE!</v>
      </c>
      <c r="Y596" t="str">
        <f t="shared" si="54"/>
        <v/>
      </c>
      <c r="Z596" t="str">
        <f>IF(ISERROR(Sheet1!AI596),"",Sheet1!AI596)</f>
        <v/>
      </c>
      <c r="AA596" t="e">
        <f>IF(Sheet1!W596="Councillors",5120,IF(Sheet1!W596="Information Technology Services Dept.",1024,IF(Sheet1!W596="City Clerk and Solicitor Dept",1953,"No")))</f>
        <v>#VALUE!</v>
      </c>
      <c r="AB596" s="5" t="s">
        <v>96</v>
      </c>
      <c r="AC596" t="e">
        <f>IF(Sheet1!W596="Councillors",4608,IF(Sheet1!W596="Information Technology Services Dept.",921,IF(Sheet1!W596="City Clerk and Solicitor Dept",1855,"No")))</f>
        <v>#VALUE!</v>
      </c>
      <c r="AD596" t="e">
        <f t="shared" si="57"/>
        <v>#VALUE!</v>
      </c>
      <c r="AE596" t="str">
        <f ca="1">IF(Sheet1!AM596="DC1MDB01","DC1",IF(Sheet1!AM596="DC1MDB02","DC1",IF(Sheet1!AM596="DC1MDB03","DC1",IF(Sheet1!AM596="DC1MDB04","DC1",IF(Sheet1!AM596="DC1MDB05","DC1",IF(Sheet1!AM596="DC1MDB06","DC1",IF(Sheet1!AM596="DC1MDB07","DC1",IF(Sheet1!AM596="DC1MDB08","DC1",IF(Sheet1!AM596="DC1MDB09","DC1",IF(Sheet1!AM596="DC1MDB10","DC1",IF(Sheet1!AM596="DC4MDB01","DC4",IF(Sheet1!AM596="DC4MDB02","DC4",IF(Sheet1!AM596="DC4MDB03","DC4",IF(Sheet1!AM596="DC4MDB04","DC4",IF(Sheet1!AM596="DC4MDB05","DC4",IF(Sheet1!AM596="DC4MDB06","DC4",IF(Sheet1!AM596="DC4MDB07","DC4",IF(Sheet1!AM596="DC4MDB08","DC4",IF(Sheet1!AM596="DC4MDB09","DC4",IF(Sheet1!AM596="DC4MDB10","DC4","$False"))))))))))))))))))))</f>
        <v>DC4</v>
      </c>
      <c r="AF596" t="s">
        <v>35</v>
      </c>
      <c r="AG596" t="e">
        <f t="shared" si="58"/>
        <v>#VALUE!</v>
      </c>
      <c r="AH596" t="e">
        <f t="shared" si="59"/>
        <v>#VALUE!</v>
      </c>
      <c r="AI596" t="s">
        <v>11</v>
      </c>
      <c r="AJ596" t="s">
        <v>12</v>
      </c>
      <c r="AK596" t="s">
        <v>13</v>
      </c>
      <c r="AL596" t="s">
        <v>14</v>
      </c>
      <c r="AM596" t="s">
        <v>5</v>
      </c>
      <c r="AN596" t="s">
        <v>15</v>
      </c>
      <c r="AO596" t="s">
        <v>16</v>
      </c>
      <c r="AP596" t="s">
        <v>17</v>
      </c>
      <c r="AQ596" t="s">
        <v>18</v>
      </c>
      <c r="AR596" t="s">
        <v>19</v>
      </c>
    </row>
    <row r="597" spans="1:44" ht="13.5" customHeight="1">
      <c r="A597" s="7"/>
      <c r="B597" s="7"/>
      <c r="C597" s="7"/>
      <c r="D597" s="8"/>
      <c r="F597" s="9" t="str">
        <f>(Sheet1!AE597)</f>
        <v/>
      </c>
      <c r="G597" t="str">
        <f>IF(OR(Sheet1!AH597="Yes",Sheet1!AF597="Yes"),"\\CMFP538\"&amp;Sheet1!AK597,"")</f>
        <v/>
      </c>
      <c r="H597" t="str">
        <f>IF(G597="","",Sheet1!AK597)</f>
        <v/>
      </c>
      <c r="I597" t="str">
        <f>IF(G597="","",Sheet1!AJ597)</f>
        <v/>
      </c>
      <c r="J597" t="e">
        <f>PROPER(Sheet1!Z597)</f>
        <v>#VALUE!</v>
      </c>
      <c r="K597" t="e">
        <f>PROPER(TRIM(IF(ISERROR(Sheet1!N597),Sheet1!Q597,Sheet1!N597)))</f>
        <v>#VALUE!</v>
      </c>
      <c r="L597" t="e">
        <f>PROPER(Sheet1!V597)</f>
        <v>#VALUE!</v>
      </c>
      <c r="M597" t="str">
        <f>TRIM(IF(ISERROR(Sheet1!P597),"",Sheet1!P597))</f>
        <v/>
      </c>
      <c r="N597" s="6" t="e">
        <f>(Sheet1!AA597)</f>
        <v>#VALUE!</v>
      </c>
      <c r="O597" s="6" t="e">
        <f t="shared" si="55"/>
        <v>#VALUE!</v>
      </c>
      <c r="P597" s="6" t="e">
        <f>IF(Sheet1!X597="No","No",IF(Sheet1!X597="","No","Yes"))</f>
        <v>#VALUE!</v>
      </c>
      <c r="Q597" t="e">
        <f>(Sheet1!AB597)</f>
        <v>#VALUE!</v>
      </c>
      <c r="R597" s="6" t="e">
        <f>IF(Sheet1!F597=FALSE,Q597,Sheet1!G597&amp;Sheet1!F597)</f>
        <v>#VALUE!</v>
      </c>
      <c r="S597" s="6" t="e">
        <f t="shared" si="56"/>
        <v>#VALUE!</v>
      </c>
      <c r="T597" s="6" t="e">
        <f>IF(Sheet1!A597=0,"C=US;A= ;P=Regional Municip;O=Lisgar;S="&amp;K597&amp;";"&amp;"G="&amp;L597&amp;";"&amp;"I="&amp;M597&amp;";","C=US;A= ;P=Regional Municip;O=Lisgar;S="&amp;K597&amp;";"&amp;"G="&amp;L597&amp;Sheet1!A597&amp;";"&amp;"I="&amp;M597&amp;";")</f>
        <v>#N/A</v>
      </c>
      <c r="U597" t="str">
        <f ca="1">(Sheet1!AM597)</f>
        <v>DC4MDB10</v>
      </c>
      <c r="V597" t="e">
        <f>(Sheet1!AC597)</f>
        <v>#VALUE!</v>
      </c>
      <c r="W597" t="e">
        <f>Sheet3!D597</f>
        <v>#VALUE!</v>
      </c>
      <c r="X597" t="e">
        <f>Sheet3!E597</f>
        <v>#VALUE!</v>
      </c>
      <c r="Y597" t="str">
        <f t="shared" si="54"/>
        <v/>
      </c>
      <c r="Z597" t="str">
        <f>IF(ISERROR(Sheet1!AI597),"",Sheet1!AI597)</f>
        <v/>
      </c>
      <c r="AA597" t="e">
        <f>IF(Sheet1!W597="Councillors",5120,IF(Sheet1!W597="Information Technology Services Dept.",1024,IF(Sheet1!W597="City Clerk and Solicitor Dept",1953,"No")))</f>
        <v>#VALUE!</v>
      </c>
      <c r="AB597" s="5" t="s">
        <v>96</v>
      </c>
      <c r="AC597" t="e">
        <f>IF(Sheet1!W597="Councillors",4608,IF(Sheet1!W597="Information Technology Services Dept.",921,IF(Sheet1!W597="City Clerk and Solicitor Dept",1855,"No")))</f>
        <v>#VALUE!</v>
      </c>
      <c r="AD597" t="e">
        <f t="shared" si="57"/>
        <v>#VALUE!</v>
      </c>
      <c r="AE597" t="str">
        <f ca="1">IF(Sheet1!AM597="DC1MDB01","DC1",IF(Sheet1!AM597="DC1MDB02","DC1",IF(Sheet1!AM597="DC1MDB03","DC1",IF(Sheet1!AM597="DC1MDB04","DC1",IF(Sheet1!AM597="DC1MDB05","DC1",IF(Sheet1!AM597="DC1MDB06","DC1",IF(Sheet1!AM597="DC1MDB07","DC1",IF(Sheet1!AM597="DC1MDB08","DC1",IF(Sheet1!AM597="DC1MDB09","DC1",IF(Sheet1!AM597="DC1MDB10","DC1",IF(Sheet1!AM597="DC4MDB01","DC4",IF(Sheet1!AM597="DC4MDB02","DC4",IF(Sheet1!AM597="DC4MDB03","DC4",IF(Sheet1!AM597="DC4MDB04","DC4",IF(Sheet1!AM597="DC4MDB05","DC4",IF(Sheet1!AM597="DC4MDB06","DC4",IF(Sheet1!AM597="DC4MDB07","DC4",IF(Sheet1!AM597="DC4MDB08","DC4",IF(Sheet1!AM597="DC4MDB09","DC4",IF(Sheet1!AM597="DC4MDB10","DC4","$False"))))))))))))))))))))</f>
        <v>DC4</v>
      </c>
      <c r="AF597" t="s">
        <v>35</v>
      </c>
      <c r="AG597" t="e">
        <f t="shared" si="58"/>
        <v>#VALUE!</v>
      </c>
      <c r="AH597" t="e">
        <f t="shared" si="59"/>
        <v>#VALUE!</v>
      </c>
      <c r="AI597" t="s">
        <v>11</v>
      </c>
      <c r="AJ597" t="s">
        <v>12</v>
      </c>
      <c r="AK597" t="s">
        <v>13</v>
      </c>
      <c r="AL597" t="s">
        <v>14</v>
      </c>
      <c r="AM597" t="s">
        <v>5</v>
      </c>
      <c r="AN597" t="s">
        <v>15</v>
      </c>
      <c r="AO597" t="s">
        <v>16</v>
      </c>
      <c r="AP597" t="s">
        <v>17</v>
      </c>
      <c r="AQ597" t="s">
        <v>18</v>
      </c>
      <c r="AR597" t="s">
        <v>19</v>
      </c>
    </row>
    <row r="598" spans="1:44" ht="13.5" customHeight="1">
      <c r="A598" s="7"/>
      <c r="B598" s="7"/>
      <c r="C598" s="7"/>
      <c r="D598" s="8"/>
      <c r="F598" s="9" t="str">
        <f>(Sheet1!AE598)</f>
        <v/>
      </c>
      <c r="G598" t="str">
        <f>IF(OR(Sheet1!AH598="Yes",Sheet1!AF598="Yes"),"\\CMFP538\"&amp;Sheet1!AK598,"")</f>
        <v/>
      </c>
      <c r="H598" t="str">
        <f>IF(G598="","",Sheet1!AK598)</f>
        <v/>
      </c>
      <c r="I598" t="str">
        <f>IF(G598="","",Sheet1!AJ598)</f>
        <v/>
      </c>
      <c r="J598" t="e">
        <f>PROPER(Sheet1!Z598)</f>
        <v>#VALUE!</v>
      </c>
      <c r="K598" t="e">
        <f>PROPER(TRIM(IF(ISERROR(Sheet1!N598),Sheet1!Q598,Sheet1!N598)))</f>
        <v>#VALUE!</v>
      </c>
      <c r="L598" t="e">
        <f>PROPER(Sheet1!V598)</f>
        <v>#VALUE!</v>
      </c>
      <c r="M598" t="str">
        <f>TRIM(IF(ISERROR(Sheet1!P598),"",Sheet1!P598))</f>
        <v/>
      </c>
      <c r="N598" s="6" t="e">
        <f>(Sheet1!AA598)</f>
        <v>#VALUE!</v>
      </c>
      <c r="O598" s="6" t="e">
        <f t="shared" si="55"/>
        <v>#VALUE!</v>
      </c>
      <c r="P598" s="6" t="e">
        <f>IF(Sheet1!X598="No","No",IF(Sheet1!X598="","No","Yes"))</f>
        <v>#VALUE!</v>
      </c>
      <c r="Q598" t="e">
        <f>(Sheet1!AB598)</f>
        <v>#VALUE!</v>
      </c>
      <c r="R598" s="6" t="e">
        <f>IF(Sheet1!F598=FALSE,Q598,Sheet1!G598&amp;Sheet1!F598)</f>
        <v>#VALUE!</v>
      </c>
      <c r="S598" s="6" t="e">
        <f t="shared" si="56"/>
        <v>#VALUE!</v>
      </c>
      <c r="T598" s="6" t="e">
        <f>IF(Sheet1!A598=0,"C=US;A= ;P=Regional Municip;O=Lisgar;S="&amp;K598&amp;";"&amp;"G="&amp;L598&amp;";"&amp;"I="&amp;M598&amp;";","C=US;A= ;P=Regional Municip;O=Lisgar;S="&amp;K598&amp;";"&amp;"G="&amp;L598&amp;Sheet1!A598&amp;";"&amp;"I="&amp;M598&amp;";")</f>
        <v>#N/A</v>
      </c>
      <c r="U598" t="str">
        <f ca="1">(Sheet1!AM598)</f>
        <v>DC4MDB08</v>
      </c>
      <c r="V598" t="e">
        <f>(Sheet1!AC598)</f>
        <v>#VALUE!</v>
      </c>
      <c r="W598" t="e">
        <f>Sheet3!D598</f>
        <v>#VALUE!</v>
      </c>
      <c r="X598" t="e">
        <f>Sheet3!E598</f>
        <v>#VALUE!</v>
      </c>
      <c r="Y598" t="str">
        <f t="shared" si="54"/>
        <v/>
      </c>
      <c r="Z598" t="str">
        <f>IF(ISERROR(Sheet1!AI598),"",Sheet1!AI598)</f>
        <v/>
      </c>
      <c r="AA598" t="e">
        <f>IF(Sheet1!W598="Councillors",5120,IF(Sheet1!W598="Information Technology Services Dept.",1024,IF(Sheet1!W598="City Clerk and Solicitor Dept",1953,"No")))</f>
        <v>#VALUE!</v>
      </c>
      <c r="AB598" s="5" t="s">
        <v>96</v>
      </c>
      <c r="AC598" t="e">
        <f>IF(Sheet1!W598="Councillors",4608,IF(Sheet1!W598="Information Technology Services Dept.",921,IF(Sheet1!W598="City Clerk and Solicitor Dept",1855,"No")))</f>
        <v>#VALUE!</v>
      </c>
      <c r="AD598" t="e">
        <f t="shared" si="57"/>
        <v>#VALUE!</v>
      </c>
      <c r="AE598" t="str">
        <f ca="1">IF(Sheet1!AM598="DC1MDB01","DC1",IF(Sheet1!AM598="DC1MDB02","DC1",IF(Sheet1!AM598="DC1MDB03","DC1",IF(Sheet1!AM598="DC1MDB04","DC1",IF(Sheet1!AM598="DC1MDB05","DC1",IF(Sheet1!AM598="DC1MDB06","DC1",IF(Sheet1!AM598="DC1MDB07","DC1",IF(Sheet1!AM598="DC1MDB08","DC1",IF(Sheet1!AM598="DC1MDB09","DC1",IF(Sheet1!AM598="DC1MDB10","DC1",IF(Sheet1!AM598="DC4MDB01","DC4",IF(Sheet1!AM598="DC4MDB02","DC4",IF(Sheet1!AM598="DC4MDB03","DC4",IF(Sheet1!AM598="DC4MDB04","DC4",IF(Sheet1!AM598="DC4MDB05","DC4",IF(Sheet1!AM598="DC4MDB06","DC4",IF(Sheet1!AM598="DC4MDB07","DC4",IF(Sheet1!AM598="DC4MDB08","DC4",IF(Sheet1!AM598="DC4MDB09","DC4",IF(Sheet1!AM598="DC4MDB10","DC4","$False"))))))))))))))))))))</f>
        <v>DC4</v>
      </c>
      <c r="AF598" t="s">
        <v>35</v>
      </c>
      <c r="AG598" t="e">
        <f t="shared" si="58"/>
        <v>#VALUE!</v>
      </c>
      <c r="AH598" t="e">
        <f t="shared" si="59"/>
        <v>#VALUE!</v>
      </c>
      <c r="AI598" t="s">
        <v>11</v>
      </c>
      <c r="AJ598" t="s">
        <v>12</v>
      </c>
      <c r="AK598" t="s">
        <v>13</v>
      </c>
      <c r="AL598" t="s">
        <v>14</v>
      </c>
      <c r="AM598" t="s">
        <v>5</v>
      </c>
      <c r="AN598" t="s">
        <v>15</v>
      </c>
      <c r="AO598" t="s">
        <v>16</v>
      </c>
      <c r="AP598" t="s">
        <v>17</v>
      </c>
      <c r="AQ598" t="s">
        <v>18</v>
      </c>
      <c r="AR598" t="s">
        <v>19</v>
      </c>
    </row>
    <row r="599" spans="1:44" ht="13.5" customHeight="1">
      <c r="A599" s="7"/>
      <c r="B599" s="7"/>
      <c r="C599" s="7"/>
      <c r="D599" s="8"/>
      <c r="F599" s="9" t="str">
        <f>(Sheet1!AE599)</f>
        <v/>
      </c>
      <c r="G599" t="str">
        <f>IF(OR(Sheet1!AH599="Yes",Sheet1!AF599="Yes"),"\\CMFP538\"&amp;Sheet1!AK599,"")</f>
        <v/>
      </c>
      <c r="H599" t="str">
        <f>IF(G599="","",Sheet1!AK599)</f>
        <v/>
      </c>
      <c r="I599" t="str">
        <f>IF(G599="","",Sheet1!AJ599)</f>
        <v/>
      </c>
      <c r="J599" t="e">
        <f>PROPER(Sheet1!Z599)</f>
        <v>#VALUE!</v>
      </c>
      <c r="K599" t="e">
        <f>PROPER(TRIM(IF(ISERROR(Sheet1!N599),Sheet1!Q599,Sheet1!N599)))</f>
        <v>#VALUE!</v>
      </c>
      <c r="L599" t="e">
        <f>PROPER(Sheet1!V599)</f>
        <v>#VALUE!</v>
      </c>
      <c r="M599" t="str">
        <f>TRIM(IF(ISERROR(Sheet1!P599),"",Sheet1!P599))</f>
        <v/>
      </c>
      <c r="N599" s="6" t="e">
        <f>(Sheet1!AA599)</f>
        <v>#VALUE!</v>
      </c>
      <c r="O599" s="6" t="e">
        <f t="shared" si="55"/>
        <v>#VALUE!</v>
      </c>
      <c r="P599" s="6" t="e">
        <f>IF(Sheet1!X599="No","No",IF(Sheet1!X599="","No","Yes"))</f>
        <v>#VALUE!</v>
      </c>
      <c r="Q599" t="e">
        <f>(Sheet1!AB599)</f>
        <v>#VALUE!</v>
      </c>
      <c r="R599" s="6" t="e">
        <f>IF(Sheet1!F599=FALSE,Q599,Sheet1!G599&amp;Sheet1!F599)</f>
        <v>#VALUE!</v>
      </c>
      <c r="S599" s="6" t="e">
        <f t="shared" si="56"/>
        <v>#VALUE!</v>
      </c>
      <c r="T599" s="6" t="e">
        <f>IF(Sheet1!A599=0,"C=US;A= ;P=Regional Municip;O=Lisgar;S="&amp;K599&amp;";"&amp;"G="&amp;L599&amp;";"&amp;"I="&amp;M599&amp;";","C=US;A= ;P=Regional Municip;O=Lisgar;S="&amp;K599&amp;";"&amp;"G="&amp;L599&amp;Sheet1!A599&amp;";"&amp;"I="&amp;M599&amp;";")</f>
        <v>#N/A</v>
      </c>
      <c r="U599" t="str">
        <f ca="1">(Sheet1!AM599)</f>
        <v>DC1MDB03</v>
      </c>
      <c r="V599" t="e">
        <f>(Sheet1!AC599)</f>
        <v>#VALUE!</v>
      </c>
      <c r="W599" t="e">
        <f>Sheet3!D599</f>
        <v>#VALUE!</v>
      </c>
      <c r="X599" t="e">
        <f>Sheet3!E599</f>
        <v>#VALUE!</v>
      </c>
      <c r="Y599" t="str">
        <f t="shared" si="54"/>
        <v/>
      </c>
      <c r="Z599" t="str">
        <f>IF(ISERROR(Sheet1!AI599),"",Sheet1!AI599)</f>
        <v/>
      </c>
      <c r="AA599" t="e">
        <f>IF(Sheet1!W599="Councillors",5120,IF(Sheet1!W599="Information Technology Services Dept.",1024,IF(Sheet1!W599="City Clerk and Solicitor Dept",1953,"No")))</f>
        <v>#VALUE!</v>
      </c>
      <c r="AB599" s="5" t="s">
        <v>96</v>
      </c>
      <c r="AC599" t="e">
        <f>IF(Sheet1!W599="Councillors",4608,IF(Sheet1!W599="Information Technology Services Dept.",921,IF(Sheet1!W599="City Clerk and Solicitor Dept",1855,"No")))</f>
        <v>#VALUE!</v>
      </c>
      <c r="AD599" t="e">
        <f t="shared" si="57"/>
        <v>#VALUE!</v>
      </c>
      <c r="AE599" t="str">
        <f ca="1">IF(Sheet1!AM599="DC1MDB01","DC1",IF(Sheet1!AM599="DC1MDB02","DC1",IF(Sheet1!AM599="DC1MDB03","DC1",IF(Sheet1!AM599="DC1MDB04","DC1",IF(Sheet1!AM599="DC1MDB05","DC1",IF(Sheet1!AM599="DC1MDB06","DC1",IF(Sheet1!AM599="DC1MDB07","DC1",IF(Sheet1!AM599="DC1MDB08","DC1",IF(Sheet1!AM599="DC1MDB09","DC1",IF(Sheet1!AM599="DC1MDB10","DC1",IF(Sheet1!AM599="DC4MDB01","DC4",IF(Sheet1!AM599="DC4MDB02","DC4",IF(Sheet1!AM599="DC4MDB03","DC4",IF(Sheet1!AM599="DC4MDB04","DC4",IF(Sheet1!AM599="DC4MDB05","DC4",IF(Sheet1!AM599="DC4MDB06","DC4",IF(Sheet1!AM599="DC4MDB07","DC4",IF(Sheet1!AM599="DC4MDB08","DC4",IF(Sheet1!AM599="DC4MDB09","DC4",IF(Sheet1!AM599="DC4MDB10","DC4","$False"))))))))))))))))))))</f>
        <v>DC1</v>
      </c>
      <c r="AF599" t="s">
        <v>35</v>
      </c>
      <c r="AG599" t="e">
        <f t="shared" si="58"/>
        <v>#VALUE!</v>
      </c>
      <c r="AH599" t="e">
        <f t="shared" si="59"/>
        <v>#VALUE!</v>
      </c>
      <c r="AI599" t="s">
        <v>11</v>
      </c>
      <c r="AJ599" t="s">
        <v>12</v>
      </c>
      <c r="AK599" t="s">
        <v>13</v>
      </c>
      <c r="AL599" t="s">
        <v>14</v>
      </c>
      <c r="AM599" t="s">
        <v>5</v>
      </c>
      <c r="AN599" t="s">
        <v>15</v>
      </c>
      <c r="AO599" t="s">
        <v>16</v>
      </c>
      <c r="AP599" t="s">
        <v>17</v>
      </c>
      <c r="AQ599" t="s">
        <v>18</v>
      </c>
      <c r="AR599" t="s">
        <v>19</v>
      </c>
    </row>
    <row r="600" spans="1:44" ht="13.5" customHeight="1">
      <c r="A600" s="7"/>
      <c r="B600" s="7"/>
      <c r="C600" s="7"/>
      <c r="D600" s="8"/>
      <c r="F600" s="9" t="str">
        <f>(Sheet1!AE600)</f>
        <v/>
      </c>
      <c r="G600" t="str">
        <f>IF(OR(Sheet1!AH600="Yes",Sheet1!AF600="Yes"),"\\CMFP538\"&amp;Sheet1!AK600,"")</f>
        <v/>
      </c>
      <c r="H600" t="str">
        <f>IF(G600="","",Sheet1!AK600)</f>
        <v/>
      </c>
      <c r="I600" t="str">
        <f>IF(G600="","",Sheet1!AJ600)</f>
        <v/>
      </c>
      <c r="J600" t="e">
        <f>PROPER(Sheet1!Z600)</f>
        <v>#VALUE!</v>
      </c>
      <c r="K600" t="e">
        <f>PROPER(TRIM(IF(ISERROR(Sheet1!N600),Sheet1!Q600,Sheet1!N600)))</f>
        <v>#VALUE!</v>
      </c>
      <c r="L600" t="e">
        <f>PROPER(Sheet1!V600)</f>
        <v>#VALUE!</v>
      </c>
      <c r="M600" t="str">
        <f>TRIM(IF(ISERROR(Sheet1!P600),"",Sheet1!P600))</f>
        <v/>
      </c>
      <c r="N600" s="6" t="e">
        <f>(Sheet1!AA600)</f>
        <v>#VALUE!</v>
      </c>
      <c r="O600" s="6" t="e">
        <f t="shared" si="55"/>
        <v>#VALUE!</v>
      </c>
      <c r="P600" s="6" t="e">
        <f>IF(Sheet1!X600="No","No",IF(Sheet1!X600="","No","Yes"))</f>
        <v>#VALUE!</v>
      </c>
      <c r="Q600" t="e">
        <f>(Sheet1!AB600)</f>
        <v>#VALUE!</v>
      </c>
      <c r="R600" s="6" t="e">
        <f>IF(Sheet1!F600=FALSE,Q600,Sheet1!G600&amp;Sheet1!F600)</f>
        <v>#VALUE!</v>
      </c>
      <c r="S600" s="6" t="e">
        <f t="shared" si="56"/>
        <v>#VALUE!</v>
      </c>
      <c r="T600" s="6" t="e">
        <f>IF(Sheet1!A600=0,"C=US;A= ;P=Regional Municip;O=Lisgar;S="&amp;K600&amp;";"&amp;"G="&amp;L600&amp;";"&amp;"I="&amp;M600&amp;";","C=US;A= ;P=Regional Municip;O=Lisgar;S="&amp;K600&amp;";"&amp;"G="&amp;L600&amp;Sheet1!A600&amp;";"&amp;"I="&amp;M600&amp;";")</f>
        <v>#N/A</v>
      </c>
      <c r="U600" t="str">
        <f ca="1">(Sheet1!AM600)</f>
        <v>DC1MDB01</v>
      </c>
      <c r="V600" t="e">
        <f>(Sheet1!AC600)</f>
        <v>#VALUE!</v>
      </c>
      <c r="W600" t="e">
        <f>Sheet3!D600</f>
        <v>#VALUE!</v>
      </c>
      <c r="X600" t="e">
        <f>Sheet3!E600</f>
        <v>#VALUE!</v>
      </c>
      <c r="Y600" t="str">
        <f t="shared" si="54"/>
        <v/>
      </c>
      <c r="Z600" t="str">
        <f>IF(ISERROR(Sheet1!AI600),"",Sheet1!AI600)</f>
        <v/>
      </c>
      <c r="AA600" t="e">
        <f>IF(Sheet1!W600="Councillors",5120,IF(Sheet1!W600="Information Technology Services Dept.",1024,IF(Sheet1!W600="City Clerk and Solicitor Dept",1953,"No")))</f>
        <v>#VALUE!</v>
      </c>
      <c r="AB600" s="5" t="s">
        <v>96</v>
      </c>
      <c r="AC600" t="e">
        <f>IF(Sheet1!W600="Councillors",4608,IF(Sheet1!W600="Information Technology Services Dept.",921,IF(Sheet1!W600="City Clerk and Solicitor Dept",1855,"No")))</f>
        <v>#VALUE!</v>
      </c>
      <c r="AD600" t="e">
        <f t="shared" si="57"/>
        <v>#VALUE!</v>
      </c>
      <c r="AE600" t="str">
        <f ca="1">IF(Sheet1!AM600="DC1MDB01","DC1",IF(Sheet1!AM600="DC1MDB02","DC1",IF(Sheet1!AM600="DC1MDB03","DC1",IF(Sheet1!AM600="DC1MDB04","DC1",IF(Sheet1!AM600="DC1MDB05","DC1",IF(Sheet1!AM600="DC1MDB06","DC1",IF(Sheet1!AM600="DC1MDB07","DC1",IF(Sheet1!AM600="DC1MDB08","DC1",IF(Sheet1!AM600="DC1MDB09","DC1",IF(Sheet1!AM600="DC1MDB10","DC1",IF(Sheet1!AM600="DC4MDB01","DC4",IF(Sheet1!AM600="DC4MDB02","DC4",IF(Sheet1!AM600="DC4MDB03","DC4",IF(Sheet1!AM600="DC4MDB04","DC4",IF(Sheet1!AM600="DC4MDB05","DC4",IF(Sheet1!AM600="DC4MDB06","DC4",IF(Sheet1!AM600="DC4MDB07","DC4",IF(Sheet1!AM600="DC4MDB08","DC4",IF(Sheet1!AM600="DC4MDB09","DC4",IF(Sheet1!AM600="DC4MDB10","DC4","$False"))))))))))))))))))))</f>
        <v>DC1</v>
      </c>
      <c r="AF600" t="s">
        <v>35</v>
      </c>
      <c r="AG600" t="e">
        <f t="shared" si="58"/>
        <v>#VALUE!</v>
      </c>
      <c r="AH600" t="e">
        <f t="shared" si="59"/>
        <v>#VALUE!</v>
      </c>
      <c r="AI600" t="s">
        <v>11</v>
      </c>
      <c r="AJ600" t="s">
        <v>12</v>
      </c>
      <c r="AK600" t="s">
        <v>13</v>
      </c>
      <c r="AL600" t="s">
        <v>14</v>
      </c>
      <c r="AM600" t="s">
        <v>5</v>
      </c>
      <c r="AN600" t="s">
        <v>15</v>
      </c>
      <c r="AO600" t="s">
        <v>16</v>
      </c>
      <c r="AP600" t="s">
        <v>17</v>
      </c>
      <c r="AQ600" t="s">
        <v>18</v>
      </c>
      <c r="AR600" t="s">
        <v>19</v>
      </c>
    </row>
    <row r="601" spans="1:44" ht="13.5" customHeight="1">
      <c r="A601" s="7"/>
      <c r="B601" s="7"/>
      <c r="C601" s="7"/>
      <c r="D601" s="8"/>
      <c r="F601" s="9" t="str">
        <f>(Sheet1!AE601)</f>
        <v/>
      </c>
      <c r="G601" t="str">
        <f>IF(OR(Sheet1!AH601="Yes",Sheet1!AF601="Yes"),"\\CMFP538\"&amp;Sheet1!AK601,"")</f>
        <v/>
      </c>
      <c r="H601" t="str">
        <f>IF(G601="","",Sheet1!AK601)</f>
        <v/>
      </c>
      <c r="I601" t="str">
        <f>IF(G601="","",Sheet1!AJ601)</f>
        <v/>
      </c>
      <c r="J601" t="e">
        <f>PROPER(Sheet1!Z601)</f>
        <v>#VALUE!</v>
      </c>
      <c r="K601" t="e">
        <f>PROPER(TRIM(IF(ISERROR(Sheet1!N601),Sheet1!Q601,Sheet1!N601)))</f>
        <v>#VALUE!</v>
      </c>
      <c r="L601" t="e">
        <f>PROPER(Sheet1!V601)</f>
        <v>#VALUE!</v>
      </c>
      <c r="M601" t="str">
        <f>TRIM(IF(ISERROR(Sheet1!P601),"",Sheet1!P601))</f>
        <v/>
      </c>
      <c r="N601" s="6" t="e">
        <f>(Sheet1!AA601)</f>
        <v>#VALUE!</v>
      </c>
      <c r="O601" s="6" t="e">
        <f t="shared" si="55"/>
        <v>#VALUE!</v>
      </c>
      <c r="P601" s="6" t="e">
        <f>IF(Sheet1!X601="No","No",IF(Sheet1!X601="","No","Yes"))</f>
        <v>#VALUE!</v>
      </c>
      <c r="Q601" t="e">
        <f>(Sheet1!AB601)</f>
        <v>#VALUE!</v>
      </c>
      <c r="R601" s="6" t="e">
        <f>IF(Sheet1!F601=FALSE,Q601,Sheet1!G601&amp;Sheet1!F601)</f>
        <v>#VALUE!</v>
      </c>
      <c r="S601" s="6" t="e">
        <f t="shared" si="56"/>
        <v>#VALUE!</v>
      </c>
      <c r="T601" s="6" t="e">
        <f>IF(Sheet1!A601=0,"C=US;A= ;P=Regional Municip;O=Lisgar;S="&amp;K601&amp;";"&amp;"G="&amp;L601&amp;";"&amp;"I="&amp;M601&amp;";","C=US;A= ;P=Regional Municip;O=Lisgar;S="&amp;K601&amp;";"&amp;"G="&amp;L601&amp;Sheet1!A601&amp;";"&amp;"I="&amp;M601&amp;";")</f>
        <v>#N/A</v>
      </c>
      <c r="U601" t="str">
        <f ca="1">(Sheet1!AM601)</f>
        <v>DC1MDB04</v>
      </c>
      <c r="V601" t="e">
        <f>(Sheet1!AC601)</f>
        <v>#VALUE!</v>
      </c>
      <c r="W601" t="e">
        <f>Sheet3!D601</f>
        <v>#VALUE!</v>
      </c>
      <c r="X601" t="e">
        <f>Sheet3!E601</f>
        <v>#VALUE!</v>
      </c>
      <c r="Y601" t="str">
        <f t="shared" si="54"/>
        <v/>
      </c>
      <c r="Z601" t="str">
        <f>IF(ISERROR(Sheet1!AI601),"",Sheet1!AI601)</f>
        <v/>
      </c>
      <c r="AA601" t="e">
        <f>IF(Sheet1!W601="Councillors",5120,IF(Sheet1!W601="Information Technology Services Dept.",1024,IF(Sheet1!W601="City Clerk and Solicitor Dept",1953,"No")))</f>
        <v>#VALUE!</v>
      </c>
      <c r="AB601" s="5" t="s">
        <v>96</v>
      </c>
      <c r="AC601" t="e">
        <f>IF(Sheet1!W601="Councillors",4608,IF(Sheet1!W601="Information Technology Services Dept.",921,IF(Sheet1!W601="City Clerk and Solicitor Dept",1855,"No")))</f>
        <v>#VALUE!</v>
      </c>
      <c r="AD601" t="e">
        <f t="shared" si="57"/>
        <v>#VALUE!</v>
      </c>
      <c r="AE601" t="str">
        <f ca="1">IF(Sheet1!AM601="DC1MDB01","DC1",IF(Sheet1!AM601="DC1MDB02","DC1",IF(Sheet1!AM601="DC1MDB03","DC1",IF(Sheet1!AM601="DC1MDB04","DC1",IF(Sheet1!AM601="DC1MDB05","DC1",IF(Sheet1!AM601="DC1MDB06","DC1",IF(Sheet1!AM601="DC1MDB07","DC1",IF(Sheet1!AM601="DC1MDB08","DC1",IF(Sheet1!AM601="DC1MDB09","DC1",IF(Sheet1!AM601="DC1MDB10","DC1",IF(Sheet1!AM601="DC4MDB01","DC4",IF(Sheet1!AM601="DC4MDB02","DC4",IF(Sheet1!AM601="DC4MDB03","DC4",IF(Sheet1!AM601="DC4MDB04","DC4",IF(Sheet1!AM601="DC4MDB05","DC4",IF(Sheet1!AM601="DC4MDB06","DC4",IF(Sheet1!AM601="DC4MDB07","DC4",IF(Sheet1!AM601="DC4MDB08","DC4",IF(Sheet1!AM601="DC4MDB09","DC4",IF(Sheet1!AM601="DC4MDB10","DC4","$False"))))))))))))))))))))</f>
        <v>DC1</v>
      </c>
      <c r="AF601" t="s">
        <v>35</v>
      </c>
      <c r="AG601" t="e">
        <f t="shared" si="58"/>
        <v>#VALUE!</v>
      </c>
      <c r="AH601" t="e">
        <f t="shared" si="59"/>
        <v>#VALUE!</v>
      </c>
      <c r="AI601" t="s">
        <v>11</v>
      </c>
      <c r="AJ601" t="s">
        <v>12</v>
      </c>
      <c r="AK601" t="s">
        <v>13</v>
      </c>
      <c r="AL601" t="s">
        <v>14</v>
      </c>
      <c r="AM601" t="s">
        <v>5</v>
      </c>
      <c r="AN601" t="s">
        <v>15</v>
      </c>
      <c r="AO601" t="s">
        <v>16</v>
      </c>
      <c r="AP601" t="s">
        <v>17</v>
      </c>
      <c r="AQ601" t="s">
        <v>18</v>
      </c>
      <c r="AR601" t="s">
        <v>19</v>
      </c>
    </row>
    <row r="602" spans="1:44" ht="13.5" customHeight="1">
      <c r="A602" s="7"/>
      <c r="B602" s="7"/>
      <c r="C602" s="7"/>
      <c r="D602" s="8"/>
      <c r="F602" s="9" t="str">
        <f>(Sheet1!AE602)</f>
        <v/>
      </c>
      <c r="G602" t="str">
        <f>IF(OR(Sheet1!AH602="Yes",Sheet1!AF602="Yes"),"\\CMFP538\"&amp;Sheet1!AK602,"")</f>
        <v/>
      </c>
      <c r="H602" t="str">
        <f>IF(G602="","",Sheet1!AK602)</f>
        <v/>
      </c>
      <c r="I602" t="str">
        <f>IF(G602="","",Sheet1!AJ602)</f>
        <v/>
      </c>
      <c r="J602" t="e">
        <f>PROPER(Sheet1!Z602)</f>
        <v>#VALUE!</v>
      </c>
      <c r="K602" t="e">
        <f>PROPER(TRIM(IF(ISERROR(Sheet1!N602),Sheet1!Q602,Sheet1!N602)))</f>
        <v>#VALUE!</v>
      </c>
      <c r="L602" t="e">
        <f>PROPER(Sheet1!V602)</f>
        <v>#VALUE!</v>
      </c>
      <c r="M602" t="str">
        <f>TRIM(IF(ISERROR(Sheet1!P602),"",Sheet1!P602))</f>
        <v/>
      </c>
      <c r="N602" s="6" t="e">
        <f>(Sheet1!AA602)</f>
        <v>#VALUE!</v>
      </c>
      <c r="O602" s="6" t="e">
        <f t="shared" si="55"/>
        <v>#VALUE!</v>
      </c>
      <c r="P602" s="6" t="e">
        <f>IF(Sheet1!X602="No","No",IF(Sheet1!X602="","No","Yes"))</f>
        <v>#VALUE!</v>
      </c>
      <c r="Q602" t="e">
        <f>(Sheet1!AB602)</f>
        <v>#VALUE!</v>
      </c>
      <c r="R602" s="6" t="e">
        <f>IF(Sheet1!F602=FALSE,Q602,Sheet1!G602&amp;Sheet1!F602)</f>
        <v>#VALUE!</v>
      </c>
      <c r="S602" s="6" t="e">
        <f t="shared" si="56"/>
        <v>#VALUE!</v>
      </c>
      <c r="T602" s="6" t="e">
        <f>IF(Sheet1!A602=0,"C=US;A= ;P=Regional Municip;O=Lisgar;S="&amp;K602&amp;";"&amp;"G="&amp;L602&amp;";"&amp;"I="&amp;M602&amp;";","C=US;A= ;P=Regional Municip;O=Lisgar;S="&amp;K602&amp;";"&amp;"G="&amp;L602&amp;Sheet1!A602&amp;";"&amp;"I="&amp;M602&amp;";")</f>
        <v>#N/A</v>
      </c>
      <c r="U602" t="str">
        <f ca="1">(Sheet1!AM602)</f>
        <v>DC1MDB08</v>
      </c>
      <c r="V602" t="e">
        <f>(Sheet1!AC602)</f>
        <v>#VALUE!</v>
      </c>
      <c r="W602" t="e">
        <f>Sheet3!D602</f>
        <v>#VALUE!</v>
      </c>
      <c r="X602" t="e">
        <f>Sheet3!E602</f>
        <v>#VALUE!</v>
      </c>
      <c r="Y602" t="str">
        <f t="shared" si="54"/>
        <v/>
      </c>
      <c r="Z602" t="str">
        <f>IF(ISERROR(Sheet1!AI602),"",Sheet1!AI602)</f>
        <v/>
      </c>
      <c r="AA602" t="e">
        <f>IF(Sheet1!W602="Councillors",5120,IF(Sheet1!W602="Information Technology Services Dept.",1024,IF(Sheet1!W602="City Clerk and Solicitor Dept",1953,"No")))</f>
        <v>#VALUE!</v>
      </c>
      <c r="AB602" s="5" t="s">
        <v>96</v>
      </c>
      <c r="AC602" t="e">
        <f>IF(Sheet1!W602="Councillors",4608,IF(Sheet1!W602="Information Technology Services Dept.",921,IF(Sheet1!W602="City Clerk and Solicitor Dept",1855,"No")))</f>
        <v>#VALUE!</v>
      </c>
      <c r="AD602" t="e">
        <f t="shared" si="57"/>
        <v>#VALUE!</v>
      </c>
      <c r="AE602" t="str">
        <f ca="1">IF(Sheet1!AM602="DC1MDB01","DC1",IF(Sheet1!AM602="DC1MDB02","DC1",IF(Sheet1!AM602="DC1MDB03","DC1",IF(Sheet1!AM602="DC1MDB04","DC1",IF(Sheet1!AM602="DC1MDB05","DC1",IF(Sheet1!AM602="DC1MDB06","DC1",IF(Sheet1!AM602="DC1MDB07","DC1",IF(Sheet1!AM602="DC1MDB08","DC1",IF(Sheet1!AM602="DC1MDB09","DC1",IF(Sheet1!AM602="DC1MDB10","DC1",IF(Sheet1!AM602="DC4MDB01","DC4",IF(Sheet1!AM602="DC4MDB02","DC4",IF(Sheet1!AM602="DC4MDB03","DC4",IF(Sheet1!AM602="DC4MDB04","DC4",IF(Sheet1!AM602="DC4MDB05","DC4",IF(Sheet1!AM602="DC4MDB06","DC4",IF(Sheet1!AM602="DC4MDB07","DC4",IF(Sheet1!AM602="DC4MDB08","DC4",IF(Sheet1!AM602="DC4MDB09","DC4",IF(Sheet1!AM602="DC4MDB10","DC4","$False"))))))))))))))))))))</f>
        <v>DC1</v>
      </c>
      <c r="AF602" t="s">
        <v>35</v>
      </c>
      <c r="AG602" t="e">
        <f t="shared" si="58"/>
        <v>#VALUE!</v>
      </c>
      <c r="AH602" t="e">
        <f t="shared" si="59"/>
        <v>#VALUE!</v>
      </c>
      <c r="AI602" t="s">
        <v>11</v>
      </c>
      <c r="AJ602" t="s">
        <v>12</v>
      </c>
      <c r="AK602" t="s">
        <v>13</v>
      </c>
      <c r="AL602" t="s">
        <v>14</v>
      </c>
      <c r="AM602" t="s">
        <v>5</v>
      </c>
      <c r="AN602" t="s">
        <v>15</v>
      </c>
      <c r="AO602" t="s">
        <v>16</v>
      </c>
      <c r="AP602" t="s">
        <v>17</v>
      </c>
      <c r="AQ602" t="s">
        <v>18</v>
      </c>
      <c r="AR602" t="s">
        <v>19</v>
      </c>
    </row>
    <row r="603" spans="1:44" ht="13.5" customHeight="1">
      <c r="A603" s="7"/>
      <c r="B603" s="7"/>
      <c r="C603" s="7"/>
      <c r="D603" s="8"/>
      <c r="F603" s="9" t="str">
        <f>(Sheet1!AE603)</f>
        <v/>
      </c>
      <c r="G603" t="str">
        <f>IF(OR(Sheet1!AH603="Yes",Sheet1!AF603="Yes"),"\\CMFP538\"&amp;Sheet1!AK603,"")</f>
        <v/>
      </c>
      <c r="H603" t="str">
        <f>IF(G603="","",Sheet1!AK603)</f>
        <v/>
      </c>
      <c r="I603" t="str">
        <f>IF(G603="","",Sheet1!AJ603)</f>
        <v/>
      </c>
      <c r="J603" t="e">
        <f>PROPER(Sheet1!Z603)</f>
        <v>#VALUE!</v>
      </c>
      <c r="K603" t="e">
        <f>PROPER(TRIM(IF(ISERROR(Sheet1!N603),Sheet1!Q603,Sheet1!N603)))</f>
        <v>#VALUE!</v>
      </c>
      <c r="L603" t="e">
        <f>PROPER(Sheet1!V603)</f>
        <v>#VALUE!</v>
      </c>
      <c r="M603" t="str">
        <f>TRIM(IF(ISERROR(Sheet1!P603),"",Sheet1!P603))</f>
        <v/>
      </c>
      <c r="N603" s="6" t="e">
        <f>(Sheet1!AA603)</f>
        <v>#VALUE!</v>
      </c>
      <c r="O603" s="6" t="e">
        <f t="shared" si="55"/>
        <v>#VALUE!</v>
      </c>
      <c r="P603" s="6" t="e">
        <f>IF(Sheet1!X603="No","No",IF(Sheet1!X603="","No","Yes"))</f>
        <v>#VALUE!</v>
      </c>
      <c r="Q603" t="e">
        <f>(Sheet1!AB603)</f>
        <v>#VALUE!</v>
      </c>
      <c r="R603" s="6" t="e">
        <f>IF(Sheet1!F603=FALSE,Q603,Sheet1!G603&amp;Sheet1!F603)</f>
        <v>#VALUE!</v>
      </c>
      <c r="S603" s="6" t="e">
        <f t="shared" si="56"/>
        <v>#VALUE!</v>
      </c>
      <c r="T603" s="6" t="e">
        <f>IF(Sheet1!A603=0,"C=US;A= ;P=Regional Municip;O=Lisgar;S="&amp;K603&amp;";"&amp;"G="&amp;L603&amp;";"&amp;"I="&amp;M603&amp;";","C=US;A= ;P=Regional Municip;O=Lisgar;S="&amp;K603&amp;";"&amp;"G="&amp;L603&amp;Sheet1!A603&amp;";"&amp;"I="&amp;M603&amp;";")</f>
        <v>#N/A</v>
      </c>
      <c r="U603" t="str">
        <f ca="1">(Sheet1!AM603)</f>
        <v>DC4MDB07</v>
      </c>
      <c r="V603" t="e">
        <f>(Sheet1!AC603)</f>
        <v>#VALUE!</v>
      </c>
      <c r="W603" t="e">
        <f>Sheet3!D603</f>
        <v>#VALUE!</v>
      </c>
      <c r="X603" t="e">
        <f>Sheet3!E603</f>
        <v>#VALUE!</v>
      </c>
      <c r="Y603" t="str">
        <f t="shared" si="54"/>
        <v/>
      </c>
      <c r="Z603" t="str">
        <f>IF(ISERROR(Sheet1!AI603),"",Sheet1!AI603)</f>
        <v/>
      </c>
      <c r="AA603" t="e">
        <f>IF(Sheet1!W603="Councillors",5120,IF(Sheet1!W603="Information Technology Services Dept.",1024,IF(Sheet1!W603="City Clerk and Solicitor Dept",1953,"No")))</f>
        <v>#VALUE!</v>
      </c>
      <c r="AB603" s="5" t="s">
        <v>96</v>
      </c>
      <c r="AC603" t="e">
        <f>IF(Sheet1!W603="Councillors",4608,IF(Sheet1!W603="Information Technology Services Dept.",921,IF(Sheet1!W603="City Clerk and Solicitor Dept",1855,"No")))</f>
        <v>#VALUE!</v>
      </c>
      <c r="AD603" t="e">
        <f t="shared" si="57"/>
        <v>#VALUE!</v>
      </c>
      <c r="AE603" t="str">
        <f ca="1">IF(Sheet1!AM603="DC1MDB01","DC1",IF(Sheet1!AM603="DC1MDB02","DC1",IF(Sheet1!AM603="DC1MDB03","DC1",IF(Sheet1!AM603="DC1MDB04","DC1",IF(Sheet1!AM603="DC1MDB05","DC1",IF(Sheet1!AM603="DC1MDB06","DC1",IF(Sheet1!AM603="DC1MDB07","DC1",IF(Sheet1!AM603="DC1MDB08","DC1",IF(Sheet1!AM603="DC1MDB09","DC1",IF(Sheet1!AM603="DC1MDB10","DC1",IF(Sheet1!AM603="DC4MDB01","DC4",IF(Sheet1!AM603="DC4MDB02","DC4",IF(Sheet1!AM603="DC4MDB03","DC4",IF(Sheet1!AM603="DC4MDB04","DC4",IF(Sheet1!AM603="DC4MDB05","DC4",IF(Sheet1!AM603="DC4MDB06","DC4",IF(Sheet1!AM603="DC4MDB07","DC4",IF(Sheet1!AM603="DC4MDB08","DC4",IF(Sheet1!AM603="DC4MDB09","DC4",IF(Sheet1!AM603="DC4MDB10","DC4","$False"))))))))))))))))))))</f>
        <v>DC4</v>
      </c>
      <c r="AF603" t="s">
        <v>35</v>
      </c>
      <c r="AG603" t="e">
        <f t="shared" si="58"/>
        <v>#VALUE!</v>
      </c>
      <c r="AH603" t="e">
        <f t="shared" si="59"/>
        <v>#VALUE!</v>
      </c>
      <c r="AI603" t="s">
        <v>11</v>
      </c>
      <c r="AJ603" t="s">
        <v>12</v>
      </c>
      <c r="AK603" t="s">
        <v>13</v>
      </c>
      <c r="AL603" t="s">
        <v>14</v>
      </c>
      <c r="AM603" t="s">
        <v>5</v>
      </c>
      <c r="AN603" t="s">
        <v>15</v>
      </c>
      <c r="AO603" t="s">
        <v>16</v>
      </c>
      <c r="AP603" t="s">
        <v>17</v>
      </c>
      <c r="AQ603" t="s">
        <v>18</v>
      </c>
      <c r="AR603" t="s">
        <v>19</v>
      </c>
    </row>
    <row r="604" spans="1:44" ht="13.5" customHeight="1">
      <c r="A604" s="7"/>
      <c r="B604" s="7"/>
      <c r="C604" s="7"/>
      <c r="D604" s="8"/>
      <c r="F604" s="9" t="str">
        <f>(Sheet1!AE604)</f>
        <v/>
      </c>
      <c r="G604" t="str">
        <f>IF(OR(Sheet1!AH604="Yes",Sheet1!AF604="Yes"),"\\CMFP538\"&amp;Sheet1!AK604,"")</f>
        <v/>
      </c>
      <c r="H604" t="str">
        <f>IF(G604="","",Sheet1!AK604)</f>
        <v/>
      </c>
      <c r="I604" t="str">
        <f>IF(G604="","",Sheet1!AJ604)</f>
        <v/>
      </c>
      <c r="J604" t="e">
        <f>PROPER(Sheet1!Z604)</f>
        <v>#VALUE!</v>
      </c>
      <c r="K604" t="e">
        <f>PROPER(TRIM(IF(ISERROR(Sheet1!N604),Sheet1!Q604,Sheet1!N604)))</f>
        <v>#VALUE!</v>
      </c>
      <c r="L604" t="e">
        <f>PROPER(Sheet1!V604)</f>
        <v>#VALUE!</v>
      </c>
      <c r="M604" t="str">
        <f>TRIM(IF(ISERROR(Sheet1!P604),"",Sheet1!P604))</f>
        <v/>
      </c>
      <c r="N604" s="6" t="e">
        <f>(Sheet1!AA604)</f>
        <v>#VALUE!</v>
      </c>
      <c r="O604" s="6" t="e">
        <f t="shared" si="55"/>
        <v>#VALUE!</v>
      </c>
      <c r="P604" s="6" t="e">
        <f>IF(Sheet1!X604="No","No",IF(Sheet1!X604="","No","Yes"))</f>
        <v>#VALUE!</v>
      </c>
      <c r="Q604" t="e">
        <f>(Sheet1!AB604)</f>
        <v>#VALUE!</v>
      </c>
      <c r="R604" s="6" t="e">
        <f>IF(Sheet1!F604=FALSE,Q604,Sheet1!G604&amp;Sheet1!F604)</f>
        <v>#VALUE!</v>
      </c>
      <c r="S604" s="6" t="e">
        <f t="shared" si="56"/>
        <v>#VALUE!</v>
      </c>
      <c r="T604" s="6" t="e">
        <f>IF(Sheet1!A604=0,"C=US;A= ;P=Regional Municip;O=Lisgar;S="&amp;K604&amp;";"&amp;"G="&amp;L604&amp;";"&amp;"I="&amp;M604&amp;";","C=US;A= ;P=Regional Municip;O=Lisgar;S="&amp;K604&amp;";"&amp;"G="&amp;L604&amp;Sheet1!A604&amp;";"&amp;"I="&amp;M604&amp;";")</f>
        <v>#N/A</v>
      </c>
      <c r="U604" t="str">
        <f ca="1">(Sheet1!AM604)</f>
        <v>DC4MDB04</v>
      </c>
      <c r="V604" t="e">
        <f>(Sheet1!AC604)</f>
        <v>#VALUE!</v>
      </c>
      <c r="W604" t="e">
        <f>Sheet3!D604</f>
        <v>#VALUE!</v>
      </c>
      <c r="X604" t="e">
        <f>Sheet3!E604</f>
        <v>#VALUE!</v>
      </c>
      <c r="Y604" t="str">
        <f t="shared" si="54"/>
        <v/>
      </c>
      <c r="Z604" t="str">
        <f>IF(ISERROR(Sheet1!AI604),"",Sheet1!AI604)</f>
        <v/>
      </c>
      <c r="AA604" t="e">
        <f>IF(Sheet1!W604="Councillors",5120,IF(Sheet1!W604="Information Technology Services Dept.",1024,IF(Sheet1!W604="City Clerk and Solicitor Dept",1953,"No")))</f>
        <v>#VALUE!</v>
      </c>
      <c r="AB604" s="5" t="s">
        <v>96</v>
      </c>
      <c r="AC604" t="e">
        <f>IF(Sheet1!W604="Councillors",4608,IF(Sheet1!W604="Information Technology Services Dept.",921,IF(Sheet1!W604="City Clerk and Solicitor Dept",1855,"No")))</f>
        <v>#VALUE!</v>
      </c>
      <c r="AD604" t="e">
        <f t="shared" si="57"/>
        <v>#VALUE!</v>
      </c>
      <c r="AE604" t="str">
        <f ca="1">IF(Sheet1!AM604="DC1MDB01","DC1",IF(Sheet1!AM604="DC1MDB02","DC1",IF(Sheet1!AM604="DC1MDB03","DC1",IF(Sheet1!AM604="DC1MDB04","DC1",IF(Sheet1!AM604="DC1MDB05","DC1",IF(Sheet1!AM604="DC1MDB06","DC1",IF(Sheet1!AM604="DC1MDB07","DC1",IF(Sheet1!AM604="DC1MDB08","DC1",IF(Sheet1!AM604="DC1MDB09","DC1",IF(Sheet1!AM604="DC1MDB10","DC1",IF(Sheet1!AM604="DC4MDB01","DC4",IF(Sheet1!AM604="DC4MDB02","DC4",IF(Sheet1!AM604="DC4MDB03","DC4",IF(Sheet1!AM604="DC4MDB04","DC4",IF(Sheet1!AM604="DC4MDB05","DC4",IF(Sheet1!AM604="DC4MDB06","DC4",IF(Sheet1!AM604="DC4MDB07","DC4",IF(Sheet1!AM604="DC4MDB08","DC4",IF(Sheet1!AM604="DC4MDB09","DC4",IF(Sheet1!AM604="DC4MDB10","DC4","$False"))))))))))))))))))))</f>
        <v>DC4</v>
      </c>
      <c r="AF604" t="s">
        <v>35</v>
      </c>
      <c r="AG604" t="e">
        <f t="shared" si="58"/>
        <v>#VALUE!</v>
      </c>
      <c r="AH604" t="e">
        <f t="shared" si="59"/>
        <v>#VALUE!</v>
      </c>
      <c r="AI604" t="s">
        <v>11</v>
      </c>
      <c r="AJ604" t="s">
        <v>12</v>
      </c>
      <c r="AK604" t="s">
        <v>13</v>
      </c>
      <c r="AL604" t="s">
        <v>14</v>
      </c>
      <c r="AM604" t="s">
        <v>5</v>
      </c>
      <c r="AN604" t="s">
        <v>15</v>
      </c>
      <c r="AO604" t="s">
        <v>16</v>
      </c>
      <c r="AP604" t="s">
        <v>17</v>
      </c>
      <c r="AQ604" t="s">
        <v>18</v>
      </c>
      <c r="AR604" t="s">
        <v>19</v>
      </c>
    </row>
    <row r="605" spans="1:44" ht="13.5" customHeight="1">
      <c r="A605" s="7"/>
      <c r="B605" s="7"/>
      <c r="C605" s="7"/>
      <c r="D605" s="8"/>
      <c r="F605" s="9" t="str">
        <f>(Sheet1!AE605)</f>
        <v/>
      </c>
      <c r="G605" t="str">
        <f>IF(OR(Sheet1!AH605="Yes",Sheet1!AF605="Yes"),"\\CMFP538\"&amp;Sheet1!AK605,"")</f>
        <v/>
      </c>
      <c r="H605" t="str">
        <f>IF(G605="","",Sheet1!AK605)</f>
        <v/>
      </c>
      <c r="I605" t="str">
        <f>IF(G605="","",Sheet1!AJ605)</f>
        <v/>
      </c>
      <c r="J605" t="e">
        <f>PROPER(Sheet1!Z605)</f>
        <v>#VALUE!</v>
      </c>
      <c r="K605" t="e">
        <f>PROPER(TRIM(IF(ISERROR(Sheet1!N605),Sheet1!Q605,Sheet1!N605)))</f>
        <v>#VALUE!</v>
      </c>
      <c r="L605" t="e">
        <f>PROPER(Sheet1!V605)</f>
        <v>#VALUE!</v>
      </c>
      <c r="M605" t="str">
        <f>TRIM(IF(ISERROR(Sheet1!P605),"",Sheet1!P605))</f>
        <v/>
      </c>
      <c r="N605" s="6" t="e">
        <f>(Sheet1!AA605)</f>
        <v>#VALUE!</v>
      </c>
      <c r="O605" s="6" t="e">
        <f t="shared" si="55"/>
        <v>#VALUE!</v>
      </c>
      <c r="P605" s="6" t="e">
        <f>IF(Sheet1!X605="No","No",IF(Sheet1!X605="","No","Yes"))</f>
        <v>#VALUE!</v>
      </c>
      <c r="Q605" t="e">
        <f>(Sheet1!AB605)</f>
        <v>#VALUE!</v>
      </c>
      <c r="R605" s="6" t="e">
        <f>IF(Sheet1!F605=FALSE,Q605,Sheet1!G605&amp;Sheet1!F605)</f>
        <v>#VALUE!</v>
      </c>
      <c r="S605" s="6" t="e">
        <f t="shared" si="56"/>
        <v>#VALUE!</v>
      </c>
      <c r="T605" s="6" t="e">
        <f>IF(Sheet1!A605=0,"C=US;A= ;P=Regional Municip;O=Lisgar;S="&amp;K605&amp;";"&amp;"G="&amp;L605&amp;";"&amp;"I="&amp;M605&amp;";","C=US;A= ;P=Regional Municip;O=Lisgar;S="&amp;K605&amp;";"&amp;"G="&amp;L605&amp;Sheet1!A605&amp;";"&amp;"I="&amp;M605&amp;";")</f>
        <v>#N/A</v>
      </c>
      <c r="U605" t="str">
        <f ca="1">(Sheet1!AM605)</f>
        <v>DC1MDB02</v>
      </c>
      <c r="V605" t="e">
        <f>(Sheet1!AC605)</f>
        <v>#VALUE!</v>
      </c>
      <c r="W605" t="e">
        <f>Sheet3!D605</f>
        <v>#VALUE!</v>
      </c>
      <c r="X605" t="e">
        <f>Sheet3!E605</f>
        <v>#VALUE!</v>
      </c>
      <c r="Y605" t="str">
        <f t="shared" si="54"/>
        <v/>
      </c>
      <c r="Z605" t="str">
        <f>IF(ISERROR(Sheet1!AI605),"",Sheet1!AI605)</f>
        <v/>
      </c>
      <c r="AA605" t="e">
        <f>IF(Sheet1!W605="Councillors",5120,IF(Sheet1!W605="Information Technology Services Dept.",1024,IF(Sheet1!W605="City Clerk and Solicitor Dept",1953,"No")))</f>
        <v>#VALUE!</v>
      </c>
      <c r="AB605" s="5" t="s">
        <v>96</v>
      </c>
      <c r="AC605" t="e">
        <f>IF(Sheet1!W605="Councillors",4608,IF(Sheet1!W605="Information Technology Services Dept.",921,IF(Sheet1!W605="City Clerk and Solicitor Dept",1855,"No")))</f>
        <v>#VALUE!</v>
      </c>
      <c r="AD605" t="e">
        <f t="shared" si="57"/>
        <v>#VALUE!</v>
      </c>
      <c r="AE605" t="str">
        <f ca="1">IF(Sheet1!AM605="DC1MDB01","DC1",IF(Sheet1!AM605="DC1MDB02","DC1",IF(Sheet1!AM605="DC1MDB03","DC1",IF(Sheet1!AM605="DC1MDB04","DC1",IF(Sheet1!AM605="DC1MDB05","DC1",IF(Sheet1!AM605="DC1MDB06","DC1",IF(Sheet1!AM605="DC1MDB07","DC1",IF(Sheet1!AM605="DC1MDB08","DC1",IF(Sheet1!AM605="DC1MDB09","DC1",IF(Sheet1!AM605="DC1MDB10","DC1",IF(Sheet1!AM605="DC4MDB01","DC4",IF(Sheet1!AM605="DC4MDB02","DC4",IF(Sheet1!AM605="DC4MDB03","DC4",IF(Sheet1!AM605="DC4MDB04","DC4",IF(Sheet1!AM605="DC4MDB05","DC4",IF(Sheet1!AM605="DC4MDB06","DC4",IF(Sheet1!AM605="DC4MDB07","DC4",IF(Sheet1!AM605="DC4MDB08","DC4",IF(Sheet1!AM605="DC4MDB09","DC4",IF(Sheet1!AM605="DC4MDB10","DC4","$False"))))))))))))))))))))</f>
        <v>DC1</v>
      </c>
      <c r="AF605" t="s">
        <v>35</v>
      </c>
      <c r="AG605" t="e">
        <f t="shared" si="58"/>
        <v>#VALUE!</v>
      </c>
      <c r="AH605" t="e">
        <f t="shared" si="59"/>
        <v>#VALUE!</v>
      </c>
      <c r="AI605" t="s">
        <v>11</v>
      </c>
      <c r="AJ605" t="s">
        <v>12</v>
      </c>
      <c r="AK605" t="s">
        <v>13</v>
      </c>
      <c r="AL605" t="s">
        <v>14</v>
      </c>
      <c r="AM605" t="s">
        <v>5</v>
      </c>
      <c r="AN605" t="s">
        <v>15</v>
      </c>
      <c r="AO605" t="s">
        <v>16</v>
      </c>
      <c r="AP605" t="s">
        <v>17</v>
      </c>
      <c r="AQ605" t="s">
        <v>18</v>
      </c>
      <c r="AR605" t="s">
        <v>19</v>
      </c>
    </row>
    <row r="606" spans="1:44" ht="13.5" customHeight="1">
      <c r="A606" s="7"/>
      <c r="B606" s="7"/>
      <c r="C606" s="7"/>
      <c r="D606" s="8"/>
      <c r="F606" s="9" t="str">
        <f>(Sheet1!AE606)</f>
        <v/>
      </c>
      <c r="G606" t="str">
        <f>IF(OR(Sheet1!AH606="Yes",Sheet1!AF606="Yes"),"\\CMFP538\"&amp;Sheet1!AK606,"")</f>
        <v/>
      </c>
      <c r="H606" t="str">
        <f>IF(G606="","",Sheet1!AK606)</f>
        <v/>
      </c>
      <c r="I606" t="str">
        <f>IF(G606="","",Sheet1!AJ606)</f>
        <v/>
      </c>
      <c r="J606" t="e">
        <f>PROPER(Sheet1!Z606)</f>
        <v>#VALUE!</v>
      </c>
      <c r="K606" t="e">
        <f>PROPER(TRIM(IF(ISERROR(Sheet1!N606),Sheet1!Q606,Sheet1!N606)))</f>
        <v>#VALUE!</v>
      </c>
      <c r="L606" t="e">
        <f>PROPER(Sheet1!V606)</f>
        <v>#VALUE!</v>
      </c>
      <c r="M606" t="str">
        <f>TRIM(IF(ISERROR(Sheet1!P606),"",Sheet1!P606))</f>
        <v/>
      </c>
      <c r="N606" s="6" t="e">
        <f>(Sheet1!AA606)</f>
        <v>#VALUE!</v>
      </c>
      <c r="O606" s="6" t="e">
        <f t="shared" si="55"/>
        <v>#VALUE!</v>
      </c>
      <c r="P606" s="6" t="e">
        <f>IF(Sheet1!X606="No","No",IF(Sheet1!X606="","No","Yes"))</f>
        <v>#VALUE!</v>
      </c>
      <c r="Q606" t="e">
        <f>(Sheet1!AB606)</f>
        <v>#VALUE!</v>
      </c>
      <c r="R606" s="6" t="e">
        <f>IF(Sheet1!F606=FALSE,Q606,Sheet1!G606&amp;Sheet1!F606)</f>
        <v>#VALUE!</v>
      </c>
      <c r="S606" s="6" t="e">
        <f t="shared" si="56"/>
        <v>#VALUE!</v>
      </c>
      <c r="T606" s="6" t="e">
        <f>IF(Sheet1!A606=0,"C=US;A= ;P=Regional Municip;O=Lisgar;S="&amp;K606&amp;";"&amp;"G="&amp;L606&amp;";"&amp;"I="&amp;M606&amp;";","C=US;A= ;P=Regional Municip;O=Lisgar;S="&amp;K606&amp;";"&amp;"G="&amp;L606&amp;Sheet1!A606&amp;";"&amp;"I="&amp;M606&amp;";")</f>
        <v>#N/A</v>
      </c>
      <c r="U606" t="str">
        <f ca="1">(Sheet1!AM606)</f>
        <v>DC4MDB07</v>
      </c>
      <c r="V606" t="e">
        <f>(Sheet1!AC606)</f>
        <v>#VALUE!</v>
      </c>
      <c r="W606" t="e">
        <f>Sheet3!D606</f>
        <v>#VALUE!</v>
      </c>
      <c r="X606" t="e">
        <f>Sheet3!E606</f>
        <v>#VALUE!</v>
      </c>
      <c r="Y606" t="str">
        <f t="shared" si="54"/>
        <v/>
      </c>
      <c r="Z606" t="str">
        <f>IF(ISERROR(Sheet1!AI606),"",Sheet1!AI606)</f>
        <v/>
      </c>
      <c r="AA606" t="e">
        <f>IF(Sheet1!W606="Councillors",5120,IF(Sheet1!W606="Information Technology Services Dept.",1024,IF(Sheet1!W606="City Clerk and Solicitor Dept",1953,"No")))</f>
        <v>#VALUE!</v>
      </c>
      <c r="AB606" s="5" t="s">
        <v>96</v>
      </c>
      <c r="AC606" t="e">
        <f>IF(Sheet1!W606="Councillors",4608,IF(Sheet1!W606="Information Technology Services Dept.",921,IF(Sheet1!W606="City Clerk and Solicitor Dept",1855,"No")))</f>
        <v>#VALUE!</v>
      </c>
      <c r="AD606" t="e">
        <f t="shared" si="57"/>
        <v>#VALUE!</v>
      </c>
      <c r="AE606" t="str">
        <f ca="1">IF(Sheet1!AM606="DC1MDB01","DC1",IF(Sheet1!AM606="DC1MDB02","DC1",IF(Sheet1!AM606="DC1MDB03","DC1",IF(Sheet1!AM606="DC1MDB04","DC1",IF(Sheet1!AM606="DC1MDB05","DC1",IF(Sheet1!AM606="DC1MDB06","DC1",IF(Sheet1!AM606="DC1MDB07","DC1",IF(Sheet1!AM606="DC1MDB08","DC1",IF(Sheet1!AM606="DC1MDB09","DC1",IF(Sheet1!AM606="DC1MDB10","DC1",IF(Sheet1!AM606="DC4MDB01","DC4",IF(Sheet1!AM606="DC4MDB02","DC4",IF(Sheet1!AM606="DC4MDB03","DC4",IF(Sheet1!AM606="DC4MDB04","DC4",IF(Sheet1!AM606="DC4MDB05","DC4",IF(Sheet1!AM606="DC4MDB06","DC4",IF(Sheet1!AM606="DC4MDB07","DC4",IF(Sheet1!AM606="DC4MDB08","DC4",IF(Sheet1!AM606="DC4MDB09","DC4",IF(Sheet1!AM606="DC4MDB10","DC4","$False"))))))))))))))))))))</f>
        <v>DC4</v>
      </c>
      <c r="AF606" t="s">
        <v>35</v>
      </c>
      <c r="AG606" t="e">
        <f t="shared" si="58"/>
        <v>#VALUE!</v>
      </c>
      <c r="AH606" t="e">
        <f t="shared" si="59"/>
        <v>#VALUE!</v>
      </c>
      <c r="AI606" t="s">
        <v>11</v>
      </c>
      <c r="AJ606" t="s">
        <v>12</v>
      </c>
      <c r="AK606" t="s">
        <v>13</v>
      </c>
      <c r="AL606" t="s">
        <v>14</v>
      </c>
      <c r="AM606" t="s">
        <v>5</v>
      </c>
      <c r="AN606" t="s">
        <v>15</v>
      </c>
      <c r="AO606" t="s">
        <v>16</v>
      </c>
      <c r="AP606" t="s">
        <v>17</v>
      </c>
      <c r="AQ606" t="s">
        <v>18</v>
      </c>
      <c r="AR606" t="s">
        <v>19</v>
      </c>
    </row>
    <row r="607" spans="1:44" ht="13.5" customHeight="1">
      <c r="A607" s="7"/>
      <c r="B607" s="7"/>
      <c r="C607" s="7"/>
      <c r="D607" s="8"/>
      <c r="F607" s="9" t="str">
        <f>(Sheet1!AE607)</f>
        <v/>
      </c>
      <c r="G607" t="str">
        <f>IF(OR(Sheet1!AH607="Yes",Sheet1!AF607="Yes"),"\\CMFP538\"&amp;Sheet1!AK607,"")</f>
        <v/>
      </c>
      <c r="H607" t="str">
        <f>IF(G607="","",Sheet1!AK607)</f>
        <v/>
      </c>
      <c r="I607" t="str">
        <f>IF(G607="","",Sheet1!AJ607)</f>
        <v/>
      </c>
      <c r="J607" t="e">
        <f>PROPER(Sheet1!Z607)</f>
        <v>#VALUE!</v>
      </c>
      <c r="K607" t="e">
        <f>PROPER(TRIM(IF(ISERROR(Sheet1!N607),Sheet1!Q607,Sheet1!N607)))</f>
        <v>#VALUE!</v>
      </c>
      <c r="L607" t="e">
        <f>PROPER(Sheet1!V607)</f>
        <v>#VALUE!</v>
      </c>
      <c r="M607" t="str">
        <f>TRIM(IF(ISERROR(Sheet1!P607),"",Sheet1!P607))</f>
        <v/>
      </c>
      <c r="N607" s="6" t="e">
        <f>(Sheet1!AA607)</f>
        <v>#VALUE!</v>
      </c>
      <c r="O607" s="6" t="e">
        <f t="shared" si="55"/>
        <v>#VALUE!</v>
      </c>
      <c r="P607" s="6" t="e">
        <f>IF(Sheet1!X607="No","No",IF(Sheet1!X607="","No","Yes"))</f>
        <v>#VALUE!</v>
      </c>
      <c r="Q607" t="e">
        <f>(Sheet1!AB607)</f>
        <v>#VALUE!</v>
      </c>
      <c r="R607" s="6" t="e">
        <f>IF(Sheet1!F607=FALSE,Q607,Sheet1!G607&amp;Sheet1!F607)</f>
        <v>#VALUE!</v>
      </c>
      <c r="S607" s="6" t="e">
        <f t="shared" si="56"/>
        <v>#VALUE!</v>
      </c>
      <c r="T607" s="6" t="e">
        <f>IF(Sheet1!A607=0,"C=US;A= ;P=Regional Municip;O=Lisgar;S="&amp;K607&amp;";"&amp;"G="&amp;L607&amp;";"&amp;"I="&amp;M607&amp;";","C=US;A= ;P=Regional Municip;O=Lisgar;S="&amp;K607&amp;";"&amp;"G="&amp;L607&amp;Sheet1!A607&amp;";"&amp;"I="&amp;M607&amp;";")</f>
        <v>#N/A</v>
      </c>
      <c r="U607" t="str">
        <f ca="1">(Sheet1!AM607)</f>
        <v>DC4MDB02</v>
      </c>
      <c r="V607" t="e">
        <f>(Sheet1!AC607)</f>
        <v>#VALUE!</v>
      </c>
      <c r="W607" t="e">
        <f>Sheet3!D607</f>
        <v>#VALUE!</v>
      </c>
      <c r="X607" t="e">
        <f>Sheet3!E607</f>
        <v>#VALUE!</v>
      </c>
      <c r="Y607" t="str">
        <f t="shared" si="54"/>
        <v/>
      </c>
      <c r="Z607" t="str">
        <f>IF(ISERROR(Sheet1!AI607),"",Sheet1!AI607)</f>
        <v/>
      </c>
      <c r="AA607" t="e">
        <f>IF(Sheet1!W607="Councillors",5120,IF(Sheet1!W607="Information Technology Services Dept.",1024,IF(Sheet1!W607="City Clerk and Solicitor Dept",1953,"No")))</f>
        <v>#VALUE!</v>
      </c>
      <c r="AB607" s="5" t="s">
        <v>96</v>
      </c>
      <c r="AC607" t="e">
        <f>IF(Sheet1!W607="Councillors",4608,IF(Sheet1!W607="Information Technology Services Dept.",921,IF(Sheet1!W607="City Clerk and Solicitor Dept",1855,"No")))</f>
        <v>#VALUE!</v>
      </c>
      <c r="AD607" t="e">
        <f t="shared" si="57"/>
        <v>#VALUE!</v>
      </c>
      <c r="AE607" t="str">
        <f ca="1">IF(Sheet1!AM607="DC1MDB01","DC1",IF(Sheet1!AM607="DC1MDB02","DC1",IF(Sheet1!AM607="DC1MDB03","DC1",IF(Sheet1!AM607="DC1MDB04","DC1",IF(Sheet1!AM607="DC1MDB05","DC1",IF(Sheet1!AM607="DC1MDB06","DC1",IF(Sheet1!AM607="DC1MDB07","DC1",IF(Sheet1!AM607="DC1MDB08","DC1",IF(Sheet1!AM607="DC1MDB09","DC1",IF(Sheet1!AM607="DC1MDB10","DC1",IF(Sheet1!AM607="DC4MDB01","DC4",IF(Sheet1!AM607="DC4MDB02","DC4",IF(Sheet1!AM607="DC4MDB03","DC4",IF(Sheet1!AM607="DC4MDB04","DC4",IF(Sheet1!AM607="DC4MDB05","DC4",IF(Sheet1!AM607="DC4MDB06","DC4",IF(Sheet1!AM607="DC4MDB07","DC4",IF(Sheet1!AM607="DC4MDB08","DC4",IF(Sheet1!AM607="DC4MDB09","DC4",IF(Sheet1!AM607="DC4MDB10","DC4","$False"))))))))))))))))))))</f>
        <v>DC4</v>
      </c>
      <c r="AF607" t="s">
        <v>35</v>
      </c>
      <c r="AG607" t="e">
        <f t="shared" si="58"/>
        <v>#VALUE!</v>
      </c>
      <c r="AH607" t="e">
        <f t="shared" si="59"/>
        <v>#VALUE!</v>
      </c>
      <c r="AI607" t="s">
        <v>11</v>
      </c>
      <c r="AJ607" t="s">
        <v>12</v>
      </c>
      <c r="AK607" t="s">
        <v>13</v>
      </c>
      <c r="AL607" t="s">
        <v>14</v>
      </c>
      <c r="AM607" t="s">
        <v>5</v>
      </c>
      <c r="AN607" t="s">
        <v>15</v>
      </c>
      <c r="AO607" t="s">
        <v>16</v>
      </c>
      <c r="AP607" t="s">
        <v>17</v>
      </c>
      <c r="AQ607" t="s">
        <v>18</v>
      </c>
      <c r="AR607" t="s">
        <v>19</v>
      </c>
    </row>
    <row r="608" spans="1:44" ht="13.5" customHeight="1">
      <c r="A608" s="7"/>
      <c r="B608" s="7"/>
      <c r="C608" s="7"/>
      <c r="D608" s="8"/>
      <c r="F608" s="9" t="str">
        <f>(Sheet1!AE608)</f>
        <v/>
      </c>
      <c r="G608" t="str">
        <f>IF(OR(Sheet1!AH608="Yes",Sheet1!AF608="Yes"),"\\CMFP538\"&amp;Sheet1!AK608,"")</f>
        <v/>
      </c>
      <c r="H608" t="str">
        <f>IF(G608="","",Sheet1!AK608)</f>
        <v/>
      </c>
      <c r="I608" t="str">
        <f>IF(G608="","",Sheet1!AJ608)</f>
        <v/>
      </c>
      <c r="J608" t="e">
        <f>PROPER(Sheet1!Z608)</f>
        <v>#VALUE!</v>
      </c>
      <c r="K608" t="e">
        <f>PROPER(TRIM(IF(ISERROR(Sheet1!N608),Sheet1!Q608,Sheet1!N608)))</f>
        <v>#VALUE!</v>
      </c>
      <c r="L608" t="e">
        <f>PROPER(Sheet1!V608)</f>
        <v>#VALUE!</v>
      </c>
      <c r="M608" t="str">
        <f>TRIM(IF(ISERROR(Sheet1!P608),"",Sheet1!P608))</f>
        <v/>
      </c>
      <c r="N608" s="6" t="e">
        <f>(Sheet1!AA608)</f>
        <v>#VALUE!</v>
      </c>
      <c r="O608" s="6" t="e">
        <f t="shared" si="55"/>
        <v>#VALUE!</v>
      </c>
      <c r="P608" s="6" t="e">
        <f>IF(Sheet1!X608="No","No",IF(Sheet1!X608="","No","Yes"))</f>
        <v>#VALUE!</v>
      </c>
      <c r="Q608" t="e">
        <f>(Sheet1!AB608)</f>
        <v>#VALUE!</v>
      </c>
      <c r="R608" s="6" t="e">
        <f>IF(Sheet1!F608=FALSE,Q608,Sheet1!G608&amp;Sheet1!F608)</f>
        <v>#VALUE!</v>
      </c>
      <c r="S608" s="6" t="e">
        <f t="shared" si="56"/>
        <v>#VALUE!</v>
      </c>
      <c r="T608" s="6" t="e">
        <f>IF(Sheet1!A608=0,"C=US;A= ;P=Regional Municip;O=Lisgar;S="&amp;K608&amp;";"&amp;"G="&amp;L608&amp;";"&amp;"I="&amp;M608&amp;";","C=US;A= ;P=Regional Municip;O=Lisgar;S="&amp;K608&amp;";"&amp;"G="&amp;L608&amp;Sheet1!A608&amp;";"&amp;"I="&amp;M608&amp;";")</f>
        <v>#N/A</v>
      </c>
      <c r="U608" t="str">
        <f ca="1">(Sheet1!AM608)</f>
        <v>DC1MDB05</v>
      </c>
      <c r="V608" t="e">
        <f>(Sheet1!AC608)</f>
        <v>#VALUE!</v>
      </c>
      <c r="W608" t="e">
        <f>Sheet3!D608</f>
        <v>#VALUE!</v>
      </c>
      <c r="X608" t="e">
        <f>Sheet3!E608</f>
        <v>#VALUE!</v>
      </c>
      <c r="Y608" t="str">
        <f t="shared" si="54"/>
        <v/>
      </c>
      <c r="Z608" t="str">
        <f>IF(ISERROR(Sheet1!AI608),"",Sheet1!AI608)</f>
        <v/>
      </c>
      <c r="AA608" t="e">
        <f>IF(Sheet1!W608="Councillors",5120,IF(Sheet1!W608="Information Technology Services Dept.",1024,IF(Sheet1!W608="City Clerk and Solicitor Dept",1953,"No")))</f>
        <v>#VALUE!</v>
      </c>
      <c r="AB608" s="5" t="s">
        <v>96</v>
      </c>
      <c r="AC608" t="e">
        <f>IF(Sheet1!W608="Councillors",4608,IF(Sheet1!W608="Information Technology Services Dept.",921,IF(Sheet1!W608="City Clerk and Solicitor Dept",1855,"No")))</f>
        <v>#VALUE!</v>
      </c>
      <c r="AD608" t="e">
        <f t="shared" si="57"/>
        <v>#VALUE!</v>
      </c>
      <c r="AE608" t="str">
        <f ca="1">IF(Sheet1!AM608="DC1MDB01","DC1",IF(Sheet1!AM608="DC1MDB02","DC1",IF(Sheet1!AM608="DC1MDB03","DC1",IF(Sheet1!AM608="DC1MDB04","DC1",IF(Sheet1!AM608="DC1MDB05","DC1",IF(Sheet1!AM608="DC1MDB06","DC1",IF(Sheet1!AM608="DC1MDB07","DC1",IF(Sheet1!AM608="DC1MDB08","DC1",IF(Sheet1!AM608="DC1MDB09","DC1",IF(Sheet1!AM608="DC1MDB10","DC1",IF(Sheet1!AM608="DC4MDB01","DC4",IF(Sheet1!AM608="DC4MDB02","DC4",IF(Sheet1!AM608="DC4MDB03","DC4",IF(Sheet1!AM608="DC4MDB04","DC4",IF(Sheet1!AM608="DC4MDB05","DC4",IF(Sheet1!AM608="DC4MDB06","DC4",IF(Sheet1!AM608="DC4MDB07","DC4",IF(Sheet1!AM608="DC4MDB08","DC4",IF(Sheet1!AM608="DC4MDB09","DC4",IF(Sheet1!AM608="DC4MDB10","DC4","$False"))))))))))))))))))))</f>
        <v>DC1</v>
      </c>
      <c r="AF608" t="s">
        <v>35</v>
      </c>
      <c r="AG608" t="e">
        <f t="shared" si="58"/>
        <v>#VALUE!</v>
      </c>
      <c r="AH608" t="e">
        <f t="shared" si="59"/>
        <v>#VALUE!</v>
      </c>
      <c r="AI608" t="s">
        <v>11</v>
      </c>
      <c r="AJ608" t="s">
        <v>12</v>
      </c>
      <c r="AK608" t="s">
        <v>13</v>
      </c>
      <c r="AL608" t="s">
        <v>14</v>
      </c>
      <c r="AM608" t="s">
        <v>5</v>
      </c>
      <c r="AN608" t="s">
        <v>15</v>
      </c>
      <c r="AO608" t="s">
        <v>16</v>
      </c>
      <c r="AP608" t="s">
        <v>17</v>
      </c>
      <c r="AQ608" t="s">
        <v>18</v>
      </c>
      <c r="AR608" t="s">
        <v>19</v>
      </c>
    </row>
    <row r="609" spans="1:44" ht="13.5" customHeight="1">
      <c r="A609" s="7"/>
      <c r="B609" s="7"/>
      <c r="C609" s="7"/>
      <c r="D609" s="8"/>
      <c r="F609" s="9" t="str">
        <f>(Sheet1!AE609)</f>
        <v/>
      </c>
      <c r="G609" t="str">
        <f>IF(OR(Sheet1!AH609="Yes",Sheet1!AF609="Yes"),"\\CMFP538\"&amp;Sheet1!AK609,"")</f>
        <v/>
      </c>
      <c r="H609" t="str">
        <f>IF(G609="","",Sheet1!AK609)</f>
        <v/>
      </c>
      <c r="I609" t="str">
        <f>IF(G609="","",Sheet1!AJ609)</f>
        <v/>
      </c>
      <c r="J609" t="e">
        <f>PROPER(Sheet1!Z609)</f>
        <v>#VALUE!</v>
      </c>
      <c r="K609" t="e">
        <f>PROPER(TRIM(IF(ISERROR(Sheet1!N609),Sheet1!Q609,Sheet1!N609)))</f>
        <v>#VALUE!</v>
      </c>
      <c r="L609" t="e">
        <f>PROPER(Sheet1!V609)</f>
        <v>#VALUE!</v>
      </c>
      <c r="M609" t="str">
        <f>TRIM(IF(ISERROR(Sheet1!P609),"",Sheet1!P609))</f>
        <v/>
      </c>
      <c r="N609" s="6" t="e">
        <f>(Sheet1!AA609)</f>
        <v>#VALUE!</v>
      </c>
      <c r="O609" s="6" t="e">
        <f t="shared" si="55"/>
        <v>#VALUE!</v>
      </c>
      <c r="P609" s="6" t="e">
        <f>IF(Sheet1!X609="No","No",IF(Sheet1!X609="","No","Yes"))</f>
        <v>#VALUE!</v>
      </c>
      <c r="Q609" t="e">
        <f>(Sheet1!AB609)</f>
        <v>#VALUE!</v>
      </c>
      <c r="R609" s="6" t="e">
        <f>IF(Sheet1!F609=FALSE,Q609,Sheet1!G609&amp;Sheet1!F609)</f>
        <v>#VALUE!</v>
      </c>
      <c r="S609" s="6" t="e">
        <f t="shared" si="56"/>
        <v>#VALUE!</v>
      </c>
      <c r="T609" s="6" t="e">
        <f>IF(Sheet1!A609=0,"C=US;A= ;P=Regional Municip;O=Lisgar;S="&amp;K609&amp;";"&amp;"G="&amp;L609&amp;";"&amp;"I="&amp;M609&amp;";","C=US;A= ;P=Regional Municip;O=Lisgar;S="&amp;K609&amp;";"&amp;"G="&amp;L609&amp;Sheet1!A609&amp;";"&amp;"I="&amp;M609&amp;";")</f>
        <v>#N/A</v>
      </c>
      <c r="U609" t="str">
        <f ca="1">(Sheet1!AM609)</f>
        <v>DC4MDB05</v>
      </c>
      <c r="V609" t="e">
        <f>(Sheet1!AC609)</f>
        <v>#VALUE!</v>
      </c>
      <c r="W609" t="e">
        <f>Sheet3!D609</f>
        <v>#VALUE!</v>
      </c>
      <c r="X609" t="e">
        <f>Sheet3!E609</f>
        <v>#VALUE!</v>
      </c>
      <c r="Y609" t="str">
        <f t="shared" si="54"/>
        <v/>
      </c>
      <c r="Z609" t="str">
        <f>IF(ISERROR(Sheet1!AI609),"",Sheet1!AI609)</f>
        <v/>
      </c>
      <c r="AA609" t="e">
        <f>IF(Sheet1!W609="Councillors",5120,IF(Sheet1!W609="Information Technology Services Dept.",1024,IF(Sheet1!W609="City Clerk and Solicitor Dept",1953,"No")))</f>
        <v>#VALUE!</v>
      </c>
      <c r="AB609" s="5" t="s">
        <v>96</v>
      </c>
      <c r="AC609" t="e">
        <f>IF(Sheet1!W609="Councillors",4608,IF(Sheet1!W609="Information Technology Services Dept.",921,IF(Sheet1!W609="City Clerk and Solicitor Dept",1855,"No")))</f>
        <v>#VALUE!</v>
      </c>
      <c r="AD609" t="e">
        <f t="shared" si="57"/>
        <v>#VALUE!</v>
      </c>
      <c r="AE609" t="str">
        <f ca="1">IF(Sheet1!AM609="DC1MDB01","DC1",IF(Sheet1!AM609="DC1MDB02","DC1",IF(Sheet1!AM609="DC1MDB03","DC1",IF(Sheet1!AM609="DC1MDB04","DC1",IF(Sheet1!AM609="DC1MDB05","DC1",IF(Sheet1!AM609="DC1MDB06","DC1",IF(Sheet1!AM609="DC1MDB07","DC1",IF(Sheet1!AM609="DC1MDB08","DC1",IF(Sheet1!AM609="DC1MDB09","DC1",IF(Sheet1!AM609="DC1MDB10","DC1",IF(Sheet1!AM609="DC4MDB01","DC4",IF(Sheet1!AM609="DC4MDB02","DC4",IF(Sheet1!AM609="DC4MDB03","DC4",IF(Sheet1!AM609="DC4MDB04","DC4",IF(Sheet1!AM609="DC4MDB05","DC4",IF(Sheet1!AM609="DC4MDB06","DC4",IF(Sheet1!AM609="DC4MDB07","DC4",IF(Sheet1!AM609="DC4MDB08","DC4",IF(Sheet1!AM609="DC4MDB09","DC4",IF(Sheet1!AM609="DC4MDB10","DC4","$False"))))))))))))))))))))</f>
        <v>DC4</v>
      </c>
      <c r="AF609" t="s">
        <v>35</v>
      </c>
      <c r="AG609" t="e">
        <f t="shared" si="58"/>
        <v>#VALUE!</v>
      </c>
      <c r="AH609" t="e">
        <f t="shared" si="59"/>
        <v>#VALUE!</v>
      </c>
      <c r="AI609" t="s">
        <v>11</v>
      </c>
      <c r="AJ609" t="s">
        <v>12</v>
      </c>
      <c r="AK609" t="s">
        <v>13</v>
      </c>
      <c r="AL609" t="s">
        <v>14</v>
      </c>
      <c r="AM609" t="s">
        <v>5</v>
      </c>
      <c r="AN609" t="s">
        <v>15</v>
      </c>
      <c r="AO609" t="s">
        <v>16</v>
      </c>
      <c r="AP609" t="s">
        <v>17</v>
      </c>
      <c r="AQ609" t="s">
        <v>18</v>
      </c>
      <c r="AR609" t="s">
        <v>19</v>
      </c>
    </row>
    <row r="610" spans="1:44" ht="13.5" customHeight="1">
      <c r="A610" s="7"/>
      <c r="B610" s="7"/>
      <c r="C610" s="7"/>
      <c r="D610" s="8"/>
      <c r="F610" s="9" t="str">
        <f>(Sheet1!AE610)</f>
        <v/>
      </c>
      <c r="G610" t="str">
        <f>IF(OR(Sheet1!AH610="Yes",Sheet1!AF610="Yes"),"\\CMFP538\"&amp;Sheet1!AK610,"")</f>
        <v/>
      </c>
      <c r="H610" t="str">
        <f>IF(G610="","",Sheet1!AK610)</f>
        <v/>
      </c>
      <c r="I610" t="str">
        <f>IF(G610="","",Sheet1!AJ610)</f>
        <v/>
      </c>
      <c r="J610" t="e">
        <f>PROPER(Sheet1!Z610)</f>
        <v>#VALUE!</v>
      </c>
      <c r="K610" t="e">
        <f>PROPER(TRIM(IF(ISERROR(Sheet1!N610),Sheet1!Q610,Sheet1!N610)))</f>
        <v>#VALUE!</v>
      </c>
      <c r="L610" t="e">
        <f>PROPER(Sheet1!V610)</f>
        <v>#VALUE!</v>
      </c>
      <c r="M610" t="str">
        <f>TRIM(IF(ISERROR(Sheet1!P610),"",Sheet1!P610))</f>
        <v/>
      </c>
      <c r="N610" s="6" t="e">
        <f>(Sheet1!AA610)</f>
        <v>#VALUE!</v>
      </c>
      <c r="O610" s="6" t="e">
        <f t="shared" si="55"/>
        <v>#VALUE!</v>
      </c>
      <c r="P610" s="6" t="e">
        <f>IF(Sheet1!X610="No","No",IF(Sheet1!X610="","No","Yes"))</f>
        <v>#VALUE!</v>
      </c>
      <c r="Q610" t="e">
        <f>(Sheet1!AB610)</f>
        <v>#VALUE!</v>
      </c>
      <c r="R610" s="6" t="e">
        <f>IF(Sheet1!F610=FALSE,Q610,Sheet1!G610&amp;Sheet1!F610)</f>
        <v>#VALUE!</v>
      </c>
      <c r="S610" s="6" t="e">
        <f t="shared" si="56"/>
        <v>#VALUE!</v>
      </c>
      <c r="T610" s="6" t="e">
        <f>IF(Sheet1!A610=0,"C=US;A= ;P=Regional Municip;O=Lisgar;S="&amp;K610&amp;";"&amp;"G="&amp;L610&amp;";"&amp;"I="&amp;M610&amp;";","C=US;A= ;P=Regional Municip;O=Lisgar;S="&amp;K610&amp;";"&amp;"G="&amp;L610&amp;Sheet1!A610&amp;";"&amp;"I="&amp;M610&amp;";")</f>
        <v>#N/A</v>
      </c>
      <c r="U610" t="str">
        <f ca="1">(Sheet1!AM610)</f>
        <v>DC4MDB04</v>
      </c>
      <c r="V610" t="e">
        <f>(Sheet1!AC610)</f>
        <v>#VALUE!</v>
      </c>
      <c r="W610" t="e">
        <f>Sheet3!D610</f>
        <v>#VALUE!</v>
      </c>
      <c r="X610" t="e">
        <f>Sheet3!E610</f>
        <v>#VALUE!</v>
      </c>
      <c r="Y610" t="str">
        <f t="shared" si="54"/>
        <v/>
      </c>
      <c r="Z610" t="str">
        <f>IF(ISERROR(Sheet1!AI610),"",Sheet1!AI610)</f>
        <v/>
      </c>
      <c r="AA610" t="e">
        <f>IF(Sheet1!W610="Councillors",5120,IF(Sheet1!W610="Information Technology Services Dept.",1024,IF(Sheet1!W610="City Clerk and Solicitor Dept",1953,"No")))</f>
        <v>#VALUE!</v>
      </c>
      <c r="AB610" s="5" t="s">
        <v>96</v>
      </c>
      <c r="AC610" t="e">
        <f>IF(Sheet1!W610="Councillors",4608,IF(Sheet1!W610="Information Technology Services Dept.",921,IF(Sheet1!W610="City Clerk and Solicitor Dept",1855,"No")))</f>
        <v>#VALUE!</v>
      </c>
      <c r="AD610" t="e">
        <f t="shared" si="57"/>
        <v>#VALUE!</v>
      </c>
      <c r="AE610" t="str">
        <f ca="1">IF(Sheet1!AM610="DC1MDB01","DC1",IF(Sheet1!AM610="DC1MDB02","DC1",IF(Sheet1!AM610="DC1MDB03","DC1",IF(Sheet1!AM610="DC1MDB04","DC1",IF(Sheet1!AM610="DC1MDB05","DC1",IF(Sheet1!AM610="DC1MDB06","DC1",IF(Sheet1!AM610="DC1MDB07","DC1",IF(Sheet1!AM610="DC1MDB08","DC1",IF(Sheet1!AM610="DC1MDB09","DC1",IF(Sheet1!AM610="DC1MDB10","DC1",IF(Sheet1!AM610="DC4MDB01","DC4",IF(Sheet1!AM610="DC4MDB02","DC4",IF(Sheet1!AM610="DC4MDB03","DC4",IF(Sheet1!AM610="DC4MDB04","DC4",IF(Sheet1!AM610="DC4MDB05","DC4",IF(Sheet1!AM610="DC4MDB06","DC4",IF(Sheet1!AM610="DC4MDB07","DC4",IF(Sheet1!AM610="DC4MDB08","DC4",IF(Sheet1!AM610="DC4MDB09","DC4",IF(Sheet1!AM610="DC4MDB10","DC4","$False"))))))))))))))))))))</f>
        <v>DC4</v>
      </c>
      <c r="AF610" t="s">
        <v>35</v>
      </c>
      <c r="AG610" t="e">
        <f t="shared" si="58"/>
        <v>#VALUE!</v>
      </c>
      <c r="AH610" t="e">
        <f t="shared" si="59"/>
        <v>#VALUE!</v>
      </c>
      <c r="AI610" t="s">
        <v>11</v>
      </c>
      <c r="AJ610" t="s">
        <v>12</v>
      </c>
      <c r="AK610" t="s">
        <v>13</v>
      </c>
      <c r="AL610" t="s">
        <v>14</v>
      </c>
      <c r="AM610" t="s">
        <v>5</v>
      </c>
      <c r="AN610" t="s">
        <v>15</v>
      </c>
      <c r="AO610" t="s">
        <v>16</v>
      </c>
      <c r="AP610" t="s">
        <v>17</v>
      </c>
      <c r="AQ610" t="s">
        <v>18</v>
      </c>
      <c r="AR610" t="s">
        <v>19</v>
      </c>
    </row>
    <row r="611" spans="1:44" ht="13.5" customHeight="1">
      <c r="A611" s="7"/>
      <c r="B611" s="7"/>
      <c r="C611" s="7"/>
      <c r="D611" s="8"/>
      <c r="F611" s="9" t="str">
        <f>(Sheet1!AE611)</f>
        <v/>
      </c>
      <c r="G611" t="str">
        <f>IF(OR(Sheet1!AH611="Yes",Sheet1!AF611="Yes"),"\\CMFP538\"&amp;Sheet1!AK611,"")</f>
        <v/>
      </c>
      <c r="H611" t="str">
        <f>IF(G611="","",Sheet1!AK611)</f>
        <v/>
      </c>
      <c r="I611" t="str">
        <f>IF(G611="","",Sheet1!AJ611)</f>
        <v/>
      </c>
      <c r="J611" t="e">
        <f>PROPER(Sheet1!Z611)</f>
        <v>#VALUE!</v>
      </c>
      <c r="K611" t="e">
        <f>PROPER(TRIM(IF(ISERROR(Sheet1!N611),Sheet1!Q611,Sheet1!N611)))</f>
        <v>#VALUE!</v>
      </c>
      <c r="L611" t="e">
        <f>PROPER(Sheet1!V611)</f>
        <v>#VALUE!</v>
      </c>
      <c r="M611" t="str">
        <f>TRIM(IF(ISERROR(Sheet1!P611),"",Sheet1!P611))</f>
        <v/>
      </c>
      <c r="N611" s="6" t="e">
        <f>(Sheet1!AA611)</f>
        <v>#VALUE!</v>
      </c>
      <c r="O611" s="6" t="e">
        <f t="shared" si="55"/>
        <v>#VALUE!</v>
      </c>
      <c r="P611" s="6" t="e">
        <f>IF(Sheet1!X611="No","No",IF(Sheet1!X611="","No","Yes"))</f>
        <v>#VALUE!</v>
      </c>
      <c r="Q611" t="e">
        <f>(Sheet1!AB611)</f>
        <v>#VALUE!</v>
      </c>
      <c r="R611" s="6" t="e">
        <f>IF(Sheet1!F611=FALSE,Q611,Sheet1!G611&amp;Sheet1!F611)</f>
        <v>#VALUE!</v>
      </c>
      <c r="S611" s="6" t="e">
        <f t="shared" si="56"/>
        <v>#VALUE!</v>
      </c>
      <c r="T611" s="6" t="e">
        <f>IF(Sheet1!A611=0,"C=US;A= ;P=Regional Municip;O=Lisgar;S="&amp;K611&amp;";"&amp;"G="&amp;L611&amp;";"&amp;"I="&amp;M611&amp;";","C=US;A= ;P=Regional Municip;O=Lisgar;S="&amp;K611&amp;";"&amp;"G="&amp;L611&amp;Sheet1!A611&amp;";"&amp;"I="&amp;M611&amp;";")</f>
        <v>#N/A</v>
      </c>
      <c r="U611" t="str">
        <f ca="1">(Sheet1!AM611)</f>
        <v>DC1MDB02</v>
      </c>
      <c r="V611" t="e">
        <f>(Sheet1!AC611)</f>
        <v>#VALUE!</v>
      </c>
      <c r="W611" t="e">
        <f>Sheet3!D611</f>
        <v>#VALUE!</v>
      </c>
      <c r="X611" t="e">
        <f>Sheet3!E611</f>
        <v>#VALUE!</v>
      </c>
      <c r="Y611" t="str">
        <f t="shared" si="54"/>
        <v/>
      </c>
      <c r="Z611" t="str">
        <f>IF(ISERROR(Sheet1!AI611),"",Sheet1!AI611)</f>
        <v/>
      </c>
      <c r="AA611" t="e">
        <f>IF(Sheet1!W611="Councillors",5120,IF(Sheet1!W611="Information Technology Services Dept.",1024,IF(Sheet1!W611="City Clerk and Solicitor Dept",1953,"No")))</f>
        <v>#VALUE!</v>
      </c>
      <c r="AB611" s="5" t="s">
        <v>96</v>
      </c>
      <c r="AC611" t="e">
        <f>IF(Sheet1!W611="Councillors",4608,IF(Sheet1!W611="Information Technology Services Dept.",921,IF(Sheet1!W611="City Clerk and Solicitor Dept",1855,"No")))</f>
        <v>#VALUE!</v>
      </c>
      <c r="AD611" t="e">
        <f t="shared" si="57"/>
        <v>#VALUE!</v>
      </c>
      <c r="AE611" t="str">
        <f ca="1">IF(Sheet1!AM611="DC1MDB01","DC1",IF(Sheet1!AM611="DC1MDB02","DC1",IF(Sheet1!AM611="DC1MDB03","DC1",IF(Sheet1!AM611="DC1MDB04","DC1",IF(Sheet1!AM611="DC1MDB05","DC1",IF(Sheet1!AM611="DC1MDB06","DC1",IF(Sheet1!AM611="DC1MDB07","DC1",IF(Sheet1!AM611="DC1MDB08","DC1",IF(Sheet1!AM611="DC1MDB09","DC1",IF(Sheet1!AM611="DC1MDB10","DC1",IF(Sheet1!AM611="DC4MDB01","DC4",IF(Sheet1!AM611="DC4MDB02","DC4",IF(Sheet1!AM611="DC4MDB03","DC4",IF(Sheet1!AM611="DC4MDB04","DC4",IF(Sheet1!AM611="DC4MDB05","DC4",IF(Sheet1!AM611="DC4MDB06","DC4",IF(Sheet1!AM611="DC4MDB07","DC4",IF(Sheet1!AM611="DC4MDB08","DC4",IF(Sheet1!AM611="DC4MDB09","DC4",IF(Sheet1!AM611="DC4MDB10","DC4","$False"))))))))))))))))))))</f>
        <v>DC1</v>
      </c>
      <c r="AF611" t="s">
        <v>35</v>
      </c>
      <c r="AG611" t="e">
        <f t="shared" si="58"/>
        <v>#VALUE!</v>
      </c>
      <c r="AH611" t="e">
        <f t="shared" si="59"/>
        <v>#VALUE!</v>
      </c>
      <c r="AI611" t="s">
        <v>11</v>
      </c>
      <c r="AJ611" t="s">
        <v>12</v>
      </c>
      <c r="AK611" t="s">
        <v>13</v>
      </c>
      <c r="AL611" t="s">
        <v>14</v>
      </c>
      <c r="AM611" t="s">
        <v>5</v>
      </c>
      <c r="AN611" t="s">
        <v>15</v>
      </c>
      <c r="AO611" t="s">
        <v>16</v>
      </c>
      <c r="AP611" t="s">
        <v>17</v>
      </c>
      <c r="AQ611" t="s">
        <v>18</v>
      </c>
      <c r="AR611" t="s">
        <v>19</v>
      </c>
    </row>
    <row r="612" spans="1:44" ht="13.5" customHeight="1">
      <c r="A612" s="7"/>
      <c r="B612" s="7"/>
      <c r="C612" s="7"/>
      <c r="D612" s="8"/>
      <c r="F612" s="9" t="str">
        <f>(Sheet1!AE612)</f>
        <v/>
      </c>
      <c r="G612" t="str">
        <f>IF(OR(Sheet1!AH612="Yes",Sheet1!AF612="Yes"),"\\CMFP538\"&amp;Sheet1!AK612,"")</f>
        <v/>
      </c>
      <c r="H612" t="str">
        <f>IF(G612="","",Sheet1!AK612)</f>
        <v/>
      </c>
      <c r="I612" t="str">
        <f>IF(G612="","",Sheet1!AJ612)</f>
        <v/>
      </c>
      <c r="J612" t="e">
        <f>PROPER(Sheet1!Z612)</f>
        <v>#VALUE!</v>
      </c>
      <c r="K612" t="e">
        <f>PROPER(TRIM(IF(ISERROR(Sheet1!N612),Sheet1!Q612,Sheet1!N612)))</f>
        <v>#VALUE!</v>
      </c>
      <c r="L612" t="e">
        <f>PROPER(Sheet1!V612)</f>
        <v>#VALUE!</v>
      </c>
      <c r="M612" t="str">
        <f>TRIM(IF(ISERROR(Sheet1!P612),"",Sheet1!P612))</f>
        <v/>
      </c>
      <c r="N612" s="6" t="e">
        <f>(Sheet1!AA612)</f>
        <v>#VALUE!</v>
      </c>
      <c r="O612" s="6" t="e">
        <f t="shared" si="55"/>
        <v>#VALUE!</v>
      </c>
      <c r="P612" s="6" t="e">
        <f>IF(Sheet1!X612="No","No",IF(Sheet1!X612="","No","Yes"))</f>
        <v>#VALUE!</v>
      </c>
      <c r="Q612" t="e">
        <f>(Sheet1!AB612)</f>
        <v>#VALUE!</v>
      </c>
      <c r="R612" s="6" t="e">
        <f>IF(Sheet1!F612=FALSE,Q612,Sheet1!G612&amp;Sheet1!F612)</f>
        <v>#VALUE!</v>
      </c>
      <c r="S612" s="6" t="e">
        <f t="shared" si="56"/>
        <v>#VALUE!</v>
      </c>
      <c r="T612" s="6" t="e">
        <f>IF(Sheet1!A612=0,"C=US;A= ;P=Regional Municip;O=Lisgar;S="&amp;K612&amp;";"&amp;"G="&amp;L612&amp;";"&amp;"I="&amp;M612&amp;";","C=US;A= ;P=Regional Municip;O=Lisgar;S="&amp;K612&amp;";"&amp;"G="&amp;L612&amp;Sheet1!A612&amp;";"&amp;"I="&amp;M612&amp;";")</f>
        <v>#N/A</v>
      </c>
      <c r="U612" t="str">
        <f ca="1">(Sheet1!AM612)</f>
        <v>DC4MDB10</v>
      </c>
      <c r="V612" t="e">
        <f>(Sheet1!AC612)</f>
        <v>#VALUE!</v>
      </c>
      <c r="W612" t="e">
        <f>Sheet3!D612</f>
        <v>#VALUE!</v>
      </c>
      <c r="X612" t="e">
        <f>Sheet3!E612</f>
        <v>#VALUE!</v>
      </c>
      <c r="Y612" t="str">
        <f t="shared" si="54"/>
        <v/>
      </c>
      <c r="Z612" t="str">
        <f>IF(ISERROR(Sheet1!AI612),"",Sheet1!AI612)</f>
        <v/>
      </c>
      <c r="AA612" t="e">
        <f>IF(Sheet1!W612="Councillors",5120,IF(Sheet1!W612="Information Technology Services Dept.",1024,IF(Sheet1!W612="City Clerk and Solicitor Dept",1953,"No")))</f>
        <v>#VALUE!</v>
      </c>
      <c r="AB612" s="5" t="s">
        <v>96</v>
      </c>
      <c r="AC612" t="e">
        <f>IF(Sheet1!W612="Councillors",4608,IF(Sheet1!W612="Information Technology Services Dept.",921,IF(Sheet1!W612="City Clerk and Solicitor Dept",1855,"No")))</f>
        <v>#VALUE!</v>
      </c>
      <c r="AD612" t="e">
        <f t="shared" si="57"/>
        <v>#VALUE!</v>
      </c>
      <c r="AE612" t="str">
        <f ca="1">IF(Sheet1!AM612="DC1MDB01","DC1",IF(Sheet1!AM612="DC1MDB02","DC1",IF(Sheet1!AM612="DC1MDB03","DC1",IF(Sheet1!AM612="DC1MDB04","DC1",IF(Sheet1!AM612="DC1MDB05","DC1",IF(Sheet1!AM612="DC1MDB06","DC1",IF(Sheet1!AM612="DC1MDB07","DC1",IF(Sheet1!AM612="DC1MDB08","DC1",IF(Sheet1!AM612="DC1MDB09","DC1",IF(Sheet1!AM612="DC1MDB10","DC1",IF(Sheet1!AM612="DC4MDB01","DC4",IF(Sheet1!AM612="DC4MDB02","DC4",IF(Sheet1!AM612="DC4MDB03","DC4",IF(Sheet1!AM612="DC4MDB04","DC4",IF(Sheet1!AM612="DC4MDB05","DC4",IF(Sheet1!AM612="DC4MDB06","DC4",IF(Sheet1!AM612="DC4MDB07","DC4",IF(Sheet1!AM612="DC4MDB08","DC4",IF(Sheet1!AM612="DC4MDB09","DC4",IF(Sheet1!AM612="DC4MDB10","DC4","$False"))))))))))))))))))))</f>
        <v>DC4</v>
      </c>
      <c r="AF612" t="s">
        <v>35</v>
      </c>
      <c r="AG612" t="e">
        <f t="shared" si="58"/>
        <v>#VALUE!</v>
      </c>
      <c r="AH612" t="e">
        <f t="shared" si="59"/>
        <v>#VALUE!</v>
      </c>
      <c r="AI612" t="s">
        <v>11</v>
      </c>
      <c r="AJ612" t="s">
        <v>12</v>
      </c>
      <c r="AK612" t="s">
        <v>13</v>
      </c>
      <c r="AL612" t="s">
        <v>14</v>
      </c>
      <c r="AM612" t="s">
        <v>5</v>
      </c>
      <c r="AN612" t="s">
        <v>15</v>
      </c>
      <c r="AO612" t="s">
        <v>16</v>
      </c>
      <c r="AP612" t="s">
        <v>17</v>
      </c>
      <c r="AQ612" t="s">
        <v>18</v>
      </c>
      <c r="AR612" t="s">
        <v>19</v>
      </c>
    </row>
    <row r="613" spans="1:44" ht="13.5" customHeight="1">
      <c r="A613" s="7"/>
      <c r="B613" s="7"/>
      <c r="C613" s="7"/>
      <c r="D613" s="8"/>
      <c r="F613" s="9" t="str">
        <f>(Sheet1!AE613)</f>
        <v/>
      </c>
      <c r="G613" t="str">
        <f>IF(OR(Sheet1!AH613="Yes",Sheet1!AF613="Yes"),"\\CMFP538\"&amp;Sheet1!AK613,"")</f>
        <v/>
      </c>
      <c r="H613" t="str">
        <f>IF(G613="","",Sheet1!AK613)</f>
        <v/>
      </c>
      <c r="I613" t="str">
        <f>IF(G613="","",Sheet1!AJ613)</f>
        <v/>
      </c>
      <c r="J613" t="e">
        <f>PROPER(Sheet1!Z613)</f>
        <v>#VALUE!</v>
      </c>
      <c r="K613" t="e">
        <f>PROPER(TRIM(IF(ISERROR(Sheet1!N613),Sheet1!Q613,Sheet1!N613)))</f>
        <v>#VALUE!</v>
      </c>
      <c r="L613" t="e">
        <f>PROPER(Sheet1!V613)</f>
        <v>#VALUE!</v>
      </c>
      <c r="M613" t="str">
        <f>TRIM(IF(ISERROR(Sheet1!P613),"",Sheet1!P613))</f>
        <v/>
      </c>
      <c r="N613" s="6" t="e">
        <f>(Sheet1!AA613)</f>
        <v>#VALUE!</v>
      </c>
      <c r="O613" s="6" t="e">
        <f t="shared" si="55"/>
        <v>#VALUE!</v>
      </c>
      <c r="P613" s="6" t="e">
        <f>IF(Sheet1!X613="No","No",IF(Sheet1!X613="","No","Yes"))</f>
        <v>#VALUE!</v>
      </c>
      <c r="Q613" t="e">
        <f>(Sheet1!AB613)</f>
        <v>#VALUE!</v>
      </c>
      <c r="R613" s="6" t="e">
        <f>IF(Sheet1!F613=FALSE,Q613,Sheet1!G613&amp;Sheet1!F613)</f>
        <v>#VALUE!</v>
      </c>
      <c r="S613" s="6" t="e">
        <f t="shared" si="56"/>
        <v>#VALUE!</v>
      </c>
      <c r="T613" s="6" t="e">
        <f>IF(Sheet1!A613=0,"C=US;A= ;P=Regional Municip;O=Lisgar;S="&amp;K613&amp;";"&amp;"G="&amp;L613&amp;";"&amp;"I="&amp;M613&amp;";","C=US;A= ;P=Regional Municip;O=Lisgar;S="&amp;K613&amp;";"&amp;"G="&amp;L613&amp;Sheet1!A613&amp;";"&amp;"I="&amp;M613&amp;";")</f>
        <v>#N/A</v>
      </c>
      <c r="U613" t="str">
        <f ca="1">(Sheet1!AM613)</f>
        <v>DC4MDB04</v>
      </c>
      <c r="V613" t="e">
        <f>(Sheet1!AC613)</f>
        <v>#VALUE!</v>
      </c>
      <c r="W613" t="e">
        <f>Sheet3!D613</f>
        <v>#VALUE!</v>
      </c>
      <c r="X613" t="e">
        <f>Sheet3!E613</f>
        <v>#VALUE!</v>
      </c>
      <c r="Y613" t="str">
        <f t="shared" si="54"/>
        <v/>
      </c>
      <c r="Z613" t="str">
        <f>IF(ISERROR(Sheet1!AI613),"",Sheet1!AI613)</f>
        <v/>
      </c>
      <c r="AA613" t="e">
        <f>IF(Sheet1!W613="Councillors",5120,IF(Sheet1!W613="Information Technology Services Dept.",1024,IF(Sheet1!W613="City Clerk and Solicitor Dept",1953,"No")))</f>
        <v>#VALUE!</v>
      </c>
      <c r="AB613" s="5" t="s">
        <v>96</v>
      </c>
      <c r="AC613" t="e">
        <f>IF(Sheet1!W613="Councillors",4608,IF(Sheet1!W613="Information Technology Services Dept.",921,IF(Sheet1!W613="City Clerk and Solicitor Dept",1855,"No")))</f>
        <v>#VALUE!</v>
      </c>
      <c r="AD613" t="e">
        <f t="shared" si="57"/>
        <v>#VALUE!</v>
      </c>
      <c r="AE613" t="str">
        <f ca="1">IF(Sheet1!AM613="DC1MDB01","DC1",IF(Sheet1!AM613="DC1MDB02","DC1",IF(Sheet1!AM613="DC1MDB03","DC1",IF(Sheet1!AM613="DC1MDB04","DC1",IF(Sheet1!AM613="DC1MDB05","DC1",IF(Sheet1!AM613="DC1MDB06","DC1",IF(Sheet1!AM613="DC1MDB07","DC1",IF(Sheet1!AM613="DC1MDB08","DC1",IF(Sheet1!AM613="DC1MDB09","DC1",IF(Sheet1!AM613="DC1MDB10","DC1",IF(Sheet1!AM613="DC4MDB01","DC4",IF(Sheet1!AM613="DC4MDB02","DC4",IF(Sheet1!AM613="DC4MDB03","DC4",IF(Sheet1!AM613="DC4MDB04","DC4",IF(Sheet1!AM613="DC4MDB05","DC4",IF(Sheet1!AM613="DC4MDB06","DC4",IF(Sheet1!AM613="DC4MDB07","DC4",IF(Sheet1!AM613="DC4MDB08","DC4",IF(Sheet1!AM613="DC4MDB09","DC4",IF(Sheet1!AM613="DC4MDB10","DC4","$False"))))))))))))))))))))</f>
        <v>DC4</v>
      </c>
      <c r="AF613" t="s">
        <v>35</v>
      </c>
      <c r="AG613" t="e">
        <f t="shared" si="58"/>
        <v>#VALUE!</v>
      </c>
      <c r="AH613" t="e">
        <f t="shared" si="59"/>
        <v>#VALUE!</v>
      </c>
      <c r="AI613" t="s">
        <v>11</v>
      </c>
      <c r="AJ613" t="s">
        <v>12</v>
      </c>
      <c r="AK613" t="s">
        <v>13</v>
      </c>
      <c r="AL613" t="s">
        <v>14</v>
      </c>
      <c r="AM613" t="s">
        <v>5</v>
      </c>
      <c r="AN613" t="s">
        <v>15</v>
      </c>
      <c r="AO613" t="s">
        <v>16</v>
      </c>
      <c r="AP613" t="s">
        <v>17</v>
      </c>
      <c r="AQ613" t="s">
        <v>18</v>
      </c>
      <c r="AR613" t="s">
        <v>19</v>
      </c>
    </row>
    <row r="614" spans="1:44" ht="13.5" customHeight="1">
      <c r="A614" s="7"/>
      <c r="B614" s="7"/>
      <c r="C614" s="7"/>
      <c r="D614" s="8"/>
      <c r="F614" s="9" t="str">
        <f>(Sheet1!AE614)</f>
        <v/>
      </c>
      <c r="G614" t="str">
        <f>IF(OR(Sheet1!AH614="Yes",Sheet1!AF614="Yes"),"\\CMFP538\"&amp;Sheet1!AK614,"")</f>
        <v/>
      </c>
      <c r="H614" t="str">
        <f>IF(G614="","",Sheet1!AK614)</f>
        <v/>
      </c>
      <c r="I614" t="str">
        <f>IF(G614="","",Sheet1!AJ614)</f>
        <v/>
      </c>
      <c r="J614" t="e">
        <f>PROPER(Sheet1!Z614)</f>
        <v>#VALUE!</v>
      </c>
      <c r="K614" t="e">
        <f>PROPER(TRIM(IF(ISERROR(Sheet1!N614),Sheet1!Q614,Sheet1!N614)))</f>
        <v>#VALUE!</v>
      </c>
      <c r="L614" t="e">
        <f>PROPER(Sheet1!V614)</f>
        <v>#VALUE!</v>
      </c>
      <c r="M614" t="str">
        <f>TRIM(IF(ISERROR(Sheet1!P614),"",Sheet1!P614))</f>
        <v/>
      </c>
      <c r="N614" s="6" t="e">
        <f>(Sheet1!AA614)</f>
        <v>#VALUE!</v>
      </c>
      <c r="O614" s="6" t="e">
        <f t="shared" si="55"/>
        <v>#VALUE!</v>
      </c>
      <c r="P614" s="6" t="e">
        <f>IF(Sheet1!X614="No","No",IF(Sheet1!X614="","No","Yes"))</f>
        <v>#VALUE!</v>
      </c>
      <c r="Q614" t="e">
        <f>(Sheet1!AB614)</f>
        <v>#VALUE!</v>
      </c>
      <c r="R614" s="6" t="e">
        <f>IF(Sheet1!F614=FALSE,Q614,Sheet1!G614&amp;Sheet1!F614)</f>
        <v>#VALUE!</v>
      </c>
      <c r="S614" s="6" t="e">
        <f t="shared" si="56"/>
        <v>#VALUE!</v>
      </c>
      <c r="T614" s="6" t="e">
        <f>IF(Sheet1!A614=0,"C=US;A= ;P=Regional Municip;O=Lisgar;S="&amp;K614&amp;";"&amp;"G="&amp;L614&amp;";"&amp;"I="&amp;M614&amp;";","C=US;A= ;P=Regional Municip;O=Lisgar;S="&amp;K614&amp;";"&amp;"G="&amp;L614&amp;Sheet1!A614&amp;";"&amp;"I="&amp;M614&amp;";")</f>
        <v>#N/A</v>
      </c>
      <c r="U614" t="str">
        <f ca="1">(Sheet1!AM614)</f>
        <v>DC4MDB06</v>
      </c>
      <c r="V614" t="e">
        <f>(Sheet1!AC614)</f>
        <v>#VALUE!</v>
      </c>
      <c r="W614" t="e">
        <f>Sheet3!D614</f>
        <v>#VALUE!</v>
      </c>
      <c r="X614" t="e">
        <f>Sheet3!E614</f>
        <v>#VALUE!</v>
      </c>
      <c r="Y614" t="str">
        <f t="shared" si="54"/>
        <v/>
      </c>
      <c r="Z614" t="str">
        <f>IF(ISERROR(Sheet1!AI614),"",Sheet1!AI614)</f>
        <v/>
      </c>
      <c r="AA614" t="e">
        <f>IF(Sheet1!W614="Councillors",5120,IF(Sheet1!W614="Information Technology Services Dept.",1024,IF(Sheet1!W614="City Clerk and Solicitor Dept",1953,"No")))</f>
        <v>#VALUE!</v>
      </c>
      <c r="AB614" s="5" t="s">
        <v>96</v>
      </c>
      <c r="AC614" t="e">
        <f>IF(Sheet1!W614="Councillors",4608,IF(Sheet1!W614="Information Technology Services Dept.",921,IF(Sheet1!W614="City Clerk and Solicitor Dept",1855,"No")))</f>
        <v>#VALUE!</v>
      </c>
      <c r="AD614" t="e">
        <f t="shared" si="57"/>
        <v>#VALUE!</v>
      </c>
      <c r="AE614" t="str">
        <f ca="1">IF(Sheet1!AM614="DC1MDB01","DC1",IF(Sheet1!AM614="DC1MDB02","DC1",IF(Sheet1!AM614="DC1MDB03","DC1",IF(Sheet1!AM614="DC1MDB04","DC1",IF(Sheet1!AM614="DC1MDB05","DC1",IF(Sheet1!AM614="DC1MDB06","DC1",IF(Sheet1!AM614="DC1MDB07","DC1",IF(Sheet1!AM614="DC1MDB08","DC1",IF(Sheet1!AM614="DC1MDB09","DC1",IF(Sheet1!AM614="DC1MDB10","DC1",IF(Sheet1!AM614="DC4MDB01","DC4",IF(Sheet1!AM614="DC4MDB02","DC4",IF(Sheet1!AM614="DC4MDB03","DC4",IF(Sheet1!AM614="DC4MDB04","DC4",IF(Sheet1!AM614="DC4MDB05","DC4",IF(Sheet1!AM614="DC4MDB06","DC4",IF(Sheet1!AM614="DC4MDB07","DC4",IF(Sheet1!AM614="DC4MDB08","DC4",IF(Sheet1!AM614="DC4MDB09","DC4",IF(Sheet1!AM614="DC4MDB10","DC4","$False"))))))))))))))))))))</f>
        <v>DC4</v>
      </c>
      <c r="AF614" t="s">
        <v>35</v>
      </c>
      <c r="AG614" t="e">
        <f t="shared" si="58"/>
        <v>#VALUE!</v>
      </c>
      <c r="AH614" t="e">
        <f t="shared" si="59"/>
        <v>#VALUE!</v>
      </c>
      <c r="AI614" t="s">
        <v>11</v>
      </c>
      <c r="AJ614" t="s">
        <v>12</v>
      </c>
      <c r="AK614" t="s">
        <v>13</v>
      </c>
      <c r="AL614" t="s">
        <v>14</v>
      </c>
      <c r="AM614" t="s">
        <v>5</v>
      </c>
      <c r="AN614" t="s">
        <v>15</v>
      </c>
      <c r="AO614" t="s">
        <v>16</v>
      </c>
      <c r="AP614" t="s">
        <v>17</v>
      </c>
      <c r="AQ614" t="s">
        <v>18</v>
      </c>
      <c r="AR614" t="s">
        <v>19</v>
      </c>
    </row>
    <row r="615" spans="1:44" ht="13.5" customHeight="1">
      <c r="A615" s="7"/>
      <c r="B615" s="7"/>
      <c r="C615" s="7"/>
      <c r="D615" s="8"/>
      <c r="F615" s="9" t="str">
        <f>(Sheet1!AE615)</f>
        <v/>
      </c>
      <c r="G615" t="str">
        <f>IF(OR(Sheet1!AH615="Yes",Sheet1!AF615="Yes"),"\\CMFP538\"&amp;Sheet1!AK615,"")</f>
        <v/>
      </c>
      <c r="H615" t="str">
        <f>IF(G615="","",Sheet1!AK615)</f>
        <v/>
      </c>
      <c r="I615" t="str">
        <f>IF(G615="","",Sheet1!AJ615)</f>
        <v/>
      </c>
      <c r="J615" t="e">
        <f>PROPER(Sheet1!Z615)</f>
        <v>#VALUE!</v>
      </c>
      <c r="K615" t="e">
        <f>PROPER(TRIM(IF(ISERROR(Sheet1!N615),Sheet1!Q615,Sheet1!N615)))</f>
        <v>#VALUE!</v>
      </c>
      <c r="L615" t="e">
        <f>PROPER(Sheet1!V615)</f>
        <v>#VALUE!</v>
      </c>
      <c r="M615" t="str">
        <f>TRIM(IF(ISERROR(Sheet1!P615),"",Sheet1!P615))</f>
        <v/>
      </c>
      <c r="N615" s="6" t="e">
        <f>(Sheet1!AA615)</f>
        <v>#VALUE!</v>
      </c>
      <c r="O615" s="6" t="e">
        <f t="shared" si="55"/>
        <v>#VALUE!</v>
      </c>
      <c r="P615" s="6" t="e">
        <f>IF(Sheet1!X615="No","No",IF(Sheet1!X615="","No","Yes"))</f>
        <v>#VALUE!</v>
      </c>
      <c r="Q615" t="e">
        <f>(Sheet1!AB615)</f>
        <v>#VALUE!</v>
      </c>
      <c r="R615" s="6" t="e">
        <f>IF(Sheet1!F615=FALSE,Q615,Sheet1!G615&amp;Sheet1!F615)</f>
        <v>#VALUE!</v>
      </c>
      <c r="S615" s="6" t="e">
        <f t="shared" si="56"/>
        <v>#VALUE!</v>
      </c>
      <c r="T615" s="6" t="e">
        <f>IF(Sheet1!A615=0,"C=US;A= ;P=Regional Municip;O=Lisgar;S="&amp;K615&amp;";"&amp;"G="&amp;L615&amp;";"&amp;"I="&amp;M615&amp;";","C=US;A= ;P=Regional Municip;O=Lisgar;S="&amp;K615&amp;";"&amp;"G="&amp;L615&amp;Sheet1!A615&amp;";"&amp;"I="&amp;M615&amp;";")</f>
        <v>#N/A</v>
      </c>
      <c r="U615" t="str">
        <f ca="1">(Sheet1!AM615)</f>
        <v>DC4MDB05</v>
      </c>
      <c r="V615" t="e">
        <f>(Sheet1!AC615)</f>
        <v>#VALUE!</v>
      </c>
      <c r="W615" t="e">
        <f>Sheet3!D615</f>
        <v>#VALUE!</v>
      </c>
      <c r="X615" t="e">
        <f>Sheet3!E615</f>
        <v>#VALUE!</v>
      </c>
      <c r="Y615" t="str">
        <f t="shared" si="54"/>
        <v/>
      </c>
      <c r="Z615" t="str">
        <f>IF(ISERROR(Sheet1!AI615),"",Sheet1!AI615)</f>
        <v/>
      </c>
      <c r="AA615" t="e">
        <f>IF(Sheet1!W615="Councillors",5120,IF(Sheet1!W615="Information Technology Services Dept.",1024,IF(Sheet1!W615="City Clerk and Solicitor Dept",1953,"No")))</f>
        <v>#VALUE!</v>
      </c>
      <c r="AB615" s="5" t="s">
        <v>96</v>
      </c>
      <c r="AC615" t="e">
        <f>IF(Sheet1!W615="Councillors",4608,IF(Sheet1!W615="Information Technology Services Dept.",921,IF(Sheet1!W615="City Clerk and Solicitor Dept",1855,"No")))</f>
        <v>#VALUE!</v>
      </c>
      <c r="AD615" t="e">
        <f t="shared" si="57"/>
        <v>#VALUE!</v>
      </c>
      <c r="AE615" t="str">
        <f ca="1">IF(Sheet1!AM615="DC1MDB01","DC1",IF(Sheet1!AM615="DC1MDB02","DC1",IF(Sheet1!AM615="DC1MDB03","DC1",IF(Sheet1!AM615="DC1MDB04","DC1",IF(Sheet1!AM615="DC1MDB05","DC1",IF(Sheet1!AM615="DC1MDB06","DC1",IF(Sheet1!AM615="DC1MDB07","DC1",IF(Sheet1!AM615="DC1MDB08","DC1",IF(Sheet1!AM615="DC1MDB09","DC1",IF(Sheet1!AM615="DC1MDB10","DC1",IF(Sheet1!AM615="DC4MDB01","DC4",IF(Sheet1!AM615="DC4MDB02","DC4",IF(Sheet1!AM615="DC4MDB03","DC4",IF(Sheet1!AM615="DC4MDB04","DC4",IF(Sheet1!AM615="DC4MDB05","DC4",IF(Sheet1!AM615="DC4MDB06","DC4",IF(Sheet1!AM615="DC4MDB07","DC4",IF(Sheet1!AM615="DC4MDB08","DC4",IF(Sheet1!AM615="DC4MDB09","DC4",IF(Sheet1!AM615="DC4MDB10","DC4","$False"))))))))))))))))))))</f>
        <v>DC4</v>
      </c>
      <c r="AF615" t="s">
        <v>35</v>
      </c>
      <c r="AG615" t="e">
        <f t="shared" si="58"/>
        <v>#VALUE!</v>
      </c>
      <c r="AH615" t="e">
        <f t="shared" si="59"/>
        <v>#VALUE!</v>
      </c>
      <c r="AI615" t="s">
        <v>11</v>
      </c>
      <c r="AJ615" t="s">
        <v>12</v>
      </c>
      <c r="AK615" t="s">
        <v>13</v>
      </c>
      <c r="AL615" t="s">
        <v>14</v>
      </c>
      <c r="AM615" t="s">
        <v>5</v>
      </c>
      <c r="AN615" t="s">
        <v>15</v>
      </c>
      <c r="AO615" t="s">
        <v>16</v>
      </c>
      <c r="AP615" t="s">
        <v>17</v>
      </c>
      <c r="AQ615" t="s">
        <v>18</v>
      </c>
      <c r="AR615" t="s">
        <v>19</v>
      </c>
    </row>
    <row r="616" spans="1:44" ht="13.5" customHeight="1">
      <c r="A616" s="7"/>
      <c r="B616" s="7"/>
      <c r="C616" s="7"/>
      <c r="D616" s="8"/>
      <c r="F616" s="9" t="str">
        <f>(Sheet1!AE616)</f>
        <v/>
      </c>
      <c r="G616" t="str">
        <f>IF(OR(Sheet1!AH616="Yes",Sheet1!AF616="Yes"),"\\CMFP538\"&amp;Sheet1!AK616,"")</f>
        <v/>
      </c>
      <c r="H616" t="str">
        <f>IF(G616="","",Sheet1!AK616)</f>
        <v/>
      </c>
      <c r="I616" t="str">
        <f>IF(G616="","",Sheet1!AJ616)</f>
        <v/>
      </c>
      <c r="J616" t="e">
        <f>PROPER(Sheet1!Z616)</f>
        <v>#VALUE!</v>
      </c>
      <c r="K616" t="e">
        <f>PROPER(TRIM(IF(ISERROR(Sheet1!N616),Sheet1!Q616,Sheet1!N616)))</f>
        <v>#VALUE!</v>
      </c>
      <c r="L616" t="e">
        <f>PROPER(Sheet1!V616)</f>
        <v>#VALUE!</v>
      </c>
      <c r="M616" t="str">
        <f>TRIM(IF(ISERROR(Sheet1!P616),"",Sheet1!P616))</f>
        <v/>
      </c>
      <c r="N616" s="6" t="e">
        <f>(Sheet1!AA616)</f>
        <v>#VALUE!</v>
      </c>
      <c r="O616" s="6" t="e">
        <f t="shared" si="55"/>
        <v>#VALUE!</v>
      </c>
      <c r="P616" s="6" t="e">
        <f>IF(Sheet1!X616="No","No",IF(Sheet1!X616="","No","Yes"))</f>
        <v>#VALUE!</v>
      </c>
      <c r="Q616" t="e">
        <f>(Sheet1!AB616)</f>
        <v>#VALUE!</v>
      </c>
      <c r="R616" s="6" t="e">
        <f>IF(Sheet1!F616=FALSE,Q616,Sheet1!G616&amp;Sheet1!F616)</f>
        <v>#VALUE!</v>
      </c>
      <c r="S616" s="6" t="e">
        <f t="shared" si="56"/>
        <v>#VALUE!</v>
      </c>
      <c r="T616" s="6" t="e">
        <f>IF(Sheet1!A616=0,"C=US;A= ;P=Regional Municip;O=Lisgar;S="&amp;K616&amp;";"&amp;"G="&amp;L616&amp;";"&amp;"I="&amp;M616&amp;";","C=US;A= ;P=Regional Municip;O=Lisgar;S="&amp;K616&amp;";"&amp;"G="&amp;L616&amp;Sheet1!A616&amp;";"&amp;"I="&amp;M616&amp;";")</f>
        <v>#N/A</v>
      </c>
      <c r="U616" t="str">
        <f ca="1">(Sheet1!AM616)</f>
        <v>DC1MDB07</v>
      </c>
      <c r="V616" t="e">
        <f>(Sheet1!AC616)</f>
        <v>#VALUE!</v>
      </c>
      <c r="W616" t="e">
        <f>Sheet3!D616</f>
        <v>#VALUE!</v>
      </c>
      <c r="X616" t="e">
        <f>Sheet3!E616</f>
        <v>#VALUE!</v>
      </c>
      <c r="Y616" t="str">
        <f t="shared" si="54"/>
        <v/>
      </c>
      <c r="Z616" t="str">
        <f>IF(ISERROR(Sheet1!AI616),"",Sheet1!AI616)</f>
        <v/>
      </c>
      <c r="AA616" t="e">
        <f>IF(Sheet1!W616="Councillors",5120,IF(Sheet1!W616="Information Technology Services Dept.",1024,IF(Sheet1!W616="City Clerk and Solicitor Dept",1953,"No")))</f>
        <v>#VALUE!</v>
      </c>
      <c r="AB616" s="5" t="s">
        <v>96</v>
      </c>
      <c r="AC616" t="e">
        <f>IF(Sheet1!W616="Councillors",4608,IF(Sheet1!W616="Information Technology Services Dept.",921,IF(Sheet1!W616="City Clerk and Solicitor Dept",1855,"No")))</f>
        <v>#VALUE!</v>
      </c>
      <c r="AD616" t="e">
        <f t="shared" si="57"/>
        <v>#VALUE!</v>
      </c>
      <c r="AE616" t="str">
        <f ca="1">IF(Sheet1!AM616="DC1MDB01","DC1",IF(Sheet1!AM616="DC1MDB02","DC1",IF(Sheet1!AM616="DC1MDB03","DC1",IF(Sheet1!AM616="DC1MDB04","DC1",IF(Sheet1!AM616="DC1MDB05","DC1",IF(Sheet1!AM616="DC1MDB06","DC1",IF(Sheet1!AM616="DC1MDB07","DC1",IF(Sheet1!AM616="DC1MDB08","DC1",IF(Sheet1!AM616="DC1MDB09","DC1",IF(Sheet1!AM616="DC1MDB10","DC1",IF(Sheet1!AM616="DC4MDB01","DC4",IF(Sheet1!AM616="DC4MDB02","DC4",IF(Sheet1!AM616="DC4MDB03","DC4",IF(Sheet1!AM616="DC4MDB04","DC4",IF(Sheet1!AM616="DC4MDB05","DC4",IF(Sheet1!AM616="DC4MDB06","DC4",IF(Sheet1!AM616="DC4MDB07","DC4",IF(Sheet1!AM616="DC4MDB08","DC4",IF(Sheet1!AM616="DC4MDB09","DC4",IF(Sheet1!AM616="DC4MDB10","DC4","$False"))))))))))))))))))))</f>
        <v>DC1</v>
      </c>
      <c r="AF616" t="s">
        <v>35</v>
      </c>
      <c r="AG616" t="e">
        <f t="shared" si="58"/>
        <v>#VALUE!</v>
      </c>
      <c r="AH616" t="e">
        <f t="shared" si="59"/>
        <v>#VALUE!</v>
      </c>
      <c r="AI616" t="s">
        <v>11</v>
      </c>
      <c r="AJ616" t="s">
        <v>12</v>
      </c>
      <c r="AK616" t="s">
        <v>13</v>
      </c>
      <c r="AL616" t="s">
        <v>14</v>
      </c>
      <c r="AM616" t="s">
        <v>5</v>
      </c>
      <c r="AN616" t="s">
        <v>15</v>
      </c>
      <c r="AO616" t="s">
        <v>16</v>
      </c>
      <c r="AP616" t="s">
        <v>17</v>
      </c>
      <c r="AQ616" t="s">
        <v>18</v>
      </c>
      <c r="AR616" t="s">
        <v>19</v>
      </c>
    </row>
    <row r="617" spans="1:44" ht="13.5" customHeight="1">
      <c r="A617" s="7"/>
      <c r="B617" s="7"/>
      <c r="C617" s="7"/>
      <c r="D617" s="8"/>
      <c r="F617" s="9" t="str">
        <f>(Sheet1!AE617)</f>
        <v/>
      </c>
      <c r="G617" t="str">
        <f>IF(OR(Sheet1!AH617="Yes",Sheet1!AF617="Yes"),"\\CMFP538\"&amp;Sheet1!AK617,"")</f>
        <v/>
      </c>
      <c r="H617" t="str">
        <f>IF(G617="","",Sheet1!AK617)</f>
        <v/>
      </c>
      <c r="I617" t="str">
        <f>IF(G617="","",Sheet1!AJ617)</f>
        <v/>
      </c>
      <c r="J617" t="e">
        <f>PROPER(Sheet1!Z617)</f>
        <v>#VALUE!</v>
      </c>
      <c r="K617" t="e">
        <f>PROPER(TRIM(IF(ISERROR(Sheet1!N617),Sheet1!Q617,Sheet1!N617)))</f>
        <v>#VALUE!</v>
      </c>
      <c r="L617" t="e">
        <f>PROPER(Sheet1!V617)</f>
        <v>#VALUE!</v>
      </c>
      <c r="M617" t="str">
        <f>TRIM(IF(ISERROR(Sheet1!P617),"",Sheet1!P617))</f>
        <v/>
      </c>
      <c r="N617" s="6" t="e">
        <f>(Sheet1!AA617)</f>
        <v>#VALUE!</v>
      </c>
      <c r="O617" s="6" t="e">
        <f t="shared" si="55"/>
        <v>#VALUE!</v>
      </c>
      <c r="P617" s="6" t="e">
        <f>IF(Sheet1!X617="No","No",IF(Sheet1!X617="","No","Yes"))</f>
        <v>#VALUE!</v>
      </c>
      <c r="Q617" t="e">
        <f>(Sheet1!AB617)</f>
        <v>#VALUE!</v>
      </c>
      <c r="R617" s="6" t="e">
        <f>IF(Sheet1!F617=FALSE,Q617,Sheet1!G617&amp;Sheet1!F617)</f>
        <v>#VALUE!</v>
      </c>
      <c r="S617" s="6" t="e">
        <f t="shared" si="56"/>
        <v>#VALUE!</v>
      </c>
      <c r="T617" s="6" t="e">
        <f>IF(Sheet1!A617=0,"C=US;A= ;P=Regional Municip;O=Lisgar;S="&amp;K617&amp;";"&amp;"G="&amp;L617&amp;";"&amp;"I="&amp;M617&amp;";","C=US;A= ;P=Regional Municip;O=Lisgar;S="&amp;K617&amp;";"&amp;"G="&amp;L617&amp;Sheet1!A617&amp;";"&amp;"I="&amp;M617&amp;";")</f>
        <v>#N/A</v>
      </c>
      <c r="U617" t="str">
        <f ca="1">(Sheet1!AM617)</f>
        <v>DC1MDB02</v>
      </c>
      <c r="V617" t="e">
        <f>(Sheet1!AC617)</f>
        <v>#VALUE!</v>
      </c>
      <c r="W617" t="e">
        <f>Sheet3!D617</f>
        <v>#VALUE!</v>
      </c>
      <c r="X617" t="e">
        <f>Sheet3!E617</f>
        <v>#VALUE!</v>
      </c>
      <c r="Y617" t="str">
        <f t="shared" si="54"/>
        <v/>
      </c>
      <c r="Z617" t="str">
        <f>IF(ISERROR(Sheet1!AI617),"",Sheet1!AI617)</f>
        <v/>
      </c>
      <c r="AA617" t="e">
        <f>IF(Sheet1!W617="Councillors",5120,IF(Sheet1!W617="Information Technology Services Dept.",1024,IF(Sheet1!W617="City Clerk and Solicitor Dept",1953,"No")))</f>
        <v>#VALUE!</v>
      </c>
      <c r="AB617" s="5" t="s">
        <v>96</v>
      </c>
      <c r="AC617" t="e">
        <f>IF(Sheet1!W617="Councillors",4608,IF(Sheet1!W617="Information Technology Services Dept.",921,IF(Sheet1!W617="City Clerk and Solicitor Dept",1855,"No")))</f>
        <v>#VALUE!</v>
      </c>
      <c r="AD617" t="e">
        <f t="shared" si="57"/>
        <v>#VALUE!</v>
      </c>
      <c r="AE617" t="str">
        <f ca="1">IF(Sheet1!AM617="DC1MDB01","DC1",IF(Sheet1!AM617="DC1MDB02","DC1",IF(Sheet1!AM617="DC1MDB03","DC1",IF(Sheet1!AM617="DC1MDB04","DC1",IF(Sheet1!AM617="DC1MDB05","DC1",IF(Sheet1!AM617="DC1MDB06","DC1",IF(Sheet1!AM617="DC1MDB07","DC1",IF(Sheet1!AM617="DC1MDB08","DC1",IF(Sheet1!AM617="DC1MDB09","DC1",IF(Sheet1!AM617="DC1MDB10","DC1",IF(Sheet1!AM617="DC4MDB01","DC4",IF(Sheet1!AM617="DC4MDB02","DC4",IF(Sheet1!AM617="DC4MDB03","DC4",IF(Sheet1!AM617="DC4MDB04","DC4",IF(Sheet1!AM617="DC4MDB05","DC4",IF(Sheet1!AM617="DC4MDB06","DC4",IF(Sheet1!AM617="DC4MDB07","DC4",IF(Sheet1!AM617="DC4MDB08","DC4",IF(Sheet1!AM617="DC4MDB09","DC4",IF(Sheet1!AM617="DC4MDB10","DC4","$False"))))))))))))))))))))</f>
        <v>DC1</v>
      </c>
      <c r="AF617" t="s">
        <v>35</v>
      </c>
      <c r="AG617" t="e">
        <f t="shared" si="58"/>
        <v>#VALUE!</v>
      </c>
      <c r="AH617" t="e">
        <f t="shared" si="59"/>
        <v>#VALUE!</v>
      </c>
      <c r="AI617" t="s">
        <v>11</v>
      </c>
      <c r="AJ617" t="s">
        <v>12</v>
      </c>
      <c r="AK617" t="s">
        <v>13</v>
      </c>
      <c r="AL617" t="s">
        <v>14</v>
      </c>
      <c r="AM617" t="s">
        <v>5</v>
      </c>
      <c r="AN617" t="s">
        <v>15</v>
      </c>
      <c r="AO617" t="s">
        <v>16</v>
      </c>
      <c r="AP617" t="s">
        <v>17</v>
      </c>
      <c r="AQ617" t="s">
        <v>18</v>
      </c>
      <c r="AR617" t="s">
        <v>19</v>
      </c>
    </row>
    <row r="618" spans="1:44" ht="13.5" customHeight="1">
      <c r="A618" s="7"/>
      <c r="B618" s="7"/>
      <c r="C618" s="7"/>
      <c r="D618" s="8"/>
      <c r="F618" s="9" t="str">
        <f>(Sheet1!AE618)</f>
        <v/>
      </c>
      <c r="G618" t="str">
        <f>IF(OR(Sheet1!AH618="Yes",Sheet1!AF618="Yes"),"\\CMFP538\"&amp;Sheet1!AK618,"")</f>
        <v/>
      </c>
      <c r="H618" t="str">
        <f>IF(G618="","",Sheet1!AK618)</f>
        <v/>
      </c>
      <c r="I618" t="str">
        <f>IF(G618="","",Sheet1!AJ618)</f>
        <v/>
      </c>
      <c r="J618" t="e">
        <f>PROPER(Sheet1!Z618)</f>
        <v>#VALUE!</v>
      </c>
      <c r="K618" t="e">
        <f>PROPER(TRIM(IF(ISERROR(Sheet1!N618),Sheet1!Q618,Sheet1!N618)))</f>
        <v>#VALUE!</v>
      </c>
      <c r="L618" t="e">
        <f>PROPER(Sheet1!V618)</f>
        <v>#VALUE!</v>
      </c>
      <c r="M618" t="str">
        <f>TRIM(IF(ISERROR(Sheet1!P618),"",Sheet1!P618))</f>
        <v/>
      </c>
      <c r="N618" s="6" t="e">
        <f>(Sheet1!AA618)</f>
        <v>#VALUE!</v>
      </c>
      <c r="O618" s="6" t="e">
        <f t="shared" si="55"/>
        <v>#VALUE!</v>
      </c>
      <c r="P618" s="6" t="e">
        <f>IF(Sheet1!X618="No","No",IF(Sheet1!X618="","No","Yes"))</f>
        <v>#VALUE!</v>
      </c>
      <c r="Q618" t="e">
        <f>(Sheet1!AB618)</f>
        <v>#VALUE!</v>
      </c>
      <c r="R618" s="6" t="e">
        <f>IF(Sheet1!F618=FALSE,Q618,Sheet1!G618&amp;Sheet1!F618)</f>
        <v>#VALUE!</v>
      </c>
      <c r="S618" s="6" t="e">
        <f t="shared" si="56"/>
        <v>#VALUE!</v>
      </c>
      <c r="T618" s="6" t="e">
        <f>IF(Sheet1!A618=0,"C=US;A= ;P=Regional Municip;O=Lisgar;S="&amp;K618&amp;";"&amp;"G="&amp;L618&amp;";"&amp;"I="&amp;M618&amp;";","C=US;A= ;P=Regional Municip;O=Lisgar;S="&amp;K618&amp;";"&amp;"G="&amp;L618&amp;Sheet1!A618&amp;";"&amp;"I="&amp;M618&amp;";")</f>
        <v>#N/A</v>
      </c>
      <c r="U618" t="str">
        <f ca="1">(Sheet1!AM618)</f>
        <v>DC4MDB08</v>
      </c>
      <c r="V618" t="e">
        <f>(Sheet1!AC618)</f>
        <v>#VALUE!</v>
      </c>
      <c r="W618" t="e">
        <f>Sheet3!D618</f>
        <v>#VALUE!</v>
      </c>
      <c r="X618" t="e">
        <f>Sheet3!E618</f>
        <v>#VALUE!</v>
      </c>
      <c r="Y618" t="str">
        <f t="shared" si="54"/>
        <v/>
      </c>
      <c r="Z618" t="str">
        <f>IF(ISERROR(Sheet1!AI618),"",Sheet1!AI618)</f>
        <v/>
      </c>
      <c r="AA618" t="e">
        <f>IF(Sheet1!W618="Councillors",5120,IF(Sheet1!W618="Information Technology Services Dept.",1024,IF(Sheet1!W618="City Clerk and Solicitor Dept",1953,"No")))</f>
        <v>#VALUE!</v>
      </c>
      <c r="AB618" s="5" t="s">
        <v>96</v>
      </c>
      <c r="AC618" t="e">
        <f>IF(Sheet1!W618="Councillors",4608,IF(Sheet1!W618="Information Technology Services Dept.",921,IF(Sheet1!W618="City Clerk and Solicitor Dept",1855,"No")))</f>
        <v>#VALUE!</v>
      </c>
      <c r="AD618" t="e">
        <f t="shared" si="57"/>
        <v>#VALUE!</v>
      </c>
      <c r="AE618" t="str">
        <f ca="1">IF(Sheet1!AM618="DC1MDB01","DC1",IF(Sheet1!AM618="DC1MDB02","DC1",IF(Sheet1!AM618="DC1MDB03","DC1",IF(Sheet1!AM618="DC1MDB04","DC1",IF(Sheet1!AM618="DC1MDB05","DC1",IF(Sheet1!AM618="DC1MDB06","DC1",IF(Sheet1!AM618="DC1MDB07","DC1",IF(Sheet1!AM618="DC1MDB08","DC1",IF(Sheet1!AM618="DC1MDB09","DC1",IF(Sheet1!AM618="DC1MDB10","DC1",IF(Sheet1!AM618="DC4MDB01","DC4",IF(Sheet1!AM618="DC4MDB02","DC4",IF(Sheet1!AM618="DC4MDB03","DC4",IF(Sheet1!AM618="DC4MDB04","DC4",IF(Sheet1!AM618="DC4MDB05","DC4",IF(Sheet1!AM618="DC4MDB06","DC4",IF(Sheet1!AM618="DC4MDB07","DC4",IF(Sheet1!AM618="DC4MDB08","DC4",IF(Sheet1!AM618="DC4MDB09","DC4",IF(Sheet1!AM618="DC4MDB10","DC4","$False"))))))))))))))))))))</f>
        <v>DC4</v>
      </c>
      <c r="AF618" t="s">
        <v>35</v>
      </c>
      <c r="AG618" t="e">
        <f t="shared" si="58"/>
        <v>#VALUE!</v>
      </c>
      <c r="AH618" t="e">
        <f t="shared" si="59"/>
        <v>#VALUE!</v>
      </c>
      <c r="AI618" t="s">
        <v>11</v>
      </c>
      <c r="AJ618" t="s">
        <v>12</v>
      </c>
      <c r="AK618" t="s">
        <v>13</v>
      </c>
      <c r="AL618" t="s">
        <v>14</v>
      </c>
      <c r="AM618" t="s">
        <v>5</v>
      </c>
      <c r="AN618" t="s">
        <v>15</v>
      </c>
      <c r="AO618" t="s">
        <v>16</v>
      </c>
      <c r="AP618" t="s">
        <v>17</v>
      </c>
      <c r="AQ618" t="s">
        <v>18</v>
      </c>
      <c r="AR618" t="s">
        <v>19</v>
      </c>
    </row>
    <row r="619" spans="1:44" ht="13.5" customHeight="1">
      <c r="A619" s="7"/>
      <c r="B619" s="7"/>
      <c r="C619" s="7"/>
      <c r="D619" s="8"/>
      <c r="F619" s="9" t="str">
        <f>(Sheet1!AE619)</f>
        <v/>
      </c>
      <c r="G619" t="str">
        <f>IF(OR(Sheet1!AH619="Yes",Sheet1!AF619="Yes"),"\\CMFP538\"&amp;Sheet1!AK619,"")</f>
        <v/>
      </c>
      <c r="H619" t="str">
        <f>IF(G619="","",Sheet1!AK619)</f>
        <v/>
      </c>
      <c r="I619" t="str">
        <f>IF(G619="","",Sheet1!AJ619)</f>
        <v/>
      </c>
      <c r="J619" t="e">
        <f>PROPER(Sheet1!Z619)</f>
        <v>#VALUE!</v>
      </c>
      <c r="K619" t="e">
        <f>PROPER(TRIM(IF(ISERROR(Sheet1!N619),Sheet1!Q619,Sheet1!N619)))</f>
        <v>#VALUE!</v>
      </c>
      <c r="L619" t="e">
        <f>PROPER(Sheet1!V619)</f>
        <v>#VALUE!</v>
      </c>
      <c r="M619" t="str">
        <f>TRIM(IF(ISERROR(Sheet1!P619),"",Sheet1!P619))</f>
        <v/>
      </c>
      <c r="N619" s="6" t="e">
        <f>(Sheet1!AA619)</f>
        <v>#VALUE!</v>
      </c>
      <c r="O619" s="6" t="e">
        <f t="shared" si="55"/>
        <v>#VALUE!</v>
      </c>
      <c r="P619" s="6" t="e">
        <f>IF(Sheet1!X619="No","No",IF(Sheet1!X619="","No","Yes"))</f>
        <v>#VALUE!</v>
      </c>
      <c r="Q619" t="e">
        <f>(Sheet1!AB619)</f>
        <v>#VALUE!</v>
      </c>
      <c r="R619" s="6" t="e">
        <f>IF(Sheet1!F619=FALSE,Q619,Sheet1!G619&amp;Sheet1!F619)</f>
        <v>#VALUE!</v>
      </c>
      <c r="S619" s="6" t="e">
        <f t="shared" si="56"/>
        <v>#VALUE!</v>
      </c>
      <c r="T619" s="6" t="e">
        <f>IF(Sheet1!A619=0,"C=US;A= ;P=Regional Municip;O=Lisgar;S="&amp;K619&amp;";"&amp;"G="&amp;L619&amp;";"&amp;"I="&amp;M619&amp;";","C=US;A= ;P=Regional Municip;O=Lisgar;S="&amp;K619&amp;";"&amp;"G="&amp;L619&amp;Sheet1!A619&amp;";"&amp;"I="&amp;M619&amp;";")</f>
        <v>#N/A</v>
      </c>
      <c r="U619" t="str">
        <f ca="1">(Sheet1!AM619)</f>
        <v>DC1MDB05</v>
      </c>
      <c r="V619" t="e">
        <f>(Sheet1!AC619)</f>
        <v>#VALUE!</v>
      </c>
      <c r="W619" t="e">
        <f>Sheet3!D619</f>
        <v>#VALUE!</v>
      </c>
      <c r="X619" t="e">
        <f>Sheet3!E619</f>
        <v>#VALUE!</v>
      </c>
      <c r="Y619" t="str">
        <f t="shared" si="54"/>
        <v/>
      </c>
      <c r="Z619" t="str">
        <f>IF(ISERROR(Sheet1!AI619),"",Sheet1!AI619)</f>
        <v/>
      </c>
      <c r="AA619" t="e">
        <f>IF(Sheet1!W619="Councillors",5120,IF(Sheet1!W619="Information Technology Services Dept.",1024,IF(Sheet1!W619="City Clerk and Solicitor Dept",1953,"No")))</f>
        <v>#VALUE!</v>
      </c>
      <c r="AB619" s="5" t="s">
        <v>96</v>
      </c>
      <c r="AC619" t="e">
        <f>IF(Sheet1!W619="Councillors",4608,IF(Sheet1!W619="Information Technology Services Dept.",921,IF(Sheet1!W619="City Clerk and Solicitor Dept",1855,"No")))</f>
        <v>#VALUE!</v>
      </c>
      <c r="AD619" t="e">
        <f t="shared" si="57"/>
        <v>#VALUE!</v>
      </c>
      <c r="AE619" t="str">
        <f ca="1">IF(Sheet1!AM619="DC1MDB01","DC1",IF(Sheet1!AM619="DC1MDB02","DC1",IF(Sheet1!AM619="DC1MDB03","DC1",IF(Sheet1!AM619="DC1MDB04","DC1",IF(Sheet1!AM619="DC1MDB05","DC1",IF(Sheet1!AM619="DC1MDB06","DC1",IF(Sheet1!AM619="DC1MDB07","DC1",IF(Sheet1!AM619="DC1MDB08","DC1",IF(Sheet1!AM619="DC1MDB09","DC1",IF(Sheet1!AM619="DC1MDB10","DC1",IF(Sheet1!AM619="DC4MDB01","DC4",IF(Sheet1!AM619="DC4MDB02","DC4",IF(Sheet1!AM619="DC4MDB03","DC4",IF(Sheet1!AM619="DC4MDB04","DC4",IF(Sheet1!AM619="DC4MDB05","DC4",IF(Sheet1!AM619="DC4MDB06","DC4",IF(Sheet1!AM619="DC4MDB07","DC4",IF(Sheet1!AM619="DC4MDB08","DC4",IF(Sheet1!AM619="DC4MDB09","DC4",IF(Sheet1!AM619="DC4MDB10","DC4","$False"))))))))))))))))))))</f>
        <v>DC1</v>
      </c>
      <c r="AF619" t="s">
        <v>35</v>
      </c>
      <c r="AG619" t="e">
        <f t="shared" si="58"/>
        <v>#VALUE!</v>
      </c>
      <c r="AH619" t="e">
        <f t="shared" si="59"/>
        <v>#VALUE!</v>
      </c>
      <c r="AI619" t="s">
        <v>11</v>
      </c>
      <c r="AJ619" t="s">
        <v>12</v>
      </c>
      <c r="AK619" t="s">
        <v>13</v>
      </c>
      <c r="AL619" t="s">
        <v>14</v>
      </c>
      <c r="AM619" t="s">
        <v>5</v>
      </c>
      <c r="AN619" t="s">
        <v>15</v>
      </c>
      <c r="AO619" t="s">
        <v>16</v>
      </c>
      <c r="AP619" t="s">
        <v>17</v>
      </c>
      <c r="AQ619" t="s">
        <v>18</v>
      </c>
      <c r="AR619" t="s">
        <v>19</v>
      </c>
    </row>
    <row r="620" spans="1:44" ht="13.5" customHeight="1">
      <c r="A620" s="7"/>
      <c r="B620" s="7"/>
      <c r="C620" s="7"/>
      <c r="D620" s="8"/>
      <c r="F620" s="9" t="str">
        <f>(Sheet1!AE620)</f>
        <v/>
      </c>
      <c r="G620" t="str">
        <f>IF(OR(Sheet1!AH620="Yes",Sheet1!AF620="Yes"),"\\CMFP538\"&amp;Sheet1!AK620,"")</f>
        <v/>
      </c>
      <c r="H620" t="str">
        <f>IF(G620="","",Sheet1!AK620)</f>
        <v/>
      </c>
      <c r="I620" t="str">
        <f>IF(G620="","",Sheet1!AJ620)</f>
        <v/>
      </c>
      <c r="J620" t="e">
        <f>PROPER(Sheet1!Z620)</f>
        <v>#VALUE!</v>
      </c>
      <c r="K620" t="e">
        <f>PROPER(TRIM(IF(ISERROR(Sheet1!N620),Sheet1!Q620,Sheet1!N620)))</f>
        <v>#VALUE!</v>
      </c>
      <c r="L620" t="e">
        <f>PROPER(Sheet1!V620)</f>
        <v>#VALUE!</v>
      </c>
      <c r="M620" t="str">
        <f>TRIM(IF(ISERROR(Sheet1!P620),"",Sheet1!P620))</f>
        <v/>
      </c>
      <c r="N620" s="6" t="e">
        <f>(Sheet1!AA620)</f>
        <v>#VALUE!</v>
      </c>
      <c r="O620" s="6" t="e">
        <f t="shared" si="55"/>
        <v>#VALUE!</v>
      </c>
      <c r="P620" s="6" t="e">
        <f>IF(Sheet1!X620="No","No",IF(Sheet1!X620="","No","Yes"))</f>
        <v>#VALUE!</v>
      </c>
      <c r="Q620" t="e">
        <f>(Sheet1!AB620)</f>
        <v>#VALUE!</v>
      </c>
      <c r="R620" s="6" t="e">
        <f>IF(Sheet1!F620=FALSE,Q620,Sheet1!G620&amp;Sheet1!F620)</f>
        <v>#VALUE!</v>
      </c>
      <c r="S620" s="6" t="e">
        <f t="shared" si="56"/>
        <v>#VALUE!</v>
      </c>
      <c r="T620" s="6" t="e">
        <f>IF(Sheet1!A620=0,"C=US;A= ;P=Regional Municip;O=Lisgar;S="&amp;K620&amp;";"&amp;"G="&amp;L620&amp;";"&amp;"I="&amp;M620&amp;";","C=US;A= ;P=Regional Municip;O=Lisgar;S="&amp;K620&amp;";"&amp;"G="&amp;L620&amp;Sheet1!A620&amp;";"&amp;"I="&amp;M620&amp;";")</f>
        <v>#N/A</v>
      </c>
      <c r="U620" t="str">
        <f ca="1">(Sheet1!AM620)</f>
        <v>DC4MDB06</v>
      </c>
      <c r="V620" t="e">
        <f>(Sheet1!AC620)</f>
        <v>#VALUE!</v>
      </c>
      <c r="W620" t="e">
        <f>Sheet3!D620</f>
        <v>#VALUE!</v>
      </c>
      <c r="X620" t="e">
        <f>Sheet3!E620</f>
        <v>#VALUE!</v>
      </c>
      <c r="Y620" t="str">
        <f t="shared" si="54"/>
        <v/>
      </c>
      <c r="Z620" t="str">
        <f>IF(ISERROR(Sheet1!AI620),"",Sheet1!AI620)</f>
        <v/>
      </c>
      <c r="AA620" t="e">
        <f>IF(Sheet1!W620="Councillors",5120,IF(Sheet1!W620="Information Technology Services Dept.",1024,IF(Sheet1!W620="City Clerk and Solicitor Dept",1953,"No")))</f>
        <v>#VALUE!</v>
      </c>
      <c r="AB620" s="5" t="s">
        <v>96</v>
      </c>
      <c r="AC620" t="e">
        <f>IF(Sheet1!W620="Councillors",4608,IF(Sheet1!W620="Information Technology Services Dept.",921,IF(Sheet1!W620="City Clerk and Solicitor Dept",1855,"No")))</f>
        <v>#VALUE!</v>
      </c>
      <c r="AD620" t="e">
        <f t="shared" si="57"/>
        <v>#VALUE!</v>
      </c>
      <c r="AE620" t="str">
        <f ca="1">IF(Sheet1!AM620="DC1MDB01","DC1",IF(Sheet1!AM620="DC1MDB02","DC1",IF(Sheet1!AM620="DC1MDB03","DC1",IF(Sheet1!AM620="DC1MDB04","DC1",IF(Sheet1!AM620="DC1MDB05","DC1",IF(Sheet1!AM620="DC1MDB06","DC1",IF(Sheet1!AM620="DC1MDB07","DC1",IF(Sheet1!AM620="DC1MDB08","DC1",IF(Sheet1!AM620="DC1MDB09","DC1",IF(Sheet1!AM620="DC1MDB10","DC1",IF(Sheet1!AM620="DC4MDB01","DC4",IF(Sheet1!AM620="DC4MDB02","DC4",IF(Sheet1!AM620="DC4MDB03","DC4",IF(Sheet1!AM620="DC4MDB04","DC4",IF(Sheet1!AM620="DC4MDB05","DC4",IF(Sheet1!AM620="DC4MDB06","DC4",IF(Sheet1!AM620="DC4MDB07","DC4",IF(Sheet1!AM620="DC4MDB08","DC4",IF(Sheet1!AM620="DC4MDB09","DC4",IF(Sheet1!AM620="DC4MDB10","DC4","$False"))))))))))))))))))))</f>
        <v>DC4</v>
      </c>
      <c r="AF620" t="s">
        <v>35</v>
      </c>
      <c r="AG620" t="e">
        <f t="shared" si="58"/>
        <v>#VALUE!</v>
      </c>
      <c r="AH620" t="e">
        <f t="shared" si="59"/>
        <v>#VALUE!</v>
      </c>
      <c r="AI620" t="s">
        <v>11</v>
      </c>
      <c r="AJ620" t="s">
        <v>12</v>
      </c>
      <c r="AK620" t="s">
        <v>13</v>
      </c>
      <c r="AL620" t="s">
        <v>14</v>
      </c>
      <c r="AM620" t="s">
        <v>5</v>
      </c>
      <c r="AN620" t="s">
        <v>15</v>
      </c>
      <c r="AO620" t="s">
        <v>16</v>
      </c>
      <c r="AP620" t="s">
        <v>17</v>
      </c>
      <c r="AQ620" t="s">
        <v>18</v>
      </c>
      <c r="AR620" t="s">
        <v>19</v>
      </c>
    </row>
    <row r="621" spans="1:44" ht="13.5" customHeight="1">
      <c r="A621" s="7"/>
      <c r="B621" s="7"/>
      <c r="C621" s="7"/>
      <c r="D621" s="8"/>
      <c r="F621" s="9" t="str">
        <f>(Sheet1!AE621)</f>
        <v/>
      </c>
      <c r="G621" t="str">
        <f>IF(OR(Sheet1!AH621="Yes",Sheet1!AF621="Yes"),"\\CMFP538\"&amp;Sheet1!AK621,"")</f>
        <v/>
      </c>
      <c r="H621" t="str">
        <f>IF(G621="","",Sheet1!AK621)</f>
        <v/>
      </c>
      <c r="I621" t="str">
        <f>IF(G621="","",Sheet1!AJ621)</f>
        <v/>
      </c>
      <c r="J621" t="e">
        <f>PROPER(Sheet1!Z621)</f>
        <v>#VALUE!</v>
      </c>
      <c r="K621" t="e">
        <f>PROPER(TRIM(IF(ISERROR(Sheet1!N621),Sheet1!Q621,Sheet1!N621)))</f>
        <v>#VALUE!</v>
      </c>
      <c r="L621" t="e">
        <f>PROPER(Sheet1!V621)</f>
        <v>#VALUE!</v>
      </c>
      <c r="M621" t="str">
        <f>TRIM(IF(ISERROR(Sheet1!P621),"",Sheet1!P621))</f>
        <v/>
      </c>
      <c r="N621" s="6" t="e">
        <f>(Sheet1!AA621)</f>
        <v>#VALUE!</v>
      </c>
      <c r="O621" s="6" t="e">
        <f t="shared" si="55"/>
        <v>#VALUE!</v>
      </c>
      <c r="P621" s="6" t="e">
        <f>IF(Sheet1!X621="No","No",IF(Sheet1!X621="","No","Yes"))</f>
        <v>#VALUE!</v>
      </c>
      <c r="Q621" t="e">
        <f>(Sheet1!AB621)</f>
        <v>#VALUE!</v>
      </c>
      <c r="R621" s="6" t="e">
        <f>IF(Sheet1!F621=FALSE,Q621,Sheet1!G621&amp;Sheet1!F621)</f>
        <v>#VALUE!</v>
      </c>
      <c r="S621" s="6" t="e">
        <f t="shared" si="56"/>
        <v>#VALUE!</v>
      </c>
      <c r="T621" s="6" t="e">
        <f>IF(Sheet1!A621=0,"C=US;A= ;P=Regional Municip;O=Lisgar;S="&amp;K621&amp;";"&amp;"G="&amp;L621&amp;";"&amp;"I="&amp;M621&amp;";","C=US;A= ;P=Regional Municip;O=Lisgar;S="&amp;K621&amp;";"&amp;"G="&amp;L621&amp;Sheet1!A621&amp;";"&amp;"I="&amp;M621&amp;";")</f>
        <v>#N/A</v>
      </c>
      <c r="U621" t="str">
        <f ca="1">(Sheet1!AM621)</f>
        <v>DC4MDB01</v>
      </c>
      <c r="V621" t="e">
        <f>(Sheet1!AC621)</f>
        <v>#VALUE!</v>
      </c>
      <c r="W621" t="e">
        <f>Sheet3!D621</f>
        <v>#VALUE!</v>
      </c>
      <c r="X621" t="e">
        <f>Sheet3!E621</f>
        <v>#VALUE!</v>
      </c>
      <c r="Y621" t="str">
        <f t="shared" si="54"/>
        <v/>
      </c>
      <c r="Z621" t="str">
        <f>IF(ISERROR(Sheet1!AI621),"",Sheet1!AI621)</f>
        <v/>
      </c>
      <c r="AA621" t="e">
        <f>IF(Sheet1!W621="Councillors",5120,IF(Sheet1!W621="Information Technology Services Dept.",1024,IF(Sheet1!W621="City Clerk and Solicitor Dept",1953,"No")))</f>
        <v>#VALUE!</v>
      </c>
      <c r="AB621" s="5" t="s">
        <v>96</v>
      </c>
      <c r="AC621" t="e">
        <f>IF(Sheet1!W621="Councillors",4608,IF(Sheet1!W621="Information Technology Services Dept.",921,IF(Sheet1!W621="City Clerk and Solicitor Dept",1855,"No")))</f>
        <v>#VALUE!</v>
      </c>
      <c r="AD621" t="e">
        <f t="shared" si="57"/>
        <v>#VALUE!</v>
      </c>
      <c r="AE621" t="str">
        <f ca="1">IF(Sheet1!AM621="DC1MDB01","DC1",IF(Sheet1!AM621="DC1MDB02","DC1",IF(Sheet1!AM621="DC1MDB03","DC1",IF(Sheet1!AM621="DC1MDB04","DC1",IF(Sheet1!AM621="DC1MDB05","DC1",IF(Sheet1!AM621="DC1MDB06","DC1",IF(Sheet1!AM621="DC1MDB07","DC1",IF(Sheet1!AM621="DC1MDB08","DC1",IF(Sheet1!AM621="DC1MDB09","DC1",IF(Sheet1!AM621="DC1MDB10","DC1",IF(Sheet1!AM621="DC4MDB01","DC4",IF(Sheet1!AM621="DC4MDB02","DC4",IF(Sheet1!AM621="DC4MDB03","DC4",IF(Sheet1!AM621="DC4MDB04","DC4",IF(Sheet1!AM621="DC4MDB05","DC4",IF(Sheet1!AM621="DC4MDB06","DC4",IF(Sheet1!AM621="DC4MDB07","DC4",IF(Sheet1!AM621="DC4MDB08","DC4",IF(Sheet1!AM621="DC4MDB09","DC4",IF(Sheet1!AM621="DC4MDB10","DC4","$False"))))))))))))))))))))</f>
        <v>DC4</v>
      </c>
      <c r="AF621" t="s">
        <v>35</v>
      </c>
      <c r="AG621" t="e">
        <f t="shared" si="58"/>
        <v>#VALUE!</v>
      </c>
      <c r="AH621" t="e">
        <f t="shared" si="59"/>
        <v>#VALUE!</v>
      </c>
      <c r="AI621" t="s">
        <v>11</v>
      </c>
      <c r="AJ621" t="s">
        <v>12</v>
      </c>
      <c r="AK621" t="s">
        <v>13</v>
      </c>
      <c r="AL621" t="s">
        <v>14</v>
      </c>
      <c r="AM621" t="s">
        <v>5</v>
      </c>
      <c r="AN621" t="s">
        <v>15</v>
      </c>
      <c r="AO621" t="s">
        <v>16</v>
      </c>
      <c r="AP621" t="s">
        <v>17</v>
      </c>
      <c r="AQ621" t="s">
        <v>18</v>
      </c>
      <c r="AR621" t="s">
        <v>19</v>
      </c>
    </row>
    <row r="622" spans="1:44" ht="13.5" customHeight="1">
      <c r="A622" s="7"/>
      <c r="B622" s="7"/>
      <c r="C622" s="7"/>
      <c r="D622" s="8"/>
      <c r="F622" s="9" t="str">
        <f>(Sheet1!AE622)</f>
        <v/>
      </c>
      <c r="G622" t="str">
        <f>IF(OR(Sheet1!AH622="Yes",Sheet1!AF622="Yes"),"\\CMFP538\"&amp;Sheet1!AK622,"")</f>
        <v/>
      </c>
      <c r="H622" t="str">
        <f>IF(G622="","",Sheet1!AK622)</f>
        <v/>
      </c>
      <c r="I622" t="str">
        <f>IF(G622="","",Sheet1!AJ622)</f>
        <v/>
      </c>
      <c r="J622" t="e">
        <f>PROPER(Sheet1!Z622)</f>
        <v>#VALUE!</v>
      </c>
      <c r="K622" t="e">
        <f>PROPER(TRIM(IF(ISERROR(Sheet1!N622),Sheet1!Q622,Sheet1!N622)))</f>
        <v>#VALUE!</v>
      </c>
      <c r="L622" t="e">
        <f>PROPER(Sheet1!V622)</f>
        <v>#VALUE!</v>
      </c>
      <c r="M622" t="str">
        <f>TRIM(IF(ISERROR(Sheet1!P622),"",Sheet1!P622))</f>
        <v/>
      </c>
      <c r="N622" s="6" t="e">
        <f>(Sheet1!AA622)</f>
        <v>#VALUE!</v>
      </c>
      <c r="O622" s="6" t="e">
        <f t="shared" si="55"/>
        <v>#VALUE!</v>
      </c>
      <c r="P622" s="6" t="e">
        <f>IF(Sheet1!X622="No","No",IF(Sheet1!X622="","No","Yes"))</f>
        <v>#VALUE!</v>
      </c>
      <c r="Q622" t="e">
        <f>(Sheet1!AB622)</f>
        <v>#VALUE!</v>
      </c>
      <c r="R622" s="6" t="e">
        <f>IF(Sheet1!F622=FALSE,Q622,Sheet1!G622&amp;Sheet1!F622)</f>
        <v>#VALUE!</v>
      </c>
      <c r="S622" s="6" t="e">
        <f t="shared" si="56"/>
        <v>#VALUE!</v>
      </c>
      <c r="T622" s="6" t="e">
        <f>IF(Sheet1!A622=0,"C=US;A= ;P=Regional Municip;O=Lisgar;S="&amp;K622&amp;";"&amp;"G="&amp;L622&amp;";"&amp;"I="&amp;M622&amp;";","C=US;A= ;P=Regional Municip;O=Lisgar;S="&amp;K622&amp;";"&amp;"G="&amp;L622&amp;Sheet1!A622&amp;";"&amp;"I="&amp;M622&amp;";")</f>
        <v>#N/A</v>
      </c>
      <c r="U622" t="str">
        <f ca="1">(Sheet1!AM622)</f>
        <v>DC1MDB07</v>
      </c>
      <c r="V622" t="e">
        <f>(Sheet1!AC622)</f>
        <v>#VALUE!</v>
      </c>
      <c r="W622" t="e">
        <f>Sheet3!D622</f>
        <v>#VALUE!</v>
      </c>
      <c r="X622" t="e">
        <f>Sheet3!E622</f>
        <v>#VALUE!</v>
      </c>
      <c r="Y622" t="str">
        <f t="shared" si="54"/>
        <v/>
      </c>
      <c r="Z622" t="str">
        <f>IF(ISERROR(Sheet1!AI622),"",Sheet1!AI622)</f>
        <v/>
      </c>
      <c r="AA622" t="e">
        <f>IF(Sheet1!W622="Councillors",5120,IF(Sheet1!W622="Information Technology Services Dept.",1024,IF(Sheet1!W622="City Clerk and Solicitor Dept",1953,"No")))</f>
        <v>#VALUE!</v>
      </c>
      <c r="AB622" s="5" t="s">
        <v>96</v>
      </c>
      <c r="AC622" t="e">
        <f>IF(Sheet1!W622="Councillors",4608,IF(Sheet1!W622="Information Technology Services Dept.",921,IF(Sheet1!W622="City Clerk and Solicitor Dept",1855,"No")))</f>
        <v>#VALUE!</v>
      </c>
      <c r="AD622" t="e">
        <f t="shared" si="57"/>
        <v>#VALUE!</v>
      </c>
      <c r="AE622" t="str">
        <f ca="1">IF(Sheet1!AM622="DC1MDB01","DC1",IF(Sheet1!AM622="DC1MDB02","DC1",IF(Sheet1!AM622="DC1MDB03","DC1",IF(Sheet1!AM622="DC1MDB04","DC1",IF(Sheet1!AM622="DC1MDB05","DC1",IF(Sheet1!AM622="DC1MDB06","DC1",IF(Sheet1!AM622="DC1MDB07","DC1",IF(Sheet1!AM622="DC1MDB08","DC1",IF(Sheet1!AM622="DC1MDB09","DC1",IF(Sheet1!AM622="DC1MDB10","DC1",IF(Sheet1!AM622="DC4MDB01","DC4",IF(Sheet1!AM622="DC4MDB02","DC4",IF(Sheet1!AM622="DC4MDB03","DC4",IF(Sheet1!AM622="DC4MDB04","DC4",IF(Sheet1!AM622="DC4MDB05","DC4",IF(Sheet1!AM622="DC4MDB06","DC4",IF(Sheet1!AM622="DC4MDB07","DC4",IF(Sheet1!AM622="DC4MDB08","DC4",IF(Sheet1!AM622="DC4MDB09","DC4",IF(Sheet1!AM622="DC4MDB10","DC4","$False"))))))))))))))))))))</f>
        <v>DC1</v>
      </c>
      <c r="AF622" t="s">
        <v>35</v>
      </c>
      <c r="AG622" t="e">
        <f t="shared" si="58"/>
        <v>#VALUE!</v>
      </c>
      <c r="AH622" t="e">
        <f t="shared" si="59"/>
        <v>#VALUE!</v>
      </c>
      <c r="AI622" t="s">
        <v>11</v>
      </c>
      <c r="AJ622" t="s">
        <v>12</v>
      </c>
      <c r="AK622" t="s">
        <v>13</v>
      </c>
      <c r="AL622" t="s">
        <v>14</v>
      </c>
      <c r="AM622" t="s">
        <v>5</v>
      </c>
      <c r="AN622" t="s">
        <v>15</v>
      </c>
      <c r="AO622" t="s">
        <v>16</v>
      </c>
      <c r="AP622" t="s">
        <v>17</v>
      </c>
      <c r="AQ622" t="s">
        <v>18</v>
      </c>
      <c r="AR622" t="s">
        <v>19</v>
      </c>
    </row>
    <row r="623" spans="1:44" ht="13.5" customHeight="1">
      <c r="A623" s="7"/>
      <c r="B623" s="7"/>
      <c r="C623" s="7"/>
      <c r="D623" s="8"/>
      <c r="F623" s="9" t="str">
        <f>(Sheet1!AE623)</f>
        <v/>
      </c>
      <c r="G623" t="str">
        <f>IF(OR(Sheet1!AH623="Yes",Sheet1!AF623="Yes"),"\\CMFP538\"&amp;Sheet1!AK623,"")</f>
        <v/>
      </c>
      <c r="H623" t="str">
        <f>IF(G623="","",Sheet1!AK623)</f>
        <v/>
      </c>
      <c r="I623" t="str">
        <f>IF(G623="","",Sheet1!AJ623)</f>
        <v/>
      </c>
      <c r="J623" t="e">
        <f>PROPER(Sheet1!Z623)</f>
        <v>#VALUE!</v>
      </c>
      <c r="K623" t="e">
        <f>PROPER(TRIM(IF(ISERROR(Sheet1!N623),Sheet1!Q623,Sheet1!N623)))</f>
        <v>#VALUE!</v>
      </c>
      <c r="L623" t="e">
        <f>PROPER(Sheet1!V623)</f>
        <v>#VALUE!</v>
      </c>
      <c r="M623" t="str">
        <f>TRIM(IF(ISERROR(Sheet1!P623),"",Sheet1!P623))</f>
        <v/>
      </c>
      <c r="N623" s="6" t="e">
        <f>(Sheet1!AA623)</f>
        <v>#VALUE!</v>
      </c>
      <c r="O623" s="6" t="e">
        <f t="shared" si="55"/>
        <v>#VALUE!</v>
      </c>
      <c r="P623" s="6" t="e">
        <f>IF(Sheet1!X623="No","No",IF(Sheet1!X623="","No","Yes"))</f>
        <v>#VALUE!</v>
      </c>
      <c r="Q623" t="e">
        <f>(Sheet1!AB623)</f>
        <v>#VALUE!</v>
      </c>
      <c r="R623" s="6" t="e">
        <f>IF(Sheet1!F623=FALSE,Q623,Sheet1!G623&amp;Sheet1!F623)</f>
        <v>#VALUE!</v>
      </c>
      <c r="S623" s="6" t="e">
        <f t="shared" si="56"/>
        <v>#VALUE!</v>
      </c>
      <c r="T623" s="6" t="e">
        <f>IF(Sheet1!A623=0,"C=US;A= ;P=Regional Municip;O=Lisgar;S="&amp;K623&amp;";"&amp;"G="&amp;L623&amp;";"&amp;"I="&amp;M623&amp;";","C=US;A= ;P=Regional Municip;O=Lisgar;S="&amp;K623&amp;";"&amp;"G="&amp;L623&amp;Sheet1!A623&amp;";"&amp;"I="&amp;M623&amp;";")</f>
        <v>#N/A</v>
      </c>
      <c r="U623" t="str">
        <f ca="1">(Sheet1!AM623)</f>
        <v>DC4MDB10</v>
      </c>
      <c r="V623" t="e">
        <f>(Sheet1!AC623)</f>
        <v>#VALUE!</v>
      </c>
      <c r="W623" t="e">
        <f>Sheet3!D623</f>
        <v>#VALUE!</v>
      </c>
      <c r="X623" t="e">
        <f>Sheet3!E623</f>
        <v>#VALUE!</v>
      </c>
      <c r="Y623" t="str">
        <f t="shared" si="54"/>
        <v/>
      </c>
      <c r="Z623" t="str">
        <f>IF(ISERROR(Sheet1!AI623),"",Sheet1!AI623)</f>
        <v/>
      </c>
      <c r="AA623" t="e">
        <f>IF(Sheet1!W623="Councillors",5120,IF(Sheet1!W623="Information Technology Services Dept.",1024,IF(Sheet1!W623="City Clerk and Solicitor Dept",1953,"No")))</f>
        <v>#VALUE!</v>
      </c>
      <c r="AB623" s="5" t="s">
        <v>96</v>
      </c>
      <c r="AC623" t="e">
        <f>IF(Sheet1!W623="Councillors",4608,IF(Sheet1!W623="Information Technology Services Dept.",921,IF(Sheet1!W623="City Clerk and Solicitor Dept",1855,"No")))</f>
        <v>#VALUE!</v>
      </c>
      <c r="AD623" t="e">
        <f t="shared" si="57"/>
        <v>#VALUE!</v>
      </c>
      <c r="AE623" t="str">
        <f ca="1">IF(Sheet1!AM623="DC1MDB01","DC1",IF(Sheet1!AM623="DC1MDB02","DC1",IF(Sheet1!AM623="DC1MDB03","DC1",IF(Sheet1!AM623="DC1MDB04","DC1",IF(Sheet1!AM623="DC1MDB05","DC1",IF(Sheet1!AM623="DC1MDB06","DC1",IF(Sheet1!AM623="DC1MDB07","DC1",IF(Sheet1!AM623="DC1MDB08","DC1",IF(Sheet1!AM623="DC1MDB09","DC1",IF(Sheet1!AM623="DC1MDB10","DC1",IF(Sheet1!AM623="DC4MDB01","DC4",IF(Sheet1!AM623="DC4MDB02","DC4",IF(Sheet1!AM623="DC4MDB03","DC4",IF(Sheet1!AM623="DC4MDB04","DC4",IF(Sheet1!AM623="DC4MDB05","DC4",IF(Sheet1!AM623="DC4MDB06","DC4",IF(Sheet1!AM623="DC4MDB07","DC4",IF(Sheet1!AM623="DC4MDB08","DC4",IF(Sheet1!AM623="DC4MDB09","DC4",IF(Sheet1!AM623="DC4MDB10","DC4","$False"))))))))))))))))))))</f>
        <v>DC4</v>
      </c>
      <c r="AF623" t="s">
        <v>35</v>
      </c>
      <c r="AG623" t="e">
        <f t="shared" si="58"/>
        <v>#VALUE!</v>
      </c>
      <c r="AH623" t="e">
        <f t="shared" si="59"/>
        <v>#VALUE!</v>
      </c>
      <c r="AI623" t="s">
        <v>11</v>
      </c>
      <c r="AJ623" t="s">
        <v>12</v>
      </c>
      <c r="AK623" t="s">
        <v>13</v>
      </c>
      <c r="AL623" t="s">
        <v>14</v>
      </c>
      <c r="AM623" t="s">
        <v>5</v>
      </c>
      <c r="AN623" t="s">
        <v>15</v>
      </c>
      <c r="AO623" t="s">
        <v>16</v>
      </c>
      <c r="AP623" t="s">
        <v>17</v>
      </c>
      <c r="AQ623" t="s">
        <v>18</v>
      </c>
      <c r="AR623" t="s">
        <v>19</v>
      </c>
    </row>
    <row r="624" spans="1:44" ht="13.5" customHeight="1">
      <c r="A624" s="7"/>
      <c r="B624" s="7"/>
      <c r="C624" s="7"/>
      <c r="D624" s="8"/>
      <c r="F624" s="9" t="str">
        <f>(Sheet1!AE624)</f>
        <v/>
      </c>
      <c r="G624" t="str">
        <f>IF(OR(Sheet1!AH624="Yes",Sheet1!AF624="Yes"),"\\CMFP538\"&amp;Sheet1!AK624,"")</f>
        <v/>
      </c>
      <c r="H624" t="str">
        <f>IF(G624="","",Sheet1!AK624)</f>
        <v/>
      </c>
      <c r="I624" t="str">
        <f>IF(G624="","",Sheet1!AJ624)</f>
        <v/>
      </c>
      <c r="J624" t="e">
        <f>PROPER(Sheet1!Z624)</f>
        <v>#VALUE!</v>
      </c>
      <c r="K624" t="e">
        <f>PROPER(TRIM(IF(ISERROR(Sheet1!N624),Sheet1!Q624,Sheet1!N624)))</f>
        <v>#VALUE!</v>
      </c>
      <c r="L624" t="e">
        <f>PROPER(Sheet1!V624)</f>
        <v>#VALUE!</v>
      </c>
      <c r="M624" t="str">
        <f>TRIM(IF(ISERROR(Sheet1!P624),"",Sheet1!P624))</f>
        <v/>
      </c>
      <c r="N624" s="6" t="e">
        <f>(Sheet1!AA624)</f>
        <v>#VALUE!</v>
      </c>
      <c r="O624" s="6" t="e">
        <f t="shared" si="55"/>
        <v>#VALUE!</v>
      </c>
      <c r="P624" s="6" t="e">
        <f>IF(Sheet1!X624="No","No",IF(Sheet1!X624="","No","Yes"))</f>
        <v>#VALUE!</v>
      </c>
      <c r="Q624" t="e">
        <f>(Sheet1!AB624)</f>
        <v>#VALUE!</v>
      </c>
      <c r="R624" s="6" t="e">
        <f>IF(Sheet1!F624=FALSE,Q624,Sheet1!G624&amp;Sheet1!F624)</f>
        <v>#VALUE!</v>
      </c>
      <c r="S624" s="6" t="e">
        <f t="shared" si="56"/>
        <v>#VALUE!</v>
      </c>
      <c r="T624" s="6" t="e">
        <f>IF(Sheet1!A624=0,"C=US;A= ;P=Regional Municip;O=Lisgar;S="&amp;K624&amp;";"&amp;"G="&amp;L624&amp;";"&amp;"I="&amp;M624&amp;";","C=US;A= ;P=Regional Municip;O=Lisgar;S="&amp;K624&amp;";"&amp;"G="&amp;L624&amp;Sheet1!A624&amp;";"&amp;"I="&amp;M624&amp;";")</f>
        <v>#N/A</v>
      </c>
      <c r="U624" t="str">
        <f ca="1">(Sheet1!AM624)</f>
        <v>DC1MDB07</v>
      </c>
      <c r="V624" t="e">
        <f>(Sheet1!AC624)</f>
        <v>#VALUE!</v>
      </c>
      <c r="W624" t="e">
        <f>Sheet3!D624</f>
        <v>#VALUE!</v>
      </c>
      <c r="X624" t="e">
        <f>Sheet3!E624</f>
        <v>#VALUE!</v>
      </c>
      <c r="Y624" t="str">
        <f t="shared" si="54"/>
        <v/>
      </c>
      <c r="Z624" t="str">
        <f>IF(ISERROR(Sheet1!AI624),"",Sheet1!AI624)</f>
        <v/>
      </c>
      <c r="AA624" t="e">
        <f>IF(Sheet1!W624="Councillors",5120,IF(Sheet1!W624="Information Technology Services Dept.",1024,IF(Sheet1!W624="City Clerk and Solicitor Dept",1953,"No")))</f>
        <v>#VALUE!</v>
      </c>
      <c r="AB624" s="5" t="s">
        <v>96</v>
      </c>
      <c r="AC624" t="e">
        <f>IF(Sheet1!W624="Councillors",4608,IF(Sheet1!W624="Information Technology Services Dept.",921,IF(Sheet1!W624="City Clerk and Solicitor Dept",1855,"No")))</f>
        <v>#VALUE!</v>
      </c>
      <c r="AD624" t="e">
        <f t="shared" si="57"/>
        <v>#VALUE!</v>
      </c>
      <c r="AE624" t="str">
        <f ca="1">IF(Sheet1!AM624="DC1MDB01","DC1",IF(Sheet1!AM624="DC1MDB02","DC1",IF(Sheet1!AM624="DC1MDB03","DC1",IF(Sheet1!AM624="DC1MDB04","DC1",IF(Sheet1!AM624="DC1MDB05","DC1",IF(Sheet1!AM624="DC1MDB06","DC1",IF(Sheet1!AM624="DC1MDB07","DC1",IF(Sheet1!AM624="DC1MDB08","DC1",IF(Sheet1!AM624="DC1MDB09","DC1",IF(Sheet1!AM624="DC1MDB10","DC1",IF(Sheet1!AM624="DC4MDB01","DC4",IF(Sheet1!AM624="DC4MDB02","DC4",IF(Sheet1!AM624="DC4MDB03","DC4",IF(Sheet1!AM624="DC4MDB04","DC4",IF(Sheet1!AM624="DC4MDB05","DC4",IF(Sheet1!AM624="DC4MDB06","DC4",IF(Sheet1!AM624="DC4MDB07","DC4",IF(Sheet1!AM624="DC4MDB08","DC4",IF(Sheet1!AM624="DC4MDB09","DC4",IF(Sheet1!AM624="DC4MDB10","DC4","$False"))))))))))))))))))))</f>
        <v>DC1</v>
      </c>
      <c r="AF624" t="s">
        <v>35</v>
      </c>
      <c r="AG624" t="e">
        <f t="shared" si="58"/>
        <v>#VALUE!</v>
      </c>
      <c r="AH624" t="e">
        <f t="shared" si="59"/>
        <v>#VALUE!</v>
      </c>
      <c r="AI624" t="s">
        <v>11</v>
      </c>
      <c r="AJ624" t="s">
        <v>12</v>
      </c>
      <c r="AK624" t="s">
        <v>13</v>
      </c>
      <c r="AL624" t="s">
        <v>14</v>
      </c>
      <c r="AM624" t="s">
        <v>5</v>
      </c>
      <c r="AN624" t="s">
        <v>15</v>
      </c>
      <c r="AO624" t="s">
        <v>16</v>
      </c>
      <c r="AP624" t="s">
        <v>17</v>
      </c>
      <c r="AQ624" t="s">
        <v>18</v>
      </c>
      <c r="AR624" t="s">
        <v>19</v>
      </c>
    </row>
    <row r="625" spans="1:44" ht="13.5" customHeight="1">
      <c r="A625" s="7"/>
      <c r="B625" s="7"/>
      <c r="C625" s="7"/>
      <c r="D625" s="8"/>
      <c r="F625" s="9" t="str">
        <f>(Sheet1!AE625)</f>
        <v/>
      </c>
      <c r="G625" t="str">
        <f>IF(OR(Sheet1!AH625="Yes",Sheet1!AF625="Yes"),"\\CMFP538\"&amp;Sheet1!AK625,"")</f>
        <v/>
      </c>
      <c r="H625" t="str">
        <f>IF(G625="","",Sheet1!AK625)</f>
        <v/>
      </c>
      <c r="I625" t="str">
        <f>IF(G625="","",Sheet1!AJ625)</f>
        <v/>
      </c>
      <c r="J625" t="e">
        <f>PROPER(Sheet1!Z625)</f>
        <v>#VALUE!</v>
      </c>
      <c r="K625" t="e">
        <f>PROPER(TRIM(IF(ISERROR(Sheet1!N625),Sheet1!Q625,Sheet1!N625)))</f>
        <v>#VALUE!</v>
      </c>
      <c r="L625" t="e">
        <f>PROPER(Sheet1!V625)</f>
        <v>#VALUE!</v>
      </c>
      <c r="M625" t="str">
        <f>TRIM(IF(ISERROR(Sheet1!P625),"",Sheet1!P625))</f>
        <v/>
      </c>
      <c r="N625" s="6" t="e">
        <f>(Sheet1!AA625)</f>
        <v>#VALUE!</v>
      </c>
      <c r="O625" s="6" t="e">
        <f t="shared" si="55"/>
        <v>#VALUE!</v>
      </c>
      <c r="P625" s="6" t="e">
        <f>IF(Sheet1!X625="No","No",IF(Sheet1!X625="","No","Yes"))</f>
        <v>#VALUE!</v>
      </c>
      <c r="Q625" t="e">
        <f>(Sheet1!AB625)</f>
        <v>#VALUE!</v>
      </c>
      <c r="R625" s="6" t="e">
        <f>IF(Sheet1!F625=FALSE,Q625,Sheet1!G625&amp;Sheet1!F625)</f>
        <v>#VALUE!</v>
      </c>
      <c r="S625" s="6" t="e">
        <f t="shared" si="56"/>
        <v>#VALUE!</v>
      </c>
      <c r="T625" s="6" t="e">
        <f>IF(Sheet1!A625=0,"C=US;A= ;P=Regional Municip;O=Lisgar;S="&amp;K625&amp;";"&amp;"G="&amp;L625&amp;";"&amp;"I="&amp;M625&amp;";","C=US;A= ;P=Regional Municip;O=Lisgar;S="&amp;K625&amp;";"&amp;"G="&amp;L625&amp;Sheet1!A625&amp;";"&amp;"I="&amp;M625&amp;";")</f>
        <v>#N/A</v>
      </c>
      <c r="U625" t="str">
        <f ca="1">(Sheet1!AM625)</f>
        <v>DC1MDB02</v>
      </c>
      <c r="V625" t="e">
        <f>(Sheet1!AC625)</f>
        <v>#VALUE!</v>
      </c>
      <c r="W625" t="e">
        <f>Sheet3!D625</f>
        <v>#VALUE!</v>
      </c>
      <c r="X625" t="e">
        <f>Sheet3!E625</f>
        <v>#VALUE!</v>
      </c>
      <c r="Y625" t="str">
        <f t="shared" si="54"/>
        <v/>
      </c>
      <c r="Z625" t="str">
        <f>IF(ISERROR(Sheet1!AI625),"",Sheet1!AI625)</f>
        <v/>
      </c>
      <c r="AA625" t="e">
        <f>IF(Sheet1!W625="Councillors",5120,IF(Sheet1!W625="Information Technology Services Dept.",1024,IF(Sheet1!W625="City Clerk and Solicitor Dept",1953,"No")))</f>
        <v>#VALUE!</v>
      </c>
      <c r="AB625" s="5" t="s">
        <v>96</v>
      </c>
      <c r="AC625" t="e">
        <f>IF(Sheet1!W625="Councillors",4608,IF(Sheet1!W625="Information Technology Services Dept.",921,IF(Sheet1!W625="City Clerk and Solicitor Dept",1855,"No")))</f>
        <v>#VALUE!</v>
      </c>
      <c r="AD625" t="e">
        <f t="shared" si="57"/>
        <v>#VALUE!</v>
      </c>
      <c r="AE625" t="str">
        <f ca="1">IF(Sheet1!AM625="DC1MDB01","DC1",IF(Sheet1!AM625="DC1MDB02","DC1",IF(Sheet1!AM625="DC1MDB03","DC1",IF(Sheet1!AM625="DC1MDB04","DC1",IF(Sheet1!AM625="DC1MDB05","DC1",IF(Sheet1!AM625="DC1MDB06","DC1",IF(Sheet1!AM625="DC1MDB07","DC1",IF(Sheet1!AM625="DC1MDB08","DC1",IF(Sheet1!AM625="DC1MDB09","DC1",IF(Sheet1!AM625="DC1MDB10","DC1",IF(Sheet1!AM625="DC4MDB01","DC4",IF(Sheet1!AM625="DC4MDB02","DC4",IF(Sheet1!AM625="DC4MDB03","DC4",IF(Sheet1!AM625="DC4MDB04","DC4",IF(Sheet1!AM625="DC4MDB05","DC4",IF(Sheet1!AM625="DC4MDB06","DC4",IF(Sheet1!AM625="DC4MDB07","DC4",IF(Sheet1!AM625="DC4MDB08","DC4",IF(Sheet1!AM625="DC4MDB09","DC4",IF(Sheet1!AM625="DC4MDB10","DC4","$False"))))))))))))))))))))</f>
        <v>DC1</v>
      </c>
      <c r="AF625" t="s">
        <v>35</v>
      </c>
      <c r="AG625" t="e">
        <f t="shared" si="58"/>
        <v>#VALUE!</v>
      </c>
      <c r="AH625" t="e">
        <f t="shared" si="59"/>
        <v>#VALUE!</v>
      </c>
      <c r="AI625" t="s">
        <v>11</v>
      </c>
      <c r="AJ625" t="s">
        <v>12</v>
      </c>
      <c r="AK625" t="s">
        <v>13</v>
      </c>
      <c r="AL625" t="s">
        <v>14</v>
      </c>
      <c r="AM625" t="s">
        <v>5</v>
      </c>
      <c r="AN625" t="s">
        <v>15</v>
      </c>
      <c r="AO625" t="s">
        <v>16</v>
      </c>
      <c r="AP625" t="s">
        <v>17</v>
      </c>
      <c r="AQ625" t="s">
        <v>18</v>
      </c>
      <c r="AR625" t="s">
        <v>19</v>
      </c>
    </row>
    <row r="626" spans="1:44" ht="13.5" customHeight="1">
      <c r="A626" s="7"/>
      <c r="B626" s="7"/>
      <c r="C626" s="7"/>
      <c r="D626" s="8"/>
      <c r="F626" s="9" t="str">
        <f>(Sheet1!AE626)</f>
        <v/>
      </c>
      <c r="G626" t="str">
        <f>IF(OR(Sheet1!AH626="Yes",Sheet1!AF626="Yes"),"\\CMFP538\"&amp;Sheet1!AK626,"")</f>
        <v/>
      </c>
      <c r="H626" t="str">
        <f>IF(G626="","",Sheet1!AK626)</f>
        <v/>
      </c>
      <c r="I626" t="str">
        <f>IF(G626="","",Sheet1!AJ626)</f>
        <v/>
      </c>
      <c r="J626" t="e">
        <f>PROPER(Sheet1!Z626)</f>
        <v>#VALUE!</v>
      </c>
      <c r="K626" t="e">
        <f>PROPER(TRIM(IF(ISERROR(Sheet1!N626),Sheet1!Q626,Sheet1!N626)))</f>
        <v>#VALUE!</v>
      </c>
      <c r="L626" t="e">
        <f>PROPER(Sheet1!V626)</f>
        <v>#VALUE!</v>
      </c>
      <c r="M626" t="str">
        <f>TRIM(IF(ISERROR(Sheet1!P626),"",Sheet1!P626))</f>
        <v/>
      </c>
      <c r="N626" s="6" t="e">
        <f>(Sheet1!AA626)</f>
        <v>#VALUE!</v>
      </c>
      <c r="O626" s="6" t="e">
        <f t="shared" si="55"/>
        <v>#VALUE!</v>
      </c>
      <c r="P626" s="6" t="e">
        <f>IF(Sheet1!X626="No","No",IF(Sheet1!X626="","No","Yes"))</f>
        <v>#VALUE!</v>
      </c>
      <c r="Q626" t="e">
        <f>(Sheet1!AB626)</f>
        <v>#VALUE!</v>
      </c>
      <c r="R626" s="6" t="e">
        <f>IF(Sheet1!F626=FALSE,Q626,Sheet1!G626&amp;Sheet1!F626)</f>
        <v>#VALUE!</v>
      </c>
      <c r="S626" s="6" t="e">
        <f t="shared" si="56"/>
        <v>#VALUE!</v>
      </c>
      <c r="T626" s="6" t="e">
        <f>IF(Sheet1!A626=0,"C=US;A= ;P=Regional Municip;O=Lisgar;S="&amp;K626&amp;";"&amp;"G="&amp;L626&amp;";"&amp;"I="&amp;M626&amp;";","C=US;A= ;P=Regional Municip;O=Lisgar;S="&amp;K626&amp;";"&amp;"G="&amp;L626&amp;Sheet1!A626&amp;";"&amp;"I="&amp;M626&amp;";")</f>
        <v>#N/A</v>
      </c>
      <c r="U626" t="str">
        <f ca="1">(Sheet1!AM626)</f>
        <v>DC4MDB05</v>
      </c>
      <c r="V626" t="e">
        <f>(Sheet1!AC626)</f>
        <v>#VALUE!</v>
      </c>
      <c r="W626" t="e">
        <f>Sheet3!D626</f>
        <v>#VALUE!</v>
      </c>
      <c r="X626" t="e">
        <f>Sheet3!E626</f>
        <v>#VALUE!</v>
      </c>
      <c r="Y626" t="str">
        <f t="shared" si="54"/>
        <v/>
      </c>
      <c r="Z626" t="str">
        <f>IF(ISERROR(Sheet1!AI626),"",Sheet1!AI626)</f>
        <v/>
      </c>
      <c r="AA626" t="e">
        <f>IF(Sheet1!W626="Councillors",5120,IF(Sheet1!W626="Information Technology Services Dept.",1024,IF(Sheet1!W626="City Clerk and Solicitor Dept",1953,"No")))</f>
        <v>#VALUE!</v>
      </c>
      <c r="AB626" s="5" t="s">
        <v>96</v>
      </c>
      <c r="AC626" t="e">
        <f>IF(Sheet1!W626="Councillors",4608,IF(Sheet1!W626="Information Technology Services Dept.",921,IF(Sheet1!W626="City Clerk and Solicitor Dept",1855,"No")))</f>
        <v>#VALUE!</v>
      </c>
      <c r="AD626" t="e">
        <f t="shared" si="57"/>
        <v>#VALUE!</v>
      </c>
      <c r="AE626" t="str">
        <f ca="1">IF(Sheet1!AM626="DC1MDB01","DC1",IF(Sheet1!AM626="DC1MDB02","DC1",IF(Sheet1!AM626="DC1MDB03","DC1",IF(Sheet1!AM626="DC1MDB04","DC1",IF(Sheet1!AM626="DC1MDB05","DC1",IF(Sheet1!AM626="DC1MDB06","DC1",IF(Sheet1!AM626="DC1MDB07","DC1",IF(Sheet1!AM626="DC1MDB08","DC1",IF(Sheet1!AM626="DC1MDB09","DC1",IF(Sheet1!AM626="DC1MDB10","DC1",IF(Sheet1!AM626="DC4MDB01","DC4",IF(Sheet1!AM626="DC4MDB02","DC4",IF(Sheet1!AM626="DC4MDB03","DC4",IF(Sheet1!AM626="DC4MDB04","DC4",IF(Sheet1!AM626="DC4MDB05","DC4",IF(Sheet1!AM626="DC4MDB06","DC4",IF(Sheet1!AM626="DC4MDB07","DC4",IF(Sheet1!AM626="DC4MDB08","DC4",IF(Sheet1!AM626="DC4MDB09","DC4",IF(Sheet1!AM626="DC4MDB10","DC4","$False"))))))))))))))))))))</f>
        <v>DC4</v>
      </c>
      <c r="AF626" t="s">
        <v>35</v>
      </c>
      <c r="AG626" t="e">
        <f t="shared" si="58"/>
        <v>#VALUE!</v>
      </c>
      <c r="AH626" t="e">
        <f t="shared" si="59"/>
        <v>#VALUE!</v>
      </c>
      <c r="AI626" t="s">
        <v>11</v>
      </c>
      <c r="AJ626" t="s">
        <v>12</v>
      </c>
      <c r="AK626" t="s">
        <v>13</v>
      </c>
      <c r="AL626" t="s">
        <v>14</v>
      </c>
      <c r="AM626" t="s">
        <v>5</v>
      </c>
      <c r="AN626" t="s">
        <v>15</v>
      </c>
      <c r="AO626" t="s">
        <v>16</v>
      </c>
      <c r="AP626" t="s">
        <v>17</v>
      </c>
      <c r="AQ626" t="s">
        <v>18</v>
      </c>
      <c r="AR626" t="s">
        <v>19</v>
      </c>
    </row>
    <row r="627" spans="1:44" ht="13.5" customHeight="1">
      <c r="A627" s="7"/>
      <c r="B627" s="7"/>
      <c r="C627" s="7"/>
      <c r="D627" s="8"/>
      <c r="F627" s="9" t="str">
        <f>(Sheet1!AE627)</f>
        <v/>
      </c>
      <c r="G627" t="str">
        <f>IF(OR(Sheet1!AH627="Yes",Sheet1!AF627="Yes"),"\\CMFP538\"&amp;Sheet1!AK627,"")</f>
        <v/>
      </c>
      <c r="H627" t="str">
        <f>IF(G627="","",Sheet1!AK627)</f>
        <v/>
      </c>
      <c r="I627" t="str">
        <f>IF(G627="","",Sheet1!AJ627)</f>
        <v/>
      </c>
      <c r="J627" t="e">
        <f>PROPER(Sheet1!Z627)</f>
        <v>#VALUE!</v>
      </c>
      <c r="K627" t="e">
        <f>PROPER(TRIM(IF(ISERROR(Sheet1!N627),Sheet1!Q627,Sheet1!N627)))</f>
        <v>#VALUE!</v>
      </c>
      <c r="L627" t="e">
        <f>PROPER(Sheet1!V627)</f>
        <v>#VALUE!</v>
      </c>
      <c r="M627" t="str">
        <f>TRIM(IF(ISERROR(Sheet1!P627),"",Sheet1!P627))</f>
        <v/>
      </c>
      <c r="N627" s="6" t="e">
        <f>(Sheet1!AA627)</f>
        <v>#VALUE!</v>
      </c>
      <c r="O627" s="6" t="e">
        <f t="shared" si="55"/>
        <v>#VALUE!</v>
      </c>
      <c r="P627" s="6" t="e">
        <f>IF(Sheet1!X627="No","No",IF(Sheet1!X627="","No","Yes"))</f>
        <v>#VALUE!</v>
      </c>
      <c r="Q627" t="e">
        <f>(Sheet1!AB627)</f>
        <v>#VALUE!</v>
      </c>
      <c r="R627" s="6" t="e">
        <f>IF(Sheet1!F627=FALSE,Q627,Sheet1!G627&amp;Sheet1!F627)</f>
        <v>#VALUE!</v>
      </c>
      <c r="S627" s="6" t="e">
        <f t="shared" si="56"/>
        <v>#VALUE!</v>
      </c>
      <c r="T627" s="6" t="e">
        <f>IF(Sheet1!A627=0,"C=US;A= ;P=Regional Municip;O=Lisgar;S="&amp;K627&amp;";"&amp;"G="&amp;L627&amp;";"&amp;"I="&amp;M627&amp;";","C=US;A= ;P=Regional Municip;O=Lisgar;S="&amp;K627&amp;";"&amp;"G="&amp;L627&amp;Sheet1!A627&amp;";"&amp;"I="&amp;M627&amp;";")</f>
        <v>#N/A</v>
      </c>
      <c r="U627" t="str">
        <f ca="1">(Sheet1!AM627)</f>
        <v>DC4MDB02</v>
      </c>
      <c r="V627" t="e">
        <f>(Sheet1!AC627)</f>
        <v>#VALUE!</v>
      </c>
      <c r="W627" t="e">
        <f>Sheet3!D627</f>
        <v>#VALUE!</v>
      </c>
      <c r="X627" t="e">
        <f>Sheet3!E627</f>
        <v>#VALUE!</v>
      </c>
      <c r="Y627" t="str">
        <f t="shared" si="54"/>
        <v/>
      </c>
      <c r="Z627" t="str">
        <f>IF(ISERROR(Sheet1!AI627),"",Sheet1!AI627)</f>
        <v/>
      </c>
      <c r="AA627" t="e">
        <f>IF(Sheet1!W627="Councillors",5120,IF(Sheet1!W627="Information Technology Services Dept.",1024,IF(Sheet1!W627="City Clerk and Solicitor Dept",1953,"No")))</f>
        <v>#VALUE!</v>
      </c>
      <c r="AB627" s="5" t="s">
        <v>96</v>
      </c>
      <c r="AC627" t="e">
        <f>IF(Sheet1!W627="Councillors",4608,IF(Sheet1!W627="Information Technology Services Dept.",921,IF(Sheet1!W627="City Clerk and Solicitor Dept",1855,"No")))</f>
        <v>#VALUE!</v>
      </c>
      <c r="AD627" t="e">
        <f t="shared" si="57"/>
        <v>#VALUE!</v>
      </c>
      <c r="AE627" t="str">
        <f ca="1">IF(Sheet1!AM627="DC1MDB01","DC1",IF(Sheet1!AM627="DC1MDB02","DC1",IF(Sheet1!AM627="DC1MDB03","DC1",IF(Sheet1!AM627="DC1MDB04","DC1",IF(Sheet1!AM627="DC1MDB05","DC1",IF(Sheet1!AM627="DC1MDB06","DC1",IF(Sheet1!AM627="DC1MDB07","DC1",IF(Sheet1!AM627="DC1MDB08","DC1",IF(Sheet1!AM627="DC1MDB09","DC1",IF(Sheet1!AM627="DC1MDB10","DC1",IF(Sheet1!AM627="DC4MDB01","DC4",IF(Sheet1!AM627="DC4MDB02","DC4",IF(Sheet1!AM627="DC4MDB03","DC4",IF(Sheet1!AM627="DC4MDB04","DC4",IF(Sheet1!AM627="DC4MDB05","DC4",IF(Sheet1!AM627="DC4MDB06","DC4",IF(Sheet1!AM627="DC4MDB07","DC4",IF(Sheet1!AM627="DC4MDB08","DC4",IF(Sheet1!AM627="DC4MDB09","DC4",IF(Sheet1!AM627="DC4MDB10","DC4","$False"))))))))))))))))))))</f>
        <v>DC4</v>
      </c>
      <c r="AF627" t="s">
        <v>35</v>
      </c>
      <c r="AG627" t="e">
        <f t="shared" si="58"/>
        <v>#VALUE!</v>
      </c>
      <c r="AH627" t="e">
        <f t="shared" si="59"/>
        <v>#VALUE!</v>
      </c>
      <c r="AI627" t="s">
        <v>11</v>
      </c>
      <c r="AJ627" t="s">
        <v>12</v>
      </c>
      <c r="AK627" t="s">
        <v>13</v>
      </c>
      <c r="AL627" t="s">
        <v>14</v>
      </c>
      <c r="AM627" t="s">
        <v>5</v>
      </c>
      <c r="AN627" t="s">
        <v>15</v>
      </c>
      <c r="AO627" t="s">
        <v>16</v>
      </c>
      <c r="AP627" t="s">
        <v>17</v>
      </c>
      <c r="AQ627" t="s">
        <v>18</v>
      </c>
      <c r="AR627" t="s">
        <v>19</v>
      </c>
    </row>
    <row r="628" spans="1:44" ht="13.5" customHeight="1">
      <c r="A628" s="7"/>
      <c r="B628" s="7"/>
      <c r="C628" s="7"/>
      <c r="D628" s="8"/>
      <c r="F628" s="9" t="str">
        <f>(Sheet1!AE628)</f>
        <v/>
      </c>
      <c r="G628" t="str">
        <f>IF(OR(Sheet1!AH628="Yes",Sheet1!AF628="Yes"),"\\CMFP538\"&amp;Sheet1!AK628,"")</f>
        <v/>
      </c>
      <c r="H628" t="str">
        <f>IF(G628="","",Sheet1!AK628)</f>
        <v/>
      </c>
      <c r="I628" t="str">
        <f>IF(G628="","",Sheet1!AJ628)</f>
        <v/>
      </c>
      <c r="J628" t="e">
        <f>PROPER(Sheet1!Z628)</f>
        <v>#VALUE!</v>
      </c>
      <c r="K628" t="e">
        <f>PROPER(TRIM(IF(ISERROR(Sheet1!N628),Sheet1!Q628,Sheet1!N628)))</f>
        <v>#VALUE!</v>
      </c>
      <c r="L628" t="e">
        <f>PROPER(Sheet1!V628)</f>
        <v>#VALUE!</v>
      </c>
      <c r="M628" t="str">
        <f>TRIM(IF(ISERROR(Sheet1!P628),"",Sheet1!P628))</f>
        <v/>
      </c>
      <c r="N628" s="6" t="e">
        <f>(Sheet1!AA628)</f>
        <v>#VALUE!</v>
      </c>
      <c r="O628" s="6" t="e">
        <f t="shared" si="55"/>
        <v>#VALUE!</v>
      </c>
      <c r="P628" s="6" t="e">
        <f>IF(Sheet1!X628="No","No",IF(Sheet1!X628="","No","Yes"))</f>
        <v>#VALUE!</v>
      </c>
      <c r="Q628" t="e">
        <f>(Sheet1!AB628)</f>
        <v>#VALUE!</v>
      </c>
      <c r="R628" s="6" t="e">
        <f>IF(Sheet1!F628=FALSE,Q628,Sheet1!G628&amp;Sheet1!F628)</f>
        <v>#VALUE!</v>
      </c>
      <c r="S628" s="6" t="e">
        <f t="shared" si="56"/>
        <v>#VALUE!</v>
      </c>
      <c r="T628" s="6" t="e">
        <f>IF(Sheet1!A628=0,"C=US;A= ;P=Regional Municip;O=Lisgar;S="&amp;K628&amp;";"&amp;"G="&amp;L628&amp;";"&amp;"I="&amp;M628&amp;";","C=US;A= ;P=Regional Municip;O=Lisgar;S="&amp;K628&amp;";"&amp;"G="&amp;L628&amp;Sheet1!A628&amp;";"&amp;"I="&amp;M628&amp;";")</f>
        <v>#N/A</v>
      </c>
      <c r="U628" t="str">
        <f ca="1">(Sheet1!AM628)</f>
        <v>DC1MDB07</v>
      </c>
      <c r="V628" t="e">
        <f>(Sheet1!AC628)</f>
        <v>#VALUE!</v>
      </c>
      <c r="W628" t="e">
        <f>Sheet3!D628</f>
        <v>#VALUE!</v>
      </c>
      <c r="X628" t="e">
        <f>Sheet3!E628</f>
        <v>#VALUE!</v>
      </c>
      <c r="Y628" t="str">
        <f t="shared" si="54"/>
        <v/>
      </c>
      <c r="Z628" t="str">
        <f>IF(ISERROR(Sheet1!AI628),"",Sheet1!AI628)</f>
        <v/>
      </c>
      <c r="AA628" t="e">
        <f>IF(Sheet1!W628="Councillors",5120,IF(Sheet1!W628="Information Technology Services Dept.",1024,IF(Sheet1!W628="City Clerk and Solicitor Dept",1953,"No")))</f>
        <v>#VALUE!</v>
      </c>
      <c r="AB628" s="5" t="s">
        <v>96</v>
      </c>
      <c r="AC628" t="e">
        <f>IF(Sheet1!W628="Councillors",4608,IF(Sheet1!W628="Information Technology Services Dept.",921,IF(Sheet1!W628="City Clerk and Solicitor Dept",1855,"No")))</f>
        <v>#VALUE!</v>
      </c>
      <c r="AD628" t="e">
        <f t="shared" si="57"/>
        <v>#VALUE!</v>
      </c>
      <c r="AE628" t="str">
        <f ca="1">IF(Sheet1!AM628="DC1MDB01","DC1",IF(Sheet1!AM628="DC1MDB02","DC1",IF(Sheet1!AM628="DC1MDB03","DC1",IF(Sheet1!AM628="DC1MDB04","DC1",IF(Sheet1!AM628="DC1MDB05","DC1",IF(Sheet1!AM628="DC1MDB06","DC1",IF(Sheet1!AM628="DC1MDB07","DC1",IF(Sheet1!AM628="DC1MDB08","DC1",IF(Sheet1!AM628="DC1MDB09","DC1",IF(Sheet1!AM628="DC1MDB10","DC1",IF(Sheet1!AM628="DC4MDB01","DC4",IF(Sheet1!AM628="DC4MDB02","DC4",IF(Sheet1!AM628="DC4MDB03","DC4",IF(Sheet1!AM628="DC4MDB04","DC4",IF(Sheet1!AM628="DC4MDB05","DC4",IF(Sheet1!AM628="DC4MDB06","DC4",IF(Sheet1!AM628="DC4MDB07","DC4",IF(Sheet1!AM628="DC4MDB08","DC4",IF(Sheet1!AM628="DC4MDB09","DC4",IF(Sheet1!AM628="DC4MDB10","DC4","$False"))))))))))))))))))))</f>
        <v>DC1</v>
      </c>
      <c r="AF628" t="s">
        <v>35</v>
      </c>
      <c r="AG628" t="e">
        <f t="shared" si="58"/>
        <v>#VALUE!</v>
      </c>
      <c r="AH628" t="e">
        <f t="shared" si="59"/>
        <v>#VALUE!</v>
      </c>
      <c r="AI628" t="s">
        <v>11</v>
      </c>
      <c r="AJ628" t="s">
        <v>12</v>
      </c>
      <c r="AK628" t="s">
        <v>13</v>
      </c>
      <c r="AL628" t="s">
        <v>14</v>
      </c>
      <c r="AM628" t="s">
        <v>5</v>
      </c>
      <c r="AN628" t="s">
        <v>15</v>
      </c>
      <c r="AO628" t="s">
        <v>16</v>
      </c>
      <c r="AP628" t="s">
        <v>17</v>
      </c>
      <c r="AQ628" t="s">
        <v>18</v>
      </c>
      <c r="AR628" t="s">
        <v>19</v>
      </c>
    </row>
    <row r="629" spans="1:44" ht="13.5" customHeight="1">
      <c r="A629" s="7"/>
      <c r="B629" s="7"/>
      <c r="C629" s="7"/>
      <c r="D629" s="8"/>
      <c r="F629" s="9" t="str">
        <f>(Sheet1!AE629)</f>
        <v/>
      </c>
      <c r="G629" t="str">
        <f>IF(OR(Sheet1!AH629="Yes",Sheet1!AF629="Yes"),"\\CMFP538\"&amp;Sheet1!AK629,"")</f>
        <v/>
      </c>
      <c r="H629" t="str">
        <f>IF(G629="","",Sheet1!AK629)</f>
        <v/>
      </c>
      <c r="I629" t="str">
        <f>IF(G629="","",Sheet1!AJ629)</f>
        <v/>
      </c>
      <c r="J629" t="e">
        <f>PROPER(Sheet1!Z629)</f>
        <v>#VALUE!</v>
      </c>
      <c r="K629" t="e">
        <f>PROPER(TRIM(IF(ISERROR(Sheet1!N629),Sheet1!Q629,Sheet1!N629)))</f>
        <v>#VALUE!</v>
      </c>
      <c r="L629" t="e">
        <f>PROPER(Sheet1!V629)</f>
        <v>#VALUE!</v>
      </c>
      <c r="M629" t="str">
        <f>TRIM(IF(ISERROR(Sheet1!P629),"",Sheet1!P629))</f>
        <v/>
      </c>
      <c r="N629" s="6" t="e">
        <f>(Sheet1!AA629)</f>
        <v>#VALUE!</v>
      </c>
      <c r="O629" s="6" t="e">
        <f t="shared" si="55"/>
        <v>#VALUE!</v>
      </c>
      <c r="P629" s="6" t="e">
        <f>IF(Sheet1!X629="No","No",IF(Sheet1!X629="","No","Yes"))</f>
        <v>#VALUE!</v>
      </c>
      <c r="Q629" t="e">
        <f>(Sheet1!AB629)</f>
        <v>#VALUE!</v>
      </c>
      <c r="R629" s="6" t="e">
        <f>IF(Sheet1!F629=FALSE,Q629,Sheet1!G629&amp;Sheet1!F629)</f>
        <v>#VALUE!</v>
      </c>
      <c r="S629" s="6" t="e">
        <f t="shared" si="56"/>
        <v>#VALUE!</v>
      </c>
      <c r="T629" s="6" t="e">
        <f>IF(Sheet1!A629=0,"C=US;A= ;P=Regional Municip;O=Lisgar;S="&amp;K629&amp;";"&amp;"G="&amp;L629&amp;";"&amp;"I="&amp;M629&amp;";","C=US;A= ;P=Regional Municip;O=Lisgar;S="&amp;K629&amp;";"&amp;"G="&amp;L629&amp;Sheet1!A629&amp;";"&amp;"I="&amp;M629&amp;";")</f>
        <v>#N/A</v>
      </c>
      <c r="U629" t="str">
        <f ca="1">(Sheet1!AM629)</f>
        <v>DC1MDB09</v>
      </c>
      <c r="V629" t="e">
        <f>(Sheet1!AC629)</f>
        <v>#VALUE!</v>
      </c>
      <c r="W629" t="e">
        <f>Sheet3!D629</f>
        <v>#VALUE!</v>
      </c>
      <c r="X629" t="e">
        <f>Sheet3!E629</f>
        <v>#VALUE!</v>
      </c>
      <c r="Y629" t="str">
        <f t="shared" si="54"/>
        <v/>
      </c>
      <c r="Z629" t="str">
        <f>IF(ISERROR(Sheet1!AI629),"",Sheet1!AI629)</f>
        <v/>
      </c>
      <c r="AA629" t="e">
        <f>IF(Sheet1!W629="Councillors",5120,IF(Sheet1!W629="Information Technology Services Dept.",1024,IF(Sheet1!W629="City Clerk and Solicitor Dept",1953,"No")))</f>
        <v>#VALUE!</v>
      </c>
      <c r="AB629" s="5" t="s">
        <v>96</v>
      </c>
      <c r="AC629" t="e">
        <f>IF(Sheet1!W629="Councillors",4608,IF(Sheet1!W629="Information Technology Services Dept.",921,IF(Sheet1!W629="City Clerk and Solicitor Dept",1855,"No")))</f>
        <v>#VALUE!</v>
      </c>
      <c r="AD629" t="e">
        <f t="shared" si="57"/>
        <v>#VALUE!</v>
      </c>
      <c r="AE629" t="str">
        <f ca="1">IF(Sheet1!AM629="DC1MDB01","DC1",IF(Sheet1!AM629="DC1MDB02","DC1",IF(Sheet1!AM629="DC1MDB03","DC1",IF(Sheet1!AM629="DC1MDB04","DC1",IF(Sheet1!AM629="DC1MDB05","DC1",IF(Sheet1!AM629="DC1MDB06","DC1",IF(Sheet1!AM629="DC1MDB07","DC1",IF(Sheet1!AM629="DC1MDB08","DC1",IF(Sheet1!AM629="DC1MDB09","DC1",IF(Sheet1!AM629="DC1MDB10","DC1",IF(Sheet1!AM629="DC4MDB01","DC4",IF(Sheet1!AM629="DC4MDB02","DC4",IF(Sheet1!AM629="DC4MDB03","DC4",IF(Sheet1!AM629="DC4MDB04","DC4",IF(Sheet1!AM629="DC4MDB05","DC4",IF(Sheet1!AM629="DC4MDB06","DC4",IF(Sheet1!AM629="DC4MDB07","DC4",IF(Sheet1!AM629="DC4MDB08","DC4",IF(Sheet1!AM629="DC4MDB09","DC4",IF(Sheet1!AM629="DC4MDB10","DC4","$False"))))))))))))))))))))</f>
        <v>DC1</v>
      </c>
      <c r="AF629" t="s">
        <v>35</v>
      </c>
      <c r="AG629" t="e">
        <f t="shared" si="58"/>
        <v>#VALUE!</v>
      </c>
      <c r="AH629" t="e">
        <f t="shared" si="59"/>
        <v>#VALUE!</v>
      </c>
      <c r="AI629" t="s">
        <v>11</v>
      </c>
      <c r="AJ629" t="s">
        <v>12</v>
      </c>
      <c r="AK629" t="s">
        <v>13</v>
      </c>
      <c r="AL629" t="s">
        <v>14</v>
      </c>
      <c r="AM629" t="s">
        <v>5</v>
      </c>
      <c r="AN629" t="s">
        <v>15</v>
      </c>
      <c r="AO629" t="s">
        <v>16</v>
      </c>
      <c r="AP629" t="s">
        <v>17</v>
      </c>
      <c r="AQ629" t="s">
        <v>18</v>
      </c>
      <c r="AR629" t="s">
        <v>19</v>
      </c>
    </row>
    <row r="630" spans="1:44" ht="13.5" customHeight="1">
      <c r="A630" s="7"/>
      <c r="B630" s="7"/>
      <c r="C630" s="7"/>
      <c r="D630" s="8"/>
      <c r="F630" s="9" t="str">
        <f>(Sheet1!AE630)</f>
        <v/>
      </c>
      <c r="G630" t="str">
        <f>IF(OR(Sheet1!AH630="Yes",Sheet1!AF630="Yes"),"\\CMFP538\"&amp;Sheet1!AK630,"")</f>
        <v/>
      </c>
      <c r="H630" t="str">
        <f>IF(G630="","",Sheet1!AK630)</f>
        <v/>
      </c>
      <c r="I630" t="str">
        <f>IF(G630="","",Sheet1!AJ630)</f>
        <v/>
      </c>
      <c r="J630" t="e">
        <f>PROPER(Sheet1!Z630)</f>
        <v>#VALUE!</v>
      </c>
      <c r="K630" t="e">
        <f>PROPER(TRIM(IF(ISERROR(Sheet1!N630),Sheet1!Q630,Sheet1!N630)))</f>
        <v>#VALUE!</v>
      </c>
      <c r="L630" t="e">
        <f>PROPER(Sheet1!V630)</f>
        <v>#VALUE!</v>
      </c>
      <c r="M630" t="str">
        <f>TRIM(IF(ISERROR(Sheet1!P630),"",Sheet1!P630))</f>
        <v/>
      </c>
      <c r="N630" s="6" t="e">
        <f>(Sheet1!AA630)</f>
        <v>#VALUE!</v>
      </c>
      <c r="O630" s="6" t="e">
        <f t="shared" si="55"/>
        <v>#VALUE!</v>
      </c>
      <c r="P630" s="6" t="e">
        <f>IF(Sheet1!X630="No","No",IF(Sheet1!X630="","No","Yes"))</f>
        <v>#VALUE!</v>
      </c>
      <c r="Q630" t="e">
        <f>(Sheet1!AB630)</f>
        <v>#VALUE!</v>
      </c>
      <c r="R630" s="6" t="e">
        <f>IF(Sheet1!F630=FALSE,Q630,Sheet1!G630&amp;Sheet1!F630)</f>
        <v>#VALUE!</v>
      </c>
      <c r="S630" s="6" t="e">
        <f t="shared" si="56"/>
        <v>#VALUE!</v>
      </c>
      <c r="T630" s="6" t="e">
        <f>IF(Sheet1!A630=0,"C=US;A= ;P=Regional Municip;O=Lisgar;S="&amp;K630&amp;";"&amp;"G="&amp;L630&amp;";"&amp;"I="&amp;M630&amp;";","C=US;A= ;P=Regional Municip;O=Lisgar;S="&amp;K630&amp;";"&amp;"G="&amp;L630&amp;Sheet1!A630&amp;";"&amp;"I="&amp;M630&amp;";")</f>
        <v>#N/A</v>
      </c>
      <c r="U630" t="str">
        <f ca="1">(Sheet1!AM630)</f>
        <v>DC1MDB07</v>
      </c>
      <c r="V630" t="e">
        <f>(Sheet1!AC630)</f>
        <v>#VALUE!</v>
      </c>
      <c r="W630" t="e">
        <f>Sheet3!D630</f>
        <v>#VALUE!</v>
      </c>
      <c r="X630" t="e">
        <f>Sheet3!E630</f>
        <v>#VALUE!</v>
      </c>
      <c r="Y630" t="str">
        <f t="shared" si="54"/>
        <v/>
      </c>
      <c r="Z630" t="str">
        <f>IF(ISERROR(Sheet1!AI630),"",Sheet1!AI630)</f>
        <v/>
      </c>
      <c r="AA630" t="e">
        <f>IF(Sheet1!W630="Councillors",5120,IF(Sheet1!W630="Information Technology Services Dept.",1024,IF(Sheet1!W630="City Clerk and Solicitor Dept",1953,"No")))</f>
        <v>#VALUE!</v>
      </c>
      <c r="AB630" s="5" t="s">
        <v>96</v>
      </c>
      <c r="AC630" t="e">
        <f>IF(Sheet1!W630="Councillors",4608,IF(Sheet1!W630="Information Technology Services Dept.",921,IF(Sheet1!W630="City Clerk and Solicitor Dept",1855,"No")))</f>
        <v>#VALUE!</v>
      </c>
      <c r="AD630" t="e">
        <f t="shared" si="57"/>
        <v>#VALUE!</v>
      </c>
      <c r="AE630" t="str">
        <f ca="1">IF(Sheet1!AM630="DC1MDB01","DC1",IF(Sheet1!AM630="DC1MDB02","DC1",IF(Sheet1!AM630="DC1MDB03","DC1",IF(Sheet1!AM630="DC1MDB04","DC1",IF(Sheet1!AM630="DC1MDB05","DC1",IF(Sheet1!AM630="DC1MDB06","DC1",IF(Sheet1!AM630="DC1MDB07","DC1",IF(Sheet1!AM630="DC1MDB08","DC1",IF(Sheet1!AM630="DC1MDB09","DC1",IF(Sheet1!AM630="DC1MDB10","DC1",IF(Sheet1!AM630="DC4MDB01","DC4",IF(Sheet1!AM630="DC4MDB02","DC4",IF(Sheet1!AM630="DC4MDB03","DC4",IF(Sheet1!AM630="DC4MDB04","DC4",IF(Sheet1!AM630="DC4MDB05","DC4",IF(Sheet1!AM630="DC4MDB06","DC4",IF(Sheet1!AM630="DC4MDB07","DC4",IF(Sheet1!AM630="DC4MDB08","DC4",IF(Sheet1!AM630="DC4MDB09","DC4",IF(Sheet1!AM630="DC4MDB10","DC4","$False"))))))))))))))))))))</f>
        <v>DC1</v>
      </c>
      <c r="AF630" t="s">
        <v>35</v>
      </c>
      <c r="AG630" t="e">
        <f t="shared" si="58"/>
        <v>#VALUE!</v>
      </c>
      <c r="AH630" t="e">
        <f t="shared" si="59"/>
        <v>#VALUE!</v>
      </c>
      <c r="AI630" t="s">
        <v>11</v>
      </c>
      <c r="AJ630" t="s">
        <v>12</v>
      </c>
      <c r="AK630" t="s">
        <v>13</v>
      </c>
      <c r="AL630" t="s">
        <v>14</v>
      </c>
      <c r="AM630" t="s">
        <v>5</v>
      </c>
      <c r="AN630" t="s">
        <v>15</v>
      </c>
      <c r="AO630" t="s">
        <v>16</v>
      </c>
      <c r="AP630" t="s">
        <v>17</v>
      </c>
      <c r="AQ630" t="s">
        <v>18</v>
      </c>
      <c r="AR630" t="s">
        <v>19</v>
      </c>
    </row>
    <row r="631" spans="1:44" ht="13.5" customHeight="1">
      <c r="A631" s="7"/>
      <c r="B631" s="7"/>
      <c r="C631" s="7"/>
      <c r="D631" s="8"/>
      <c r="F631" s="9" t="str">
        <f>(Sheet1!AE631)</f>
        <v/>
      </c>
      <c r="G631" t="str">
        <f>IF(OR(Sheet1!AH631="Yes",Sheet1!AF631="Yes"),"\\CMFP538\"&amp;Sheet1!AK631,"")</f>
        <v/>
      </c>
      <c r="H631" t="str">
        <f>IF(G631="","",Sheet1!AK631)</f>
        <v/>
      </c>
      <c r="I631" t="str">
        <f>IF(G631="","",Sheet1!AJ631)</f>
        <v/>
      </c>
      <c r="J631" t="e">
        <f>PROPER(Sheet1!Z631)</f>
        <v>#VALUE!</v>
      </c>
      <c r="K631" t="e">
        <f>PROPER(TRIM(IF(ISERROR(Sheet1!N631),Sheet1!Q631,Sheet1!N631)))</f>
        <v>#VALUE!</v>
      </c>
      <c r="L631" t="e">
        <f>PROPER(Sheet1!V631)</f>
        <v>#VALUE!</v>
      </c>
      <c r="M631" t="str">
        <f>TRIM(IF(ISERROR(Sheet1!P631),"",Sheet1!P631))</f>
        <v/>
      </c>
      <c r="N631" s="6" t="e">
        <f>(Sheet1!AA631)</f>
        <v>#VALUE!</v>
      </c>
      <c r="O631" s="6" t="e">
        <f t="shared" si="55"/>
        <v>#VALUE!</v>
      </c>
      <c r="P631" s="6" t="e">
        <f>IF(Sheet1!X631="No","No",IF(Sheet1!X631="","No","Yes"))</f>
        <v>#VALUE!</v>
      </c>
      <c r="Q631" t="e">
        <f>(Sheet1!AB631)</f>
        <v>#VALUE!</v>
      </c>
      <c r="R631" s="6" t="e">
        <f>IF(Sheet1!F631=FALSE,Q631,Sheet1!G631&amp;Sheet1!F631)</f>
        <v>#VALUE!</v>
      </c>
      <c r="S631" s="6" t="e">
        <f t="shared" si="56"/>
        <v>#VALUE!</v>
      </c>
      <c r="T631" s="6" t="e">
        <f>IF(Sheet1!A631=0,"C=US;A= ;P=Regional Municip;O=Lisgar;S="&amp;K631&amp;";"&amp;"G="&amp;L631&amp;";"&amp;"I="&amp;M631&amp;";","C=US;A= ;P=Regional Municip;O=Lisgar;S="&amp;K631&amp;";"&amp;"G="&amp;L631&amp;Sheet1!A631&amp;";"&amp;"I="&amp;M631&amp;";")</f>
        <v>#N/A</v>
      </c>
      <c r="U631" t="str">
        <f ca="1">(Sheet1!AM631)</f>
        <v>DC4MDB04</v>
      </c>
      <c r="V631" t="e">
        <f>(Sheet1!AC631)</f>
        <v>#VALUE!</v>
      </c>
      <c r="W631" t="e">
        <f>Sheet3!D631</f>
        <v>#VALUE!</v>
      </c>
      <c r="X631" t="e">
        <f>Sheet3!E631</f>
        <v>#VALUE!</v>
      </c>
      <c r="Y631" t="str">
        <f t="shared" si="54"/>
        <v/>
      </c>
      <c r="Z631" t="str">
        <f>IF(ISERROR(Sheet1!AI631),"",Sheet1!AI631)</f>
        <v/>
      </c>
      <c r="AA631" t="e">
        <f>IF(Sheet1!W631="Councillors",5120,IF(Sheet1!W631="Information Technology Services Dept.",1024,IF(Sheet1!W631="City Clerk and Solicitor Dept",1953,"No")))</f>
        <v>#VALUE!</v>
      </c>
      <c r="AB631" s="5" t="s">
        <v>96</v>
      </c>
      <c r="AC631" t="e">
        <f>IF(Sheet1!W631="Councillors",4608,IF(Sheet1!W631="Information Technology Services Dept.",921,IF(Sheet1!W631="City Clerk and Solicitor Dept",1855,"No")))</f>
        <v>#VALUE!</v>
      </c>
      <c r="AD631" t="e">
        <f t="shared" si="57"/>
        <v>#VALUE!</v>
      </c>
      <c r="AE631" t="str">
        <f ca="1">IF(Sheet1!AM631="DC1MDB01","DC1",IF(Sheet1!AM631="DC1MDB02","DC1",IF(Sheet1!AM631="DC1MDB03","DC1",IF(Sheet1!AM631="DC1MDB04","DC1",IF(Sheet1!AM631="DC1MDB05","DC1",IF(Sheet1!AM631="DC1MDB06","DC1",IF(Sheet1!AM631="DC1MDB07","DC1",IF(Sheet1!AM631="DC1MDB08","DC1",IF(Sheet1!AM631="DC1MDB09","DC1",IF(Sheet1!AM631="DC1MDB10","DC1",IF(Sheet1!AM631="DC4MDB01","DC4",IF(Sheet1!AM631="DC4MDB02","DC4",IF(Sheet1!AM631="DC4MDB03","DC4",IF(Sheet1!AM631="DC4MDB04","DC4",IF(Sheet1!AM631="DC4MDB05","DC4",IF(Sheet1!AM631="DC4MDB06","DC4",IF(Sheet1!AM631="DC4MDB07","DC4",IF(Sheet1!AM631="DC4MDB08","DC4",IF(Sheet1!AM631="DC4MDB09","DC4",IF(Sheet1!AM631="DC4MDB10","DC4","$False"))))))))))))))))))))</f>
        <v>DC4</v>
      </c>
      <c r="AF631" t="s">
        <v>35</v>
      </c>
      <c r="AG631" t="e">
        <f t="shared" si="58"/>
        <v>#VALUE!</v>
      </c>
      <c r="AH631" t="e">
        <f t="shared" si="59"/>
        <v>#VALUE!</v>
      </c>
      <c r="AI631" t="s">
        <v>11</v>
      </c>
      <c r="AJ631" t="s">
        <v>12</v>
      </c>
      <c r="AK631" t="s">
        <v>13</v>
      </c>
      <c r="AL631" t="s">
        <v>14</v>
      </c>
      <c r="AM631" t="s">
        <v>5</v>
      </c>
      <c r="AN631" t="s">
        <v>15</v>
      </c>
      <c r="AO631" t="s">
        <v>16</v>
      </c>
      <c r="AP631" t="s">
        <v>17</v>
      </c>
      <c r="AQ631" t="s">
        <v>18</v>
      </c>
      <c r="AR631" t="s">
        <v>19</v>
      </c>
    </row>
    <row r="632" spans="1:44" ht="13.5" customHeight="1">
      <c r="A632" s="7"/>
      <c r="B632" s="7"/>
      <c r="C632" s="7"/>
      <c r="D632" s="8"/>
      <c r="F632" s="9" t="str">
        <f>(Sheet1!AE632)</f>
        <v/>
      </c>
      <c r="G632" t="str">
        <f>IF(OR(Sheet1!AH632="Yes",Sheet1!AF632="Yes"),"\\CMFP538\"&amp;Sheet1!AK632,"")</f>
        <v/>
      </c>
      <c r="H632" t="str">
        <f>IF(G632="","",Sheet1!AK632)</f>
        <v/>
      </c>
      <c r="I632" t="str">
        <f>IF(G632="","",Sheet1!AJ632)</f>
        <v/>
      </c>
      <c r="J632" t="e">
        <f>PROPER(Sheet1!Z632)</f>
        <v>#VALUE!</v>
      </c>
      <c r="K632" t="e">
        <f>PROPER(TRIM(IF(ISERROR(Sheet1!N632),Sheet1!Q632,Sheet1!N632)))</f>
        <v>#VALUE!</v>
      </c>
      <c r="L632" t="e">
        <f>PROPER(Sheet1!V632)</f>
        <v>#VALUE!</v>
      </c>
      <c r="M632" t="str">
        <f>TRIM(IF(ISERROR(Sheet1!P632),"",Sheet1!P632))</f>
        <v/>
      </c>
      <c r="N632" s="6" t="e">
        <f>(Sheet1!AA632)</f>
        <v>#VALUE!</v>
      </c>
      <c r="O632" s="6" t="e">
        <f t="shared" si="55"/>
        <v>#VALUE!</v>
      </c>
      <c r="P632" s="6" t="e">
        <f>IF(Sheet1!X632="No","No",IF(Sheet1!X632="","No","Yes"))</f>
        <v>#VALUE!</v>
      </c>
      <c r="Q632" t="e">
        <f>(Sheet1!AB632)</f>
        <v>#VALUE!</v>
      </c>
      <c r="R632" s="6" t="e">
        <f>IF(Sheet1!F632=FALSE,Q632,Sheet1!G632&amp;Sheet1!F632)</f>
        <v>#VALUE!</v>
      </c>
      <c r="S632" s="6" t="e">
        <f t="shared" si="56"/>
        <v>#VALUE!</v>
      </c>
      <c r="T632" s="6" t="e">
        <f>IF(Sheet1!A632=0,"C=US;A= ;P=Regional Municip;O=Lisgar;S="&amp;K632&amp;";"&amp;"G="&amp;L632&amp;";"&amp;"I="&amp;M632&amp;";","C=US;A= ;P=Regional Municip;O=Lisgar;S="&amp;K632&amp;";"&amp;"G="&amp;L632&amp;Sheet1!A632&amp;";"&amp;"I="&amp;M632&amp;";")</f>
        <v>#N/A</v>
      </c>
      <c r="U632" t="str">
        <f ca="1">(Sheet1!AM632)</f>
        <v>DC4MDB05</v>
      </c>
      <c r="V632" t="e">
        <f>(Sheet1!AC632)</f>
        <v>#VALUE!</v>
      </c>
      <c r="W632" t="e">
        <f>Sheet3!D632</f>
        <v>#VALUE!</v>
      </c>
      <c r="X632" t="e">
        <f>Sheet3!E632</f>
        <v>#VALUE!</v>
      </c>
      <c r="Y632" t="str">
        <f t="shared" si="54"/>
        <v/>
      </c>
      <c r="Z632" t="str">
        <f>IF(ISERROR(Sheet1!AI632),"",Sheet1!AI632)</f>
        <v/>
      </c>
      <c r="AA632" t="e">
        <f>IF(Sheet1!W632="Councillors",5120,IF(Sheet1!W632="Information Technology Services Dept.",1024,IF(Sheet1!W632="City Clerk and Solicitor Dept",1953,"No")))</f>
        <v>#VALUE!</v>
      </c>
      <c r="AB632" s="5" t="s">
        <v>96</v>
      </c>
      <c r="AC632" t="e">
        <f>IF(Sheet1!W632="Councillors",4608,IF(Sheet1!W632="Information Technology Services Dept.",921,IF(Sheet1!W632="City Clerk and Solicitor Dept",1855,"No")))</f>
        <v>#VALUE!</v>
      </c>
      <c r="AD632" t="e">
        <f t="shared" si="57"/>
        <v>#VALUE!</v>
      </c>
      <c r="AE632" t="str">
        <f ca="1">IF(Sheet1!AM632="DC1MDB01","DC1",IF(Sheet1!AM632="DC1MDB02","DC1",IF(Sheet1!AM632="DC1MDB03","DC1",IF(Sheet1!AM632="DC1MDB04","DC1",IF(Sheet1!AM632="DC1MDB05","DC1",IF(Sheet1!AM632="DC1MDB06","DC1",IF(Sheet1!AM632="DC1MDB07","DC1",IF(Sheet1!AM632="DC1MDB08","DC1",IF(Sheet1!AM632="DC1MDB09","DC1",IF(Sheet1!AM632="DC1MDB10","DC1",IF(Sheet1!AM632="DC4MDB01","DC4",IF(Sheet1!AM632="DC4MDB02","DC4",IF(Sheet1!AM632="DC4MDB03","DC4",IF(Sheet1!AM632="DC4MDB04","DC4",IF(Sheet1!AM632="DC4MDB05","DC4",IF(Sheet1!AM632="DC4MDB06","DC4",IF(Sheet1!AM632="DC4MDB07","DC4",IF(Sheet1!AM632="DC4MDB08","DC4",IF(Sheet1!AM632="DC4MDB09","DC4",IF(Sheet1!AM632="DC4MDB10","DC4","$False"))))))))))))))))))))</f>
        <v>DC4</v>
      </c>
      <c r="AF632" t="s">
        <v>35</v>
      </c>
      <c r="AG632" t="e">
        <f t="shared" si="58"/>
        <v>#VALUE!</v>
      </c>
      <c r="AH632" t="e">
        <f t="shared" si="59"/>
        <v>#VALUE!</v>
      </c>
      <c r="AI632" t="s">
        <v>11</v>
      </c>
      <c r="AJ632" t="s">
        <v>12</v>
      </c>
      <c r="AK632" t="s">
        <v>13</v>
      </c>
      <c r="AL632" t="s">
        <v>14</v>
      </c>
      <c r="AM632" t="s">
        <v>5</v>
      </c>
      <c r="AN632" t="s">
        <v>15</v>
      </c>
      <c r="AO632" t="s">
        <v>16</v>
      </c>
      <c r="AP632" t="s">
        <v>17</v>
      </c>
      <c r="AQ632" t="s">
        <v>18</v>
      </c>
      <c r="AR632" t="s">
        <v>19</v>
      </c>
    </row>
    <row r="633" spans="1:44" ht="13.5" customHeight="1">
      <c r="A633" s="7"/>
      <c r="B633" s="7"/>
      <c r="C633" s="7"/>
      <c r="D633" s="8"/>
      <c r="F633" s="9" t="str">
        <f>(Sheet1!AE633)</f>
        <v/>
      </c>
      <c r="G633" t="str">
        <f>IF(OR(Sheet1!AH633="Yes",Sheet1!AF633="Yes"),"\\CMFP538\"&amp;Sheet1!AK633,"")</f>
        <v/>
      </c>
      <c r="H633" t="str">
        <f>IF(G633="","",Sheet1!AK633)</f>
        <v/>
      </c>
      <c r="I633" t="str">
        <f>IF(G633="","",Sheet1!AJ633)</f>
        <v/>
      </c>
      <c r="J633" t="e">
        <f>PROPER(Sheet1!Z633)</f>
        <v>#VALUE!</v>
      </c>
      <c r="K633" t="e">
        <f>PROPER(TRIM(IF(ISERROR(Sheet1!N633),Sheet1!Q633,Sheet1!N633)))</f>
        <v>#VALUE!</v>
      </c>
      <c r="L633" t="e">
        <f>PROPER(Sheet1!V633)</f>
        <v>#VALUE!</v>
      </c>
      <c r="M633" t="str">
        <f>TRIM(IF(ISERROR(Sheet1!P633),"",Sheet1!P633))</f>
        <v/>
      </c>
      <c r="N633" s="6" t="e">
        <f>(Sheet1!AA633)</f>
        <v>#VALUE!</v>
      </c>
      <c r="O633" s="6" t="e">
        <f t="shared" si="55"/>
        <v>#VALUE!</v>
      </c>
      <c r="P633" s="6" t="e">
        <f>IF(Sheet1!X633="No","No",IF(Sheet1!X633="","No","Yes"))</f>
        <v>#VALUE!</v>
      </c>
      <c r="Q633" t="e">
        <f>(Sheet1!AB633)</f>
        <v>#VALUE!</v>
      </c>
      <c r="R633" s="6" t="e">
        <f>IF(Sheet1!F633=FALSE,Q633,Sheet1!G633&amp;Sheet1!F633)</f>
        <v>#VALUE!</v>
      </c>
      <c r="S633" s="6" t="e">
        <f t="shared" si="56"/>
        <v>#VALUE!</v>
      </c>
      <c r="T633" s="6" t="e">
        <f>IF(Sheet1!A633=0,"C=US;A= ;P=Regional Municip;O=Lisgar;S="&amp;K633&amp;";"&amp;"G="&amp;L633&amp;";"&amp;"I="&amp;M633&amp;";","C=US;A= ;P=Regional Municip;O=Lisgar;S="&amp;K633&amp;";"&amp;"G="&amp;L633&amp;Sheet1!A633&amp;";"&amp;"I="&amp;M633&amp;";")</f>
        <v>#N/A</v>
      </c>
      <c r="U633" t="str">
        <f ca="1">(Sheet1!AM633)</f>
        <v>DC4MDB10</v>
      </c>
      <c r="V633" t="e">
        <f>(Sheet1!AC633)</f>
        <v>#VALUE!</v>
      </c>
      <c r="W633" t="e">
        <f>Sheet3!D633</f>
        <v>#VALUE!</v>
      </c>
      <c r="X633" t="e">
        <f>Sheet3!E633</f>
        <v>#VALUE!</v>
      </c>
      <c r="Y633" t="str">
        <f t="shared" si="54"/>
        <v/>
      </c>
      <c r="Z633" t="str">
        <f>IF(ISERROR(Sheet1!AI633),"",Sheet1!AI633)</f>
        <v/>
      </c>
      <c r="AA633" t="e">
        <f>IF(Sheet1!W633="Councillors",5120,IF(Sheet1!W633="Information Technology Services Dept.",1024,IF(Sheet1!W633="City Clerk and Solicitor Dept",1953,"No")))</f>
        <v>#VALUE!</v>
      </c>
      <c r="AB633" s="5" t="s">
        <v>96</v>
      </c>
      <c r="AC633" t="e">
        <f>IF(Sheet1!W633="Councillors",4608,IF(Sheet1!W633="Information Technology Services Dept.",921,IF(Sheet1!W633="City Clerk and Solicitor Dept",1855,"No")))</f>
        <v>#VALUE!</v>
      </c>
      <c r="AD633" t="e">
        <f t="shared" si="57"/>
        <v>#VALUE!</v>
      </c>
      <c r="AE633" t="str">
        <f ca="1">IF(Sheet1!AM633="DC1MDB01","DC1",IF(Sheet1!AM633="DC1MDB02","DC1",IF(Sheet1!AM633="DC1MDB03","DC1",IF(Sheet1!AM633="DC1MDB04","DC1",IF(Sheet1!AM633="DC1MDB05","DC1",IF(Sheet1!AM633="DC1MDB06","DC1",IF(Sheet1!AM633="DC1MDB07","DC1",IF(Sheet1!AM633="DC1MDB08","DC1",IF(Sheet1!AM633="DC1MDB09","DC1",IF(Sheet1!AM633="DC1MDB10","DC1",IF(Sheet1!AM633="DC4MDB01","DC4",IF(Sheet1!AM633="DC4MDB02","DC4",IF(Sheet1!AM633="DC4MDB03","DC4",IF(Sheet1!AM633="DC4MDB04","DC4",IF(Sheet1!AM633="DC4MDB05","DC4",IF(Sheet1!AM633="DC4MDB06","DC4",IF(Sheet1!AM633="DC4MDB07","DC4",IF(Sheet1!AM633="DC4MDB08","DC4",IF(Sheet1!AM633="DC4MDB09","DC4",IF(Sheet1!AM633="DC4MDB10","DC4","$False"))))))))))))))))))))</f>
        <v>DC4</v>
      </c>
      <c r="AF633" t="s">
        <v>35</v>
      </c>
      <c r="AG633" t="e">
        <f t="shared" si="58"/>
        <v>#VALUE!</v>
      </c>
      <c r="AH633" t="e">
        <f t="shared" si="59"/>
        <v>#VALUE!</v>
      </c>
      <c r="AI633" t="s">
        <v>11</v>
      </c>
      <c r="AJ633" t="s">
        <v>12</v>
      </c>
      <c r="AK633" t="s">
        <v>13</v>
      </c>
      <c r="AL633" t="s">
        <v>14</v>
      </c>
      <c r="AM633" t="s">
        <v>5</v>
      </c>
      <c r="AN633" t="s">
        <v>15</v>
      </c>
      <c r="AO633" t="s">
        <v>16</v>
      </c>
      <c r="AP633" t="s">
        <v>17</v>
      </c>
      <c r="AQ633" t="s">
        <v>18</v>
      </c>
      <c r="AR633" t="s">
        <v>19</v>
      </c>
    </row>
    <row r="634" spans="1:44" ht="13.5" customHeight="1">
      <c r="A634" s="7"/>
      <c r="B634" s="7"/>
      <c r="C634" s="7"/>
      <c r="D634" s="8"/>
      <c r="F634" s="9" t="str">
        <f>(Sheet1!AE634)</f>
        <v/>
      </c>
      <c r="G634" t="str">
        <f>IF(OR(Sheet1!AH634="Yes",Sheet1!AF634="Yes"),"\\CMFP538\"&amp;Sheet1!AK634,"")</f>
        <v/>
      </c>
      <c r="H634" t="str">
        <f>IF(G634="","",Sheet1!AK634)</f>
        <v/>
      </c>
      <c r="I634" t="str">
        <f>IF(G634="","",Sheet1!AJ634)</f>
        <v/>
      </c>
      <c r="J634" t="e">
        <f>PROPER(Sheet1!Z634)</f>
        <v>#VALUE!</v>
      </c>
      <c r="K634" t="e">
        <f>PROPER(TRIM(IF(ISERROR(Sheet1!N634),Sheet1!Q634,Sheet1!N634)))</f>
        <v>#VALUE!</v>
      </c>
      <c r="L634" t="e">
        <f>PROPER(Sheet1!V634)</f>
        <v>#VALUE!</v>
      </c>
      <c r="M634" t="str">
        <f>TRIM(IF(ISERROR(Sheet1!P634),"",Sheet1!P634))</f>
        <v/>
      </c>
      <c r="N634" s="6" t="e">
        <f>(Sheet1!AA634)</f>
        <v>#VALUE!</v>
      </c>
      <c r="O634" s="6" t="e">
        <f t="shared" si="55"/>
        <v>#VALUE!</v>
      </c>
      <c r="P634" s="6" t="e">
        <f>IF(Sheet1!X634="No","No",IF(Sheet1!X634="","No","Yes"))</f>
        <v>#VALUE!</v>
      </c>
      <c r="Q634" t="e">
        <f>(Sheet1!AB634)</f>
        <v>#VALUE!</v>
      </c>
      <c r="R634" s="6" t="e">
        <f>IF(Sheet1!F634=FALSE,Q634,Sheet1!G634&amp;Sheet1!F634)</f>
        <v>#VALUE!</v>
      </c>
      <c r="S634" s="6" t="e">
        <f t="shared" si="56"/>
        <v>#VALUE!</v>
      </c>
      <c r="T634" s="6" t="e">
        <f>IF(Sheet1!A634=0,"C=US;A= ;P=Regional Municip;O=Lisgar;S="&amp;K634&amp;";"&amp;"G="&amp;L634&amp;";"&amp;"I="&amp;M634&amp;";","C=US;A= ;P=Regional Municip;O=Lisgar;S="&amp;K634&amp;";"&amp;"G="&amp;L634&amp;Sheet1!A634&amp;";"&amp;"I="&amp;M634&amp;";")</f>
        <v>#N/A</v>
      </c>
      <c r="U634" t="str">
        <f ca="1">(Sheet1!AM634)</f>
        <v>DC1MDB09</v>
      </c>
      <c r="V634" t="e">
        <f>(Sheet1!AC634)</f>
        <v>#VALUE!</v>
      </c>
      <c r="W634" t="e">
        <f>Sheet3!D634</f>
        <v>#VALUE!</v>
      </c>
      <c r="X634" t="e">
        <f>Sheet3!E634</f>
        <v>#VALUE!</v>
      </c>
      <c r="Y634" t="str">
        <f t="shared" si="54"/>
        <v/>
      </c>
      <c r="Z634" t="str">
        <f>IF(ISERROR(Sheet1!AI634),"",Sheet1!AI634)</f>
        <v/>
      </c>
      <c r="AA634" t="e">
        <f>IF(Sheet1!W634="Councillors",5120,IF(Sheet1!W634="Information Technology Services Dept.",1024,IF(Sheet1!W634="City Clerk and Solicitor Dept",1953,"No")))</f>
        <v>#VALUE!</v>
      </c>
      <c r="AB634" s="5" t="s">
        <v>96</v>
      </c>
      <c r="AC634" t="e">
        <f>IF(Sheet1!W634="Councillors",4608,IF(Sheet1!W634="Information Technology Services Dept.",921,IF(Sheet1!W634="City Clerk and Solicitor Dept",1855,"No")))</f>
        <v>#VALUE!</v>
      </c>
      <c r="AD634" t="e">
        <f t="shared" si="57"/>
        <v>#VALUE!</v>
      </c>
      <c r="AE634" t="str">
        <f ca="1">IF(Sheet1!AM634="DC1MDB01","DC1",IF(Sheet1!AM634="DC1MDB02","DC1",IF(Sheet1!AM634="DC1MDB03","DC1",IF(Sheet1!AM634="DC1MDB04","DC1",IF(Sheet1!AM634="DC1MDB05","DC1",IF(Sheet1!AM634="DC1MDB06","DC1",IF(Sheet1!AM634="DC1MDB07","DC1",IF(Sheet1!AM634="DC1MDB08","DC1",IF(Sheet1!AM634="DC1MDB09","DC1",IF(Sheet1!AM634="DC1MDB10","DC1",IF(Sheet1!AM634="DC4MDB01","DC4",IF(Sheet1!AM634="DC4MDB02","DC4",IF(Sheet1!AM634="DC4MDB03","DC4",IF(Sheet1!AM634="DC4MDB04","DC4",IF(Sheet1!AM634="DC4MDB05","DC4",IF(Sheet1!AM634="DC4MDB06","DC4",IF(Sheet1!AM634="DC4MDB07","DC4",IF(Sheet1!AM634="DC4MDB08","DC4",IF(Sheet1!AM634="DC4MDB09","DC4",IF(Sheet1!AM634="DC4MDB10","DC4","$False"))))))))))))))))))))</f>
        <v>DC1</v>
      </c>
      <c r="AF634" t="s">
        <v>35</v>
      </c>
      <c r="AG634" t="e">
        <f t="shared" si="58"/>
        <v>#VALUE!</v>
      </c>
      <c r="AH634" t="e">
        <f t="shared" si="59"/>
        <v>#VALUE!</v>
      </c>
      <c r="AI634" t="s">
        <v>11</v>
      </c>
      <c r="AJ634" t="s">
        <v>12</v>
      </c>
      <c r="AK634" t="s">
        <v>13</v>
      </c>
      <c r="AL634" t="s">
        <v>14</v>
      </c>
      <c r="AM634" t="s">
        <v>5</v>
      </c>
      <c r="AN634" t="s">
        <v>15</v>
      </c>
      <c r="AO634" t="s">
        <v>16</v>
      </c>
      <c r="AP634" t="s">
        <v>17</v>
      </c>
      <c r="AQ634" t="s">
        <v>18</v>
      </c>
      <c r="AR634" t="s">
        <v>19</v>
      </c>
    </row>
    <row r="635" spans="1:44" ht="13.5" customHeight="1">
      <c r="A635" s="7"/>
      <c r="B635" s="7"/>
      <c r="C635" s="7"/>
      <c r="D635" s="8"/>
      <c r="F635" s="9" t="str">
        <f>(Sheet1!AE635)</f>
        <v/>
      </c>
      <c r="G635" t="str">
        <f>IF(OR(Sheet1!AH635="Yes",Sheet1!AF635="Yes"),"\\CMFP538\"&amp;Sheet1!AK635,"")</f>
        <v/>
      </c>
      <c r="H635" t="str">
        <f>IF(G635="","",Sheet1!AK635)</f>
        <v/>
      </c>
      <c r="I635" t="str">
        <f>IF(G635="","",Sheet1!AJ635)</f>
        <v/>
      </c>
      <c r="J635" t="e">
        <f>PROPER(Sheet1!Z635)</f>
        <v>#VALUE!</v>
      </c>
      <c r="K635" t="e">
        <f>PROPER(TRIM(IF(ISERROR(Sheet1!N635),Sheet1!Q635,Sheet1!N635)))</f>
        <v>#VALUE!</v>
      </c>
      <c r="L635" t="e">
        <f>PROPER(Sheet1!V635)</f>
        <v>#VALUE!</v>
      </c>
      <c r="M635" t="str">
        <f>TRIM(IF(ISERROR(Sheet1!P635),"",Sheet1!P635))</f>
        <v/>
      </c>
      <c r="N635" s="6" t="e">
        <f>(Sheet1!AA635)</f>
        <v>#VALUE!</v>
      </c>
      <c r="O635" s="6" t="e">
        <f t="shared" si="55"/>
        <v>#VALUE!</v>
      </c>
      <c r="P635" s="6" t="e">
        <f>IF(Sheet1!X635="No","No",IF(Sheet1!X635="","No","Yes"))</f>
        <v>#VALUE!</v>
      </c>
      <c r="Q635" t="e">
        <f>(Sheet1!AB635)</f>
        <v>#VALUE!</v>
      </c>
      <c r="R635" s="6" t="e">
        <f>IF(Sheet1!F635=FALSE,Q635,Sheet1!G635&amp;Sheet1!F635)</f>
        <v>#VALUE!</v>
      </c>
      <c r="S635" s="6" t="e">
        <f t="shared" si="56"/>
        <v>#VALUE!</v>
      </c>
      <c r="T635" s="6" t="e">
        <f>IF(Sheet1!A635=0,"C=US;A= ;P=Regional Municip;O=Lisgar;S="&amp;K635&amp;";"&amp;"G="&amp;L635&amp;";"&amp;"I="&amp;M635&amp;";","C=US;A= ;P=Regional Municip;O=Lisgar;S="&amp;K635&amp;";"&amp;"G="&amp;L635&amp;Sheet1!A635&amp;";"&amp;"I="&amp;M635&amp;";")</f>
        <v>#N/A</v>
      </c>
      <c r="U635" t="str">
        <f ca="1">(Sheet1!AM635)</f>
        <v>DC4MDB05</v>
      </c>
      <c r="V635" t="e">
        <f>(Sheet1!AC635)</f>
        <v>#VALUE!</v>
      </c>
      <c r="W635" t="e">
        <f>Sheet3!D635</f>
        <v>#VALUE!</v>
      </c>
      <c r="X635" t="e">
        <f>Sheet3!E635</f>
        <v>#VALUE!</v>
      </c>
      <c r="Y635" t="str">
        <f t="shared" si="54"/>
        <v/>
      </c>
      <c r="Z635" t="str">
        <f>IF(ISERROR(Sheet1!AI635),"",Sheet1!AI635)</f>
        <v/>
      </c>
      <c r="AA635" t="e">
        <f>IF(Sheet1!W635="Councillors",5120,IF(Sheet1!W635="Information Technology Services Dept.",1024,IF(Sheet1!W635="City Clerk and Solicitor Dept",1953,"No")))</f>
        <v>#VALUE!</v>
      </c>
      <c r="AB635" s="5" t="s">
        <v>96</v>
      </c>
      <c r="AC635" t="e">
        <f>IF(Sheet1!W635="Councillors",4608,IF(Sheet1!W635="Information Technology Services Dept.",921,IF(Sheet1!W635="City Clerk and Solicitor Dept",1855,"No")))</f>
        <v>#VALUE!</v>
      </c>
      <c r="AD635" t="e">
        <f t="shared" si="57"/>
        <v>#VALUE!</v>
      </c>
      <c r="AE635" t="str">
        <f ca="1">IF(Sheet1!AM635="DC1MDB01","DC1",IF(Sheet1!AM635="DC1MDB02","DC1",IF(Sheet1!AM635="DC1MDB03","DC1",IF(Sheet1!AM635="DC1MDB04","DC1",IF(Sheet1!AM635="DC1MDB05","DC1",IF(Sheet1!AM635="DC1MDB06","DC1",IF(Sheet1!AM635="DC1MDB07","DC1",IF(Sheet1!AM635="DC1MDB08","DC1",IF(Sheet1!AM635="DC1MDB09","DC1",IF(Sheet1!AM635="DC1MDB10","DC1",IF(Sheet1!AM635="DC4MDB01","DC4",IF(Sheet1!AM635="DC4MDB02","DC4",IF(Sheet1!AM635="DC4MDB03","DC4",IF(Sheet1!AM635="DC4MDB04","DC4",IF(Sheet1!AM635="DC4MDB05","DC4",IF(Sheet1!AM635="DC4MDB06","DC4",IF(Sheet1!AM635="DC4MDB07","DC4",IF(Sheet1!AM635="DC4MDB08","DC4",IF(Sheet1!AM635="DC4MDB09","DC4",IF(Sheet1!AM635="DC4MDB10","DC4","$False"))))))))))))))))))))</f>
        <v>DC4</v>
      </c>
      <c r="AF635" t="s">
        <v>35</v>
      </c>
      <c r="AG635" t="e">
        <f t="shared" si="58"/>
        <v>#VALUE!</v>
      </c>
      <c r="AH635" t="e">
        <f t="shared" si="59"/>
        <v>#VALUE!</v>
      </c>
      <c r="AI635" t="s">
        <v>11</v>
      </c>
      <c r="AJ635" t="s">
        <v>12</v>
      </c>
      <c r="AK635" t="s">
        <v>13</v>
      </c>
      <c r="AL635" t="s">
        <v>14</v>
      </c>
      <c r="AM635" t="s">
        <v>5</v>
      </c>
      <c r="AN635" t="s">
        <v>15</v>
      </c>
      <c r="AO635" t="s">
        <v>16</v>
      </c>
      <c r="AP635" t="s">
        <v>17</v>
      </c>
      <c r="AQ635" t="s">
        <v>18</v>
      </c>
      <c r="AR635" t="s">
        <v>19</v>
      </c>
    </row>
    <row r="636" spans="1:44" ht="13.5" customHeight="1">
      <c r="A636" s="7"/>
      <c r="B636" s="7"/>
      <c r="C636" s="7"/>
      <c r="D636" s="8"/>
      <c r="F636" s="9" t="str">
        <f>(Sheet1!AE636)</f>
        <v/>
      </c>
      <c r="G636" t="str">
        <f>IF(OR(Sheet1!AH636="Yes",Sheet1!AF636="Yes"),"\\CMFP538\"&amp;Sheet1!AK636,"")</f>
        <v/>
      </c>
      <c r="H636" t="str">
        <f>IF(G636="","",Sheet1!AK636)</f>
        <v/>
      </c>
      <c r="I636" t="str">
        <f>IF(G636="","",Sheet1!AJ636)</f>
        <v/>
      </c>
      <c r="J636" t="e">
        <f>PROPER(Sheet1!Z636)</f>
        <v>#VALUE!</v>
      </c>
      <c r="K636" t="e">
        <f>PROPER(TRIM(IF(ISERROR(Sheet1!N636),Sheet1!Q636,Sheet1!N636)))</f>
        <v>#VALUE!</v>
      </c>
      <c r="L636" t="e">
        <f>PROPER(Sheet1!V636)</f>
        <v>#VALUE!</v>
      </c>
      <c r="M636" t="str">
        <f>TRIM(IF(ISERROR(Sheet1!P636),"",Sheet1!P636))</f>
        <v/>
      </c>
      <c r="N636" s="6" t="e">
        <f>(Sheet1!AA636)</f>
        <v>#VALUE!</v>
      </c>
      <c r="O636" s="6" t="e">
        <f t="shared" si="55"/>
        <v>#VALUE!</v>
      </c>
      <c r="P636" s="6" t="e">
        <f>IF(Sheet1!X636="No","No",IF(Sheet1!X636="","No","Yes"))</f>
        <v>#VALUE!</v>
      </c>
      <c r="Q636" t="e">
        <f>(Sheet1!AB636)</f>
        <v>#VALUE!</v>
      </c>
      <c r="R636" s="6" t="e">
        <f>IF(Sheet1!F636=FALSE,Q636,Sheet1!G636&amp;Sheet1!F636)</f>
        <v>#VALUE!</v>
      </c>
      <c r="S636" s="6" t="e">
        <f t="shared" si="56"/>
        <v>#VALUE!</v>
      </c>
      <c r="T636" s="6" t="e">
        <f>IF(Sheet1!A636=0,"C=US;A= ;P=Regional Municip;O=Lisgar;S="&amp;K636&amp;";"&amp;"G="&amp;L636&amp;";"&amp;"I="&amp;M636&amp;";","C=US;A= ;P=Regional Municip;O=Lisgar;S="&amp;K636&amp;";"&amp;"G="&amp;L636&amp;Sheet1!A636&amp;";"&amp;"I="&amp;M636&amp;";")</f>
        <v>#N/A</v>
      </c>
      <c r="U636" t="str">
        <f ca="1">(Sheet1!AM636)</f>
        <v>DC1MDB08</v>
      </c>
      <c r="V636" t="e">
        <f>(Sheet1!AC636)</f>
        <v>#VALUE!</v>
      </c>
      <c r="W636" t="e">
        <f>Sheet3!D636</f>
        <v>#VALUE!</v>
      </c>
      <c r="X636" t="e">
        <f>Sheet3!E636</f>
        <v>#VALUE!</v>
      </c>
      <c r="Y636" t="str">
        <f t="shared" si="54"/>
        <v/>
      </c>
      <c r="Z636" t="str">
        <f>IF(ISERROR(Sheet1!AI636),"",Sheet1!AI636)</f>
        <v/>
      </c>
      <c r="AA636" t="e">
        <f>IF(Sheet1!W636="Councillors",5120,IF(Sheet1!W636="Information Technology Services Dept.",1024,IF(Sheet1!W636="City Clerk and Solicitor Dept",1953,"No")))</f>
        <v>#VALUE!</v>
      </c>
      <c r="AB636" s="5" t="s">
        <v>96</v>
      </c>
      <c r="AC636" t="e">
        <f>IF(Sheet1!W636="Councillors",4608,IF(Sheet1!W636="Information Technology Services Dept.",921,IF(Sheet1!W636="City Clerk and Solicitor Dept",1855,"No")))</f>
        <v>#VALUE!</v>
      </c>
      <c r="AD636" t="e">
        <f t="shared" si="57"/>
        <v>#VALUE!</v>
      </c>
      <c r="AE636" t="str">
        <f ca="1">IF(Sheet1!AM636="DC1MDB01","DC1",IF(Sheet1!AM636="DC1MDB02","DC1",IF(Sheet1!AM636="DC1MDB03","DC1",IF(Sheet1!AM636="DC1MDB04","DC1",IF(Sheet1!AM636="DC1MDB05","DC1",IF(Sheet1!AM636="DC1MDB06","DC1",IF(Sheet1!AM636="DC1MDB07","DC1",IF(Sheet1!AM636="DC1MDB08","DC1",IF(Sheet1!AM636="DC1MDB09","DC1",IF(Sheet1!AM636="DC1MDB10","DC1",IF(Sheet1!AM636="DC4MDB01","DC4",IF(Sheet1!AM636="DC4MDB02","DC4",IF(Sheet1!AM636="DC4MDB03","DC4",IF(Sheet1!AM636="DC4MDB04","DC4",IF(Sheet1!AM636="DC4MDB05","DC4",IF(Sheet1!AM636="DC4MDB06","DC4",IF(Sheet1!AM636="DC4MDB07","DC4",IF(Sheet1!AM636="DC4MDB08","DC4",IF(Sheet1!AM636="DC4MDB09","DC4",IF(Sheet1!AM636="DC4MDB10","DC4","$False"))))))))))))))))))))</f>
        <v>DC1</v>
      </c>
      <c r="AF636" t="s">
        <v>35</v>
      </c>
      <c r="AG636" t="e">
        <f t="shared" si="58"/>
        <v>#VALUE!</v>
      </c>
      <c r="AH636" t="e">
        <f t="shared" si="59"/>
        <v>#VALUE!</v>
      </c>
      <c r="AI636" t="s">
        <v>11</v>
      </c>
      <c r="AJ636" t="s">
        <v>12</v>
      </c>
      <c r="AK636" t="s">
        <v>13</v>
      </c>
      <c r="AL636" t="s">
        <v>14</v>
      </c>
      <c r="AM636" t="s">
        <v>5</v>
      </c>
      <c r="AN636" t="s">
        <v>15</v>
      </c>
      <c r="AO636" t="s">
        <v>16</v>
      </c>
      <c r="AP636" t="s">
        <v>17</v>
      </c>
      <c r="AQ636" t="s">
        <v>18</v>
      </c>
      <c r="AR636" t="s">
        <v>19</v>
      </c>
    </row>
    <row r="637" spans="1:44" ht="13.5" customHeight="1">
      <c r="A637" s="7"/>
      <c r="B637" s="7"/>
      <c r="C637" s="7"/>
      <c r="D637" s="8"/>
      <c r="F637" s="9" t="str">
        <f>(Sheet1!AE637)</f>
        <v/>
      </c>
      <c r="G637" t="str">
        <f>IF(OR(Sheet1!AH637="Yes",Sheet1!AF637="Yes"),"\\CMFP538\"&amp;Sheet1!AK637,"")</f>
        <v/>
      </c>
      <c r="H637" t="str">
        <f>IF(G637="","",Sheet1!AK637)</f>
        <v/>
      </c>
      <c r="I637" t="str">
        <f>IF(G637="","",Sheet1!AJ637)</f>
        <v/>
      </c>
      <c r="J637" t="e">
        <f>PROPER(Sheet1!Z637)</f>
        <v>#VALUE!</v>
      </c>
      <c r="K637" t="e">
        <f>PROPER(TRIM(IF(ISERROR(Sheet1!N637),Sheet1!Q637,Sheet1!N637)))</f>
        <v>#VALUE!</v>
      </c>
      <c r="L637" t="e">
        <f>PROPER(Sheet1!V637)</f>
        <v>#VALUE!</v>
      </c>
      <c r="M637" t="str">
        <f>TRIM(IF(ISERROR(Sheet1!P637),"",Sheet1!P637))</f>
        <v/>
      </c>
      <c r="N637" s="6" t="e">
        <f>(Sheet1!AA637)</f>
        <v>#VALUE!</v>
      </c>
      <c r="O637" s="6" t="e">
        <f t="shared" si="55"/>
        <v>#VALUE!</v>
      </c>
      <c r="P637" s="6" t="e">
        <f>IF(Sheet1!X637="No","No",IF(Sheet1!X637="","No","Yes"))</f>
        <v>#VALUE!</v>
      </c>
      <c r="Q637" t="e">
        <f>(Sheet1!AB637)</f>
        <v>#VALUE!</v>
      </c>
      <c r="R637" s="6" t="e">
        <f>IF(Sheet1!F637=FALSE,Q637,Sheet1!G637&amp;Sheet1!F637)</f>
        <v>#VALUE!</v>
      </c>
      <c r="S637" s="6" t="e">
        <f t="shared" si="56"/>
        <v>#VALUE!</v>
      </c>
      <c r="T637" s="6" t="e">
        <f>IF(Sheet1!A637=0,"C=US;A= ;P=Regional Municip;O=Lisgar;S="&amp;K637&amp;";"&amp;"G="&amp;L637&amp;";"&amp;"I="&amp;M637&amp;";","C=US;A= ;P=Regional Municip;O=Lisgar;S="&amp;K637&amp;";"&amp;"G="&amp;L637&amp;Sheet1!A637&amp;";"&amp;"I="&amp;M637&amp;";")</f>
        <v>#N/A</v>
      </c>
      <c r="U637" t="str">
        <f ca="1">(Sheet1!AM637)</f>
        <v>DC1MDB08</v>
      </c>
      <c r="V637" t="e">
        <f>(Sheet1!AC637)</f>
        <v>#VALUE!</v>
      </c>
      <c r="W637" t="e">
        <f>Sheet3!D637</f>
        <v>#VALUE!</v>
      </c>
      <c r="X637" t="e">
        <f>Sheet3!E637</f>
        <v>#VALUE!</v>
      </c>
      <c r="Y637" t="str">
        <f t="shared" si="54"/>
        <v/>
      </c>
      <c r="Z637" t="str">
        <f>IF(ISERROR(Sheet1!AI637),"",Sheet1!AI637)</f>
        <v/>
      </c>
      <c r="AA637" t="e">
        <f>IF(Sheet1!W637="Councillors",5120,IF(Sheet1!W637="Information Technology Services Dept.",1024,IF(Sheet1!W637="City Clerk and Solicitor Dept",1953,"No")))</f>
        <v>#VALUE!</v>
      </c>
      <c r="AB637" s="5" t="s">
        <v>96</v>
      </c>
      <c r="AC637" t="e">
        <f>IF(Sheet1!W637="Councillors",4608,IF(Sheet1!W637="Information Technology Services Dept.",921,IF(Sheet1!W637="City Clerk and Solicitor Dept",1855,"No")))</f>
        <v>#VALUE!</v>
      </c>
      <c r="AD637" t="e">
        <f t="shared" si="57"/>
        <v>#VALUE!</v>
      </c>
      <c r="AE637" t="str">
        <f ca="1">IF(Sheet1!AM637="DC1MDB01","DC1",IF(Sheet1!AM637="DC1MDB02","DC1",IF(Sheet1!AM637="DC1MDB03","DC1",IF(Sheet1!AM637="DC1MDB04","DC1",IF(Sheet1!AM637="DC1MDB05","DC1",IF(Sheet1!AM637="DC1MDB06","DC1",IF(Sheet1!AM637="DC1MDB07","DC1",IF(Sheet1!AM637="DC1MDB08","DC1",IF(Sheet1!AM637="DC1MDB09","DC1",IF(Sheet1!AM637="DC1MDB10","DC1",IF(Sheet1!AM637="DC4MDB01","DC4",IF(Sheet1!AM637="DC4MDB02","DC4",IF(Sheet1!AM637="DC4MDB03","DC4",IF(Sheet1!AM637="DC4MDB04","DC4",IF(Sheet1!AM637="DC4MDB05","DC4",IF(Sheet1!AM637="DC4MDB06","DC4",IF(Sheet1!AM637="DC4MDB07","DC4",IF(Sheet1!AM637="DC4MDB08","DC4",IF(Sheet1!AM637="DC4MDB09","DC4",IF(Sheet1!AM637="DC4MDB10","DC4","$False"))))))))))))))))))))</f>
        <v>DC1</v>
      </c>
      <c r="AF637" t="s">
        <v>35</v>
      </c>
      <c r="AG637" t="e">
        <f t="shared" si="58"/>
        <v>#VALUE!</v>
      </c>
      <c r="AH637" t="e">
        <f t="shared" si="59"/>
        <v>#VALUE!</v>
      </c>
      <c r="AI637" t="s">
        <v>11</v>
      </c>
      <c r="AJ637" t="s">
        <v>12</v>
      </c>
      <c r="AK637" t="s">
        <v>13</v>
      </c>
      <c r="AL637" t="s">
        <v>14</v>
      </c>
      <c r="AM637" t="s">
        <v>5</v>
      </c>
      <c r="AN637" t="s">
        <v>15</v>
      </c>
      <c r="AO637" t="s">
        <v>16</v>
      </c>
      <c r="AP637" t="s">
        <v>17</v>
      </c>
      <c r="AQ637" t="s">
        <v>18</v>
      </c>
      <c r="AR637" t="s">
        <v>19</v>
      </c>
    </row>
    <row r="638" spans="1:44" ht="13.5" customHeight="1">
      <c r="A638" s="7"/>
      <c r="B638" s="7"/>
      <c r="C638" s="7"/>
      <c r="D638" s="8"/>
      <c r="F638" s="9" t="str">
        <f>(Sheet1!AE638)</f>
        <v/>
      </c>
      <c r="G638" t="str">
        <f>IF(OR(Sheet1!AH638="Yes",Sheet1!AF638="Yes"),"\\CMFP538\"&amp;Sheet1!AK638,"")</f>
        <v/>
      </c>
      <c r="H638" t="str">
        <f>IF(G638="","",Sheet1!AK638)</f>
        <v/>
      </c>
      <c r="I638" t="str">
        <f>IF(G638="","",Sheet1!AJ638)</f>
        <v/>
      </c>
      <c r="J638" t="e">
        <f>PROPER(Sheet1!Z638)</f>
        <v>#VALUE!</v>
      </c>
      <c r="K638" t="e">
        <f>PROPER(TRIM(IF(ISERROR(Sheet1!N638),Sheet1!Q638,Sheet1!N638)))</f>
        <v>#VALUE!</v>
      </c>
      <c r="L638" t="e">
        <f>PROPER(Sheet1!V638)</f>
        <v>#VALUE!</v>
      </c>
      <c r="M638" t="str">
        <f>TRIM(IF(ISERROR(Sheet1!P638),"",Sheet1!P638))</f>
        <v/>
      </c>
      <c r="N638" s="6" t="e">
        <f>(Sheet1!AA638)</f>
        <v>#VALUE!</v>
      </c>
      <c r="O638" s="6" t="e">
        <f t="shared" si="55"/>
        <v>#VALUE!</v>
      </c>
      <c r="P638" s="6" t="e">
        <f>IF(Sheet1!X638="No","No",IF(Sheet1!X638="","No","Yes"))</f>
        <v>#VALUE!</v>
      </c>
      <c r="Q638" t="e">
        <f>(Sheet1!AB638)</f>
        <v>#VALUE!</v>
      </c>
      <c r="R638" s="6" t="e">
        <f>IF(Sheet1!F638=FALSE,Q638,Sheet1!G638&amp;Sheet1!F638)</f>
        <v>#VALUE!</v>
      </c>
      <c r="S638" s="6" t="e">
        <f t="shared" si="56"/>
        <v>#VALUE!</v>
      </c>
      <c r="T638" s="6" t="e">
        <f>IF(Sheet1!A638=0,"C=US;A= ;P=Regional Municip;O=Lisgar;S="&amp;K638&amp;";"&amp;"G="&amp;L638&amp;";"&amp;"I="&amp;M638&amp;";","C=US;A= ;P=Regional Municip;O=Lisgar;S="&amp;K638&amp;";"&amp;"G="&amp;L638&amp;Sheet1!A638&amp;";"&amp;"I="&amp;M638&amp;";")</f>
        <v>#N/A</v>
      </c>
      <c r="U638" t="str">
        <f ca="1">(Sheet1!AM638)</f>
        <v>DC1MDB04</v>
      </c>
      <c r="V638" t="e">
        <f>(Sheet1!AC638)</f>
        <v>#VALUE!</v>
      </c>
      <c r="W638" t="e">
        <f>Sheet3!D638</f>
        <v>#VALUE!</v>
      </c>
      <c r="X638" t="e">
        <f>Sheet3!E638</f>
        <v>#VALUE!</v>
      </c>
      <c r="Y638" t="str">
        <f t="shared" si="54"/>
        <v/>
      </c>
      <c r="Z638" t="str">
        <f>IF(ISERROR(Sheet1!AI638),"",Sheet1!AI638)</f>
        <v/>
      </c>
      <c r="AA638" t="e">
        <f>IF(Sheet1!W638="Councillors",5120,IF(Sheet1!W638="Information Technology Services Dept.",1024,IF(Sheet1!W638="City Clerk and Solicitor Dept",1953,"No")))</f>
        <v>#VALUE!</v>
      </c>
      <c r="AB638" s="5" t="s">
        <v>96</v>
      </c>
      <c r="AC638" t="e">
        <f>IF(Sheet1!W638="Councillors",4608,IF(Sheet1!W638="Information Technology Services Dept.",921,IF(Sheet1!W638="City Clerk and Solicitor Dept",1855,"No")))</f>
        <v>#VALUE!</v>
      </c>
      <c r="AD638" t="e">
        <f t="shared" si="57"/>
        <v>#VALUE!</v>
      </c>
      <c r="AE638" t="str">
        <f ca="1">IF(Sheet1!AM638="DC1MDB01","DC1",IF(Sheet1!AM638="DC1MDB02","DC1",IF(Sheet1!AM638="DC1MDB03","DC1",IF(Sheet1!AM638="DC1MDB04","DC1",IF(Sheet1!AM638="DC1MDB05","DC1",IF(Sheet1!AM638="DC1MDB06","DC1",IF(Sheet1!AM638="DC1MDB07","DC1",IF(Sheet1!AM638="DC1MDB08","DC1",IF(Sheet1!AM638="DC1MDB09","DC1",IF(Sheet1!AM638="DC1MDB10","DC1",IF(Sheet1!AM638="DC4MDB01","DC4",IF(Sheet1!AM638="DC4MDB02","DC4",IF(Sheet1!AM638="DC4MDB03","DC4",IF(Sheet1!AM638="DC4MDB04","DC4",IF(Sheet1!AM638="DC4MDB05","DC4",IF(Sheet1!AM638="DC4MDB06","DC4",IF(Sheet1!AM638="DC4MDB07","DC4",IF(Sheet1!AM638="DC4MDB08","DC4",IF(Sheet1!AM638="DC4MDB09","DC4",IF(Sheet1!AM638="DC4MDB10","DC4","$False"))))))))))))))))))))</f>
        <v>DC1</v>
      </c>
      <c r="AF638" t="s">
        <v>35</v>
      </c>
      <c r="AG638" t="e">
        <f t="shared" si="58"/>
        <v>#VALUE!</v>
      </c>
      <c r="AH638" t="e">
        <f t="shared" si="59"/>
        <v>#VALUE!</v>
      </c>
      <c r="AI638" t="s">
        <v>11</v>
      </c>
      <c r="AJ638" t="s">
        <v>12</v>
      </c>
      <c r="AK638" t="s">
        <v>13</v>
      </c>
      <c r="AL638" t="s">
        <v>14</v>
      </c>
      <c r="AM638" t="s">
        <v>5</v>
      </c>
      <c r="AN638" t="s">
        <v>15</v>
      </c>
      <c r="AO638" t="s">
        <v>16</v>
      </c>
      <c r="AP638" t="s">
        <v>17</v>
      </c>
      <c r="AQ638" t="s">
        <v>18</v>
      </c>
      <c r="AR638" t="s">
        <v>19</v>
      </c>
    </row>
    <row r="639" spans="1:44" ht="13.5" customHeight="1">
      <c r="A639" s="7"/>
      <c r="B639" s="7"/>
      <c r="C639" s="7"/>
      <c r="D639" s="8"/>
      <c r="F639" s="9" t="str">
        <f>(Sheet1!AE639)</f>
        <v/>
      </c>
      <c r="G639" t="str">
        <f>IF(OR(Sheet1!AH639="Yes",Sheet1!AF639="Yes"),"\\CMFP538\"&amp;Sheet1!AK639,"")</f>
        <v/>
      </c>
      <c r="H639" t="str">
        <f>IF(G639="","",Sheet1!AK639)</f>
        <v/>
      </c>
      <c r="I639" t="str">
        <f>IF(G639="","",Sheet1!AJ639)</f>
        <v/>
      </c>
      <c r="J639" t="e">
        <f>PROPER(Sheet1!Z639)</f>
        <v>#VALUE!</v>
      </c>
      <c r="K639" t="e">
        <f>PROPER(TRIM(IF(ISERROR(Sheet1!N639),Sheet1!Q639,Sheet1!N639)))</f>
        <v>#VALUE!</v>
      </c>
      <c r="L639" t="e">
        <f>PROPER(Sheet1!V639)</f>
        <v>#VALUE!</v>
      </c>
      <c r="M639" t="str">
        <f>TRIM(IF(ISERROR(Sheet1!P639),"",Sheet1!P639))</f>
        <v/>
      </c>
      <c r="N639" s="6" t="e">
        <f>(Sheet1!AA639)</f>
        <v>#VALUE!</v>
      </c>
      <c r="O639" s="6" t="e">
        <f t="shared" si="55"/>
        <v>#VALUE!</v>
      </c>
      <c r="P639" s="6" t="e">
        <f>IF(Sheet1!X639="No","No",IF(Sheet1!X639="","No","Yes"))</f>
        <v>#VALUE!</v>
      </c>
      <c r="Q639" t="e">
        <f>(Sheet1!AB639)</f>
        <v>#VALUE!</v>
      </c>
      <c r="R639" s="6" t="e">
        <f>IF(Sheet1!F639=FALSE,Q639,Sheet1!G639&amp;Sheet1!F639)</f>
        <v>#VALUE!</v>
      </c>
      <c r="S639" s="6" t="e">
        <f t="shared" si="56"/>
        <v>#VALUE!</v>
      </c>
      <c r="T639" s="6" t="e">
        <f>IF(Sheet1!A639=0,"C=US;A= ;P=Regional Municip;O=Lisgar;S="&amp;K639&amp;";"&amp;"G="&amp;L639&amp;";"&amp;"I="&amp;M639&amp;";","C=US;A= ;P=Regional Municip;O=Lisgar;S="&amp;K639&amp;";"&amp;"G="&amp;L639&amp;Sheet1!A639&amp;";"&amp;"I="&amp;M639&amp;";")</f>
        <v>#N/A</v>
      </c>
      <c r="U639" t="str">
        <f ca="1">(Sheet1!AM639)</f>
        <v>DC1MDB08</v>
      </c>
      <c r="V639" t="e">
        <f>(Sheet1!AC639)</f>
        <v>#VALUE!</v>
      </c>
      <c r="W639" t="e">
        <f>Sheet3!D639</f>
        <v>#VALUE!</v>
      </c>
      <c r="X639" t="e">
        <f>Sheet3!E639</f>
        <v>#VALUE!</v>
      </c>
      <c r="Y639" t="str">
        <f t="shared" si="54"/>
        <v/>
      </c>
      <c r="Z639" t="str">
        <f>IF(ISERROR(Sheet1!AI639),"",Sheet1!AI639)</f>
        <v/>
      </c>
      <c r="AA639" t="e">
        <f>IF(Sheet1!W639="Councillors",5120,IF(Sheet1!W639="Information Technology Services Dept.",1024,IF(Sheet1!W639="City Clerk and Solicitor Dept",1953,"No")))</f>
        <v>#VALUE!</v>
      </c>
      <c r="AB639" s="5" t="s">
        <v>96</v>
      </c>
      <c r="AC639" t="e">
        <f>IF(Sheet1!W639="Councillors",4608,IF(Sheet1!W639="Information Technology Services Dept.",921,IF(Sheet1!W639="City Clerk and Solicitor Dept",1855,"No")))</f>
        <v>#VALUE!</v>
      </c>
      <c r="AD639" t="e">
        <f t="shared" si="57"/>
        <v>#VALUE!</v>
      </c>
      <c r="AE639" t="str">
        <f ca="1">IF(Sheet1!AM639="DC1MDB01","DC1",IF(Sheet1!AM639="DC1MDB02","DC1",IF(Sheet1!AM639="DC1MDB03","DC1",IF(Sheet1!AM639="DC1MDB04","DC1",IF(Sheet1!AM639="DC1MDB05","DC1",IF(Sheet1!AM639="DC1MDB06","DC1",IF(Sheet1!AM639="DC1MDB07","DC1",IF(Sheet1!AM639="DC1MDB08","DC1",IF(Sheet1!AM639="DC1MDB09","DC1",IF(Sheet1!AM639="DC1MDB10","DC1",IF(Sheet1!AM639="DC4MDB01","DC4",IF(Sheet1!AM639="DC4MDB02","DC4",IF(Sheet1!AM639="DC4MDB03","DC4",IF(Sheet1!AM639="DC4MDB04","DC4",IF(Sheet1!AM639="DC4MDB05","DC4",IF(Sheet1!AM639="DC4MDB06","DC4",IF(Sheet1!AM639="DC4MDB07","DC4",IF(Sheet1!AM639="DC4MDB08","DC4",IF(Sheet1!AM639="DC4MDB09","DC4",IF(Sheet1!AM639="DC4MDB10","DC4","$False"))))))))))))))))))))</f>
        <v>DC1</v>
      </c>
      <c r="AF639" t="s">
        <v>35</v>
      </c>
      <c r="AG639" t="e">
        <f t="shared" si="58"/>
        <v>#VALUE!</v>
      </c>
      <c r="AH639" t="e">
        <f t="shared" si="59"/>
        <v>#VALUE!</v>
      </c>
      <c r="AI639" t="s">
        <v>11</v>
      </c>
      <c r="AJ639" t="s">
        <v>12</v>
      </c>
      <c r="AK639" t="s">
        <v>13</v>
      </c>
      <c r="AL639" t="s">
        <v>14</v>
      </c>
      <c r="AM639" t="s">
        <v>5</v>
      </c>
      <c r="AN639" t="s">
        <v>15</v>
      </c>
      <c r="AO639" t="s">
        <v>16</v>
      </c>
      <c r="AP639" t="s">
        <v>17</v>
      </c>
      <c r="AQ639" t="s">
        <v>18</v>
      </c>
      <c r="AR639" t="s">
        <v>19</v>
      </c>
    </row>
    <row r="640" spans="1:44" ht="13.5" customHeight="1">
      <c r="A640" s="7"/>
      <c r="B640" s="7"/>
      <c r="C640" s="7"/>
      <c r="D640" s="8"/>
      <c r="F640" s="9" t="str">
        <f>(Sheet1!AE640)</f>
        <v/>
      </c>
      <c r="G640" t="str">
        <f>IF(OR(Sheet1!AH640="Yes",Sheet1!AF640="Yes"),"\\CMFP538\"&amp;Sheet1!AK640,"")</f>
        <v/>
      </c>
      <c r="H640" t="str">
        <f>IF(G640="","",Sheet1!AK640)</f>
        <v/>
      </c>
      <c r="I640" t="str">
        <f>IF(G640="","",Sheet1!AJ640)</f>
        <v/>
      </c>
      <c r="J640" t="e">
        <f>PROPER(Sheet1!Z640)</f>
        <v>#VALUE!</v>
      </c>
      <c r="K640" t="e">
        <f>PROPER(TRIM(IF(ISERROR(Sheet1!N640),Sheet1!Q640,Sheet1!N640)))</f>
        <v>#VALUE!</v>
      </c>
      <c r="L640" t="e">
        <f>PROPER(Sheet1!V640)</f>
        <v>#VALUE!</v>
      </c>
      <c r="M640" t="str">
        <f>TRIM(IF(ISERROR(Sheet1!P640),"",Sheet1!P640))</f>
        <v/>
      </c>
      <c r="N640" s="6" t="e">
        <f>(Sheet1!AA640)</f>
        <v>#VALUE!</v>
      </c>
      <c r="O640" s="6" t="e">
        <f t="shared" si="55"/>
        <v>#VALUE!</v>
      </c>
      <c r="P640" s="6" t="e">
        <f>IF(Sheet1!X640="No","No",IF(Sheet1!X640="","No","Yes"))</f>
        <v>#VALUE!</v>
      </c>
      <c r="Q640" t="e">
        <f>(Sheet1!AB640)</f>
        <v>#VALUE!</v>
      </c>
      <c r="R640" s="6" t="e">
        <f>IF(Sheet1!F640=FALSE,Q640,Sheet1!G640&amp;Sheet1!F640)</f>
        <v>#VALUE!</v>
      </c>
      <c r="S640" s="6" t="e">
        <f t="shared" si="56"/>
        <v>#VALUE!</v>
      </c>
      <c r="T640" s="6" t="e">
        <f>IF(Sheet1!A640=0,"C=US;A= ;P=Regional Municip;O=Lisgar;S="&amp;K640&amp;";"&amp;"G="&amp;L640&amp;";"&amp;"I="&amp;M640&amp;";","C=US;A= ;P=Regional Municip;O=Lisgar;S="&amp;K640&amp;";"&amp;"G="&amp;L640&amp;Sheet1!A640&amp;";"&amp;"I="&amp;M640&amp;";")</f>
        <v>#N/A</v>
      </c>
      <c r="U640" t="str">
        <f ca="1">(Sheet1!AM640)</f>
        <v>DC4MDB05</v>
      </c>
      <c r="V640" t="e">
        <f>(Sheet1!AC640)</f>
        <v>#VALUE!</v>
      </c>
      <c r="W640" t="e">
        <f>Sheet3!D640</f>
        <v>#VALUE!</v>
      </c>
      <c r="X640" t="e">
        <f>Sheet3!E640</f>
        <v>#VALUE!</v>
      </c>
      <c r="Y640" t="str">
        <f t="shared" si="54"/>
        <v/>
      </c>
      <c r="Z640" t="str">
        <f>IF(ISERROR(Sheet1!AI640),"",Sheet1!AI640)</f>
        <v/>
      </c>
      <c r="AA640" t="e">
        <f>IF(Sheet1!W640="Councillors",5120,IF(Sheet1!W640="Information Technology Services Dept.",1024,IF(Sheet1!W640="City Clerk and Solicitor Dept",1953,"No")))</f>
        <v>#VALUE!</v>
      </c>
      <c r="AB640" s="5" t="s">
        <v>96</v>
      </c>
      <c r="AC640" t="e">
        <f>IF(Sheet1!W640="Councillors",4608,IF(Sheet1!W640="Information Technology Services Dept.",921,IF(Sheet1!W640="City Clerk and Solicitor Dept",1855,"No")))</f>
        <v>#VALUE!</v>
      </c>
      <c r="AD640" t="e">
        <f t="shared" si="57"/>
        <v>#VALUE!</v>
      </c>
      <c r="AE640" t="str">
        <f ca="1">IF(Sheet1!AM640="DC1MDB01","DC1",IF(Sheet1!AM640="DC1MDB02","DC1",IF(Sheet1!AM640="DC1MDB03","DC1",IF(Sheet1!AM640="DC1MDB04","DC1",IF(Sheet1!AM640="DC1MDB05","DC1",IF(Sheet1!AM640="DC1MDB06","DC1",IF(Sheet1!AM640="DC1MDB07","DC1",IF(Sheet1!AM640="DC1MDB08","DC1",IF(Sheet1!AM640="DC1MDB09","DC1",IF(Sheet1!AM640="DC1MDB10","DC1",IF(Sheet1!AM640="DC4MDB01","DC4",IF(Sheet1!AM640="DC4MDB02","DC4",IF(Sheet1!AM640="DC4MDB03","DC4",IF(Sheet1!AM640="DC4MDB04","DC4",IF(Sheet1!AM640="DC4MDB05","DC4",IF(Sheet1!AM640="DC4MDB06","DC4",IF(Sheet1!AM640="DC4MDB07","DC4",IF(Sheet1!AM640="DC4MDB08","DC4",IF(Sheet1!AM640="DC4MDB09","DC4",IF(Sheet1!AM640="DC4MDB10","DC4","$False"))))))))))))))))))))</f>
        <v>DC4</v>
      </c>
      <c r="AF640" t="s">
        <v>35</v>
      </c>
      <c r="AG640" t="e">
        <f t="shared" si="58"/>
        <v>#VALUE!</v>
      </c>
      <c r="AH640" t="e">
        <f t="shared" si="59"/>
        <v>#VALUE!</v>
      </c>
      <c r="AI640" t="s">
        <v>11</v>
      </c>
      <c r="AJ640" t="s">
        <v>12</v>
      </c>
      <c r="AK640" t="s">
        <v>13</v>
      </c>
      <c r="AL640" t="s">
        <v>14</v>
      </c>
      <c r="AM640" t="s">
        <v>5</v>
      </c>
      <c r="AN640" t="s">
        <v>15</v>
      </c>
      <c r="AO640" t="s">
        <v>16</v>
      </c>
      <c r="AP640" t="s">
        <v>17</v>
      </c>
      <c r="AQ640" t="s">
        <v>18</v>
      </c>
      <c r="AR640" t="s">
        <v>19</v>
      </c>
    </row>
    <row r="641" spans="1:44" ht="13.5" customHeight="1">
      <c r="A641" s="7"/>
      <c r="B641" s="7"/>
      <c r="C641" s="7"/>
      <c r="D641" s="8"/>
      <c r="F641" s="9" t="str">
        <f>(Sheet1!AE641)</f>
        <v/>
      </c>
      <c r="G641" t="str">
        <f>IF(OR(Sheet1!AH641="Yes",Sheet1!AF641="Yes"),"\\CMFP538\"&amp;Sheet1!AK641,"")</f>
        <v/>
      </c>
      <c r="H641" t="str">
        <f>IF(G641="","",Sheet1!AK641)</f>
        <v/>
      </c>
      <c r="I641" t="str">
        <f>IF(G641="","",Sheet1!AJ641)</f>
        <v/>
      </c>
      <c r="J641" t="e">
        <f>PROPER(Sheet1!Z641)</f>
        <v>#VALUE!</v>
      </c>
      <c r="K641" t="e">
        <f>PROPER(TRIM(IF(ISERROR(Sheet1!N641),Sheet1!Q641,Sheet1!N641)))</f>
        <v>#VALUE!</v>
      </c>
      <c r="L641" t="e">
        <f>PROPER(Sheet1!V641)</f>
        <v>#VALUE!</v>
      </c>
      <c r="M641" t="str">
        <f>TRIM(IF(ISERROR(Sheet1!P641),"",Sheet1!P641))</f>
        <v/>
      </c>
      <c r="N641" s="6" t="e">
        <f>(Sheet1!AA641)</f>
        <v>#VALUE!</v>
      </c>
      <c r="O641" s="6" t="e">
        <f t="shared" si="55"/>
        <v>#VALUE!</v>
      </c>
      <c r="P641" s="6" t="e">
        <f>IF(Sheet1!X641="No","No",IF(Sheet1!X641="","No","Yes"))</f>
        <v>#VALUE!</v>
      </c>
      <c r="Q641" t="e">
        <f>(Sheet1!AB641)</f>
        <v>#VALUE!</v>
      </c>
      <c r="R641" s="6" t="e">
        <f>IF(Sheet1!F641=FALSE,Q641,Sheet1!G641&amp;Sheet1!F641)</f>
        <v>#VALUE!</v>
      </c>
      <c r="S641" s="6" t="e">
        <f t="shared" si="56"/>
        <v>#VALUE!</v>
      </c>
      <c r="T641" s="6" t="e">
        <f>IF(Sheet1!A641=0,"C=US;A= ;P=Regional Municip;O=Lisgar;S="&amp;K641&amp;";"&amp;"G="&amp;L641&amp;";"&amp;"I="&amp;M641&amp;";","C=US;A= ;P=Regional Municip;O=Lisgar;S="&amp;K641&amp;";"&amp;"G="&amp;L641&amp;Sheet1!A641&amp;";"&amp;"I="&amp;M641&amp;";")</f>
        <v>#N/A</v>
      </c>
      <c r="U641" t="str">
        <f ca="1">(Sheet1!AM641)</f>
        <v>DC4MDB06</v>
      </c>
      <c r="V641" t="e">
        <f>(Sheet1!AC641)</f>
        <v>#VALUE!</v>
      </c>
      <c r="W641" t="e">
        <f>Sheet3!D641</f>
        <v>#VALUE!</v>
      </c>
      <c r="X641" t="e">
        <f>Sheet3!E641</f>
        <v>#VALUE!</v>
      </c>
      <c r="Y641" t="str">
        <f t="shared" si="54"/>
        <v/>
      </c>
      <c r="Z641" t="str">
        <f>IF(ISERROR(Sheet1!AI641),"",Sheet1!AI641)</f>
        <v/>
      </c>
      <c r="AA641" t="e">
        <f>IF(Sheet1!W641="Councillors",5120,IF(Sheet1!W641="Information Technology Services Dept.",1024,IF(Sheet1!W641="City Clerk and Solicitor Dept",1953,"No")))</f>
        <v>#VALUE!</v>
      </c>
      <c r="AB641" s="5" t="s">
        <v>96</v>
      </c>
      <c r="AC641" t="e">
        <f>IF(Sheet1!W641="Councillors",4608,IF(Sheet1!W641="Information Technology Services Dept.",921,IF(Sheet1!W641="City Clerk and Solicitor Dept",1855,"No")))</f>
        <v>#VALUE!</v>
      </c>
      <c r="AD641" t="e">
        <f t="shared" si="57"/>
        <v>#VALUE!</v>
      </c>
      <c r="AE641" t="str">
        <f ca="1">IF(Sheet1!AM641="DC1MDB01","DC1",IF(Sheet1!AM641="DC1MDB02","DC1",IF(Sheet1!AM641="DC1MDB03","DC1",IF(Sheet1!AM641="DC1MDB04","DC1",IF(Sheet1!AM641="DC1MDB05","DC1",IF(Sheet1!AM641="DC1MDB06","DC1",IF(Sheet1!AM641="DC1MDB07","DC1",IF(Sheet1!AM641="DC1MDB08","DC1",IF(Sheet1!AM641="DC1MDB09","DC1",IF(Sheet1!AM641="DC1MDB10","DC1",IF(Sheet1!AM641="DC4MDB01","DC4",IF(Sheet1!AM641="DC4MDB02","DC4",IF(Sheet1!AM641="DC4MDB03","DC4",IF(Sheet1!AM641="DC4MDB04","DC4",IF(Sheet1!AM641="DC4MDB05","DC4",IF(Sheet1!AM641="DC4MDB06","DC4",IF(Sheet1!AM641="DC4MDB07","DC4",IF(Sheet1!AM641="DC4MDB08","DC4",IF(Sheet1!AM641="DC4MDB09","DC4",IF(Sheet1!AM641="DC4MDB10","DC4","$False"))))))))))))))))))))</f>
        <v>DC4</v>
      </c>
      <c r="AF641" t="s">
        <v>35</v>
      </c>
      <c r="AG641" t="e">
        <f t="shared" si="58"/>
        <v>#VALUE!</v>
      </c>
      <c r="AH641" t="e">
        <f t="shared" si="59"/>
        <v>#VALUE!</v>
      </c>
      <c r="AI641" t="s">
        <v>11</v>
      </c>
      <c r="AJ641" t="s">
        <v>12</v>
      </c>
      <c r="AK641" t="s">
        <v>13</v>
      </c>
      <c r="AL641" t="s">
        <v>14</v>
      </c>
      <c r="AM641" t="s">
        <v>5</v>
      </c>
      <c r="AN641" t="s">
        <v>15</v>
      </c>
      <c r="AO641" t="s">
        <v>16</v>
      </c>
      <c r="AP641" t="s">
        <v>17</v>
      </c>
      <c r="AQ641" t="s">
        <v>18</v>
      </c>
      <c r="AR641" t="s">
        <v>19</v>
      </c>
    </row>
    <row r="642" spans="1:44" ht="13.5" customHeight="1">
      <c r="A642" s="7"/>
      <c r="B642" s="7"/>
      <c r="C642" s="7"/>
      <c r="D642" s="8"/>
      <c r="F642" s="9" t="str">
        <f>(Sheet1!AE642)</f>
        <v/>
      </c>
      <c r="G642" t="str">
        <f>IF(OR(Sheet1!AH642="Yes",Sheet1!AF642="Yes"),"\\CMFP538\"&amp;Sheet1!AK642,"")</f>
        <v/>
      </c>
      <c r="H642" t="str">
        <f>IF(G642="","",Sheet1!AK642)</f>
        <v/>
      </c>
      <c r="I642" t="str">
        <f>IF(G642="","",Sheet1!AJ642)</f>
        <v/>
      </c>
      <c r="J642" t="e">
        <f>PROPER(Sheet1!Z642)</f>
        <v>#VALUE!</v>
      </c>
      <c r="K642" t="e">
        <f>PROPER(TRIM(IF(ISERROR(Sheet1!N642),Sheet1!Q642,Sheet1!N642)))</f>
        <v>#VALUE!</v>
      </c>
      <c r="L642" t="e">
        <f>PROPER(Sheet1!V642)</f>
        <v>#VALUE!</v>
      </c>
      <c r="M642" t="str">
        <f>TRIM(IF(ISERROR(Sheet1!P642),"",Sheet1!P642))</f>
        <v/>
      </c>
      <c r="N642" s="6" t="e">
        <f>(Sheet1!AA642)</f>
        <v>#VALUE!</v>
      </c>
      <c r="O642" s="6" t="e">
        <f t="shared" si="55"/>
        <v>#VALUE!</v>
      </c>
      <c r="P642" s="6" t="e">
        <f>IF(Sheet1!X642="No","No",IF(Sheet1!X642="","No","Yes"))</f>
        <v>#VALUE!</v>
      </c>
      <c r="Q642" t="e">
        <f>(Sheet1!AB642)</f>
        <v>#VALUE!</v>
      </c>
      <c r="R642" s="6" t="e">
        <f>IF(Sheet1!F642=FALSE,Q642,Sheet1!G642&amp;Sheet1!F642)</f>
        <v>#VALUE!</v>
      </c>
      <c r="S642" s="6" t="e">
        <f t="shared" si="56"/>
        <v>#VALUE!</v>
      </c>
      <c r="T642" s="6" t="e">
        <f>IF(Sheet1!A642=0,"C=US;A= ;P=Regional Municip;O=Lisgar;S="&amp;K642&amp;";"&amp;"G="&amp;L642&amp;";"&amp;"I="&amp;M642&amp;";","C=US;A= ;P=Regional Municip;O=Lisgar;S="&amp;K642&amp;";"&amp;"G="&amp;L642&amp;Sheet1!A642&amp;";"&amp;"I="&amp;M642&amp;";")</f>
        <v>#N/A</v>
      </c>
      <c r="U642" t="str">
        <f ca="1">(Sheet1!AM642)</f>
        <v>DC1MDB10</v>
      </c>
      <c r="V642" t="e">
        <f>(Sheet1!AC642)</f>
        <v>#VALUE!</v>
      </c>
      <c r="W642" t="e">
        <f>Sheet3!D642</f>
        <v>#VALUE!</v>
      </c>
      <c r="X642" t="e">
        <f>Sheet3!E642</f>
        <v>#VALUE!</v>
      </c>
      <c r="Y642" t="str">
        <f t="shared" ref="Y642:Y705" si="60">IF(G642="","","\\CMFP538\e$\USR\"&amp;N642)</f>
        <v/>
      </c>
      <c r="Z642" t="str">
        <f>IF(ISERROR(Sheet1!AI642),"",Sheet1!AI642)</f>
        <v/>
      </c>
      <c r="AA642" t="e">
        <f>IF(Sheet1!W642="Councillors",5120,IF(Sheet1!W642="Information Technology Services Dept.",1024,IF(Sheet1!W642="City Clerk and Solicitor Dept",1953,"No")))</f>
        <v>#VALUE!</v>
      </c>
      <c r="AB642" s="5" t="s">
        <v>96</v>
      </c>
      <c r="AC642" t="e">
        <f>IF(Sheet1!W642="Councillors",4608,IF(Sheet1!W642="Information Technology Services Dept.",921,IF(Sheet1!W642="City Clerk and Solicitor Dept",1855,"No")))</f>
        <v>#VALUE!</v>
      </c>
      <c r="AD642" t="e">
        <f t="shared" si="57"/>
        <v>#VALUE!</v>
      </c>
      <c r="AE642" t="str">
        <f ca="1">IF(Sheet1!AM642="DC1MDB01","DC1",IF(Sheet1!AM642="DC1MDB02","DC1",IF(Sheet1!AM642="DC1MDB03","DC1",IF(Sheet1!AM642="DC1MDB04","DC1",IF(Sheet1!AM642="DC1MDB05","DC1",IF(Sheet1!AM642="DC1MDB06","DC1",IF(Sheet1!AM642="DC1MDB07","DC1",IF(Sheet1!AM642="DC1MDB08","DC1",IF(Sheet1!AM642="DC1MDB09","DC1",IF(Sheet1!AM642="DC1MDB10","DC1",IF(Sheet1!AM642="DC4MDB01","DC4",IF(Sheet1!AM642="DC4MDB02","DC4",IF(Sheet1!AM642="DC4MDB03","DC4",IF(Sheet1!AM642="DC4MDB04","DC4",IF(Sheet1!AM642="DC4MDB05","DC4",IF(Sheet1!AM642="DC4MDB06","DC4",IF(Sheet1!AM642="DC4MDB07","DC4",IF(Sheet1!AM642="DC4MDB08","DC4",IF(Sheet1!AM642="DC4MDB09","DC4",IF(Sheet1!AM642="DC4MDB10","DC4","$False"))))))))))))))))))))</f>
        <v>DC1</v>
      </c>
      <c r="AF642" t="s">
        <v>35</v>
      </c>
      <c r="AG642" t="e">
        <f t="shared" si="58"/>
        <v>#VALUE!</v>
      </c>
      <c r="AH642" t="e">
        <f t="shared" si="59"/>
        <v>#VALUE!</v>
      </c>
      <c r="AI642" t="s">
        <v>11</v>
      </c>
      <c r="AJ642" t="s">
        <v>12</v>
      </c>
      <c r="AK642" t="s">
        <v>13</v>
      </c>
      <c r="AL642" t="s">
        <v>14</v>
      </c>
      <c r="AM642" t="s">
        <v>5</v>
      </c>
      <c r="AN642" t="s">
        <v>15</v>
      </c>
      <c r="AO642" t="s">
        <v>16</v>
      </c>
      <c r="AP642" t="s">
        <v>17</v>
      </c>
      <c r="AQ642" t="s">
        <v>18</v>
      </c>
      <c r="AR642" t="s">
        <v>19</v>
      </c>
    </row>
    <row r="643" spans="1:44" ht="13.5" customHeight="1">
      <c r="A643" s="7"/>
      <c r="B643" s="7"/>
      <c r="C643" s="7"/>
      <c r="D643" s="8"/>
      <c r="F643" s="9" t="str">
        <f>(Sheet1!AE643)</f>
        <v/>
      </c>
      <c r="G643" t="str">
        <f>IF(OR(Sheet1!AH643="Yes",Sheet1!AF643="Yes"),"\\CMFP538\"&amp;Sheet1!AK643,"")</f>
        <v/>
      </c>
      <c r="H643" t="str">
        <f>IF(G643="","",Sheet1!AK643)</f>
        <v/>
      </c>
      <c r="I643" t="str">
        <f>IF(G643="","",Sheet1!AJ643)</f>
        <v/>
      </c>
      <c r="J643" t="e">
        <f>PROPER(Sheet1!Z643)</f>
        <v>#VALUE!</v>
      </c>
      <c r="K643" t="e">
        <f>PROPER(TRIM(IF(ISERROR(Sheet1!N643),Sheet1!Q643,Sheet1!N643)))</f>
        <v>#VALUE!</v>
      </c>
      <c r="L643" t="e">
        <f>PROPER(Sheet1!V643)</f>
        <v>#VALUE!</v>
      </c>
      <c r="M643" t="str">
        <f>TRIM(IF(ISERROR(Sheet1!P643),"",Sheet1!P643))</f>
        <v/>
      </c>
      <c r="N643" s="6" t="e">
        <f>(Sheet1!AA643)</f>
        <v>#VALUE!</v>
      </c>
      <c r="O643" s="6" t="e">
        <f t="shared" ref="O643:O706" si="61">LOWER(N643)</f>
        <v>#VALUE!</v>
      </c>
      <c r="P643" s="6" t="e">
        <f>IF(Sheet1!X643="No","No",IF(Sheet1!X643="","No","Yes"))</f>
        <v>#VALUE!</v>
      </c>
      <c r="Q643" t="e">
        <f>(Sheet1!AB643)</f>
        <v>#VALUE!</v>
      </c>
      <c r="R643" s="6" t="e">
        <f>IF(Sheet1!F643=FALSE,Q643,Sheet1!G643&amp;Sheet1!F643)</f>
        <v>#VALUE!</v>
      </c>
      <c r="S643" s="6" t="e">
        <f t="shared" ref="S643:S706" si="62">"RFAX:"&amp;Q643</f>
        <v>#VALUE!</v>
      </c>
      <c r="T643" s="6" t="e">
        <f>IF(Sheet1!A643=0,"C=US;A= ;P=Regional Municip;O=Lisgar;S="&amp;K643&amp;";"&amp;"G="&amp;L643&amp;";"&amp;"I="&amp;M643&amp;";","C=US;A= ;P=Regional Municip;O=Lisgar;S="&amp;K643&amp;";"&amp;"G="&amp;L643&amp;Sheet1!A643&amp;";"&amp;"I="&amp;M643&amp;";")</f>
        <v>#N/A</v>
      </c>
      <c r="U643" t="str">
        <f ca="1">(Sheet1!AM643)</f>
        <v>DC1MDB01</v>
      </c>
      <c r="V643" t="e">
        <f>(Sheet1!AC643)</f>
        <v>#VALUE!</v>
      </c>
      <c r="W643" t="e">
        <f>Sheet3!D643</f>
        <v>#VALUE!</v>
      </c>
      <c r="X643" t="e">
        <f>Sheet3!E643</f>
        <v>#VALUE!</v>
      </c>
      <c r="Y643" t="str">
        <f t="shared" si="60"/>
        <v/>
      </c>
      <c r="Z643" t="str">
        <f>IF(ISERROR(Sheet1!AI643),"",Sheet1!AI643)</f>
        <v/>
      </c>
      <c r="AA643" t="e">
        <f>IF(Sheet1!W643="Councillors",5120,IF(Sheet1!W643="Information Technology Services Dept.",1024,IF(Sheet1!W643="City Clerk and Solicitor Dept",1953,"No")))</f>
        <v>#VALUE!</v>
      </c>
      <c r="AB643" s="5" t="s">
        <v>96</v>
      </c>
      <c r="AC643" t="e">
        <f>IF(Sheet1!W643="Councillors",4608,IF(Sheet1!W643="Information Technology Services Dept.",921,IF(Sheet1!W643="City Clerk and Solicitor Dept",1855,"No")))</f>
        <v>#VALUE!</v>
      </c>
      <c r="AD643" t="e">
        <f t="shared" ref="AD643:AD706" si="63">IF(AC643&gt;="0","Yes","No")</f>
        <v>#VALUE!</v>
      </c>
      <c r="AE643" t="str">
        <f ca="1">IF(Sheet1!AM643="DC1MDB01","DC1",IF(Sheet1!AM643="DC1MDB02","DC1",IF(Sheet1!AM643="DC1MDB03","DC1",IF(Sheet1!AM643="DC1MDB04","DC1",IF(Sheet1!AM643="DC1MDB05","DC1",IF(Sheet1!AM643="DC1MDB06","DC1",IF(Sheet1!AM643="DC1MDB07","DC1",IF(Sheet1!AM643="DC1MDB08","DC1",IF(Sheet1!AM643="DC1MDB09","DC1",IF(Sheet1!AM643="DC1MDB10","DC1",IF(Sheet1!AM643="DC4MDB01","DC4",IF(Sheet1!AM643="DC4MDB02","DC4",IF(Sheet1!AM643="DC4MDB03","DC4",IF(Sheet1!AM643="DC4MDB04","DC4",IF(Sheet1!AM643="DC4MDB05","DC4",IF(Sheet1!AM643="DC4MDB06","DC4",IF(Sheet1!AM643="DC4MDB07","DC4",IF(Sheet1!AM643="DC4MDB08","DC4",IF(Sheet1!AM643="DC4MDB09","DC4",IF(Sheet1!AM643="DC4MDB10","DC4","$False"))))))))))))))))))))</f>
        <v>DC1</v>
      </c>
      <c r="AF643" t="s">
        <v>35</v>
      </c>
      <c r="AG643" t="e">
        <f t="shared" ref="AG643:AG706" si="64">IF(AA643=5120,"5GB",IF(AA643=1024,"1GB",IF(AA643=1953,"2GB","512MB")))</f>
        <v>#VALUE!</v>
      </c>
      <c r="AH643" t="e">
        <f t="shared" ref="AH643:AH706" si="65">IF(Q643="","","\&gt;C2C ArchiveOne Email Auto delete "&amp;AE643)</f>
        <v>#VALUE!</v>
      </c>
      <c r="AI643" t="s">
        <v>11</v>
      </c>
      <c r="AJ643" t="s">
        <v>12</v>
      </c>
      <c r="AK643" t="s">
        <v>13</v>
      </c>
      <c r="AL643" t="s">
        <v>14</v>
      </c>
      <c r="AM643" t="s">
        <v>5</v>
      </c>
      <c r="AN643" t="s">
        <v>15</v>
      </c>
      <c r="AO643" t="s">
        <v>16</v>
      </c>
      <c r="AP643" t="s">
        <v>17</v>
      </c>
      <c r="AQ643" t="s">
        <v>18</v>
      </c>
      <c r="AR643" t="s">
        <v>19</v>
      </c>
    </row>
    <row r="644" spans="1:44" ht="13.5" customHeight="1">
      <c r="A644" s="7"/>
      <c r="B644" s="7"/>
      <c r="C644" s="7"/>
      <c r="D644" s="8"/>
      <c r="F644" s="9" t="str">
        <f>(Sheet1!AE644)</f>
        <v/>
      </c>
      <c r="G644" t="str">
        <f>IF(OR(Sheet1!AH644="Yes",Sheet1!AF644="Yes"),"\\CMFP538\"&amp;Sheet1!AK644,"")</f>
        <v/>
      </c>
      <c r="H644" t="str">
        <f>IF(G644="","",Sheet1!AK644)</f>
        <v/>
      </c>
      <c r="I644" t="str">
        <f>IF(G644="","",Sheet1!AJ644)</f>
        <v/>
      </c>
      <c r="J644" t="e">
        <f>PROPER(Sheet1!Z644)</f>
        <v>#VALUE!</v>
      </c>
      <c r="K644" t="e">
        <f>PROPER(TRIM(IF(ISERROR(Sheet1!N644),Sheet1!Q644,Sheet1!N644)))</f>
        <v>#VALUE!</v>
      </c>
      <c r="L644" t="e">
        <f>PROPER(Sheet1!V644)</f>
        <v>#VALUE!</v>
      </c>
      <c r="M644" t="str">
        <f>TRIM(IF(ISERROR(Sheet1!P644),"",Sheet1!P644))</f>
        <v/>
      </c>
      <c r="N644" s="6" t="e">
        <f>(Sheet1!AA644)</f>
        <v>#VALUE!</v>
      </c>
      <c r="O644" s="6" t="e">
        <f t="shared" si="61"/>
        <v>#VALUE!</v>
      </c>
      <c r="P644" s="6" t="e">
        <f>IF(Sheet1!X644="No","No",IF(Sheet1!X644="","No","Yes"))</f>
        <v>#VALUE!</v>
      </c>
      <c r="Q644" t="e">
        <f>(Sheet1!AB644)</f>
        <v>#VALUE!</v>
      </c>
      <c r="R644" s="6" t="e">
        <f>IF(Sheet1!F644=FALSE,Q644,Sheet1!G644&amp;Sheet1!F644)</f>
        <v>#VALUE!</v>
      </c>
      <c r="S644" s="6" t="e">
        <f t="shared" si="62"/>
        <v>#VALUE!</v>
      </c>
      <c r="T644" s="6" t="e">
        <f>IF(Sheet1!A644=0,"C=US;A= ;P=Regional Municip;O=Lisgar;S="&amp;K644&amp;";"&amp;"G="&amp;L644&amp;";"&amp;"I="&amp;M644&amp;";","C=US;A= ;P=Regional Municip;O=Lisgar;S="&amp;K644&amp;";"&amp;"G="&amp;L644&amp;Sheet1!A644&amp;";"&amp;"I="&amp;M644&amp;";")</f>
        <v>#N/A</v>
      </c>
      <c r="U644" t="str">
        <f ca="1">(Sheet1!AM644)</f>
        <v>DC4MDB10</v>
      </c>
      <c r="V644" t="e">
        <f>(Sheet1!AC644)</f>
        <v>#VALUE!</v>
      </c>
      <c r="W644" t="e">
        <f>Sheet3!D644</f>
        <v>#VALUE!</v>
      </c>
      <c r="X644" t="e">
        <f>Sheet3!E644</f>
        <v>#VALUE!</v>
      </c>
      <c r="Y644" t="str">
        <f t="shared" si="60"/>
        <v/>
      </c>
      <c r="Z644" t="str">
        <f>IF(ISERROR(Sheet1!AI644),"",Sheet1!AI644)</f>
        <v/>
      </c>
      <c r="AA644" t="e">
        <f>IF(Sheet1!W644="Councillors",5120,IF(Sheet1!W644="Information Technology Services Dept.",1024,IF(Sheet1!W644="City Clerk and Solicitor Dept",1953,"No")))</f>
        <v>#VALUE!</v>
      </c>
      <c r="AB644" s="5" t="s">
        <v>96</v>
      </c>
      <c r="AC644" t="e">
        <f>IF(Sheet1!W644="Councillors",4608,IF(Sheet1!W644="Information Technology Services Dept.",921,IF(Sheet1!W644="City Clerk and Solicitor Dept",1855,"No")))</f>
        <v>#VALUE!</v>
      </c>
      <c r="AD644" t="e">
        <f t="shared" si="63"/>
        <v>#VALUE!</v>
      </c>
      <c r="AE644" t="str">
        <f ca="1">IF(Sheet1!AM644="DC1MDB01","DC1",IF(Sheet1!AM644="DC1MDB02","DC1",IF(Sheet1!AM644="DC1MDB03","DC1",IF(Sheet1!AM644="DC1MDB04","DC1",IF(Sheet1!AM644="DC1MDB05","DC1",IF(Sheet1!AM644="DC1MDB06","DC1",IF(Sheet1!AM644="DC1MDB07","DC1",IF(Sheet1!AM644="DC1MDB08","DC1",IF(Sheet1!AM644="DC1MDB09","DC1",IF(Sheet1!AM644="DC1MDB10","DC1",IF(Sheet1!AM644="DC4MDB01","DC4",IF(Sheet1!AM644="DC4MDB02","DC4",IF(Sheet1!AM644="DC4MDB03","DC4",IF(Sheet1!AM644="DC4MDB04","DC4",IF(Sheet1!AM644="DC4MDB05","DC4",IF(Sheet1!AM644="DC4MDB06","DC4",IF(Sheet1!AM644="DC4MDB07","DC4",IF(Sheet1!AM644="DC4MDB08","DC4",IF(Sheet1!AM644="DC4MDB09","DC4",IF(Sheet1!AM644="DC4MDB10","DC4","$False"))))))))))))))))))))</f>
        <v>DC4</v>
      </c>
      <c r="AF644" t="s">
        <v>35</v>
      </c>
      <c r="AG644" t="e">
        <f t="shared" si="64"/>
        <v>#VALUE!</v>
      </c>
      <c r="AH644" t="e">
        <f t="shared" si="65"/>
        <v>#VALUE!</v>
      </c>
      <c r="AI644" t="s">
        <v>11</v>
      </c>
      <c r="AJ644" t="s">
        <v>12</v>
      </c>
      <c r="AK644" t="s">
        <v>13</v>
      </c>
      <c r="AL644" t="s">
        <v>14</v>
      </c>
      <c r="AM644" t="s">
        <v>5</v>
      </c>
      <c r="AN644" t="s">
        <v>15</v>
      </c>
      <c r="AO644" t="s">
        <v>16</v>
      </c>
      <c r="AP644" t="s">
        <v>17</v>
      </c>
      <c r="AQ644" t="s">
        <v>18</v>
      </c>
      <c r="AR644" t="s">
        <v>19</v>
      </c>
    </row>
    <row r="645" spans="1:44" ht="13.5" customHeight="1">
      <c r="A645" s="7"/>
      <c r="B645" s="7"/>
      <c r="C645" s="7"/>
      <c r="D645" s="8"/>
      <c r="F645" s="9" t="str">
        <f>(Sheet1!AE645)</f>
        <v/>
      </c>
      <c r="G645" t="str">
        <f>IF(OR(Sheet1!AH645="Yes",Sheet1!AF645="Yes"),"\\CMFP538\"&amp;Sheet1!AK645,"")</f>
        <v/>
      </c>
      <c r="H645" t="str">
        <f>IF(G645="","",Sheet1!AK645)</f>
        <v/>
      </c>
      <c r="I645" t="str">
        <f>IF(G645="","",Sheet1!AJ645)</f>
        <v/>
      </c>
      <c r="J645" t="e">
        <f>PROPER(Sheet1!Z645)</f>
        <v>#VALUE!</v>
      </c>
      <c r="K645" t="e">
        <f>PROPER(TRIM(IF(ISERROR(Sheet1!N645),Sheet1!Q645,Sheet1!N645)))</f>
        <v>#VALUE!</v>
      </c>
      <c r="L645" t="e">
        <f>PROPER(Sheet1!V645)</f>
        <v>#VALUE!</v>
      </c>
      <c r="M645" t="str">
        <f>TRIM(IF(ISERROR(Sheet1!P645),"",Sheet1!P645))</f>
        <v/>
      </c>
      <c r="N645" s="6" t="e">
        <f>(Sheet1!AA645)</f>
        <v>#VALUE!</v>
      </c>
      <c r="O645" s="6" t="e">
        <f t="shared" si="61"/>
        <v>#VALUE!</v>
      </c>
      <c r="P645" s="6" t="e">
        <f>IF(Sheet1!X645="No","No",IF(Sheet1!X645="","No","Yes"))</f>
        <v>#VALUE!</v>
      </c>
      <c r="Q645" t="e">
        <f>(Sheet1!AB645)</f>
        <v>#VALUE!</v>
      </c>
      <c r="R645" s="6" t="e">
        <f>IF(Sheet1!F645=FALSE,Q645,Sheet1!G645&amp;Sheet1!F645)</f>
        <v>#VALUE!</v>
      </c>
      <c r="S645" s="6" t="e">
        <f t="shared" si="62"/>
        <v>#VALUE!</v>
      </c>
      <c r="T645" s="6" t="e">
        <f>IF(Sheet1!A645=0,"C=US;A= ;P=Regional Municip;O=Lisgar;S="&amp;K645&amp;";"&amp;"G="&amp;L645&amp;";"&amp;"I="&amp;M645&amp;";","C=US;A= ;P=Regional Municip;O=Lisgar;S="&amp;K645&amp;";"&amp;"G="&amp;L645&amp;Sheet1!A645&amp;";"&amp;"I="&amp;M645&amp;";")</f>
        <v>#N/A</v>
      </c>
      <c r="U645" t="str">
        <f ca="1">(Sheet1!AM645)</f>
        <v>DC4MDB06</v>
      </c>
      <c r="V645" t="e">
        <f>(Sheet1!AC645)</f>
        <v>#VALUE!</v>
      </c>
      <c r="W645" t="e">
        <f>Sheet3!D645</f>
        <v>#VALUE!</v>
      </c>
      <c r="X645" t="e">
        <f>Sheet3!E645</f>
        <v>#VALUE!</v>
      </c>
      <c r="Y645" t="str">
        <f t="shared" si="60"/>
        <v/>
      </c>
      <c r="Z645" t="str">
        <f>IF(ISERROR(Sheet1!AI645),"",Sheet1!AI645)</f>
        <v/>
      </c>
      <c r="AA645" t="e">
        <f>IF(Sheet1!W645="Councillors",5120,IF(Sheet1!W645="Information Technology Services Dept.",1024,IF(Sheet1!W645="City Clerk and Solicitor Dept",1953,"No")))</f>
        <v>#VALUE!</v>
      </c>
      <c r="AB645" s="5" t="s">
        <v>96</v>
      </c>
      <c r="AC645" t="e">
        <f>IF(Sheet1!W645="Councillors",4608,IF(Sheet1!W645="Information Technology Services Dept.",921,IF(Sheet1!W645="City Clerk and Solicitor Dept",1855,"No")))</f>
        <v>#VALUE!</v>
      </c>
      <c r="AD645" t="e">
        <f t="shared" si="63"/>
        <v>#VALUE!</v>
      </c>
      <c r="AE645" t="str">
        <f ca="1">IF(Sheet1!AM645="DC1MDB01","DC1",IF(Sheet1!AM645="DC1MDB02","DC1",IF(Sheet1!AM645="DC1MDB03","DC1",IF(Sheet1!AM645="DC1MDB04","DC1",IF(Sheet1!AM645="DC1MDB05","DC1",IF(Sheet1!AM645="DC1MDB06","DC1",IF(Sheet1!AM645="DC1MDB07","DC1",IF(Sheet1!AM645="DC1MDB08","DC1",IF(Sheet1!AM645="DC1MDB09","DC1",IF(Sheet1!AM645="DC1MDB10","DC1",IF(Sheet1!AM645="DC4MDB01","DC4",IF(Sheet1!AM645="DC4MDB02","DC4",IF(Sheet1!AM645="DC4MDB03","DC4",IF(Sheet1!AM645="DC4MDB04","DC4",IF(Sheet1!AM645="DC4MDB05","DC4",IF(Sheet1!AM645="DC4MDB06","DC4",IF(Sheet1!AM645="DC4MDB07","DC4",IF(Sheet1!AM645="DC4MDB08","DC4",IF(Sheet1!AM645="DC4MDB09","DC4",IF(Sheet1!AM645="DC4MDB10","DC4","$False"))))))))))))))))))))</f>
        <v>DC4</v>
      </c>
      <c r="AF645" t="s">
        <v>35</v>
      </c>
      <c r="AG645" t="e">
        <f t="shared" si="64"/>
        <v>#VALUE!</v>
      </c>
      <c r="AH645" t="e">
        <f t="shared" si="65"/>
        <v>#VALUE!</v>
      </c>
      <c r="AI645" t="s">
        <v>11</v>
      </c>
      <c r="AJ645" t="s">
        <v>12</v>
      </c>
      <c r="AK645" t="s">
        <v>13</v>
      </c>
      <c r="AL645" t="s">
        <v>14</v>
      </c>
      <c r="AM645" t="s">
        <v>5</v>
      </c>
      <c r="AN645" t="s">
        <v>15</v>
      </c>
      <c r="AO645" t="s">
        <v>16</v>
      </c>
      <c r="AP645" t="s">
        <v>17</v>
      </c>
      <c r="AQ645" t="s">
        <v>18</v>
      </c>
      <c r="AR645" t="s">
        <v>19</v>
      </c>
    </row>
    <row r="646" spans="1:44" ht="13.5" customHeight="1">
      <c r="A646" s="7"/>
      <c r="B646" s="7"/>
      <c r="C646" s="7"/>
      <c r="D646" s="8"/>
      <c r="F646" s="9" t="str">
        <f>(Sheet1!AE646)</f>
        <v/>
      </c>
      <c r="G646" t="str">
        <f>IF(OR(Sheet1!AH646="Yes",Sheet1!AF646="Yes"),"\\CMFP538\"&amp;Sheet1!AK646,"")</f>
        <v/>
      </c>
      <c r="H646" t="str">
        <f>IF(G646="","",Sheet1!AK646)</f>
        <v/>
      </c>
      <c r="I646" t="str">
        <f>IF(G646="","",Sheet1!AJ646)</f>
        <v/>
      </c>
      <c r="J646" t="e">
        <f>PROPER(Sheet1!Z646)</f>
        <v>#VALUE!</v>
      </c>
      <c r="K646" t="e">
        <f>PROPER(TRIM(IF(ISERROR(Sheet1!N646),Sheet1!Q646,Sheet1!N646)))</f>
        <v>#VALUE!</v>
      </c>
      <c r="L646" t="e">
        <f>PROPER(Sheet1!V646)</f>
        <v>#VALUE!</v>
      </c>
      <c r="M646" t="str">
        <f>TRIM(IF(ISERROR(Sheet1!P646),"",Sheet1!P646))</f>
        <v/>
      </c>
      <c r="N646" s="6" t="e">
        <f>(Sheet1!AA646)</f>
        <v>#VALUE!</v>
      </c>
      <c r="O646" s="6" t="e">
        <f t="shared" si="61"/>
        <v>#VALUE!</v>
      </c>
      <c r="P646" s="6" t="e">
        <f>IF(Sheet1!X646="No","No",IF(Sheet1!X646="","No","Yes"))</f>
        <v>#VALUE!</v>
      </c>
      <c r="Q646" t="e">
        <f>(Sheet1!AB646)</f>
        <v>#VALUE!</v>
      </c>
      <c r="R646" s="6" t="e">
        <f>IF(Sheet1!F646=FALSE,Q646,Sheet1!G646&amp;Sheet1!F646)</f>
        <v>#VALUE!</v>
      </c>
      <c r="S646" s="6" t="e">
        <f t="shared" si="62"/>
        <v>#VALUE!</v>
      </c>
      <c r="T646" s="6" t="e">
        <f>IF(Sheet1!A646=0,"C=US;A= ;P=Regional Municip;O=Lisgar;S="&amp;K646&amp;";"&amp;"G="&amp;L646&amp;";"&amp;"I="&amp;M646&amp;";","C=US;A= ;P=Regional Municip;O=Lisgar;S="&amp;K646&amp;";"&amp;"G="&amp;L646&amp;Sheet1!A646&amp;";"&amp;"I="&amp;M646&amp;";")</f>
        <v>#N/A</v>
      </c>
      <c r="U646" t="str">
        <f ca="1">(Sheet1!AM646)</f>
        <v>DC4MDB09</v>
      </c>
      <c r="V646" t="e">
        <f>(Sheet1!AC646)</f>
        <v>#VALUE!</v>
      </c>
      <c r="W646" t="e">
        <f>Sheet3!D646</f>
        <v>#VALUE!</v>
      </c>
      <c r="X646" t="e">
        <f>Sheet3!E646</f>
        <v>#VALUE!</v>
      </c>
      <c r="Y646" t="str">
        <f t="shared" si="60"/>
        <v/>
      </c>
      <c r="Z646" t="str">
        <f>IF(ISERROR(Sheet1!AI646),"",Sheet1!AI646)</f>
        <v/>
      </c>
      <c r="AA646" t="e">
        <f>IF(Sheet1!W646="Councillors",5120,IF(Sheet1!W646="Information Technology Services Dept.",1024,IF(Sheet1!W646="City Clerk and Solicitor Dept",1953,"No")))</f>
        <v>#VALUE!</v>
      </c>
      <c r="AB646" s="5" t="s">
        <v>96</v>
      </c>
      <c r="AC646" t="e">
        <f>IF(Sheet1!W646="Councillors",4608,IF(Sheet1!W646="Information Technology Services Dept.",921,IF(Sheet1!W646="City Clerk and Solicitor Dept",1855,"No")))</f>
        <v>#VALUE!</v>
      </c>
      <c r="AD646" t="e">
        <f t="shared" si="63"/>
        <v>#VALUE!</v>
      </c>
      <c r="AE646" t="str">
        <f ca="1">IF(Sheet1!AM646="DC1MDB01","DC1",IF(Sheet1!AM646="DC1MDB02","DC1",IF(Sheet1!AM646="DC1MDB03","DC1",IF(Sheet1!AM646="DC1MDB04","DC1",IF(Sheet1!AM646="DC1MDB05","DC1",IF(Sheet1!AM646="DC1MDB06","DC1",IF(Sheet1!AM646="DC1MDB07","DC1",IF(Sheet1!AM646="DC1MDB08","DC1",IF(Sheet1!AM646="DC1MDB09","DC1",IF(Sheet1!AM646="DC1MDB10","DC1",IF(Sheet1!AM646="DC4MDB01","DC4",IF(Sheet1!AM646="DC4MDB02","DC4",IF(Sheet1!AM646="DC4MDB03","DC4",IF(Sheet1!AM646="DC4MDB04","DC4",IF(Sheet1!AM646="DC4MDB05","DC4",IF(Sheet1!AM646="DC4MDB06","DC4",IF(Sheet1!AM646="DC4MDB07","DC4",IF(Sheet1!AM646="DC4MDB08","DC4",IF(Sheet1!AM646="DC4MDB09","DC4",IF(Sheet1!AM646="DC4MDB10","DC4","$False"))))))))))))))))))))</f>
        <v>DC4</v>
      </c>
      <c r="AF646" t="s">
        <v>35</v>
      </c>
      <c r="AG646" t="e">
        <f t="shared" si="64"/>
        <v>#VALUE!</v>
      </c>
      <c r="AH646" t="e">
        <f t="shared" si="65"/>
        <v>#VALUE!</v>
      </c>
      <c r="AI646" t="s">
        <v>11</v>
      </c>
      <c r="AJ646" t="s">
        <v>12</v>
      </c>
      <c r="AK646" t="s">
        <v>13</v>
      </c>
      <c r="AL646" t="s">
        <v>14</v>
      </c>
      <c r="AM646" t="s">
        <v>5</v>
      </c>
      <c r="AN646" t="s">
        <v>15</v>
      </c>
      <c r="AO646" t="s">
        <v>16</v>
      </c>
      <c r="AP646" t="s">
        <v>17</v>
      </c>
      <c r="AQ646" t="s">
        <v>18</v>
      </c>
      <c r="AR646" t="s">
        <v>19</v>
      </c>
    </row>
    <row r="647" spans="1:44" ht="13.5" customHeight="1">
      <c r="A647" s="7"/>
      <c r="B647" s="7"/>
      <c r="C647" s="7"/>
      <c r="D647" s="8"/>
      <c r="F647" s="9" t="str">
        <f>(Sheet1!AE647)</f>
        <v/>
      </c>
      <c r="G647" t="str">
        <f>IF(OR(Sheet1!AH647="Yes",Sheet1!AF647="Yes"),"\\CMFP538\"&amp;Sheet1!AK647,"")</f>
        <v/>
      </c>
      <c r="H647" t="str">
        <f>IF(G647="","",Sheet1!AK647)</f>
        <v/>
      </c>
      <c r="I647" t="str">
        <f>IF(G647="","",Sheet1!AJ647)</f>
        <v/>
      </c>
      <c r="J647" t="e">
        <f>PROPER(Sheet1!Z647)</f>
        <v>#VALUE!</v>
      </c>
      <c r="K647" t="e">
        <f>PROPER(TRIM(IF(ISERROR(Sheet1!N647),Sheet1!Q647,Sheet1!N647)))</f>
        <v>#VALUE!</v>
      </c>
      <c r="L647" t="e">
        <f>PROPER(Sheet1!V647)</f>
        <v>#VALUE!</v>
      </c>
      <c r="M647" t="str">
        <f>TRIM(IF(ISERROR(Sheet1!P647),"",Sheet1!P647))</f>
        <v/>
      </c>
      <c r="N647" s="6" t="e">
        <f>(Sheet1!AA647)</f>
        <v>#VALUE!</v>
      </c>
      <c r="O647" s="6" t="e">
        <f t="shared" si="61"/>
        <v>#VALUE!</v>
      </c>
      <c r="P647" s="6" t="e">
        <f>IF(Sheet1!X647="No","No",IF(Sheet1!X647="","No","Yes"))</f>
        <v>#VALUE!</v>
      </c>
      <c r="Q647" t="e">
        <f>(Sheet1!AB647)</f>
        <v>#VALUE!</v>
      </c>
      <c r="R647" s="6" t="e">
        <f>IF(Sheet1!F647=FALSE,Q647,Sheet1!G647&amp;Sheet1!F647)</f>
        <v>#VALUE!</v>
      </c>
      <c r="S647" s="6" t="e">
        <f t="shared" si="62"/>
        <v>#VALUE!</v>
      </c>
      <c r="T647" s="6" t="e">
        <f>IF(Sheet1!A647=0,"C=US;A= ;P=Regional Municip;O=Lisgar;S="&amp;K647&amp;";"&amp;"G="&amp;L647&amp;";"&amp;"I="&amp;M647&amp;";","C=US;A= ;P=Regional Municip;O=Lisgar;S="&amp;K647&amp;";"&amp;"G="&amp;L647&amp;Sheet1!A647&amp;";"&amp;"I="&amp;M647&amp;";")</f>
        <v>#N/A</v>
      </c>
      <c r="U647" t="str">
        <f ca="1">(Sheet1!AM647)</f>
        <v>DC1MDB07</v>
      </c>
      <c r="V647" t="e">
        <f>(Sheet1!AC647)</f>
        <v>#VALUE!</v>
      </c>
      <c r="W647" t="e">
        <f>Sheet3!D647</f>
        <v>#VALUE!</v>
      </c>
      <c r="X647" t="e">
        <f>Sheet3!E647</f>
        <v>#VALUE!</v>
      </c>
      <c r="Y647" t="str">
        <f t="shared" si="60"/>
        <v/>
      </c>
      <c r="Z647" t="str">
        <f>IF(ISERROR(Sheet1!AI647),"",Sheet1!AI647)</f>
        <v/>
      </c>
      <c r="AA647" t="e">
        <f>IF(Sheet1!W647="Councillors",5120,IF(Sheet1!W647="Information Technology Services Dept.",1024,IF(Sheet1!W647="City Clerk and Solicitor Dept",1953,"No")))</f>
        <v>#VALUE!</v>
      </c>
      <c r="AB647" s="5" t="s">
        <v>96</v>
      </c>
      <c r="AC647" t="e">
        <f>IF(Sheet1!W647="Councillors",4608,IF(Sheet1!W647="Information Technology Services Dept.",921,IF(Sheet1!W647="City Clerk and Solicitor Dept",1855,"No")))</f>
        <v>#VALUE!</v>
      </c>
      <c r="AD647" t="e">
        <f t="shared" si="63"/>
        <v>#VALUE!</v>
      </c>
      <c r="AE647" t="str">
        <f ca="1">IF(Sheet1!AM647="DC1MDB01","DC1",IF(Sheet1!AM647="DC1MDB02","DC1",IF(Sheet1!AM647="DC1MDB03","DC1",IF(Sheet1!AM647="DC1MDB04","DC1",IF(Sheet1!AM647="DC1MDB05","DC1",IF(Sheet1!AM647="DC1MDB06","DC1",IF(Sheet1!AM647="DC1MDB07","DC1",IF(Sheet1!AM647="DC1MDB08","DC1",IF(Sheet1!AM647="DC1MDB09","DC1",IF(Sheet1!AM647="DC1MDB10","DC1",IF(Sheet1!AM647="DC4MDB01","DC4",IF(Sheet1!AM647="DC4MDB02","DC4",IF(Sheet1!AM647="DC4MDB03","DC4",IF(Sheet1!AM647="DC4MDB04","DC4",IF(Sheet1!AM647="DC4MDB05","DC4",IF(Sheet1!AM647="DC4MDB06","DC4",IF(Sheet1!AM647="DC4MDB07","DC4",IF(Sheet1!AM647="DC4MDB08","DC4",IF(Sheet1!AM647="DC4MDB09","DC4",IF(Sheet1!AM647="DC4MDB10","DC4","$False"))))))))))))))))))))</f>
        <v>DC1</v>
      </c>
      <c r="AF647" t="s">
        <v>35</v>
      </c>
      <c r="AG647" t="e">
        <f t="shared" si="64"/>
        <v>#VALUE!</v>
      </c>
      <c r="AH647" t="e">
        <f t="shared" si="65"/>
        <v>#VALUE!</v>
      </c>
      <c r="AI647" t="s">
        <v>11</v>
      </c>
      <c r="AJ647" t="s">
        <v>12</v>
      </c>
      <c r="AK647" t="s">
        <v>13</v>
      </c>
      <c r="AL647" t="s">
        <v>14</v>
      </c>
      <c r="AM647" t="s">
        <v>5</v>
      </c>
      <c r="AN647" t="s">
        <v>15</v>
      </c>
      <c r="AO647" t="s">
        <v>16</v>
      </c>
      <c r="AP647" t="s">
        <v>17</v>
      </c>
      <c r="AQ647" t="s">
        <v>18</v>
      </c>
      <c r="AR647" t="s">
        <v>19</v>
      </c>
    </row>
    <row r="648" spans="1:44" ht="13.5" customHeight="1">
      <c r="A648" s="7"/>
      <c r="B648" s="7"/>
      <c r="C648" s="7"/>
      <c r="D648" s="8"/>
      <c r="F648" s="9" t="str">
        <f>(Sheet1!AE648)</f>
        <v/>
      </c>
      <c r="G648" t="str">
        <f>IF(OR(Sheet1!AH648="Yes",Sheet1!AF648="Yes"),"\\CMFP538\"&amp;Sheet1!AK648,"")</f>
        <v/>
      </c>
      <c r="H648" t="str">
        <f>IF(G648="","",Sheet1!AK648)</f>
        <v/>
      </c>
      <c r="I648" t="str">
        <f>IF(G648="","",Sheet1!AJ648)</f>
        <v/>
      </c>
      <c r="J648" t="e">
        <f>PROPER(Sheet1!Z648)</f>
        <v>#VALUE!</v>
      </c>
      <c r="K648" t="e">
        <f>PROPER(TRIM(IF(ISERROR(Sheet1!N648),Sheet1!Q648,Sheet1!N648)))</f>
        <v>#VALUE!</v>
      </c>
      <c r="L648" t="e">
        <f>PROPER(Sheet1!V648)</f>
        <v>#VALUE!</v>
      </c>
      <c r="M648" t="str">
        <f>TRIM(IF(ISERROR(Sheet1!P648),"",Sheet1!P648))</f>
        <v/>
      </c>
      <c r="N648" s="6" t="e">
        <f>(Sheet1!AA648)</f>
        <v>#VALUE!</v>
      </c>
      <c r="O648" s="6" t="e">
        <f t="shared" si="61"/>
        <v>#VALUE!</v>
      </c>
      <c r="P648" s="6" t="e">
        <f>IF(Sheet1!X648="No","No",IF(Sheet1!X648="","No","Yes"))</f>
        <v>#VALUE!</v>
      </c>
      <c r="Q648" t="e">
        <f>(Sheet1!AB648)</f>
        <v>#VALUE!</v>
      </c>
      <c r="R648" s="6" t="e">
        <f>IF(Sheet1!F648=FALSE,Q648,Sheet1!G648&amp;Sheet1!F648)</f>
        <v>#VALUE!</v>
      </c>
      <c r="S648" s="6" t="e">
        <f t="shared" si="62"/>
        <v>#VALUE!</v>
      </c>
      <c r="T648" s="6" t="e">
        <f>IF(Sheet1!A648=0,"C=US;A= ;P=Regional Municip;O=Lisgar;S="&amp;K648&amp;";"&amp;"G="&amp;L648&amp;";"&amp;"I="&amp;M648&amp;";","C=US;A= ;P=Regional Municip;O=Lisgar;S="&amp;K648&amp;";"&amp;"G="&amp;L648&amp;Sheet1!A648&amp;";"&amp;"I="&amp;M648&amp;";")</f>
        <v>#N/A</v>
      </c>
      <c r="U648" t="str">
        <f ca="1">(Sheet1!AM648)</f>
        <v>DC4MDB10</v>
      </c>
      <c r="V648" t="e">
        <f>(Sheet1!AC648)</f>
        <v>#VALUE!</v>
      </c>
      <c r="W648" t="e">
        <f>Sheet3!D648</f>
        <v>#VALUE!</v>
      </c>
      <c r="X648" t="e">
        <f>Sheet3!E648</f>
        <v>#VALUE!</v>
      </c>
      <c r="Y648" t="str">
        <f t="shared" si="60"/>
        <v/>
      </c>
      <c r="Z648" t="str">
        <f>IF(ISERROR(Sheet1!AI648),"",Sheet1!AI648)</f>
        <v/>
      </c>
      <c r="AA648" t="e">
        <f>IF(Sheet1!W648="Councillors",5120,IF(Sheet1!W648="Information Technology Services Dept.",1024,IF(Sheet1!W648="City Clerk and Solicitor Dept",1953,"No")))</f>
        <v>#VALUE!</v>
      </c>
      <c r="AB648" s="5" t="s">
        <v>96</v>
      </c>
      <c r="AC648" t="e">
        <f>IF(Sheet1!W648="Councillors",4608,IF(Sheet1!W648="Information Technology Services Dept.",921,IF(Sheet1!W648="City Clerk and Solicitor Dept",1855,"No")))</f>
        <v>#VALUE!</v>
      </c>
      <c r="AD648" t="e">
        <f t="shared" si="63"/>
        <v>#VALUE!</v>
      </c>
      <c r="AE648" t="str">
        <f ca="1">IF(Sheet1!AM648="DC1MDB01","DC1",IF(Sheet1!AM648="DC1MDB02","DC1",IF(Sheet1!AM648="DC1MDB03","DC1",IF(Sheet1!AM648="DC1MDB04","DC1",IF(Sheet1!AM648="DC1MDB05","DC1",IF(Sheet1!AM648="DC1MDB06","DC1",IF(Sheet1!AM648="DC1MDB07","DC1",IF(Sheet1!AM648="DC1MDB08","DC1",IF(Sheet1!AM648="DC1MDB09","DC1",IF(Sheet1!AM648="DC1MDB10","DC1",IF(Sheet1!AM648="DC4MDB01","DC4",IF(Sheet1!AM648="DC4MDB02","DC4",IF(Sheet1!AM648="DC4MDB03","DC4",IF(Sheet1!AM648="DC4MDB04","DC4",IF(Sheet1!AM648="DC4MDB05","DC4",IF(Sheet1!AM648="DC4MDB06","DC4",IF(Sheet1!AM648="DC4MDB07","DC4",IF(Sheet1!AM648="DC4MDB08","DC4",IF(Sheet1!AM648="DC4MDB09","DC4",IF(Sheet1!AM648="DC4MDB10","DC4","$False"))))))))))))))))))))</f>
        <v>DC4</v>
      </c>
      <c r="AF648" t="s">
        <v>35</v>
      </c>
      <c r="AG648" t="e">
        <f t="shared" si="64"/>
        <v>#VALUE!</v>
      </c>
      <c r="AH648" t="e">
        <f t="shared" si="65"/>
        <v>#VALUE!</v>
      </c>
      <c r="AI648" t="s">
        <v>11</v>
      </c>
      <c r="AJ648" t="s">
        <v>12</v>
      </c>
      <c r="AK648" t="s">
        <v>13</v>
      </c>
      <c r="AL648" t="s">
        <v>14</v>
      </c>
      <c r="AM648" t="s">
        <v>5</v>
      </c>
      <c r="AN648" t="s">
        <v>15</v>
      </c>
      <c r="AO648" t="s">
        <v>16</v>
      </c>
      <c r="AP648" t="s">
        <v>17</v>
      </c>
      <c r="AQ648" t="s">
        <v>18</v>
      </c>
      <c r="AR648" t="s">
        <v>19</v>
      </c>
    </row>
    <row r="649" spans="1:44" ht="13.5" customHeight="1">
      <c r="A649" s="7"/>
      <c r="B649" s="7"/>
      <c r="C649" s="7"/>
      <c r="D649" s="8"/>
      <c r="F649" s="9" t="str">
        <f>(Sheet1!AE649)</f>
        <v/>
      </c>
      <c r="G649" t="str">
        <f>IF(OR(Sheet1!AH649="Yes",Sheet1!AF649="Yes"),"\\CMFP538\"&amp;Sheet1!AK649,"")</f>
        <v/>
      </c>
      <c r="H649" t="str">
        <f>IF(G649="","",Sheet1!AK649)</f>
        <v/>
      </c>
      <c r="I649" t="str">
        <f>IF(G649="","",Sheet1!AJ649)</f>
        <v/>
      </c>
      <c r="J649" t="e">
        <f>PROPER(Sheet1!Z649)</f>
        <v>#VALUE!</v>
      </c>
      <c r="K649" t="e">
        <f>PROPER(TRIM(IF(ISERROR(Sheet1!N649),Sheet1!Q649,Sheet1!N649)))</f>
        <v>#VALUE!</v>
      </c>
      <c r="L649" t="e">
        <f>PROPER(Sheet1!V649)</f>
        <v>#VALUE!</v>
      </c>
      <c r="M649" t="str">
        <f>TRIM(IF(ISERROR(Sheet1!P649),"",Sheet1!P649))</f>
        <v/>
      </c>
      <c r="N649" s="6" t="e">
        <f>(Sheet1!AA649)</f>
        <v>#VALUE!</v>
      </c>
      <c r="O649" s="6" t="e">
        <f t="shared" si="61"/>
        <v>#VALUE!</v>
      </c>
      <c r="P649" s="6" t="e">
        <f>IF(Sheet1!X649="No","No",IF(Sheet1!X649="","No","Yes"))</f>
        <v>#VALUE!</v>
      </c>
      <c r="Q649" t="e">
        <f>(Sheet1!AB649)</f>
        <v>#VALUE!</v>
      </c>
      <c r="R649" s="6" t="e">
        <f>IF(Sheet1!F649=FALSE,Q649,Sheet1!G649&amp;Sheet1!F649)</f>
        <v>#VALUE!</v>
      </c>
      <c r="S649" s="6" t="e">
        <f t="shared" si="62"/>
        <v>#VALUE!</v>
      </c>
      <c r="T649" s="6" t="e">
        <f>IF(Sheet1!A649=0,"C=US;A= ;P=Regional Municip;O=Lisgar;S="&amp;K649&amp;";"&amp;"G="&amp;L649&amp;";"&amp;"I="&amp;M649&amp;";","C=US;A= ;P=Regional Municip;O=Lisgar;S="&amp;K649&amp;";"&amp;"G="&amp;L649&amp;Sheet1!A649&amp;";"&amp;"I="&amp;M649&amp;";")</f>
        <v>#N/A</v>
      </c>
      <c r="U649" t="str">
        <f ca="1">(Sheet1!AM649)</f>
        <v>DC1MDB06</v>
      </c>
      <c r="V649" t="e">
        <f>(Sheet1!AC649)</f>
        <v>#VALUE!</v>
      </c>
      <c r="W649" t="e">
        <f>Sheet3!D649</f>
        <v>#VALUE!</v>
      </c>
      <c r="X649" t="e">
        <f>Sheet3!E649</f>
        <v>#VALUE!</v>
      </c>
      <c r="Y649" t="str">
        <f t="shared" si="60"/>
        <v/>
      </c>
      <c r="Z649" t="str">
        <f>IF(ISERROR(Sheet1!AI649),"",Sheet1!AI649)</f>
        <v/>
      </c>
      <c r="AA649" t="e">
        <f>IF(Sheet1!W649="Councillors",5120,IF(Sheet1!W649="Information Technology Services Dept.",1024,IF(Sheet1!W649="City Clerk and Solicitor Dept",1953,"No")))</f>
        <v>#VALUE!</v>
      </c>
      <c r="AB649" s="5" t="s">
        <v>96</v>
      </c>
      <c r="AC649" t="e">
        <f>IF(Sheet1!W649="Councillors",4608,IF(Sheet1!W649="Information Technology Services Dept.",921,IF(Sheet1!W649="City Clerk and Solicitor Dept",1855,"No")))</f>
        <v>#VALUE!</v>
      </c>
      <c r="AD649" t="e">
        <f t="shared" si="63"/>
        <v>#VALUE!</v>
      </c>
      <c r="AE649" t="str">
        <f ca="1">IF(Sheet1!AM649="DC1MDB01","DC1",IF(Sheet1!AM649="DC1MDB02","DC1",IF(Sheet1!AM649="DC1MDB03","DC1",IF(Sheet1!AM649="DC1MDB04","DC1",IF(Sheet1!AM649="DC1MDB05","DC1",IF(Sheet1!AM649="DC1MDB06","DC1",IF(Sheet1!AM649="DC1MDB07","DC1",IF(Sheet1!AM649="DC1MDB08","DC1",IF(Sheet1!AM649="DC1MDB09","DC1",IF(Sheet1!AM649="DC1MDB10","DC1",IF(Sheet1!AM649="DC4MDB01","DC4",IF(Sheet1!AM649="DC4MDB02","DC4",IF(Sheet1!AM649="DC4MDB03","DC4",IF(Sheet1!AM649="DC4MDB04","DC4",IF(Sheet1!AM649="DC4MDB05","DC4",IF(Sheet1!AM649="DC4MDB06","DC4",IF(Sheet1!AM649="DC4MDB07","DC4",IF(Sheet1!AM649="DC4MDB08","DC4",IF(Sheet1!AM649="DC4MDB09","DC4",IF(Sheet1!AM649="DC4MDB10","DC4","$False"))))))))))))))))))))</f>
        <v>DC1</v>
      </c>
      <c r="AF649" t="s">
        <v>35</v>
      </c>
      <c r="AG649" t="e">
        <f t="shared" si="64"/>
        <v>#VALUE!</v>
      </c>
      <c r="AH649" t="e">
        <f t="shared" si="65"/>
        <v>#VALUE!</v>
      </c>
      <c r="AI649" t="s">
        <v>11</v>
      </c>
      <c r="AJ649" t="s">
        <v>12</v>
      </c>
      <c r="AK649" t="s">
        <v>13</v>
      </c>
      <c r="AL649" t="s">
        <v>14</v>
      </c>
      <c r="AM649" t="s">
        <v>5</v>
      </c>
      <c r="AN649" t="s">
        <v>15</v>
      </c>
      <c r="AO649" t="s">
        <v>16</v>
      </c>
      <c r="AP649" t="s">
        <v>17</v>
      </c>
      <c r="AQ649" t="s">
        <v>18</v>
      </c>
      <c r="AR649" t="s">
        <v>19</v>
      </c>
    </row>
    <row r="650" spans="1:44" ht="13.5" customHeight="1">
      <c r="A650" s="7"/>
      <c r="B650" s="7"/>
      <c r="C650" s="7"/>
      <c r="D650" s="8"/>
      <c r="F650" s="9" t="str">
        <f>(Sheet1!AE650)</f>
        <v/>
      </c>
      <c r="G650" t="str">
        <f>IF(OR(Sheet1!AH650="Yes",Sheet1!AF650="Yes"),"\\CMFP538\"&amp;Sheet1!AK650,"")</f>
        <v/>
      </c>
      <c r="H650" t="str">
        <f>IF(G650="","",Sheet1!AK650)</f>
        <v/>
      </c>
      <c r="I650" t="str">
        <f>IF(G650="","",Sheet1!AJ650)</f>
        <v/>
      </c>
      <c r="J650" t="e">
        <f>PROPER(Sheet1!Z650)</f>
        <v>#VALUE!</v>
      </c>
      <c r="K650" t="e">
        <f>PROPER(TRIM(IF(ISERROR(Sheet1!N650),Sheet1!Q650,Sheet1!N650)))</f>
        <v>#VALUE!</v>
      </c>
      <c r="L650" t="e">
        <f>PROPER(Sheet1!V650)</f>
        <v>#VALUE!</v>
      </c>
      <c r="M650" t="str">
        <f>TRIM(IF(ISERROR(Sheet1!P650),"",Sheet1!P650))</f>
        <v/>
      </c>
      <c r="N650" s="6" t="e">
        <f>(Sheet1!AA650)</f>
        <v>#VALUE!</v>
      </c>
      <c r="O650" s="6" t="e">
        <f t="shared" si="61"/>
        <v>#VALUE!</v>
      </c>
      <c r="P650" s="6" t="e">
        <f>IF(Sheet1!X650="No","No",IF(Sheet1!X650="","No","Yes"))</f>
        <v>#VALUE!</v>
      </c>
      <c r="Q650" t="e">
        <f>(Sheet1!AB650)</f>
        <v>#VALUE!</v>
      </c>
      <c r="R650" s="6" t="e">
        <f>IF(Sheet1!F650=FALSE,Q650,Sheet1!G650&amp;Sheet1!F650)</f>
        <v>#VALUE!</v>
      </c>
      <c r="S650" s="6" t="e">
        <f t="shared" si="62"/>
        <v>#VALUE!</v>
      </c>
      <c r="T650" s="6" t="e">
        <f>IF(Sheet1!A650=0,"C=US;A= ;P=Regional Municip;O=Lisgar;S="&amp;K650&amp;";"&amp;"G="&amp;L650&amp;";"&amp;"I="&amp;M650&amp;";","C=US;A= ;P=Regional Municip;O=Lisgar;S="&amp;K650&amp;";"&amp;"G="&amp;L650&amp;Sheet1!A650&amp;";"&amp;"I="&amp;M650&amp;";")</f>
        <v>#N/A</v>
      </c>
      <c r="U650" t="str">
        <f ca="1">(Sheet1!AM650)</f>
        <v>DC1MDB03</v>
      </c>
      <c r="V650" t="e">
        <f>(Sheet1!AC650)</f>
        <v>#VALUE!</v>
      </c>
      <c r="W650" t="e">
        <f>Sheet3!D650</f>
        <v>#VALUE!</v>
      </c>
      <c r="X650" t="e">
        <f>Sheet3!E650</f>
        <v>#VALUE!</v>
      </c>
      <c r="Y650" t="str">
        <f t="shared" si="60"/>
        <v/>
      </c>
      <c r="Z650" t="str">
        <f>IF(ISERROR(Sheet1!AI650),"",Sheet1!AI650)</f>
        <v/>
      </c>
      <c r="AA650" t="e">
        <f>IF(Sheet1!W650="Councillors",5120,IF(Sheet1!W650="Information Technology Services Dept.",1024,IF(Sheet1!W650="City Clerk and Solicitor Dept",1953,"No")))</f>
        <v>#VALUE!</v>
      </c>
      <c r="AB650" s="5" t="s">
        <v>96</v>
      </c>
      <c r="AC650" t="e">
        <f>IF(Sheet1!W650="Councillors",4608,IF(Sheet1!W650="Information Technology Services Dept.",921,IF(Sheet1!W650="City Clerk and Solicitor Dept",1855,"No")))</f>
        <v>#VALUE!</v>
      </c>
      <c r="AD650" t="e">
        <f t="shared" si="63"/>
        <v>#VALUE!</v>
      </c>
      <c r="AE650" t="str">
        <f ca="1">IF(Sheet1!AM650="DC1MDB01","DC1",IF(Sheet1!AM650="DC1MDB02","DC1",IF(Sheet1!AM650="DC1MDB03","DC1",IF(Sheet1!AM650="DC1MDB04","DC1",IF(Sheet1!AM650="DC1MDB05","DC1",IF(Sheet1!AM650="DC1MDB06","DC1",IF(Sheet1!AM650="DC1MDB07","DC1",IF(Sheet1!AM650="DC1MDB08","DC1",IF(Sheet1!AM650="DC1MDB09","DC1",IF(Sheet1!AM650="DC1MDB10","DC1",IF(Sheet1!AM650="DC4MDB01","DC4",IF(Sheet1!AM650="DC4MDB02","DC4",IF(Sheet1!AM650="DC4MDB03","DC4",IF(Sheet1!AM650="DC4MDB04","DC4",IF(Sheet1!AM650="DC4MDB05","DC4",IF(Sheet1!AM650="DC4MDB06","DC4",IF(Sheet1!AM650="DC4MDB07","DC4",IF(Sheet1!AM650="DC4MDB08","DC4",IF(Sheet1!AM650="DC4MDB09","DC4",IF(Sheet1!AM650="DC4MDB10","DC4","$False"))))))))))))))))))))</f>
        <v>DC1</v>
      </c>
      <c r="AF650" t="s">
        <v>35</v>
      </c>
      <c r="AG650" t="e">
        <f t="shared" si="64"/>
        <v>#VALUE!</v>
      </c>
      <c r="AH650" t="e">
        <f t="shared" si="65"/>
        <v>#VALUE!</v>
      </c>
      <c r="AI650" t="s">
        <v>11</v>
      </c>
      <c r="AJ650" t="s">
        <v>12</v>
      </c>
      <c r="AK650" t="s">
        <v>13</v>
      </c>
      <c r="AL650" t="s">
        <v>14</v>
      </c>
      <c r="AM650" t="s">
        <v>5</v>
      </c>
      <c r="AN650" t="s">
        <v>15</v>
      </c>
      <c r="AO650" t="s">
        <v>16</v>
      </c>
      <c r="AP650" t="s">
        <v>17</v>
      </c>
      <c r="AQ650" t="s">
        <v>18</v>
      </c>
      <c r="AR650" t="s">
        <v>19</v>
      </c>
    </row>
    <row r="651" spans="1:44" ht="13.5" customHeight="1">
      <c r="A651" s="7"/>
      <c r="B651" s="7"/>
      <c r="C651" s="7"/>
      <c r="D651" s="8"/>
      <c r="F651" s="9" t="str">
        <f>(Sheet1!AE651)</f>
        <v/>
      </c>
      <c r="G651" t="str">
        <f>IF(OR(Sheet1!AH651="Yes",Sheet1!AF651="Yes"),"\\CMFP538\"&amp;Sheet1!AK651,"")</f>
        <v/>
      </c>
      <c r="H651" t="str">
        <f>IF(G651="","",Sheet1!AK651)</f>
        <v/>
      </c>
      <c r="I651" t="str">
        <f>IF(G651="","",Sheet1!AJ651)</f>
        <v/>
      </c>
      <c r="J651" t="e">
        <f>PROPER(Sheet1!Z651)</f>
        <v>#VALUE!</v>
      </c>
      <c r="K651" t="e">
        <f>PROPER(TRIM(IF(ISERROR(Sheet1!N651),Sheet1!Q651,Sheet1!N651)))</f>
        <v>#VALUE!</v>
      </c>
      <c r="L651" t="e">
        <f>PROPER(Sheet1!V651)</f>
        <v>#VALUE!</v>
      </c>
      <c r="M651" t="str">
        <f>TRIM(IF(ISERROR(Sheet1!P651),"",Sheet1!P651))</f>
        <v/>
      </c>
      <c r="N651" s="6" t="e">
        <f>(Sheet1!AA651)</f>
        <v>#VALUE!</v>
      </c>
      <c r="O651" s="6" t="e">
        <f t="shared" si="61"/>
        <v>#VALUE!</v>
      </c>
      <c r="P651" s="6" t="e">
        <f>IF(Sheet1!X651="No","No",IF(Sheet1!X651="","No","Yes"))</f>
        <v>#VALUE!</v>
      </c>
      <c r="Q651" t="e">
        <f>(Sheet1!AB651)</f>
        <v>#VALUE!</v>
      </c>
      <c r="R651" s="6" t="e">
        <f>IF(Sheet1!F651=FALSE,Q651,Sheet1!G651&amp;Sheet1!F651)</f>
        <v>#VALUE!</v>
      </c>
      <c r="S651" s="6" t="e">
        <f t="shared" si="62"/>
        <v>#VALUE!</v>
      </c>
      <c r="T651" s="6" t="e">
        <f>IF(Sheet1!A651=0,"C=US;A= ;P=Regional Municip;O=Lisgar;S="&amp;K651&amp;";"&amp;"G="&amp;L651&amp;";"&amp;"I="&amp;M651&amp;";","C=US;A= ;P=Regional Municip;O=Lisgar;S="&amp;K651&amp;";"&amp;"G="&amp;L651&amp;Sheet1!A651&amp;";"&amp;"I="&amp;M651&amp;";")</f>
        <v>#N/A</v>
      </c>
      <c r="U651" t="str">
        <f ca="1">(Sheet1!AM651)</f>
        <v>DC1MDB03</v>
      </c>
      <c r="V651" t="e">
        <f>(Sheet1!AC651)</f>
        <v>#VALUE!</v>
      </c>
      <c r="W651" t="e">
        <f>Sheet3!D651</f>
        <v>#VALUE!</v>
      </c>
      <c r="X651" t="e">
        <f>Sheet3!E651</f>
        <v>#VALUE!</v>
      </c>
      <c r="Y651" t="str">
        <f t="shared" si="60"/>
        <v/>
      </c>
      <c r="Z651" t="str">
        <f>IF(ISERROR(Sheet1!AI651),"",Sheet1!AI651)</f>
        <v/>
      </c>
      <c r="AA651" t="e">
        <f>IF(Sheet1!W651="Councillors",5120,IF(Sheet1!W651="Information Technology Services Dept.",1024,IF(Sheet1!W651="City Clerk and Solicitor Dept",1953,"No")))</f>
        <v>#VALUE!</v>
      </c>
      <c r="AB651" s="5" t="s">
        <v>96</v>
      </c>
      <c r="AC651" t="e">
        <f>IF(Sheet1!W651="Councillors",4608,IF(Sheet1!W651="Information Technology Services Dept.",921,IF(Sheet1!W651="City Clerk and Solicitor Dept",1855,"No")))</f>
        <v>#VALUE!</v>
      </c>
      <c r="AD651" t="e">
        <f t="shared" si="63"/>
        <v>#VALUE!</v>
      </c>
      <c r="AE651" t="str">
        <f ca="1">IF(Sheet1!AM651="DC1MDB01","DC1",IF(Sheet1!AM651="DC1MDB02","DC1",IF(Sheet1!AM651="DC1MDB03","DC1",IF(Sheet1!AM651="DC1MDB04","DC1",IF(Sheet1!AM651="DC1MDB05","DC1",IF(Sheet1!AM651="DC1MDB06","DC1",IF(Sheet1!AM651="DC1MDB07","DC1",IF(Sheet1!AM651="DC1MDB08","DC1",IF(Sheet1!AM651="DC1MDB09","DC1",IF(Sheet1!AM651="DC1MDB10","DC1",IF(Sheet1!AM651="DC4MDB01","DC4",IF(Sheet1!AM651="DC4MDB02","DC4",IF(Sheet1!AM651="DC4MDB03","DC4",IF(Sheet1!AM651="DC4MDB04","DC4",IF(Sheet1!AM651="DC4MDB05","DC4",IF(Sheet1!AM651="DC4MDB06","DC4",IF(Sheet1!AM651="DC4MDB07","DC4",IF(Sheet1!AM651="DC4MDB08","DC4",IF(Sheet1!AM651="DC4MDB09","DC4",IF(Sheet1!AM651="DC4MDB10","DC4","$False"))))))))))))))))))))</f>
        <v>DC1</v>
      </c>
      <c r="AF651" t="s">
        <v>35</v>
      </c>
      <c r="AG651" t="e">
        <f t="shared" si="64"/>
        <v>#VALUE!</v>
      </c>
      <c r="AH651" t="e">
        <f t="shared" si="65"/>
        <v>#VALUE!</v>
      </c>
      <c r="AI651" t="s">
        <v>11</v>
      </c>
      <c r="AJ651" t="s">
        <v>12</v>
      </c>
      <c r="AK651" t="s">
        <v>13</v>
      </c>
      <c r="AL651" t="s">
        <v>14</v>
      </c>
      <c r="AM651" t="s">
        <v>5</v>
      </c>
      <c r="AN651" t="s">
        <v>15</v>
      </c>
      <c r="AO651" t="s">
        <v>16</v>
      </c>
      <c r="AP651" t="s">
        <v>17</v>
      </c>
      <c r="AQ651" t="s">
        <v>18</v>
      </c>
      <c r="AR651" t="s">
        <v>19</v>
      </c>
    </row>
    <row r="652" spans="1:44" ht="13.5" customHeight="1">
      <c r="A652" s="7"/>
      <c r="B652" s="7"/>
      <c r="C652" s="7"/>
      <c r="D652" s="8"/>
      <c r="F652" s="9" t="str">
        <f>(Sheet1!AE652)</f>
        <v/>
      </c>
      <c r="G652" t="str">
        <f>IF(OR(Sheet1!AH652="Yes",Sheet1!AF652="Yes"),"\\CMFP538\"&amp;Sheet1!AK652,"")</f>
        <v/>
      </c>
      <c r="H652" t="str">
        <f>IF(G652="","",Sheet1!AK652)</f>
        <v/>
      </c>
      <c r="I652" t="str">
        <f>IF(G652="","",Sheet1!AJ652)</f>
        <v/>
      </c>
      <c r="J652" t="e">
        <f>PROPER(Sheet1!Z652)</f>
        <v>#VALUE!</v>
      </c>
      <c r="K652" t="e">
        <f>PROPER(TRIM(IF(ISERROR(Sheet1!N652),Sheet1!Q652,Sheet1!N652)))</f>
        <v>#VALUE!</v>
      </c>
      <c r="L652" t="e">
        <f>PROPER(Sheet1!V652)</f>
        <v>#VALUE!</v>
      </c>
      <c r="M652" t="str">
        <f>TRIM(IF(ISERROR(Sheet1!P652),"",Sheet1!P652))</f>
        <v/>
      </c>
      <c r="N652" s="6" t="e">
        <f>(Sheet1!AA652)</f>
        <v>#VALUE!</v>
      </c>
      <c r="O652" s="6" t="e">
        <f t="shared" si="61"/>
        <v>#VALUE!</v>
      </c>
      <c r="P652" s="6" t="e">
        <f>IF(Sheet1!X652="No","No",IF(Sheet1!X652="","No","Yes"))</f>
        <v>#VALUE!</v>
      </c>
      <c r="Q652" t="e">
        <f>(Sheet1!AB652)</f>
        <v>#VALUE!</v>
      </c>
      <c r="R652" s="6" t="e">
        <f>IF(Sheet1!F652=FALSE,Q652,Sheet1!G652&amp;Sheet1!F652)</f>
        <v>#VALUE!</v>
      </c>
      <c r="S652" s="6" t="e">
        <f t="shared" si="62"/>
        <v>#VALUE!</v>
      </c>
      <c r="T652" s="6" t="e">
        <f>IF(Sheet1!A652=0,"C=US;A= ;P=Regional Municip;O=Lisgar;S="&amp;K652&amp;";"&amp;"G="&amp;L652&amp;";"&amp;"I="&amp;M652&amp;";","C=US;A= ;P=Regional Municip;O=Lisgar;S="&amp;K652&amp;";"&amp;"G="&amp;L652&amp;Sheet1!A652&amp;";"&amp;"I="&amp;M652&amp;";")</f>
        <v>#N/A</v>
      </c>
      <c r="U652" t="str">
        <f ca="1">(Sheet1!AM652)</f>
        <v>DC4MDB04</v>
      </c>
      <c r="V652" t="e">
        <f>(Sheet1!AC652)</f>
        <v>#VALUE!</v>
      </c>
      <c r="W652" t="e">
        <f>Sheet3!D652</f>
        <v>#VALUE!</v>
      </c>
      <c r="X652" t="e">
        <f>Sheet3!E652</f>
        <v>#VALUE!</v>
      </c>
      <c r="Y652" t="str">
        <f t="shared" si="60"/>
        <v/>
      </c>
      <c r="Z652" t="str">
        <f>IF(ISERROR(Sheet1!AI652),"",Sheet1!AI652)</f>
        <v/>
      </c>
      <c r="AA652" t="e">
        <f>IF(Sheet1!W652="Councillors",5120,IF(Sheet1!W652="Information Technology Services Dept.",1024,IF(Sheet1!W652="City Clerk and Solicitor Dept",1953,"No")))</f>
        <v>#VALUE!</v>
      </c>
      <c r="AB652" s="5" t="s">
        <v>96</v>
      </c>
      <c r="AC652" t="e">
        <f>IF(Sheet1!W652="Councillors",4608,IF(Sheet1!W652="Information Technology Services Dept.",921,IF(Sheet1!W652="City Clerk and Solicitor Dept",1855,"No")))</f>
        <v>#VALUE!</v>
      </c>
      <c r="AD652" t="e">
        <f t="shared" si="63"/>
        <v>#VALUE!</v>
      </c>
      <c r="AE652" t="str">
        <f ca="1">IF(Sheet1!AM652="DC1MDB01","DC1",IF(Sheet1!AM652="DC1MDB02","DC1",IF(Sheet1!AM652="DC1MDB03","DC1",IF(Sheet1!AM652="DC1MDB04","DC1",IF(Sheet1!AM652="DC1MDB05","DC1",IF(Sheet1!AM652="DC1MDB06","DC1",IF(Sheet1!AM652="DC1MDB07","DC1",IF(Sheet1!AM652="DC1MDB08","DC1",IF(Sheet1!AM652="DC1MDB09","DC1",IF(Sheet1!AM652="DC1MDB10","DC1",IF(Sheet1!AM652="DC4MDB01","DC4",IF(Sheet1!AM652="DC4MDB02","DC4",IF(Sheet1!AM652="DC4MDB03","DC4",IF(Sheet1!AM652="DC4MDB04","DC4",IF(Sheet1!AM652="DC4MDB05","DC4",IF(Sheet1!AM652="DC4MDB06","DC4",IF(Sheet1!AM652="DC4MDB07","DC4",IF(Sheet1!AM652="DC4MDB08","DC4",IF(Sheet1!AM652="DC4MDB09","DC4",IF(Sheet1!AM652="DC4MDB10","DC4","$False"))))))))))))))))))))</f>
        <v>DC4</v>
      </c>
      <c r="AF652" t="s">
        <v>35</v>
      </c>
      <c r="AG652" t="e">
        <f t="shared" si="64"/>
        <v>#VALUE!</v>
      </c>
      <c r="AH652" t="e">
        <f t="shared" si="65"/>
        <v>#VALUE!</v>
      </c>
      <c r="AI652" t="s">
        <v>11</v>
      </c>
      <c r="AJ652" t="s">
        <v>12</v>
      </c>
      <c r="AK652" t="s">
        <v>13</v>
      </c>
      <c r="AL652" t="s">
        <v>14</v>
      </c>
      <c r="AM652" t="s">
        <v>5</v>
      </c>
      <c r="AN652" t="s">
        <v>15</v>
      </c>
      <c r="AO652" t="s">
        <v>16</v>
      </c>
      <c r="AP652" t="s">
        <v>17</v>
      </c>
      <c r="AQ652" t="s">
        <v>18</v>
      </c>
      <c r="AR652" t="s">
        <v>19</v>
      </c>
    </row>
    <row r="653" spans="1:44" ht="13.5" customHeight="1">
      <c r="A653" s="7"/>
      <c r="B653" s="7"/>
      <c r="C653" s="7"/>
      <c r="D653" s="8"/>
      <c r="F653" s="9" t="str">
        <f>(Sheet1!AE653)</f>
        <v/>
      </c>
      <c r="G653" t="str">
        <f>IF(OR(Sheet1!AH653="Yes",Sheet1!AF653="Yes"),"\\CMFP538\"&amp;Sheet1!AK653,"")</f>
        <v/>
      </c>
      <c r="H653" t="str">
        <f>IF(G653="","",Sheet1!AK653)</f>
        <v/>
      </c>
      <c r="I653" t="str">
        <f>IF(G653="","",Sheet1!AJ653)</f>
        <v/>
      </c>
      <c r="J653" t="e">
        <f>PROPER(Sheet1!Z653)</f>
        <v>#VALUE!</v>
      </c>
      <c r="K653" t="e">
        <f>PROPER(TRIM(IF(ISERROR(Sheet1!N653),Sheet1!Q653,Sheet1!N653)))</f>
        <v>#VALUE!</v>
      </c>
      <c r="L653" t="e">
        <f>PROPER(Sheet1!V653)</f>
        <v>#VALUE!</v>
      </c>
      <c r="M653" t="str">
        <f>TRIM(IF(ISERROR(Sheet1!P653),"",Sheet1!P653))</f>
        <v/>
      </c>
      <c r="N653" s="6" t="e">
        <f>(Sheet1!AA653)</f>
        <v>#VALUE!</v>
      </c>
      <c r="O653" s="6" t="e">
        <f t="shared" si="61"/>
        <v>#VALUE!</v>
      </c>
      <c r="P653" s="6" t="e">
        <f>IF(Sheet1!X653="No","No",IF(Sheet1!X653="","No","Yes"))</f>
        <v>#VALUE!</v>
      </c>
      <c r="Q653" t="e">
        <f>(Sheet1!AB653)</f>
        <v>#VALUE!</v>
      </c>
      <c r="R653" s="6" t="e">
        <f>IF(Sheet1!F653=FALSE,Q653,Sheet1!G653&amp;Sheet1!F653)</f>
        <v>#VALUE!</v>
      </c>
      <c r="S653" s="6" t="e">
        <f t="shared" si="62"/>
        <v>#VALUE!</v>
      </c>
      <c r="T653" s="6" t="e">
        <f>IF(Sheet1!A653=0,"C=US;A= ;P=Regional Municip;O=Lisgar;S="&amp;K653&amp;";"&amp;"G="&amp;L653&amp;";"&amp;"I="&amp;M653&amp;";","C=US;A= ;P=Regional Municip;O=Lisgar;S="&amp;K653&amp;";"&amp;"G="&amp;L653&amp;Sheet1!A653&amp;";"&amp;"I="&amp;M653&amp;";")</f>
        <v>#N/A</v>
      </c>
      <c r="U653" t="str">
        <f ca="1">(Sheet1!AM653)</f>
        <v>DC1MDB03</v>
      </c>
      <c r="V653" t="e">
        <f>(Sheet1!AC653)</f>
        <v>#VALUE!</v>
      </c>
      <c r="W653" t="e">
        <f>Sheet3!D653</f>
        <v>#VALUE!</v>
      </c>
      <c r="X653" t="e">
        <f>Sheet3!E653</f>
        <v>#VALUE!</v>
      </c>
      <c r="Y653" t="str">
        <f t="shared" si="60"/>
        <v/>
      </c>
      <c r="Z653" t="str">
        <f>IF(ISERROR(Sheet1!AI653),"",Sheet1!AI653)</f>
        <v/>
      </c>
      <c r="AA653" t="e">
        <f>IF(Sheet1!W653="Councillors",5120,IF(Sheet1!W653="Information Technology Services Dept.",1024,IF(Sheet1!W653="City Clerk and Solicitor Dept",1953,"No")))</f>
        <v>#VALUE!</v>
      </c>
      <c r="AB653" s="5" t="s">
        <v>96</v>
      </c>
      <c r="AC653" t="e">
        <f>IF(Sheet1!W653="Councillors",4608,IF(Sheet1!W653="Information Technology Services Dept.",921,IF(Sheet1!W653="City Clerk and Solicitor Dept",1855,"No")))</f>
        <v>#VALUE!</v>
      </c>
      <c r="AD653" t="e">
        <f t="shared" si="63"/>
        <v>#VALUE!</v>
      </c>
      <c r="AE653" t="str">
        <f ca="1">IF(Sheet1!AM653="DC1MDB01","DC1",IF(Sheet1!AM653="DC1MDB02","DC1",IF(Sheet1!AM653="DC1MDB03","DC1",IF(Sheet1!AM653="DC1MDB04","DC1",IF(Sheet1!AM653="DC1MDB05","DC1",IF(Sheet1!AM653="DC1MDB06","DC1",IF(Sheet1!AM653="DC1MDB07","DC1",IF(Sheet1!AM653="DC1MDB08","DC1",IF(Sheet1!AM653="DC1MDB09","DC1",IF(Sheet1!AM653="DC1MDB10","DC1",IF(Sheet1!AM653="DC4MDB01","DC4",IF(Sheet1!AM653="DC4MDB02","DC4",IF(Sheet1!AM653="DC4MDB03","DC4",IF(Sheet1!AM653="DC4MDB04","DC4",IF(Sheet1!AM653="DC4MDB05","DC4",IF(Sheet1!AM653="DC4MDB06","DC4",IF(Sheet1!AM653="DC4MDB07","DC4",IF(Sheet1!AM653="DC4MDB08","DC4",IF(Sheet1!AM653="DC4MDB09","DC4",IF(Sheet1!AM653="DC4MDB10","DC4","$False"))))))))))))))))))))</f>
        <v>DC1</v>
      </c>
      <c r="AF653" t="s">
        <v>35</v>
      </c>
      <c r="AG653" t="e">
        <f t="shared" si="64"/>
        <v>#VALUE!</v>
      </c>
      <c r="AH653" t="e">
        <f t="shared" si="65"/>
        <v>#VALUE!</v>
      </c>
      <c r="AI653" t="s">
        <v>11</v>
      </c>
      <c r="AJ653" t="s">
        <v>12</v>
      </c>
      <c r="AK653" t="s">
        <v>13</v>
      </c>
      <c r="AL653" t="s">
        <v>14</v>
      </c>
      <c r="AM653" t="s">
        <v>5</v>
      </c>
      <c r="AN653" t="s">
        <v>15</v>
      </c>
      <c r="AO653" t="s">
        <v>16</v>
      </c>
      <c r="AP653" t="s">
        <v>17</v>
      </c>
      <c r="AQ653" t="s">
        <v>18</v>
      </c>
      <c r="AR653" t="s">
        <v>19</v>
      </c>
    </row>
    <row r="654" spans="1:44" ht="13.5" customHeight="1">
      <c r="A654" s="7"/>
      <c r="B654" s="7"/>
      <c r="C654" s="7"/>
      <c r="D654" s="8"/>
      <c r="F654" s="9" t="str">
        <f>(Sheet1!AE654)</f>
        <v/>
      </c>
      <c r="G654" t="str">
        <f>IF(OR(Sheet1!AH654="Yes",Sheet1!AF654="Yes"),"\\CMFP538\"&amp;Sheet1!AK654,"")</f>
        <v/>
      </c>
      <c r="H654" t="str">
        <f>IF(G654="","",Sheet1!AK654)</f>
        <v/>
      </c>
      <c r="I654" t="str">
        <f>IF(G654="","",Sheet1!AJ654)</f>
        <v/>
      </c>
      <c r="J654" t="e">
        <f>PROPER(Sheet1!Z654)</f>
        <v>#VALUE!</v>
      </c>
      <c r="K654" t="e">
        <f>PROPER(TRIM(IF(ISERROR(Sheet1!N654),Sheet1!Q654,Sheet1!N654)))</f>
        <v>#VALUE!</v>
      </c>
      <c r="L654" t="e">
        <f>PROPER(Sheet1!V654)</f>
        <v>#VALUE!</v>
      </c>
      <c r="M654" t="str">
        <f>TRIM(IF(ISERROR(Sheet1!P654),"",Sheet1!P654))</f>
        <v/>
      </c>
      <c r="N654" s="6" t="e">
        <f>(Sheet1!AA654)</f>
        <v>#VALUE!</v>
      </c>
      <c r="O654" s="6" t="e">
        <f t="shared" si="61"/>
        <v>#VALUE!</v>
      </c>
      <c r="P654" s="6" t="e">
        <f>IF(Sheet1!X654="No","No",IF(Sheet1!X654="","No","Yes"))</f>
        <v>#VALUE!</v>
      </c>
      <c r="Q654" t="e">
        <f>(Sheet1!AB654)</f>
        <v>#VALUE!</v>
      </c>
      <c r="R654" s="6" t="e">
        <f>IF(Sheet1!F654=FALSE,Q654,Sheet1!G654&amp;Sheet1!F654)</f>
        <v>#VALUE!</v>
      </c>
      <c r="S654" s="6" t="e">
        <f t="shared" si="62"/>
        <v>#VALUE!</v>
      </c>
      <c r="T654" s="6" t="e">
        <f>IF(Sheet1!A654=0,"C=US;A= ;P=Regional Municip;O=Lisgar;S="&amp;K654&amp;";"&amp;"G="&amp;L654&amp;";"&amp;"I="&amp;M654&amp;";","C=US;A= ;P=Regional Municip;O=Lisgar;S="&amp;K654&amp;";"&amp;"G="&amp;L654&amp;Sheet1!A654&amp;";"&amp;"I="&amp;M654&amp;";")</f>
        <v>#N/A</v>
      </c>
      <c r="U654" t="str">
        <f ca="1">(Sheet1!AM654)</f>
        <v>DC1MDB06</v>
      </c>
      <c r="V654" t="e">
        <f>(Sheet1!AC654)</f>
        <v>#VALUE!</v>
      </c>
      <c r="W654" t="e">
        <f>Sheet3!D654</f>
        <v>#VALUE!</v>
      </c>
      <c r="X654" t="e">
        <f>Sheet3!E654</f>
        <v>#VALUE!</v>
      </c>
      <c r="Y654" t="str">
        <f t="shared" si="60"/>
        <v/>
      </c>
      <c r="Z654" t="str">
        <f>IF(ISERROR(Sheet1!AI654),"",Sheet1!AI654)</f>
        <v/>
      </c>
      <c r="AA654" t="e">
        <f>IF(Sheet1!W654="Councillors",5120,IF(Sheet1!W654="Information Technology Services Dept.",1024,IF(Sheet1!W654="City Clerk and Solicitor Dept",1953,"No")))</f>
        <v>#VALUE!</v>
      </c>
      <c r="AB654" s="5" t="s">
        <v>96</v>
      </c>
      <c r="AC654" t="e">
        <f>IF(Sheet1!W654="Councillors",4608,IF(Sheet1!W654="Information Technology Services Dept.",921,IF(Sheet1!W654="City Clerk and Solicitor Dept",1855,"No")))</f>
        <v>#VALUE!</v>
      </c>
      <c r="AD654" t="e">
        <f t="shared" si="63"/>
        <v>#VALUE!</v>
      </c>
      <c r="AE654" t="str">
        <f ca="1">IF(Sheet1!AM654="DC1MDB01","DC1",IF(Sheet1!AM654="DC1MDB02","DC1",IF(Sheet1!AM654="DC1MDB03","DC1",IF(Sheet1!AM654="DC1MDB04","DC1",IF(Sheet1!AM654="DC1MDB05","DC1",IF(Sheet1!AM654="DC1MDB06","DC1",IF(Sheet1!AM654="DC1MDB07","DC1",IF(Sheet1!AM654="DC1MDB08","DC1",IF(Sheet1!AM654="DC1MDB09","DC1",IF(Sheet1!AM654="DC1MDB10","DC1",IF(Sheet1!AM654="DC4MDB01","DC4",IF(Sheet1!AM654="DC4MDB02","DC4",IF(Sheet1!AM654="DC4MDB03","DC4",IF(Sheet1!AM654="DC4MDB04","DC4",IF(Sheet1!AM654="DC4MDB05","DC4",IF(Sheet1!AM654="DC4MDB06","DC4",IF(Sheet1!AM654="DC4MDB07","DC4",IF(Sheet1!AM654="DC4MDB08","DC4",IF(Sheet1!AM654="DC4MDB09","DC4",IF(Sheet1!AM654="DC4MDB10","DC4","$False"))))))))))))))))))))</f>
        <v>DC1</v>
      </c>
      <c r="AF654" t="s">
        <v>35</v>
      </c>
      <c r="AG654" t="e">
        <f t="shared" si="64"/>
        <v>#VALUE!</v>
      </c>
      <c r="AH654" t="e">
        <f t="shared" si="65"/>
        <v>#VALUE!</v>
      </c>
      <c r="AI654" t="s">
        <v>11</v>
      </c>
      <c r="AJ654" t="s">
        <v>12</v>
      </c>
      <c r="AK654" t="s">
        <v>13</v>
      </c>
      <c r="AL654" t="s">
        <v>14</v>
      </c>
      <c r="AM654" t="s">
        <v>5</v>
      </c>
      <c r="AN654" t="s">
        <v>15</v>
      </c>
      <c r="AO654" t="s">
        <v>16</v>
      </c>
      <c r="AP654" t="s">
        <v>17</v>
      </c>
      <c r="AQ654" t="s">
        <v>18</v>
      </c>
      <c r="AR654" t="s">
        <v>19</v>
      </c>
    </row>
    <row r="655" spans="1:44" ht="13.5" customHeight="1">
      <c r="A655" s="7"/>
      <c r="B655" s="7"/>
      <c r="C655" s="7"/>
      <c r="D655" s="8"/>
      <c r="F655" s="9" t="str">
        <f>(Sheet1!AE655)</f>
        <v/>
      </c>
      <c r="G655" t="str">
        <f>IF(OR(Sheet1!AH655="Yes",Sheet1!AF655="Yes"),"\\CMFP538\"&amp;Sheet1!AK655,"")</f>
        <v/>
      </c>
      <c r="H655" t="str">
        <f>IF(G655="","",Sheet1!AK655)</f>
        <v/>
      </c>
      <c r="I655" t="str">
        <f>IF(G655="","",Sheet1!AJ655)</f>
        <v/>
      </c>
      <c r="J655" t="e">
        <f>PROPER(Sheet1!Z655)</f>
        <v>#VALUE!</v>
      </c>
      <c r="K655" t="e">
        <f>PROPER(TRIM(IF(ISERROR(Sheet1!N655),Sheet1!Q655,Sheet1!N655)))</f>
        <v>#VALUE!</v>
      </c>
      <c r="L655" t="e">
        <f>PROPER(Sheet1!V655)</f>
        <v>#VALUE!</v>
      </c>
      <c r="M655" t="str">
        <f>TRIM(IF(ISERROR(Sheet1!P655),"",Sheet1!P655))</f>
        <v/>
      </c>
      <c r="N655" s="6" t="e">
        <f>(Sheet1!AA655)</f>
        <v>#VALUE!</v>
      </c>
      <c r="O655" s="6" t="e">
        <f t="shared" si="61"/>
        <v>#VALUE!</v>
      </c>
      <c r="P655" s="6" t="e">
        <f>IF(Sheet1!X655="No","No",IF(Sheet1!X655="","No","Yes"))</f>
        <v>#VALUE!</v>
      </c>
      <c r="Q655" t="e">
        <f>(Sheet1!AB655)</f>
        <v>#VALUE!</v>
      </c>
      <c r="R655" s="6" t="e">
        <f>IF(Sheet1!F655=FALSE,Q655,Sheet1!G655&amp;Sheet1!F655)</f>
        <v>#VALUE!</v>
      </c>
      <c r="S655" s="6" t="e">
        <f t="shared" si="62"/>
        <v>#VALUE!</v>
      </c>
      <c r="T655" s="6" t="e">
        <f>IF(Sheet1!A655=0,"C=US;A= ;P=Regional Municip;O=Lisgar;S="&amp;K655&amp;";"&amp;"G="&amp;L655&amp;";"&amp;"I="&amp;M655&amp;";","C=US;A= ;P=Regional Municip;O=Lisgar;S="&amp;K655&amp;";"&amp;"G="&amp;L655&amp;Sheet1!A655&amp;";"&amp;"I="&amp;M655&amp;";")</f>
        <v>#N/A</v>
      </c>
      <c r="U655" t="str">
        <f ca="1">(Sheet1!AM655)</f>
        <v>DC4MDB05</v>
      </c>
      <c r="V655" t="e">
        <f>(Sheet1!AC655)</f>
        <v>#VALUE!</v>
      </c>
      <c r="W655" t="e">
        <f>Sheet3!D655</f>
        <v>#VALUE!</v>
      </c>
      <c r="X655" t="e">
        <f>Sheet3!E655</f>
        <v>#VALUE!</v>
      </c>
      <c r="Y655" t="str">
        <f t="shared" si="60"/>
        <v/>
      </c>
      <c r="Z655" t="str">
        <f>IF(ISERROR(Sheet1!AI655),"",Sheet1!AI655)</f>
        <v/>
      </c>
      <c r="AA655" t="e">
        <f>IF(Sheet1!W655="Councillors",5120,IF(Sheet1!W655="Information Technology Services Dept.",1024,IF(Sheet1!W655="City Clerk and Solicitor Dept",1953,"No")))</f>
        <v>#VALUE!</v>
      </c>
      <c r="AB655" s="5" t="s">
        <v>96</v>
      </c>
      <c r="AC655" t="e">
        <f>IF(Sheet1!W655="Councillors",4608,IF(Sheet1!W655="Information Technology Services Dept.",921,IF(Sheet1!W655="City Clerk and Solicitor Dept",1855,"No")))</f>
        <v>#VALUE!</v>
      </c>
      <c r="AD655" t="e">
        <f t="shared" si="63"/>
        <v>#VALUE!</v>
      </c>
      <c r="AE655" t="str">
        <f ca="1">IF(Sheet1!AM655="DC1MDB01","DC1",IF(Sheet1!AM655="DC1MDB02","DC1",IF(Sheet1!AM655="DC1MDB03","DC1",IF(Sheet1!AM655="DC1MDB04","DC1",IF(Sheet1!AM655="DC1MDB05","DC1",IF(Sheet1!AM655="DC1MDB06","DC1",IF(Sheet1!AM655="DC1MDB07","DC1",IF(Sheet1!AM655="DC1MDB08","DC1",IF(Sheet1!AM655="DC1MDB09","DC1",IF(Sheet1!AM655="DC1MDB10","DC1",IF(Sheet1!AM655="DC4MDB01","DC4",IF(Sheet1!AM655="DC4MDB02","DC4",IF(Sheet1!AM655="DC4MDB03","DC4",IF(Sheet1!AM655="DC4MDB04","DC4",IF(Sheet1!AM655="DC4MDB05","DC4",IF(Sheet1!AM655="DC4MDB06","DC4",IF(Sheet1!AM655="DC4MDB07","DC4",IF(Sheet1!AM655="DC4MDB08","DC4",IF(Sheet1!AM655="DC4MDB09","DC4",IF(Sheet1!AM655="DC4MDB10","DC4","$False"))))))))))))))))))))</f>
        <v>DC4</v>
      </c>
      <c r="AF655" t="s">
        <v>35</v>
      </c>
      <c r="AG655" t="e">
        <f t="shared" si="64"/>
        <v>#VALUE!</v>
      </c>
      <c r="AH655" t="e">
        <f t="shared" si="65"/>
        <v>#VALUE!</v>
      </c>
      <c r="AI655" t="s">
        <v>11</v>
      </c>
      <c r="AJ655" t="s">
        <v>12</v>
      </c>
      <c r="AK655" t="s">
        <v>13</v>
      </c>
      <c r="AL655" t="s">
        <v>14</v>
      </c>
      <c r="AM655" t="s">
        <v>5</v>
      </c>
      <c r="AN655" t="s">
        <v>15</v>
      </c>
      <c r="AO655" t="s">
        <v>16</v>
      </c>
      <c r="AP655" t="s">
        <v>17</v>
      </c>
      <c r="AQ655" t="s">
        <v>18</v>
      </c>
      <c r="AR655" t="s">
        <v>19</v>
      </c>
    </row>
    <row r="656" spans="1:44" ht="13.5" customHeight="1">
      <c r="A656" s="7"/>
      <c r="B656" s="7"/>
      <c r="C656" s="7"/>
      <c r="D656" s="8"/>
      <c r="F656" s="9" t="str">
        <f>(Sheet1!AE656)</f>
        <v/>
      </c>
      <c r="G656" t="str">
        <f>IF(OR(Sheet1!AH656="Yes",Sheet1!AF656="Yes"),"\\CMFP538\"&amp;Sheet1!AK656,"")</f>
        <v/>
      </c>
      <c r="H656" t="str">
        <f>IF(G656="","",Sheet1!AK656)</f>
        <v/>
      </c>
      <c r="I656" t="str">
        <f>IF(G656="","",Sheet1!AJ656)</f>
        <v/>
      </c>
      <c r="J656" t="e">
        <f>PROPER(Sheet1!Z656)</f>
        <v>#VALUE!</v>
      </c>
      <c r="K656" t="e">
        <f>PROPER(TRIM(IF(ISERROR(Sheet1!N656),Sheet1!Q656,Sheet1!N656)))</f>
        <v>#VALUE!</v>
      </c>
      <c r="L656" t="e">
        <f>PROPER(Sheet1!V656)</f>
        <v>#VALUE!</v>
      </c>
      <c r="M656" t="str">
        <f>TRIM(IF(ISERROR(Sheet1!P656),"",Sheet1!P656))</f>
        <v/>
      </c>
      <c r="N656" s="6" t="e">
        <f>(Sheet1!AA656)</f>
        <v>#VALUE!</v>
      </c>
      <c r="O656" s="6" t="e">
        <f t="shared" si="61"/>
        <v>#VALUE!</v>
      </c>
      <c r="P656" s="6" t="e">
        <f>IF(Sheet1!X656="No","No",IF(Sheet1!X656="","No","Yes"))</f>
        <v>#VALUE!</v>
      </c>
      <c r="Q656" t="e">
        <f>(Sheet1!AB656)</f>
        <v>#VALUE!</v>
      </c>
      <c r="R656" s="6" t="e">
        <f>IF(Sheet1!F656=FALSE,Q656,Sheet1!G656&amp;Sheet1!F656)</f>
        <v>#VALUE!</v>
      </c>
      <c r="S656" s="6" t="e">
        <f t="shared" si="62"/>
        <v>#VALUE!</v>
      </c>
      <c r="T656" s="6" t="e">
        <f>IF(Sheet1!A656=0,"C=US;A= ;P=Regional Municip;O=Lisgar;S="&amp;K656&amp;";"&amp;"G="&amp;L656&amp;";"&amp;"I="&amp;M656&amp;";","C=US;A= ;P=Regional Municip;O=Lisgar;S="&amp;K656&amp;";"&amp;"G="&amp;L656&amp;Sheet1!A656&amp;";"&amp;"I="&amp;M656&amp;";")</f>
        <v>#N/A</v>
      </c>
      <c r="U656" t="str">
        <f ca="1">(Sheet1!AM656)</f>
        <v>DC4MDB05</v>
      </c>
      <c r="V656" t="e">
        <f>(Sheet1!AC656)</f>
        <v>#VALUE!</v>
      </c>
      <c r="W656" t="e">
        <f>Sheet3!D656</f>
        <v>#VALUE!</v>
      </c>
      <c r="X656" t="e">
        <f>Sheet3!E656</f>
        <v>#VALUE!</v>
      </c>
      <c r="Y656" t="str">
        <f t="shared" si="60"/>
        <v/>
      </c>
      <c r="Z656" t="str">
        <f>IF(ISERROR(Sheet1!AI656),"",Sheet1!AI656)</f>
        <v/>
      </c>
      <c r="AA656" t="e">
        <f>IF(Sheet1!W656="Councillors",5120,IF(Sheet1!W656="Information Technology Services Dept.",1024,IF(Sheet1!W656="City Clerk and Solicitor Dept",1953,"No")))</f>
        <v>#VALUE!</v>
      </c>
      <c r="AB656" s="5" t="s">
        <v>96</v>
      </c>
      <c r="AC656" t="e">
        <f>IF(Sheet1!W656="Councillors",4608,IF(Sheet1!W656="Information Technology Services Dept.",921,IF(Sheet1!W656="City Clerk and Solicitor Dept",1855,"No")))</f>
        <v>#VALUE!</v>
      </c>
      <c r="AD656" t="e">
        <f t="shared" si="63"/>
        <v>#VALUE!</v>
      </c>
      <c r="AE656" t="str">
        <f ca="1">IF(Sheet1!AM656="DC1MDB01","DC1",IF(Sheet1!AM656="DC1MDB02","DC1",IF(Sheet1!AM656="DC1MDB03","DC1",IF(Sheet1!AM656="DC1MDB04","DC1",IF(Sheet1!AM656="DC1MDB05","DC1",IF(Sheet1!AM656="DC1MDB06","DC1",IF(Sheet1!AM656="DC1MDB07","DC1",IF(Sheet1!AM656="DC1MDB08","DC1",IF(Sheet1!AM656="DC1MDB09","DC1",IF(Sheet1!AM656="DC1MDB10","DC1",IF(Sheet1!AM656="DC4MDB01","DC4",IF(Sheet1!AM656="DC4MDB02","DC4",IF(Sheet1!AM656="DC4MDB03","DC4",IF(Sheet1!AM656="DC4MDB04","DC4",IF(Sheet1!AM656="DC4MDB05","DC4",IF(Sheet1!AM656="DC4MDB06","DC4",IF(Sheet1!AM656="DC4MDB07","DC4",IF(Sheet1!AM656="DC4MDB08","DC4",IF(Sheet1!AM656="DC4MDB09","DC4",IF(Sheet1!AM656="DC4MDB10","DC4","$False"))))))))))))))))))))</f>
        <v>DC4</v>
      </c>
      <c r="AF656" t="s">
        <v>35</v>
      </c>
      <c r="AG656" t="e">
        <f t="shared" si="64"/>
        <v>#VALUE!</v>
      </c>
      <c r="AH656" t="e">
        <f t="shared" si="65"/>
        <v>#VALUE!</v>
      </c>
      <c r="AI656" t="s">
        <v>11</v>
      </c>
      <c r="AJ656" t="s">
        <v>12</v>
      </c>
      <c r="AK656" t="s">
        <v>13</v>
      </c>
      <c r="AL656" t="s">
        <v>14</v>
      </c>
      <c r="AM656" t="s">
        <v>5</v>
      </c>
      <c r="AN656" t="s">
        <v>15</v>
      </c>
      <c r="AO656" t="s">
        <v>16</v>
      </c>
      <c r="AP656" t="s">
        <v>17</v>
      </c>
      <c r="AQ656" t="s">
        <v>18</v>
      </c>
      <c r="AR656" t="s">
        <v>19</v>
      </c>
    </row>
    <row r="657" spans="1:44" ht="13.5" customHeight="1">
      <c r="A657" s="7"/>
      <c r="B657" s="7"/>
      <c r="C657" s="7"/>
      <c r="D657" s="8"/>
      <c r="F657" s="9" t="str">
        <f>(Sheet1!AE657)</f>
        <v/>
      </c>
      <c r="G657" t="str">
        <f>IF(OR(Sheet1!AH657="Yes",Sheet1!AF657="Yes"),"\\CMFP538\"&amp;Sheet1!AK657,"")</f>
        <v/>
      </c>
      <c r="H657" t="str">
        <f>IF(G657="","",Sheet1!AK657)</f>
        <v/>
      </c>
      <c r="I657" t="str">
        <f>IF(G657="","",Sheet1!AJ657)</f>
        <v/>
      </c>
      <c r="J657" t="e">
        <f>PROPER(Sheet1!Z657)</f>
        <v>#VALUE!</v>
      </c>
      <c r="K657" t="e">
        <f>PROPER(TRIM(IF(ISERROR(Sheet1!N657),Sheet1!Q657,Sheet1!N657)))</f>
        <v>#VALUE!</v>
      </c>
      <c r="L657" t="e">
        <f>PROPER(Sheet1!V657)</f>
        <v>#VALUE!</v>
      </c>
      <c r="M657" t="str">
        <f>TRIM(IF(ISERROR(Sheet1!P657),"",Sheet1!P657))</f>
        <v/>
      </c>
      <c r="N657" s="6" t="e">
        <f>(Sheet1!AA657)</f>
        <v>#VALUE!</v>
      </c>
      <c r="O657" s="6" t="e">
        <f t="shared" si="61"/>
        <v>#VALUE!</v>
      </c>
      <c r="P657" s="6" t="e">
        <f>IF(Sheet1!X657="No","No",IF(Sheet1!X657="","No","Yes"))</f>
        <v>#VALUE!</v>
      </c>
      <c r="Q657" t="e">
        <f>(Sheet1!AB657)</f>
        <v>#VALUE!</v>
      </c>
      <c r="R657" s="6" t="e">
        <f>IF(Sheet1!F657=FALSE,Q657,Sheet1!G657&amp;Sheet1!F657)</f>
        <v>#VALUE!</v>
      </c>
      <c r="S657" s="6" t="e">
        <f t="shared" si="62"/>
        <v>#VALUE!</v>
      </c>
      <c r="T657" s="6" t="e">
        <f>IF(Sheet1!A657=0,"C=US;A= ;P=Regional Municip;O=Lisgar;S="&amp;K657&amp;";"&amp;"G="&amp;L657&amp;";"&amp;"I="&amp;M657&amp;";","C=US;A= ;P=Regional Municip;O=Lisgar;S="&amp;K657&amp;";"&amp;"G="&amp;L657&amp;Sheet1!A657&amp;";"&amp;"I="&amp;M657&amp;";")</f>
        <v>#N/A</v>
      </c>
      <c r="U657" t="str">
        <f ca="1">(Sheet1!AM657)</f>
        <v>DC1MDB06</v>
      </c>
      <c r="V657" t="e">
        <f>(Sheet1!AC657)</f>
        <v>#VALUE!</v>
      </c>
      <c r="W657" t="e">
        <f>Sheet3!D657</f>
        <v>#VALUE!</v>
      </c>
      <c r="X657" t="e">
        <f>Sheet3!E657</f>
        <v>#VALUE!</v>
      </c>
      <c r="Y657" t="str">
        <f t="shared" si="60"/>
        <v/>
      </c>
      <c r="Z657" t="str">
        <f>IF(ISERROR(Sheet1!AI657),"",Sheet1!AI657)</f>
        <v/>
      </c>
      <c r="AA657" t="e">
        <f>IF(Sheet1!W657="Councillors",5120,IF(Sheet1!W657="Information Technology Services Dept.",1024,IF(Sheet1!W657="City Clerk and Solicitor Dept",1953,"No")))</f>
        <v>#VALUE!</v>
      </c>
      <c r="AB657" s="5" t="s">
        <v>96</v>
      </c>
      <c r="AC657" t="e">
        <f>IF(Sheet1!W657="Councillors",4608,IF(Sheet1!W657="Information Technology Services Dept.",921,IF(Sheet1!W657="City Clerk and Solicitor Dept",1855,"No")))</f>
        <v>#VALUE!</v>
      </c>
      <c r="AD657" t="e">
        <f t="shared" si="63"/>
        <v>#VALUE!</v>
      </c>
      <c r="AE657" t="str">
        <f ca="1">IF(Sheet1!AM657="DC1MDB01","DC1",IF(Sheet1!AM657="DC1MDB02","DC1",IF(Sheet1!AM657="DC1MDB03","DC1",IF(Sheet1!AM657="DC1MDB04","DC1",IF(Sheet1!AM657="DC1MDB05","DC1",IF(Sheet1!AM657="DC1MDB06","DC1",IF(Sheet1!AM657="DC1MDB07","DC1",IF(Sheet1!AM657="DC1MDB08","DC1",IF(Sheet1!AM657="DC1MDB09","DC1",IF(Sheet1!AM657="DC1MDB10","DC1",IF(Sheet1!AM657="DC4MDB01","DC4",IF(Sheet1!AM657="DC4MDB02","DC4",IF(Sheet1!AM657="DC4MDB03","DC4",IF(Sheet1!AM657="DC4MDB04","DC4",IF(Sheet1!AM657="DC4MDB05","DC4",IF(Sheet1!AM657="DC4MDB06","DC4",IF(Sheet1!AM657="DC4MDB07","DC4",IF(Sheet1!AM657="DC4MDB08","DC4",IF(Sheet1!AM657="DC4MDB09","DC4",IF(Sheet1!AM657="DC4MDB10","DC4","$False"))))))))))))))))))))</f>
        <v>DC1</v>
      </c>
      <c r="AF657" t="s">
        <v>35</v>
      </c>
      <c r="AG657" t="e">
        <f t="shared" si="64"/>
        <v>#VALUE!</v>
      </c>
      <c r="AH657" t="e">
        <f t="shared" si="65"/>
        <v>#VALUE!</v>
      </c>
      <c r="AI657" t="s">
        <v>11</v>
      </c>
      <c r="AJ657" t="s">
        <v>12</v>
      </c>
      <c r="AK657" t="s">
        <v>13</v>
      </c>
      <c r="AL657" t="s">
        <v>14</v>
      </c>
      <c r="AM657" t="s">
        <v>5</v>
      </c>
      <c r="AN657" t="s">
        <v>15</v>
      </c>
      <c r="AO657" t="s">
        <v>16</v>
      </c>
      <c r="AP657" t="s">
        <v>17</v>
      </c>
      <c r="AQ657" t="s">
        <v>18</v>
      </c>
      <c r="AR657" t="s">
        <v>19</v>
      </c>
    </row>
    <row r="658" spans="1:44" ht="13.5" customHeight="1">
      <c r="A658" s="7"/>
      <c r="B658" s="7"/>
      <c r="C658" s="7"/>
      <c r="D658" s="8"/>
      <c r="F658" s="9" t="str">
        <f>(Sheet1!AE658)</f>
        <v/>
      </c>
      <c r="G658" t="str">
        <f>IF(OR(Sheet1!AH658="Yes",Sheet1!AF658="Yes"),"\\CMFP538\"&amp;Sheet1!AK658,"")</f>
        <v/>
      </c>
      <c r="H658" t="str">
        <f>IF(G658="","",Sheet1!AK658)</f>
        <v/>
      </c>
      <c r="I658" t="str">
        <f>IF(G658="","",Sheet1!AJ658)</f>
        <v/>
      </c>
      <c r="J658" t="e">
        <f>PROPER(Sheet1!Z658)</f>
        <v>#VALUE!</v>
      </c>
      <c r="K658" t="e">
        <f>PROPER(TRIM(IF(ISERROR(Sheet1!N658),Sheet1!Q658,Sheet1!N658)))</f>
        <v>#VALUE!</v>
      </c>
      <c r="L658" t="e">
        <f>PROPER(Sheet1!V658)</f>
        <v>#VALUE!</v>
      </c>
      <c r="M658" t="str">
        <f>TRIM(IF(ISERROR(Sheet1!P658),"",Sheet1!P658))</f>
        <v/>
      </c>
      <c r="N658" s="6" t="e">
        <f>(Sheet1!AA658)</f>
        <v>#VALUE!</v>
      </c>
      <c r="O658" s="6" t="e">
        <f t="shared" si="61"/>
        <v>#VALUE!</v>
      </c>
      <c r="P658" s="6" t="e">
        <f>IF(Sheet1!X658="No","No",IF(Sheet1!X658="","No","Yes"))</f>
        <v>#VALUE!</v>
      </c>
      <c r="Q658" t="e">
        <f>(Sheet1!AB658)</f>
        <v>#VALUE!</v>
      </c>
      <c r="R658" s="6" t="e">
        <f>IF(Sheet1!F658=FALSE,Q658,Sheet1!G658&amp;Sheet1!F658)</f>
        <v>#VALUE!</v>
      </c>
      <c r="S658" s="6" t="e">
        <f t="shared" si="62"/>
        <v>#VALUE!</v>
      </c>
      <c r="T658" s="6" t="e">
        <f>IF(Sheet1!A658=0,"C=US;A= ;P=Regional Municip;O=Lisgar;S="&amp;K658&amp;";"&amp;"G="&amp;L658&amp;";"&amp;"I="&amp;M658&amp;";","C=US;A= ;P=Regional Municip;O=Lisgar;S="&amp;K658&amp;";"&amp;"G="&amp;L658&amp;Sheet1!A658&amp;";"&amp;"I="&amp;M658&amp;";")</f>
        <v>#N/A</v>
      </c>
      <c r="U658" t="str">
        <f ca="1">(Sheet1!AM658)</f>
        <v>DC4MDB10</v>
      </c>
      <c r="V658" t="e">
        <f>(Sheet1!AC658)</f>
        <v>#VALUE!</v>
      </c>
      <c r="W658" t="e">
        <f>Sheet3!D658</f>
        <v>#VALUE!</v>
      </c>
      <c r="X658" t="e">
        <f>Sheet3!E658</f>
        <v>#VALUE!</v>
      </c>
      <c r="Y658" t="str">
        <f t="shared" si="60"/>
        <v/>
      </c>
      <c r="Z658" t="str">
        <f>IF(ISERROR(Sheet1!AI658),"",Sheet1!AI658)</f>
        <v/>
      </c>
      <c r="AA658" t="e">
        <f>IF(Sheet1!W658="Councillors",5120,IF(Sheet1!W658="Information Technology Services Dept.",1024,IF(Sheet1!W658="City Clerk and Solicitor Dept",1953,"No")))</f>
        <v>#VALUE!</v>
      </c>
      <c r="AB658" s="5" t="s">
        <v>96</v>
      </c>
      <c r="AC658" t="e">
        <f>IF(Sheet1!W658="Councillors",4608,IF(Sheet1!W658="Information Technology Services Dept.",921,IF(Sheet1!W658="City Clerk and Solicitor Dept",1855,"No")))</f>
        <v>#VALUE!</v>
      </c>
      <c r="AD658" t="e">
        <f t="shared" si="63"/>
        <v>#VALUE!</v>
      </c>
      <c r="AE658" t="str">
        <f ca="1">IF(Sheet1!AM658="DC1MDB01","DC1",IF(Sheet1!AM658="DC1MDB02","DC1",IF(Sheet1!AM658="DC1MDB03","DC1",IF(Sheet1!AM658="DC1MDB04","DC1",IF(Sheet1!AM658="DC1MDB05","DC1",IF(Sheet1!AM658="DC1MDB06","DC1",IF(Sheet1!AM658="DC1MDB07","DC1",IF(Sheet1!AM658="DC1MDB08","DC1",IF(Sheet1!AM658="DC1MDB09","DC1",IF(Sheet1!AM658="DC1MDB10","DC1",IF(Sheet1!AM658="DC4MDB01","DC4",IF(Sheet1!AM658="DC4MDB02","DC4",IF(Sheet1!AM658="DC4MDB03","DC4",IF(Sheet1!AM658="DC4MDB04","DC4",IF(Sheet1!AM658="DC4MDB05","DC4",IF(Sheet1!AM658="DC4MDB06","DC4",IF(Sheet1!AM658="DC4MDB07","DC4",IF(Sheet1!AM658="DC4MDB08","DC4",IF(Sheet1!AM658="DC4MDB09","DC4",IF(Sheet1!AM658="DC4MDB10","DC4","$False"))))))))))))))))))))</f>
        <v>DC4</v>
      </c>
      <c r="AF658" t="s">
        <v>35</v>
      </c>
      <c r="AG658" t="e">
        <f t="shared" si="64"/>
        <v>#VALUE!</v>
      </c>
      <c r="AH658" t="e">
        <f t="shared" si="65"/>
        <v>#VALUE!</v>
      </c>
      <c r="AI658" t="s">
        <v>11</v>
      </c>
      <c r="AJ658" t="s">
        <v>12</v>
      </c>
      <c r="AK658" t="s">
        <v>13</v>
      </c>
      <c r="AL658" t="s">
        <v>14</v>
      </c>
      <c r="AM658" t="s">
        <v>5</v>
      </c>
      <c r="AN658" t="s">
        <v>15</v>
      </c>
      <c r="AO658" t="s">
        <v>16</v>
      </c>
      <c r="AP658" t="s">
        <v>17</v>
      </c>
      <c r="AQ658" t="s">
        <v>18</v>
      </c>
      <c r="AR658" t="s">
        <v>19</v>
      </c>
    </row>
    <row r="659" spans="1:44" ht="13.5" customHeight="1">
      <c r="A659" s="7"/>
      <c r="B659" s="7"/>
      <c r="C659" s="7"/>
      <c r="D659" s="8"/>
      <c r="F659" s="9" t="str">
        <f>(Sheet1!AE659)</f>
        <v/>
      </c>
      <c r="G659" t="str">
        <f>IF(OR(Sheet1!AH659="Yes",Sheet1!AF659="Yes"),"\\CMFP538\"&amp;Sheet1!AK659,"")</f>
        <v/>
      </c>
      <c r="H659" t="str">
        <f>IF(G659="","",Sheet1!AK659)</f>
        <v/>
      </c>
      <c r="I659" t="str">
        <f>IF(G659="","",Sheet1!AJ659)</f>
        <v/>
      </c>
      <c r="J659" t="e">
        <f>PROPER(Sheet1!Z659)</f>
        <v>#VALUE!</v>
      </c>
      <c r="K659" t="e">
        <f>PROPER(TRIM(IF(ISERROR(Sheet1!N659),Sheet1!Q659,Sheet1!N659)))</f>
        <v>#VALUE!</v>
      </c>
      <c r="L659" t="e">
        <f>PROPER(Sheet1!V659)</f>
        <v>#VALUE!</v>
      </c>
      <c r="M659" t="str">
        <f>TRIM(IF(ISERROR(Sheet1!P659),"",Sheet1!P659))</f>
        <v/>
      </c>
      <c r="N659" s="6" t="e">
        <f>(Sheet1!AA659)</f>
        <v>#VALUE!</v>
      </c>
      <c r="O659" s="6" t="e">
        <f t="shared" si="61"/>
        <v>#VALUE!</v>
      </c>
      <c r="P659" s="6" t="e">
        <f>IF(Sheet1!X659="No","No",IF(Sheet1!X659="","No","Yes"))</f>
        <v>#VALUE!</v>
      </c>
      <c r="Q659" t="e">
        <f>(Sheet1!AB659)</f>
        <v>#VALUE!</v>
      </c>
      <c r="R659" s="6" t="e">
        <f>IF(Sheet1!F659=FALSE,Q659,Sheet1!G659&amp;Sheet1!F659)</f>
        <v>#VALUE!</v>
      </c>
      <c r="S659" s="6" t="e">
        <f t="shared" si="62"/>
        <v>#VALUE!</v>
      </c>
      <c r="T659" s="6" t="e">
        <f>IF(Sheet1!A659=0,"C=US;A= ;P=Regional Municip;O=Lisgar;S="&amp;K659&amp;";"&amp;"G="&amp;L659&amp;";"&amp;"I="&amp;M659&amp;";","C=US;A= ;P=Regional Municip;O=Lisgar;S="&amp;K659&amp;";"&amp;"G="&amp;L659&amp;Sheet1!A659&amp;";"&amp;"I="&amp;M659&amp;";")</f>
        <v>#N/A</v>
      </c>
      <c r="U659" t="str">
        <f ca="1">(Sheet1!AM659)</f>
        <v>DC4MDB05</v>
      </c>
      <c r="V659" t="e">
        <f>(Sheet1!AC659)</f>
        <v>#VALUE!</v>
      </c>
      <c r="W659" t="e">
        <f>Sheet3!D659</f>
        <v>#VALUE!</v>
      </c>
      <c r="X659" t="e">
        <f>Sheet3!E659</f>
        <v>#VALUE!</v>
      </c>
      <c r="Y659" t="str">
        <f t="shared" si="60"/>
        <v/>
      </c>
      <c r="Z659" t="str">
        <f>IF(ISERROR(Sheet1!AI659),"",Sheet1!AI659)</f>
        <v/>
      </c>
      <c r="AA659" t="e">
        <f>IF(Sheet1!W659="Councillors",5120,IF(Sheet1!W659="Information Technology Services Dept.",1024,IF(Sheet1!W659="City Clerk and Solicitor Dept",1953,"No")))</f>
        <v>#VALUE!</v>
      </c>
      <c r="AB659" s="5" t="s">
        <v>96</v>
      </c>
      <c r="AC659" t="e">
        <f>IF(Sheet1!W659="Councillors",4608,IF(Sheet1!W659="Information Technology Services Dept.",921,IF(Sheet1!W659="City Clerk and Solicitor Dept",1855,"No")))</f>
        <v>#VALUE!</v>
      </c>
      <c r="AD659" t="e">
        <f t="shared" si="63"/>
        <v>#VALUE!</v>
      </c>
      <c r="AE659" t="str">
        <f ca="1">IF(Sheet1!AM659="DC1MDB01","DC1",IF(Sheet1!AM659="DC1MDB02","DC1",IF(Sheet1!AM659="DC1MDB03","DC1",IF(Sheet1!AM659="DC1MDB04","DC1",IF(Sheet1!AM659="DC1MDB05","DC1",IF(Sheet1!AM659="DC1MDB06","DC1",IF(Sheet1!AM659="DC1MDB07","DC1",IF(Sheet1!AM659="DC1MDB08","DC1",IF(Sheet1!AM659="DC1MDB09","DC1",IF(Sheet1!AM659="DC1MDB10","DC1",IF(Sheet1!AM659="DC4MDB01","DC4",IF(Sheet1!AM659="DC4MDB02","DC4",IF(Sheet1!AM659="DC4MDB03","DC4",IF(Sheet1!AM659="DC4MDB04","DC4",IF(Sheet1!AM659="DC4MDB05","DC4",IF(Sheet1!AM659="DC4MDB06","DC4",IF(Sheet1!AM659="DC4MDB07","DC4",IF(Sheet1!AM659="DC4MDB08","DC4",IF(Sheet1!AM659="DC4MDB09","DC4",IF(Sheet1!AM659="DC4MDB10","DC4","$False"))))))))))))))))))))</f>
        <v>DC4</v>
      </c>
      <c r="AF659" t="s">
        <v>35</v>
      </c>
      <c r="AG659" t="e">
        <f t="shared" si="64"/>
        <v>#VALUE!</v>
      </c>
      <c r="AH659" t="e">
        <f t="shared" si="65"/>
        <v>#VALUE!</v>
      </c>
      <c r="AI659" t="s">
        <v>11</v>
      </c>
      <c r="AJ659" t="s">
        <v>12</v>
      </c>
      <c r="AK659" t="s">
        <v>13</v>
      </c>
      <c r="AL659" t="s">
        <v>14</v>
      </c>
      <c r="AM659" t="s">
        <v>5</v>
      </c>
      <c r="AN659" t="s">
        <v>15</v>
      </c>
      <c r="AO659" t="s">
        <v>16</v>
      </c>
      <c r="AP659" t="s">
        <v>17</v>
      </c>
      <c r="AQ659" t="s">
        <v>18</v>
      </c>
      <c r="AR659" t="s">
        <v>19</v>
      </c>
    </row>
    <row r="660" spans="1:44" ht="13.5" customHeight="1">
      <c r="A660" s="7"/>
      <c r="B660" s="7"/>
      <c r="C660" s="7"/>
      <c r="D660" s="8"/>
      <c r="F660" s="9" t="str">
        <f>(Sheet1!AE660)</f>
        <v/>
      </c>
      <c r="G660" t="str">
        <f>IF(OR(Sheet1!AH660="Yes",Sheet1!AF660="Yes"),"\\CMFP538\"&amp;Sheet1!AK660,"")</f>
        <v/>
      </c>
      <c r="H660" t="str">
        <f>IF(G660="","",Sheet1!AK660)</f>
        <v/>
      </c>
      <c r="I660" t="str">
        <f>IF(G660="","",Sheet1!AJ660)</f>
        <v/>
      </c>
      <c r="J660" t="e">
        <f>PROPER(Sheet1!Z660)</f>
        <v>#VALUE!</v>
      </c>
      <c r="K660" t="e">
        <f>PROPER(TRIM(IF(ISERROR(Sheet1!N660),Sheet1!Q660,Sheet1!N660)))</f>
        <v>#VALUE!</v>
      </c>
      <c r="L660" t="e">
        <f>PROPER(Sheet1!V660)</f>
        <v>#VALUE!</v>
      </c>
      <c r="M660" t="str">
        <f>TRIM(IF(ISERROR(Sheet1!P660),"",Sheet1!P660))</f>
        <v/>
      </c>
      <c r="N660" s="6" t="e">
        <f>(Sheet1!AA660)</f>
        <v>#VALUE!</v>
      </c>
      <c r="O660" s="6" t="e">
        <f t="shared" si="61"/>
        <v>#VALUE!</v>
      </c>
      <c r="P660" s="6" t="e">
        <f>IF(Sheet1!X660="No","No",IF(Sheet1!X660="","No","Yes"))</f>
        <v>#VALUE!</v>
      </c>
      <c r="Q660" t="e">
        <f>(Sheet1!AB660)</f>
        <v>#VALUE!</v>
      </c>
      <c r="R660" s="6" t="e">
        <f>IF(Sheet1!F660=FALSE,Q660,Sheet1!G660&amp;Sheet1!F660)</f>
        <v>#VALUE!</v>
      </c>
      <c r="S660" s="6" t="e">
        <f t="shared" si="62"/>
        <v>#VALUE!</v>
      </c>
      <c r="T660" s="6" t="e">
        <f>IF(Sheet1!A660=0,"C=US;A= ;P=Regional Municip;O=Lisgar;S="&amp;K660&amp;";"&amp;"G="&amp;L660&amp;";"&amp;"I="&amp;M660&amp;";","C=US;A= ;P=Regional Municip;O=Lisgar;S="&amp;K660&amp;";"&amp;"G="&amp;L660&amp;Sheet1!A660&amp;";"&amp;"I="&amp;M660&amp;";")</f>
        <v>#N/A</v>
      </c>
      <c r="U660" t="str">
        <f ca="1">(Sheet1!AM660)</f>
        <v>DC1MDB02</v>
      </c>
      <c r="V660" t="e">
        <f>(Sheet1!AC660)</f>
        <v>#VALUE!</v>
      </c>
      <c r="W660" t="e">
        <f>Sheet3!D660</f>
        <v>#VALUE!</v>
      </c>
      <c r="X660" t="e">
        <f>Sheet3!E660</f>
        <v>#VALUE!</v>
      </c>
      <c r="Y660" t="str">
        <f t="shared" si="60"/>
        <v/>
      </c>
      <c r="Z660" t="str">
        <f>IF(ISERROR(Sheet1!AI660),"",Sheet1!AI660)</f>
        <v/>
      </c>
      <c r="AA660" t="e">
        <f>IF(Sheet1!W660="Councillors",5120,IF(Sheet1!W660="Information Technology Services Dept.",1024,IF(Sheet1!W660="City Clerk and Solicitor Dept",1953,"No")))</f>
        <v>#VALUE!</v>
      </c>
      <c r="AB660" s="5" t="s">
        <v>96</v>
      </c>
      <c r="AC660" t="e">
        <f>IF(Sheet1!W660="Councillors",4608,IF(Sheet1!W660="Information Technology Services Dept.",921,IF(Sheet1!W660="City Clerk and Solicitor Dept",1855,"No")))</f>
        <v>#VALUE!</v>
      </c>
      <c r="AD660" t="e">
        <f t="shared" si="63"/>
        <v>#VALUE!</v>
      </c>
      <c r="AE660" t="str">
        <f ca="1">IF(Sheet1!AM660="DC1MDB01","DC1",IF(Sheet1!AM660="DC1MDB02","DC1",IF(Sheet1!AM660="DC1MDB03","DC1",IF(Sheet1!AM660="DC1MDB04","DC1",IF(Sheet1!AM660="DC1MDB05","DC1",IF(Sheet1!AM660="DC1MDB06","DC1",IF(Sheet1!AM660="DC1MDB07","DC1",IF(Sheet1!AM660="DC1MDB08","DC1",IF(Sheet1!AM660="DC1MDB09","DC1",IF(Sheet1!AM660="DC1MDB10","DC1",IF(Sheet1!AM660="DC4MDB01","DC4",IF(Sheet1!AM660="DC4MDB02","DC4",IF(Sheet1!AM660="DC4MDB03","DC4",IF(Sheet1!AM660="DC4MDB04","DC4",IF(Sheet1!AM660="DC4MDB05","DC4",IF(Sheet1!AM660="DC4MDB06","DC4",IF(Sheet1!AM660="DC4MDB07","DC4",IF(Sheet1!AM660="DC4MDB08","DC4",IF(Sheet1!AM660="DC4MDB09","DC4",IF(Sheet1!AM660="DC4MDB10","DC4","$False"))))))))))))))))))))</f>
        <v>DC1</v>
      </c>
      <c r="AF660" t="s">
        <v>35</v>
      </c>
      <c r="AG660" t="e">
        <f t="shared" si="64"/>
        <v>#VALUE!</v>
      </c>
      <c r="AH660" t="e">
        <f t="shared" si="65"/>
        <v>#VALUE!</v>
      </c>
      <c r="AI660" t="s">
        <v>11</v>
      </c>
      <c r="AJ660" t="s">
        <v>12</v>
      </c>
      <c r="AK660" t="s">
        <v>13</v>
      </c>
      <c r="AL660" t="s">
        <v>14</v>
      </c>
      <c r="AM660" t="s">
        <v>5</v>
      </c>
      <c r="AN660" t="s">
        <v>15</v>
      </c>
      <c r="AO660" t="s">
        <v>16</v>
      </c>
      <c r="AP660" t="s">
        <v>17</v>
      </c>
      <c r="AQ660" t="s">
        <v>18</v>
      </c>
      <c r="AR660" t="s">
        <v>19</v>
      </c>
    </row>
    <row r="661" spans="1:44" ht="13.5" customHeight="1">
      <c r="A661" s="7"/>
      <c r="B661" s="7"/>
      <c r="C661" s="7"/>
      <c r="D661" s="8"/>
      <c r="F661" s="9" t="str">
        <f>(Sheet1!AE661)</f>
        <v/>
      </c>
      <c r="G661" t="str">
        <f>IF(OR(Sheet1!AH661="Yes",Sheet1!AF661="Yes"),"\\CMFP538\"&amp;Sheet1!AK661,"")</f>
        <v/>
      </c>
      <c r="H661" t="str">
        <f>IF(G661="","",Sheet1!AK661)</f>
        <v/>
      </c>
      <c r="I661" t="str">
        <f>IF(G661="","",Sheet1!AJ661)</f>
        <v/>
      </c>
      <c r="J661" t="e">
        <f>PROPER(Sheet1!Z661)</f>
        <v>#VALUE!</v>
      </c>
      <c r="K661" t="e">
        <f>PROPER(TRIM(IF(ISERROR(Sheet1!N661),Sheet1!Q661,Sheet1!N661)))</f>
        <v>#VALUE!</v>
      </c>
      <c r="L661" t="e">
        <f>PROPER(Sheet1!V661)</f>
        <v>#VALUE!</v>
      </c>
      <c r="M661" t="str">
        <f>TRIM(IF(ISERROR(Sheet1!P661),"",Sheet1!P661))</f>
        <v/>
      </c>
      <c r="N661" s="6" t="e">
        <f>(Sheet1!AA661)</f>
        <v>#VALUE!</v>
      </c>
      <c r="O661" s="6" t="e">
        <f t="shared" si="61"/>
        <v>#VALUE!</v>
      </c>
      <c r="P661" s="6" t="e">
        <f>IF(Sheet1!X661="No","No",IF(Sheet1!X661="","No","Yes"))</f>
        <v>#VALUE!</v>
      </c>
      <c r="Q661" t="e">
        <f>(Sheet1!AB661)</f>
        <v>#VALUE!</v>
      </c>
      <c r="R661" s="6" t="e">
        <f>IF(Sheet1!F661=FALSE,Q661,Sheet1!G661&amp;Sheet1!F661)</f>
        <v>#VALUE!</v>
      </c>
      <c r="S661" s="6" t="e">
        <f t="shared" si="62"/>
        <v>#VALUE!</v>
      </c>
      <c r="T661" s="6" t="e">
        <f>IF(Sheet1!A661=0,"C=US;A= ;P=Regional Municip;O=Lisgar;S="&amp;K661&amp;";"&amp;"G="&amp;L661&amp;";"&amp;"I="&amp;M661&amp;";","C=US;A= ;P=Regional Municip;O=Lisgar;S="&amp;K661&amp;";"&amp;"G="&amp;L661&amp;Sheet1!A661&amp;";"&amp;"I="&amp;M661&amp;";")</f>
        <v>#N/A</v>
      </c>
      <c r="U661" t="str">
        <f ca="1">(Sheet1!AM661)</f>
        <v>DC4MDB06</v>
      </c>
      <c r="V661" t="e">
        <f>(Sheet1!AC661)</f>
        <v>#VALUE!</v>
      </c>
      <c r="W661" t="e">
        <f>Sheet3!D661</f>
        <v>#VALUE!</v>
      </c>
      <c r="X661" t="e">
        <f>Sheet3!E661</f>
        <v>#VALUE!</v>
      </c>
      <c r="Y661" t="str">
        <f t="shared" si="60"/>
        <v/>
      </c>
      <c r="Z661" t="str">
        <f>IF(ISERROR(Sheet1!AI661),"",Sheet1!AI661)</f>
        <v/>
      </c>
      <c r="AA661" t="e">
        <f>IF(Sheet1!W661="Councillors",5120,IF(Sheet1!W661="Information Technology Services Dept.",1024,IF(Sheet1!W661="City Clerk and Solicitor Dept",1953,"No")))</f>
        <v>#VALUE!</v>
      </c>
      <c r="AB661" s="5" t="s">
        <v>96</v>
      </c>
      <c r="AC661" t="e">
        <f>IF(Sheet1!W661="Councillors",4608,IF(Sheet1!W661="Information Technology Services Dept.",921,IF(Sheet1!W661="City Clerk and Solicitor Dept",1855,"No")))</f>
        <v>#VALUE!</v>
      </c>
      <c r="AD661" t="e">
        <f t="shared" si="63"/>
        <v>#VALUE!</v>
      </c>
      <c r="AE661" t="str">
        <f ca="1">IF(Sheet1!AM661="DC1MDB01","DC1",IF(Sheet1!AM661="DC1MDB02","DC1",IF(Sheet1!AM661="DC1MDB03","DC1",IF(Sheet1!AM661="DC1MDB04","DC1",IF(Sheet1!AM661="DC1MDB05","DC1",IF(Sheet1!AM661="DC1MDB06","DC1",IF(Sheet1!AM661="DC1MDB07","DC1",IF(Sheet1!AM661="DC1MDB08","DC1",IF(Sheet1!AM661="DC1MDB09","DC1",IF(Sheet1!AM661="DC1MDB10","DC1",IF(Sheet1!AM661="DC4MDB01","DC4",IF(Sheet1!AM661="DC4MDB02","DC4",IF(Sheet1!AM661="DC4MDB03","DC4",IF(Sheet1!AM661="DC4MDB04","DC4",IF(Sheet1!AM661="DC4MDB05","DC4",IF(Sheet1!AM661="DC4MDB06","DC4",IF(Sheet1!AM661="DC4MDB07","DC4",IF(Sheet1!AM661="DC4MDB08","DC4",IF(Sheet1!AM661="DC4MDB09","DC4",IF(Sheet1!AM661="DC4MDB10","DC4","$False"))))))))))))))))))))</f>
        <v>DC4</v>
      </c>
      <c r="AF661" t="s">
        <v>35</v>
      </c>
      <c r="AG661" t="e">
        <f t="shared" si="64"/>
        <v>#VALUE!</v>
      </c>
      <c r="AH661" t="e">
        <f t="shared" si="65"/>
        <v>#VALUE!</v>
      </c>
      <c r="AI661" t="s">
        <v>11</v>
      </c>
      <c r="AJ661" t="s">
        <v>12</v>
      </c>
      <c r="AK661" t="s">
        <v>13</v>
      </c>
      <c r="AL661" t="s">
        <v>14</v>
      </c>
      <c r="AM661" t="s">
        <v>5</v>
      </c>
      <c r="AN661" t="s">
        <v>15</v>
      </c>
      <c r="AO661" t="s">
        <v>16</v>
      </c>
      <c r="AP661" t="s">
        <v>17</v>
      </c>
      <c r="AQ661" t="s">
        <v>18</v>
      </c>
      <c r="AR661" t="s">
        <v>19</v>
      </c>
    </row>
    <row r="662" spans="1:44" ht="13.5" customHeight="1">
      <c r="A662" s="7"/>
      <c r="B662" s="7"/>
      <c r="C662" s="7"/>
      <c r="D662" s="8"/>
      <c r="F662" s="9" t="str">
        <f>(Sheet1!AE662)</f>
        <v/>
      </c>
      <c r="G662" t="str">
        <f>IF(OR(Sheet1!AH662="Yes",Sheet1!AF662="Yes"),"\\CMFP538\"&amp;Sheet1!AK662,"")</f>
        <v/>
      </c>
      <c r="H662" t="str">
        <f>IF(G662="","",Sheet1!AK662)</f>
        <v/>
      </c>
      <c r="I662" t="str">
        <f>IF(G662="","",Sheet1!AJ662)</f>
        <v/>
      </c>
      <c r="J662" t="e">
        <f>PROPER(Sheet1!Z662)</f>
        <v>#VALUE!</v>
      </c>
      <c r="K662" t="e">
        <f>PROPER(TRIM(IF(ISERROR(Sheet1!N662),Sheet1!Q662,Sheet1!N662)))</f>
        <v>#VALUE!</v>
      </c>
      <c r="L662" t="e">
        <f>PROPER(Sheet1!V662)</f>
        <v>#VALUE!</v>
      </c>
      <c r="M662" t="str">
        <f>TRIM(IF(ISERROR(Sheet1!P662),"",Sheet1!P662))</f>
        <v/>
      </c>
      <c r="N662" s="6" t="e">
        <f>(Sheet1!AA662)</f>
        <v>#VALUE!</v>
      </c>
      <c r="O662" s="6" t="e">
        <f t="shared" si="61"/>
        <v>#VALUE!</v>
      </c>
      <c r="P662" s="6" t="e">
        <f>IF(Sheet1!X662="No","No",IF(Sheet1!X662="","No","Yes"))</f>
        <v>#VALUE!</v>
      </c>
      <c r="Q662" t="e">
        <f>(Sheet1!AB662)</f>
        <v>#VALUE!</v>
      </c>
      <c r="R662" s="6" t="e">
        <f>IF(Sheet1!F662=FALSE,Q662,Sheet1!G662&amp;Sheet1!F662)</f>
        <v>#VALUE!</v>
      </c>
      <c r="S662" s="6" t="e">
        <f t="shared" si="62"/>
        <v>#VALUE!</v>
      </c>
      <c r="T662" s="6" t="e">
        <f>IF(Sheet1!A662=0,"C=US;A= ;P=Regional Municip;O=Lisgar;S="&amp;K662&amp;";"&amp;"G="&amp;L662&amp;";"&amp;"I="&amp;M662&amp;";","C=US;A= ;P=Regional Municip;O=Lisgar;S="&amp;K662&amp;";"&amp;"G="&amp;L662&amp;Sheet1!A662&amp;";"&amp;"I="&amp;M662&amp;";")</f>
        <v>#N/A</v>
      </c>
      <c r="U662" t="str">
        <f ca="1">(Sheet1!AM662)</f>
        <v>DC4MDB10</v>
      </c>
      <c r="V662" t="e">
        <f>(Sheet1!AC662)</f>
        <v>#VALUE!</v>
      </c>
      <c r="W662" t="e">
        <f>Sheet3!D662</f>
        <v>#VALUE!</v>
      </c>
      <c r="X662" t="e">
        <f>Sheet3!E662</f>
        <v>#VALUE!</v>
      </c>
      <c r="Y662" t="str">
        <f t="shared" si="60"/>
        <v/>
      </c>
      <c r="Z662" t="str">
        <f>IF(ISERROR(Sheet1!AI662),"",Sheet1!AI662)</f>
        <v/>
      </c>
      <c r="AA662" t="e">
        <f>IF(Sheet1!W662="Councillors",5120,IF(Sheet1!W662="Information Technology Services Dept.",1024,IF(Sheet1!W662="City Clerk and Solicitor Dept",1953,"No")))</f>
        <v>#VALUE!</v>
      </c>
      <c r="AB662" s="5" t="s">
        <v>96</v>
      </c>
      <c r="AC662" t="e">
        <f>IF(Sheet1!W662="Councillors",4608,IF(Sheet1!W662="Information Technology Services Dept.",921,IF(Sheet1!W662="City Clerk and Solicitor Dept",1855,"No")))</f>
        <v>#VALUE!</v>
      </c>
      <c r="AD662" t="e">
        <f t="shared" si="63"/>
        <v>#VALUE!</v>
      </c>
      <c r="AE662" t="str">
        <f ca="1">IF(Sheet1!AM662="DC1MDB01","DC1",IF(Sheet1!AM662="DC1MDB02","DC1",IF(Sheet1!AM662="DC1MDB03","DC1",IF(Sheet1!AM662="DC1MDB04","DC1",IF(Sheet1!AM662="DC1MDB05","DC1",IF(Sheet1!AM662="DC1MDB06","DC1",IF(Sheet1!AM662="DC1MDB07","DC1",IF(Sheet1!AM662="DC1MDB08","DC1",IF(Sheet1!AM662="DC1MDB09","DC1",IF(Sheet1!AM662="DC1MDB10","DC1",IF(Sheet1!AM662="DC4MDB01","DC4",IF(Sheet1!AM662="DC4MDB02","DC4",IF(Sheet1!AM662="DC4MDB03","DC4",IF(Sheet1!AM662="DC4MDB04","DC4",IF(Sheet1!AM662="DC4MDB05","DC4",IF(Sheet1!AM662="DC4MDB06","DC4",IF(Sheet1!AM662="DC4MDB07","DC4",IF(Sheet1!AM662="DC4MDB08","DC4",IF(Sheet1!AM662="DC4MDB09","DC4",IF(Sheet1!AM662="DC4MDB10","DC4","$False"))))))))))))))))))))</f>
        <v>DC4</v>
      </c>
      <c r="AF662" t="s">
        <v>35</v>
      </c>
      <c r="AG662" t="e">
        <f t="shared" si="64"/>
        <v>#VALUE!</v>
      </c>
      <c r="AH662" t="e">
        <f t="shared" si="65"/>
        <v>#VALUE!</v>
      </c>
      <c r="AI662" t="s">
        <v>11</v>
      </c>
      <c r="AJ662" t="s">
        <v>12</v>
      </c>
      <c r="AK662" t="s">
        <v>13</v>
      </c>
      <c r="AL662" t="s">
        <v>14</v>
      </c>
      <c r="AM662" t="s">
        <v>5</v>
      </c>
      <c r="AN662" t="s">
        <v>15</v>
      </c>
      <c r="AO662" t="s">
        <v>16</v>
      </c>
      <c r="AP662" t="s">
        <v>17</v>
      </c>
      <c r="AQ662" t="s">
        <v>18</v>
      </c>
      <c r="AR662" t="s">
        <v>19</v>
      </c>
    </row>
    <row r="663" spans="1:44" ht="13.5" customHeight="1">
      <c r="A663" s="7"/>
      <c r="B663" s="7"/>
      <c r="C663" s="7"/>
      <c r="D663" s="8"/>
      <c r="F663" s="9" t="str">
        <f>(Sheet1!AE663)</f>
        <v/>
      </c>
      <c r="G663" t="str">
        <f>IF(OR(Sheet1!AH663="Yes",Sheet1!AF663="Yes"),"\\CMFP538\"&amp;Sheet1!AK663,"")</f>
        <v/>
      </c>
      <c r="H663" t="str">
        <f>IF(G663="","",Sheet1!AK663)</f>
        <v/>
      </c>
      <c r="I663" t="str">
        <f>IF(G663="","",Sheet1!AJ663)</f>
        <v/>
      </c>
      <c r="J663" t="e">
        <f>PROPER(Sheet1!Z663)</f>
        <v>#VALUE!</v>
      </c>
      <c r="K663" t="e">
        <f>PROPER(TRIM(IF(ISERROR(Sheet1!N663),Sheet1!Q663,Sheet1!N663)))</f>
        <v>#VALUE!</v>
      </c>
      <c r="L663" t="e">
        <f>PROPER(Sheet1!V663)</f>
        <v>#VALUE!</v>
      </c>
      <c r="M663" t="str">
        <f>TRIM(IF(ISERROR(Sheet1!P663),"",Sheet1!P663))</f>
        <v/>
      </c>
      <c r="N663" s="6" t="e">
        <f>(Sheet1!AA663)</f>
        <v>#VALUE!</v>
      </c>
      <c r="O663" s="6" t="e">
        <f t="shared" si="61"/>
        <v>#VALUE!</v>
      </c>
      <c r="P663" s="6" t="e">
        <f>IF(Sheet1!X663="No","No",IF(Sheet1!X663="","No","Yes"))</f>
        <v>#VALUE!</v>
      </c>
      <c r="Q663" t="e">
        <f>(Sheet1!AB663)</f>
        <v>#VALUE!</v>
      </c>
      <c r="R663" s="6" t="e">
        <f>IF(Sheet1!F663=FALSE,Q663,Sheet1!G663&amp;Sheet1!F663)</f>
        <v>#VALUE!</v>
      </c>
      <c r="S663" s="6" t="e">
        <f t="shared" si="62"/>
        <v>#VALUE!</v>
      </c>
      <c r="T663" s="6" t="e">
        <f>IF(Sheet1!A663=0,"C=US;A= ;P=Regional Municip;O=Lisgar;S="&amp;K663&amp;";"&amp;"G="&amp;L663&amp;";"&amp;"I="&amp;M663&amp;";","C=US;A= ;P=Regional Municip;O=Lisgar;S="&amp;K663&amp;";"&amp;"G="&amp;L663&amp;Sheet1!A663&amp;";"&amp;"I="&amp;M663&amp;";")</f>
        <v>#N/A</v>
      </c>
      <c r="U663" t="str">
        <f ca="1">(Sheet1!AM663)</f>
        <v>DC4MDB05</v>
      </c>
      <c r="V663" t="e">
        <f>(Sheet1!AC663)</f>
        <v>#VALUE!</v>
      </c>
      <c r="W663" t="e">
        <f>Sheet3!D663</f>
        <v>#VALUE!</v>
      </c>
      <c r="X663" t="e">
        <f>Sheet3!E663</f>
        <v>#VALUE!</v>
      </c>
      <c r="Y663" t="str">
        <f t="shared" si="60"/>
        <v/>
      </c>
      <c r="Z663" t="str">
        <f>IF(ISERROR(Sheet1!AI663),"",Sheet1!AI663)</f>
        <v/>
      </c>
      <c r="AA663" t="e">
        <f>IF(Sheet1!W663="Councillors",5120,IF(Sheet1!W663="Information Technology Services Dept.",1024,IF(Sheet1!W663="City Clerk and Solicitor Dept",1953,"No")))</f>
        <v>#VALUE!</v>
      </c>
      <c r="AB663" s="5" t="s">
        <v>96</v>
      </c>
      <c r="AC663" t="e">
        <f>IF(Sheet1!W663="Councillors",4608,IF(Sheet1!W663="Information Technology Services Dept.",921,IF(Sheet1!W663="City Clerk and Solicitor Dept",1855,"No")))</f>
        <v>#VALUE!</v>
      </c>
      <c r="AD663" t="e">
        <f t="shared" si="63"/>
        <v>#VALUE!</v>
      </c>
      <c r="AE663" t="str">
        <f ca="1">IF(Sheet1!AM663="DC1MDB01","DC1",IF(Sheet1!AM663="DC1MDB02","DC1",IF(Sheet1!AM663="DC1MDB03","DC1",IF(Sheet1!AM663="DC1MDB04","DC1",IF(Sheet1!AM663="DC1MDB05","DC1",IF(Sheet1!AM663="DC1MDB06","DC1",IF(Sheet1!AM663="DC1MDB07","DC1",IF(Sheet1!AM663="DC1MDB08","DC1",IF(Sheet1!AM663="DC1MDB09","DC1",IF(Sheet1!AM663="DC1MDB10","DC1",IF(Sheet1!AM663="DC4MDB01","DC4",IF(Sheet1!AM663="DC4MDB02","DC4",IF(Sheet1!AM663="DC4MDB03","DC4",IF(Sheet1!AM663="DC4MDB04","DC4",IF(Sheet1!AM663="DC4MDB05","DC4",IF(Sheet1!AM663="DC4MDB06","DC4",IF(Sheet1!AM663="DC4MDB07","DC4",IF(Sheet1!AM663="DC4MDB08","DC4",IF(Sheet1!AM663="DC4MDB09","DC4",IF(Sheet1!AM663="DC4MDB10","DC4","$False"))))))))))))))))))))</f>
        <v>DC4</v>
      </c>
      <c r="AF663" t="s">
        <v>35</v>
      </c>
      <c r="AG663" t="e">
        <f t="shared" si="64"/>
        <v>#VALUE!</v>
      </c>
      <c r="AH663" t="e">
        <f t="shared" si="65"/>
        <v>#VALUE!</v>
      </c>
      <c r="AI663" t="s">
        <v>11</v>
      </c>
      <c r="AJ663" t="s">
        <v>12</v>
      </c>
      <c r="AK663" t="s">
        <v>13</v>
      </c>
      <c r="AL663" t="s">
        <v>14</v>
      </c>
      <c r="AM663" t="s">
        <v>5</v>
      </c>
      <c r="AN663" t="s">
        <v>15</v>
      </c>
      <c r="AO663" t="s">
        <v>16</v>
      </c>
      <c r="AP663" t="s">
        <v>17</v>
      </c>
      <c r="AQ663" t="s">
        <v>18</v>
      </c>
      <c r="AR663" t="s">
        <v>19</v>
      </c>
    </row>
    <row r="664" spans="1:44" ht="13.5" customHeight="1">
      <c r="A664" s="7"/>
      <c r="B664" s="7"/>
      <c r="C664" s="7"/>
      <c r="D664" s="8"/>
      <c r="F664" s="9" t="str">
        <f>(Sheet1!AE664)</f>
        <v/>
      </c>
      <c r="G664" t="str">
        <f>IF(OR(Sheet1!AH664="Yes",Sheet1!AF664="Yes"),"\\CMFP538\"&amp;Sheet1!AK664,"")</f>
        <v/>
      </c>
      <c r="H664" t="str">
        <f>IF(G664="","",Sheet1!AK664)</f>
        <v/>
      </c>
      <c r="I664" t="str">
        <f>IF(G664="","",Sheet1!AJ664)</f>
        <v/>
      </c>
      <c r="J664" t="e">
        <f>PROPER(Sheet1!Z664)</f>
        <v>#VALUE!</v>
      </c>
      <c r="K664" t="e">
        <f>PROPER(TRIM(IF(ISERROR(Sheet1!N664),Sheet1!Q664,Sheet1!N664)))</f>
        <v>#VALUE!</v>
      </c>
      <c r="L664" t="e">
        <f>PROPER(Sheet1!V664)</f>
        <v>#VALUE!</v>
      </c>
      <c r="M664" t="str">
        <f>TRIM(IF(ISERROR(Sheet1!P664),"",Sheet1!P664))</f>
        <v/>
      </c>
      <c r="N664" s="6" t="e">
        <f>(Sheet1!AA664)</f>
        <v>#VALUE!</v>
      </c>
      <c r="O664" s="6" t="e">
        <f t="shared" si="61"/>
        <v>#VALUE!</v>
      </c>
      <c r="P664" s="6" t="e">
        <f>IF(Sheet1!X664="No","No",IF(Sheet1!X664="","No","Yes"))</f>
        <v>#VALUE!</v>
      </c>
      <c r="Q664" t="e">
        <f>(Sheet1!AB664)</f>
        <v>#VALUE!</v>
      </c>
      <c r="R664" s="6" t="e">
        <f>IF(Sheet1!F664=FALSE,Q664,Sheet1!G664&amp;Sheet1!F664)</f>
        <v>#VALUE!</v>
      </c>
      <c r="S664" s="6" t="e">
        <f t="shared" si="62"/>
        <v>#VALUE!</v>
      </c>
      <c r="T664" s="6" t="e">
        <f>IF(Sheet1!A664=0,"C=US;A= ;P=Regional Municip;O=Lisgar;S="&amp;K664&amp;";"&amp;"G="&amp;L664&amp;";"&amp;"I="&amp;M664&amp;";","C=US;A= ;P=Regional Municip;O=Lisgar;S="&amp;K664&amp;";"&amp;"G="&amp;L664&amp;Sheet1!A664&amp;";"&amp;"I="&amp;M664&amp;";")</f>
        <v>#N/A</v>
      </c>
      <c r="U664" t="str">
        <f ca="1">(Sheet1!AM664)</f>
        <v>DC1MDB03</v>
      </c>
      <c r="V664" t="e">
        <f>(Sheet1!AC664)</f>
        <v>#VALUE!</v>
      </c>
      <c r="W664" t="e">
        <f>Sheet3!D664</f>
        <v>#VALUE!</v>
      </c>
      <c r="X664" t="e">
        <f>Sheet3!E664</f>
        <v>#VALUE!</v>
      </c>
      <c r="Y664" t="str">
        <f t="shared" si="60"/>
        <v/>
      </c>
      <c r="Z664" t="str">
        <f>IF(ISERROR(Sheet1!AI664),"",Sheet1!AI664)</f>
        <v/>
      </c>
      <c r="AA664" t="e">
        <f>IF(Sheet1!W664="Councillors",5120,IF(Sheet1!W664="Information Technology Services Dept.",1024,IF(Sheet1!W664="City Clerk and Solicitor Dept",1953,"No")))</f>
        <v>#VALUE!</v>
      </c>
      <c r="AB664" s="5" t="s">
        <v>96</v>
      </c>
      <c r="AC664" t="e">
        <f>IF(Sheet1!W664="Councillors",4608,IF(Sheet1!W664="Information Technology Services Dept.",921,IF(Sheet1!W664="City Clerk and Solicitor Dept",1855,"No")))</f>
        <v>#VALUE!</v>
      </c>
      <c r="AD664" t="e">
        <f t="shared" si="63"/>
        <v>#VALUE!</v>
      </c>
      <c r="AE664" t="str">
        <f ca="1">IF(Sheet1!AM664="DC1MDB01","DC1",IF(Sheet1!AM664="DC1MDB02","DC1",IF(Sheet1!AM664="DC1MDB03","DC1",IF(Sheet1!AM664="DC1MDB04","DC1",IF(Sheet1!AM664="DC1MDB05","DC1",IF(Sheet1!AM664="DC1MDB06","DC1",IF(Sheet1!AM664="DC1MDB07","DC1",IF(Sheet1!AM664="DC1MDB08","DC1",IF(Sheet1!AM664="DC1MDB09","DC1",IF(Sheet1!AM664="DC1MDB10","DC1",IF(Sheet1!AM664="DC4MDB01","DC4",IF(Sheet1!AM664="DC4MDB02","DC4",IF(Sheet1!AM664="DC4MDB03","DC4",IF(Sheet1!AM664="DC4MDB04","DC4",IF(Sheet1!AM664="DC4MDB05","DC4",IF(Sheet1!AM664="DC4MDB06","DC4",IF(Sheet1!AM664="DC4MDB07","DC4",IF(Sheet1!AM664="DC4MDB08","DC4",IF(Sheet1!AM664="DC4MDB09","DC4",IF(Sheet1!AM664="DC4MDB10","DC4","$False"))))))))))))))))))))</f>
        <v>DC1</v>
      </c>
      <c r="AF664" t="s">
        <v>35</v>
      </c>
      <c r="AG664" t="e">
        <f t="shared" si="64"/>
        <v>#VALUE!</v>
      </c>
      <c r="AH664" t="e">
        <f t="shared" si="65"/>
        <v>#VALUE!</v>
      </c>
      <c r="AI664" t="s">
        <v>11</v>
      </c>
      <c r="AJ664" t="s">
        <v>12</v>
      </c>
      <c r="AK664" t="s">
        <v>13</v>
      </c>
      <c r="AL664" t="s">
        <v>14</v>
      </c>
      <c r="AM664" t="s">
        <v>5</v>
      </c>
      <c r="AN664" t="s">
        <v>15</v>
      </c>
      <c r="AO664" t="s">
        <v>16</v>
      </c>
      <c r="AP664" t="s">
        <v>17</v>
      </c>
      <c r="AQ664" t="s">
        <v>18</v>
      </c>
      <c r="AR664" t="s">
        <v>19</v>
      </c>
    </row>
    <row r="665" spans="1:44" ht="13.5" customHeight="1">
      <c r="A665" s="7"/>
      <c r="B665" s="7"/>
      <c r="C665" s="7"/>
      <c r="D665" s="8"/>
      <c r="F665" s="9" t="str">
        <f>(Sheet1!AE665)</f>
        <v/>
      </c>
      <c r="G665" t="str">
        <f>IF(OR(Sheet1!AH665="Yes",Sheet1!AF665="Yes"),"\\CMFP538\"&amp;Sheet1!AK665,"")</f>
        <v/>
      </c>
      <c r="H665" t="str">
        <f>IF(G665="","",Sheet1!AK665)</f>
        <v/>
      </c>
      <c r="I665" t="str">
        <f>IF(G665="","",Sheet1!AJ665)</f>
        <v/>
      </c>
      <c r="J665" t="e">
        <f>PROPER(Sheet1!Z665)</f>
        <v>#VALUE!</v>
      </c>
      <c r="K665" t="e">
        <f>PROPER(TRIM(IF(ISERROR(Sheet1!N665),Sheet1!Q665,Sheet1!N665)))</f>
        <v>#VALUE!</v>
      </c>
      <c r="L665" t="e">
        <f>PROPER(Sheet1!V665)</f>
        <v>#VALUE!</v>
      </c>
      <c r="M665" t="str">
        <f>TRIM(IF(ISERROR(Sheet1!P665),"",Sheet1!P665))</f>
        <v/>
      </c>
      <c r="N665" s="6" t="e">
        <f>(Sheet1!AA665)</f>
        <v>#VALUE!</v>
      </c>
      <c r="O665" s="6" t="e">
        <f t="shared" si="61"/>
        <v>#VALUE!</v>
      </c>
      <c r="P665" s="6" t="e">
        <f>IF(Sheet1!X665="No","No",IF(Sheet1!X665="","No","Yes"))</f>
        <v>#VALUE!</v>
      </c>
      <c r="Q665" t="e">
        <f>(Sheet1!AB665)</f>
        <v>#VALUE!</v>
      </c>
      <c r="R665" s="6" t="e">
        <f>IF(Sheet1!F665=FALSE,Q665,Sheet1!G665&amp;Sheet1!F665)</f>
        <v>#VALUE!</v>
      </c>
      <c r="S665" s="6" t="e">
        <f t="shared" si="62"/>
        <v>#VALUE!</v>
      </c>
      <c r="T665" s="6" t="e">
        <f>IF(Sheet1!A665=0,"C=US;A= ;P=Regional Municip;O=Lisgar;S="&amp;K665&amp;";"&amp;"G="&amp;L665&amp;";"&amp;"I="&amp;M665&amp;";","C=US;A= ;P=Regional Municip;O=Lisgar;S="&amp;K665&amp;";"&amp;"G="&amp;L665&amp;Sheet1!A665&amp;";"&amp;"I="&amp;M665&amp;";")</f>
        <v>#N/A</v>
      </c>
      <c r="U665" t="str">
        <f ca="1">(Sheet1!AM665)</f>
        <v>DC1MDB08</v>
      </c>
      <c r="V665" t="e">
        <f>(Sheet1!AC665)</f>
        <v>#VALUE!</v>
      </c>
      <c r="W665" t="e">
        <f>Sheet3!D665</f>
        <v>#VALUE!</v>
      </c>
      <c r="X665" t="e">
        <f>Sheet3!E665</f>
        <v>#VALUE!</v>
      </c>
      <c r="Y665" t="str">
        <f t="shared" si="60"/>
        <v/>
      </c>
      <c r="Z665" t="str">
        <f>IF(ISERROR(Sheet1!AI665),"",Sheet1!AI665)</f>
        <v/>
      </c>
      <c r="AA665" t="e">
        <f>IF(Sheet1!W665="Councillors",5120,IF(Sheet1!W665="Information Technology Services Dept.",1024,IF(Sheet1!W665="City Clerk and Solicitor Dept",1953,"No")))</f>
        <v>#VALUE!</v>
      </c>
      <c r="AB665" s="5" t="s">
        <v>96</v>
      </c>
      <c r="AC665" t="e">
        <f>IF(Sheet1!W665="Councillors",4608,IF(Sheet1!W665="Information Technology Services Dept.",921,IF(Sheet1!W665="City Clerk and Solicitor Dept",1855,"No")))</f>
        <v>#VALUE!</v>
      </c>
      <c r="AD665" t="e">
        <f t="shared" si="63"/>
        <v>#VALUE!</v>
      </c>
      <c r="AE665" t="str">
        <f ca="1">IF(Sheet1!AM665="DC1MDB01","DC1",IF(Sheet1!AM665="DC1MDB02","DC1",IF(Sheet1!AM665="DC1MDB03","DC1",IF(Sheet1!AM665="DC1MDB04","DC1",IF(Sheet1!AM665="DC1MDB05","DC1",IF(Sheet1!AM665="DC1MDB06","DC1",IF(Sheet1!AM665="DC1MDB07","DC1",IF(Sheet1!AM665="DC1MDB08","DC1",IF(Sheet1!AM665="DC1MDB09","DC1",IF(Sheet1!AM665="DC1MDB10","DC1",IF(Sheet1!AM665="DC4MDB01","DC4",IF(Sheet1!AM665="DC4MDB02","DC4",IF(Sheet1!AM665="DC4MDB03","DC4",IF(Sheet1!AM665="DC4MDB04","DC4",IF(Sheet1!AM665="DC4MDB05","DC4",IF(Sheet1!AM665="DC4MDB06","DC4",IF(Sheet1!AM665="DC4MDB07","DC4",IF(Sheet1!AM665="DC4MDB08","DC4",IF(Sheet1!AM665="DC4MDB09","DC4",IF(Sheet1!AM665="DC4MDB10","DC4","$False"))))))))))))))))))))</f>
        <v>DC1</v>
      </c>
      <c r="AF665" t="s">
        <v>35</v>
      </c>
      <c r="AG665" t="e">
        <f t="shared" si="64"/>
        <v>#VALUE!</v>
      </c>
      <c r="AH665" t="e">
        <f t="shared" si="65"/>
        <v>#VALUE!</v>
      </c>
      <c r="AI665" t="s">
        <v>11</v>
      </c>
      <c r="AJ665" t="s">
        <v>12</v>
      </c>
      <c r="AK665" t="s">
        <v>13</v>
      </c>
      <c r="AL665" t="s">
        <v>14</v>
      </c>
      <c r="AM665" t="s">
        <v>5</v>
      </c>
      <c r="AN665" t="s">
        <v>15</v>
      </c>
      <c r="AO665" t="s">
        <v>16</v>
      </c>
      <c r="AP665" t="s">
        <v>17</v>
      </c>
      <c r="AQ665" t="s">
        <v>18</v>
      </c>
      <c r="AR665" t="s">
        <v>19</v>
      </c>
    </row>
    <row r="666" spans="1:44" ht="13.5" customHeight="1">
      <c r="A666" s="7"/>
      <c r="B666" s="7"/>
      <c r="C666" s="7"/>
      <c r="D666" s="8"/>
      <c r="F666" s="9" t="str">
        <f>(Sheet1!AE666)</f>
        <v/>
      </c>
      <c r="G666" t="str">
        <f>IF(OR(Sheet1!AH666="Yes",Sheet1!AF666="Yes"),"\\CMFP538\"&amp;Sheet1!AK666,"")</f>
        <v/>
      </c>
      <c r="H666" t="str">
        <f>IF(G666="","",Sheet1!AK666)</f>
        <v/>
      </c>
      <c r="I666" t="str">
        <f>IF(G666="","",Sheet1!AJ666)</f>
        <v/>
      </c>
      <c r="J666" t="e">
        <f>PROPER(Sheet1!Z666)</f>
        <v>#VALUE!</v>
      </c>
      <c r="K666" t="e">
        <f>PROPER(TRIM(IF(ISERROR(Sheet1!N666),Sheet1!Q666,Sheet1!N666)))</f>
        <v>#VALUE!</v>
      </c>
      <c r="L666" t="e">
        <f>PROPER(Sheet1!V666)</f>
        <v>#VALUE!</v>
      </c>
      <c r="M666" t="str">
        <f>TRIM(IF(ISERROR(Sheet1!P666),"",Sheet1!P666))</f>
        <v/>
      </c>
      <c r="N666" s="6" t="e">
        <f>(Sheet1!AA666)</f>
        <v>#VALUE!</v>
      </c>
      <c r="O666" s="6" t="e">
        <f t="shared" si="61"/>
        <v>#VALUE!</v>
      </c>
      <c r="P666" s="6" t="e">
        <f>IF(Sheet1!X666="No","No",IF(Sheet1!X666="","No","Yes"))</f>
        <v>#VALUE!</v>
      </c>
      <c r="Q666" t="e">
        <f>(Sheet1!AB666)</f>
        <v>#VALUE!</v>
      </c>
      <c r="R666" s="6" t="e">
        <f>IF(Sheet1!F666=FALSE,Q666,Sheet1!G666&amp;Sheet1!F666)</f>
        <v>#VALUE!</v>
      </c>
      <c r="S666" s="6" t="e">
        <f t="shared" si="62"/>
        <v>#VALUE!</v>
      </c>
      <c r="T666" s="6" t="e">
        <f>IF(Sheet1!A666=0,"C=US;A= ;P=Regional Municip;O=Lisgar;S="&amp;K666&amp;";"&amp;"G="&amp;L666&amp;";"&amp;"I="&amp;M666&amp;";","C=US;A= ;P=Regional Municip;O=Lisgar;S="&amp;K666&amp;";"&amp;"G="&amp;L666&amp;Sheet1!A666&amp;";"&amp;"I="&amp;M666&amp;";")</f>
        <v>#N/A</v>
      </c>
      <c r="U666" t="str">
        <f ca="1">(Sheet1!AM666)</f>
        <v>DC1MDB05</v>
      </c>
      <c r="V666" t="e">
        <f>(Sheet1!AC666)</f>
        <v>#VALUE!</v>
      </c>
      <c r="W666" t="e">
        <f>Sheet3!D666</f>
        <v>#VALUE!</v>
      </c>
      <c r="X666" t="e">
        <f>Sheet3!E666</f>
        <v>#VALUE!</v>
      </c>
      <c r="Y666" t="str">
        <f t="shared" si="60"/>
        <v/>
      </c>
      <c r="Z666" t="str">
        <f>IF(ISERROR(Sheet1!AI666),"",Sheet1!AI666)</f>
        <v/>
      </c>
      <c r="AA666" t="e">
        <f>IF(Sheet1!W666="Councillors",5120,IF(Sheet1!W666="Information Technology Services Dept.",1024,IF(Sheet1!W666="City Clerk and Solicitor Dept",1953,"No")))</f>
        <v>#VALUE!</v>
      </c>
      <c r="AB666" s="5" t="s">
        <v>96</v>
      </c>
      <c r="AC666" t="e">
        <f>IF(Sheet1!W666="Councillors",4608,IF(Sheet1!W666="Information Technology Services Dept.",921,IF(Sheet1!W666="City Clerk and Solicitor Dept",1855,"No")))</f>
        <v>#VALUE!</v>
      </c>
      <c r="AD666" t="e">
        <f t="shared" si="63"/>
        <v>#VALUE!</v>
      </c>
      <c r="AE666" t="str">
        <f ca="1">IF(Sheet1!AM666="DC1MDB01","DC1",IF(Sheet1!AM666="DC1MDB02","DC1",IF(Sheet1!AM666="DC1MDB03","DC1",IF(Sheet1!AM666="DC1MDB04","DC1",IF(Sheet1!AM666="DC1MDB05","DC1",IF(Sheet1!AM666="DC1MDB06","DC1",IF(Sheet1!AM666="DC1MDB07","DC1",IF(Sheet1!AM666="DC1MDB08","DC1",IF(Sheet1!AM666="DC1MDB09","DC1",IF(Sheet1!AM666="DC1MDB10","DC1",IF(Sheet1!AM666="DC4MDB01","DC4",IF(Sheet1!AM666="DC4MDB02","DC4",IF(Sheet1!AM666="DC4MDB03","DC4",IF(Sheet1!AM666="DC4MDB04","DC4",IF(Sheet1!AM666="DC4MDB05","DC4",IF(Sheet1!AM666="DC4MDB06","DC4",IF(Sheet1!AM666="DC4MDB07","DC4",IF(Sheet1!AM666="DC4MDB08","DC4",IF(Sheet1!AM666="DC4MDB09","DC4",IF(Sheet1!AM666="DC4MDB10","DC4","$False"))))))))))))))))))))</f>
        <v>DC1</v>
      </c>
      <c r="AF666" t="s">
        <v>35</v>
      </c>
      <c r="AG666" t="e">
        <f t="shared" si="64"/>
        <v>#VALUE!</v>
      </c>
      <c r="AH666" t="e">
        <f t="shared" si="65"/>
        <v>#VALUE!</v>
      </c>
      <c r="AI666" t="s">
        <v>11</v>
      </c>
      <c r="AJ666" t="s">
        <v>12</v>
      </c>
      <c r="AK666" t="s">
        <v>13</v>
      </c>
      <c r="AL666" t="s">
        <v>14</v>
      </c>
      <c r="AM666" t="s">
        <v>5</v>
      </c>
      <c r="AN666" t="s">
        <v>15</v>
      </c>
      <c r="AO666" t="s">
        <v>16</v>
      </c>
      <c r="AP666" t="s">
        <v>17</v>
      </c>
      <c r="AQ666" t="s">
        <v>18</v>
      </c>
      <c r="AR666" t="s">
        <v>19</v>
      </c>
    </row>
    <row r="667" spans="1:44" ht="13.5" customHeight="1">
      <c r="A667" s="7"/>
      <c r="B667" s="7"/>
      <c r="C667" s="7"/>
      <c r="D667" s="8"/>
      <c r="F667" s="9" t="str">
        <f>(Sheet1!AE667)</f>
        <v/>
      </c>
      <c r="G667" t="str">
        <f>IF(OR(Sheet1!AH667="Yes",Sheet1!AF667="Yes"),"\\CMFP538\"&amp;Sheet1!AK667,"")</f>
        <v/>
      </c>
      <c r="H667" t="str">
        <f>IF(G667="","",Sheet1!AK667)</f>
        <v/>
      </c>
      <c r="I667" t="str">
        <f>IF(G667="","",Sheet1!AJ667)</f>
        <v/>
      </c>
      <c r="J667" t="e">
        <f>PROPER(Sheet1!Z667)</f>
        <v>#VALUE!</v>
      </c>
      <c r="K667" t="e">
        <f>PROPER(TRIM(IF(ISERROR(Sheet1!N667),Sheet1!Q667,Sheet1!N667)))</f>
        <v>#VALUE!</v>
      </c>
      <c r="L667" t="e">
        <f>PROPER(Sheet1!V667)</f>
        <v>#VALUE!</v>
      </c>
      <c r="M667" t="str">
        <f>TRIM(IF(ISERROR(Sheet1!P667),"",Sheet1!P667))</f>
        <v/>
      </c>
      <c r="N667" s="6" t="e">
        <f>(Sheet1!AA667)</f>
        <v>#VALUE!</v>
      </c>
      <c r="O667" s="6" t="e">
        <f t="shared" si="61"/>
        <v>#VALUE!</v>
      </c>
      <c r="P667" s="6" t="e">
        <f>IF(Sheet1!X667="No","No",IF(Sheet1!X667="","No","Yes"))</f>
        <v>#VALUE!</v>
      </c>
      <c r="Q667" t="e">
        <f>(Sheet1!AB667)</f>
        <v>#VALUE!</v>
      </c>
      <c r="R667" s="6" t="e">
        <f>IF(Sheet1!F667=FALSE,Q667,Sheet1!G667&amp;Sheet1!F667)</f>
        <v>#VALUE!</v>
      </c>
      <c r="S667" s="6" t="e">
        <f t="shared" si="62"/>
        <v>#VALUE!</v>
      </c>
      <c r="T667" s="6" t="e">
        <f>IF(Sheet1!A667=0,"C=US;A= ;P=Regional Municip;O=Lisgar;S="&amp;K667&amp;";"&amp;"G="&amp;L667&amp;";"&amp;"I="&amp;M667&amp;";","C=US;A= ;P=Regional Municip;O=Lisgar;S="&amp;K667&amp;";"&amp;"G="&amp;L667&amp;Sheet1!A667&amp;";"&amp;"I="&amp;M667&amp;";")</f>
        <v>#N/A</v>
      </c>
      <c r="U667" t="str">
        <f ca="1">(Sheet1!AM667)</f>
        <v>DC4MDB07</v>
      </c>
      <c r="V667" t="e">
        <f>(Sheet1!AC667)</f>
        <v>#VALUE!</v>
      </c>
      <c r="W667" t="e">
        <f>Sheet3!D667</f>
        <v>#VALUE!</v>
      </c>
      <c r="X667" t="e">
        <f>Sheet3!E667</f>
        <v>#VALUE!</v>
      </c>
      <c r="Y667" t="str">
        <f t="shared" si="60"/>
        <v/>
      </c>
      <c r="Z667" t="str">
        <f>IF(ISERROR(Sheet1!AI667),"",Sheet1!AI667)</f>
        <v/>
      </c>
      <c r="AA667" t="e">
        <f>IF(Sheet1!W667="Councillors",5120,IF(Sheet1!W667="Information Technology Services Dept.",1024,IF(Sheet1!W667="City Clerk and Solicitor Dept",1953,"No")))</f>
        <v>#VALUE!</v>
      </c>
      <c r="AB667" s="5" t="s">
        <v>96</v>
      </c>
      <c r="AC667" t="e">
        <f>IF(Sheet1!W667="Councillors",4608,IF(Sheet1!W667="Information Technology Services Dept.",921,IF(Sheet1!W667="City Clerk and Solicitor Dept",1855,"No")))</f>
        <v>#VALUE!</v>
      </c>
      <c r="AD667" t="e">
        <f t="shared" si="63"/>
        <v>#VALUE!</v>
      </c>
      <c r="AE667" t="str">
        <f ca="1">IF(Sheet1!AM667="DC1MDB01","DC1",IF(Sheet1!AM667="DC1MDB02","DC1",IF(Sheet1!AM667="DC1MDB03","DC1",IF(Sheet1!AM667="DC1MDB04","DC1",IF(Sheet1!AM667="DC1MDB05","DC1",IF(Sheet1!AM667="DC1MDB06","DC1",IF(Sheet1!AM667="DC1MDB07","DC1",IF(Sheet1!AM667="DC1MDB08","DC1",IF(Sheet1!AM667="DC1MDB09","DC1",IF(Sheet1!AM667="DC1MDB10","DC1",IF(Sheet1!AM667="DC4MDB01","DC4",IF(Sheet1!AM667="DC4MDB02","DC4",IF(Sheet1!AM667="DC4MDB03","DC4",IF(Sheet1!AM667="DC4MDB04","DC4",IF(Sheet1!AM667="DC4MDB05","DC4",IF(Sheet1!AM667="DC4MDB06","DC4",IF(Sheet1!AM667="DC4MDB07","DC4",IF(Sheet1!AM667="DC4MDB08","DC4",IF(Sheet1!AM667="DC4MDB09","DC4",IF(Sheet1!AM667="DC4MDB10","DC4","$False"))))))))))))))))))))</f>
        <v>DC4</v>
      </c>
      <c r="AF667" t="s">
        <v>35</v>
      </c>
      <c r="AG667" t="e">
        <f t="shared" si="64"/>
        <v>#VALUE!</v>
      </c>
      <c r="AH667" t="e">
        <f t="shared" si="65"/>
        <v>#VALUE!</v>
      </c>
      <c r="AI667" t="s">
        <v>11</v>
      </c>
      <c r="AJ667" t="s">
        <v>12</v>
      </c>
      <c r="AK667" t="s">
        <v>13</v>
      </c>
      <c r="AL667" t="s">
        <v>14</v>
      </c>
      <c r="AM667" t="s">
        <v>5</v>
      </c>
      <c r="AN667" t="s">
        <v>15</v>
      </c>
      <c r="AO667" t="s">
        <v>16</v>
      </c>
      <c r="AP667" t="s">
        <v>17</v>
      </c>
      <c r="AQ667" t="s">
        <v>18</v>
      </c>
      <c r="AR667" t="s">
        <v>19</v>
      </c>
    </row>
    <row r="668" spans="1:44" ht="13.5" customHeight="1">
      <c r="A668" s="7"/>
      <c r="B668" s="7"/>
      <c r="C668" s="7"/>
      <c r="D668" s="8"/>
      <c r="F668" s="9" t="str">
        <f>(Sheet1!AE668)</f>
        <v/>
      </c>
      <c r="G668" t="str">
        <f>IF(OR(Sheet1!AH668="Yes",Sheet1!AF668="Yes"),"\\CMFP538\"&amp;Sheet1!AK668,"")</f>
        <v/>
      </c>
      <c r="H668" t="str">
        <f>IF(G668="","",Sheet1!AK668)</f>
        <v/>
      </c>
      <c r="I668" t="str">
        <f>IF(G668="","",Sheet1!AJ668)</f>
        <v/>
      </c>
      <c r="J668" t="e">
        <f>PROPER(Sheet1!Z668)</f>
        <v>#VALUE!</v>
      </c>
      <c r="K668" t="e">
        <f>PROPER(TRIM(IF(ISERROR(Sheet1!N668),Sheet1!Q668,Sheet1!N668)))</f>
        <v>#VALUE!</v>
      </c>
      <c r="L668" t="e">
        <f>PROPER(Sheet1!V668)</f>
        <v>#VALUE!</v>
      </c>
      <c r="M668" t="str">
        <f>TRIM(IF(ISERROR(Sheet1!P668),"",Sheet1!P668))</f>
        <v/>
      </c>
      <c r="N668" s="6" t="e">
        <f>(Sheet1!AA668)</f>
        <v>#VALUE!</v>
      </c>
      <c r="O668" s="6" t="e">
        <f t="shared" si="61"/>
        <v>#VALUE!</v>
      </c>
      <c r="P668" s="6" t="e">
        <f>IF(Sheet1!X668="No","No",IF(Sheet1!X668="","No","Yes"))</f>
        <v>#VALUE!</v>
      </c>
      <c r="Q668" t="e">
        <f>(Sheet1!AB668)</f>
        <v>#VALUE!</v>
      </c>
      <c r="R668" s="6" t="e">
        <f>IF(Sheet1!F668=FALSE,Q668,Sheet1!G668&amp;Sheet1!F668)</f>
        <v>#VALUE!</v>
      </c>
      <c r="S668" s="6" t="e">
        <f t="shared" si="62"/>
        <v>#VALUE!</v>
      </c>
      <c r="T668" s="6" t="e">
        <f>IF(Sheet1!A668=0,"C=US;A= ;P=Regional Municip;O=Lisgar;S="&amp;K668&amp;";"&amp;"G="&amp;L668&amp;";"&amp;"I="&amp;M668&amp;";","C=US;A= ;P=Regional Municip;O=Lisgar;S="&amp;K668&amp;";"&amp;"G="&amp;L668&amp;Sheet1!A668&amp;";"&amp;"I="&amp;M668&amp;";")</f>
        <v>#N/A</v>
      </c>
      <c r="U668" t="str">
        <f ca="1">(Sheet1!AM668)</f>
        <v>DC4MDB07</v>
      </c>
      <c r="V668" t="e">
        <f>(Sheet1!AC668)</f>
        <v>#VALUE!</v>
      </c>
      <c r="W668" t="e">
        <f>Sheet3!D668</f>
        <v>#VALUE!</v>
      </c>
      <c r="X668" t="e">
        <f>Sheet3!E668</f>
        <v>#VALUE!</v>
      </c>
      <c r="Y668" t="str">
        <f t="shared" si="60"/>
        <v/>
      </c>
      <c r="Z668" t="str">
        <f>IF(ISERROR(Sheet1!AI668),"",Sheet1!AI668)</f>
        <v/>
      </c>
      <c r="AA668" t="e">
        <f>IF(Sheet1!W668="Councillors",5120,IF(Sheet1!W668="Information Technology Services Dept.",1024,IF(Sheet1!W668="City Clerk and Solicitor Dept",1953,"No")))</f>
        <v>#VALUE!</v>
      </c>
      <c r="AB668" s="5" t="s">
        <v>96</v>
      </c>
      <c r="AC668" t="e">
        <f>IF(Sheet1!W668="Councillors",4608,IF(Sheet1!W668="Information Technology Services Dept.",921,IF(Sheet1!W668="City Clerk and Solicitor Dept",1855,"No")))</f>
        <v>#VALUE!</v>
      </c>
      <c r="AD668" t="e">
        <f t="shared" si="63"/>
        <v>#VALUE!</v>
      </c>
      <c r="AE668" t="str">
        <f ca="1">IF(Sheet1!AM668="DC1MDB01","DC1",IF(Sheet1!AM668="DC1MDB02","DC1",IF(Sheet1!AM668="DC1MDB03","DC1",IF(Sheet1!AM668="DC1MDB04","DC1",IF(Sheet1!AM668="DC1MDB05","DC1",IF(Sheet1!AM668="DC1MDB06","DC1",IF(Sheet1!AM668="DC1MDB07","DC1",IF(Sheet1!AM668="DC1MDB08","DC1",IF(Sheet1!AM668="DC1MDB09","DC1",IF(Sheet1!AM668="DC1MDB10","DC1",IF(Sheet1!AM668="DC4MDB01","DC4",IF(Sheet1!AM668="DC4MDB02","DC4",IF(Sheet1!AM668="DC4MDB03","DC4",IF(Sheet1!AM668="DC4MDB04","DC4",IF(Sheet1!AM668="DC4MDB05","DC4",IF(Sheet1!AM668="DC4MDB06","DC4",IF(Sheet1!AM668="DC4MDB07","DC4",IF(Sheet1!AM668="DC4MDB08","DC4",IF(Sheet1!AM668="DC4MDB09","DC4",IF(Sheet1!AM668="DC4MDB10","DC4","$False"))))))))))))))))))))</f>
        <v>DC4</v>
      </c>
      <c r="AF668" t="s">
        <v>35</v>
      </c>
      <c r="AG668" t="e">
        <f t="shared" si="64"/>
        <v>#VALUE!</v>
      </c>
      <c r="AH668" t="e">
        <f t="shared" si="65"/>
        <v>#VALUE!</v>
      </c>
      <c r="AI668" t="s">
        <v>11</v>
      </c>
      <c r="AJ668" t="s">
        <v>12</v>
      </c>
      <c r="AK668" t="s">
        <v>13</v>
      </c>
      <c r="AL668" t="s">
        <v>14</v>
      </c>
      <c r="AM668" t="s">
        <v>5</v>
      </c>
      <c r="AN668" t="s">
        <v>15</v>
      </c>
      <c r="AO668" t="s">
        <v>16</v>
      </c>
      <c r="AP668" t="s">
        <v>17</v>
      </c>
      <c r="AQ668" t="s">
        <v>18</v>
      </c>
      <c r="AR668" t="s">
        <v>19</v>
      </c>
    </row>
    <row r="669" spans="1:44" ht="13.5" customHeight="1">
      <c r="A669" s="7"/>
      <c r="B669" s="7"/>
      <c r="C669" s="7"/>
      <c r="D669" s="8"/>
      <c r="F669" s="9" t="str">
        <f>(Sheet1!AE669)</f>
        <v/>
      </c>
      <c r="G669" t="str">
        <f>IF(OR(Sheet1!AH669="Yes",Sheet1!AF669="Yes"),"\\CMFP538\"&amp;Sheet1!AK669,"")</f>
        <v/>
      </c>
      <c r="H669" t="str">
        <f>IF(G669="","",Sheet1!AK669)</f>
        <v/>
      </c>
      <c r="I669" t="str">
        <f>IF(G669="","",Sheet1!AJ669)</f>
        <v/>
      </c>
      <c r="J669" t="e">
        <f>PROPER(Sheet1!Z669)</f>
        <v>#VALUE!</v>
      </c>
      <c r="K669" t="e">
        <f>PROPER(TRIM(IF(ISERROR(Sheet1!N669),Sheet1!Q669,Sheet1!N669)))</f>
        <v>#VALUE!</v>
      </c>
      <c r="L669" t="e">
        <f>PROPER(Sheet1!V669)</f>
        <v>#VALUE!</v>
      </c>
      <c r="M669" t="str">
        <f>TRIM(IF(ISERROR(Sheet1!P669),"",Sheet1!P669))</f>
        <v/>
      </c>
      <c r="N669" s="6" t="e">
        <f>(Sheet1!AA669)</f>
        <v>#VALUE!</v>
      </c>
      <c r="O669" s="6" t="e">
        <f t="shared" si="61"/>
        <v>#VALUE!</v>
      </c>
      <c r="P669" s="6" t="e">
        <f>IF(Sheet1!X669="No","No",IF(Sheet1!X669="","No","Yes"))</f>
        <v>#VALUE!</v>
      </c>
      <c r="Q669" t="e">
        <f>(Sheet1!AB669)</f>
        <v>#VALUE!</v>
      </c>
      <c r="R669" s="6" t="e">
        <f>IF(Sheet1!F669=FALSE,Q669,Sheet1!G669&amp;Sheet1!F669)</f>
        <v>#VALUE!</v>
      </c>
      <c r="S669" s="6" t="e">
        <f t="shared" si="62"/>
        <v>#VALUE!</v>
      </c>
      <c r="T669" s="6" t="e">
        <f>IF(Sheet1!A669=0,"C=US;A= ;P=Regional Municip;O=Lisgar;S="&amp;K669&amp;";"&amp;"G="&amp;L669&amp;";"&amp;"I="&amp;M669&amp;";","C=US;A= ;P=Regional Municip;O=Lisgar;S="&amp;K669&amp;";"&amp;"G="&amp;L669&amp;Sheet1!A669&amp;";"&amp;"I="&amp;M669&amp;";")</f>
        <v>#N/A</v>
      </c>
      <c r="U669" t="str">
        <f ca="1">(Sheet1!AM669)</f>
        <v>DC1MDB06</v>
      </c>
      <c r="V669" t="e">
        <f>(Sheet1!AC669)</f>
        <v>#VALUE!</v>
      </c>
      <c r="W669" t="e">
        <f>Sheet3!D669</f>
        <v>#VALUE!</v>
      </c>
      <c r="X669" t="e">
        <f>Sheet3!E669</f>
        <v>#VALUE!</v>
      </c>
      <c r="Y669" t="str">
        <f t="shared" si="60"/>
        <v/>
      </c>
      <c r="Z669" t="str">
        <f>IF(ISERROR(Sheet1!AI669),"",Sheet1!AI669)</f>
        <v/>
      </c>
      <c r="AA669" t="e">
        <f>IF(Sheet1!W669="Councillors",5120,IF(Sheet1!W669="Information Technology Services Dept.",1024,IF(Sheet1!W669="City Clerk and Solicitor Dept",1953,"No")))</f>
        <v>#VALUE!</v>
      </c>
      <c r="AB669" s="5" t="s">
        <v>96</v>
      </c>
      <c r="AC669" t="e">
        <f>IF(Sheet1!W669="Councillors",4608,IF(Sheet1!W669="Information Technology Services Dept.",921,IF(Sheet1!W669="City Clerk and Solicitor Dept",1855,"No")))</f>
        <v>#VALUE!</v>
      </c>
      <c r="AD669" t="e">
        <f t="shared" si="63"/>
        <v>#VALUE!</v>
      </c>
      <c r="AE669" t="str">
        <f ca="1">IF(Sheet1!AM669="DC1MDB01","DC1",IF(Sheet1!AM669="DC1MDB02","DC1",IF(Sheet1!AM669="DC1MDB03","DC1",IF(Sheet1!AM669="DC1MDB04","DC1",IF(Sheet1!AM669="DC1MDB05","DC1",IF(Sheet1!AM669="DC1MDB06","DC1",IF(Sheet1!AM669="DC1MDB07","DC1",IF(Sheet1!AM669="DC1MDB08","DC1",IF(Sheet1!AM669="DC1MDB09","DC1",IF(Sheet1!AM669="DC1MDB10","DC1",IF(Sheet1!AM669="DC4MDB01","DC4",IF(Sheet1!AM669="DC4MDB02","DC4",IF(Sheet1!AM669="DC4MDB03","DC4",IF(Sheet1!AM669="DC4MDB04","DC4",IF(Sheet1!AM669="DC4MDB05","DC4",IF(Sheet1!AM669="DC4MDB06","DC4",IF(Sheet1!AM669="DC4MDB07","DC4",IF(Sheet1!AM669="DC4MDB08","DC4",IF(Sheet1!AM669="DC4MDB09","DC4",IF(Sheet1!AM669="DC4MDB10","DC4","$False"))))))))))))))))))))</f>
        <v>DC1</v>
      </c>
      <c r="AF669" t="s">
        <v>35</v>
      </c>
      <c r="AG669" t="e">
        <f t="shared" si="64"/>
        <v>#VALUE!</v>
      </c>
      <c r="AH669" t="e">
        <f t="shared" si="65"/>
        <v>#VALUE!</v>
      </c>
      <c r="AI669" t="s">
        <v>11</v>
      </c>
      <c r="AJ669" t="s">
        <v>12</v>
      </c>
      <c r="AK669" t="s">
        <v>13</v>
      </c>
      <c r="AL669" t="s">
        <v>14</v>
      </c>
      <c r="AM669" t="s">
        <v>5</v>
      </c>
      <c r="AN669" t="s">
        <v>15</v>
      </c>
      <c r="AO669" t="s">
        <v>16</v>
      </c>
      <c r="AP669" t="s">
        <v>17</v>
      </c>
      <c r="AQ669" t="s">
        <v>18</v>
      </c>
      <c r="AR669" t="s">
        <v>19</v>
      </c>
    </row>
    <row r="670" spans="1:44" ht="13.5" customHeight="1">
      <c r="A670" s="7"/>
      <c r="B670" s="7"/>
      <c r="C670" s="7"/>
      <c r="D670" s="8"/>
      <c r="F670" s="9" t="str">
        <f>(Sheet1!AE670)</f>
        <v/>
      </c>
      <c r="G670" t="str">
        <f>IF(OR(Sheet1!AH670="Yes",Sheet1!AF670="Yes"),"\\CMFP538\"&amp;Sheet1!AK670,"")</f>
        <v/>
      </c>
      <c r="H670" t="str">
        <f>IF(G670="","",Sheet1!AK670)</f>
        <v/>
      </c>
      <c r="I670" t="str">
        <f>IF(G670="","",Sheet1!AJ670)</f>
        <v/>
      </c>
      <c r="J670" t="e">
        <f>PROPER(Sheet1!Z670)</f>
        <v>#VALUE!</v>
      </c>
      <c r="K670" t="e">
        <f>PROPER(TRIM(IF(ISERROR(Sheet1!N670),Sheet1!Q670,Sheet1!N670)))</f>
        <v>#VALUE!</v>
      </c>
      <c r="L670" t="e">
        <f>PROPER(Sheet1!V670)</f>
        <v>#VALUE!</v>
      </c>
      <c r="M670" t="str">
        <f>TRIM(IF(ISERROR(Sheet1!P670),"",Sheet1!P670))</f>
        <v/>
      </c>
      <c r="N670" s="6" t="e">
        <f>(Sheet1!AA670)</f>
        <v>#VALUE!</v>
      </c>
      <c r="O670" s="6" t="e">
        <f t="shared" si="61"/>
        <v>#VALUE!</v>
      </c>
      <c r="P670" s="6" t="e">
        <f>IF(Sheet1!X670="No","No",IF(Sheet1!X670="","No","Yes"))</f>
        <v>#VALUE!</v>
      </c>
      <c r="Q670" t="e">
        <f>(Sheet1!AB670)</f>
        <v>#VALUE!</v>
      </c>
      <c r="R670" s="6" t="e">
        <f>IF(Sheet1!F670=FALSE,Q670,Sheet1!G670&amp;Sheet1!F670)</f>
        <v>#VALUE!</v>
      </c>
      <c r="S670" s="6" t="e">
        <f t="shared" si="62"/>
        <v>#VALUE!</v>
      </c>
      <c r="T670" s="6" t="e">
        <f>IF(Sheet1!A670=0,"C=US;A= ;P=Regional Municip;O=Lisgar;S="&amp;K670&amp;";"&amp;"G="&amp;L670&amp;";"&amp;"I="&amp;M670&amp;";","C=US;A= ;P=Regional Municip;O=Lisgar;S="&amp;K670&amp;";"&amp;"G="&amp;L670&amp;Sheet1!A670&amp;";"&amp;"I="&amp;M670&amp;";")</f>
        <v>#N/A</v>
      </c>
      <c r="U670" t="str">
        <f ca="1">(Sheet1!AM670)</f>
        <v>DC4MDB01</v>
      </c>
      <c r="V670" t="e">
        <f>(Sheet1!AC670)</f>
        <v>#VALUE!</v>
      </c>
      <c r="W670" t="e">
        <f>Sheet3!D670</f>
        <v>#VALUE!</v>
      </c>
      <c r="X670" t="e">
        <f>Sheet3!E670</f>
        <v>#VALUE!</v>
      </c>
      <c r="Y670" t="str">
        <f t="shared" si="60"/>
        <v/>
      </c>
      <c r="Z670" t="str">
        <f>IF(ISERROR(Sheet1!AI670),"",Sheet1!AI670)</f>
        <v/>
      </c>
      <c r="AA670" t="e">
        <f>IF(Sheet1!W670="Councillors",5120,IF(Sheet1!W670="Information Technology Services Dept.",1024,IF(Sheet1!W670="City Clerk and Solicitor Dept",1953,"No")))</f>
        <v>#VALUE!</v>
      </c>
      <c r="AB670" s="5" t="s">
        <v>96</v>
      </c>
      <c r="AC670" t="e">
        <f>IF(Sheet1!W670="Councillors",4608,IF(Sheet1!W670="Information Technology Services Dept.",921,IF(Sheet1!W670="City Clerk and Solicitor Dept",1855,"No")))</f>
        <v>#VALUE!</v>
      </c>
      <c r="AD670" t="e">
        <f t="shared" si="63"/>
        <v>#VALUE!</v>
      </c>
      <c r="AE670" t="str">
        <f ca="1">IF(Sheet1!AM670="DC1MDB01","DC1",IF(Sheet1!AM670="DC1MDB02","DC1",IF(Sheet1!AM670="DC1MDB03","DC1",IF(Sheet1!AM670="DC1MDB04","DC1",IF(Sheet1!AM670="DC1MDB05","DC1",IF(Sheet1!AM670="DC1MDB06","DC1",IF(Sheet1!AM670="DC1MDB07","DC1",IF(Sheet1!AM670="DC1MDB08","DC1",IF(Sheet1!AM670="DC1MDB09","DC1",IF(Sheet1!AM670="DC1MDB10","DC1",IF(Sheet1!AM670="DC4MDB01","DC4",IF(Sheet1!AM670="DC4MDB02","DC4",IF(Sheet1!AM670="DC4MDB03","DC4",IF(Sheet1!AM670="DC4MDB04","DC4",IF(Sheet1!AM670="DC4MDB05","DC4",IF(Sheet1!AM670="DC4MDB06","DC4",IF(Sheet1!AM670="DC4MDB07","DC4",IF(Sheet1!AM670="DC4MDB08","DC4",IF(Sheet1!AM670="DC4MDB09","DC4",IF(Sheet1!AM670="DC4MDB10","DC4","$False"))))))))))))))))))))</f>
        <v>DC4</v>
      </c>
      <c r="AF670" t="s">
        <v>35</v>
      </c>
      <c r="AG670" t="e">
        <f t="shared" si="64"/>
        <v>#VALUE!</v>
      </c>
      <c r="AH670" t="e">
        <f t="shared" si="65"/>
        <v>#VALUE!</v>
      </c>
      <c r="AI670" t="s">
        <v>11</v>
      </c>
      <c r="AJ670" t="s">
        <v>12</v>
      </c>
      <c r="AK670" t="s">
        <v>13</v>
      </c>
      <c r="AL670" t="s">
        <v>14</v>
      </c>
      <c r="AM670" t="s">
        <v>5</v>
      </c>
      <c r="AN670" t="s">
        <v>15</v>
      </c>
      <c r="AO670" t="s">
        <v>16</v>
      </c>
      <c r="AP670" t="s">
        <v>17</v>
      </c>
      <c r="AQ670" t="s">
        <v>18</v>
      </c>
      <c r="AR670" t="s">
        <v>19</v>
      </c>
    </row>
    <row r="671" spans="1:44" ht="13.5" customHeight="1">
      <c r="A671" s="7"/>
      <c r="B671" s="7"/>
      <c r="C671" s="7"/>
      <c r="D671" s="8"/>
      <c r="F671" s="9" t="str">
        <f>(Sheet1!AE671)</f>
        <v/>
      </c>
      <c r="G671" t="str">
        <f>IF(OR(Sheet1!AH671="Yes",Sheet1!AF671="Yes"),"\\CMFP538\"&amp;Sheet1!AK671,"")</f>
        <v/>
      </c>
      <c r="H671" t="str">
        <f>IF(G671="","",Sheet1!AK671)</f>
        <v/>
      </c>
      <c r="I671" t="str">
        <f>IF(G671="","",Sheet1!AJ671)</f>
        <v/>
      </c>
      <c r="J671" t="e">
        <f>PROPER(Sheet1!Z671)</f>
        <v>#VALUE!</v>
      </c>
      <c r="K671" t="e">
        <f>PROPER(TRIM(IF(ISERROR(Sheet1!N671),Sheet1!Q671,Sheet1!N671)))</f>
        <v>#VALUE!</v>
      </c>
      <c r="L671" t="e">
        <f>PROPER(Sheet1!V671)</f>
        <v>#VALUE!</v>
      </c>
      <c r="M671" t="str">
        <f>TRIM(IF(ISERROR(Sheet1!P671),"",Sheet1!P671))</f>
        <v/>
      </c>
      <c r="N671" s="6" t="e">
        <f>(Sheet1!AA671)</f>
        <v>#VALUE!</v>
      </c>
      <c r="O671" s="6" t="e">
        <f t="shared" si="61"/>
        <v>#VALUE!</v>
      </c>
      <c r="P671" s="6" t="e">
        <f>IF(Sheet1!X671="No","No",IF(Sheet1!X671="","No","Yes"))</f>
        <v>#VALUE!</v>
      </c>
      <c r="Q671" t="e">
        <f>(Sheet1!AB671)</f>
        <v>#VALUE!</v>
      </c>
      <c r="R671" s="6" t="e">
        <f>IF(Sheet1!F671=FALSE,Q671,Sheet1!G671&amp;Sheet1!F671)</f>
        <v>#VALUE!</v>
      </c>
      <c r="S671" s="6" t="e">
        <f t="shared" si="62"/>
        <v>#VALUE!</v>
      </c>
      <c r="T671" s="6" t="e">
        <f>IF(Sheet1!A671=0,"C=US;A= ;P=Regional Municip;O=Lisgar;S="&amp;K671&amp;";"&amp;"G="&amp;L671&amp;";"&amp;"I="&amp;M671&amp;";","C=US;A= ;P=Regional Municip;O=Lisgar;S="&amp;K671&amp;";"&amp;"G="&amp;L671&amp;Sheet1!A671&amp;";"&amp;"I="&amp;M671&amp;";")</f>
        <v>#N/A</v>
      </c>
      <c r="U671" t="str">
        <f ca="1">(Sheet1!AM671)</f>
        <v>DC1MDB03</v>
      </c>
      <c r="V671" t="e">
        <f>(Sheet1!AC671)</f>
        <v>#VALUE!</v>
      </c>
      <c r="W671" t="e">
        <f>Sheet3!D671</f>
        <v>#VALUE!</v>
      </c>
      <c r="X671" t="e">
        <f>Sheet3!E671</f>
        <v>#VALUE!</v>
      </c>
      <c r="Y671" t="str">
        <f t="shared" si="60"/>
        <v/>
      </c>
      <c r="Z671" t="str">
        <f>IF(ISERROR(Sheet1!AI671),"",Sheet1!AI671)</f>
        <v/>
      </c>
      <c r="AA671" t="e">
        <f>IF(Sheet1!W671="Councillors",5120,IF(Sheet1!W671="Information Technology Services Dept.",1024,IF(Sheet1!W671="City Clerk and Solicitor Dept",1953,"No")))</f>
        <v>#VALUE!</v>
      </c>
      <c r="AB671" s="5" t="s">
        <v>96</v>
      </c>
      <c r="AC671" t="e">
        <f>IF(Sheet1!W671="Councillors",4608,IF(Sheet1!W671="Information Technology Services Dept.",921,IF(Sheet1!W671="City Clerk and Solicitor Dept",1855,"No")))</f>
        <v>#VALUE!</v>
      </c>
      <c r="AD671" t="e">
        <f t="shared" si="63"/>
        <v>#VALUE!</v>
      </c>
      <c r="AE671" t="str">
        <f ca="1">IF(Sheet1!AM671="DC1MDB01","DC1",IF(Sheet1!AM671="DC1MDB02","DC1",IF(Sheet1!AM671="DC1MDB03","DC1",IF(Sheet1!AM671="DC1MDB04","DC1",IF(Sheet1!AM671="DC1MDB05","DC1",IF(Sheet1!AM671="DC1MDB06","DC1",IF(Sheet1!AM671="DC1MDB07","DC1",IF(Sheet1!AM671="DC1MDB08","DC1",IF(Sheet1!AM671="DC1MDB09","DC1",IF(Sheet1!AM671="DC1MDB10","DC1",IF(Sheet1!AM671="DC4MDB01","DC4",IF(Sheet1!AM671="DC4MDB02","DC4",IF(Sheet1!AM671="DC4MDB03","DC4",IF(Sheet1!AM671="DC4MDB04","DC4",IF(Sheet1!AM671="DC4MDB05","DC4",IF(Sheet1!AM671="DC4MDB06","DC4",IF(Sheet1!AM671="DC4MDB07","DC4",IF(Sheet1!AM671="DC4MDB08","DC4",IF(Sheet1!AM671="DC4MDB09","DC4",IF(Sheet1!AM671="DC4MDB10","DC4","$False"))))))))))))))))))))</f>
        <v>DC1</v>
      </c>
      <c r="AF671" t="s">
        <v>35</v>
      </c>
      <c r="AG671" t="e">
        <f t="shared" si="64"/>
        <v>#VALUE!</v>
      </c>
      <c r="AH671" t="e">
        <f t="shared" si="65"/>
        <v>#VALUE!</v>
      </c>
      <c r="AI671" t="s">
        <v>11</v>
      </c>
      <c r="AJ671" t="s">
        <v>12</v>
      </c>
      <c r="AK671" t="s">
        <v>13</v>
      </c>
      <c r="AL671" t="s">
        <v>14</v>
      </c>
      <c r="AM671" t="s">
        <v>5</v>
      </c>
      <c r="AN671" t="s">
        <v>15</v>
      </c>
      <c r="AO671" t="s">
        <v>16</v>
      </c>
      <c r="AP671" t="s">
        <v>17</v>
      </c>
      <c r="AQ671" t="s">
        <v>18</v>
      </c>
      <c r="AR671" t="s">
        <v>19</v>
      </c>
    </row>
    <row r="672" spans="1:44" ht="13.5" customHeight="1">
      <c r="A672" s="7"/>
      <c r="B672" s="7"/>
      <c r="C672" s="7"/>
      <c r="D672" s="8"/>
      <c r="F672" s="9" t="str">
        <f>(Sheet1!AE672)</f>
        <v/>
      </c>
      <c r="G672" t="str">
        <f>IF(OR(Sheet1!AH672="Yes",Sheet1!AF672="Yes"),"\\CMFP538\"&amp;Sheet1!AK672,"")</f>
        <v/>
      </c>
      <c r="H672" t="str">
        <f>IF(G672="","",Sheet1!AK672)</f>
        <v/>
      </c>
      <c r="I672" t="str">
        <f>IF(G672="","",Sheet1!AJ672)</f>
        <v/>
      </c>
      <c r="J672" t="e">
        <f>PROPER(Sheet1!Z672)</f>
        <v>#VALUE!</v>
      </c>
      <c r="K672" t="e">
        <f>PROPER(TRIM(IF(ISERROR(Sheet1!N672),Sheet1!Q672,Sheet1!N672)))</f>
        <v>#VALUE!</v>
      </c>
      <c r="L672" t="e">
        <f>PROPER(Sheet1!V672)</f>
        <v>#VALUE!</v>
      </c>
      <c r="M672" t="str">
        <f>TRIM(IF(ISERROR(Sheet1!P672),"",Sheet1!P672))</f>
        <v/>
      </c>
      <c r="N672" s="6" t="e">
        <f>(Sheet1!AA672)</f>
        <v>#VALUE!</v>
      </c>
      <c r="O672" s="6" t="e">
        <f t="shared" si="61"/>
        <v>#VALUE!</v>
      </c>
      <c r="P672" s="6" t="e">
        <f>IF(Sheet1!X672="No","No",IF(Sheet1!X672="","No","Yes"))</f>
        <v>#VALUE!</v>
      </c>
      <c r="Q672" t="e">
        <f>(Sheet1!AB672)</f>
        <v>#VALUE!</v>
      </c>
      <c r="R672" s="6" t="e">
        <f>IF(Sheet1!F672=FALSE,Q672,Sheet1!G672&amp;Sheet1!F672)</f>
        <v>#VALUE!</v>
      </c>
      <c r="S672" s="6" t="e">
        <f t="shared" si="62"/>
        <v>#VALUE!</v>
      </c>
      <c r="T672" s="6" t="e">
        <f>IF(Sheet1!A672=0,"C=US;A= ;P=Regional Municip;O=Lisgar;S="&amp;K672&amp;";"&amp;"G="&amp;L672&amp;";"&amp;"I="&amp;M672&amp;";","C=US;A= ;P=Regional Municip;O=Lisgar;S="&amp;K672&amp;";"&amp;"G="&amp;L672&amp;Sheet1!A672&amp;";"&amp;"I="&amp;M672&amp;";")</f>
        <v>#N/A</v>
      </c>
      <c r="U672" t="str">
        <f ca="1">(Sheet1!AM672)</f>
        <v>DC1MDB06</v>
      </c>
      <c r="V672" t="e">
        <f>(Sheet1!AC672)</f>
        <v>#VALUE!</v>
      </c>
      <c r="W672" t="e">
        <f>Sheet3!D672</f>
        <v>#VALUE!</v>
      </c>
      <c r="X672" t="e">
        <f>Sheet3!E672</f>
        <v>#VALUE!</v>
      </c>
      <c r="Y672" t="str">
        <f t="shared" si="60"/>
        <v/>
      </c>
      <c r="Z672" t="str">
        <f>IF(ISERROR(Sheet1!AI672),"",Sheet1!AI672)</f>
        <v/>
      </c>
      <c r="AA672" t="e">
        <f>IF(Sheet1!W672="Councillors",5120,IF(Sheet1!W672="Information Technology Services Dept.",1024,IF(Sheet1!W672="City Clerk and Solicitor Dept",1953,"No")))</f>
        <v>#VALUE!</v>
      </c>
      <c r="AB672" s="5" t="s">
        <v>96</v>
      </c>
      <c r="AC672" t="e">
        <f>IF(Sheet1!W672="Councillors",4608,IF(Sheet1!W672="Information Technology Services Dept.",921,IF(Sheet1!W672="City Clerk and Solicitor Dept",1855,"No")))</f>
        <v>#VALUE!</v>
      </c>
      <c r="AD672" t="e">
        <f t="shared" si="63"/>
        <v>#VALUE!</v>
      </c>
      <c r="AE672" t="str">
        <f ca="1">IF(Sheet1!AM672="DC1MDB01","DC1",IF(Sheet1!AM672="DC1MDB02","DC1",IF(Sheet1!AM672="DC1MDB03","DC1",IF(Sheet1!AM672="DC1MDB04","DC1",IF(Sheet1!AM672="DC1MDB05","DC1",IF(Sheet1!AM672="DC1MDB06","DC1",IF(Sheet1!AM672="DC1MDB07","DC1",IF(Sheet1!AM672="DC1MDB08","DC1",IF(Sheet1!AM672="DC1MDB09","DC1",IF(Sheet1!AM672="DC1MDB10","DC1",IF(Sheet1!AM672="DC4MDB01","DC4",IF(Sheet1!AM672="DC4MDB02","DC4",IF(Sheet1!AM672="DC4MDB03","DC4",IF(Sheet1!AM672="DC4MDB04","DC4",IF(Sheet1!AM672="DC4MDB05","DC4",IF(Sheet1!AM672="DC4MDB06","DC4",IF(Sheet1!AM672="DC4MDB07","DC4",IF(Sheet1!AM672="DC4MDB08","DC4",IF(Sheet1!AM672="DC4MDB09","DC4",IF(Sheet1!AM672="DC4MDB10","DC4","$False"))))))))))))))))))))</f>
        <v>DC1</v>
      </c>
      <c r="AF672" t="s">
        <v>35</v>
      </c>
      <c r="AG672" t="e">
        <f t="shared" si="64"/>
        <v>#VALUE!</v>
      </c>
      <c r="AH672" t="e">
        <f t="shared" si="65"/>
        <v>#VALUE!</v>
      </c>
      <c r="AI672" t="s">
        <v>11</v>
      </c>
      <c r="AJ672" t="s">
        <v>12</v>
      </c>
      <c r="AK672" t="s">
        <v>13</v>
      </c>
      <c r="AL672" t="s">
        <v>14</v>
      </c>
      <c r="AM672" t="s">
        <v>5</v>
      </c>
      <c r="AN672" t="s">
        <v>15</v>
      </c>
      <c r="AO672" t="s">
        <v>16</v>
      </c>
      <c r="AP672" t="s">
        <v>17</v>
      </c>
      <c r="AQ672" t="s">
        <v>18</v>
      </c>
      <c r="AR672" t="s">
        <v>19</v>
      </c>
    </row>
    <row r="673" spans="1:44" ht="13.5" customHeight="1">
      <c r="A673" s="7"/>
      <c r="B673" s="7"/>
      <c r="C673" s="7"/>
      <c r="D673" s="8"/>
      <c r="F673" s="9" t="str">
        <f>(Sheet1!AE673)</f>
        <v/>
      </c>
      <c r="G673" t="str">
        <f>IF(OR(Sheet1!AH673="Yes",Sheet1!AF673="Yes"),"\\CMFP538\"&amp;Sheet1!AK673,"")</f>
        <v/>
      </c>
      <c r="H673" t="str">
        <f>IF(G673="","",Sheet1!AK673)</f>
        <v/>
      </c>
      <c r="I673" t="str">
        <f>IF(G673="","",Sheet1!AJ673)</f>
        <v/>
      </c>
      <c r="J673" t="e">
        <f>PROPER(Sheet1!Z673)</f>
        <v>#VALUE!</v>
      </c>
      <c r="K673" t="e">
        <f>PROPER(TRIM(IF(ISERROR(Sheet1!N673),Sheet1!Q673,Sheet1!N673)))</f>
        <v>#VALUE!</v>
      </c>
      <c r="L673" t="e">
        <f>PROPER(Sheet1!V673)</f>
        <v>#VALUE!</v>
      </c>
      <c r="M673" t="str">
        <f>TRIM(IF(ISERROR(Sheet1!P673),"",Sheet1!P673))</f>
        <v/>
      </c>
      <c r="N673" s="6" t="e">
        <f>(Sheet1!AA673)</f>
        <v>#VALUE!</v>
      </c>
      <c r="O673" s="6" t="e">
        <f t="shared" si="61"/>
        <v>#VALUE!</v>
      </c>
      <c r="P673" s="6" t="e">
        <f>IF(Sheet1!X673="No","No",IF(Sheet1!X673="","No","Yes"))</f>
        <v>#VALUE!</v>
      </c>
      <c r="Q673" t="e">
        <f>(Sheet1!AB673)</f>
        <v>#VALUE!</v>
      </c>
      <c r="R673" s="6" t="e">
        <f>IF(Sheet1!F673=FALSE,Q673,Sheet1!G673&amp;Sheet1!F673)</f>
        <v>#VALUE!</v>
      </c>
      <c r="S673" s="6" t="e">
        <f t="shared" si="62"/>
        <v>#VALUE!</v>
      </c>
      <c r="T673" s="6" t="e">
        <f>IF(Sheet1!A673=0,"C=US;A= ;P=Regional Municip;O=Lisgar;S="&amp;K673&amp;";"&amp;"G="&amp;L673&amp;";"&amp;"I="&amp;M673&amp;";","C=US;A= ;P=Regional Municip;O=Lisgar;S="&amp;K673&amp;";"&amp;"G="&amp;L673&amp;Sheet1!A673&amp;";"&amp;"I="&amp;M673&amp;";")</f>
        <v>#N/A</v>
      </c>
      <c r="U673" t="str">
        <f ca="1">(Sheet1!AM673)</f>
        <v>DC4MDB09</v>
      </c>
      <c r="V673" t="e">
        <f>(Sheet1!AC673)</f>
        <v>#VALUE!</v>
      </c>
      <c r="W673" t="e">
        <f>Sheet3!D673</f>
        <v>#VALUE!</v>
      </c>
      <c r="X673" t="e">
        <f>Sheet3!E673</f>
        <v>#VALUE!</v>
      </c>
      <c r="Y673" t="str">
        <f t="shared" si="60"/>
        <v/>
      </c>
      <c r="Z673" t="str">
        <f>IF(ISERROR(Sheet1!AI673),"",Sheet1!AI673)</f>
        <v/>
      </c>
      <c r="AA673" t="e">
        <f>IF(Sheet1!W673="Councillors",5120,IF(Sheet1!W673="Information Technology Services Dept.",1024,IF(Sheet1!W673="City Clerk and Solicitor Dept",1953,"No")))</f>
        <v>#VALUE!</v>
      </c>
      <c r="AB673" s="5" t="s">
        <v>96</v>
      </c>
      <c r="AC673" t="e">
        <f>IF(Sheet1!W673="Councillors",4608,IF(Sheet1!W673="Information Technology Services Dept.",921,IF(Sheet1!W673="City Clerk and Solicitor Dept",1855,"No")))</f>
        <v>#VALUE!</v>
      </c>
      <c r="AD673" t="e">
        <f t="shared" si="63"/>
        <v>#VALUE!</v>
      </c>
      <c r="AE673" t="str">
        <f ca="1">IF(Sheet1!AM673="DC1MDB01","DC1",IF(Sheet1!AM673="DC1MDB02","DC1",IF(Sheet1!AM673="DC1MDB03","DC1",IF(Sheet1!AM673="DC1MDB04","DC1",IF(Sheet1!AM673="DC1MDB05","DC1",IF(Sheet1!AM673="DC1MDB06","DC1",IF(Sheet1!AM673="DC1MDB07","DC1",IF(Sheet1!AM673="DC1MDB08","DC1",IF(Sheet1!AM673="DC1MDB09","DC1",IF(Sheet1!AM673="DC1MDB10","DC1",IF(Sheet1!AM673="DC4MDB01","DC4",IF(Sheet1!AM673="DC4MDB02","DC4",IF(Sheet1!AM673="DC4MDB03","DC4",IF(Sheet1!AM673="DC4MDB04","DC4",IF(Sheet1!AM673="DC4MDB05","DC4",IF(Sheet1!AM673="DC4MDB06","DC4",IF(Sheet1!AM673="DC4MDB07","DC4",IF(Sheet1!AM673="DC4MDB08","DC4",IF(Sheet1!AM673="DC4MDB09","DC4",IF(Sheet1!AM673="DC4MDB10","DC4","$False"))))))))))))))))))))</f>
        <v>DC4</v>
      </c>
      <c r="AF673" t="s">
        <v>35</v>
      </c>
      <c r="AG673" t="e">
        <f t="shared" si="64"/>
        <v>#VALUE!</v>
      </c>
      <c r="AH673" t="e">
        <f t="shared" si="65"/>
        <v>#VALUE!</v>
      </c>
      <c r="AI673" t="s">
        <v>11</v>
      </c>
      <c r="AJ673" t="s">
        <v>12</v>
      </c>
      <c r="AK673" t="s">
        <v>13</v>
      </c>
      <c r="AL673" t="s">
        <v>14</v>
      </c>
      <c r="AM673" t="s">
        <v>5</v>
      </c>
      <c r="AN673" t="s">
        <v>15</v>
      </c>
      <c r="AO673" t="s">
        <v>16</v>
      </c>
      <c r="AP673" t="s">
        <v>17</v>
      </c>
      <c r="AQ673" t="s">
        <v>18</v>
      </c>
      <c r="AR673" t="s">
        <v>19</v>
      </c>
    </row>
    <row r="674" spans="1:44" ht="13.5" customHeight="1">
      <c r="A674" s="7"/>
      <c r="B674" s="7"/>
      <c r="C674" s="7"/>
      <c r="D674" s="8"/>
      <c r="F674" s="9" t="str">
        <f>(Sheet1!AE674)</f>
        <v/>
      </c>
      <c r="G674" t="str">
        <f>IF(OR(Sheet1!AH674="Yes",Sheet1!AF674="Yes"),"\\CMFP538\"&amp;Sheet1!AK674,"")</f>
        <v/>
      </c>
      <c r="H674" t="str">
        <f>IF(G674="","",Sheet1!AK674)</f>
        <v/>
      </c>
      <c r="I674" t="str">
        <f>IF(G674="","",Sheet1!AJ674)</f>
        <v/>
      </c>
      <c r="J674" t="e">
        <f>PROPER(Sheet1!Z674)</f>
        <v>#VALUE!</v>
      </c>
      <c r="K674" t="e">
        <f>PROPER(TRIM(IF(ISERROR(Sheet1!N674),Sheet1!Q674,Sheet1!N674)))</f>
        <v>#VALUE!</v>
      </c>
      <c r="L674" t="e">
        <f>PROPER(Sheet1!V674)</f>
        <v>#VALUE!</v>
      </c>
      <c r="M674" t="str">
        <f>TRIM(IF(ISERROR(Sheet1!P674),"",Sheet1!P674))</f>
        <v/>
      </c>
      <c r="N674" s="6" t="e">
        <f>(Sheet1!AA674)</f>
        <v>#VALUE!</v>
      </c>
      <c r="O674" s="6" t="e">
        <f t="shared" si="61"/>
        <v>#VALUE!</v>
      </c>
      <c r="P674" s="6" t="e">
        <f>IF(Sheet1!X674="No","No",IF(Sheet1!X674="","No","Yes"))</f>
        <v>#VALUE!</v>
      </c>
      <c r="Q674" t="e">
        <f>(Sheet1!AB674)</f>
        <v>#VALUE!</v>
      </c>
      <c r="R674" s="6" t="e">
        <f>IF(Sheet1!F674=FALSE,Q674,Sheet1!G674&amp;Sheet1!F674)</f>
        <v>#VALUE!</v>
      </c>
      <c r="S674" s="6" t="e">
        <f t="shared" si="62"/>
        <v>#VALUE!</v>
      </c>
      <c r="T674" s="6" t="e">
        <f>IF(Sheet1!A674=0,"C=US;A= ;P=Regional Municip;O=Lisgar;S="&amp;K674&amp;";"&amp;"G="&amp;L674&amp;";"&amp;"I="&amp;M674&amp;";","C=US;A= ;P=Regional Municip;O=Lisgar;S="&amp;K674&amp;";"&amp;"G="&amp;L674&amp;Sheet1!A674&amp;";"&amp;"I="&amp;M674&amp;";")</f>
        <v>#N/A</v>
      </c>
      <c r="U674" t="str">
        <f ca="1">(Sheet1!AM674)</f>
        <v>DC4MDB05</v>
      </c>
      <c r="V674" t="e">
        <f>(Sheet1!AC674)</f>
        <v>#VALUE!</v>
      </c>
      <c r="W674" t="e">
        <f>Sheet3!D674</f>
        <v>#VALUE!</v>
      </c>
      <c r="X674" t="e">
        <f>Sheet3!E674</f>
        <v>#VALUE!</v>
      </c>
      <c r="Y674" t="str">
        <f t="shared" si="60"/>
        <v/>
      </c>
      <c r="Z674" t="str">
        <f>IF(ISERROR(Sheet1!AI674),"",Sheet1!AI674)</f>
        <v/>
      </c>
      <c r="AA674" t="e">
        <f>IF(Sheet1!W674="Councillors",5120,IF(Sheet1!W674="Information Technology Services Dept.",1024,IF(Sheet1!W674="City Clerk and Solicitor Dept",1953,"No")))</f>
        <v>#VALUE!</v>
      </c>
      <c r="AB674" s="5" t="s">
        <v>96</v>
      </c>
      <c r="AC674" t="e">
        <f>IF(Sheet1!W674="Councillors",4608,IF(Sheet1!W674="Information Technology Services Dept.",921,IF(Sheet1!W674="City Clerk and Solicitor Dept",1855,"No")))</f>
        <v>#VALUE!</v>
      </c>
      <c r="AD674" t="e">
        <f t="shared" si="63"/>
        <v>#VALUE!</v>
      </c>
      <c r="AE674" t="str">
        <f ca="1">IF(Sheet1!AM674="DC1MDB01","DC1",IF(Sheet1!AM674="DC1MDB02","DC1",IF(Sheet1!AM674="DC1MDB03","DC1",IF(Sheet1!AM674="DC1MDB04","DC1",IF(Sheet1!AM674="DC1MDB05","DC1",IF(Sheet1!AM674="DC1MDB06","DC1",IF(Sheet1!AM674="DC1MDB07","DC1",IF(Sheet1!AM674="DC1MDB08","DC1",IF(Sheet1!AM674="DC1MDB09","DC1",IF(Sheet1!AM674="DC1MDB10","DC1",IF(Sheet1!AM674="DC4MDB01","DC4",IF(Sheet1!AM674="DC4MDB02","DC4",IF(Sheet1!AM674="DC4MDB03","DC4",IF(Sheet1!AM674="DC4MDB04","DC4",IF(Sheet1!AM674="DC4MDB05","DC4",IF(Sheet1!AM674="DC4MDB06","DC4",IF(Sheet1!AM674="DC4MDB07","DC4",IF(Sheet1!AM674="DC4MDB08","DC4",IF(Sheet1!AM674="DC4MDB09","DC4",IF(Sheet1!AM674="DC4MDB10","DC4","$False"))))))))))))))))))))</f>
        <v>DC4</v>
      </c>
      <c r="AF674" t="s">
        <v>35</v>
      </c>
      <c r="AG674" t="e">
        <f t="shared" si="64"/>
        <v>#VALUE!</v>
      </c>
      <c r="AH674" t="e">
        <f t="shared" si="65"/>
        <v>#VALUE!</v>
      </c>
      <c r="AI674" t="s">
        <v>11</v>
      </c>
      <c r="AJ674" t="s">
        <v>12</v>
      </c>
      <c r="AK674" t="s">
        <v>13</v>
      </c>
      <c r="AL674" t="s">
        <v>14</v>
      </c>
      <c r="AM674" t="s">
        <v>5</v>
      </c>
      <c r="AN674" t="s">
        <v>15</v>
      </c>
      <c r="AO674" t="s">
        <v>16</v>
      </c>
      <c r="AP674" t="s">
        <v>17</v>
      </c>
      <c r="AQ674" t="s">
        <v>18</v>
      </c>
      <c r="AR674" t="s">
        <v>19</v>
      </c>
    </row>
    <row r="675" spans="1:44" ht="13.5" customHeight="1">
      <c r="A675" s="7"/>
      <c r="B675" s="7"/>
      <c r="C675" s="7"/>
      <c r="D675" s="8"/>
      <c r="F675" s="9" t="str">
        <f>(Sheet1!AE675)</f>
        <v/>
      </c>
      <c r="G675" t="str">
        <f>IF(OR(Sheet1!AH675="Yes",Sheet1!AF675="Yes"),"\\CMFP538\"&amp;Sheet1!AK675,"")</f>
        <v/>
      </c>
      <c r="H675" t="str">
        <f>IF(G675="","",Sheet1!AK675)</f>
        <v/>
      </c>
      <c r="I675" t="str">
        <f>IF(G675="","",Sheet1!AJ675)</f>
        <v/>
      </c>
      <c r="J675" t="e">
        <f>PROPER(Sheet1!Z675)</f>
        <v>#VALUE!</v>
      </c>
      <c r="K675" t="e">
        <f>PROPER(TRIM(IF(ISERROR(Sheet1!N675),Sheet1!Q675,Sheet1!N675)))</f>
        <v>#VALUE!</v>
      </c>
      <c r="L675" t="e">
        <f>PROPER(Sheet1!V675)</f>
        <v>#VALUE!</v>
      </c>
      <c r="M675" t="str">
        <f>TRIM(IF(ISERROR(Sheet1!P675),"",Sheet1!P675))</f>
        <v/>
      </c>
      <c r="N675" s="6" t="e">
        <f>(Sheet1!AA675)</f>
        <v>#VALUE!</v>
      </c>
      <c r="O675" s="6" t="e">
        <f t="shared" si="61"/>
        <v>#VALUE!</v>
      </c>
      <c r="P675" s="6" t="e">
        <f>IF(Sheet1!X675="No","No",IF(Sheet1!X675="","No","Yes"))</f>
        <v>#VALUE!</v>
      </c>
      <c r="Q675" t="e">
        <f>(Sheet1!AB675)</f>
        <v>#VALUE!</v>
      </c>
      <c r="R675" s="6" t="e">
        <f>IF(Sheet1!F675=FALSE,Q675,Sheet1!G675&amp;Sheet1!F675)</f>
        <v>#VALUE!</v>
      </c>
      <c r="S675" s="6" t="e">
        <f t="shared" si="62"/>
        <v>#VALUE!</v>
      </c>
      <c r="T675" s="6" t="e">
        <f>IF(Sheet1!A675=0,"C=US;A= ;P=Regional Municip;O=Lisgar;S="&amp;K675&amp;";"&amp;"G="&amp;L675&amp;";"&amp;"I="&amp;M675&amp;";","C=US;A= ;P=Regional Municip;O=Lisgar;S="&amp;K675&amp;";"&amp;"G="&amp;L675&amp;Sheet1!A675&amp;";"&amp;"I="&amp;M675&amp;";")</f>
        <v>#N/A</v>
      </c>
      <c r="U675" t="str">
        <f ca="1">(Sheet1!AM675)</f>
        <v>DC1MDB04</v>
      </c>
      <c r="V675" t="e">
        <f>(Sheet1!AC675)</f>
        <v>#VALUE!</v>
      </c>
      <c r="W675" t="e">
        <f>Sheet3!D675</f>
        <v>#VALUE!</v>
      </c>
      <c r="X675" t="e">
        <f>Sheet3!E675</f>
        <v>#VALUE!</v>
      </c>
      <c r="Y675" t="str">
        <f t="shared" si="60"/>
        <v/>
      </c>
      <c r="Z675" t="str">
        <f>IF(ISERROR(Sheet1!AI675),"",Sheet1!AI675)</f>
        <v/>
      </c>
      <c r="AA675" t="e">
        <f>IF(Sheet1!W675="Councillors",5120,IF(Sheet1!W675="Information Technology Services Dept.",1024,IF(Sheet1!W675="City Clerk and Solicitor Dept",1953,"No")))</f>
        <v>#VALUE!</v>
      </c>
      <c r="AB675" s="5" t="s">
        <v>96</v>
      </c>
      <c r="AC675" t="e">
        <f>IF(Sheet1!W675="Councillors",4608,IF(Sheet1!W675="Information Technology Services Dept.",921,IF(Sheet1!W675="City Clerk and Solicitor Dept",1855,"No")))</f>
        <v>#VALUE!</v>
      </c>
      <c r="AD675" t="e">
        <f t="shared" si="63"/>
        <v>#VALUE!</v>
      </c>
      <c r="AE675" t="str">
        <f ca="1">IF(Sheet1!AM675="DC1MDB01","DC1",IF(Sheet1!AM675="DC1MDB02","DC1",IF(Sheet1!AM675="DC1MDB03","DC1",IF(Sheet1!AM675="DC1MDB04","DC1",IF(Sheet1!AM675="DC1MDB05","DC1",IF(Sheet1!AM675="DC1MDB06","DC1",IF(Sheet1!AM675="DC1MDB07","DC1",IF(Sheet1!AM675="DC1MDB08","DC1",IF(Sheet1!AM675="DC1MDB09","DC1",IF(Sheet1!AM675="DC1MDB10","DC1",IF(Sheet1!AM675="DC4MDB01","DC4",IF(Sheet1!AM675="DC4MDB02","DC4",IF(Sheet1!AM675="DC4MDB03","DC4",IF(Sheet1!AM675="DC4MDB04","DC4",IF(Sheet1!AM675="DC4MDB05","DC4",IF(Sheet1!AM675="DC4MDB06","DC4",IF(Sheet1!AM675="DC4MDB07","DC4",IF(Sheet1!AM675="DC4MDB08","DC4",IF(Sheet1!AM675="DC4MDB09","DC4",IF(Sheet1!AM675="DC4MDB10","DC4","$False"))))))))))))))))))))</f>
        <v>DC1</v>
      </c>
      <c r="AF675" t="s">
        <v>35</v>
      </c>
      <c r="AG675" t="e">
        <f t="shared" si="64"/>
        <v>#VALUE!</v>
      </c>
      <c r="AH675" t="e">
        <f t="shared" si="65"/>
        <v>#VALUE!</v>
      </c>
      <c r="AI675" t="s">
        <v>11</v>
      </c>
      <c r="AJ675" t="s">
        <v>12</v>
      </c>
      <c r="AK675" t="s">
        <v>13</v>
      </c>
      <c r="AL675" t="s">
        <v>14</v>
      </c>
      <c r="AM675" t="s">
        <v>5</v>
      </c>
      <c r="AN675" t="s">
        <v>15</v>
      </c>
      <c r="AO675" t="s">
        <v>16</v>
      </c>
      <c r="AP675" t="s">
        <v>17</v>
      </c>
      <c r="AQ675" t="s">
        <v>18</v>
      </c>
      <c r="AR675" t="s">
        <v>19</v>
      </c>
    </row>
    <row r="676" spans="1:44" ht="13.5" customHeight="1">
      <c r="A676" s="7"/>
      <c r="B676" s="7"/>
      <c r="C676" s="7"/>
      <c r="D676" s="8"/>
      <c r="F676" s="9" t="str">
        <f>(Sheet1!AE676)</f>
        <v/>
      </c>
      <c r="G676" t="str">
        <f>IF(OR(Sheet1!AH676="Yes",Sheet1!AF676="Yes"),"\\CMFP538\"&amp;Sheet1!AK676,"")</f>
        <v/>
      </c>
      <c r="H676" t="str">
        <f>IF(G676="","",Sheet1!AK676)</f>
        <v/>
      </c>
      <c r="I676" t="str">
        <f>IF(G676="","",Sheet1!AJ676)</f>
        <v/>
      </c>
      <c r="J676" t="e">
        <f>PROPER(Sheet1!Z676)</f>
        <v>#VALUE!</v>
      </c>
      <c r="K676" t="e">
        <f>PROPER(TRIM(IF(ISERROR(Sheet1!N676),Sheet1!Q676,Sheet1!N676)))</f>
        <v>#VALUE!</v>
      </c>
      <c r="L676" t="e">
        <f>PROPER(Sheet1!V676)</f>
        <v>#VALUE!</v>
      </c>
      <c r="M676" t="str">
        <f>TRIM(IF(ISERROR(Sheet1!P676),"",Sheet1!P676))</f>
        <v/>
      </c>
      <c r="N676" s="6" t="e">
        <f>(Sheet1!AA676)</f>
        <v>#VALUE!</v>
      </c>
      <c r="O676" s="6" t="e">
        <f t="shared" si="61"/>
        <v>#VALUE!</v>
      </c>
      <c r="P676" s="6" t="e">
        <f>IF(Sheet1!X676="No","No",IF(Sheet1!X676="","No","Yes"))</f>
        <v>#VALUE!</v>
      </c>
      <c r="Q676" t="e">
        <f>(Sheet1!AB676)</f>
        <v>#VALUE!</v>
      </c>
      <c r="R676" s="6" t="e">
        <f>IF(Sheet1!F676=FALSE,Q676,Sheet1!G676&amp;Sheet1!F676)</f>
        <v>#VALUE!</v>
      </c>
      <c r="S676" s="6" t="e">
        <f t="shared" si="62"/>
        <v>#VALUE!</v>
      </c>
      <c r="T676" s="6" t="e">
        <f>IF(Sheet1!A676=0,"C=US;A= ;P=Regional Municip;O=Lisgar;S="&amp;K676&amp;";"&amp;"G="&amp;L676&amp;";"&amp;"I="&amp;M676&amp;";","C=US;A= ;P=Regional Municip;O=Lisgar;S="&amp;K676&amp;";"&amp;"G="&amp;L676&amp;Sheet1!A676&amp;";"&amp;"I="&amp;M676&amp;";")</f>
        <v>#N/A</v>
      </c>
      <c r="U676" t="str">
        <f ca="1">(Sheet1!AM676)</f>
        <v>DC1MDB08</v>
      </c>
      <c r="V676" t="e">
        <f>(Sheet1!AC676)</f>
        <v>#VALUE!</v>
      </c>
      <c r="W676" t="e">
        <f>Sheet3!D676</f>
        <v>#VALUE!</v>
      </c>
      <c r="X676" t="e">
        <f>Sheet3!E676</f>
        <v>#VALUE!</v>
      </c>
      <c r="Y676" t="str">
        <f t="shared" si="60"/>
        <v/>
      </c>
      <c r="Z676" t="str">
        <f>IF(ISERROR(Sheet1!AI676),"",Sheet1!AI676)</f>
        <v/>
      </c>
      <c r="AA676" t="e">
        <f>IF(Sheet1!W676="Councillors",5120,IF(Sheet1!W676="Information Technology Services Dept.",1024,IF(Sheet1!W676="City Clerk and Solicitor Dept",1953,"No")))</f>
        <v>#VALUE!</v>
      </c>
      <c r="AB676" s="5" t="s">
        <v>96</v>
      </c>
      <c r="AC676" t="e">
        <f>IF(Sheet1!W676="Councillors",4608,IF(Sheet1!W676="Information Technology Services Dept.",921,IF(Sheet1!W676="City Clerk and Solicitor Dept",1855,"No")))</f>
        <v>#VALUE!</v>
      </c>
      <c r="AD676" t="e">
        <f t="shared" si="63"/>
        <v>#VALUE!</v>
      </c>
      <c r="AE676" t="str">
        <f ca="1">IF(Sheet1!AM676="DC1MDB01","DC1",IF(Sheet1!AM676="DC1MDB02","DC1",IF(Sheet1!AM676="DC1MDB03","DC1",IF(Sheet1!AM676="DC1MDB04","DC1",IF(Sheet1!AM676="DC1MDB05","DC1",IF(Sheet1!AM676="DC1MDB06","DC1",IF(Sheet1!AM676="DC1MDB07","DC1",IF(Sheet1!AM676="DC1MDB08","DC1",IF(Sheet1!AM676="DC1MDB09","DC1",IF(Sheet1!AM676="DC1MDB10","DC1",IF(Sheet1!AM676="DC4MDB01","DC4",IF(Sheet1!AM676="DC4MDB02","DC4",IF(Sheet1!AM676="DC4MDB03","DC4",IF(Sheet1!AM676="DC4MDB04","DC4",IF(Sheet1!AM676="DC4MDB05","DC4",IF(Sheet1!AM676="DC4MDB06","DC4",IF(Sheet1!AM676="DC4MDB07","DC4",IF(Sheet1!AM676="DC4MDB08","DC4",IF(Sheet1!AM676="DC4MDB09","DC4",IF(Sheet1!AM676="DC4MDB10","DC4","$False"))))))))))))))))))))</f>
        <v>DC1</v>
      </c>
      <c r="AF676" t="s">
        <v>35</v>
      </c>
      <c r="AG676" t="e">
        <f t="shared" si="64"/>
        <v>#VALUE!</v>
      </c>
      <c r="AH676" t="e">
        <f t="shared" si="65"/>
        <v>#VALUE!</v>
      </c>
      <c r="AI676" t="s">
        <v>11</v>
      </c>
      <c r="AJ676" t="s">
        <v>12</v>
      </c>
      <c r="AK676" t="s">
        <v>13</v>
      </c>
      <c r="AL676" t="s">
        <v>14</v>
      </c>
      <c r="AM676" t="s">
        <v>5</v>
      </c>
      <c r="AN676" t="s">
        <v>15</v>
      </c>
      <c r="AO676" t="s">
        <v>16</v>
      </c>
      <c r="AP676" t="s">
        <v>17</v>
      </c>
      <c r="AQ676" t="s">
        <v>18</v>
      </c>
      <c r="AR676" t="s">
        <v>19</v>
      </c>
    </row>
    <row r="677" spans="1:44" ht="13.5" customHeight="1">
      <c r="A677" s="7"/>
      <c r="B677" s="7"/>
      <c r="C677" s="7"/>
      <c r="D677" s="8"/>
      <c r="F677" s="9" t="str">
        <f>(Sheet1!AE677)</f>
        <v/>
      </c>
      <c r="G677" t="str">
        <f>IF(OR(Sheet1!AH677="Yes",Sheet1!AF677="Yes"),"\\CMFP538\"&amp;Sheet1!AK677,"")</f>
        <v/>
      </c>
      <c r="H677" t="str">
        <f>IF(G677="","",Sheet1!AK677)</f>
        <v/>
      </c>
      <c r="I677" t="str">
        <f>IF(G677="","",Sheet1!AJ677)</f>
        <v/>
      </c>
      <c r="J677" t="e">
        <f>PROPER(Sheet1!Z677)</f>
        <v>#VALUE!</v>
      </c>
      <c r="K677" t="e">
        <f>PROPER(TRIM(IF(ISERROR(Sheet1!N677),Sheet1!Q677,Sheet1!N677)))</f>
        <v>#VALUE!</v>
      </c>
      <c r="L677" t="e">
        <f>PROPER(Sheet1!V677)</f>
        <v>#VALUE!</v>
      </c>
      <c r="M677" t="str">
        <f>TRIM(IF(ISERROR(Sheet1!P677),"",Sheet1!P677))</f>
        <v/>
      </c>
      <c r="N677" s="6" t="e">
        <f>(Sheet1!AA677)</f>
        <v>#VALUE!</v>
      </c>
      <c r="O677" s="6" t="e">
        <f t="shared" si="61"/>
        <v>#VALUE!</v>
      </c>
      <c r="P677" s="6" t="e">
        <f>IF(Sheet1!X677="No","No",IF(Sheet1!X677="","No","Yes"))</f>
        <v>#VALUE!</v>
      </c>
      <c r="Q677" t="e">
        <f>(Sheet1!AB677)</f>
        <v>#VALUE!</v>
      </c>
      <c r="R677" s="6" t="e">
        <f>IF(Sheet1!F677=FALSE,Q677,Sheet1!G677&amp;Sheet1!F677)</f>
        <v>#VALUE!</v>
      </c>
      <c r="S677" s="6" t="e">
        <f t="shared" si="62"/>
        <v>#VALUE!</v>
      </c>
      <c r="T677" s="6" t="e">
        <f>IF(Sheet1!A677=0,"C=US;A= ;P=Regional Municip;O=Lisgar;S="&amp;K677&amp;";"&amp;"G="&amp;L677&amp;";"&amp;"I="&amp;M677&amp;";","C=US;A= ;P=Regional Municip;O=Lisgar;S="&amp;K677&amp;";"&amp;"G="&amp;L677&amp;Sheet1!A677&amp;";"&amp;"I="&amp;M677&amp;";")</f>
        <v>#N/A</v>
      </c>
      <c r="U677" t="str">
        <f ca="1">(Sheet1!AM677)</f>
        <v>DC4MDB05</v>
      </c>
      <c r="V677" t="e">
        <f>(Sheet1!AC677)</f>
        <v>#VALUE!</v>
      </c>
      <c r="W677" t="e">
        <f>Sheet3!D677</f>
        <v>#VALUE!</v>
      </c>
      <c r="X677" t="e">
        <f>Sheet3!E677</f>
        <v>#VALUE!</v>
      </c>
      <c r="Y677" t="str">
        <f t="shared" si="60"/>
        <v/>
      </c>
      <c r="Z677" t="str">
        <f>IF(ISERROR(Sheet1!AI677),"",Sheet1!AI677)</f>
        <v/>
      </c>
      <c r="AA677" t="e">
        <f>IF(Sheet1!W677="Councillors",5120,IF(Sheet1!W677="Information Technology Services Dept.",1024,IF(Sheet1!W677="City Clerk and Solicitor Dept",1953,"No")))</f>
        <v>#VALUE!</v>
      </c>
      <c r="AB677" s="5" t="s">
        <v>96</v>
      </c>
      <c r="AC677" t="e">
        <f>IF(Sheet1!W677="Councillors",4608,IF(Sheet1!W677="Information Technology Services Dept.",921,IF(Sheet1!W677="City Clerk and Solicitor Dept",1855,"No")))</f>
        <v>#VALUE!</v>
      </c>
      <c r="AD677" t="e">
        <f t="shared" si="63"/>
        <v>#VALUE!</v>
      </c>
      <c r="AE677" t="str">
        <f ca="1">IF(Sheet1!AM677="DC1MDB01","DC1",IF(Sheet1!AM677="DC1MDB02","DC1",IF(Sheet1!AM677="DC1MDB03","DC1",IF(Sheet1!AM677="DC1MDB04","DC1",IF(Sheet1!AM677="DC1MDB05","DC1",IF(Sheet1!AM677="DC1MDB06","DC1",IF(Sheet1!AM677="DC1MDB07","DC1",IF(Sheet1!AM677="DC1MDB08","DC1",IF(Sheet1!AM677="DC1MDB09","DC1",IF(Sheet1!AM677="DC1MDB10","DC1",IF(Sheet1!AM677="DC4MDB01","DC4",IF(Sheet1!AM677="DC4MDB02","DC4",IF(Sheet1!AM677="DC4MDB03","DC4",IF(Sheet1!AM677="DC4MDB04","DC4",IF(Sheet1!AM677="DC4MDB05","DC4",IF(Sheet1!AM677="DC4MDB06","DC4",IF(Sheet1!AM677="DC4MDB07","DC4",IF(Sheet1!AM677="DC4MDB08","DC4",IF(Sheet1!AM677="DC4MDB09","DC4",IF(Sheet1!AM677="DC4MDB10","DC4","$False"))))))))))))))))))))</f>
        <v>DC4</v>
      </c>
      <c r="AF677" t="s">
        <v>35</v>
      </c>
      <c r="AG677" t="e">
        <f t="shared" si="64"/>
        <v>#VALUE!</v>
      </c>
      <c r="AH677" t="e">
        <f t="shared" si="65"/>
        <v>#VALUE!</v>
      </c>
      <c r="AI677" t="s">
        <v>11</v>
      </c>
      <c r="AJ677" t="s">
        <v>12</v>
      </c>
      <c r="AK677" t="s">
        <v>13</v>
      </c>
      <c r="AL677" t="s">
        <v>14</v>
      </c>
      <c r="AM677" t="s">
        <v>5</v>
      </c>
      <c r="AN677" t="s">
        <v>15</v>
      </c>
      <c r="AO677" t="s">
        <v>16</v>
      </c>
      <c r="AP677" t="s">
        <v>17</v>
      </c>
      <c r="AQ677" t="s">
        <v>18</v>
      </c>
      <c r="AR677" t="s">
        <v>19</v>
      </c>
    </row>
    <row r="678" spans="1:44" ht="13.5" customHeight="1">
      <c r="A678" s="7"/>
      <c r="B678" s="7"/>
      <c r="C678" s="7"/>
      <c r="D678" s="8"/>
      <c r="F678" s="9" t="str">
        <f>(Sheet1!AE678)</f>
        <v/>
      </c>
      <c r="G678" t="str">
        <f>IF(OR(Sheet1!AH678="Yes",Sheet1!AF678="Yes"),"\\CMFP538\"&amp;Sheet1!AK678,"")</f>
        <v/>
      </c>
      <c r="H678" t="str">
        <f>IF(G678="","",Sheet1!AK678)</f>
        <v/>
      </c>
      <c r="I678" t="str">
        <f>IF(G678="","",Sheet1!AJ678)</f>
        <v/>
      </c>
      <c r="J678" t="e">
        <f>PROPER(Sheet1!Z678)</f>
        <v>#VALUE!</v>
      </c>
      <c r="K678" t="e">
        <f>PROPER(TRIM(IF(ISERROR(Sheet1!N678),Sheet1!Q678,Sheet1!N678)))</f>
        <v>#VALUE!</v>
      </c>
      <c r="L678" t="e">
        <f>PROPER(Sheet1!V678)</f>
        <v>#VALUE!</v>
      </c>
      <c r="M678" t="str">
        <f>TRIM(IF(ISERROR(Sheet1!P678),"",Sheet1!P678))</f>
        <v/>
      </c>
      <c r="N678" s="6" t="e">
        <f>(Sheet1!AA678)</f>
        <v>#VALUE!</v>
      </c>
      <c r="O678" s="6" t="e">
        <f t="shared" si="61"/>
        <v>#VALUE!</v>
      </c>
      <c r="P678" s="6" t="e">
        <f>IF(Sheet1!X678="No","No",IF(Sheet1!X678="","No","Yes"))</f>
        <v>#VALUE!</v>
      </c>
      <c r="Q678" t="e">
        <f>(Sheet1!AB678)</f>
        <v>#VALUE!</v>
      </c>
      <c r="R678" s="6" t="e">
        <f>IF(Sheet1!F678=FALSE,Q678,Sheet1!G678&amp;Sheet1!F678)</f>
        <v>#VALUE!</v>
      </c>
      <c r="S678" s="6" t="e">
        <f t="shared" si="62"/>
        <v>#VALUE!</v>
      </c>
      <c r="T678" s="6" t="e">
        <f>IF(Sheet1!A678=0,"C=US;A= ;P=Regional Municip;O=Lisgar;S="&amp;K678&amp;";"&amp;"G="&amp;L678&amp;";"&amp;"I="&amp;M678&amp;";","C=US;A= ;P=Regional Municip;O=Lisgar;S="&amp;K678&amp;";"&amp;"G="&amp;L678&amp;Sheet1!A678&amp;";"&amp;"I="&amp;M678&amp;";")</f>
        <v>#N/A</v>
      </c>
      <c r="U678" t="str">
        <f ca="1">(Sheet1!AM678)</f>
        <v>DC1MDB05</v>
      </c>
      <c r="V678" t="e">
        <f>(Sheet1!AC678)</f>
        <v>#VALUE!</v>
      </c>
      <c r="W678" t="e">
        <f>Sheet3!D678</f>
        <v>#VALUE!</v>
      </c>
      <c r="X678" t="e">
        <f>Sheet3!E678</f>
        <v>#VALUE!</v>
      </c>
      <c r="Y678" t="str">
        <f t="shared" si="60"/>
        <v/>
      </c>
      <c r="Z678" t="str">
        <f>IF(ISERROR(Sheet1!AI678),"",Sheet1!AI678)</f>
        <v/>
      </c>
      <c r="AA678" t="e">
        <f>IF(Sheet1!W678="Councillors",5120,IF(Sheet1!W678="Information Technology Services Dept.",1024,IF(Sheet1!W678="City Clerk and Solicitor Dept",1953,"No")))</f>
        <v>#VALUE!</v>
      </c>
      <c r="AB678" s="5" t="s">
        <v>96</v>
      </c>
      <c r="AC678" t="e">
        <f>IF(Sheet1!W678="Councillors",4608,IF(Sheet1!W678="Information Technology Services Dept.",921,IF(Sheet1!W678="City Clerk and Solicitor Dept",1855,"No")))</f>
        <v>#VALUE!</v>
      </c>
      <c r="AD678" t="e">
        <f t="shared" si="63"/>
        <v>#VALUE!</v>
      </c>
      <c r="AE678" t="str">
        <f ca="1">IF(Sheet1!AM678="DC1MDB01","DC1",IF(Sheet1!AM678="DC1MDB02","DC1",IF(Sheet1!AM678="DC1MDB03","DC1",IF(Sheet1!AM678="DC1MDB04","DC1",IF(Sheet1!AM678="DC1MDB05","DC1",IF(Sheet1!AM678="DC1MDB06","DC1",IF(Sheet1!AM678="DC1MDB07","DC1",IF(Sheet1!AM678="DC1MDB08","DC1",IF(Sheet1!AM678="DC1MDB09","DC1",IF(Sheet1!AM678="DC1MDB10","DC1",IF(Sheet1!AM678="DC4MDB01","DC4",IF(Sheet1!AM678="DC4MDB02","DC4",IF(Sheet1!AM678="DC4MDB03","DC4",IF(Sheet1!AM678="DC4MDB04","DC4",IF(Sheet1!AM678="DC4MDB05","DC4",IF(Sheet1!AM678="DC4MDB06","DC4",IF(Sheet1!AM678="DC4MDB07","DC4",IF(Sheet1!AM678="DC4MDB08","DC4",IF(Sheet1!AM678="DC4MDB09","DC4",IF(Sheet1!AM678="DC4MDB10","DC4","$False"))))))))))))))))))))</f>
        <v>DC1</v>
      </c>
      <c r="AF678" t="s">
        <v>35</v>
      </c>
      <c r="AG678" t="e">
        <f t="shared" si="64"/>
        <v>#VALUE!</v>
      </c>
      <c r="AH678" t="e">
        <f t="shared" si="65"/>
        <v>#VALUE!</v>
      </c>
      <c r="AI678" t="s">
        <v>11</v>
      </c>
      <c r="AJ678" t="s">
        <v>12</v>
      </c>
      <c r="AK678" t="s">
        <v>13</v>
      </c>
      <c r="AL678" t="s">
        <v>14</v>
      </c>
      <c r="AM678" t="s">
        <v>5</v>
      </c>
      <c r="AN678" t="s">
        <v>15</v>
      </c>
      <c r="AO678" t="s">
        <v>16</v>
      </c>
      <c r="AP678" t="s">
        <v>17</v>
      </c>
      <c r="AQ678" t="s">
        <v>18</v>
      </c>
      <c r="AR678" t="s">
        <v>19</v>
      </c>
    </row>
    <row r="679" spans="1:44" ht="13.5" customHeight="1">
      <c r="A679" s="7"/>
      <c r="B679" s="7"/>
      <c r="C679" s="7"/>
      <c r="D679" s="8"/>
      <c r="F679" s="9" t="str">
        <f>(Sheet1!AE679)</f>
        <v/>
      </c>
      <c r="G679" t="str">
        <f>IF(OR(Sheet1!AH679="Yes",Sheet1!AF679="Yes"),"\\CMFP538\"&amp;Sheet1!AK679,"")</f>
        <v/>
      </c>
      <c r="H679" t="str">
        <f>IF(G679="","",Sheet1!AK679)</f>
        <v/>
      </c>
      <c r="I679" t="str">
        <f>IF(G679="","",Sheet1!AJ679)</f>
        <v/>
      </c>
      <c r="J679" t="e">
        <f>PROPER(Sheet1!Z679)</f>
        <v>#VALUE!</v>
      </c>
      <c r="K679" t="e">
        <f>PROPER(TRIM(IF(ISERROR(Sheet1!N679),Sheet1!Q679,Sheet1!N679)))</f>
        <v>#VALUE!</v>
      </c>
      <c r="L679" t="e">
        <f>PROPER(Sheet1!V679)</f>
        <v>#VALUE!</v>
      </c>
      <c r="M679" t="str">
        <f>TRIM(IF(ISERROR(Sheet1!P679),"",Sheet1!P679))</f>
        <v/>
      </c>
      <c r="N679" s="6" t="e">
        <f>(Sheet1!AA679)</f>
        <v>#VALUE!</v>
      </c>
      <c r="O679" s="6" t="e">
        <f t="shared" si="61"/>
        <v>#VALUE!</v>
      </c>
      <c r="P679" s="6" t="e">
        <f>IF(Sheet1!X679="No","No",IF(Sheet1!X679="","No","Yes"))</f>
        <v>#VALUE!</v>
      </c>
      <c r="Q679" t="e">
        <f>(Sheet1!AB679)</f>
        <v>#VALUE!</v>
      </c>
      <c r="R679" s="6" t="e">
        <f>IF(Sheet1!F679=FALSE,Q679,Sheet1!G679&amp;Sheet1!F679)</f>
        <v>#VALUE!</v>
      </c>
      <c r="S679" s="6" t="e">
        <f t="shared" si="62"/>
        <v>#VALUE!</v>
      </c>
      <c r="T679" s="6" t="e">
        <f>IF(Sheet1!A679=0,"C=US;A= ;P=Regional Municip;O=Lisgar;S="&amp;K679&amp;";"&amp;"G="&amp;L679&amp;";"&amp;"I="&amp;M679&amp;";","C=US;A= ;P=Regional Municip;O=Lisgar;S="&amp;K679&amp;";"&amp;"G="&amp;L679&amp;Sheet1!A679&amp;";"&amp;"I="&amp;M679&amp;";")</f>
        <v>#N/A</v>
      </c>
      <c r="U679" t="str">
        <f ca="1">(Sheet1!AM679)</f>
        <v>DC4MDB10</v>
      </c>
      <c r="V679" t="e">
        <f>(Sheet1!AC679)</f>
        <v>#VALUE!</v>
      </c>
      <c r="W679" t="e">
        <f>Sheet3!D679</f>
        <v>#VALUE!</v>
      </c>
      <c r="X679" t="e">
        <f>Sheet3!E679</f>
        <v>#VALUE!</v>
      </c>
      <c r="Y679" t="str">
        <f t="shared" si="60"/>
        <v/>
      </c>
      <c r="Z679" t="str">
        <f>IF(ISERROR(Sheet1!AI679),"",Sheet1!AI679)</f>
        <v/>
      </c>
      <c r="AA679" t="e">
        <f>IF(Sheet1!W679="Councillors",5120,IF(Sheet1!W679="Information Technology Services Dept.",1024,IF(Sheet1!W679="City Clerk and Solicitor Dept",1953,"No")))</f>
        <v>#VALUE!</v>
      </c>
      <c r="AB679" s="5" t="s">
        <v>96</v>
      </c>
      <c r="AC679" t="e">
        <f>IF(Sheet1!W679="Councillors",4608,IF(Sheet1!W679="Information Technology Services Dept.",921,IF(Sheet1!W679="City Clerk and Solicitor Dept",1855,"No")))</f>
        <v>#VALUE!</v>
      </c>
      <c r="AD679" t="e">
        <f t="shared" si="63"/>
        <v>#VALUE!</v>
      </c>
      <c r="AE679" t="str">
        <f ca="1">IF(Sheet1!AM679="DC1MDB01","DC1",IF(Sheet1!AM679="DC1MDB02","DC1",IF(Sheet1!AM679="DC1MDB03","DC1",IF(Sheet1!AM679="DC1MDB04","DC1",IF(Sheet1!AM679="DC1MDB05","DC1",IF(Sheet1!AM679="DC1MDB06","DC1",IF(Sheet1!AM679="DC1MDB07","DC1",IF(Sheet1!AM679="DC1MDB08","DC1",IF(Sheet1!AM679="DC1MDB09","DC1",IF(Sheet1!AM679="DC1MDB10","DC1",IF(Sheet1!AM679="DC4MDB01","DC4",IF(Sheet1!AM679="DC4MDB02","DC4",IF(Sheet1!AM679="DC4MDB03","DC4",IF(Sheet1!AM679="DC4MDB04","DC4",IF(Sheet1!AM679="DC4MDB05","DC4",IF(Sheet1!AM679="DC4MDB06","DC4",IF(Sheet1!AM679="DC4MDB07","DC4",IF(Sheet1!AM679="DC4MDB08","DC4",IF(Sheet1!AM679="DC4MDB09","DC4",IF(Sheet1!AM679="DC4MDB10","DC4","$False"))))))))))))))))))))</f>
        <v>DC4</v>
      </c>
      <c r="AF679" t="s">
        <v>35</v>
      </c>
      <c r="AG679" t="e">
        <f t="shared" si="64"/>
        <v>#VALUE!</v>
      </c>
      <c r="AH679" t="e">
        <f t="shared" si="65"/>
        <v>#VALUE!</v>
      </c>
      <c r="AI679" t="s">
        <v>11</v>
      </c>
      <c r="AJ679" t="s">
        <v>12</v>
      </c>
      <c r="AK679" t="s">
        <v>13</v>
      </c>
      <c r="AL679" t="s">
        <v>14</v>
      </c>
      <c r="AM679" t="s">
        <v>5</v>
      </c>
      <c r="AN679" t="s">
        <v>15</v>
      </c>
      <c r="AO679" t="s">
        <v>16</v>
      </c>
      <c r="AP679" t="s">
        <v>17</v>
      </c>
      <c r="AQ679" t="s">
        <v>18</v>
      </c>
      <c r="AR679" t="s">
        <v>19</v>
      </c>
    </row>
    <row r="680" spans="1:44" ht="13.5" customHeight="1">
      <c r="A680" s="7"/>
      <c r="B680" s="7"/>
      <c r="C680" s="7"/>
      <c r="D680" s="8"/>
      <c r="F680" s="9" t="str">
        <f>(Sheet1!AE680)</f>
        <v/>
      </c>
      <c r="G680" t="str">
        <f>IF(OR(Sheet1!AH680="Yes",Sheet1!AF680="Yes"),"\\CMFP538\"&amp;Sheet1!AK680,"")</f>
        <v/>
      </c>
      <c r="H680" t="str">
        <f>IF(G680="","",Sheet1!AK680)</f>
        <v/>
      </c>
      <c r="I680" t="str">
        <f>IF(G680="","",Sheet1!AJ680)</f>
        <v/>
      </c>
      <c r="J680" t="e">
        <f>PROPER(Sheet1!Z680)</f>
        <v>#VALUE!</v>
      </c>
      <c r="K680" t="e">
        <f>PROPER(TRIM(IF(ISERROR(Sheet1!N680),Sheet1!Q680,Sheet1!N680)))</f>
        <v>#VALUE!</v>
      </c>
      <c r="L680" t="e">
        <f>PROPER(Sheet1!V680)</f>
        <v>#VALUE!</v>
      </c>
      <c r="M680" t="str">
        <f>TRIM(IF(ISERROR(Sheet1!P680),"",Sheet1!P680))</f>
        <v/>
      </c>
      <c r="N680" s="6" t="e">
        <f>(Sheet1!AA680)</f>
        <v>#VALUE!</v>
      </c>
      <c r="O680" s="6" t="e">
        <f t="shared" si="61"/>
        <v>#VALUE!</v>
      </c>
      <c r="P680" s="6" t="e">
        <f>IF(Sheet1!X680="No","No",IF(Sheet1!X680="","No","Yes"))</f>
        <v>#VALUE!</v>
      </c>
      <c r="Q680" t="e">
        <f>(Sheet1!AB680)</f>
        <v>#VALUE!</v>
      </c>
      <c r="R680" s="6" t="e">
        <f>IF(Sheet1!F680=FALSE,Q680,Sheet1!G680&amp;Sheet1!F680)</f>
        <v>#VALUE!</v>
      </c>
      <c r="S680" s="6" t="e">
        <f t="shared" si="62"/>
        <v>#VALUE!</v>
      </c>
      <c r="T680" s="6" t="e">
        <f>IF(Sheet1!A680=0,"C=US;A= ;P=Regional Municip;O=Lisgar;S="&amp;K680&amp;";"&amp;"G="&amp;L680&amp;";"&amp;"I="&amp;M680&amp;";","C=US;A= ;P=Regional Municip;O=Lisgar;S="&amp;K680&amp;";"&amp;"G="&amp;L680&amp;Sheet1!A680&amp;";"&amp;"I="&amp;M680&amp;";")</f>
        <v>#N/A</v>
      </c>
      <c r="U680" t="str">
        <f ca="1">(Sheet1!AM680)</f>
        <v>DC1MDB09</v>
      </c>
      <c r="V680" t="e">
        <f>(Sheet1!AC680)</f>
        <v>#VALUE!</v>
      </c>
      <c r="W680" t="e">
        <f>Sheet3!D680</f>
        <v>#VALUE!</v>
      </c>
      <c r="X680" t="e">
        <f>Sheet3!E680</f>
        <v>#VALUE!</v>
      </c>
      <c r="Y680" t="str">
        <f t="shared" si="60"/>
        <v/>
      </c>
      <c r="Z680" t="str">
        <f>IF(ISERROR(Sheet1!AI680),"",Sheet1!AI680)</f>
        <v/>
      </c>
      <c r="AA680" t="e">
        <f>IF(Sheet1!W680="Councillors",5120,IF(Sheet1!W680="Information Technology Services Dept.",1024,IF(Sheet1!W680="City Clerk and Solicitor Dept",1953,"No")))</f>
        <v>#VALUE!</v>
      </c>
      <c r="AB680" s="5" t="s">
        <v>96</v>
      </c>
      <c r="AC680" t="e">
        <f>IF(Sheet1!W680="Councillors",4608,IF(Sheet1!W680="Information Technology Services Dept.",921,IF(Sheet1!W680="City Clerk and Solicitor Dept",1855,"No")))</f>
        <v>#VALUE!</v>
      </c>
      <c r="AD680" t="e">
        <f t="shared" si="63"/>
        <v>#VALUE!</v>
      </c>
      <c r="AE680" t="str">
        <f ca="1">IF(Sheet1!AM680="DC1MDB01","DC1",IF(Sheet1!AM680="DC1MDB02","DC1",IF(Sheet1!AM680="DC1MDB03","DC1",IF(Sheet1!AM680="DC1MDB04","DC1",IF(Sheet1!AM680="DC1MDB05","DC1",IF(Sheet1!AM680="DC1MDB06","DC1",IF(Sheet1!AM680="DC1MDB07","DC1",IF(Sheet1!AM680="DC1MDB08","DC1",IF(Sheet1!AM680="DC1MDB09","DC1",IF(Sheet1!AM680="DC1MDB10","DC1",IF(Sheet1!AM680="DC4MDB01","DC4",IF(Sheet1!AM680="DC4MDB02","DC4",IF(Sheet1!AM680="DC4MDB03","DC4",IF(Sheet1!AM680="DC4MDB04","DC4",IF(Sheet1!AM680="DC4MDB05","DC4",IF(Sheet1!AM680="DC4MDB06","DC4",IF(Sheet1!AM680="DC4MDB07","DC4",IF(Sheet1!AM680="DC4MDB08","DC4",IF(Sheet1!AM680="DC4MDB09","DC4",IF(Sheet1!AM680="DC4MDB10","DC4","$False"))))))))))))))))))))</f>
        <v>DC1</v>
      </c>
      <c r="AF680" t="s">
        <v>35</v>
      </c>
      <c r="AG680" t="e">
        <f t="shared" si="64"/>
        <v>#VALUE!</v>
      </c>
      <c r="AH680" t="e">
        <f t="shared" si="65"/>
        <v>#VALUE!</v>
      </c>
      <c r="AI680" t="s">
        <v>11</v>
      </c>
      <c r="AJ680" t="s">
        <v>12</v>
      </c>
      <c r="AK680" t="s">
        <v>13</v>
      </c>
      <c r="AL680" t="s">
        <v>14</v>
      </c>
      <c r="AM680" t="s">
        <v>5</v>
      </c>
      <c r="AN680" t="s">
        <v>15</v>
      </c>
      <c r="AO680" t="s">
        <v>16</v>
      </c>
      <c r="AP680" t="s">
        <v>17</v>
      </c>
      <c r="AQ680" t="s">
        <v>18</v>
      </c>
      <c r="AR680" t="s">
        <v>19</v>
      </c>
    </row>
    <row r="681" spans="1:44" ht="13.5" customHeight="1">
      <c r="A681" s="7"/>
      <c r="B681" s="7"/>
      <c r="C681" s="7"/>
      <c r="D681" s="8"/>
      <c r="F681" s="9" t="str">
        <f>(Sheet1!AE681)</f>
        <v/>
      </c>
      <c r="G681" t="str">
        <f>IF(OR(Sheet1!AH681="Yes",Sheet1!AF681="Yes"),"\\CMFP538\"&amp;Sheet1!AK681,"")</f>
        <v/>
      </c>
      <c r="H681" t="str">
        <f>IF(G681="","",Sheet1!AK681)</f>
        <v/>
      </c>
      <c r="I681" t="str">
        <f>IF(G681="","",Sheet1!AJ681)</f>
        <v/>
      </c>
      <c r="J681" t="e">
        <f>PROPER(Sheet1!Z681)</f>
        <v>#VALUE!</v>
      </c>
      <c r="K681" t="e">
        <f>PROPER(TRIM(IF(ISERROR(Sheet1!N681),Sheet1!Q681,Sheet1!N681)))</f>
        <v>#VALUE!</v>
      </c>
      <c r="L681" t="e">
        <f>PROPER(Sheet1!V681)</f>
        <v>#VALUE!</v>
      </c>
      <c r="M681" t="str">
        <f>TRIM(IF(ISERROR(Sheet1!P681),"",Sheet1!P681))</f>
        <v/>
      </c>
      <c r="N681" s="6" t="e">
        <f>(Sheet1!AA681)</f>
        <v>#VALUE!</v>
      </c>
      <c r="O681" s="6" t="e">
        <f t="shared" si="61"/>
        <v>#VALUE!</v>
      </c>
      <c r="P681" s="6" t="e">
        <f>IF(Sheet1!X681="No","No",IF(Sheet1!X681="","No","Yes"))</f>
        <v>#VALUE!</v>
      </c>
      <c r="Q681" t="e">
        <f>(Sheet1!AB681)</f>
        <v>#VALUE!</v>
      </c>
      <c r="R681" s="6" t="e">
        <f>IF(Sheet1!F681=FALSE,Q681,Sheet1!G681&amp;Sheet1!F681)</f>
        <v>#VALUE!</v>
      </c>
      <c r="S681" s="6" t="e">
        <f t="shared" si="62"/>
        <v>#VALUE!</v>
      </c>
      <c r="T681" s="6" t="e">
        <f>IF(Sheet1!A681=0,"C=US;A= ;P=Regional Municip;O=Lisgar;S="&amp;K681&amp;";"&amp;"G="&amp;L681&amp;";"&amp;"I="&amp;M681&amp;";","C=US;A= ;P=Regional Municip;O=Lisgar;S="&amp;K681&amp;";"&amp;"G="&amp;L681&amp;Sheet1!A681&amp;";"&amp;"I="&amp;M681&amp;";")</f>
        <v>#N/A</v>
      </c>
      <c r="U681" t="str">
        <f ca="1">(Sheet1!AM681)</f>
        <v>DC1MDB08</v>
      </c>
      <c r="V681" t="e">
        <f>(Sheet1!AC681)</f>
        <v>#VALUE!</v>
      </c>
      <c r="W681" t="e">
        <f>Sheet3!D681</f>
        <v>#VALUE!</v>
      </c>
      <c r="X681" t="e">
        <f>Sheet3!E681</f>
        <v>#VALUE!</v>
      </c>
      <c r="Y681" t="str">
        <f t="shared" si="60"/>
        <v/>
      </c>
      <c r="Z681" t="str">
        <f>IF(ISERROR(Sheet1!AI681),"",Sheet1!AI681)</f>
        <v/>
      </c>
      <c r="AA681" t="e">
        <f>IF(Sheet1!W681="Councillors",5120,IF(Sheet1!W681="Information Technology Services Dept.",1024,IF(Sheet1!W681="City Clerk and Solicitor Dept",1953,"No")))</f>
        <v>#VALUE!</v>
      </c>
      <c r="AB681" s="5" t="s">
        <v>96</v>
      </c>
      <c r="AC681" t="e">
        <f>IF(Sheet1!W681="Councillors",4608,IF(Sheet1!W681="Information Technology Services Dept.",921,IF(Sheet1!W681="City Clerk and Solicitor Dept",1855,"No")))</f>
        <v>#VALUE!</v>
      </c>
      <c r="AD681" t="e">
        <f t="shared" si="63"/>
        <v>#VALUE!</v>
      </c>
      <c r="AE681" t="str">
        <f ca="1">IF(Sheet1!AM681="DC1MDB01","DC1",IF(Sheet1!AM681="DC1MDB02","DC1",IF(Sheet1!AM681="DC1MDB03","DC1",IF(Sheet1!AM681="DC1MDB04","DC1",IF(Sheet1!AM681="DC1MDB05","DC1",IF(Sheet1!AM681="DC1MDB06","DC1",IF(Sheet1!AM681="DC1MDB07","DC1",IF(Sheet1!AM681="DC1MDB08","DC1",IF(Sheet1!AM681="DC1MDB09","DC1",IF(Sheet1!AM681="DC1MDB10","DC1",IF(Sheet1!AM681="DC4MDB01","DC4",IF(Sheet1!AM681="DC4MDB02","DC4",IF(Sheet1!AM681="DC4MDB03","DC4",IF(Sheet1!AM681="DC4MDB04","DC4",IF(Sheet1!AM681="DC4MDB05","DC4",IF(Sheet1!AM681="DC4MDB06","DC4",IF(Sheet1!AM681="DC4MDB07","DC4",IF(Sheet1!AM681="DC4MDB08","DC4",IF(Sheet1!AM681="DC4MDB09","DC4",IF(Sheet1!AM681="DC4MDB10","DC4","$False"))))))))))))))))))))</f>
        <v>DC1</v>
      </c>
      <c r="AF681" t="s">
        <v>35</v>
      </c>
      <c r="AG681" t="e">
        <f t="shared" si="64"/>
        <v>#VALUE!</v>
      </c>
      <c r="AH681" t="e">
        <f t="shared" si="65"/>
        <v>#VALUE!</v>
      </c>
      <c r="AI681" t="s">
        <v>11</v>
      </c>
      <c r="AJ681" t="s">
        <v>12</v>
      </c>
      <c r="AK681" t="s">
        <v>13</v>
      </c>
      <c r="AL681" t="s">
        <v>14</v>
      </c>
      <c r="AM681" t="s">
        <v>5</v>
      </c>
      <c r="AN681" t="s">
        <v>15</v>
      </c>
      <c r="AO681" t="s">
        <v>16</v>
      </c>
      <c r="AP681" t="s">
        <v>17</v>
      </c>
      <c r="AQ681" t="s">
        <v>18</v>
      </c>
      <c r="AR681" t="s">
        <v>19</v>
      </c>
    </row>
    <row r="682" spans="1:44" ht="13.5" customHeight="1">
      <c r="A682" s="7"/>
      <c r="B682" s="7"/>
      <c r="C682" s="7"/>
      <c r="D682" s="8"/>
      <c r="F682" s="9" t="str">
        <f>(Sheet1!AE682)</f>
        <v/>
      </c>
      <c r="G682" t="str">
        <f>IF(OR(Sheet1!AH682="Yes",Sheet1!AF682="Yes"),"\\CMFP538\"&amp;Sheet1!AK682,"")</f>
        <v/>
      </c>
      <c r="H682" t="str">
        <f>IF(G682="","",Sheet1!AK682)</f>
        <v/>
      </c>
      <c r="I682" t="str">
        <f>IF(G682="","",Sheet1!AJ682)</f>
        <v/>
      </c>
      <c r="J682" t="e">
        <f>PROPER(Sheet1!Z682)</f>
        <v>#VALUE!</v>
      </c>
      <c r="K682" t="e">
        <f>PROPER(TRIM(IF(ISERROR(Sheet1!N682),Sheet1!Q682,Sheet1!N682)))</f>
        <v>#VALUE!</v>
      </c>
      <c r="L682" t="e">
        <f>PROPER(Sheet1!V682)</f>
        <v>#VALUE!</v>
      </c>
      <c r="M682" t="str">
        <f>TRIM(IF(ISERROR(Sheet1!P682),"",Sheet1!P682))</f>
        <v/>
      </c>
      <c r="N682" s="6" t="e">
        <f>(Sheet1!AA682)</f>
        <v>#VALUE!</v>
      </c>
      <c r="O682" s="6" t="e">
        <f t="shared" si="61"/>
        <v>#VALUE!</v>
      </c>
      <c r="P682" s="6" t="e">
        <f>IF(Sheet1!X682="No","No",IF(Sheet1!X682="","No","Yes"))</f>
        <v>#VALUE!</v>
      </c>
      <c r="Q682" t="e">
        <f>(Sheet1!AB682)</f>
        <v>#VALUE!</v>
      </c>
      <c r="R682" s="6" t="e">
        <f>IF(Sheet1!F682=FALSE,Q682,Sheet1!G682&amp;Sheet1!F682)</f>
        <v>#VALUE!</v>
      </c>
      <c r="S682" s="6" t="e">
        <f t="shared" si="62"/>
        <v>#VALUE!</v>
      </c>
      <c r="T682" s="6" t="e">
        <f>IF(Sheet1!A682=0,"C=US;A= ;P=Regional Municip;O=Lisgar;S="&amp;K682&amp;";"&amp;"G="&amp;L682&amp;";"&amp;"I="&amp;M682&amp;";","C=US;A= ;P=Regional Municip;O=Lisgar;S="&amp;K682&amp;";"&amp;"G="&amp;L682&amp;Sheet1!A682&amp;";"&amp;"I="&amp;M682&amp;";")</f>
        <v>#N/A</v>
      </c>
      <c r="U682" t="str">
        <f ca="1">(Sheet1!AM682)</f>
        <v>DC4MDB02</v>
      </c>
      <c r="V682" t="e">
        <f>(Sheet1!AC682)</f>
        <v>#VALUE!</v>
      </c>
      <c r="W682" t="e">
        <f>Sheet3!D682</f>
        <v>#VALUE!</v>
      </c>
      <c r="X682" t="e">
        <f>Sheet3!E682</f>
        <v>#VALUE!</v>
      </c>
      <c r="Y682" t="str">
        <f t="shared" si="60"/>
        <v/>
      </c>
      <c r="Z682" t="str">
        <f>IF(ISERROR(Sheet1!AI682),"",Sheet1!AI682)</f>
        <v/>
      </c>
      <c r="AA682" t="e">
        <f>IF(Sheet1!W682="Councillors",5120,IF(Sheet1!W682="Information Technology Services Dept.",1024,IF(Sheet1!W682="City Clerk and Solicitor Dept",1953,"No")))</f>
        <v>#VALUE!</v>
      </c>
      <c r="AB682" s="5" t="s">
        <v>96</v>
      </c>
      <c r="AC682" t="e">
        <f>IF(Sheet1!W682="Councillors",4608,IF(Sheet1!W682="Information Technology Services Dept.",921,IF(Sheet1!W682="City Clerk and Solicitor Dept",1855,"No")))</f>
        <v>#VALUE!</v>
      </c>
      <c r="AD682" t="e">
        <f t="shared" si="63"/>
        <v>#VALUE!</v>
      </c>
      <c r="AE682" t="str">
        <f ca="1">IF(Sheet1!AM682="DC1MDB01","DC1",IF(Sheet1!AM682="DC1MDB02","DC1",IF(Sheet1!AM682="DC1MDB03","DC1",IF(Sheet1!AM682="DC1MDB04","DC1",IF(Sheet1!AM682="DC1MDB05","DC1",IF(Sheet1!AM682="DC1MDB06","DC1",IF(Sheet1!AM682="DC1MDB07","DC1",IF(Sheet1!AM682="DC1MDB08","DC1",IF(Sheet1!AM682="DC1MDB09","DC1",IF(Sheet1!AM682="DC1MDB10","DC1",IF(Sheet1!AM682="DC4MDB01","DC4",IF(Sheet1!AM682="DC4MDB02","DC4",IF(Sheet1!AM682="DC4MDB03","DC4",IF(Sheet1!AM682="DC4MDB04","DC4",IF(Sheet1!AM682="DC4MDB05","DC4",IF(Sheet1!AM682="DC4MDB06","DC4",IF(Sheet1!AM682="DC4MDB07","DC4",IF(Sheet1!AM682="DC4MDB08","DC4",IF(Sheet1!AM682="DC4MDB09","DC4",IF(Sheet1!AM682="DC4MDB10","DC4","$False"))))))))))))))))))))</f>
        <v>DC4</v>
      </c>
      <c r="AF682" t="s">
        <v>35</v>
      </c>
      <c r="AG682" t="e">
        <f t="shared" si="64"/>
        <v>#VALUE!</v>
      </c>
      <c r="AH682" t="e">
        <f t="shared" si="65"/>
        <v>#VALUE!</v>
      </c>
      <c r="AI682" t="s">
        <v>11</v>
      </c>
      <c r="AJ682" t="s">
        <v>12</v>
      </c>
      <c r="AK682" t="s">
        <v>13</v>
      </c>
      <c r="AL682" t="s">
        <v>14</v>
      </c>
      <c r="AM682" t="s">
        <v>5</v>
      </c>
      <c r="AN682" t="s">
        <v>15</v>
      </c>
      <c r="AO682" t="s">
        <v>16</v>
      </c>
      <c r="AP682" t="s">
        <v>17</v>
      </c>
      <c r="AQ682" t="s">
        <v>18</v>
      </c>
      <c r="AR682" t="s">
        <v>19</v>
      </c>
    </row>
    <row r="683" spans="1:44" ht="13.5" customHeight="1">
      <c r="A683" s="7"/>
      <c r="B683" s="7"/>
      <c r="C683" s="7"/>
      <c r="D683" s="8"/>
      <c r="F683" s="9" t="str">
        <f>(Sheet1!AE683)</f>
        <v/>
      </c>
      <c r="G683" t="str">
        <f>IF(OR(Sheet1!AH683="Yes",Sheet1!AF683="Yes"),"\\CMFP538\"&amp;Sheet1!AK683,"")</f>
        <v/>
      </c>
      <c r="H683" t="str">
        <f>IF(G683="","",Sheet1!AK683)</f>
        <v/>
      </c>
      <c r="I683" t="str">
        <f>IF(G683="","",Sheet1!AJ683)</f>
        <v/>
      </c>
      <c r="J683" t="e">
        <f>PROPER(Sheet1!Z683)</f>
        <v>#VALUE!</v>
      </c>
      <c r="K683" t="e">
        <f>PROPER(TRIM(IF(ISERROR(Sheet1!N683),Sheet1!Q683,Sheet1!N683)))</f>
        <v>#VALUE!</v>
      </c>
      <c r="L683" t="e">
        <f>PROPER(Sheet1!V683)</f>
        <v>#VALUE!</v>
      </c>
      <c r="M683" t="str">
        <f>TRIM(IF(ISERROR(Sheet1!P683),"",Sheet1!P683))</f>
        <v/>
      </c>
      <c r="N683" s="6" t="e">
        <f>(Sheet1!AA683)</f>
        <v>#VALUE!</v>
      </c>
      <c r="O683" s="6" t="e">
        <f t="shared" si="61"/>
        <v>#VALUE!</v>
      </c>
      <c r="P683" s="6" t="e">
        <f>IF(Sheet1!X683="No","No",IF(Sheet1!X683="","No","Yes"))</f>
        <v>#VALUE!</v>
      </c>
      <c r="Q683" t="e">
        <f>(Sheet1!AB683)</f>
        <v>#VALUE!</v>
      </c>
      <c r="R683" s="6" t="e">
        <f>IF(Sheet1!F683=FALSE,Q683,Sheet1!G683&amp;Sheet1!F683)</f>
        <v>#VALUE!</v>
      </c>
      <c r="S683" s="6" t="e">
        <f t="shared" si="62"/>
        <v>#VALUE!</v>
      </c>
      <c r="T683" s="6" t="e">
        <f>IF(Sheet1!A683=0,"C=US;A= ;P=Regional Municip;O=Lisgar;S="&amp;K683&amp;";"&amp;"G="&amp;L683&amp;";"&amp;"I="&amp;M683&amp;";","C=US;A= ;P=Regional Municip;O=Lisgar;S="&amp;K683&amp;";"&amp;"G="&amp;L683&amp;Sheet1!A683&amp;";"&amp;"I="&amp;M683&amp;";")</f>
        <v>#N/A</v>
      </c>
      <c r="U683" t="str">
        <f ca="1">(Sheet1!AM683)</f>
        <v>DC1MDB03</v>
      </c>
      <c r="V683" t="e">
        <f>(Sheet1!AC683)</f>
        <v>#VALUE!</v>
      </c>
      <c r="W683" t="e">
        <f>Sheet3!D683</f>
        <v>#VALUE!</v>
      </c>
      <c r="X683" t="e">
        <f>Sheet3!E683</f>
        <v>#VALUE!</v>
      </c>
      <c r="Y683" t="str">
        <f t="shared" si="60"/>
        <v/>
      </c>
      <c r="Z683" t="str">
        <f>IF(ISERROR(Sheet1!AI683),"",Sheet1!AI683)</f>
        <v/>
      </c>
      <c r="AA683" t="e">
        <f>IF(Sheet1!W683="Councillors",5120,IF(Sheet1!W683="Information Technology Services Dept.",1024,IF(Sheet1!W683="City Clerk and Solicitor Dept",1953,"No")))</f>
        <v>#VALUE!</v>
      </c>
      <c r="AB683" s="5" t="s">
        <v>96</v>
      </c>
      <c r="AC683" t="e">
        <f>IF(Sheet1!W683="Councillors",4608,IF(Sheet1!W683="Information Technology Services Dept.",921,IF(Sheet1!W683="City Clerk and Solicitor Dept",1855,"No")))</f>
        <v>#VALUE!</v>
      </c>
      <c r="AD683" t="e">
        <f t="shared" si="63"/>
        <v>#VALUE!</v>
      </c>
      <c r="AE683" t="str">
        <f ca="1">IF(Sheet1!AM683="DC1MDB01","DC1",IF(Sheet1!AM683="DC1MDB02","DC1",IF(Sheet1!AM683="DC1MDB03","DC1",IF(Sheet1!AM683="DC1MDB04","DC1",IF(Sheet1!AM683="DC1MDB05","DC1",IF(Sheet1!AM683="DC1MDB06","DC1",IF(Sheet1!AM683="DC1MDB07","DC1",IF(Sheet1!AM683="DC1MDB08","DC1",IF(Sheet1!AM683="DC1MDB09","DC1",IF(Sheet1!AM683="DC1MDB10","DC1",IF(Sheet1!AM683="DC4MDB01","DC4",IF(Sheet1!AM683="DC4MDB02","DC4",IF(Sheet1!AM683="DC4MDB03","DC4",IF(Sheet1!AM683="DC4MDB04","DC4",IF(Sheet1!AM683="DC4MDB05","DC4",IF(Sheet1!AM683="DC4MDB06","DC4",IF(Sheet1!AM683="DC4MDB07","DC4",IF(Sheet1!AM683="DC4MDB08","DC4",IF(Sheet1!AM683="DC4MDB09","DC4",IF(Sheet1!AM683="DC4MDB10","DC4","$False"))))))))))))))))))))</f>
        <v>DC1</v>
      </c>
      <c r="AF683" t="s">
        <v>35</v>
      </c>
      <c r="AG683" t="e">
        <f t="shared" si="64"/>
        <v>#VALUE!</v>
      </c>
      <c r="AH683" t="e">
        <f t="shared" si="65"/>
        <v>#VALUE!</v>
      </c>
      <c r="AI683" t="s">
        <v>11</v>
      </c>
      <c r="AJ683" t="s">
        <v>12</v>
      </c>
      <c r="AK683" t="s">
        <v>13</v>
      </c>
      <c r="AL683" t="s">
        <v>14</v>
      </c>
      <c r="AM683" t="s">
        <v>5</v>
      </c>
      <c r="AN683" t="s">
        <v>15</v>
      </c>
      <c r="AO683" t="s">
        <v>16</v>
      </c>
      <c r="AP683" t="s">
        <v>17</v>
      </c>
      <c r="AQ683" t="s">
        <v>18</v>
      </c>
      <c r="AR683" t="s">
        <v>19</v>
      </c>
    </row>
    <row r="684" spans="1:44" ht="13.5" customHeight="1">
      <c r="A684" s="7"/>
      <c r="B684" s="7"/>
      <c r="C684" s="7"/>
      <c r="D684" s="8"/>
      <c r="F684" s="9" t="str">
        <f>(Sheet1!AE684)</f>
        <v/>
      </c>
      <c r="G684" t="str">
        <f>IF(OR(Sheet1!AH684="Yes",Sheet1!AF684="Yes"),"\\CMFP538\"&amp;Sheet1!AK684,"")</f>
        <v/>
      </c>
      <c r="H684" t="str">
        <f>IF(G684="","",Sheet1!AK684)</f>
        <v/>
      </c>
      <c r="I684" t="str">
        <f>IF(G684="","",Sheet1!AJ684)</f>
        <v/>
      </c>
      <c r="J684" t="e">
        <f>PROPER(Sheet1!Z684)</f>
        <v>#VALUE!</v>
      </c>
      <c r="K684" t="e">
        <f>PROPER(TRIM(IF(ISERROR(Sheet1!N684),Sheet1!Q684,Sheet1!N684)))</f>
        <v>#VALUE!</v>
      </c>
      <c r="L684" t="e">
        <f>PROPER(Sheet1!V684)</f>
        <v>#VALUE!</v>
      </c>
      <c r="M684" t="str">
        <f>TRIM(IF(ISERROR(Sheet1!P684),"",Sheet1!P684))</f>
        <v/>
      </c>
      <c r="N684" s="6" t="e">
        <f>(Sheet1!AA684)</f>
        <v>#VALUE!</v>
      </c>
      <c r="O684" s="6" t="e">
        <f t="shared" si="61"/>
        <v>#VALUE!</v>
      </c>
      <c r="P684" s="6" t="e">
        <f>IF(Sheet1!X684="No","No",IF(Sheet1!X684="","No","Yes"))</f>
        <v>#VALUE!</v>
      </c>
      <c r="Q684" t="e">
        <f>(Sheet1!AB684)</f>
        <v>#VALUE!</v>
      </c>
      <c r="R684" s="6" t="e">
        <f>IF(Sheet1!F684=FALSE,Q684,Sheet1!G684&amp;Sheet1!F684)</f>
        <v>#VALUE!</v>
      </c>
      <c r="S684" s="6" t="e">
        <f t="shared" si="62"/>
        <v>#VALUE!</v>
      </c>
      <c r="T684" s="6" t="e">
        <f>IF(Sheet1!A684=0,"C=US;A= ;P=Regional Municip;O=Lisgar;S="&amp;K684&amp;";"&amp;"G="&amp;L684&amp;";"&amp;"I="&amp;M684&amp;";","C=US;A= ;P=Regional Municip;O=Lisgar;S="&amp;K684&amp;";"&amp;"G="&amp;L684&amp;Sheet1!A684&amp;";"&amp;"I="&amp;M684&amp;";")</f>
        <v>#N/A</v>
      </c>
      <c r="U684" t="str">
        <f ca="1">(Sheet1!AM684)</f>
        <v>DC4MDB04</v>
      </c>
      <c r="V684" t="e">
        <f>(Sheet1!AC684)</f>
        <v>#VALUE!</v>
      </c>
      <c r="W684" t="e">
        <f>Sheet3!D684</f>
        <v>#VALUE!</v>
      </c>
      <c r="X684" t="e">
        <f>Sheet3!E684</f>
        <v>#VALUE!</v>
      </c>
      <c r="Y684" t="str">
        <f t="shared" si="60"/>
        <v/>
      </c>
      <c r="Z684" t="str">
        <f>IF(ISERROR(Sheet1!AI684),"",Sheet1!AI684)</f>
        <v/>
      </c>
      <c r="AA684" t="e">
        <f>IF(Sheet1!W684="Councillors",5120,IF(Sheet1!W684="Information Technology Services Dept.",1024,IF(Sheet1!W684="City Clerk and Solicitor Dept",1953,"No")))</f>
        <v>#VALUE!</v>
      </c>
      <c r="AB684" s="5" t="s">
        <v>96</v>
      </c>
      <c r="AC684" t="e">
        <f>IF(Sheet1!W684="Councillors",4608,IF(Sheet1!W684="Information Technology Services Dept.",921,IF(Sheet1!W684="City Clerk and Solicitor Dept",1855,"No")))</f>
        <v>#VALUE!</v>
      </c>
      <c r="AD684" t="e">
        <f t="shared" si="63"/>
        <v>#VALUE!</v>
      </c>
      <c r="AE684" t="str">
        <f ca="1">IF(Sheet1!AM684="DC1MDB01","DC1",IF(Sheet1!AM684="DC1MDB02","DC1",IF(Sheet1!AM684="DC1MDB03","DC1",IF(Sheet1!AM684="DC1MDB04","DC1",IF(Sheet1!AM684="DC1MDB05","DC1",IF(Sheet1!AM684="DC1MDB06","DC1",IF(Sheet1!AM684="DC1MDB07","DC1",IF(Sheet1!AM684="DC1MDB08","DC1",IF(Sheet1!AM684="DC1MDB09","DC1",IF(Sheet1!AM684="DC1MDB10","DC1",IF(Sheet1!AM684="DC4MDB01","DC4",IF(Sheet1!AM684="DC4MDB02","DC4",IF(Sheet1!AM684="DC4MDB03","DC4",IF(Sheet1!AM684="DC4MDB04","DC4",IF(Sheet1!AM684="DC4MDB05","DC4",IF(Sheet1!AM684="DC4MDB06","DC4",IF(Sheet1!AM684="DC4MDB07","DC4",IF(Sheet1!AM684="DC4MDB08","DC4",IF(Sheet1!AM684="DC4MDB09","DC4",IF(Sheet1!AM684="DC4MDB10","DC4","$False"))))))))))))))))))))</f>
        <v>DC4</v>
      </c>
      <c r="AF684" t="s">
        <v>35</v>
      </c>
      <c r="AG684" t="e">
        <f t="shared" si="64"/>
        <v>#VALUE!</v>
      </c>
      <c r="AH684" t="e">
        <f t="shared" si="65"/>
        <v>#VALUE!</v>
      </c>
      <c r="AI684" t="s">
        <v>11</v>
      </c>
      <c r="AJ684" t="s">
        <v>12</v>
      </c>
      <c r="AK684" t="s">
        <v>13</v>
      </c>
      <c r="AL684" t="s">
        <v>14</v>
      </c>
      <c r="AM684" t="s">
        <v>5</v>
      </c>
      <c r="AN684" t="s">
        <v>15</v>
      </c>
      <c r="AO684" t="s">
        <v>16</v>
      </c>
      <c r="AP684" t="s">
        <v>17</v>
      </c>
      <c r="AQ684" t="s">
        <v>18</v>
      </c>
      <c r="AR684" t="s">
        <v>19</v>
      </c>
    </row>
    <row r="685" spans="1:44" ht="13.5" customHeight="1">
      <c r="A685" s="7"/>
      <c r="B685" s="7"/>
      <c r="C685" s="7"/>
      <c r="D685" s="8"/>
      <c r="F685" s="9" t="str">
        <f>(Sheet1!AE685)</f>
        <v/>
      </c>
      <c r="G685" t="str">
        <f>IF(OR(Sheet1!AH685="Yes",Sheet1!AF685="Yes"),"\\CMFP538\"&amp;Sheet1!AK685,"")</f>
        <v/>
      </c>
      <c r="H685" t="str">
        <f>IF(G685="","",Sheet1!AK685)</f>
        <v/>
      </c>
      <c r="I685" t="str">
        <f>IF(G685="","",Sheet1!AJ685)</f>
        <v/>
      </c>
      <c r="J685" t="e">
        <f>PROPER(Sheet1!Z685)</f>
        <v>#VALUE!</v>
      </c>
      <c r="K685" t="e">
        <f>PROPER(TRIM(IF(ISERROR(Sheet1!N685),Sheet1!Q685,Sheet1!N685)))</f>
        <v>#VALUE!</v>
      </c>
      <c r="L685" t="e">
        <f>PROPER(Sheet1!V685)</f>
        <v>#VALUE!</v>
      </c>
      <c r="M685" t="str">
        <f>TRIM(IF(ISERROR(Sheet1!P685),"",Sheet1!P685))</f>
        <v/>
      </c>
      <c r="N685" s="6" t="e">
        <f>(Sheet1!AA685)</f>
        <v>#VALUE!</v>
      </c>
      <c r="O685" s="6" t="e">
        <f t="shared" si="61"/>
        <v>#VALUE!</v>
      </c>
      <c r="P685" s="6" t="e">
        <f>IF(Sheet1!X685="No","No",IF(Sheet1!X685="","No","Yes"))</f>
        <v>#VALUE!</v>
      </c>
      <c r="Q685" t="e">
        <f>(Sheet1!AB685)</f>
        <v>#VALUE!</v>
      </c>
      <c r="R685" s="6" t="e">
        <f>IF(Sheet1!F685=FALSE,Q685,Sheet1!G685&amp;Sheet1!F685)</f>
        <v>#VALUE!</v>
      </c>
      <c r="S685" s="6" t="e">
        <f t="shared" si="62"/>
        <v>#VALUE!</v>
      </c>
      <c r="T685" s="6" t="e">
        <f>IF(Sheet1!A685=0,"C=US;A= ;P=Regional Municip;O=Lisgar;S="&amp;K685&amp;";"&amp;"G="&amp;L685&amp;";"&amp;"I="&amp;M685&amp;";","C=US;A= ;P=Regional Municip;O=Lisgar;S="&amp;K685&amp;";"&amp;"G="&amp;L685&amp;Sheet1!A685&amp;";"&amp;"I="&amp;M685&amp;";")</f>
        <v>#N/A</v>
      </c>
      <c r="U685" t="str">
        <f ca="1">(Sheet1!AM685)</f>
        <v>DC4MDB08</v>
      </c>
      <c r="V685" t="e">
        <f>(Sheet1!AC685)</f>
        <v>#VALUE!</v>
      </c>
      <c r="W685" t="e">
        <f>Sheet3!D685</f>
        <v>#VALUE!</v>
      </c>
      <c r="X685" t="e">
        <f>Sheet3!E685</f>
        <v>#VALUE!</v>
      </c>
      <c r="Y685" t="str">
        <f t="shared" si="60"/>
        <v/>
      </c>
      <c r="Z685" t="str">
        <f>IF(ISERROR(Sheet1!AI685),"",Sheet1!AI685)</f>
        <v/>
      </c>
      <c r="AA685" t="e">
        <f>IF(Sheet1!W685="Councillors",5120,IF(Sheet1!W685="Information Technology Services Dept.",1024,IF(Sheet1!W685="City Clerk and Solicitor Dept",1953,"No")))</f>
        <v>#VALUE!</v>
      </c>
      <c r="AB685" s="5" t="s">
        <v>96</v>
      </c>
      <c r="AC685" t="e">
        <f>IF(Sheet1!W685="Councillors",4608,IF(Sheet1!W685="Information Technology Services Dept.",921,IF(Sheet1!W685="City Clerk and Solicitor Dept",1855,"No")))</f>
        <v>#VALUE!</v>
      </c>
      <c r="AD685" t="e">
        <f t="shared" si="63"/>
        <v>#VALUE!</v>
      </c>
      <c r="AE685" t="str">
        <f ca="1">IF(Sheet1!AM685="DC1MDB01","DC1",IF(Sheet1!AM685="DC1MDB02","DC1",IF(Sheet1!AM685="DC1MDB03","DC1",IF(Sheet1!AM685="DC1MDB04","DC1",IF(Sheet1!AM685="DC1MDB05","DC1",IF(Sheet1!AM685="DC1MDB06","DC1",IF(Sheet1!AM685="DC1MDB07","DC1",IF(Sheet1!AM685="DC1MDB08","DC1",IF(Sheet1!AM685="DC1MDB09","DC1",IF(Sheet1!AM685="DC1MDB10","DC1",IF(Sheet1!AM685="DC4MDB01","DC4",IF(Sheet1!AM685="DC4MDB02","DC4",IF(Sheet1!AM685="DC4MDB03","DC4",IF(Sheet1!AM685="DC4MDB04","DC4",IF(Sheet1!AM685="DC4MDB05","DC4",IF(Sheet1!AM685="DC4MDB06","DC4",IF(Sheet1!AM685="DC4MDB07","DC4",IF(Sheet1!AM685="DC4MDB08","DC4",IF(Sheet1!AM685="DC4MDB09","DC4",IF(Sheet1!AM685="DC4MDB10","DC4","$False"))))))))))))))))))))</f>
        <v>DC4</v>
      </c>
      <c r="AF685" t="s">
        <v>35</v>
      </c>
      <c r="AG685" t="e">
        <f t="shared" si="64"/>
        <v>#VALUE!</v>
      </c>
      <c r="AH685" t="e">
        <f t="shared" si="65"/>
        <v>#VALUE!</v>
      </c>
      <c r="AI685" t="s">
        <v>11</v>
      </c>
      <c r="AJ685" t="s">
        <v>12</v>
      </c>
      <c r="AK685" t="s">
        <v>13</v>
      </c>
      <c r="AL685" t="s">
        <v>14</v>
      </c>
      <c r="AM685" t="s">
        <v>5</v>
      </c>
      <c r="AN685" t="s">
        <v>15</v>
      </c>
      <c r="AO685" t="s">
        <v>16</v>
      </c>
      <c r="AP685" t="s">
        <v>17</v>
      </c>
      <c r="AQ685" t="s">
        <v>18</v>
      </c>
      <c r="AR685" t="s">
        <v>19</v>
      </c>
    </row>
    <row r="686" spans="1:44" ht="13.5" customHeight="1">
      <c r="A686" s="7"/>
      <c r="B686" s="7"/>
      <c r="C686" s="7"/>
      <c r="D686" s="8"/>
      <c r="F686" s="9" t="str">
        <f>(Sheet1!AE686)</f>
        <v/>
      </c>
      <c r="G686" t="str">
        <f>IF(OR(Sheet1!AH686="Yes",Sheet1!AF686="Yes"),"\\CMFP538\"&amp;Sheet1!AK686,"")</f>
        <v/>
      </c>
      <c r="H686" t="str">
        <f>IF(G686="","",Sheet1!AK686)</f>
        <v/>
      </c>
      <c r="I686" t="str">
        <f>IF(G686="","",Sheet1!AJ686)</f>
        <v/>
      </c>
      <c r="J686" t="e">
        <f>PROPER(Sheet1!Z686)</f>
        <v>#VALUE!</v>
      </c>
      <c r="K686" t="e">
        <f>PROPER(TRIM(IF(ISERROR(Sheet1!N686),Sheet1!Q686,Sheet1!N686)))</f>
        <v>#VALUE!</v>
      </c>
      <c r="L686" t="e">
        <f>PROPER(Sheet1!V686)</f>
        <v>#VALUE!</v>
      </c>
      <c r="M686" t="str">
        <f>TRIM(IF(ISERROR(Sheet1!P686),"",Sheet1!P686))</f>
        <v/>
      </c>
      <c r="N686" s="6" t="e">
        <f>(Sheet1!AA686)</f>
        <v>#VALUE!</v>
      </c>
      <c r="O686" s="6" t="e">
        <f t="shared" si="61"/>
        <v>#VALUE!</v>
      </c>
      <c r="P686" s="6" t="e">
        <f>IF(Sheet1!X686="No","No",IF(Sheet1!X686="","No","Yes"))</f>
        <v>#VALUE!</v>
      </c>
      <c r="Q686" t="e">
        <f>(Sheet1!AB686)</f>
        <v>#VALUE!</v>
      </c>
      <c r="R686" s="6" t="e">
        <f>IF(Sheet1!F686=FALSE,Q686,Sheet1!G686&amp;Sheet1!F686)</f>
        <v>#VALUE!</v>
      </c>
      <c r="S686" s="6" t="e">
        <f t="shared" si="62"/>
        <v>#VALUE!</v>
      </c>
      <c r="T686" s="6" t="e">
        <f>IF(Sheet1!A686=0,"C=US;A= ;P=Regional Municip;O=Lisgar;S="&amp;K686&amp;";"&amp;"G="&amp;L686&amp;";"&amp;"I="&amp;M686&amp;";","C=US;A= ;P=Regional Municip;O=Lisgar;S="&amp;K686&amp;";"&amp;"G="&amp;L686&amp;Sheet1!A686&amp;";"&amp;"I="&amp;M686&amp;";")</f>
        <v>#N/A</v>
      </c>
      <c r="U686" t="str">
        <f ca="1">(Sheet1!AM686)</f>
        <v>DC4MDB08</v>
      </c>
      <c r="V686" t="e">
        <f>(Sheet1!AC686)</f>
        <v>#VALUE!</v>
      </c>
      <c r="W686" t="e">
        <f>Sheet3!D686</f>
        <v>#VALUE!</v>
      </c>
      <c r="X686" t="e">
        <f>Sheet3!E686</f>
        <v>#VALUE!</v>
      </c>
      <c r="Y686" t="str">
        <f t="shared" si="60"/>
        <v/>
      </c>
      <c r="Z686" t="str">
        <f>IF(ISERROR(Sheet1!AI686),"",Sheet1!AI686)</f>
        <v/>
      </c>
      <c r="AA686" t="e">
        <f>IF(Sheet1!W686="Councillors",5120,IF(Sheet1!W686="Information Technology Services Dept.",1024,IF(Sheet1!W686="City Clerk and Solicitor Dept",1953,"No")))</f>
        <v>#VALUE!</v>
      </c>
      <c r="AB686" s="5" t="s">
        <v>96</v>
      </c>
      <c r="AC686" t="e">
        <f>IF(Sheet1!W686="Councillors",4608,IF(Sheet1!W686="Information Technology Services Dept.",921,IF(Sheet1!W686="City Clerk and Solicitor Dept",1855,"No")))</f>
        <v>#VALUE!</v>
      </c>
      <c r="AD686" t="e">
        <f t="shared" si="63"/>
        <v>#VALUE!</v>
      </c>
      <c r="AE686" t="str">
        <f ca="1">IF(Sheet1!AM686="DC1MDB01","DC1",IF(Sheet1!AM686="DC1MDB02","DC1",IF(Sheet1!AM686="DC1MDB03","DC1",IF(Sheet1!AM686="DC1MDB04","DC1",IF(Sheet1!AM686="DC1MDB05","DC1",IF(Sheet1!AM686="DC1MDB06","DC1",IF(Sheet1!AM686="DC1MDB07","DC1",IF(Sheet1!AM686="DC1MDB08","DC1",IF(Sheet1!AM686="DC1MDB09","DC1",IF(Sheet1!AM686="DC1MDB10","DC1",IF(Sheet1!AM686="DC4MDB01","DC4",IF(Sheet1!AM686="DC4MDB02","DC4",IF(Sheet1!AM686="DC4MDB03","DC4",IF(Sheet1!AM686="DC4MDB04","DC4",IF(Sheet1!AM686="DC4MDB05","DC4",IF(Sheet1!AM686="DC4MDB06","DC4",IF(Sheet1!AM686="DC4MDB07","DC4",IF(Sheet1!AM686="DC4MDB08","DC4",IF(Sheet1!AM686="DC4MDB09","DC4",IF(Sheet1!AM686="DC4MDB10","DC4","$False"))))))))))))))))))))</f>
        <v>DC4</v>
      </c>
      <c r="AF686" t="s">
        <v>35</v>
      </c>
      <c r="AG686" t="e">
        <f t="shared" si="64"/>
        <v>#VALUE!</v>
      </c>
      <c r="AH686" t="e">
        <f t="shared" si="65"/>
        <v>#VALUE!</v>
      </c>
      <c r="AI686" t="s">
        <v>11</v>
      </c>
      <c r="AJ686" t="s">
        <v>12</v>
      </c>
      <c r="AK686" t="s">
        <v>13</v>
      </c>
      <c r="AL686" t="s">
        <v>14</v>
      </c>
      <c r="AM686" t="s">
        <v>5</v>
      </c>
      <c r="AN686" t="s">
        <v>15</v>
      </c>
      <c r="AO686" t="s">
        <v>16</v>
      </c>
      <c r="AP686" t="s">
        <v>17</v>
      </c>
      <c r="AQ686" t="s">
        <v>18</v>
      </c>
      <c r="AR686" t="s">
        <v>19</v>
      </c>
    </row>
    <row r="687" spans="1:44" ht="13.5" customHeight="1">
      <c r="A687" s="7"/>
      <c r="B687" s="7"/>
      <c r="C687" s="7"/>
      <c r="D687" s="8"/>
      <c r="F687" s="9" t="str">
        <f>(Sheet1!AE687)</f>
        <v/>
      </c>
      <c r="G687" t="str">
        <f>IF(OR(Sheet1!AH687="Yes",Sheet1!AF687="Yes"),"\\CMFP538\"&amp;Sheet1!AK687,"")</f>
        <v/>
      </c>
      <c r="H687" t="str">
        <f>IF(G687="","",Sheet1!AK687)</f>
        <v/>
      </c>
      <c r="I687" t="str">
        <f>IF(G687="","",Sheet1!AJ687)</f>
        <v/>
      </c>
      <c r="J687" t="e">
        <f>PROPER(Sheet1!Z687)</f>
        <v>#VALUE!</v>
      </c>
      <c r="K687" t="e">
        <f>PROPER(TRIM(IF(ISERROR(Sheet1!N687),Sheet1!Q687,Sheet1!N687)))</f>
        <v>#VALUE!</v>
      </c>
      <c r="L687" t="e">
        <f>PROPER(Sheet1!V687)</f>
        <v>#VALUE!</v>
      </c>
      <c r="M687" t="str">
        <f>TRIM(IF(ISERROR(Sheet1!P687),"",Sheet1!P687))</f>
        <v/>
      </c>
      <c r="N687" s="6" t="e">
        <f>(Sheet1!AA687)</f>
        <v>#VALUE!</v>
      </c>
      <c r="O687" s="6" t="e">
        <f t="shared" si="61"/>
        <v>#VALUE!</v>
      </c>
      <c r="P687" s="6" t="e">
        <f>IF(Sheet1!X687="No","No",IF(Sheet1!X687="","No","Yes"))</f>
        <v>#VALUE!</v>
      </c>
      <c r="Q687" t="e">
        <f>(Sheet1!AB687)</f>
        <v>#VALUE!</v>
      </c>
      <c r="R687" s="6" t="e">
        <f>IF(Sheet1!F687=FALSE,Q687,Sheet1!G687&amp;Sheet1!F687)</f>
        <v>#VALUE!</v>
      </c>
      <c r="S687" s="6" t="e">
        <f t="shared" si="62"/>
        <v>#VALUE!</v>
      </c>
      <c r="T687" s="6" t="e">
        <f>IF(Sheet1!A687=0,"C=US;A= ;P=Regional Municip;O=Lisgar;S="&amp;K687&amp;";"&amp;"G="&amp;L687&amp;";"&amp;"I="&amp;M687&amp;";","C=US;A= ;P=Regional Municip;O=Lisgar;S="&amp;K687&amp;";"&amp;"G="&amp;L687&amp;Sheet1!A687&amp;";"&amp;"I="&amp;M687&amp;";")</f>
        <v>#N/A</v>
      </c>
      <c r="U687" t="str">
        <f ca="1">(Sheet1!AM687)</f>
        <v>DC1MDB10</v>
      </c>
      <c r="V687" t="e">
        <f>(Sheet1!AC687)</f>
        <v>#VALUE!</v>
      </c>
      <c r="W687" t="e">
        <f>Sheet3!D687</f>
        <v>#VALUE!</v>
      </c>
      <c r="X687" t="e">
        <f>Sheet3!E687</f>
        <v>#VALUE!</v>
      </c>
      <c r="Y687" t="str">
        <f t="shared" si="60"/>
        <v/>
      </c>
      <c r="Z687" t="str">
        <f>IF(ISERROR(Sheet1!AI687),"",Sheet1!AI687)</f>
        <v/>
      </c>
      <c r="AA687" t="e">
        <f>IF(Sheet1!W687="Councillors",5120,IF(Sheet1!W687="Information Technology Services Dept.",1024,IF(Sheet1!W687="City Clerk and Solicitor Dept",1953,"No")))</f>
        <v>#VALUE!</v>
      </c>
      <c r="AB687" s="5" t="s">
        <v>96</v>
      </c>
      <c r="AC687" t="e">
        <f>IF(Sheet1!W687="Councillors",4608,IF(Sheet1!W687="Information Technology Services Dept.",921,IF(Sheet1!W687="City Clerk and Solicitor Dept",1855,"No")))</f>
        <v>#VALUE!</v>
      </c>
      <c r="AD687" t="e">
        <f t="shared" si="63"/>
        <v>#VALUE!</v>
      </c>
      <c r="AE687" t="str">
        <f ca="1">IF(Sheet1!AM687="DC1MDB01","DC1",IF(Sheet1!AM687="DC1MDB02","DC1",IF(Sheet1!AM687="DC1MDB03","DC1",IF(Sheet1!AM687="DC1MDB04","DC1",IF(Sheet1!AM687="DC1MDB05","DC1",IF(Sheet1!AM687="DC1MDB06","DC1",IF(Sheet1!AM687="DC1MDB07","DC1",IF(Sheet1!AM687="DC1MDB08","DC1",IF(Sheet1!AM687="DC1MDB09","DC1",IF(Sheet1!AM687="DC1MDB10","DC1",IF(Sheet1!AM687="DC4MDB01","DC4",IF(Sheet1!AM687="DC4MDB02","DC4",IF(Sheet1!AM687="DC4MDB03","DC4",IF(Sheet1!AM687="DC4MDB04","DC4",IF(Sheet1!AM687="DC4MDB05","DC4",IF(Sheet1!AM687="DC4MDB06","DC4",IF(Sheet1!AM687="DC4MDB07","DC4",IF(Sheet1!AM687="DC4MDB08","DC4",IF(Sheet1!AM687="DC4MDB09","DC4",IF(Sheet1!AM687="DC4MDB10","DC4","$False"))))))))))))))))))))</f>
        <v>DC1</v>
      </c>
      <c r="AF687" t="s">
        <v>35</v>
      </c>
      <c r="AG687" t="e">
        <f t="shared" si="64"/>
        <v>#VALUE!</v>
      </c>
      <c r="AH687" t="e">
        <f t="shared" si="65"/>
        <v>#VALUE!</v>
      </c>
      <c r="AI687" t="s">
        <v>11</v>
      </c>
      <c r="AJ687" t="s">
        <v>12</v>
      </c>
      <c r="AK687" t="s">
        <v>13</v>
      </c>
      <c r="AL687" t="s">
        <v>14</v>
      </c>
      <c r="AM687" t="s">
        <v>5</v>
      </c>
      <c r="AN687" t="s">
        <v>15</v>
      </c>
      <c r="AO687" t="s">
        <v>16</v>
      </c>
      <c r="AP687" t="s">
        <v>17</v>
      </c>
      <c r="AQ687" t="s">
        <v>18</v>
      </c>
      <c r="AR687" t="s">
        <v>19</v>
      </c>
    </row>
    <row r="688" spans="1:44" ht="13.5" customHeight="1">
      <c r="A688" s="7"/>
      <c r="B688" s="7"/>
      <c r="C688" s="7"/>
      <c r="D688" s="8"/>
      <c r="F688" s="9" t="str">
        <f>(Sheet1!AE688)</f>
        <v/>
      </c>
      <c r="G688" t="str">
        <f>IF(OR(Sheet1!AH688="Yes",Sheet1!AF688="Yes"),"\\CMFP538\"&amp;Sheet1!AK688,"")</f>
        <v/>
      </c>
      <c r="H688" t="str">
        <f>IF(G688="","",Sheet1!AK688)</f>
        <v/>
      </c>
      <c r="I688" t="str">
        <f>IF(G688="","",Sheet1!AJ688)</f>
        <v/>
      </c>
      <c r="J688" t="e">
        <f>PROPER(Sheet1!Z688)</f>
        <v>#VALUE!</v>
      </c>
      <c r="K688" t="e">
        <f>PROPER(TRIM(IF(ISERROR(Sheet1!N688),Sheet1!Q688,Sheet1!N688)))</f>
        <v>#VALUE!</v>
      </c>
      <c r="L688" t="e">
        <f>PROPER(Sheet1!V688)</f>
        <v>#VALUE!</v>
      </c>
      <c r="M688" t="str">
        <f>TRIM(IF(ISERROR(Sheet1!P688),"",Sheet1!P688))</f>
        <v/>
      </c>
      <c r="N688" s="6" t="e">
        <f>(Sheet1!AA688)</f>
        <v>#VALUE!</v>
      </c>
      <c r="O688" s="6" t="e">
        <f t="shared" si="61"/>
        <v>#VALUE!</v>
      </c>
      <c r="P688" s="6" t="e">
        <f>IF(Sheet1!X688="No","No",IF(Sheet1!X688="","No","Yes"))</f>
        <v>#VALUE!</v>
      </c>
      <c r="Q688" t="e">
        <f>(Sheet1!AB688)</f>
        <v>#VALUE!</v>
      </c>
      <c r="R688" s="6" t="e">
        <f>IF(Sheet1!F688=FALSE,Q688,Sheet1!G688&amp;Sheet1!F688)</f>
        <v>#VALUE!</v>
      </c>
      <c r="S688" s="6" t="e">
        <f t="shared" si="62"/>
        <v>#VALUE!</v>
      </c>
      <c r="T688" s="6" t="e">
        <f>IF(Sheet1!A688=0,"C=US;A= ;P=Regional Municip;O=Lisgar;S="&amp;K688&amp;";"&amp;"G="&amp;L688&amp;";"&amp;"I="&amp;M688&amp;";","C=US;A= ;P=Regional Municip;O=Lisgar;S="&amp;K688&amp;";"&amp;"G="&amp;L688&amp;Sheet1!A688&amp;";"&amp;"I="&amp;M688&amp;";")</f>
        <v>#N/A</v>
      </c>
      <c r="U688" t="str">
        <f ca="1">(Sheet1!AM688)</f>
        <v>DC4MDB05</v>
      </c>
      <c r="V688" t="e">
        <f>(Sheet1!AC688)</f>
        <v>#VALUE!</v>
      </c>
      <c r="W688" t="e">
        <f>Sheet3!D688</f>
        <v>#VALUE!</v>
      </c>
      <c r="X688" t="e">
        <f>Sheet3!E688</f>
        <v>#VALUE!</v>
      </c>
      <c r="Y688" t="str">
        <f t="shared" si="60"/>
        <v/>
      </c>
      <c r="Z688" t="str">
        <f>IF(ISERROR(Sheet1!AI688),"",Sheet1!AI688)</f>
        <v/>
      </c>
      <c r="AA688" t="e">
        <f>IF(Sheet1!W688="Councillors",5120,IF(Sheet1!W688="Information Technology Services Dept.",1024,IF(Sheet1!W688="City Clerk and Solicitor Dept",1953,"No")))</f>
        <v>#VALUE!</v>
      </c>
      <c r="AB688" s="5" t="s">
        <v>96</v>
      </c>
      <c r="AC688" t="e">
        <f>IF(Sheet1!W688="Councillors",4608,IF(Sheet1!W688="Information Technology Services Dept.",921,IF(Sheet1!W688="City Clerk and Solicitor Dept",1855,"No")))</f>
        <v>#VALUE!</v>
      </c>
      <c r="AD688" t="e">
        <f t="shared" si="63"/>
        <v>#VALUE!</v>
      </c>
      <c r="AE688" t="str">
        <f ca="1">IF(Sheet1!AM688="DC1MDB01","DC1",IF(Sheet1!AM688="DC1MDB02","DC1",IF(Sheet1!AM688="DC1MDB03","DC1",IF(Sheet1!AM688="DC1MDB04","DC1",IF(Sheet1!AM688="DC1MDB05","DC1",IF(Sheet1!AM688="DC1MDB06","DC1",IF(Sheet1!AM688="DC1MDB07","DC1",IF(Sheet1!AM688="DC1MDB08","DC1",IF(Sheet1!AM688="DC1MDB09","DC1",IF(Sheet1!AM688="DC1MDB10","DC1",IF(Sheet1!AM688="DC4MDB01","DC4",IF(Sheet1!AM688="DC4MDB02","DC4",IF(Sheet1!AM688="DC4MDB03","DC4",IF(Sheet1!AM688="DC4MDB04","DC4",IF(Sheet1!AM688="DC4MDB05","DC4",IF(Sheet1!AM688="DC4MDB06","DC4",IF(Sheet1!AM688="DC4MDB07","DC4",IF(Sheet1!AM688="DC4MDB08","DC4",IF(Sheet1!AM688="DC4MDB09","DC4",IF(Sheet1!AM688="DC4MDB10","DC4","$False"))))))))))))))))))))</f>
        <v>DC4</v>
      </c>
      <c r="AF688" t="s">
        <v>35</v>
      </c>
      <c r="AG688" t="e">
        <f t="shared" si="64"/>
        <v>#VALUE!</v>
      </c>
      <c r="AH688" t="e">
        <f t="shared" si="65"/>
        <v>#VALUE!</v>
      </c>
      <c r="AI688" t="s">
        <v>11</v>
      </c>
      <c r="AJ688" t="s">
        <v>12</v>
      </c>
      <c r="AK688" t="s">
        <v>13</v>
      </c>
      <c r="AL688" t="s">
        <v>14</v>
      </c>
      <c r="AM688" t="s">
        <v>5</v>
      </c>
      <c r="AN688" t="s">
        <v>15</v>
      </c>
      <c r="AO688" t="s">
        <v>16</v>
      </c>
      <c r="AP688" t="s">
        <v>17</v>
      </c>
      <c r="AQ688" t="s">
        <v>18</v>
      </c>
      <c r="AR688" t="s">
        <v>19</v>
      </c>
    </row>
    <row r="689" spans="1:44" ht="13.5" customHeight="1">
      <c r="A689" s="7"/>
      <c r="B689" s="7"/>
      <c r="C689" s="7"/>
      <c r="D689" s="8"/>
      <c r="F689" s="9" t="str">
        <f>(Sheet1!AE689)</f>
        <v/>
      </c>
      <c r="G689" t="str">
        <f>IF(OR(Sheet1!AH689="Yes",Sheet1!AF689="Yes"),"\\CMFP538\"&amp;Sheet1!AK689,"")</f>
        <v/>
      </c>
      <c r="H689" t="str">
        <f>IF(G689="","",Sheet1!AK689)</f>
        <v/>
      </c>
      <c r="I689" t="str">
        <f>IF(G689="","",Sheet1!AJ689)</f>
        <v/>
      </c>
      <c r="J689" t="e">
        <f>PROPER(Sheet1!Z689)</f>
        <v>#VALUE!</v>
      </c>
      <c r="K689" t="e">
        <f>PROPER(TRIM(IF(ISERROR(Sheet1!N689),Sheet1!Q689,Sheet1!N689)))</f>
        <v>#VALUE!</v>
      </c>
      <c r="L689" t="e">
        <f>PROPER(Sheet1!V689)</f>
        <v>#VALUE!</v>
      </c>
      <c r="M689" t="str">
        <f>TRIM(IF(ISERROR(Sheet1!P689),"",Sheet1!P689))</f>
        <v/>
      </c>
      <c r="N689" s="6" t="e">
        <f>(Sheet1!AA689)</f>
        <v>#VALUE!</v>
      </c>
      <c r="O689" s="6" t="e">
        <f t="shared" si="61"/>
        <v>#VALUE!</v>
      </c>
      <c r="P689" s="6" t="e">
        <f>IF(Sheet1!X689="No","No",IF(Sheet1!X689="","No","Yes"))</f>
        <v>#VALUE!</v>
      </c>
      <c r="Q689" t="e">
        <f>(Sheet1!AB689)</f>
        <v>#VALUE!</v>
      </c>
      <c r="R689" s="6" t="e">
        <f>IF(Sheet1!F689=FALSE,Q689,Sheet1!G689&amp;Sheet1!F689)</f>
        <v>#VALUE!</v>
      </c>
      <c r="S689" s="6" t="e">
        <f t="shared" si="62"/>
        <v>#VALUE!</v>
      </c>
      <c r="T689" s="6" t="e">
        <f>IF(Sheet1!A689=0,"C=US;A= ;P=Regional Municip;O=Lisgar;S="&amp;K689&amp;";"&amp;"G="&amp;L689&amp;";"&amp;"I="&amp;M689&amp;";","C=US;A= ;P=Regional Municip;O=Lisgar;S="&amp;K689&amp;";"&amp;"G="&amp;L689&amp;Sheet1!A689&amp;";"&amp;"I="&amp;M689&amp;";")</f>
        <v>#N/A</v>
      </c>
      <c r="U689" t="str">
        <f ca="1">(Sheet1!AM689)</f>
        <v>DC1MDB10</v>
      </c>
      <c r="V689" t="e">
        <f>(Sheet1!AC689)</f>
        <v>#VALUE!</v>
      </c>
      <c r="W689" t="e">
        <f>Sheet3!D689</f>
        <v>#VALUE!</v>
      </c>
      <c r="X689" t="e">
        <f>Sheet3!E689</f>
        <v>#VALUE!</v>
      </c>
      <c r="Y689" t="str">
        <f t="shared" si="60"/>
        <v/>
      </c>
      <c r="Z689" t="str">
        <f>IF(ISERROR(Sheet1!AI689),"",Sheet1!AI689)</f>
        <v/>
      </c>
      <c r="AA689" t="e">
        <f>IF(Sheet1!W689="Councillors",5120,IF(Sheet1!W689="Information Technology Services Dept.",1024,IF(Sheet1!W689="City Clerk and Solicitor Dept",1953,"No")))</f>
        <v>#VALUE!</v>
      </c>
      <c r="AB689" s="5" t="s">
        <v>96</v>
      </c>
      <c r="AC689" t="e">
        <f>IF(Sheet1!W689="Councillors",4608,IF(Sheet1!W689="Information Technology Services Dept.",921,IF(Sheet1!W689="City Clerk and Solicitor Dept",1855,"No")))</f>
        <v>#VALUE!</v>
      </c>
      <c r="AD689" t="e">
        <f t="shared" si="63"/>
        <v>#VALUE!</v>
      </c>
      <c r="AE689" t="str">
        <f ca="1">IF(Sheet1!AM689="DC1MDB01","DC1",IF(Sheet1!AM689="DC1MDB02","DC1",IF(Sheet1!AM689="DC1MDB03","DC1",IF(Sheet1!AM689="DC1MDB04","DC1",IF(Sheet1!AM689="DC1MDB05","DC1",IF(Sheet1!AM689="DC1MDB06","DC1",IF(Sheet1!AM689="DC1MDB07","DC1",IF(Sheet1!AM689="DC1MDB08","DC1",IF(Sheet1!AM689="DC1MDB09","DC1",IF(Sheet1!AM689="DC1MDB10","DC1",IF(Sheet1!AM689="DC4MDB01","DC4",IF(Sheet1!AM689="DC4MDB02","DC4",IF(Sheet1!AM689="DC4MDB03","DC4",IF(Sheet1!AM689="DC4MDB04","DC4",IF(Sheet1!AM689="DC4MDB05","DC4",IF(Sheet1!AM689="DC4MDB06","DC4",IF(Sheet1!AM689="DC4MDB07","DC4",IF(Sheet1!AM689="DC4MDB08","DC4",IF(Sheet1!AM689="DC4MDB09","DC4",IF(Sheet1!AM689="DC4MDB10","DC4","$False"))))))))))))))))))))</f>
        <v>DC1</v>
      </c>
      <c r="AF689" t="s">
        <v>35</v>
      </c>
      <c r="AG689" t="e">
        <f t="shared" si="64"/>
        <v>#VALUE!</v>
      </c>
      <c r="AH689" t="e">
        <f t="shared" si="65"/>
        <v>#VALUE!</v>
      </c>
      <c r="AI689" t="s">
        <v>11</v>
      </c>
      <c r="AJ689" t="s">
        <v>12</v>
      </c>
      <c r="AK689" t="s">
        <v>13</v>
      </c>
      <c r="AL689" t="s">
        <v>14</v>
      </c>
      <c r="AM689" t="s">
        <v>5</v>
      </c>
      <c r="AN689" t="s">
        <v>15</v>
      </c>
      <c r="AO689" t="s">
        <v>16</v>
      </c>
      <c r="AP689" t="s">
        <v>17</v>
      </c>
      <c r="AQ689" t="s">
        <v>18</v>
      </c>
      <c r="AR689" t="s">
        <v>19</v>
      </c>
    </row>
    <row r="690" spans="1:44" ht="13.5" customHeight="1">
      <c r="A690" s="7"/>
      <c r="B690" s="7"/>
      <c r="C690" s="7"/>
      <c r="D690" s="8"/>
      <c r="F690" s="9" t="str">
        <f>(Sheet1!AE690)</f>
        <v/>
      </c>
      <c r="G690" t="str">
        <f>IF(OR(Sheet1!AH690="Yes",Sheet1!AF690="Yes"),"\\CMFP538\"&amp;Sheet1!AK690,"")</f>
        <v/>
      </c>
      <c r="H690" t="str">
        <f>IF(G690="","",Sheet1!AK690)</f>
        <v/>
      </c>
      <c r="I690" t="str">
        <f>IF(G690="","",Sheet1!AJ690)</f>
        <v/>
      </c>
      <c r="J690" t="e">
        <f>PROPER(Sheet1!Z690)</f>
        <v>#VALUE!</v>
      </c>
      <c r="K690" t="e">
        <f>PROPER(TRIM(IF(ISERROR(Sheet1!N690),Sheet1!Q690,Sheet1!N690)))</f>
        <v>#VALUE!</v>
      </c>
      <c r="L690" t="e">
        <f>PROPER(Sheet1!V690)</f>
        <v>#VALUE!</v>
      </c>
      <c r="M690" t="str">
        <f>TRIM(IF(ISERROR(Sheet1!P690),"",Sheet1!P690))</f>
        <v/>
      </c>
      <c r="N690" s="6" t="e">
        <f>(Sheet1!AA690)</f>
        <v>#VALUE!</v>
      </c>
      <c r="O690" s="6" t="e">
        <f t="shared" si="61"/>
        <v>#VALUE!</v>
      </c>
      <c r="P690" s="6" t="e">
        <f>IF(Sheet1!X690="No","No",IF(Sheet1!X690="","No","Yes"))</f>
        <v>#VALUE!</v>
      </c>
      <c r="Q690" t="e">
        <f>(Sheet1!AB690)</f>
        <v>#VALUE!</v>
      </c>
      <c r="R690" s="6" t="e">
        <f>IF(Sheet1!F690=FALSE,Q690,Sheet1!G690&amp;Sheet1!F690)</f>
        <v>#VALUE!</v>
      </c>
      <c r="S690" s="6" t="e">
        <f t="shared" si="62"/>
        <v>#VALUE!</v>
      </c>
      <c r="T690" s="6" t="e">
        <f>IF(Sheet1!A690=0,"C=US;A= ;P=Regional Municip;O=Lisgar;S="&amp;K690&amp;";"&amp;"G="&amp;L690&amp;";"&amp;"I="&amp;M690&amp;";","C=US;A= ;P=Regional Municip;O=Lisgar;S="&amp;K690&amp;";"&amp;"G="&amp;L690&amp;Sheet1!A690&amp;";"&amp;"I="&amp;M690&amp;";")</f>
        <v>#N/A</v>
      </c>
      <c r="U690" t="str">
        <f ca="1">(Sheet1!AM690)</f>
        <v>DC4MDB02</v>
      </c>
      <c r="V690" t="e">
        <f>(Sheet1!AC690)</f>
        <v>#VALUE!</v>
      </c>
      <c r="W690" t="e">
        <f>Sheet3!D690</f>
        <v>#VALUE!</v>
      </c>
      <c r="X690" t="e">
        <f>Sheet3!E690</f>
        <v>#VALUE!</v>
      </c>
      <c r="Y690" t="str">
        <f t="shared" si="60"/>
        <v/>
      </c>
      <c r="Z690" t="str">
        <f>IF(ISERROR(Sheet1!AI690),"",Sheet1!AI690)</f>
        <v/>
      </c>
      <c r="AA690" t="e">
        <f>IF(Sheet1!W690="Councillors",5120,IF(Sheet1!W690="Information Technology Services Dept.",1024,IF(Sheet1!W690="City Clerk and Solicitor Dept",1953,"No")))</f>
        <v>#VALUE!</v>
      </c>
      <c r="AB690" s="5" t="s">
        <v>96</v>
      </c>
      <c r="AC690" t="e">
        <f>IF(Sheet1!W690="Councillors",4608,IF(Sheet1!W690="Information Technology Services Dept.",921,IF(Sheet1!W690="City Clerk and Solicitor Dept",1855,"No")))</f>
        <v>#VALUE!</v>
      </c>
      <c r="AD690" t="e">
        <f t="shared" si="63"/>
        <v>#VALUE!</v>
      </c>
      <c r="AE690" t="str">
        <f ca="1">IF(Sheet1!AM690="DC1MDB01","DC1",IF(Sheet1!AM690="DC1MDB02","DC1",IF(Sheet1!AM690="DC1MDB03","DC1",IF(Sheet1!AM690="DC1MDB04","DC1",IF(Sheet1!AM690="DC1MDB05","DC1",IF(Sheet1!AM690="DC1MDB06","DC1",IF(Sheet1!AM690="DC1MDB07","DC1",IF(Sheet1!AM690="DC1MDB08","DC1",IF(Sheet1!AM690="DC1MDB09","DC1",IF(Sheet1!AM690="DC1MDB10","DC1",IF(Sheet1!AM690="DC4MDB01","DC4",IF(Sheet1!AM690="DC4MDB02","DC4",IF(Sheet1!AM690="DC4MDB03","DC4",IF(Sheet1!AM690="DC4MDB04","DC4",IF(Sheet1!AM690="DC4MDB05","DC4",IF(Sheet1!AM690="DC4MDB06","DC4",IF(Sheet1!AM690="DC4MDB07","DC4",IF(Sheet1!AM690="DC4MDB08","DC4",IF(Sheet1!AM690="DC4MDB09","DC4",IF(Sheet1!AM690="DC4MDB10","DC4","$False"))))))))))))))))))))</f>
        <v>DC4</v>
      </c>
      <c r="AF690" t="s">
        <v>35</v>
      </c>
      <c r="AG690" t="e">
        <f t="shared" si="64"/>
        <v>#VALUE!</v>
      </c>
      <c r="AH690" t="e">
        <f t="shared" si="65"/>
        <v>#VALUE!</v>
      </c>
      <c r="AI690" t="s">
        <v>11</v>
      </c>
      <c r="AJ690" t="s">
        <v>12</v>
      </c>
      <c r="AK690" t="s">
        <v>13</v>
      </c>
      <c r="AL690" t="s">
        <v>14</v>
      </c>
      <c r="AM690" t="s">
        <v>5</v>
      </c>
      <c r="AN690" t="s">
        <v>15</v>
      </c>
      <c r="AO690" t="s">
        <v>16</v>
      </c>
      <c r="AP690" t="s">
        <v>17</v>
      </c>
      <c r="AQ690" t="s">
        <v>18</v>
      </c>
      <c r="AR690" t="s">
        <v>19</v>
      </c>
    </row>
    <row r="691" spans="1:44" ht="13.5" customHeight="1">
      <c r="A691" s="7"/>
      <c r="B691" s="7"/>
      <c r="C691" s="7"/>
      <c r="D691" s="8"/>
      <c r="F691" s="9" t="str">
        <f>(Sheet1!AE691)</f>
        <v/>
      </c>
      <c r="G691" t="str">
        <f>IF(OR(Sheet1!AH691="Yes",Sheet1!AF691="Yes"),"\\CMFP538\"&amp;Sheet1!AK691,"")</f>
        <v/>
      </c>
      <c r="H691" t="str">
        <f>IF(G691="","",Sheet1!AK691)</f>
        <v/>
      </c>
      <c r="I691" t="str">
        <f>IF(G691="","",Sheet1!AJ691)</f>
        <v/>
      </c>
      <c r="J691" t="e">
        <f>PROPER(Sheet1!Z691)</f>
        <v>#VALUE!</v>
      </c>
      <c r="K691" t="e">
        <f>PROPER(TRIM(IF(ISERROR(Sheet1!N691),Sheet1!Q691,Sheet1!N691)))</f>
        <v>#VALUE!</v>
      </c>
      <c r="L691" t="e">
        <f>PROPER(Sheet1!V691)</f>
        <v>#VALUE!</v>
      </c>
      <c r="M691" t="str">
        <f>TRIM(IF(ISERROR(Sheet1!P691),"",Sheet1!P691))</f>
        <v/>
      </c>
      <c r="N691" s="6" t="e">
        <f>(Sheet1!AA691)</f>
        <v>#VALUE!</v>
      </c>
      <c r="O691" s="6" t="e">
        <f t="shared" si="61"/>
        <v>#VALUE!</v>
      </c>
      <c r="P691" s="6" t="e">
        <f>IF(Sheet1!X691="No","No",IF(Sheet1!X691="","No","Yes"))</f>
        <v>#VALUE!</v>
      </c>
      <c r="Q691" t="e">
        <f>(Sheet1!AB691)</f>
        <v>#VALUE!</v>
      </c>
      <c r="R691" s="6" t="e">
        <f>IF(Sheet1!F691=FALSE,Q691,Sheet1!G691&amp;Sheet1!F691)</f>
        <v>#VALUE!</v>
      </c>
      <c r="S691" s="6" t="e">
        <f t="shared" si="62"/>
        <v>#VALUE!</v>
      </c>
      <c r="T691" s="6" t="e">
        <f>IF(Sheet1!A691=0,"C=US;A= ;P=Regional Municip;O=Lisgar;S="&amp;K691&amp;";"&amp;"G="&amp;L691&amp;";"&amp;"I="&amp;M691&amp;";","C=US;A= ;P=Regional Municip;O=Lisgar;S="&amp;K691&amp;";"&amp;"G="&amp;L691&amp;Sheet1!A691&amp;";"&amp;"I="&amp;M691&amp;";")</f>
        <v>#N/A</v>
      </c>
      <c r="U691" t="str">
        <f ca="1">(Sheet1!AM691)</f>
        <v>DC4MDB05</v>
      </c>
      <c r="V691" t="e">
        <f>(Sheet1!AC691)</f>
        <v>#VALUE!</v>
      </c>
      <c r="W691" t="e">
        <f>Sheet3!D691</f>
        <v>#VALUE!</v>
      </c>
      <c r="X691" t="e">
        <f>Sheet3!E691</f>
        <v>#VALUE!</v>
      </c>
      <c r="Y691" t="str">
        <f t="shared" si="60"/>
        <v/>
      </c>
      <c r="Z691" t="str">
        <f>IF(ISERROR(Sheet1!AI691),"",Sheet1!AI691)</f>
        <v/>
      </c>
      <c r="AA691" t="e">
        <f>IF(Sheet1!W691="Councillors",5120,IF(Sheet1!W691="Information Technology Services Dept.",1024,IF(Sheet1!W691="City Clerk and Solicitor Dept",1953,"No")))</f>
        <v>#VALUE!</v>
      </c>
      <c r="AB691" s="5" t="s">
        <v>96</v>
      </c>
      <c r="AC691" t="e">
        <f>IF(Sheet1!W691="Councillors",4608,IF(Sheet1!W691="Information Technology Services Dept.",921,IF(Sheet1!W691="City Clerk and Solicitor Dept",1855,"No")))</f>
        <v>#VALUE!</v>
      </c>
      <c r="AD691" t="e">
        <f t="shared" si="63"/>
        <v>#VALUE!</v>
      </c>
      <c r="AE691" t="str">
        <f ca="1">IF(Sheet1!AM691="DC1MDB01","DC1",IF(Sheet1!AM691="DC1MDB02","DC1",IF(Sheet1!AM691="DC1MDB03","DC1",IF(Sheet1!AM691="DC1MDB04","DC1",IF(Sheet1!AM691="DC1MDB05","DC1",IF(Sheet1!AM691="DC1MDB06","DC1",IF(Sheet1!AM691="DC1MDB07","DC1",IF(Sheet1!AM691="DC1MDB08","DC1",IF(Sheet1!AM691="DC1MDB09","DC1",IF(Sheet1!AM691="DC1MDB10","DC1",IF(Sheet1!AM691="DC4MDB01","DC4",IF(Sheet1!AM691="DC4MDB02","DC4",IF(Sheet1!AM691="DC4MDB03","DC4",IF(Sheet1!AM691="DC4MDB04","DC4",IF(Sheet1!AM691="DC4MDB05","DC4",IF(Sheet1!AM691="DC4MDB06","DC4",IF(Sheet1!AM691="DC4MDB07","DC4",IF(Sheet1!AM691="DC4MDB08","DC4",IF(Sheet1!AM691="DC4MDB09","DC4",IF(Sheet1!AM691="DC4MDB10","DC4","$False"))))))))))))))))))))</f>
        <v>DC4</v>
      </c>
      <c r="AF691" t="s">
        <v>35</v>
      </c>
      <c r="AG691" t="e">
        <f t="shared" si="64"/>
        <v>#VALUE!</v>
      </c>
      <c r="AH691" t="e">
        <f t="shared" si="65"/>
        <v>#VALUE!</v>
      </c>
      <c r="AI691" t="s">
        <v>11</v>
      </c>
      <c r="AJ691" t="s">
        <v>12</v>
      </c>
      <c r="AK691" t="s">
        <v>13</v>
      </c>
      <c r="AL691" t="s">
        <v>14</v>
      </c>
      <c r="AM691" t="s">
        <v>5</v>
      </c>
      <c r="AN691" t="s">
        <v>15</v>
      </c>
      <c r="AO691" t="s">
        <v>16</v>
      </c>
      <c r="AP691" t="s">
        <v>17</v>
      </c>
      <c r="AQ691" t="s">
        <v>18</v>
      </c>
      <c r="AR691" t="s">
        <v>19</v>
      </c>
    </row>
    <row r="692" spans="1:44" ht="13.5" customHeight="1">
      <c r="A692" s="7"/>
      <c r="B692" s="7"/>
      <c r="C692" s="7"/>
      <c r="D692" s="8"/>
      <c r="F692" s="9" t="str">
        <f>(Sheet1!AE692)</f>
        <v/>
      </c>
      <c r="G692" t="str">
        <f>IF(OR(Sheet1!AH692="Yes",Sheet1!AF692="Yes"),"\\CMFP538\"&amp;Sheet1!AK692,"")</f>
        <v/>
      </c>
      <c r="H692" t="str">
        <f>IF(G692="","",Sheet1!AK692)</f>
        <v/>
      </c>
      <c r="I692" t="str">
        <f>IF(G692="","",Sheet1!AJ692)</f>
        <v/>
      </c>
      <c r="J692" t="e">
        <f>PROPER(Sheet1!Z692)</f>
        <v>#VALUE!</v>
      </c>
      <c r="K692" t="e">
        <f>PROPER(TRIM(IF(ISERROR(Sheet1!N692),Sheet1!Q692,Sheet1!N692)))</f>
        <v>#VALUE!</v>
      </c>
      <c r="L692" t="e">
        <f>PROPER(Sheet1!V692)</f>
        <v>#VALUE!</v>
      </c>
      <c r="M692" t="str">
        <f>TRIM(IF(ISERROR(Sheet1!P692),"",Sheet1!P692))</f>
        <v/>
      </c>
      <c r="N692" s="6" t="e">
        <f>(Sheet1!AA692)</f>
        <v>#VALUE!</v>
      </c>
      <c r="O692" s="6" t="e">
        <f t="shared" si="61"/>
        <v>#VALUE!</v>
      </c>
      <c r="P692" s="6" t="e">
        <f>IF(Sheet1!X692="No","No",IF(Sheet1!X692="","No","Yes"))</f>
        <v>#VALUE!</v>
      </c>
      <c r="Q692" t="e">
        <f>(Sheet1!AB692)</f>
        <v>#VALUE!</v>
      </c>
      <c r="R692" s="6" t="e">
        <f>IF(Sheet1!F692=FALSE,Q692,Sheet1!G692&amp;Sheet1!F692)</f>
        <v>#VALUE!</v>
      </c>
      <c r="S692" s="6" t="e">
        <f t="shared" si="62"/>
        <v>#VALUE!</v>
      </c>
      <c r="T692" s="6" t="e">
        <f>IF(Sheet1!A692=0,"C=US;A= ;P=Regional Municip;O=Lisgar;S="&amp;K692&amp;";"&amp;"G="&amp;L692&amp;";"&amp;"I="&amp;M692&amp;";","C=US;A= ;P=Regional Municip;O=Lisgar;S="&amp;K692&amp;";"&amp;"G="&amp;L692&amp;Sheet1!A692&amp;";"&amp;"I="&amp;M692&amp;";")</f>
        <v>#N/A</v>
      </c>
      <c r="U692" t="str">
        <f ca="1">(Sheet1!AM692)</f>
        <v>DC1MDB01</v>
      </c>
      <c r="V692" t="e">
        <f>(Sheet1!AC692)</f>
        <v>#VALUE!</v>
      </c>
      <c r="W692" t="e">
        <f>Sheet3!D692</f>
        <v>#VALUE!</v>
      </c>
      <c r="X692" t="e">
        <f>Sheet3!E692</f>
        <v>#VALUE!</v>
      </c>
      <c r="Y692" t="str">
        <f t="shared" si="60"/>
        <v/>
      </c>
      <c r="Z692" t="str">
        <f>IF(ISERROR(Sheet1!AI692),"",Sheet1!AI692)</f>
        <v/>
      </c>
      <c r="AA692" t="e">
        <f>IF(Sheet1!W692="Councillors",5120,IF(Sheet1!W692="Information Technology Services Dept.",1024,IF(Sheet1!W692="City Clerk and Solicitor Dept",1953,"No")))</f>
        <v>#VALUE!</v>
      </c>
      <c r="AB692" s="5" t="s">
        <v>96</v>
      </c>
      <c r="AC692" t="e">
        <f>IF(Sheet1!W692="Councillors",4608,IF(Sheet1!W692="Information Technology Services Dept.",921,IF(Sheet1!W692="City Clerk and Solicitor Dept",1855,"No")))</f>
        <v>#VALUE!</v>
      </c>
      <c r="AD692" t="e">
        <f t="shared" si="63"/>
        <v>#VALUE!</v>
      </c>
      <c r="AE692" t="str">
        <f ca="1">IF(Sheet1!AM692="DC1MDB01","DC1",IF(Sheet1!AM692="DC1MDB02","DC1",IF(Sheet1!AM692="DC1MDB03","DC1",IF(Sheet1!AM692="DC1MDB04","DC1",IF(Sheet1!AM692="DC1MDB05","DC1",IF(Sheet1!AM692="DC1MDB06","DC1",IF(Sheet1!AM692="DC1MDB07","DC1",IF(Sheet1!AM692="DC1MDB08","DC1",IF(Sheet1!AM692="DC1MDB09","DC1",IF(Sheet1!AM692="DC1MDB10","DC1",IF(Sheet1!AM692="DC4MDB01","DC4",IF(Sheet1!AM692="DC4MDB02","DC4",IF(Sheet1!AM692="DC4MDB03","DC4",IF(Sheet1!AM692="DC4MDB04","DC4",IF(Sheet1!AM692="DC4MDB05","DC4",IF(Sheet1!AM692="DC4MDB06","DC4",IF(Sheet1!AM692="DC4MDB07","DC4",IF(Sheet1!AM692="DC4MDB08","DC4",IF(Sheet1!AM692="DC4MDB09","DC4",IF(Sheet1!AM692="DC4MDB10","DC4","$False"))))))))))))))))))))</f>
        <v>DC1</v>
      </c>
      <c r="AF692" t="s">
        <v>35</v>
      </c>
      <c r="AG692" t="e">
        <f t="shared" si="64"/>
        <v>#VALUE!</v>
      </c>
      <c r="AH692" t="e">
        <f t="shared" si="65"/>
        <v>#VALUE!</v>
      </c>
      <c r="AI692" t="s">
        <v>11</v>
      </c>
      <c r="AJ692" t="s">
        <v>12</v>
      </c>
      <c r="AK692" t="s">
        <v>13</v>
      </c>
      <c r="AL692" t="s">
        <v>14</v>
      </c>
      <c r="AM692" t="s">
        <v>5</v>
      </c>
      <c r="AN692" t="s">
        <v>15</v>
      </c>
      <c r="AO692" t="s">
        <v>16</v>
      </c>
      <c r="AP692" t="s">
        <v>17</v>
      </c>
      <c r="AQ692" t="s">
        <v>18</v>
      </c>
      <c r="AR692" t="s">
        <v>19</v>
      </c>
    </row>
    <row r="693" spans="1:44" ht="13.5" customHeight="1">
      <c r="A693" s="7"/>
      <c r="B693" s="7"/>
      <c r="C693" s="7"/>
      <c r="D693" s="8"/>
      <c r="F693" s="9" t="str">
        <f>(Sheet1!AE693)</f>
        <v/>
      </c>
      <c r="G693" t="str">
        <f>IF(OR(Sheet1!AH693="Yes",Sheet1!AF693="Yes"),"\\CMFP538\"&amp;Sheet1!AK693,"")</f>
        <v/>
      </c>
      <c r="H693" t="str">
        <f>IF(G693="","",Sheet1!AK693)</f>
        <v/>
      </c>
      <c r="I693" t="str">
        <f>IF(G693="","",Sheet1!AJ693)</f>
        <v/>
      </c>
      <c r="J693" t="e">
        <f>PROPER(Sheet1!Z693)</f>
        <v>#VALUE!</v>
      </c>
      <c r="K693" t="e">
        <f>PROPER(TRIM(IF(ISERROR(Sheet1!N693),Sheet1!Q693,Sheet1!N693)))</f>
        <v>#VALUE!</v>
      </c>
      <c r="L693" t="e">
        <f>PROPER(Sheet1!V693)</f>
        <v>#VALUE!</v>
      </c>
      <c r="M693" t="str">
        <f>TRIM(IF(ISERROR(Sheet1!P693),"",Sheet1!P693))</f>
        <v/>
      </c>
      <c r="N693" s="6" t="e">
        <f>(Sheet1!AA693)</f>
        <v>#VALUE!</v>
      </c>
      <c r="O693" s="6" t="e">
        <f t="shared" si="61"/>
        <v>#VALUE!</v>
      </c>
      <c r="P693" s="6" t="e">
        <f>IF(Sheet1!X693="No","No",IF(Sheet1!X693="","No","Yes"))</f>
        <v>#VALUE!</v>
      </c>
      <c r="Q693" t="e">
        <f>(Sheet1!AB693)</f>
        <v>#VALUE!</v>
      </c>
      <c r="R693" s="6" t="e">
        <f>IF(Sheet1!F693=FALSE,Q693,Sheet1!G693&amp;Sheet1!F693)</f>
        <v>#VALUE!</v>
      </c>
      <c r="S693" s="6" t="e">
        <f t="shared" si="62"/>
        <v>#VALUE!</v>
      </c>
      <c r="T693" s="6" t="e">
        <f>IF(Sheet1!A693=0,"C=US;A= ;P=Regional Municip;O=Lisgar;S="&amp;K693&amp;";"&amp;"G="&amp;L693&amp;";"&amp;"I="&amp;M693&amp;";","C=US;A= ;P=Regional Municip;O=Lisgar;S="&amp;K693&amp;";"&amp;"G="&amp;L693&amp;Sheet1!A693&amp;";"&amp;"I="&amp;M693&amp;";")</f>
        <v>#N/A</v>
      </c>
      <c r="U693" t="str">
        <f ca="1">(Sheet1!AM693)</f>
        <v>DC1MDB10</v>
      </c>
      <c r="V693" t="e">
        <f>(Sheet1!AC693)</f>
        <v>#VALUE!</v>
      </c>
      <c r="W693" t="e">
        <f>Sheet3!D693</f>
        <v>#VALUE!</v>
      </c>
      <c r="X693" t="e">
        <f>Sheet3!E693</f>
        <v>#VALUE!</v>
      </c>
      <c r="Y693" t="str">
        <f t="shared" si="60"/>
        <v/>
      </c>
      <c r="Z693" t="str">
        <f>IF(ISERROR(Sheet1!AI693),"",Sheet1!AI693)</f>
        <v/>
      </c>
      <c r="AA693" t="e">
        <f>IF(Sheet1!W693="Councillors",5120,IF(Sheet1!W693="Information Technology Services Dept.",1024,IF(Sheet1!W693="City Clerk and Solicitor Dept",1953,"No")))</f>
        <v>#VALUE!</v>
      </c>
      <c r="AB693" s="5" t="s">
        <v>96</v>
      </c>
      <c r="AC693" t="e">
        <f>IF(Sheet1!W693="Councillors",4608,IF(Sheet1!W693="Information Technology Services Dept.",921,IF(Sheet1!W693="City Clerk and Solicitor Dept",1855,"No")))</f>
        <v>#VALUE!</v>
      </c>
      <c r="AD693" t="e">
        <f t="shared" si="63"/>
        <v>#VALUE!</v>
      </c>
      <c r="AE693" t="str">
        <f ca="1">IF(Sheet1!AM693="DC1MDB01","DC1",IF(Sheet1!AM693="DC1MDB02","DC1",IF(Sheet1!AM693="DC1MDB03","DC1",IF(Sheet1!AM693="DC1MDB04","DC1",IF(Sheet1!AM693="DC1MDB05","DC1",IF(Sheet1!AM693="DC1MDB06","DC1",IF(Sheet1!AM693="DC1MDB07","DC1",IF(Sheet1!AM693="DC1MDB08","DC1",IF(Sheet1!AM693="DC1MDB09","DC1",IF(Sheet1!AM693="DC1MDB10","DC1",IF(Sheet1!AM693="DC4MDB01","DC4",IF(Sheet1!AM693="DC4MDB02","DC4",IF(Sheet1!AM693="DC4MDB03","DC4",IF(Sheet1!AM693="DC4MDB04","DC4",IF(Sheet1!AM693="DC4MDB05","DC4",IF(Sheet1!AM693="DC4MDB06","DC4",IF(Sheet1!AM693="DC4MDB07","DC4",IF(Sheet1!AM693="DC4MDB08","DC4",IF(Sheet1!AM693="DC4MDB09","DC4",IF(Sheet1!AM693="DC4MDB10","DC4","$False"))))))))))))))))))))</f>
        <v>DC1</v>
      </c>
      <c r="AF693" t="s">
        <v>35</v>
      </c>
      <c r="AG693" t="e">
        <f t="shared" si="64"/>
        <v>#VALUE!</v>
      </c>
      <c r="AH693" t="e">
        <f t="shared" si="65"/>
        <v>#VALUE!</v>
      </c>
      <c r="AI693" t="s">
        <v>11</v>
      </c>
      <c r="AJ693" t="s">
        <v>12</v>
      </c>
      <c r="AK693" t="s">
        <v>13</v>
      </c>
      <c r="AL693" t="s">
        <v>14</v>
      </c>
      <c r="AM693" t="s">
        <v>5</v>
      </c>
      <c r="AN693" t="s">
        <v>15</v>
      </c>
      <c r="AO693" t="s">
        <v>16</v>
      </c>
      <c r="AP693" t="s">
        <v>17</v>
      </c>
      <c r="AQ693" t="s">
        <v>18</v>
      </c>
      <c r="AR693" t="s">
        <v>19</v>
      </c>
    </row>
    <row r="694" spans="1:44" ht="13.5" customHeight="1">
      <c r="A694" s="7"/>
      <c r="B694" s="7"/>
      <c r="C694" s="7"/>
      <c r="D694" s="8"/>
      <c r="F694" s="9" t="str">
        <f>(Sheet1!AE694)</f>
        <v/>
      </c>
      <c r="G694" t="str">
        <f>IF(OR(Sheet1!AH694="Yes",Sheet1!AF694="Yes"),"\\CMFP538\"&amp;Sheet1!AK694,"")</f>
        <v/>
      </c>
      <c r="H694" t="str">
        <f>IF(G694="","",Sheet1!AK694)</f>
        <v/>
      </c>
      <c r="I694" t="str">
        <f>IF(G694="","",Sheet1!AJ694)</f>
        <v/>
      </c>
      <c r="J694" t="e">
        <f>PROPER(Sheet1!Z694)</f>
        <v>#VALUE!</v>
      </c>
      <c r="K694" t="e">
        <f>PROPER(TRIM(IF(ISERROR(Sheet1!N694),Sheet1!Q694,Sheet1!N694)))</f>
        <v>#VALUE!</v>
      </c>
      <c r="L694" t="e">
        <f>PROPER(Sheet1!V694)</f>
        <v>#VALUE!</v>
      </c>
      <c r="M694" t="str">
        <f>TRIM(IF(ISERROR(Sheet1!P694),"",Sheet1!P694))</f>
        <v/>
      </c>
      <c r="N694" s="6" t="e">
        <f>(Sheet1!AA694)</f>
        <v>#VALUE!</v>
      </c>
      <c r="O694" s="6" t="e">
        <f t="shared" si="61"/>
        <v>#VALUE!</v>
      </c>
      <c r="P694" s="6" t="e">
        <f>IF(Sheet1!X694="No","No",IF(Sheet1!X694="","No","Yes"))</f>
        <v>#VALUE!</v>
      </c>
      <c r="Q694" t="e">
        <f>(Sheet1!AB694)</f>
        <v>#VALUE!</v>
      </c>
      <c r="R694" s="6" t="e">
        <f>IF(Sheet1!F694=FALSE,Q694,Sheet1!G694&amp;Sheet1!F694)</f>
        <v>#VALUE!</v>
      </c>
      <c r="S694" s="6" t="e">
        <f t="shared" si="62"/>
        <v>#VALUE!</v>
      </c>
      <c r="T694" s="6" t="e">
        <f>IF(Sheet1!A694=0,"C=US;A= ;P=Regional Municip;O=Lisgar;S="&amp;K694&amp;";"&amp;"G="&amp;L694&amp;";"&amp;"I="&amp;M694&amp;";","C=US;A= ;P=Regional Municip;O=Lisgar;S="&amp;K694&amp;";"&amp;"G="&amp;L694&amp;Sheet1!A694&amp;";"&amp;"I="&amp;M694&amp;";")</f>
        <v>#N/A</v>
      </c>
      <c r="U694" t="str">
        <f ca="1">(Sheet1!AM694)</f>
        <v>DC4MDB05</v>
      </c>
      <c r="V694" t="e">
        <f>(Sheet1!AC694)</f>
        <v>#VALUE!</v>
      </c>
      <c r="W694" t="e">
        <f>Sheet3!D694</f>
        <v>#VALUE!</v>
      </c>
      <c r="X694" t="e">
        <f>Sheet3!E694</f>
        <v>#VALUE!</v>
      </c>
      <c r="Y694" t="str">
        <f t="shared" si="60"/>
        <v/>
      </c>
      <c r="Z694" t="str">
        <f>IF(ISERROR(Sheet1!AI694),"",Sheet1!AI694)</f>
        <v/>
      </c>
      <c r="AA694" t="e">
        <f>IF(Sheet1!W694="Councillors",5120,IF(Sheet1!W694="Information Technology Services Dept.",1024,IF(Sheet1!W694="City Clerk and Solicitor Dept",1953,"No")))</f>
        <v>#VALUE!</v>
      </c>
      <c r="AB694" s="5" t="s">
        <v>96</v>
      </c>
      <c r="AC694" t="e">
        <f>IF(Sheet1!W694="Councillors",4608,IF(Sheet1!W694="Information Technology Services Dept.",921,IF(Sheet1!W694="City Clerk and Solicitor Dept",1855,"No")))</f>
        <v>#VALUE!</v>
      </c>
      <c r="AD694" t="e">
        <f t="shared" si="63"/>
        <v>#VALUE!</v>
      </c>
      <c r="AE694" t="str">
        <f ca="1">IF(Sheet1!AM694="DC1MDB01","DC1",IF(Sheet1!AM694="DC1MDB02","DC1",IF(Sheet1!AM694="DC1MDB03","DC1",IF(Sheet1!AM694="DC1MDB04","DC1",IF(Sheet1!AM694="DC1MDB05","DC1",IF(Sheet1!AM694="DC1MDB06","DC1",IF(Sheet1!AM694="DC1MDB07","DC1",IF(Sheet1!AM694="DC1MDB08","DC1",IF(Sheet1!AM694="DC1MDB09","DC1",IF(Sheet1!AM694="DC1MDB10","DC1",IF(Sheet1!AM694="DC4MDB01","DC4",IF(Sheet1!AM694="DC4MDB02","DC4",IF(Sheet1!AM694="DC4MDB03","DC4",IF(Sheet1!AM694="DC4MDB04","DC4",IF(Sheet1!AM694="DC4MDB05","DC4",IF(Sheet1!AM694="DC4MDB06","DC4",IF(Sheet1!AM694="DC4MDB07","DC4",IF(Sheet1!AM694="DC4MDB08","DC4",IF(Sheet1!AM694="DC4MDB09","DC4",IF(Sheet1!AM694="DC4MDB10","DC4","$False"))))))))))))))))))))</f>
        <v>DC4</v>
      </c>
      <c r="AF694" t="s">
        <v>35</v>
      </c>
      <c r="AG694" t="e">
        <f t="shared" si="64"/>
        <v>#VALUE!</v>
      </c>
      <c r="AH694" t="e">
        <f t="shared" si="65"/>
        <v>#VALUE!</v>
      </c>
      <c r="AI694" t="s">
        <v>11</v>
      </c>
      <c r="AJ694" t="s">
        <v>12</v>
      </c>
      <c r="AK694" t="s">
        <v>13</v>
      </c>
      <c r="AL694" t="s">
        <v>14</v>
      </c>
      <c r="AM694" t="s">
        <v>5</v>
      </c>
      <c r="AN694" t="s">
        <v>15</v>
      </c>
      <c r="AO694" t="s">
        <v>16</v>
      </c>
      <c r="AP694" t="s">
        <v>17</v>
      </c>
      <c r="AQ694" t="s">
        <v>18</v>
      </c>
      <c r="AR694" t="s">
        <v>19</v>
      </c>
    </row>
    <row r="695" spans="1:44" ht="13.5" customHeight="1">
      <c r="A695" s="7"/>
      <c r="B695" s="7"/>
      <c r="C695" s="7"/>
      <c r="D695" s="8"/>
      <c r="F695" s="9" t="str">
        <f>(Sheet1!AE695)</f>
        <v/>
      </c>
      <c r="G695" t="str">
        <f>IF(OR(Sheet1!AH695="Yes",Sheet1!AF695="Yes"),"\\CMFP538\"&amp;Sheet1!AK695,"")</f>
        <v/>
      </c>
      <c r="H695" t="str">
        <f>IF(G695="","",Sheet1!AK695)</f>
        <v/>
      </c>
      <c r="I695" t="str">
        <f>IF(G695="","",Sheet1!AJ695)</f>
        <v/>
      </c>
      <c r="J695" t="e">
        <f>PROPER(Sheet1!Z695)</f>
        <v>#VALUE!</v>
      </c>
      <c r="K695" t="e">
        <f>PROPER(TRIM(IF(ISERROR(Sheet1!N695),Sheet1!Q695,Sheet1!N695)))</f>
        <v>#VALUE!</v>
      </c>
      <c r="L695" t="e">
        <f>PROPER(Sheet1!V695)</f>
        <v>#VALUE!</v>
      </c>
      <c r="M695" t="str">
        <f>TRIM(IF(ISERROR(Sheet1!P695),"",Sheet1!P695))</f>
        <v/>
      </c>
      <c r="N695" s="6" t="e">
        <f>(Sheet1!AA695)</f>
        <v>#VALUE!</v>
      </c>
      <c r="O695" s="6" t="e">
        <f t="shared" si="61"/>
        <v>#VALUE!</v>
      </c>
      <c r="P695" s="6" t="e">
        <f>IF(Sheet1!X695="No","No",IF(Sheet1!X695="","No","Yes"))</f>
        <v>#VALUE!</v>
      </c>
      <c r="Q695" t="e">
        <f>(Sheet1!AB695)</f>
        <v>#VALUE!</v>
      </c>
      <c r="R695" s="6" t="e">
        <f>IF(Sheet1!F695=FALSE,Q695,Sheet1!G695&amp;Sheet1!F695)</f>
        <v>#VALUE!</v>
      </c>
      <c r="S695" s="6" t="e">
        <f t="shared" si="62"/>
        <v>#VALUE!</v>
      </c>
      <c r="T695" s="6" t="e">
        <f>IF(Sheet1!A695=0,"C=US;A= ;P=Regional Municip;O=Lisgar;S="&amp;K695&amp;";"&amp;"G="&amp;L695&amp;";"&amp;"I="&amp;M695&amp;";","C=US;A= ;P=Regional Municip;O=Lisgar;S="&amp;K695&amp;";"&amp;"G="&amp;L695&amp;Sheet1!A695&amp;";"&amp;"I="&amp;M695&amp;";")</f>
        <v>#N/A</v>
      </c>
      <c r="U695" t="str">
        <f ca="1">(Sheet1!AM695)</f>
        <v>DC1MDB05</v>
      </c>
      <c r="V695" t="e">
        <f>(Sheet1!AC695)</f>
        <v>#VALUE!</v>
      </c>
      <c r="W695" t="e">
        <f>Sheet3!D695</f>
        <v>#VALUE!</v>
      </c>
      <c r="X695" t="e">
        <f>Sheet3!E695</f>
        <v>#VALUE!</v>
      </c>
      <c r="Y695" t="str">
        <f t="shared" si="60"/>
        <v/>
      </c>
      <c r="Z695" t="str">
        <f>IF(ISERROR(Sheet1!AI695),"",Sheet1!AI695)</f>
        <v/>
      </c>
      <c r="AA695" t="e">
        <f>IF(Sheet1!W695="Councillors",5120,IF(Sheet1!W695="Information Technology Services Dept.",1024,IF(Sheet1!W695="City Clerk and Solicitor Dept",1953,"No")))</f>
        <v>#VALUE!</v>
      </c>
      <c r="AB695" s="5" t="s">
        <v>96</v>
      </c>
      <c r="AC695" t="e">
        <f>IF(Sheet1!W695="Councillors",4608,IF(Sheet1!W695="Information Technology Services Dept.",921,IF(Sheet1!W695="City Clerk and Solicitor Dept",1855,"No")))</f>
        <v>#VALUE!</v>
      </c>
      <c r="AD695" t="e">
        <f t="shared" si="63"/>
        <v>#VALUE!</v>
      </c>
      <c r="AE695" t="str">
        <f ca="1">IF(Sheet1!AM695="DC1MDB01","DC1",IF(Sheet1!AM695="DC1MDB02","DC1",IF(Sheet1!AM695="DC1MDB03","DC1",IF(Sheet1!AM695="DC1MDB04","DC1",IF(Sheet1!AM695="DC1MDB05","DC1",IF(Sheet1!AM695="DC1MDB06","DC1",IF(Sheet1!AM695="DC1MDB07","DC1",IF(Sheet1!AM695="DC1MDB08","DC1",IF(Sheet1!AM695="DC1MDB09","DC1",IF(Sheet1!AM695="DC1MDB10","DC1",IF(Sheet1!AM695="DC4MDB01","DC4",IF(Sheet1!AM695="DC4MDB02","DC4",IF(Sheet1!AM695="DC4MDB03","DC4",IF(Sheet1!AM695="DC4MDB04","DC4",IF(Sheet1!AM695="DC4MDB05","DC4",IF(Sheet1!AM695="DC4MDB06","DC4",IF(Sheet1!AM695="DC4MDB07","DC4",IF(Sheet1!AM695="DC4MDB08","DC4",IF(Sheet1!AM695="DC4MDB09","DC4",IF(Sheet1!AM695="DC4MDB10","DC4","$False"))))))))))))))))))))</f>
        <v>DC1</v>
      </c>
      <c r="AF695" t="s">
        <v>35</v>
      </c>
      <c r="AG695" t="e">
        <f t="shared" si="64"/>
        <v>#VALUE!</v>
      </c>
      <c r="AH695" t="e">
        <f t="shared" si="65"/>
        <v>#VALUE!</v>
      </c>
      <c r="AI695" t="s">
        <v>11</v>
      </c>
      <c r="AJ695" t="s">
        <v>12</v>
      </c>
      <c r="AK695" t="s">
        <v>13</v>
      </c>
      <c r="AL695" t="s">
        <v>14</v>
      </c>
      <c r="AM695" t="s">
        <v>5</v>
      </c>
      <c r="AN695" t="s">
        <v>15</v>
      </c>
      <c r="AO695" t="s">
        <v>16</v>
      </c>
      <c r="AP695" t="s">
        <v>17</v>
      </c>
      <c r="AQ695" t="s">
        <v>18</v>
      </c>
      <c r="AR695" t="s">
        <v>19</v>
      </c>
    </row>
    <row r="696" spans="1:44" ht="13.5" customHeight="1">
      <c r="A696" s="7"/>
      <c r="B696" s="7"/>
      <c r="C696" s="7"/>
      <c r="D696" s="8"/>
      <c r="F696" s="9" t="str">
        <f>(Sheet1!AE696)</f>
        <v/>
      </c>
      <c r="G696" t="str">
        <f>IF(OR(Sheet1!AH696="Yes",Sheet1!AF696="Yes"),"\\CMFP538\"&amp;Sheet1!AK696,"")</f>
        <v/>
      </c>
      <c r="H696" t="str">
        <f>IF(G696="","",Sheet1!AK696)</f>
        <v/>
      </c>
      <c r="I696" t="str">
        <f>IF(G696="","",Sheet1!AJ696)</f>
        <v/>
      </c>
      <c r="J696" t="e">
        <f>PROPER(Sheet1!Z696)</f>
        <v>#VALUE!</v>
      </c>
      <c r="K696" t="e">
        <f>PROPER(TRIM(IF(ISERROR(Sheet1!N696),Sheet1!Q696,Sheet1!N696)))</f>
        <v>#VALUE!</v>
      </c>
      <c r="L696" t="e">
        <f>PROPER(Sheet1!V696)</f>
        <v>#VALUE!</v>
      </c>
      <c r="M696" t="str">
        <f>TRIM(IF(ISERROR(Sheet1!P696),"",Sheet1!P696))</f>
        <v/>
      </c>
      <c r="N696" s="6" t="e">
        <f>(Sheet1!AA696)</f>
        <v>#VALUE!</v>
      </c>
      <c r="O696" s="6" t="e">
        <f t="shared" si="61"/>
        <v>#VALUE!</v>
      </c>
      <c r="P696" s="6" t="e">
        <f>IF(Sheet1!X696="No","No",IF(Sheet1!X696="","No","Yes"))</f>
        <v>#VALUE!</v>
      </c>
      <c r="Q696" t="e">
        <f>(Sheet1!AB696)</f>
        <v>#VALUE!</v>
      </c>
      <c r="R696" s="6" t="e">
        <f>IF(Sheet1!F696=FALSE,Q696,Sheet1!G696&amp;Sheet1!F696)</f>
        <v>#VALUE!</v>
      </c>
      <c r="S696" s="6" t="e">
        <f t="shared" si="62"/>
        <v>#VALUE!</v>
      </c>
      <c r="T696" s="6" t="e">
        <f>IF(Sheet1!A696=0,"C=US;A= ;P=Regional Municip;O=Lisgar;S="&amp;K696&amp;";"&amp;"G="&amp;L696&amp;";"&amp;"I="&amp;M696&amp;";","C=US;A= ;P=Regional Municip;O=Lisgar;S="&amp;K696&amp;";"&amp;"G="&amp;L696&amp;Sheet1!A696&amp;";"&amp;"I="&amp;M696&amp;";")</f>
        <v>#N/A</v>
      </c>
      <c r="U696" t="str">
        <f ca="1">(Sheet1!AM696)</f>
        <v>DC4MDB03</v>
      </c>
      <c r="V696" t="e">
        <f>(Sheet1!AC696)</f>
        <v>#VALUE!</v>
      </c>
      <c r="W696" t="e">
        <f>Sheet3!D696</f>
        <v>#VALUE!</v>
      </c>
      <c r="X696" t="e">
        <f>Sheet3!E696</f>
        <v>#VALUE!</v>
      </c>
      <c r="Y696" t="str">
        <f t="shared" si="60"/>
        <v/>
      </c>
      <c r="Z696" t="str">
        <f>IF(ISERROR(Sheet1!AI696),"",Sheet1!AI696)</f>
        <v/>
      </c>
      <c r="AA696" t="e">
        <f>IF(Sheet1!W696="Councillors",5120,IF(Sheet1!W696="Information Technology Services Dept.",1024,IF(Sheet1!W696="City Clerk and Solicitor Dept",1953,"No")))</f>
        <v>#VALUE!</v>
      </c>
      <c r="AB696" s="5" t="s">
        <v>96</v>
      </c>
      <c r="AC696" t="e">
        <f>IF(Sheet1!W696="Councillors",4608,IF(Sheet1!W696="Information Technology Services Dept.",921,IF(Sheet1!W696="City Clerk and Solicitor Dept",1855,"No")))</f>
        <v>#VALUE!</v>
      </c>
      <c r="AD696" t="e">
        <f t="shared" si="63"/>
        <v>#VALUE!</v>
      </c>
      <c r="AE696" t="str">
        <f ca="1">IF(Sheet1!AM696="DC1MDB01","DC1",IF(Sheet1!AM696="DC1MDB02","DC1",IF(Sheet1!AM696="DC1MDB03","DC1",IF(Sheet1!AM696="DC1MDB04","DC1",IF(Sheet1!AM696="DC1MDB05","DC1",IF(Sheet1!AM696="DC1MDB06","DC1",IF(Sheet1!AM696="DC1MDB07","DC1",IF(Sheet1!AM696="DC1MDB08","DC1",IF(Sheet1!AM696="DC1MDB09","DC1",IF(Sheet1!AM696="DC1MDB10","DC1",IF(Sheet1!AM696="DC4MDB01","DC4",IF(Sheet1!AM696="DC4MDB02","DC4",IF(Sheet1!AM696="DC4MDB03","DC4",IF(Sheet1!AM696="DC4MDB04","DC4",IF(Sheet1!AM696="DC4MDB05","DC4",IF(Sheet1!AM696="DC4MDB06","DC4",IF(Sheet1!AM696="DC4MDB07","DC4",IF(Sheet1!AM696="DC4MDB08","DC4",IF(Sheet1!AM696="DC4MDB09","DC4",IF(Sheet1!AM696="DC4MDB10","DC4","$False"))))))))))))))))))))</f>
        <v>DC4</v>
      </c>
      <c r="AF696" t="s">
        <v>35</v>
      </c>
      <c r="AG696" t="e">
        <f t="shared" si="64"/>
        <v>#VALUE!</v>
      </c>
      <c r="AH696" t="e">
        <f t="shared" si="65"/>
        <v>#VALUE!</v>
      </c>
      <c r="AI696" t="s">
        <v>11</v>
      </c>
      <c r="AJ696" t="s">
        <v>12</v>
      </c>
      <c r="AK696" t="s">
        <v>13</v>
      </c>
      <c r="AL696" t="s">
        <v>14</v>
      </c>
      <c r="AM696" t="s">
        <v>5</v>
      </c>
      <c r="AN696" t="s">
        <v>15</v>
      </c>
      <c r="AO696" t="s">
        <v>16</v>
      </c>
      <c r="AP696" t="s">
        <v>17</v>
      </c>
      <c r="AQ696" t="s">
        <v>18</v>
      </c>
      <c r="AR696" t="s">
        <v>19</v>
      </c>
    </row>
    <row r="697" spans="1:44" ht="13.5" customHeight="1">
      <c r="A697" s="7"/>
      <c r="B697" s="7"/>
      <c r="C697" s="7"/>
      <c r="D697" s="8"/>
      <c r="F697" s="9" t="str">
        <f>(Sheet1!AE697)</f>
        <v/>
      </c>
      <c r="G697" t="str">
        <f>IF(OR(Sheet1!AH697="Yes",Sheet1!AF697="Yes"),"\\CMFP538\"&amp;Sheet1!AK697,"")</f>
        <v/>
      </c>
      <c r="H697" t="str">
        <f>IF(G697="","",Sheet1!AK697)</f>
        <v/>
      </c>
      <c r="I697" t="str">
        <f>IF(G697="","",Sheet1!AJ697)</f>
        <v/>
      </c>
      <c r="J697" t="e">
        <f>PROPER(Sheet1!Z697)</f>
        <v>#VALUE!</v>
      </c>
      <c r="K697" t="e">
        <f>PROPER(TRIM(IF(ISERROR(Sheet1!N697),Sheet1!Q697,Sheet1!N697)))</f>
        <v>#VALUE!</v>
      </c>
      <c r="L697" t="e">
        <f>PROPER(Sheet1!V697)</f>
        <v>#VALUE!</v>
      </c>
      <c r="M697" t="str">
        <f>TRIM(IF(ISERROR(Sheet1!P697),"",Sheet1!P697))</f>
        <v/>
      </c>
      <c r="N697" s="6" t="e">
        <f>(Sheet1!AA697)</f>
        <v>#VALUE!</v>
      </c>
      <c r="O697" s="6" t="e">
        <f t="shared" si="61"/>
        <v>#VALUE!</v>
      </c>
      <c r="P697" s="6" t="e">
        <f>IF(Sheet1!X697="No","No",IF(Sheet1!X697="","No","Yes"))</f>
        <v>#VALUE!</v>
      </c>
      <c r="Q697" t="e">
        <f>(Sheet1!AB697)</f>
        <v>#VALUE!</v>
      </c>
      <c r="R697" s="6" t="e">
        <f>IF(Sheet1!F697=FALSE,Q697,Sheet1!G697&amp;Sheet1!F697)</f>
        <v>#VALUE!</v>
      </c>
      <c r="S697" s="6" t="e">
        <f t="shared" si="62"/>
        <v>#VALUE!</v>
      </c>
      <c r="T697" s="6" t="e">
        <f>IF(Sheet1!A697=0,"C=US;A= ;P=Regional Municip;O=Lisgar;S="&amp;K697&amp;";"&amp;"G="&amp;L697&amp;";"&amp;"I="&amp;M697&amp;";","C=US;A= ;P=Regional Municip;O=Lisgar;S="&amp;K697&amp;";"&amp;"G="&amp;L697&amp;Sheet1!A697&amp;";"&amp;"I="&amp;M697&amp;";")</f>
        <v>#N/A</v>
      </c>
      <c r="U697" t="str">
        <f ca="1">(Sheet1!AM697)</f>
        <v>DC1MDB04</v>
      </c>
      <c r="V697" t="e">
        <f>(Sheet1!AC697)</f>
        <v>#VALUE!</v>
      </c>
      <c r="W697" t="e">
        <f>Sheet3!D697</f>
        <v>#VALUE!</v>
      </c>
      <c r="X697" t="e">
        <f>Sheet3!E697</f>
        <v>#VALUE!</v>
      </c>
      <c r="Y697" t="str">
        <f t="shared" si="60"/>
        <v/>
      </c>
      <c r="Z697" t="str">
        <f>IF(ISERROR(Sheet1!AI697),"",Sheet1!AI697)</f>
        <v/>
      </c>
      <c r="AA697" t="e">
        <f>IF(Sheet1!W697="Councillors",5120,IF(Sheet1!W697="Information Technology Services Dept.",1024,IF(Sheet1!W697="City Clerk and Solicitor Dept",1953,"No")))</f>
        <v>#VALUE!</v>
      </c>
      <c r="AB697" s="5" t="s">
        <v>96</v>
      </c>
      <c r="AC697" t="e">
        <f>IF(Sheet1!W697="Councillors",4608,IF(Sheet1!W697="Information Technology Services Dept.",921,IF(Sheet1!W697="City Clerk and Solicitor Dept",1855,"No")))</f>
        <v>#VALUE!</v>
      </c>
      <c r="AD697" t="e">
        <f t="shared" si="63"/>
        <v>#VALUE!</v>
      </c>
      <c r="AE697" t="str">
        <f ca="1">IF(Sheet1!AM697="DC1MDB01","DC1",IF(Sheet1!AM697="DC1MDB02","DC1",IF(Sheet1!AM697="DC1MDB03","DC1",IF(Sheet1!AM697="DC1MDB04","DC1",IF(Sheet1!AM697="DC1MDB05","DC1",IF(Sheet1!AM697="DC1MDB06","DC1",IF(Sheet1!AM697="DC1MDB07","DC1",IF(Sheet1!AM697="DC1MDB08","DC1",IF(Sheet1!AM697="DC1MDB09","DC1",IF(Sheet1!AM697="DC1MDB10","DC1",IF(Sheet1!AM697="DC4MDB01","DC4",IF(Sheet1!AM697="DC4MDB02","DC4",IF(Sheet1!AM697="DC4MDB03","DC4",IF(Sheet1!AM697="DC4MDB04","DC4",IF(Sheet1!AM697="DC4MDB05","DC4",IF(Sheet1!AM697="DC4MDB06","DC4",IF(Sheet1!AM697="DC4MDB07","DC4",IF(Sheet1!AM697="DC4MDB08","DC4",IF(Sheet1!AM697="DC4MDB09","DC4",IF(Sheet1!AM697="DC4MDB10","DC4","$False"))))))))))))))))))))</f>
        <v>DC1</v>
      </c>
      <c r="AF697" t="s">
        <v>35</v>
      </c>
      <c r="AG697" t="e">
        <f t="shared" si="64"/>
        <v>#VALUE!</v>
      </c>
      <c r="AH697" t="e">
        <f t="shared" si="65"/>
        <v>#VALUE!</v>
      </c>
      <c r="AI697" t="s">
        <v>11</v>
      </c>
      <c r="AJ697" t="s">
        <v>12</v>
      </c>
      <c r="AK697" t="s">
        <v>13</v>
      </c>
      <c r="AL697" t="s">
        <v>14</v>
      </c>
      <c r="AM697" t="s">
        <v>5</v>
      </c>
      <c r="AN697" t="s">
        <v>15</v>
      </c>
      <c r="AO697" t="s">
        <v>16</v>
      </c>
      <c r="AP697" t="s">
        <v>17</v>
      </c>
      <c r="AQ697" t="s">
        <v>18</v>
      </c>
      <c r="AR697" t="s">
        <v>19</v>
      </c>
    </row>
    <row r="698" spans="1:44" ht="13.5" customHeight="1">
      <c r="A698" s="7"/>
      <c r="B698" s="7"/>
      <c r="C698" s="7"/>
      <c r="D698" s="8"/>
      <c r="F698" s="9" t="str">
        <f>(Sheet1!AE698)</f>
        <v/>
      </c>
      <c r="G698" t="str">
        <f>IF(OR(Sheet1!AH698="Yes",Sheet1!AF698="Yes"),"\\CMFP538\"&amp;Sheet1!AK698,"")</f>
        <v/>
      </c>
      <c r="H698" t="str">
        <f>IF(G698="","",Sheet1!AK698)</f>
        <v/>
      </c>
      <c r="I698" t="str">
        <f>IF(G698="","",Sheet1!AJ698)</f>
        <v/>
      </c>
      <c r="J698" t="e">
        <f>PROPER(Sheet1!Z698)</f>
        <v>#VALUE!</v>
      </c>
      <c r="K698" t="e">
        <f>PROPER(TRIM(IF(ISERROR(Sheet1!N698),Sheet1!Q698,Sheet1!N698)))</f>
        <v>#VALUE!</v>
      </c>
      <c r="L698" t="e">
        <f>PROPER(Sheet1!V698)</f>
        <v>#VALUE!</v>
      </c>
      <c r="M698" t="str">
        <f>TRIM(IF(ISERROR(Sheet1!P698),"",Sheet1!P698))</f>
        <v/>
      </c>
      <c r="N698" s="6" t="e">
        <f>(Sheet1!AA698)</f>
        <v>#VALUE!</v>
      </c>
      <c r="O698" s="6" t="e">
        <f t="shared" si="61"/>
        <v>#VALUE!</v>
      </c>
      <c r="P698" s="6" t="e">
        <f>IF(Sheet1!X698="No","No",IF(Sheet1!X698="","No","Yes"))</f>
        <v>#VALUE!</v>
      </c>
      <c r="Q698" t="e">
        <f>(Sheet1!AB698)</f>
        <v>#VALUE!</v>
      </c>
      <c r="R698" s="6" t="e">
        <f>IF(Sheet1!F698=FALSE,Q698,Sheet1!G698&amp;Sheet1!F698)</f>
        <v>#VALUE!</v>
      </c>
      <c r="S698" s="6" t="e">
        <f t="shared" si="62"/>
        <v>#VALUE!</v>
      </c>
      <c r="T698" s="6" t="e">
        <f>IF(Sheet1!A698=0,"C=US;A= ;P=Regional Municip;O=Lisgar;S="&amp;K698&amp;";"&amp;"G="&amp;L698&amp;";"&amp;"I="&amp;M698&amp;";","C=US;A= ;P=Regional Municip;O=Lisgar;S="&amp;K698&amp;";"&amp;"G="&amp;L698&amp;Sheet1!A698&amp;";"&amp;"I="&amp;M698&amp;";")</f>
        <v>#N/A</v>
      </c>
      <c r="U698" t="str">
        <f ca="1">(Sheet1!AM698)</f>
        <v>DC1MDB09</v>
      </c>
      <c r="V698" t="e">
        <f>(Sheet1!AC698)</f>
        <v>#VALUE!</v>
      </c>
      <c r="W698" t="e">
        <f>Sheet3!D698</f>
        <v>#VALUE!</v>
      </c>
      <c r="X698" t="e">
        <f>Sheet3!E698</f>
        <v>#VALUE!</v>
      </c>
      <c r="Y698" t="str">
        <f t="shared" si="60"/>
        <v/>
      </c>
      <c r="Z698" t="str">
        <f>IF(ISERROR(Sheet1!AI698),"",Sheet1!AI698)</f>
        <v/>
      </c>
      <c r="AA698" t="e">
        <f>IF(Sheet1!W698="Councillors",5120,IF(Sheet1!W698="Information Technology Services Dept.",1024,IF(Sheet1!W698="City Clerk and Solicitor Dept",1953,"No")))</f>
        <v>#VALUE!</v>
      </c>
      <c r="AB698" s="5" t="s">
        <v>96</v>
      </c>
      <c r="AC698" t="e">
        <f>IF(Sheet1!W698="Councillors",4608,IF(Sheet1!W698="Information Technology Services Dept.",921,IF(Sheet1!W698="City Clerk and Solicitor Dept",1855,"No")))</f>
        <v>#VALUE!</v>
      </c>
      <c r="AD698" t="e">
        <f t="shared" si="63"/>
        <v>#VALUE!</v>
      </c>
      <c r="AE698" t="str">
        <f ca="1">IF(Sheet1!AM698="DC1MDB01","DC1",IF(Sheet1!AM698="DC1MDB02","DC1",IF(Sheet1!AM698="DC1MDB03","DC1",IF(Sheet1!AM698="DC1MDB04","DC1",IF(Sheet1!AM698="DC1MDB05","DC1",IF(Sheet1!AM698="DC1MDB06","DC1",IF(Sheet1!AM698="DC1MDB07","DC1",IF(Sheet1!AM698="DC1MDB08","DC1",IF(Sheet1!AM698="DC1MDB09","DC1",IF(Sheet1!AM698="DC1MDB10","DC1",IF(Sheet1!AM698="DC4MDB01","DC4",IF(Sheet1!AM698="DC4MDB02","DC4",IF(Sheet1!AM698="DC4MDB03","DC4",IF(Sheet1!AM698="DC4MDB04","DC4",IF(Sheet1!AM698="DC4MDB05","DC4",IF(Sheet1!AM698="DC4MDB06","DC4",IF(Sheet1!AM698="DC4MDB07","DC4",IF(Sheet1!AM698="DC4MDB08","DC4",IF(Sheet1!AM698="DC4MDB09","DC4",IF(Sheet1!AM698="DC4MDB10","DC4","$False"))))))))))))))))))))</f>
        <v>DC1</v>
      </c>
      <c r="AF698" t="s">
        <v>35</v>
      </c>
      <c r="AG698" t="e">
        <f t="shared" si="64"/>
        <v>#VALUE!</v>
      </c>
      <c r="AH698" t="e">
        <f t="shared" si="65"/>
        <v>#VALUE!</v>
      </c>
      <c r="AI698" t="s">
        <v>11</v>
      </c>
      <c r="AJ698" t="s">
        <v>12</v>
      </c>
      <c r="AK698" t="s">
        <v>13</v>
      </c>
      <c r="AL698" t="s">
        <v>14</v>
      </c>
      <c r="AM698" t="s">
        <v>5</v>
      </c>
      <c r="AN698" t="s">
        <v>15</v>
      </c>
      <c r="AO698" t="s">
        <v>16</v>
      </c>
      <c r="AP698" t="s">
        <v>17</v>
      </c>
      <c r="AQ698" t="s">
        <v>18</v>
      </c>
      <c r="AR698" t="s">
        <v>19</v>
      </c>
    </row>
    <row r="699" spans="1:44" ht="13.5" customHeight="1">
      <c r="A699" s="7"/>
      <c r="B699" s="7"/>
      <c r="C699" s="7"/>
      <c r="D699" s="8"/>
      <c r="F699" s="9" t="str">
        <f>(Sheet1!AE699)</f>
        <v/>
      </c>
      <c r="G699" t="str">
        <f>IF(OR(Sheet1!AH699="Yes",Sheet1!AF699="Yes"),"\\CMFP538\"&amp;Sheet1!AK699,"")</f>
        <v/>
      </c>
      <c r="H699" t="str">
        <f>IF(G699="","",Sheet1!AK699)</f>
        <v/>
      </c>
      <c r="I699" t="str">
        <f>IF(G699="","",Sheet1!AJ699)</f>
        <v/>
      </c>
      <c r="J699" t="e">
        <f>PROPER(Sheet1!Z699)</f>
        <v>#VALUE!</v>
      </c>
      <c r="K699" t="e">
        <f>PROPER(TRIM(IF(ISERROR(Sheet1!N699),Sheet1!Q699,Sheet1!N699)))</f>
        <v>#VALUE!</v>
      </c>
      <c r="L699" t="e">
        <f>PROPER(Sheet1!V699)</f>
        <v>#VALUE!</v>
      </c>
      <c r="M699" t="str">
        <f>TRIM(IF(ISERROR(Sheet1!P699),"",Sheet1!P699))</f>
        <v/>
      </c>
      <c r="N699" s="6" t="e">
        <f>(Sheet1!AA699)</f>
        <v>#VALUE!</v>
      </c>
      <c r="O699" s="6" t="e">
        <f t="shared" si="61"/>
        <v>#VALUE!</v>
      </c>
      <c r="P699" s="6" t="e">
        <f>IF(Sheet1!X699="No","No",IF(Sheet1!X699="","No","Yes"))</f>
        <v>#VALUE!</v>
      </c>
      <c r="Q699" t="e">
        <f>(Sheet1!AB699)</f>
        <v>#VALUE!</v>
      </c>
      <c r="R699" s="6" t="e">
        <f>IF(Sheet1!F699=FALSE,Q699,Sheet1!G699&amp;Sheet1!F699)</f>
        <v>#VALUE!</v>
      </c>
      <c r="S699" s="6" t="e">
        <f t="shared" si="62"/>
        <v>#VALUE!</v>
      </c>
      <c r="T699" s="6" t="e">
        <f>IF(Sheet1!A699=0,"C=US;A= ;P=Regional Municip;O=Lisgar;S="&amp;K699&amp;";"&amp;"G="&amp;L699&amp;";"&amp;"I="&amp;M699&amp;";","C=US;A= ;P=Regional Municip;O=Lisgar;S="&amp;K699&amp;";"&amp;"G="&amp;L699&amp;Sheet1!A699&amp;";"&amp;"I="&amp;M699&amp;";")</f>
        <v>#N/A</v>
      </c>
      <c r="U699" t="str">
        <f ca="1">(Sheet1!AM699)</f>
        <v>DC4MDB03</v>
      </c>
      <c r="V699" t="e">
        <f>(Sheet1!AC699)</f>
        <v>#VALUE!</v>
      </c>
      <c r="W699" t="e">
        <f>Sheet3!D699</f>
        <v>#VALUE!</v>
      </c>
      <c r="X699" t="e">
        <f>Sheet3!E699</f>
        <v>#VALUE!</v>
      </c>
      <c r="Y699" t="str">
        <f t="shared" si="60"/>
        <v/>
      </c>
      <c r="Z699" t="str">
        <f>IF(ISERROR(Sheet1!AI699),"",Sheet1!AI699)</f>
        <v/>
      </c>
      <c r="AA699" t="e">
        <f>IF(Sheet1!W699="Councillors",5120,IF(Sheet1!W699="Information Technology Services Dept.",1024,IF(Sheet1!W699="City Clerk and Solicitor Dept",1953,"No")))</f>
        <v>#VALUE!</v>
      </c>
      <c r="AB699" s="5" t="s">
        <v>96</v>
      </c>
      <c r="AC699" t="e">
        <f>IF(Sheet1!W699="Councillors",4608,IF(Sheet1!W699="Information Technology Services Dept.",921,IF(Sheet1!W699="City Clerk and Solicitor Dept",1855,"No")))</f>
        <v>#VALUE!</v>
      </c>
      <c r="AD699" t="e">
        <f t="shared" si="63"/>
        <v>#VALUE!</v>
      </c>
      <c r="AE699" t="str">
        <f ca="1">IF(Sheet1!AM699="DC1MDB01","DC1",IF(Sheet1!AM699="DC1MDB02","DC1",IF(Sheet1!AM699="DC1MDB03","DC1",IF(Sheet1!AM699="DC1MDB04","DC1",IF(Sheet1!AM699="DC1MDB05","DC1",IF(Sheet1!AM699="DC1MDB06","DC1",IF(Sheet1!AM699="DC1MDB07","DC1",IF(Sheet1!AM699="DC1MDB08","DC1",IF(Sheet1!AM699="DC1MDB09","DC1",IF(Sheet1!AM699="DC1MDB10","DC1",IF(Sheet1!AM699="DC4MDB01","DC4",IF(Sheet1!AM699="DC4MDB02","DC4",IF(Sheet1!AM699="DC4MDB03","DC4",IF(Sheet1!AM699="DC4MDB04","DC4",IF(Sheet1!AM699="DC4MDB05","DC4",IF(Sheet1!AM699="DC4MDB06","DC4",IF(Sheet1!AM699="DC4MDB07","DC4",IF(Sheet1!AM699="DC4MDB08","DC4",IF(Sheet1!AM699="DC4MDB09","DC4",IF(Sheet1!AM699="DC4MDB10","DC4","$False"))))))))))))))))))))</f>
        <v>DC4</v>
      </c>
      <c r="AF699" t="s">
        <v>35</v>
      </c>
      <c r="AG699" t="e">
        <f t="shared" si="64"/>
        <v>#VALUE!</v>
      </c>
      <c r="AH699" t="e">
        <f t="shared" si="65"/>
        <v>#VALUE!</v>
      </c>
      <c r="AI699" t="s">
        <v>11</v>
      </c>
      <c r="AJ699" t="s">
        <v>12</v>
      </c>
      <c r="AK699" t="s">
        <v>13</v>
      </c>
      <c r="AL699" t="s">
        <v>14</v>
      </c>
      <c r="AM699" t="s">
        <v>5</v>
      </c>
      <c r="AN699" t="s">
        <v>15</v>
      </c>
      <c r="AO699" t="s">
        <v>16</v>
      </c>
      <c r="AP699" t="s">
        <v>17</v>
      </c>
      <c r="AQ699" t="s">
        <v>18</v>
      </c>
      <c r="AR699" t="s">
        <v>19</v>
      </c>
    </row>
    <row r="700" spans="1:44" ht="13.5" customHeight="1">
      <c r="A700" s="7"/>
      <c r="B700" s="7"/>
      <c r="C700" s="7"/>
      <c r="D700" s="8"/>
      <c r="F700" s="9" t="str">
        <f>(Sheet1!AE700)</f>
        <v/>
      </c>
      <c r="G700" t="str">
        <f>IF(OR(Sheet1!AH700="Yes",Sheet1!AF700="Yes"),"\\CMFP538\"&amp;Sheet1!AK700,"")</f>
        <v/>
      </c>
      <c r="H700" t="str">
        <f>IF(G700="","",Sheet1!AK700)</f>
        <v/>
      </c>
      <c r="I700" t="str">
        <f>IF(G700="","",Sheet1!AJ700)</f>
        <v/>
      </c>
      <c r="J700" t="e">
        <f>PROPER(Sheet1!Z700)</f>
        <v>#VALUE!</v>
      </c>
      <c r="K700" t="e">
        <f>PROPER(TRIM(IF(ISERROR(Sheet1!N700),Sheet1!Q700,Sheet1!N700)))</f>
        <v>#VALUE!</v>
      </c>
      <c r="L700" t="e">
        <f>PROPER(Sheet1!V700)</f>
        <v>#VALUE!</v>
      </c>
      <c r="M700" t="str">
        <f>TRIM(IF(ISERROR(Sheet1!P700),"",Sheet1!P700))</f>
        <v/>
      </c>
      <c r="N700" s="6" t="e">
        <f>(Sheet1!AA700)</f>
        <v>#VALUE!</v>
      </c>
      <c r="O700" s="6" t="e">
        <f t="shared" si="61"/>
        <v>#VALUE!</v>
      </c>
      <c r="P700" s="6" t="e">
        <f>IF(Sheet1!X700="No","No",IF(Sheet1!X700="","No","Yes"))</f>
        <v>#VALUE!</v>
      </c>
      <c r="Q700" t="e">
        <f>(Sheet1!AB700)</f>
        <v>#VALUE!</v>
      </c>
      <c r="R700" s="6" t="e">
        <f>IF(Sheet1!F700=FALSE,Q700,Sheet1!G700&amp;Sheet1!F700)</f>
        <v>#VALUE!</v>
      </c>
      <c r="S700" s="6" t="e">
        <f t="shared" si="62"/>
        <v>#VALUE!</v>
      </c>
      <c r="T700" s="6" t="e">
        <f>IF(Sheet1!A700=0,"C=US;A= ;P=Regional Municip;O=Lisgar;S="&amp;K700&amp;";"&amp;"G="&amp;L700&amp;";"&amp;"I="&amp;M700&amp;";","C=US;A= ;P=Regional Municip;O=Lisgar;S="&amp;K700&amp;";"&amp;"G="&amp;L700&amp;Sheet1!A700&amp;";"&amp;"I="&amp;M700&amp;";")</f>
        <v>#N/A</v>
      </c>
      <c r="U700" t="str">
        <f ca="1">(Sheet1!AM700)</f>
        <v>DC4MDB01</v>
      </c>
      <c r="V700" t="e">
        <f>(Sheet1!AC700)</f>
        <v>#VALUE!</v>
      </c>
      <c r="W700" t="e">
        <f>Sheet3!D700</f>
        <v>#VALUE!</v>
      </c>
      <c r="X700" t="e">
        <f>Sheet3!E700</f>
        <v>#VALUE!</v>
      </c>
      <c r="Y700" t="str">
        <f t="shared" si="60"/>
        <v/>
      </c>
      <c r="Z700" t="str">
        <f>IF(ISERROR(Sheet1!AI700),"",Sheet1!AI700)</f>
        <v/>
      </c>
      <c r="AA700" t="e">
        <f>IF(Sheet1!W700="Councillors",5120,IF(Sheet1!W700="Information Technology Services Dept.",1024,IF(Sheet1!W700="City Clerk and Solicitor Dept",1953,"No")))</f>
        <v>#VALUE!</v>
      </c>
      <c r="AB700" s="5" t="s">
        <v>96</v>
      </c>
      <c r="AC700" t="e">
        <f>IF(Sheet1!W700="Councillors",4608,IF(Sheet1!W700="Information Technology Services Dept.",921,IF(Sheet1!W700="City Clerk and Solicitor Dept",1855,"No")))</f>
        <v>#VALUE!</v>
      </c>
      <c r="AD700" t="e">
        <f t="shared" si="63"/>
        <v>#VALUE!</v>
      </c>
      <c r="AE700" t="str">
        <f ca="1">IF(Sheet1!AM700="DC1MDB01","DC1",IF(Sheet1!AM700="DC1MDB02","DC1",IF(Sheet1!AM700="DC1MDB03","DC1",IF(Sheet1!AM700="DC1MDB04","DC1",IF(Sheet1!AM700="DC1MDB05","DC1",IF(Sheet1!AM700="DC1MDB06","DC1",IF(Sheet1!AM700="DC1MDB07","DC1",IF(Sheet1!AM700="DC1MDB08","DC1",IF(Sheet1!AM700="DC1MDB09","DC1",IF(Sheet1!AM700="DC1MDB10","DC1",IF(Sheet1!AM700="DC4MDB01","DC4",IF(Sheet1!AM700="DC4MDB02","DC4",IF(Sheet1!AM700="DC4MDB03","DC4",IF(Sheet1!AM700="DC4MDB04","DC4",IF(Sheet1!AM700="DC4MDB05","DC4",IF(Sheet1!AM700="DC4MDB06","DC4",IF(Sheet1!AM700="DC4MDB07","DC4",IF(Sheet1!AM700="DC4MDB08","DC4",IF(Sheet1!AM700="DC4MDB09","DC4",IF(Sheet1!AM700="DC4MDB10","DC4","$False"))))))))))))))))))))</f>
        <v>DC4</v>
      </c>
      <c r="AF700" t="s">
        <v>35</v>
      </c>
      <c r="AG700" t="e">
        <f t="shared" si="64"/>
        <v>#VALUE!</v>
      </c>
      <c r="AH700" t="e">
        <f t="shared" si="65"/>
        <v>#VALUE!</v>
      </c>
      <c r="AI700" t="s">
        <v>11</v>
      </c>
      <c r="AJ700" t="s">
        <v>12</v>
      </c>
      <c r="AK700" t="s">
        <v>13</v>
      </c>
      <c r="AL700" t="s">
        <v>14</v>
      </c>
      <c r="AM700" t="s">
        <v>5</v>
      </c>
      <c r="AN700" t="s">
        <v>15</v>
      </c>
      <c r="AO700" t="s">
        <v>16</v>
      </c>
      <c r="AP700" t="s">
        <v>17</v>
      </c>
      <c r="AQ700" t="s">
        <v>18</v>
      </c>
      <c r="AR700" t="s">
        <v>19</v>
      </c>
    </row>
    <row r="701" spans="1:44" ht="13.5" customHeight="1">
      <c r="A701" s="7"/>
      <c r="B701" s="7"/>
      <c r="C701" s="7"/>
      <c r="D701" s="8"/>
      <c r="F701" s="9" t="str">
        <f>(Sheet1!AE701)</f>
        <v/>
      </c>
      <c r="G701" t="str">
        <f>IF(OR(Sheet1!AH701="Yes",Sheet1!AF701="Yes"),"\\CMFP538\"&amp;Sheet1!AK701,"")</f>
        <v/>
      </c>
      <c r="H701" t="str">
        <f>IF(G701="","",Sheet1!AK701)</f>
        <v/>
      </c>
      <c r="I701" t="str">
        <f>IF(G701="","",Sheet1!AJ701)</f>
        <v/>
      </c>
      <c r="J701" t="e">
        <f>PROPER(Sheet1!Z701)</f>
        <v>#VALUE!</v>
      </c>
      <c r="K701" t="e">
        <f>PROPER(TRIM(IF(ISERROR(Sheet1!N701),Sheet1!Q701,Sheet1!N701)))</f>
        <v>#VALUE!</v>
      </c>
      <c r="L701" t="e">
        <f>PROPER(Sheet1!V701)</f>
        <v>#VALUE!</v>
      </c>
      <c r="M701" t="str">
        <f>TRIM(IF(ISERROR(Sheet1!P701),"",Sheet1!P701))</f>
        <v/>
      </c>
      <c r="N701" s="6" t="e">
        <f>(Sheet1!AA701)</f>
        <v>#VALUE!</v>
      </c>
      <c r="O701" s="6" t="e">
        <f t="shared" si="61"/>
        <v>#VALUE!</v>
      </c>
      <c r="P701" s="6" t="e">
        <f>IF(Sheet1!X701="No","No",IF(Sheet1!X701="","No","Yes"))</f>
        <v>#VALUE!</v>
      </c>
      <c r="Q701" t="e">
        <f>(Sheet1!AB701)</f>
        <v>#VALUE!</v>
      </c>
      <c r="R701" s="6" t="e">
        <f>IF(Sheet1!F701=FALSE,Q701,Sheet1!G701&amp;Sheet1!F701)</f>
        <v>#VALUE!</v>
      </c>
      <c r="S701" s="6" t="e">
        <f t="shared" si="62"/>
        <v>#VALUE!</v>
      </c>
      <c r="T701" s="6" t="e">
        <f>IF(Sheet1!A701=0,"C=US;A= ;P=Regional Municip;O=Lisgar;S="&amp;K701&amp;";"&amp;"G="&amp;L701&amp;";"&amp;"I="&amp;M701&amp;";","C=US;A= ;P=Regional Municip;O=Lisgar;S="&amp;K701&amp;";"&amp;"G="&amp;L701&amp;Sheet1!A701&amp;";"&amp;"I="&amp;M701&amp;";")</f>
        <v>#N/A</v>
      </c>
      <c r="U701" t="str">
        <f ca="1">(Sheet1!AM701)</f>
        <v>DC4MDB05</v>
      </c>
      <c r="V701" t="e">
        <f>(Sheet1!AC701)</f>
        <v>#VALUE!</v>
      </c>
      <c r="W701" t="e">
        <f>Sheet3!D701</f>
        <v>#VALUE!</v>
      </c>
      <c r="X701" t="e">
        <f>Sheet3!E701</f>
        <v>#VALUE!</v>
      </c>
      <c r="Y701" t="str">
        <f t="shared" si="60"/>
        <v/>
      </c>
      <c r="Z701" t="str">
        <f>IF(ISERROR(Sheet1!AI701),"",Sheet1!AI701)</f>
        <v/>
      </c>
      <c r="AA701" t="e">
        <f>IF(Sheet1!W701="Councillors",5120,IF(Sheet1!W701="Information Technology Services Dept.",1024,IF(Sheet1!W701="City Clerk and Solicitor Dept",1953,"No")))</f>
        <v>#VALUE!</v>
      </c>
      <c r="AB701" s="5" t="s">
        <v>96</v>
      </c>
      <c r="AC701" t="e">
        <f>IF(Sheet1!W701="Councillors",4608,IF(Sheet1!W701="Information Technology Services Dept.",921,IF(Sheet1!W701="City Clerk and Solicitor Dept",1855,"No")))</f>
        <v>#VALUE!</v>
      </c>
      <c r="AD701" t="e">
        <f t="shared" si="63"/>
        <v>#VALUE!</v>
      </c>
      <c r="AE701" t="str">
        <f ca="1">IF(Sheet1!AM701="DC1MDB01","DC1",IF(Sheet1!AM701="DC1MDB02","DC1",IF(Sheet1!AM701="DC1MDB03","DC1",IF(Sheet1!AM701="DC1MDB04","DC1",IF(Sheet1!AM701="DC1MDB05","DC1",IF(Sheet1!AM701="DC1MDB06","DC1",IF(Sheet1!AM701="DC1MDB07","DC1",IF(Sheet1!AM701="DC1MDB08","DC1",IF(Sheet1!AM701="DC1MDB09","DC1",IF(Sheet1!AM701="DC1MDB10","DC1",IF(Sheet1!AM701="DC4MDB01","DC4",IF(Sheet1!AM701="DC4MDB02","DC4",IF(Sheet1!AM701="DC4MDB03","DC4",IF(Sheet1!AM701="DC4MDB04","DC4",IF(Sheet1!AM701="DC4MDB05","DC4",IF(Sheet1!AM701="DC4MDB06","DC4",IF(Sheet1!AM701="DC4MDB07","DC4",IF(Sheet1!AM701="DC4MDB08","DC4",IF(Sheet1!AM701="DC4MDB09","DC4",IF(Sheet1!AM701="DC4MDB10","DC4","$False"))))))))))))))))))))</f>
        <v>DC4</v>
      </c>
      <c r="AF701" t="s">
        <v>35</v>
      </c>
      <c r="AG701" t="e">
        <f t="shared" si="64"/>
        <v>#VALUE!</v>
      </c>
      <c r="AH701" t="e">
        <f t="shared" si="65"/>
        <v>#VALUE!</v>
      </c>
      <c r="AI701" t="s">
        <v>11</v>
      </c>
      <c r="AJ701" t="s">
        <v>12</v>
      </c>
      <c r="AK701" t="s">
        <v>13</v>
      </c>
      <c r="AL701" t="s">
        <v>14</v>
      </c>
      <c r="AM701" t="s">
        <v>5</v>
      </c>
      <c r="AN701" t="s">
        <v>15</v>
      </c>
      <c r="AO701" t="s">
        <v>16</v>
      </c>
      <c r="AP701" t="s">
        <v>17</v>
      </c>
      <c r="AQ701" t="s">
        <v>18</v>
      </c>
      <c r="AR701" t="s">
        <v>19</v>
      </c>
    </row>
    <row r="702" spans="1:44" ht="13.5" customHeight="1">
      <c r="A702" s="7"/>
      <c r="B702" s="7"/>
      <c r="C702" s="7"/>
      <c r="D702" s="8"/>
      <c r="F702" s="9" t="str">
        <f>(Sheet1!AE702)</f>
        <v/>
      </c>
      <c r="G702" t="str">
        <f>IF(OR(Sheet1!AH702="Yes",Sheet1!AF702="Yes"),"\\CMFP538\"&amp;Sheet1!AK702,"")</f>
        <v/>
      </c>
      <c r="H702" t="str">
        <f>IF(G702="","",Sheet1!AK702)</f>
        <v/>
      </c>
      <c r="I702" t="str">
        <f>IF(G702="","",Sheet1!AJ702)</f>
        <v/>
      </c>
      <c r="J702" t="e">
        <f>PROPER(Sheet1!Z702)</f>
        <v>#VALUE!</v>
      </c>
      <c r="K702" t="e">
        <f>PROPER(TRIM(IF(ISERROR(Sheet1!N702),Sheet1!Q702,Sheet1!N702)))</f>
        <v>#VALUE!</v>
      </c>
      <c r="L702" t="e">
        <f>PROPER(Sheet1!V702)</f>
        <v>#VALUE!</v>
      </c>
      <c r="M702" t="str">
        <f>TRIM(IF(ISERROR(Sheet1!P702),"",Sheet1!P702))</f>
        <v/>
      </c>
      <c r="N702" s="6" t="e">
        <f>(Sheet1!AA702)</f>
        <v>#VALUE!</v>
      </c>
      <c r="O702" s="6" t="e">
        <f t="shared" si="61"/>
        <v>#VALUE!</v>
      </c>
      <c r="P702" s="6" t="e">
        <f>IF(Sheet1!X702="No","No",IF(Sheet1!X702="","No","Yes"))</f>
        <v>#VALUE!</v>
      </c>
      <c r="Q702" t="e">
        <f>(Sheet1!AB702)</f>
        <v>#VALUE!</v>
      </c>
      <c r="R702" s="6" t="e">
        <f>IF(Sheet1!F702=FALSE,Q702,Sheet1!G702&amp;Sheet1!F702)</f>
        <v>#VALUE!</v>
      </c>
      <c r="S702" s="6" t="e">
        <f t="shared" si="62"/>
        <v>#VALUE!</v>
      </c>
      <c r="T702" s="6" t="e">
        <f>IF(Sheet1!A702=0,"C=US;A= ;P=Regional Municip;O=Lisgar;S="&amp;K702&amp;";"&amp;"G="&amp;L702&amp;";"&amp;"I="&amp;M702&amp;";","C=US;A= ;P=Regional Municip;O=Lisgar;S="&amp;K702&amp;";"&amp;"G="&amp;L702&amp;Sheet1!A702&amp;";"&amp;"I="&amp;M702&amp;";")</f>
        <v>#N/A</v>
      </c>
      <c r="U702" t="str">
        <f ca="1">(Sheet1!AM702)</f>
        <v>DC4MDB10</v>
      </c>
      <c r="V702" t="e">
        <f>(Sheet1!AC702)</f>
        <v>#VALUE!</v>
      </c>
      <c r="W702" t="e">
        <f>Sheet3!D702</f>
        <v>#VALUE!</v>
      </c>
      <c r="X702" t="e">
        <f>Sheet3!E702</f>
        <v>#VALUE!</v>
      </c>
      <c r="Y702" t="str">
        <f t="shared" si="60"/>
        <v/>
      </c>
      <c r="Z702" t="str">
        <f>IF(ISERROR(Sheet1!AI702),"",Sheet1!AI702)</f>
        <v/>
      </c>
      <c r="AA702" t="e">
        <f>IF(Sheet1!W702="Councillors",5120,IF(Sheet1!W702="Information Technology Services Dept.",1024,IF(Sheet1!W702="City Clerk and Solicitor Dept",1953,"No")))</f>
        <v>#VALUE!</v>
      </c>
      <c r="AB702" s="5" t="s">
        <v>96</v>
      </c>
      <c r="AC702" t="e">
        <f>IF(Sheet1!W702="Councillors",4608,IF(Sheet1!W702="Information Technology Services Dept.",921,IF(Sheet1!W702="City Clerk and Solicitor Dept",1855,"No")))</f>
        <v>#VALUE!</v>
      </c>
      <c r="AD702" t="e">
        <f t="shared" si="63"/>
        <v>#VALUE!</v>
      </c>
      <c r="AE702" t="str">
        <f ca="1">IF(Sheet1!AM702="DC1MDB01","DC1",IF(Sheet1!AM702="DC1MDB02","DC1",IF(Sheet1!AM702="DC1MDB03","DC1",IF(Sheet1!AM702="DC1MDB04","DC1",IF(Sheet1!AM702="DC1MDB05","DC1",IF(Sheet1!AM702="DC1MDB06","DC1",IF(Sheet1!AM702="DC1MDB07","DC1",IF(Sheet1!AM702="DC1MDB08","DC1",IF(Sheet1!AM702="DC1MDB09","DC1",IF(Sheet1!AM702="DC1MDB10","DC1",IF(Sheet1!AM702="DC4MDB01","DC4",IF(Sheet1!AM702="DC4MDB02","DC4",IF(Sheet1!AM702="DC4MDB03","DC4",IF(Sheet1!AM702="DC4MDB04","DC4",IF(Sheet1!AM702="DC4MDB05","DC4",IF(Sheet1!AM702="DC4MDB06","DC4",IF(Sheet1!AM702="DC4MDB07","DC4",IF(Sheet1!AM702="DC4MDB08","DC4",IF(Sheet1!AM702="DC4MDB09","DC4",IF(Sheet1!AM702="DC4MDB10","DC4","$False"))))))))))))))))))))</f>
        <v>DC4</v>
      </c>
      <c r="AF702" t="s">
        <v>35</v>
      </c>
      <c r="AG702" t="e">
        <f t="shared" si="64"/>
        <v>#VALUE!</v>
      </c>
      <c r="AH702" t="e">
        <f t="shared" si="65"/>
        <v>#VALUE!</v>
      </c>
      <c r="AI702" t="s">
        <v>11</v>
      </c>
      <c r="AJ702" t="s">
        <v>12</v>
      </c>
      <c r="AK702" t="s">
        <v>13</v>
      </c>
      <c r="AL702" t="s">
        <v>14</v>
      </c>
      <c r="AM702" t="s">
        <v>5</v>
      </c>
      <c r="AN702" t="s">
        <v>15</v>
      </c>
      <c r="AO702" t="s">
        <v>16</v>
      </c>
      <c r="AP702" t="s">
        <v>17</v>
      </c>
      <c r="AQ702" t="s">
        <v>18</v>
      </c>
      <c r="AR702" t="s">
        <v>19</v>
      </c>
    </row>
    <row r="703" spans="1:44" ht="13.5" customHeight="1">
      <c r="A703" s="7"/>
      <c r="B703" s="7"/>
      <c r="C703" s="7"/>
      <c r="D703" s="8"/>
      <c r="F703" s="9" t="str">
        <f>(Sheet1!AE703)</f>
        <v/>
      </c>
      <c r="G703" t="str">
        <f>IF(OR(Sheet1!AH703="Yes",Sheet1!AF703="Yes"),"\\CMFP538\"&amp;Sheet1!AK703,"")</f>
        <v/>
      </c>
      <c r="H703" t="str">
        <f>IF(G703="","",Sheet1!AK703)</f>
        <v/>
      </c>
      <c r="I703" t="str">
        <f>IF(G703="","",Sheet1!AJ703)</f>
        <v/>
      </c>
      <c r="J703" t="e">
        <f>PROPER(Sheet1!Z703)</f>
        <v>#VALUE!</v>
      </c>
      <c r="K703" t="e">
        <f>PROPER(TRIM(IF(ISERROR(Sheet1!N703),Sheet1!Q703,Sheet1!N703)))</f>
        <v>#VALUE!</v>
      </c>
      <c r="L703" t="e">
        <f>PROPER(Sheet1!V703)</f>
        <v>#VALUE!</v>
      </c>
      <c r="M703" t="str">
        <f>TRIM(IF(ISERROR(Sheet1!P703),"",Sheet1!P703))</f>
        <v/>
      </c>
      <c r="N703" s="6" t="e">
        <f>(Sheet1!AA703)</f>
        <v>#VALUE!</v>
      </c>
      <c r="O703" s="6" t="e">
        <f t="shared" si="61"/>
        <v>#VALUE!</v>
      </c>
      <c r="P703" s="6" t="e">
        <f>IF(Sheet1!X703="No","No",IF(Sheet1!X703="","No","Yes"))</f>
        <v>#VALUE!</v>
      </c>
      <c r="Q703" t="e">
        <f>(Sheet1!AB703)</f>
        <v>#VALUE!</v>
      </c>
      <c r="R703" s="6" t="e">
        <f>IF(Sheet1!F703=FALSE,Q703,Sheet1!G703&amp;Sheet1!F703)</f>
        <v>#VALUE!</v>
      </c>
      <c r="S703" s="6" t="e">
        <f t="shared" si="62"/>
        <v>#VALUE!</v>
      </c>
      <c r="T703" s="6" t="e">
        <f>IF(Sheet1!A703=0,"C=US;A= ;P=Regional Municip;O=Lisgar;S="&amp;K703&amp;";"&amp;"G="&amp;L703&amp;";"&amp;"I="&amp;M703&amp;";","C=US;A= ;P=Regional Municip;O=Lisgar;S="&amp;K703&amp;";"&amp;"G="&amp;L703&amp;Sheet1!A703&amp;";"&amp;"I="&amp;M703&amp;";")</f>
        <v>#N/A</v>
      </c>
      <c r="U703" t="str">
        <f ca="1">(Sheet1!AM703)</f>
        <v>DC4MDB02</v>
      </c>
      <c r="V703" t="e">
        <f>(Sheet1!AC703)</f>
        <v>#VALUE!</v>
      </c>
      <c r="W703" t="e">
        <f>Sheet3!D703</f>
        <v>#VALUE!</v>
      </c>
      <c r="X703" t="e">
        <f>Sheet3!E703</f>
        <v>#VALUE!</v>
      </c>
      <c r="Y703" t="str">
        <f t="shared" si="60"/>
        <v/>
      </c>
      <c r="Z703" t="str">
        <f>IF(ISERROR(Sheet1!AI703),"",Sheet1!AI703)</f>
        <v/>
      </c>
      <c r="AA703" t="e">
        <f>IF(Sheet1!W703="Councillors",5120,IF(Sheet1!W703="Information Technology Services Dept.",1024,IF(Sheet1!W703="City Clerk and Solicitor Dept",1953,"No")))</f>
        <v>#VALUE!</v>
      </c>
      <c r="AB703" s="5" t="s">
        <v>96</v>
      </c>
      <c r="AC703" t="e">
        <f>IF(Sheet1!W703="Councillors",4608,IF(Sheet1!W703="Information Technology Services Dept.",921,IF(Sheet1!W703="City Clerk and Solicitor Dept",1855,"No")))</f>
        <v>#VALUE!</v>
      </c>
      <c r="AD703" t="e">
        <f t="shared" si="63"/>
        <v>#VALUE!</v>
      </c>
      <c r="AE703" t="str">
        <f ca="1">IF(Sheet1!AM703="DC1MDB01","DC1",IF(Sheet1!AM703="DC1MDB02","DC1",IF(Sheet1!AM703="DC1MDB03","DC1",IF(Sheet1!AM703="DC1MDB04","DC1",IF(Sheet1!AM703="DC1MDB05","DC1",IF(Sheet1!AM703="DC1MDB06","DC1",IF(Sheet1!AM703="DC1MDB07","DC1",IF(Sheet1!AM703="DC1MDB08","DC1",IF(Sheet1!AM703="DC1MDB09","DC1",IF(Sheet1!AM703="DC1MDB10","DC1",IF(Sheet1!AM703="DC4MDB01","DC4",IF(Sheet1!AM703="DC4MDB02","DC4",IF(Sheet1!AM703="DC4MDB03","DC4",IF(Sheet1!AM703="DC4MDB04","DC4",IF(Sheet1!AM703="DC4MDB05","DC4",IF(Sheet1!AM703="DC4MDB06","DC4",IF(Sheet1!AM703="DC4MDB07","DC4",IF(Sheet1!AM703="DC4MDB08","DC4",IF(Sheet1!AM703="DC4MDB09","DC4",IF(Sheet1!AM703="DC4MDB10","DC4","$False"))))))))))))))))))))</f>
        <v>DC4</v>
      </c>
      <c r="AF703" t="s">
        <v>35</v>
      </c>
      <c r="AG703" t="e">
        <f t="shared" si="64"/>
        <v>#VALUE!</v>
      </c>
      <c r="AH703" t="e">
        <f t="shared" si="65"/>
        <v>#VALUE!</v>
      </c>
      <c r="AI703" t="s">
        <v>11</v>
      </c>
      <c r="AJ703" t="s">
        <v>12</v>
      </c>
      <c r="AK703" t="s">
        <v>13</v>
      </c>
      <c r="AL703" t="s">
        <v>14</v>
      </c>
      <c r="AM703" t="s">
        <v>5</v>
      </c>
      <c r="AN703" t="s">
        <v>15</v>
      </c>
      <c r="AO703" t="s">
        <v>16</v>
      </c>
      <c r="AP703" t="s">
        <v>17</v>
      </c>
      <c r="AQ703" t="s">
        <v>18</v>
      </c>
      <c r="AR703" t="s">
        <v>19</v>
      </c>
    </row>
    <row r="704" spans="1:44" ht="13.5" customHeight="1">
      <c r="A704" s="7"/>
      <c r="B704" s="7"/>
      <c r="C704" s="7"/>
      <c r="D704" s="8"/>
      <c r="F704" s="9" t="str">
        <f>(Sheet1!AE704)</f>
        <v/>
      </c>
      <c r="G704" t="str">
        <f>IF(OR(Sheet1!AH704="Yes",Sheet1!AF704="Yes"),"\\CMFP538\"&amp;Sheet1!AK704,"")</f>
        <v/>
      </c>
      <c r="H704" t="str">
        <f>IF(G704="","",Sheet1!AK704)</f>
        <v/>
      </c>
      <c r="I704" t="str">
        <f>IF(G704="","",Sheet1!AJ704)</f>
        <v/>
      </c>
      <c r="J704" t="e">
        <f>PROPER(Sheet1!Z704)</f>
        <v>#VALUE!</v>
      </c>
      <c r="K704" t="e">
        <f>PROPER(TRIM(IF(ISERROR(Sheet1!N704),Sheet1!Q704,Sheet1!N704)))</f>
        <v>#VALUE!</v>
      </c>
      <c r="L704" t="e">
        <f>PROPER(Sheet1!V704)</f>
        <v>#VALUE!</v>
      </c>
      <c r="M704" t="str">
        <f>TRIM(IF(ISERROR(Sheet1!P704),"",Sheet1!P704))</f>
        <v/>
      </c>
      <c r="N704" s="6" t="e">
        <f>(Sheet1!AA704)</f>
        <v>#VALUE!</v>
      </c>
      <c r="O704" s="6" t="e">
        <f t="shared" si="61"/>
        <v>#VALUE!</v>
      </c>
      <c r="P704" s="6" t="e">
        <f>IF(Sheet1!X704="No","No",IF(Sheet1!X704="","No","Yes"))</f>
        <v>#VALUE!</v>
      </c>
      <c r="Q704" t="e">
        <f>(Sheet1!AB704)</f>
        <v>#VALUE!</v>
      </c>
      <c r="R704" s="6" t="e">
        <f>IF(Sheet1!F704=FALSE,Q704,Sheet1!G704&amp;Sheet1!F704)</f>
        <v>#VALUE!</v>
      </c>
      <c r="S704" s="6" t="e">
        <f t="shared" si="62"/>
        <v>#VALUE!</v>
      </c>
      <c r="T704" s="6" t="e">
        <f>IF(Sheet1!A704=0,"C=US;A= ;P=Regional Municip;O=Lisgar;S="&amp;K704&amp;";"&amp;"G="&amp;L704&amp;";"&amp;"I="&amp;M704&amp;";","C=US;A= ;P=Regional Municip;O=Lisgar;S="&amp;K704&amp;";"&amp;"G="&amp;L704&amp;Sheet1!A704&amp;";"&amp;"I="&amp;M704&amp;";")</f>
        <v>#N/A</v>
      </c>
      <c r="U704" t="str">
        <f ca="1">(Sheet1!AM704)</f>
        <v>DC4MDB08</v>
      </c>
      <c r="V704" t="e">
        <f>(Sheet1!AC704)</f>
        <v>#VALUE!</v>
      </c>
      <c r="W704" t="e">
        <f>Sheet3!D704</f>
        <v>#VALUE!</v>
      </c>
      <c r="X704" t="e">
        <f>Sheet3!E704</f>
        <v>#VALUE!</v>
      </c>
      <c r="Y704" t="str">
        <f t="shared" si="60"/>
        <v/>
      </c>
      <c r="Z704" t="str">
        <f>IF(ISERROR(Sheet1!AI704),"",Sheet1!AI704)</f>
        <v/>
      </c>
      <c r="AA704" t="e">
        <f>IF(Sheet1!W704="Councillors",5120,IF(Sheet1!W704="Information Technology Services Dept.",1024,IF(Sheet1!W704="City Clerk and Solicitor Dept",1953,"No")))</f>
        <v>#VALUE!</v>
      </c>
      <c r="AB704" s="5" t="s">
        <v>96</v>
      </c>
      <c r="AC704" t="e">
        <f>IF(Sheet1!W704="Councillors",4608,IF(Sheet1!W704="Information Technology Services Dept.",921,IF(Sheet1!W704="City Clerk and Solicitor Dept",1855,"No")))</f>
        <v>#VALUE!</v>
      </c>
      <c r="AD704" t="e">
        <f t="shared" si="63"/>
        <v>#VALUE!</v>
      </c>
      <c r="AE704" t="str">
        <f ca="1">IF(Sheet1!AM704="DC1MDB01","DC1",IF(Sheet1!AM704="DC1MDB02","DC1",IF(Sheet1!AM704="DC1MDB03","DC1",IF(Sheet1!AM704="DC1MDB04","DC1",IF(Sheet1!AM704="DC1MDB05","DC1",IF(Sheet1!AM704="DC1MDB06","DC1",IF(Sheet1!AM704="DC1MDB07","DC1",IF(Sheet1!AM704="DC1MDB08","DC1",IF(Sheet1!AM704="DC1MDB09","DC1",IF(Sheet1!AM704="DC1MDB10","DC1",IF(Sheet1!AM704="DC4MDB01","DC4",IF(Sheet1!AM704="DC4MDB02","DC4",IF(Sheet1!AM704="DC4MDB03","DC4",IF(Sheet1!AM704="DC4MDB04","DC4",IF(Sheet1!AM704="DC4MDB05","DC4",IF(Sheet1!AM704="DC4MDB06","DC4",IF(Sheet1!AM704="DC4MDB07","DC4",IF(Sheet1!AM704="DC4MDB08","DC4",IF(Sheet1!AM704="DC4MDB09","DC4",IF(Sheet1!AM704="DC4MDB10","DC4","$False"))))))))))))))))))))</f>
        <v>DC4</v>
      </c>
      <c r="AF704" t="s">
        <v>35</v>
      </c>
      <c r="AG704" t="e">
        <f t="shared" si="64"/>
        <v>#VALUE!</v>
      </c>
      <c r="AH704" t="e">
        <f t="shared" si="65"/>
        <v>#VALUE!</v>
      </c>
      <c r="AI704" t="s">
        <v>11</v>
      </c>
      <c r="AJ704" t="s">
        <v>12</v>
      </c>
      <c r="AK704" t="s">
        <v>13</v>
      </c>
      <c r="AL704" t="s">
        <v>14</v>
      </c>
      <c r="AM704" t="s">
        <v>5</v>
      </c>
      <c r="AN704" t="s">
        <v>15</v>
      </c>
      <c r="AO704" t="s">
        <v>16</v>
      </c>
      <c r="AP704" t="s">
        <v>17</v>
      </c>
      <c r="AQ704" t="s">
        <v>18</v>
      </c>
      <c r="AR704" t="s">
        <v>19</v>
      </c>
    </row>
    <row r="705" spans="1:44" ht="13.5" customHeight="1">
      <c r="A705" s="7"/>
      <c r="B705" s="7"/>
      <c r="C705" s="7"/>
      <c r="D705" s="8"/>
      <c r="F705" s="9" t="str">
        <f>(Sheet1!AE705)</f>
        <v/>
      </c>
      <c r="G705" t="str">
        <f>IF(OR(Sheet1!AH705="Yes",Sheet1!AF705="Yes"),"\\CMFP538\"&amp;Sheet1!AK705,"")</f>
        <v/>
      </c>
      <c r="H705" t="str">
        <f>IF(G705="","",Sheet1!AK705)</f>
        <v/>
      </c>
      <c r="I705" t="str">
        <f>IF(G705="","",Sheet1!AJ705)</f>
        <v/>
      </c>
      <c r="J705" t="e">
        <f>PROPER(Sheet1!Z705)</f>
        <v>#VALUE!</v>
      </c>
      <c r="K705" t="e">
        <f>PROPER(TRIM(IF(ISERROR(Sheet1!N705),Sheet1!Q705,Sheet1!N705)))</f>
        <v>#VALUE!</v>
      </c>
      <c r="L705" t="e">
        <f>PROPER(Sheet1!V705)</f>
        <v>#VALUE!</v>
      </c>
      <c r="M705" t="str">
        <f>TRIM(IF(ISERROR(Sheet1!P705),"",Sheet1!P705))</f>
        <v/>
      </c>
      <c r="N705" s="6" t="e">
        <f>(Sheet1!AA705)</f>
        <v>#VALUE!</v>
      </c>
      <c r="O705" s="6" t="e">
        <f t="shared" si="61"/>
        <v>#VALUE!</v>
      </c>
      <c r="P705" s="6" t="e">
        <f>IF(Sheet1!X705="No","No",IF(Sheet1!X705="","No","Yes"))</f>
        <v>#VALUE!</v>
      </c>
      <c r="Q705" t="e">
        <f>(Sheet1!AB705)</f>
        <v>#VALUE!</v>
      </c>
      <c r="R705" s="6" t="e">
        <f>IF(Sheet1!F705=FALSE,Q705,Sheet1!G705&amp;Sheet1!F705)</f>
        <v>#VALUE!</v>
      </c>
      <c r="S705" s="6" t="e">
        <f t="shared" si="62"/>
        <v>#VALUE!</v>
      </c>
      <c r="T705" s="6" t="e">
        <f>IF(Sheet1!A705=0,"C=US;A= ;P=Regional Municip;O=Lisgar;S="&amp;K705&amp;";"&amp;"G="&amp;L705&amp;";"&amp;"I="&amp;M705&amp;";","C=US;A= ;P=Regional Municip;O=Lisgar;S="&amp;K705&amp;";"&amp;"G="&amp;L705&amp;Sheet1!A705&amp;";"&amp;"I="&amp;M705&amp;";")</f>
        <v>#N/A</v>
      </c>
      <c r="U705" t="str">
        <f ca="1">(Sheet1!AM705)</f>
        <v>DC1MDB09</v>
      </c>
      <c r="V705" t="e">
        <f>(Sheet1!AC705)</f>
        <v>#VALUE!</v>
      </c>
      <c r="W705" t="e">
        <f>Sheet3!D705</f>
        <v>#VALUE!</v>
      </c>
      <c r="X705" t="e">
        <f>Sheet3!E705</f>
        <v>#VALUE!</v>
      </c>
      <c r="Y705" t="str">
        <f t="shared" si="60"/>
        <v/>
      </c>
      <c r="Z705" t="str">
        <f>IF(ISERROR(Sheet1!AI705),"",Sheet1!AI705)</f>
        <v/>
      </c>
      <c r="AA705" t="e">
        <f>IF(Sheet1!W705="Councillors",5120,IF(Sheet1!W705="Information Technology Services Dept.",1024,IF(Sheet1!W705="City Clerk and Solicitor Dept",1953,"No")))</f>
        <v>#VALUE!</v>
      </c>
      <c r="AB705" s="5" t="s">
        <v>96</v>
      </c>
      <c r="AC705" t="e">
        <f>IF(Sheet1!W705="Councillors",4608,IF(Sheet1!W705="Information Technology Services Dept.",921,IF(Sheet1!W705="City Clerk and Solicitor Dept",1855,"No")))</f>
        <v>#VALUE!</v>
      </c>
      <c r="AD705" t="e">
        <f t="shared" si="63"/>
        <v>#VALUE!</v>
      </c>
      <c r="AE705" t="str">
        <f ca="1">IF(Sheet1!AM705="DC1MDB01","DC1",IF(Sheet1!AM705="DC1MDB02","DC1",IF(Sheet1!AM705="DC1MDB03","DC1",IF(Sheet1!AM705="DC1MDB04","DC1",IF(Sheet1!AM705="DC1MDB05","DC1",IF(Sheet1!AM705="DC1MDB06","DC1",IF(Sheet1!AM705="DC1MDB07","DC1",IF(Sheet1!AM705="DC1MDB08","DC1",IF(Sheet1!AM705="DC1MDB09","DC1",IF(Sheet1!AM705="DC1MDB10","DC1",IF(Sheet1!AM705="DC4MDB01","DC4",IF(Sheet1!AM705="DC4MDB02","DC4",IF(Sheet1!AM705="DC4MDB03","DC4",IF(Sheet1!AM705="DC4MDB04","DC4",IF(Sheet1!AM705="DC4MDB05","DC4",IF(Sheet1!AM705="DC4MDB06","DC4",IF(Sheet1!AM705="DC4MDB07","DC4",IF(Sheet1!AM705="DC4MDB08","DC4",IF(Sheet1!AM705="DC4MDB09","DC4",IF(Sheet1!AM705="DC4MDB10","DC4","$False"))))))))))))))))))))</f>
        <v>DC1</v>
      </c>
      <c r="AF705" t="s">
        <v>35</v>
      </c>
      <c r="AG705" t="e">
        <f t="shared" si="64"/>
        <v>#VALUE!</v>
      </c>
      <c r="AH705" t="e">
        <f t="shared" si="65"/>
        <v>#VALUE!</v>
      </c>
      <c r="AI705" t="s">
        <v>11</v>
      </c>
      <c r="AJ705" t="s">
        <v>12</v>
      </c>
      <c r="AK705" t="s">
        <v>13</v>
      </c>
      <c r="AL705" t="s">
        <v>14</v>
      </c>
      <c r="AM705" t="s">
        <v>5</v>
      </c>
      <c r="AN705" t="s">
        <v>15</v>
      </c>
      <c r="AO705" t="s">
        <v>16</v>
      </c>
      <c r="AP705" t="s">
        <v>17</v>
      </c>
      <c r="AQ705" t="s">
        <v>18</v>
      </c>
      <c r="AR705" t="s">
        <v>19</v>
      </c>
    </row>
    <row r="706" spans="1:44" ht="13.5" customHeight="1">
      <c r="A706" s="7"/>
      <c r="B706" s="7"/>
      <c r="C706" s="7"/>
      <c r="D706" s="8"/>
      <c r="F706" s="9" t="str">
        <f>(Sheet1!AE706)</f>
        <v/>
      </c>
      <c r="G706" t="str">
        <f>IF(OR(Sheet1!AH706="Yes",Sheet1!AF706="Yes"),"\\CMFP538\"&amp;Sheet1!AK706,"")</f>
        <v/>
      </c>
      <c r="H706" t="str">
        <f>IF(G706="","",Sheet1!AK706)</f>
        <v/>
      </c>
      <c r="I706" t="str">
        <f>IF(G706="","",Sheet1!AJ706)</f>
        <v/>
      </c>
      <c r="J706" t="e">
        <f>PROPER(Sheet1!Z706)</f>
        <v>#VALUE!</v>
      </c>
      <c r="K706" t="e">
        <f>PROPER(TRIM(IF(ISERROR(Sheet1!N706),Sheet1!Q706,Sheet1!N706)))</f>
        <v>#VALUE!</v>
      </c>
      <c r="L706" t="e">
        <f>PROPER(Sheet1!V706)</f>
        <v>#VALUE!</v>
      </c>
      <c r="M706" t="str">
        <f>TRIM(IF(ISERROR(Sheet1!P706),"",Sheet1!P706))</f>
        <v/>
      </c>
      <c r="N706" s="6" t="e">
        <f>(Sheet1!AA706)</f>
        <v>#VALUE!</v>
      </c>
      <c r="O706" s="6" t="e">
        <f t="shared" si="61"/>
        <v>#VALUE!</v>
      </c>
      <c r="P706" s="6" t="e">
        <f>IF(Sheet1!X706="No","No",IF(Sheet1!X706="","No","Yes"))</f>
        <v>#VALUE!</v>
      </c>
      <c r="Q706" t="e">
        <f>(Sheet1!AB706)</f>
        <v>#VALUE!</v>
      </c>
      <c r="R706" s="6" t="e">
        <f>IF(Sheet1!F706=FALSE,Q706,Sheet1!G706&amp;Sheet1!F706)</f>
        <v>#VALUE!</v>
      </c>
      <c r="S706" s="6" t="e">
        <f t="shared" si="62"/>
        <v>#VALUE!</v>
      </c>
      <c r="T706" s="6" t="e">
        <f>IF(Sheet1!A706=0,"C=US;A= ;P=Regional Municip;O=Lisgar;S="&amp;K706&amp;";"&amp;"G="&amp;L706&amp;";"&amp;"I="&amp;M706&amp;";","C=US;A= ;P=Regional Municip;O=Lisgar;S="&amp;K706&amp;";"&amp;"G="&amp;L706&amp;Sheet1!A706&amp;";"&amp;"I="&amp;M706&amp;";")</f>
        <v>#N/A</v>
      </c>
      <c r="U706" t="str">
        <f ca="1">(Sheet1!AM706)</f>
        <v>DC1MDB07</v>
      </c>
      <c r="V706" t="e">
        <f>(Sheet1!AC706)</f>
        <v>#VALUE!</v>
      </c>
      <c r="W706" t="e">
        <f>Sheet3!D706</f>
        <v>#VALUE!</v>
      </c>
      <c r="X706" t="e">
        <f>Sheet3!E706</f>
        <v>#VALUE!</v>
      </c>
      <c r="Y706" t="str">
        <f t="shared" ref="Y706:Y769" si="66">IF(G706="","","\\CMFP538\e$\USR\"&amp;N706)</f>
        <v/>
      </c>
      <c r="Z706" t="str">
        <f>IF(ISERROR(Sheet1!AI706),"",Sheet1!AI706)</f>
        <v/>
      </c>
      <c r="AA706" t="e">
        <f>IF(Sheet1!W706="Councillors",5120,IF(Sheet1!W706="Information Technology Services Dept.",1024,IF(Sheet1!W706="City Clerk and Solicitor Dept",1953,"No")))</f>
        <v>#VALUE!</v>
      </c>
      <c r="AB706" s="5" t="s">
        <v>96</v>
      </c>
      <c r="AC706" t="e">
        <f>IF(Sheet1!W706="Councillors",4608,IF(Sheet1!W706="Information Technology Services Dept.",921,IF(Sheet1!W706="City Clerk and Solicitor Dept",1855,"No")))</f>
        <v>#VALUE!</v>
      </c>
      <c r="AD706" t="e">
        <f t="shared" si="63"/>
        <v>#VALUE!</v>
      </c>
      <c r="AE706" t="str">
        <f ca="1">IF(Sheet1!AM706="DC1MDB01","DC1",IF(Sheet1!AM706="DC1MDB02","DC1",IF(Sheet1!AM706="DC1MDB03","DC1",IF(Sheet1!AM706="DC1MDB04","DC1",IF(Sheet1!AM706="DC1MDB05","DC1",IF(Sheet1!AM706="DC1MDB06","DC1",IF(Sheet1!AM706="DC1MDB07","DC1",IF(Sheet1!AM706="DC1MDB08","DC1",IF(Sheet1!AM706="DC1MDB09","DC1",IF(Sheet1!AM706="DC1MDB10","DC1",IF(Sheet1!AM706="DC4MDB01","DC4",IF(Sheet1!AM706="DC4MDB02","DC4",IF(Sheet1!AM706="DC4MDB03","DC4",IF(Sheet1!AM706="DC4MDB04","DC4",IF(Sheet1!AM706="DC4MDB05","DC4",IF(Sheet1!AM706="DC4MDB06","DC4",IF(Sheet1!AM706="DC4MDB07","DC4",IF(Sheet1!AM706="DC4MDB08","DC4",IF(Sheet1!AM706="DC4MDB09","DC4",IF(Sheet1!AM706="DC4MDB10","DC4","$False"))))))))))))))))))))</f>
        <v>DC1</v>
      </c>
      <c r="AF706" t="s">
        <v>35</v>
      </c>
      <c r="AG706" t="e">
        <f t="shared" si="64"/>
        <v>#VALUE!</v>
      </c>
      <c r="AH706" t="e">
        <f t="shared" si="65"/>
        <v>#VALUE!</v>
      </c>
      <c r="AI706" t="s">
        <v>11</v>
      </c>
      <c r="AJ706" t="s">
        <v>12</v>
      </c>
      <c r="AK706" t="s">
        <v>13</v>
      </c>
      <c r="AL706" t="s">
        <v>14</v>
      </c>
      <c r="AM706" t="s">
        <v>5</v>
      </c>
      <c r="AN706" t="s">
        <v>15</v>
      </c>
      <c r="AO706" t="s">
        <v>16</v>
      </c>
      <c r="AP706" t="s">
        <v>17</v>
      </c>
      <c r="AQ706" t="s">
        <v>18</v>
      </c>
      <c r="AR706" t="s">
        <v>19</v>
      </c>
    </row>
    <row r="707" spans="1:44" ht="13.5" customHeight="1">
      <c r="A707" s="7"/>
      <c r="B707" s="7"/>
      <c r="C707" s="7"/>
      <c r="D707" s="8"/>
      <c r="F707" s="9" t="str">
        <f>(Sheet1!AE707)</f>
        <v/>
      </c>
      <c r="G707" t="str">
        <f>IF(OR(Sheet1!AH707="Yes",Sheet1!AF707="Yes"),"\\CMFP538\"&amp;Sheet1!AK707,"")</f>
        <v/>
      </c>
      <c r="H707" t="str">
        <f>IF(G707="","",Sheet1!AK707)</f>
        <v/>
      </c>
      <c r="I707" t="str">
        <f>IF(G707="","",Sheet1!AJ707)</f>
        <v/>
      </c>
      <c r="J707" t="e">
        <f>PROPER(Sheet1!Z707)</f>
        <v>#VALUE!</v>
      </c>
      <c r="K707" t="e">
        <f>PROPER(TRIM(IF(ISERROR(Sheet1!N707),Sheet1!Q707,Sheet1!N707)))</f>
        <v>#VALUE!</v>
      </c>
      <c r="L707" t="e">
        <f>PROPER(Sheet1!V707)</f>
        <v>#VALUE!</v>
      </c>
      <c r="M707" t="str">
        <f>TRIM(IF(ISERROR(Sheet1!P707),"",Sheet1!P707))</f>
        <v/>
      </c>
      <c r="N707" s="6" t="e">
        <f>(Sheet1!AA707)</f>
        <v>#VALUE!</v>
      </c>
      <c r="O707" s="6" t="e">
        <f t="shared" ref="O707:O770" si="67">LOWER(N707)</f>
        <v>#VALUE!</v>
      </c>
      <c r="P707" s="6" t="e">
        <f>IF(Sheet1!X707="No","No",IF(Sheet1!X707="","No","Yes"))</f>
        <v>#VALUE!</v>
      </c>
      <c r="Q707" t="e">
        <f>(Sheet1!AB707)</f>
        <v>#VALUE!</v>
      </c>
      <c r="R707" s="6" t="e">
        <f>IF(Sheet1!F707=FALSE,Q707,Sheet1!G707&amp;Sheet1!F707)</f>
        <v>#VALUE!</v>
      </c>
      <c r="S707" s="6" t="e">
        <f t="shared" ref="S707:S770" si="68">"RFAX:"&amp;Q707</f>
        <v>#VALUE!</v>
      </c>
      <c r="T707" s="6" t="e">
        <f>IF(Sheet1!A707=0,"C=US;A= ;P=Regional Municip;O=Lisgar;S="&amp;K707&amp;";"&amp;"G="&amp;L707&amp;";"&amp;"I="&amp;M707&amp;";","C=US;A= ;P=Regional Municip;O=Lisgar;S="&amp;K707&amp;";"&amp;"G="&amp;L707&amp;Sheet1!A707&amp;";"&amp;"I="&amp;M707&amp;";")</f>
        <v>#N/A</v>
      </c>
      <c r="U707" t="str">
        <f ca="1">(Sheet1!AM707)</f>
        <v>DC4MDB07</v>
      </c>
      <c r="V707" t="e">
        <f>(Sheet1!AC707)</f>
        <v>#VALUE!</v>
      </c>
      <c r="W707" t="e">
        <f>Sheet3!D707</f>
        <v>#VALUE!</v>
      </c>
      <c r="X707" t="e">
        <f>Sheet3!E707</f>
        <v>#VALUE!</v>
      </c>
      <c r="Y707" t="str">
        <f t="shared" si="66"/>
        <v/>
      </c>
      <c r="Z707" t="str">
        <f>IF(ISERROR(Sheet1!AI707),"",Sheet1!AI707)</f>
        <v/>
      </c>
      <c r="AA707" t="e">
        <f>IF(Sheet1!W707="Councillors",5120,IF(Sheet1!W707="Information Technology Services Dept.",1024,IF(Sheet1!W707="City Clerk and Solicitor Dept",1953,"No")))</f>
        <v>#VALUE!</v>
      </c>
      <c r="AB707" s="5" t="s">
        <v>96</v>
      </c>
      <c r="AC707" t="e">
        <f>IF(Sheet1!W707="Councillors",4608,IF(Sheet1!W707="Information Technology Services Dept.",921,IF(Sheet1!W707="City Clerk and Solicitor Dept",1855,"No")))</f>
        <v>#VALUE!</v>
      </c>
      <c r="AD707" t="e">
        <f t="shared" ref="AD707:AD770" si="69">IF(AC707&gt;="0","Yes","No")</f>
        <v>#VALUE!</v>
      </c>
      <c r="AE707" t="str">
        <f ca="1">IF(Sheet1!AM707="DC1MDB01","DC1",IF(Sheet1!AM707="DC1MDB02","DC1",IF(Sheet1!AM707="DC1MDB03","DC1",IF(Sheet1!AM707="DC1MDB04","DC1",IF(Sheet1!AM707="DC1MDB05","DC1",IF(Sheet1!AM707="DC1MDB06","DC1",IF(Sheet1!AM707="DC1MDB07","DC1",IF(Sheet1!AM707="DC1MDB08","DC1",IF(Sheet1!AM707="DC1MDB09","DC1",IF(Sheet1!AM707="DC1MDB10","DC1",IF(Sheet1!AM707="DC4MDB01","DC4",IF(Sheet1!AM707="DC4MDB02","DC4",IF(Sheet1!AM707="DC4MDB03","DC4",IF(Sheet1!AM707="DC4MDB04","DC4",IF(Sheet1!AM707="DC4MDB05","DC4",IF(Sheet1!AM707="DC4MDB06","DC4",IF(Sheet1!AM707="DC4MDB07","DC4",IF(Sheet1!AM707="DC4MDB08","DC4",IF(Sheet1!AM707="DC4MDB09","DC4",IF(Sheet1!AM707="DC4MDB10","DC4","$False"))))))))))))))))))))</f>
        <v>DC4</v>
      </c>
      <c r="AF707" t="s">
        <v>35</v>
      </c>
      <c r="AG707" t="e">
        <f t="shared" ref="AG707:AG770" si="70">IF(AA707=5120,"5GB",IF(AA707=1024,"1GB",IF(AA707=1953,"2GB","512MB")))</f>
        <v>#VALUE!</v>
      </c>
      <c r="AH707" t="e">
        <f t="shared" ref="AH707:AH770" si="71">IF(Q707="","","\&gt;C2C ArchiveOne Email Auto delete "&amp;AE707)</f>
        <v>#VALUE!</v>
      </c>
      <c r="AI707" t="s">
        <v>11</v>
      </c>
      <c r="AJ707" t="s">
        <v>12</v>
      </c>
      <c r="AK707" t="s">
        <v>13</v>
      </c>
      <c r="AL707" t="s">
        <v>14</v>
      </c>
      <c r="AM707" t="s">
        <v>5</v>
      </c>
      <c r="AN707" t="s">
        <v>15</v>
      </c>
      <c r="AO707" t="s">
        <v>16</v>
      </c>
      <c r="AP707" t="s">
        <v>17</v>
      </c>
      <c r="AQ707" t="s">
        <v>18</v>
      </c>
      <c r="AR707" t="s">
        <v>19</v>
      </c>
    </row>
    <row r="708" spans="1:44" ht="13.5" customHeight="1">
      <c r="A708" s="7"/>
      <c r="B708" s="7"/>
      <c r="C708" s="7"/>
      <c r="D708" s="8"/>
      <c r="F708" s="9" t="str">
        <f>(Sheet1!AE708)</f>
        <v/>
      </c>
      <c r="G708" t="str">
        <f>IF(OR(Sheet1!AH708="Yes",Sheet1!AF708="Yes"),"\\CMFP538\"&amp;Sheet1!AK708,"")</f>
        <v/>
      </c>
      <c r="H708" t="str">
        <f>IF(G708="","",Sheet1!AK708)</f>
        <v/>
      </c>
      <c r="I708" t="str">
        <f>IF(G708="","",Sheet1!AJ708)</f>
        <v/>
      </c>
      <c r="J708" t="e">
        <f>PROPER(Sheet1!Z708)</f>
        <v>#VALUE!</v>
      </c>
      <c r="K708" t="e">
        <f>PROPER(TRIM(IF(ISERROR(Sheet1!N708),Sheet1!Q708,Sheet1!N708)))</f>
        <v>#VALUE!</v>
      </c>
      <c r="L708" t="e">
        <f>PROPER(Sheet1!V708)</f>
        <v>#VALUE!</v>
      </c>
      <c r="M708" t="str">
        <f>TRIM(IF(ISERROR(Sheet1!P708),"",Sheet1!P708))</f>
        <v/>
      </c>
      <c r="N708" s="6" t="e">
        <f>(Sheet1!AA708)</f>
        <v>#VALUE!</v>
      </c>
      <c r="O708" s="6" t="e">
        <f t="shared" si="67"/>
        <v>#VALUE!</v>
      </c>
      <c r="P708" s="6" t="e">
        <f>IF(Sheet1!X708="No","No",IF(Sheet1!X708="","No","Yes"))</f>
        <v>#VALUE!</v>
      </c>
      <c r="Q708" t="e">
        <f>(Sheet1!AB708)</f>
        <v>#VALUE!</v>
      </c>
      <c r="R708" s="6" t="e">
        <f>IF(Sheet1!F708=FALSE,Q708,Sheet1!G708&amp;Sheet1!F708)</f>
        <v>#VALUE!</v>
      </c>
      <c r="S708" s="6" t="e">
        <f t="shared" si="68"/>
        <v>#VALUE!</v>
      </c>
      <c r="T708" s="6" t="e">
        <f>IF(Sheet1!A708=0,"C=US;A= ;P=Regional Municip;O=Lisgar;S="&amp;K708&amp;";"&amp;"G="&amp;L708&amp;";"&amp;"I="&amp;M708&amp;";","C=US;A= ;P=Regional Municip;O=Lisgar;S="&amp;K708&amp;";"&amp;"G="&amp;L708&amp;Sheet1!A708&amp;";"&amp;"I="&amp;M708&amp;";")</f>
        <v>#N/A</v>
      </c>
      <c r="U708" t="str">
        <f ca="1">(Sheet1!AM708)</f>
        <v>DC4MDB05</v>
      </c>
      <c r="V708" t="e">
        <f>(Sheet1!AC708)</f>
        <v>#VALUE!</v>
      </c>
      <c r="W708" t="e">
        <f>Sheet3!D708</f>
        <v>#VALUE!</v>
      </c>
      <c r="X708" t="e">
        <f>Sheet3!E708</f>
        <v>#VALUE!</v>
      </c>
      <c r="Y708" t="str">
        <f t="shared" si="66"/>
        <v/>
      </c>
      <c r="Z708" t="str">
        <f>IF(ISERROR(Sheet1!AI708),"",Sheet1!AI708)</f>
        <v/>
      </c>
      <c r="AA708" t="e">
        <f>IF(Sheet1!W708="Councillors",5120,IF(Sheet1!W708="Information Technology Services Dept.",1024,IF(Sheet1!W708="City Clerk and Solicitor Dept",1953,"No")))</f>
        <v>#VALUE!</v>
      </c>
      <c r="AB708" s="5" t="s">
        <v>96</v>
      </c>
      <c r="AC708" t="e">
        <f>IF(Sheet1!W708="Councillors",4608,IF(Sheet1!W708="Information Technology Services Dept.",921,IF(Sheet1!W708="City Clerk and Solicitor Dept",1855,"No")))</f>
        <v>#VALUE!</v>
      </c>
      <c r="AD708" t="e">
        <f t="shared" si="69"/>
        <v>#VALUE!</v>
      </c>
      <c r="AE708" t="str">
        <f ca="1">IF(Sheet1!AM708="DC1MDB01","DC1",IF(Sheet1!AM708="DC1MDB02","DC1",IF(Sheet1!AM708="DC1MDB03","DC1",IF(Sheet1!AM708="DC1MDB04","DC1",IF(Sheet1!AM708="DC1MDB05","DC1",IF(Sheet1!AM708="DC1MDB06","DC1",IF(Sheet1!AM708="DC1MDB07","DC1",IF(Sheet1!AM708="DC1MDB08","DC1",IF(Sheet1!AM708="DC1MDB09","DC1",IF(Sheet1!AM708="DC1MDB10","DC1",IF(Sheet1!AM708="DC4MDB01","DC4",IF(Sheet1!AM708="DC4MDB02","DC4",IF(Sheet1!AM708="DC4MDB03","DC4",IF(Sheet1!AM708="DC4MDB04","DC4",IF(Sheet1!AM708="DC4MDB05","DC4",IF(Sheet1!AM708="DC4MDB06","DC4",IF(Sheet1!AM708="DC4MDB07","DC4",IF(Sheet1!AM708="DC4MDB08","DC4",IF(Sheet1!AM708="DC4MDB09","DC4",IF(Sheet1!AM708="DC4MDB10","DC4","$False"))))))))))))))))))))</f>
        <v>DC4</v>
      </c>
      <c r="AF708" t="s">
        <v>35</v>
      </c>
      <c r="AG708" t="e">
        <f t="shared" si="70"/>
        <v>#VALUE!</v>
      </c>
      <c r="AH708" t="e">
        <f t="shared" si="71"/>
        <v>#VALUE!</v>
      </c>
      <c r="AI708" t="s">
        <v>11</v>
      </c>
      <c r="AJ708" t="s">
        <v>12</v>
      </c>
      <c r="AK708" t="s">
        <v>13</v>
      </c>
      <c r="AL708" t="s">
        <v>14</v>
      </c>
      <c r="AM708" t="s">
        <v>5</v>
      </c>
      <c r="AN708" t="s">
        <v>15</v>
      </c>
      <c r="AO708" t="s">
        <v>16</v>
      </c>
      <c r="AP708" t="s">
        <v>17</v>
      </c>
      <c r="AQ708" t="s">
        <v>18</v>
      </c>
      <c r="AR708" t="s">
        <v>19</v>
      </c>
    </row>
    <row r="709" spans="1:44" ht="13.5" customHeight="1">
      <c r="A709" s="7"/>
      <c r="B709" s="7"/>
      <c r="C709" s="7"/>
      <c r="D709" s="8"/>
      <c r="F709" s="9" t="str">
        <f>(Sheet1!AE709)</f>
        <v/>
      </c>
      <c r="G709" t="str">
        <f>IF(OR(Sheet1!AH709="Yes",Sheet1!AF709="Yes"),"\\CMFP538\"&amp;Sheet1!AK709,"")</f>
        <v/>
      </c>
      <c r="H709" t="str">
        <f>IF(G709="","",Sheet1!AK709)</f>
        <v/>
      </c>
      <c r="I709" t="str">
        <f>IF(G709="","",Sheet1!AJ709)</f>
        <v/>
      </c>
      <c r="J709" t="e">
        <f>PROPER(Sheet1!Z709)</f>
        <v>#VALUE!</v>
      </c>
      <c r="K709" t="e">
        <f>PROPER(TRIM(IF(ISERROR(Sheet1!N709),Sheet1!Q709,Sheet1!N709)))</f>
        <v>#VALUE!</v>
      </c>
      <c r="L709" t="e">
        <f>PROPER(Sheet1!V709)</f>
        <v>#VALUE!</v>
      </c>
      <c r="M709" t="str">
        <f>TRIM(IF(ISERROR(Sheet1!P709),"",Sheet1!P709))</f>
        <v/>
      </c>
      <c r="N709" s="6" t="e">
        <f>(Sheet1!AA709)</f>
        <v>#VALUE!</v>
      </c>
      <c r="O709" s="6" t="e">
        <f t="shared" si="67"/>
        <v>#VALUE!</v>
      </c>
      <c r="P709" s="6" t="e">
        <f>IF(Sheet1!X709="No","No",IF(Sheet1!X709="","No","Yes"))</f>
        <v>#VALUE!</v>
      </c>
      <c r="Q709" t="e">
        <f>(Sheet1!AB709)</f>
        <v>#VALUE!</v>
      </c>
      <c r="R709" s="6" t="e">
        <f>IF(Sheet1!F709=FALSE,Q709,Sheet1!G709&amp;Sheet1!F709)</f>
        <v>#VALUE!</v>
      </c>
      <c r="S709" s="6" t="e">
        <f t="shared" si="68"/>
        <v>#VALUE!</v>
      </c>
      <c r="T709" s="6" t="e">
        <f>IF(Sheet1!A709=0,"C=US;A= ;P=Regional Municip;O=Lisgar;S="&amp;K709&amp;";"&amp;"G="&amp;L709&amp;";"&amp;"I="&amp;M709&amp;";","C=US;A= ;P=Regional Municip;O=Lisgar;S="&amp;K709&amp;";"&amp;"G="&amp;L709&amp;Sheet1!A709&amp;";"&amp;"I="&amp;M709&amp;";")</f>
        <v>#N/A</v>
      </c>
      <c r="U709" t="str">
        <f ca="1">(Sheet1!AM709)</f>
        <v>DC4MDB02</v>
      </c>
      <c r="V709" t="e">
        <f>(Sheet1!AC709)</f>
        <v>#VALUE!</v>
      </c>
      <c r="W709" t="e">
        <f>Sheet3!D709</f>
        <v>#VALUE!</v>
      </c>
      <c r="X709" t="e">
        <f>Sheet3!E709</f>
        <v>#VALUE!</v>
      </c>
      <c r="Y709" t="str">
        <f t="shared" si="66"/>
        <v/>
      </c>
      <c r="Z709" t="str">
        <f>IF(ISERROR(Sheet1!AI709),"",Sheet1!AI709)</f>
        <v/>
      </c>
      <c r="AA709" t="e">
        <f>IF(Sheet1!W709="Councillors",5120,IF(Sheet1!W709="Information Technology Services Dept.",1024,IF(Sheet1!W709="City Clerk and Solicitor Dept",1953,"No")))</f>
        <v>#VALUE!</v>
      </c>
      <c r="AB709" s="5" t="s">
        <v>96</v>
      </c>
      <c r="AC709" t="e">
        <f>IF(Sheet1!W709="Councillors",4608,IF(Sheet1!W709="Information Technology Services Dept.",921,IF(Sheet1!W709="City Clerk and Solicitor Dept",1855,"No")))</f>
        <v>#VALUE!</v>
      </c>
      <c r="AD709" t="e">
        <f t="shared" si="69"/>
        <v>#VALUE!</v>
      </c>
      <c r="AE709" t="str">
        <f ca="1">IF(Sheet1!AM709="DC1MDB01","DC1",IF(Sheet1!AM709="DC1MDB02","DC1",IF(Sheet1!AM709="DC1MDB03","DC1",IF(Sheet1!AM709="DC1MDB04","DC1",IF(Sheet1!AM709="DC1MDB05","DC1",IF(Sheet1!AM709="DC1MDB06","DC1",IF(Sheet1!AM709="DC1MDB07","DC1",IF(Sheet1!AM709="DC1MDB08","DC1",IF(Sheet1!AM709="DC1MDB09","DC1",IF(Sheet1!AM709="DC1MDB10","DC1",IF(Sheet1!AM709="DC4MDB01","DC4",IF(Sheet1!AM709="DC4MDB02","DC4",IF(Sheet1!AM709="DC4MDB03","DC4",IF(Sheet1!AM709="DC4MDB04","DC4",IF(Sheet1!AM709="DC4MDB05","DC4",IF(Sheet1!AM709="DC4MDB06","DC4",IF(Sheet1!AM709="DC4MDB07","DC4",IF(Sheet1!AM709="DC4MDB08","DC4",IF(Sheet1!AM709="DC4MDB09","DC4",IF(Sheet1!AM709="DC4MDB10","DC4","$False"))))))))))))))))))))</f>
        <v>DC4</v>
      </c>
      <c r="AF709" t="s">
        <v>35</v>
      </c>
      <c r="AG709" t="e">
        <f t="shared" si="70"/>
        <v>#VALUE!</v>
      </c>
      <c r="AH709" t="e">
        <f t="shared" si="71"/>
        <v>#VALUE!</v>
      </c>
      <c r="AI709" t="s">
        <v>11</v>
      </c>
      <c r="AJ709" t="s">
        <v>12</v>
      </c>
      <c r="AK709" t="s">
        <v>13</v>
      </c>
      <c r="AL709" t="s">
        <v>14</v>
      </c>
      <c r="AM709" t="s">
        <v>5</v>
      </c>
      <c r="AN709" t="s">
        <v>15</v>
      </c>
      <c r="AO709" t="s">
        <v>16</v>
      </c>
      <c r="AP709" t="s">
        <v>17</v>
      </c>
      <c r="AQ709" t="s">
        <v>18</v>
      </c>
      <c r="AR709" t="s">
        <v>19</v>
      </c>
    </row>
    <row r="710" spans="1:44" ht="13.5" customHeight="1">
      <c r="A710" s="7"/>
      <c r="B710" s="7"/>
      <c r="C710" s="7"/>
      <c r="D710" s="8"/>
      <c r="F710" s="9" t="str">
        <f>(Sheet1!AE710)</f>
        <v/>
      </c>
      <c r="G710" t="str">
        <f>IF(OR(Sheet1!AH710="Yes",Sheet1!AF710="Yes"),"\\CMFP538\"&amp;Sheet1!AK710,"")</f>
        <v/>
      </c>
      <c r="H710" t="str">
        <f>IF(G710="","",Sheet1!AK710)</f>
        <v/>
      </c>
      <c r="I710" t="str">
        <f>IF(G710="","",Sheet1!AJ710)</f>
        <v/>
      </c>
      <c r="J710" t="e">
        <f>PROPER(Sheet1!Z710)</f>
        <v>#VALUE!</v>
      </c>
      <c r="K710" t="e">
        <f>PROPER(TRIM(IF(ISERROR(Sheet1!N710),Sheet1!Q710,Sheet1!N710)))</f>
        <v>#VALUE!</v>
      </c>
      <c r="L710" t="e">
        <f>PROPER(Sheet1!V710)</f>
        <v>#VALUE!</v>
      </c>
      <c r="M710" t="str">
        <f>TRIM(IF(ISERROR(Sheet1!P710),"",Sheet1!P710))</f>
        <v/>
      </c>
      <c r="N710" s="6" t="e">
        <f>(Sheet1!AA710)</f>
        <v>#VALUE!</v>
      </c>
      <c r="O710" s="6" t="e">
        <f t="shared" si="67"/>
        <v>#VALUE!</v>
      </c>
      <c r="P710" s="6" t="e">
        <f>IF(Sheet1!X710="No","No",IF(Sheet1!X710="","No","Yes"))</f>
        <v>#VALUE!</v>
      </c>
      <c r="Q710" t="e">
        <f>(Sheet1!AB710)</f>
        <v>#VALUE!</v>
      </c>
      <c r="R710" s="6" t="e">
        <f>IF(Sheet1!F710=FALSE,Q710,Sheet1!G710&amp;Sheet1!F710)</f>
        <v>#VALUE!</v>
      </c>
      <c r="S710" s="6" t="e">
        <f t="shared" si="68"/>
        <v>#VALUE!</v>
      </c>
      <c r="T710" s="6" t="e">
        <f>IF(Sheet1!A710=0,"C=US;A= ;P=Regional Municip;O=Lisgar;S="&amp;K710&amp;";"&amp;"G="&amp;L710&amp;";"&amp;"I="&amp;M710&amp;";","C=US;A= ;P=Regional Municip;O=Lisgar;S="&amp;K710&amp;";"&amp;"G="&amp;L710&amp;Sheet1!A710&amp;";"&amp;"I="&amp;M710&amp;";")</f>
        <v>#N/A</v>
      </c>
      <c r="U710" t="str">
        <f ca="1">(Sheet1!AM710)</f>
        <v>DC1MDB09</v>
      </c>
      <c r="V710" t="e">
        <f>(Sheet1!AC710)</f>
        <v>#VALUE!</v>
      </c>
      <c r="W710" t="e">
        <f>Sheet3!D710</f>
        <v>#VALUE!</v>
      </c>
      <c r="X710" t="e">
        <f>Sheet3!E710</f>
        <v>#VALUE!</v>
      </c>
      <c r="Y710" t="str">
        <f t="shared" si="66"/>
        <v/>
      </c>
      <c r="Z710" t="str">
        <f>IF(ISERROR(Sheet1!AI710),"",Sheet1!AI710)</f>
        <v/>
      </c>
      <c r="AA710" t="e">
        <f>IF(Sheet1!W710="Councillors",5120,IF(Sheet1!W710="Information Technology Services Dept.",1024,IF(Sheet1!W710="City Clerk and Solicitor Dept",1953,"No")))</f>
        <v>#VALUE!</v>
      </c>
      <c r="AB710" s="5" t="s">
        <v>96</v>
      </c>
      <c r="AC710" t="e">
        <f>IF(Sheet1!W710="Councillors",4608,IF(Sheet1!W710="Information Technology Services Dept.",921,IF(Sheet1!W710="City Clerk and Solicitor Dept",1855,"No")))</f>
        <v>#VALUE!</v>
      </c>
      <c r="AD710" t="e">
        <f t="shared" si="69"/>
        <v>#VALUE!</v>
      </c>
      <c r="AE710" t="str">
        <f ca="1">IF(Sheet1!AM710="DC1MDB01","DC1",IF(Sheet1!AM710="DC1MDB02","DC1",IF(Sheet1!AM710="DC1MDB03","DC1",IF(Sheet1!AM710="DC1MDB04","DC1",IF(Sheet1!AM710="DC1MDB05","DC1",IF(Sheet1!AM710="DC1MDB06","DC1",IF(Sheet1!AM710="DC1MDB07","DC1",IF(Sheet1!AM710="DC1MDB08","DC1",IF(Sheet1!AM710="DC1MDB09","DC1",IF(Sheet1!AM710="DC1MDB10","DC1",IF(Sheet1!AM710="DC4MDB01","DC4",IF(Sheet1!AM710="DC4MDB02","DC4",IF(Sheet1!AM710="DC4MDB03","DC4",IF(Sheet1!AM710="DC4MDB04","DC4",IF(Sheet1!AM710="DC4MDB05","DC4",IF(Sheet1!AM710="DC4MDB06","DC4",IF(Sheet1!AM710="DC4MDB07","DC4",IF(Sheet1!AM710="DC4MDB08","DC4",IF(Sheet1!AM710="DC4MDB09","DC4",IF(Sheet1!AM710="DC4MDB10","DC4","$False"))))))))))))))))))))</f>
        <v>DC1</v>
      </c>
      <c r="AF710" t="s">
        <v>35</v>
      </c>
      <c r="AG710" t="e">
        <f t="shared" si="70"/>
        <v>#VALUE!</v>
      </c>
      <c r="AH710" t="e">
        <f t="shared" si="71"/>
        <v>#VALUE!</v>
      </c>
      <c r="AI710" t="s">
        <v>11</v>
      </c>
      <c r="AJ710" t="s">
        <v>12</v>
      </c>
      <c r="AK710" t="s">
        <v>13</v>
      </c>
      <c r="AL710" t="s">
        <v>14</v>
      </c>
      <c r="AM710" t="s">
        <v>5</v>
      </c>
      <c r="AN710" t="s">
        <v>15</v>
      </c>
      <c r="AO710" t="s">
        <v>16</v>
      </c>
      <c r="AP710" t="s">
        <v>17</v>
      </c>
      <c r="AQ710" t="s">
        <v>18</v>
      </c>
      <c r="AR710" t="s">
        <v>19</v>
      </c>
    </row>
    <row r="711" spans="1:44" ht="13.5" customHeight="1">
      <c r="A711" s="7"/>
      <c r="B711" s="7"/>
      <c r="C711" s="7"/>
      <c r="D711" s="8"/>
      <c r="F711" s="9" t="str">
        <f>(Sheet1!AE711)</f>
        <v/>
      </c>
      <c r="G711" t="str">
        <f>IF(OR(Sheet1!AH711="Yes",Sheet1!AF711="Yes"),"\\CMFP538\"&amp;Sheet1!AK711,"")</f>
        <v/>
      </c>
      <c r="H711" t="str">
        <f>IF(G711="","",Sheet1!AK711)</f>
        <v/>
      </c>
      <c r="I711" t="str">
        <f>IF(G711="","",Sheet1!AJ711)</f>
        <v/>
      </c>
      <c r="J711" t="e">
        <f>PROPER(Sheet1!Z711)</f>
        <v>#VALUE!</v>
      </c>
      <c r="K711" t="e">
        <f>PROPER(TRIM(IF(ISERROR(Sheet1!N711),Sheet1!Q711,Sheet1!N711)))</f>
        <v>#VALUE!</v>
      </c>
      <c r="L711" t="e">
        <f>PROPER(Sheet1!V711)</f>
        <v>#VALUE!</v>
      </c>
      <c r="M711" t="str">
        <f>TRIM(IF(ISERROR(Sheet1!P711),"",Sheet1!P711))</f>
        <v/>
      </c>
      <c r="N711" s="6" t="e">
        <f>(Sheet1!AA711)</f>
        <v>#VALUE!</v>
      </c>
      <c r="O711" s="6" t="e">
        <f t="shared" si="67"/>
        <v>#VALUE!</v>
      </c>
      <c r="P711" s="6" t="e">
        <f>IF(Sheet1!X711="No","No",IF(Sheet1!X711="","No","Yes"))</f>
        <v>#VALUE!</v>
      </c>
      <c r="Q711" t="e">
        <f>(Sheet1!AB711)</f>
        <v>#VALUE!</v>
      </c>
      <c r="R711" s="6" t="e">
        <f>IF(Sheet1!F711=FALSE,Q711,Sheet1!G711&amp;Sheet1!F711)</f>
        <v>#VALUE!</v>
      </c>
      <c r="S711" s="6" t="e">
        <f t="shared" si="68"/>
        <v>#VALUE!</v>
      </c>
      <c r="T711" s="6" t="e">
        <f>IF(Sheet1!A711=0,"C=US;A= ;P=Regional Municip;O=Lisgar;S="&amp;K711&amp;";"&amp;"G="&amp;L711&amp;";"&amp;"I="&amp;M711&amp;";","C=US;A= ;P=Regional Municip;O=Lisgar;S="&amp;K711&amp;";"&amp;"G="&amp;L711&amp;Sheet1!A711&amp;";"&amp;"I="&amp;M711&amp;";")</f>
        <v>#N/A</v>
      </c>
      <c r="U711" t="str">
        <f ca="1">(Sheet1!AM711)</f>
        <v>DC4MDB01</v>
      </c>
      <c r="V711" t="e">
        <f>(Sheet1!AC711)</f>
        <v>#VALUE!</v>
      </c>
      <c r="W711" t="e">
        <f>Sheet3!D711</f>
        <v>#VALUE!</v>
      </c>
      <c r="X711" t="e">
        <f>Sheet3!E711</f>
        <v>#VALUE!</v>
      </c>
      <c r="Y711" t="str">
        <f t="shared" si="66"/>
        <v/>
      </c>
      <c r="Z711" t="str">
        <f>IF(ISERROR(Sheet1!AI711),"",Sheet1!AI711)</f>
        <v/>
      </c>
      <c r="AA711" t="e">
        <f>IF(Sheet1!W711="Councillors",5120,IF(Sheet1!W711="Information Technology Services Dept.",1024,IF(Sheet1!W711="City Clerk and Solicitor Dept",1953,"No")))</f>
        <v>#VALUE!</v>
      </c>
      <c r="AB711" s="5" t="s">
        <v>96</v>
      </c>
      <c r="AC711" t="e">
        <f>IF(Sheet1!W711="Councillors",4608,IF(Sheet1!W711="Information Technology Services Dept.",921,IF(Sheet1!W711="City Clerk and Solicitor Dept",1855,"No")))</f>
        <v>#VALUE!</v>
      </c>
      <c r="AD711" t="e">
        <f t="shared" si="69"/>
        <v>#VALUE!</v>
      </c>
      <c r="AE711" t="str">
        <f ca="1">IF(Sheet1!AM711="DC1MDB01","DC1",IF(Sheet1!AM711="DC1MDB02","DC1",IF(Sheet1!AM711="DC1MDB03","DC1",IF(Sheet1!AM711="DC1MDB04","DC1",IF(Sheet1!AM711="DC1MDB05","DC1",IF(Sheet1!AM711="DC1MDB06","DC1",IF(Sheet1!AM711="DC1MDB07","DC1",IF(Sheet1!AM711="DC1MDB08","DC1",IF(Sheet1!AM711="DC1MDB09","DC1",IF(Sheet1!AM711="DC1MDB10","DC1",IF(Sheet1!AM711="DC4MDB01","DC4",IF(Sheet1!AM711="DC4MDB02","DC4",IF(Sheet1!AM711="DC4MDB03","DC4",IF(Sheet1!AM711="DC4MDB04","DC4",IF(Sheet1!AM711="DC4MDB05","DC4",IF(Sheet1!AM711="DC4MDB06","DC4",IF(Sheet1!AM711="DC4MDB07","DC4",IF(Sheet1!AM711="DC4MDB08","DC4",IF(Sheet1!AM711="DC4MDB09","DC4",IF(Sheet1!AM711="DC4MDB10","DC4","$False"))))))))))))))))))))</f>
        <v>DC4</v>
      </c>
      <c r="AF711" t="s">
        <v>35</v>
      </c>
      <c r="AG711" t="e">
        <f t="shared" si="70"/>
        <v>#VALUE!</v>
      </c>
      <c r="AH711" t="e">
        <f t="shared" si="71"/>
        <v>#VALUE!</v>
      </c>
      <c r="AI711" t="s">
        <v>11</v>
      </c>
      <c r="AJ711" t="s">
        <v>12</v>
      </c>
      <c r="AK711" t="s">
        <v>13</v>
      </c>
      <c r="AL711" t="s">
        <v>14</v>
      </c>
      <c r="AM711" t="s">
        <v>5</v>
      </c>
      <c r="AN711" t="s">
        <v>15</v>
      </c>
      <c r="AO711" t="s">
        <v>16</v>
      </c>
      <c r="AP711" t="s">
        <v>17</v>
      </c>
      <c r="AQ711" t="s">
        <v>18</v>
      </c>
      <c r="AR711" t="s">
        <v>19</v>
      </c>
    </row>
    <row r="712" spans="1:44" ht="13.5" customHeight="1">
      <c r="A712" s="7"/>
      <c r="B712" s="7"/>
      <c r="C712" s="7"/>
      <c r="D712" s="8"/>
      <c r="F712" s="9" t="str">
        <f>(Sheet1!AE712)</f>
        <v/>
      </c>
      <c r="G712" t="str">
        <f>IF(OR(Sheet1!AH712="Yes",Sheet1!AF712="Yes"),"\\CMFP538\"&amp;Sheet1!AK712,"")</f>
        <v/>
      </c>
      <c r="H712" t="str">
        <f>IF(G712="","",Sheet1!AK712)</f>
        <v/>
      </c>
      <c r="I712" t="str">
        <f>IF(G712="","",Sheet1!AJ712)</f>
        <v/>
      </c>
      <c r="J712" t="e">
        <f>PROPER(Sheet1!Z712)</f>
        <v>#VALUE!</v>
      </c>
      <c r="K712" t="e">
        <f>PROPER(TRIM(IF(ISERROR(Sheet1!N712),Sheet1!Q712,Sheet1!N712)))</f>
        <v>#VALUE!</v>
      </c>
      <c r="L712" t="e">
        <f>PROPER(Sheet1!V712)</f>
        <v>#VALUE!</v>
      </c>
      <c r="M712" t="str">
        <f>TRIM(IF(ISERROR(Sheet1!P712),"",Sheet1!P712))</f>
        <v/>
      </c>
      <c r="N712" s="6" t="e">
        <f>(Sheet1!AA712)</f>
        <v>#VALUE!</v>
      </c>
      <c r="O712" s="6" t="e">
        <f t="shared" si="67"/>
        <v>#VALUE!</v>
      </c>
      <c r="P712" s="6" t="e">
        <f>IF(Sheet1!X712="No","No",IF(Sheet1!X712="","No","Yes"))</f>
        <v>#VALUE!</v>
      </c>
      <c r="Q712" t="e">
        <f>(Sheet1!AB712)</f>
        <v>#VALUE!</v>
      </c>
      <c r="R712" s="6" t="e">
        <f>IF(Sheet1!F712=FALSE,Q712,Sheet1!G712&amp;Sheet1!F712)</f>
        <v>#VALUE!</v>
      </c>
      <c r="S712" s="6" t="e">
        <f t="shared" si="68"/>
        <v>#VALUE!</v>
      </c>
      <c r="T712" s="6" t="e">
        <f>IF(Sheet1!A712=0,"C=US;A= ;P=Regional Municip;O=Lisgar;S="&amp;K712&amp;";"&amp;"G="&amp;L712&amp;";"&amp;"I="&amp;M712&amp;";","C=US;A= ;P=Regional Municip;O=Lisgar;S="&amp;K712&amp;";"&amp;"G="&amp;L712&amp;Sheet1!A712&amp;";"&amp;"I="&amp;M712&amp;";")</f>
        <v>#N/A</v>
      </c>
      <c r="U712" t="str">
        <f ca="1">(Sheet1!AM712)</f>
        <v>DC4MDB04</v>
      </c>
      <c r="V712" t="e">
        <f>(Sheet1!AC712)</f>
        <v>#VALUE!</v>
      </c>
      <c r="W712" t="e">
        <f>Sheet3!D712</f>
        <v>#VALUE!</v>
      </c>
      <c r="X712" t="e">
        <f>Sheet3!E712</f>
        <v>#VALUE!</v>
      </c>
      <c r="Y712" t="str">
        <f t="shared" si="66"/>
        <v/>
      </c>
      <c r="Z712" t="str">
        <f>IF(ISERROR(Sheet1!AI712),"",Sheet1!AI712)</f>
        <v/>
      </c>
      <c r="AA712" t="e">
        <f>IF(Sheet1!W712="Councillors",5120,IF(Sheet1!W712="Information Technology Services Dept.",1024,IF(Sheet1!W712="City Clerk and Solicitor Dept",1953,"No")))</f>
        <v>#VALUE!</v>
      </c>
      <c r="AB712" s="5" t="s">
        <v>96</v>
      </c>
      <c r="AC712" t="e">
        <f>IF(Sheet1!W712="Councillors",4608,IF(Sheet1!W712="Information Technology Services Dept.",921,IF(Sheet1!W712="City Clerk and Solicitor Dept",1855,"No")))</f>
        <v>#VALUE!</v>
      </c>
      <c r="AD712" t="e">
        <f t="shared" si="69"/>
        <v>#VALUE!</v>
      </c>
      <c r="AE712" t="str">
        <f ca="1">IF(Sheet1!AM712="DC1MDB01","DC1",IF(Sheet1!AM712="DC1MDB02","DC1",IF(Sheet1!AM712="DC1MDB03","DC1",IF(Sheet1!AM712="DC1MDB04","DC1",IF(Sheet1!AM712="DC1MDB05","DC1",IF(Sheet1!AM712="DC1MDB06","DC1",IF(Sheet1!AM712="DC1MDB07","DC1",IF(Sheet1!AM712="DC1MDB08","DC1",IF(Sheet1!AM712="DC1MDB09","DC1",IF(Sheet1!AM712="DC1MDB10","DC1",IF(Sheet1!AM712="DC4MDB01","DC4",IF(Sheet1!AM712="DC4MDB02","DC4",IF(Sheet1!AM712="DC4MDB03","DC4",IF(Sheet1!AM712="DC4MDB04","DC4",IF(Sheet1!AM712="DC4MDB05","DC4",IF(Sheet1!AM712="DC4MDB06","DC4",IF(Sheet1!AM712="DC4MDB07","DC4",IF(Sheet1!AM712="DC4MDB08","DC4",IF(Sheet1!AM712="DC4MDB09","DC4",IF(Sheet1!AM712="DC4MDB10","DC4","$False"))))))))))))))))))))</f>
        <v>DC4</v>
      </c>
      <c r="AF712" t="s">
        <v>35</v>
      </c>
      <c r="AG712" t="e">
        <f t="shared" si="70"/>
        <v>#VALUE!</v>
      </c>
      <c r="AH712" t="e">
        <f t="shared" si="71"/>
        <v>#VALUE!</v>
      </c>
      <c r="AI712" t="s">
        <v>11</v>
      </c>
      <c r="AJ712" t="s">
        <v>12</v>
      </c>
      <c r="AK712" t="s">
        <v>13</v>
      </c>
      <c r="AL712" t="s">
        <v>14</v>
      </c>
      <c r="AM712" t="s">
        <v>5</v>
      </c>
      <c r="AN712" t="s">
        <v>15</v>
      </c>
      <c r="AO712" t="s">
        <v>16</v>
      </c>
      <c r="AP712" t="s">
        <v>17</v>
      </c>
      <c r="AQ712" t="s">
        <v>18</v>
      </c>
      <c r="AR712" t="s">
        <v>19</v>
      </c>
    </row>
    <row r="713" spans="1:44" ht="13.5" customHeight="1">
      <c r="A713" s="7"/>
      <c r="B713" s="7"/>
      <c r="C713" s="7"/>
      <c r="D713" s="8"/>
      <c r="F713" s="9" t="str">
        <f>(Sheet1!AE713)</f>
        <v/>
      </c>
      <c r="G713" t="str">
        <f>IF(OR(Sheet1!AH713="Yes",Sheet1!AF713="Yes"),"\\CMFP538\"&amp;Sheet1!AK713,"")</f>
        <v/>
      </c>
      <c r="H713" t="str">
        <f>IF(G713="","",Sheet1!AK713)</f>
        <v/>
      </c>
      <c r="I713" t="str">
        <f>IF(G713="","",Sheet1!AJ713)</f>
        <v/>
      </c>
      <c r="J713" t="e">
        <f>PROPER(Sheet1!Z713)</f>
        <v>#VALUE!</v>
      </c>
      <c r="K713" t="e">
        <f>PROPER(TRIM(IF(ISERROR(Sheet1!N713),Sheet1!Q713,Sheet1!N713)))</f>
        <v>#VALUE!</v>
      </c>
      <c r="L713" t="e">
        <f>PROPER(Sheet1!V713)</f>
        <v>#VALUE!</v>
      </c>
      <c r="M713" t="str">
        <f>TRIM(IF(ISERROR(Sheet1!P713),"",Sheet1!P713))</f>
        <v/>
      </c>
      <c r="N713" s="6" t="e">
        <f>(Sheet1!AA713)</f>
        <v>#VALUE!</v>
      </c>
      <c r="O713" s="6" t="e">
        <f t="shared" si="67"/>
        <v>#VALUE!</v>
      </c>
      <c r="P713" s="6" t="e">
        <f>IF(Sheet1!X713="No","No",IF(Sheet1!X713="","No","Yes"))</f>
        <v>#VALUE!</v>
      </c>
      <c r="Q713" t="e">
        <f>(Sheet1!AB713)</f>
        <v>#VALUE!</v>
      </c>
      <c r="R713" s="6" t="e">
        <f>IF(Sheet1!F713=FALSE,Q713,Sheet1!G713&amp;Sheet1!F713)</f>
        <v>#VALUE!</v>
      </c>
      <c r="S713" s="6" t="e">
        <f t="shared" si="68"/>
        <v>#VALUE!</v>
      </c>
      <c r="T713" s="6" t="e">
        <f>IF(Sheet1!A713=0,"C=US;A= ;P=Regional Municip;O=Lisgar;S="&amp;K713&amp;";"&amp;"G="&amp;L713&amp;";"&amp;"I="&amp;M713&amp;";","C=US;A= ;P=Regional Municip;O=Lisgar;S="&amp;K713&amp;";"&amp;"G="&amp;L713&amp;Sheet1!A713&amp;";"&amp;"I="&amp;M713&amp;";")</f>
        <v>#N/A</v>
      </c>
      <c r="U713" t="str">
        <f ca="1">(Sheet1!AM713)</f>
        <v>DC1MDB10</v>
      </c>
      <c r="V713" t="e">
        <f>(Sheet1!AC713)</f>
        <v>#VALUE!</v>
      </c>
      <c r="W713" t="e">
        <f>Sheet3!D713</f>
        <v>#VALUE!</v>
      </c>
      <c r="X713" t="e">
        <f>Sheet3!E713</f>
        <v>#VALUE!</v>
      </c>
      <c r="Y713" t="str">
        <f t="shared" si="66"/>
        <v/>
      </c>
      <c r="Z713" t="str">
        <f>IF(ISERROR(Sheet1!AI713),"",Sheet1!AI713)</f>
        <v/>
      </c>
      <c r="AA713" t="e">
        <f>IF(Sheet1!W713="Councillors",5120,IF(Sheet1!W713="Information Technology Services Dept.",1024,IF(Sheet1!W713="City Clerk and Solicitor Dept",1953,"No")))</f>
        <v>#VALUE!</v>
      </c>
      <c r="AB713" s="5" t="s">
        <v>96</v>
      </c>
      <c r="AC713" t="e">
        <f>IF(Sheet1!W713="Councillors",4608,IF(Sheet1!W713="Information Technology Services Dept.",921,IF(Sheet1!W713="City Clerk and Solicitor Dept",1855,"No")))</f>
        <v>#VALUE!</v>
      </c>
      <c r="AD713" t="e">
        <f t="shared" si="69"/>
        <v>#VALUE!</v>
      </c>
      <c r="AE713" t="str">
        <f ca="1">IF(Sheet1!AM713="DC1MDB01","DC1",IF(Sheet1!AM713="DC1MDB02","DC1",IF(Sheet1!AM713="DC1MDB03","DC1",IF(Sheet1!AM713="DC1MDB04","DC1",IF(Sheet1!AM713="DC1MDB05","DC1",IF(Sheet1!AM713="DC1MDB06","DC1",IF(Sheet1!AM713="DC1MDB07","DC1",IF(Sheet1!AM713="DC1MDB08","DC1",IF(Sheet1!AM713="DC1MDB09","DC1",IF(Sheet1!AM713="DC1MDB10","DC1",IF(Sheet1!AM713="DC4MDB01","DC4",IF(Sheet1!AM713="DC4MDB02","DC4",IF(Sheet1!AM713="DC4MDB03","DC4",IF(Sheet1!AM713="DC4MDB04","DC4",IF(Sheet1!AM713="DC4MDB05","DC4",IF(Sheet1!AM713="DC4MDB06","DC4",IF(Sheet1!AM713="DC4MDB07","DC4",IF(Sheet1!AM713="DC4MDB08","DC4",IF(Sheet1!AM713="DC4MDB09","DC4",IF(Sheet1!AM713="DC4MDB10","DC4","$False"))))))))))))))))))))</f>
        <v>DC1</v>
      </c>
      <c r="AF713" t="s">
        <v>35</v>
      </c>
      <c r="AG713" t="e">
        <f t="shared" si="70"/>
        <v>#VALUE!</v>
      </c>
      <c r="AH713" t="e">
        <f t="shared" si="71"/>
        <v>#VALUE!</v>
      </c>
      <c r="AI713" t="s">
        <v>11</v>
      </c>
      <c r="AJ713" t="s">
        <v>12</v>
      </c>
      <c r="AK713" t="s">
        <v>13</v>
      </c>
      <c r="AL713" t="s">
        <v>14</v>
      </c>
      <c r="AM713" t="s">
        <v>5</v>
      </c>
      <c r="AN713" t="s">
        <v>15</v>
      </c>
      <c r="AO713" t="s">
        <v>16</v>
      </c>
      <c r="AP713" t="s">
        <v>17</v>
      </c>
      <c r="AQ713" t="s">
        <v>18</v>
      </c>
      <c r="AR713" t="s">
        <v>19</v>
      </c>
    </row>
    <row r="714" spans="1:44" ht="13.5" customHeight="1">
      <c r="A714" s="7"/>
      <c r="B714" s="7"/>
      <c r="C714" s="7"/>
      <c r="D714" s="8"/>
      <c r="F714" s="9" t="str">
        <f>(Sheet1!AE714)</f>
        <v/>
      </c>
      <c r="G714" t="str">
        <f>IF(OR(Sheet1!AH714="Yes",Sheet1!AF714="Yes"),"\\CMFP538\"&amp;Sheet1!AK714,"")</f>
        <v/>
      </c>
      <c r="H714" t="str">
        <f>IF(G714="","",Sheet1!AK714)</f>
        <v/>
      </c>
      <c r="I714" t="str">
        <f>IF(G714="","",Sheet1!AJ714)</f>
        <v/>
      </c>
      <c r="J714" t="e">
        <f>PROPER(Sheet1!Z714)</f>
        <v>#VALUE!</v>
      </c>
      <c r="K714" t="e">
        <f>PROPER(TRIM(IF(ISERROR(Sheet1!N714),Sheet1!Q714,Sheet1!N714)))</f>
        <v>#VALUE!</v>
      </c>
      <c r="L714" t="e">
        <f>PROPER(Sheet1!V714)</f>
        <v>#VALUE!</v>
      </c>
      <c r="M714" t="str">
        <f>TRIM(IF(ISERROR(Sheet1!P714),"",Sheet1!P714))</f>
        <v/>
      </c>
      <c r="N714" s="6" t="e">
        <f>(Sheet1!AA714)</f>
        <v>#VALUE!</v>
      </c>
      <c r="O714" s="6" t="e">
        <f t="shared" si="67"/>
        <v>#VALUE!</v>
      </c>
      <c r="P714" s="6" t="e">
        <f>IF(Sheet1!X714="No","No",IF(Sheet1!X714="","No","Yes"))</f>
        <v>#VALUE!</v>
      </c>
      <c r="Q714" t="e">
        <f>(Sheet1!AB714)</f>
        <v>#VALUE!</v>
      </c>
      <c r="R714" s="6" t="e">
        <f>IF(Sheet1!F714=FALSE,Q714,Sheet1!G714&amp;Sheet1!F714)</f>
        <v>#VALUE!</v>
      </c>
      <c r="S714" s="6" t="e">
        <f t="shared" si="68"/>
        <v>#VALUE!</v>
      </c>
      <c r="T714" s="6" t="e">
        <f>IF(Sheet1!A714=0,"C=US;A= ;P=Regional Municip;O=Lisgar;S="&amp;K714&amp;";"&amp;"G="&amp;L714&amp;";"&amp;"I="&amp;M714&amp;";","C=US;A= ;P=Regional Municip;O=Lisgar;S="&amp;K714&amp;";"&amp;"G="&amp;L714&amp;Sheet1!A714&amp;";"&amp;"I="&amp;M714&amp;";")</f>
        <v>#N/A</v>
      </c>
      <c r="U714" t="str">
        <f ca="1">(Sheet1!AM714)</f>
        <v>DC4MDB01</v>
      </c>
      <c r="V714" t="e">
        <f>(Sheet1!AC714)</f>
        <v>#VALUE!</v>
      </c>
      <c r="W714" t="e">
        <f>Sheet3!D714</f>
        <v>#VALUE!</v>
      </c>
      <c r="X714" t="e">
        <f>Sheet3!E714</f>
        <v>#VALUE!</v>
      </c>
      <c r="Y714" t="str">
        <f t="shared" si="66"/>
        <v/>
      </c>
      <c r="Z714" t="str">
        <f>IF(ISERROR(Sheet1!AI714),"",Sheet1!AI714)</f>
        <v/>
      </c>
      <c r="AA714" t="e">
        <f>IF(Sheet1!W714="Councillors",5120,IF(Sheet1!W714="Information Technology Services Dept.",1024,IF(Sheet1!W714="City Clerk and Solicitor Dept",1953,"No")))</f>
        <v>#VALUE!</v>
      </c>
      <c r="AB714" s="5" t="s">
        <v>96</v>
      </c>
      <c r="AC714" t="e">
        <f>IF(Sheet1!W714="Councillors",4608,IF(Sheet1!W714="Information Technology Services Dept.",921,IF(Sheet1!W714="City Clerk and Solicitor Dept",1855,"No")))</f>
        <v>#VALUE!</v>
      </c>
      <c r="AD714" t="e">
        <f t="shared" si="69"/>
        <v>#VALUE!</v>
      </c>
      <c r="AE714" t="str">
        <f ca="1">IF(Sheet1!AM714="DC1MDB01","DC1",IF(Sheet1!AM714="DC1MDB02","DC1",IF(Sheet1!AM714="DC1MDB03","DC1",IF(Sheet1!AM714="DC1MDB04","DC1",IF(Sheet1!AM714="DC1MDB05","DC1",IF(Sheet1!AM714="DC1MDB06","DC1",IF(Sheet1!AM714="DC1MDB07","DC1",IF(Sheet1!AM714="DC1MDB08","DC1",IF(Sheet1!AM714="DC1MDB09","DC1",IF(Sheet1!AM714="DC1MDB10","DC1",IF(Sheet1!AM714="DC4MDB01","DC4",IF(Sheet1!AM714="DC4MDB02","DC4",IF(Sheet1!AM714="DC4MDB03","DC4",IF(Sheet1!AM714="DC4MDB04","DC4",IF(Sheet1!AM714="DC4MDB05","DC4",IF(Sheet1!AM714="DC4MDB06","DC4",IF(Sheet1!AM714="DC4MDB07","DC4",IF(Sheet1!AM714="DC4MDB08","DC4",IF(Sheet1!AM714="DC4MDB09","DC4",IF(Sheet1!AM714="DC4MDB10","DC4","$False"))))))))))))))))))))</f>
        <v>DC4</v>
      </c>
      <c r="AF714" t="s">
        <v>35</v>
      </c>
      <c r="AG714" t="e">
        <f t="shared" si="70"/>
        <v>#VALUE!</v>
      </c>
      <c r="AH714" t="e">
        <f t="shared" si="71"/>
        <v>#VALUE!</v>
      </c>
      <c r="AI714" t="s">
        <v>11</v>
      </c>
      <c r="AJ714" t="s">
        <v>12</v>
      </c>
      <c r="AK714" t="s">
        <v>13</v>
      </c>
      <c r="AL714" t="s">
        <v>14</v>
      </c>
      <c r="AM714" t="s">
        <v>5</v>
      </c>
      <c r="AN714" t="s">
        <v>15</v>
      </c>
      <c r="AO714" t="s">
        <v>16</v>
      </c>
      <c r="AP714" t="s">
        <v>17</v>
      </c>
      <c r="AQ714" t="s">
        <v>18</v>
      </c>
      <c r="AR714" t="s">
        <v>19</v>
      </c>
    </row>
    <row r="715" spans="1:44" ht="13.5" customHeight="1">
      <c r="A715" s="7"/>
      <c r="B715" s="7"/>
      <c r="C715" s="7"/>
      <c r="D715" s="8"/>
      <c r="F715" s="9" t="str">
        <f>(Sheet1!AE715)</f>
        <v/>
      </c>
      <c r="G715" t="str">
        <f>IF(OR(Sheet1!AH715="Yes",Sheet1!AF715="Yes"),"\\CMFP538\"&amp;Sheet1!AK715,"")</f>
        <v/>
      </c>
      <c r="H715" t="str">
        <f>IF(G715="","",Sheet1!AK715)</f>
        <v/>
      </c>
      <c r="I715" t="str">
        <f>IF(G715="","",Sheet1!AJ715)</f>
        <v/>
      </c>
      <c r="J715" t="e">
        <f>PROPER(Sheet1!Z715)</f>
        <v>#VALUE!</v>
      </c>
      <c r="K715" t="e">
        <f>PROPER(TRIM(IF(ISERROR(Sheet1!N715),Sheet1!Q715,Sheet1!N715)))</f>
        <v>#VALUE!</v>
      </c>
      <c r="L715" t="e">
        <f>PROPER(Sheet1!V715)</f>
        <v>#VALUE!</v>
      </c>
      <c r="M715" t="str">
        <f>TRIM(IF(ISERROR(Sheet1!P715),"",Sheet1!P715))</f>
        <v/>
      </c>
      <c r="N715" s="6" t="e">
        <f>(Sheet1!AA715)</f>
        <v>#VALUE!</v>
      </c>
      <c r="O715" s="6" t="e">
        <f t="shared" si="67"/>
        <v>#VALUE!</v>
      </c>
      <c r="P715" s="6" t="e">
        <f>IF(Sheet1!X715="No","No",IF(Sheet1!X715="","No","Yes"))</f>
        <v>#VALUE!</v>
      </c>
      <c r="Q715" t="e">
        <f>(Sheet1!AB715)</f>
        <v>#VALUE!</v>
      </c>
      <c r="R715" s="6" t="e">
        <f>IF(Sheet1!F715=FALSE,Q715,Sheet1!G715&amp;Sheet1!F715)</f>
        <v>#VALUE!</v>
      </c>
      <c r="S715" s="6" t="e">
        <f t="shared" si="68"/>
        <v>#VALUE!</v>
      </c>
      <c r="T715" s="6" t="e">
        <f>IF(Sheet1!A715=0,"C=US;A= ;P=Regional Municip;O=Lisgar;S="&amp;K715&amp;";"&amp;"G="&amp;L715&amp;";"&amp;"I="&amp;M715&amp;";","C=US;A= ;P=Regional Municip;O=Lisgar;S="&amp;K715&amp;";"&amp;"G="&amp;L715&amp;Sheet1!A715&amp;";"&amp;"I="&amp;M715&amp;";")</f>
        <v>#N/A</v>
      </c>
      <c r="U715" t="str">
        <f ca="1">(Sheet1!AM715)</f>
        <v>DC1MDB10</v>
      </c>
      <c r="V715" t="e">
        <f>(Sheet1!AC715)</f>
        <v>#VALUE!</v>
      </c>
      <c r="W715" t="e">
        <f>Sheet3!D715</f>
        <v>#VALUE!</v>
      </c>
      <c r="X715" t="e">
        <f>Sheet3!E715</f>
        <v>#VALUE!</v>
      </c>
      <c r="Y715" t="str">
        <f t="shared" si="66"/>
        <v/>
      </c>
      <c r="Z715" t="str">
        <f>IF(ISERROR(Sheet1!AI715),"",Sheet1!AI715)</f>
        <v/>
      </c>
      <c r="AA715" t="e">
        <f>IF(Sheet1!W715="Councillors",5120,IF(Sheet1!W715="Information Technology Services Dept.",1024,IF(Sheet1!W715="City Clerk and Solicitor Dept",1953,"No")))</f>
        <v>#VALUE!</v>
      </c>
      <c r="AB715" s="5" t="s">
        <v>96</v>
      </c>
      <c r="AC715" t="e">
        <f>IF(Sheet1!W715="Councillors",4608,IF(Sheet1!W715="Information Technology Services Dept.",921,IF(Sheet1!W715="City Clerk and Solicitor Dept",1855,"No")))</f>
        <v>#VALUE!</v>
      </c>
      <c r="AD715" t="e">
        <f t="shared" si="69"/>
        <v>#VALUE!</v>
      </c>
      <c r="AE715" t="str">
        <f ca="1">IF(Sheet1!AM715="DC1MDB01","DC1",IF(Sheet1!AM715="DC1MDB02","DC1",IF(Sheet1!AM715="DC1MDB03","DC1",IF(Sheet1!AM715="DC1MDB04","DC1",IF(Sheet1!AM715="DC1MDB05","DC1",IF(Sheet1!AM715="DC1MDB06","DC1",IF(Sheet1!AM715="DC1MDB07","DC1",IF(Sheet1!AM715="DC1MDB08","DC1",IF(Sheet1!AM715="DC1MDB09","DC1",IF(Sheet1!AM715="DC1MDB10","DC1",IF(Sheet1!AM715="DC4MDB01","DC4",IF(Sheet1!AM715="DC4MDB02","DC4",IF(Sheet1!AM715="DC4MDB03","DC4",IF(Sheet1!AM715="DC4MDB04","DC4",IF(Sheet1!AM715="DC4MDB05","DC4",IF(Sheet1!AM715="DC4MDB06","DC4",IF(Sheet1!AM715="DC4MDB07","DC4",IF(Sheet1!AM715="DC4MDB08","DC4",IF(Sheet1!AM715="DC4MDB09","DC4",IF(Sheet1!AM715="DC4MDB10","DC4","$False"))))))))))))))))))))</f>
        <v>DC1</v>
      </c>
      <c r="AF715" t="s">
        <v>35</v>
      </c>
      <c r="AG715" t="e">
        <f t="shared" si="70"/>
        <v>#VALUE!</v>
      </c>
      <c r="AH715" t="e">
        <f t="shared" si="71"/>
        <v>#VALUE!</v>
      </c>
      <c r="AI715" t="s">
        <v>11</v>
      </c>
      <c r="AJ715" t="s">
        <v>12</v>
      </c>
      <c r="AK715" t="s">
        <v>13</v>
      </c>
      <c r="AL715" t="s">
        <v>14</v>
      </c>
      <c r="AM715" t="s">
        <v>5</v>
      </c>
      <c r="AN715" t="s">
        <v>15</v>
      </c>
      <c r="AO715" t="s">
        <v>16</v>
      </c>
      <c r="AP715" t="s">
        <v>17</v>
      </c>
      <c r="AQ715" t="s">
        <v>18</v>
      </c>
      <c r="AR715" t="s">
        <v>19</v>
      </c>
    </row>
    <row r="716" spans="1:44" ht="13.5" customHeight="1">
      <c r="A716" s="7"/>
      <c r="B716" s="7"/>
      <c r="C716" s="7"/>
      <c r="D716" s="8"/>
      <c r="F716" s="9" t="str">
        <f>(Sheet1!AE716)</f>
        <v/>
      </c>
      <c r="G716" t="str">
        <f>IF(OR(Sheet1!AH716="Yes",Sheet1!AF716="Yes"),"\\CMFP538\"&amp;Sheet1!AK716,"")</f>
        <v/>
      </c>
      <c r="H716" t="str">
        <f>IF(G716="","",Sheet1!AK716)</f>
        <v/>
      </c>
      <c r="I716" t="str">
        <f>IF(G716="","",Sheet1!AJ716)</f>
        <v/>
      </c>
      <c r="J716" t="e">
        <f>PROPER(Sheet1!Z716)</f>
        <v>#VALUE!</v>
      </c>
      <c r="K716" t="e">
        <f>PROPER(TRIM(IF(ISERROR(Sheet1!N716),Sheet1!Q716,Sheet1!N716)))</f>
        <v>#VALUE!</v>
      </c>
      <c r="L716" t="e">
        <f>PROPER(Sheet1!V716)</f>
        <v>#VALUE!</v>
      </c>
      <c r="M716" t="str">
        <f>TRIM(IF(ISERROR(Sheet1!P716),"",Sheet1!P716))</f>
        <v/>
      </c>
      <c r="N716" s="6" t="e">
        <f>(Sheet1!AA716)</f>
        <v>#VALUE!</v>
      </c>
      <c r="O716" s="6" t="e">
        <f t="shared" si="67"/>
        <v>#VALUE!</v>
      </c>
      <c r="P716" s="6" t="e">
        <f>IF(Sheet1!X716="No","No",IF(Sheet1!X716="","No","Yes"))</f>
        <v>#VALUE!</v>
      </c>
      <c r="Q716" t="e">
        <f>(Sheet1!AB716)</f>
        <v>#VALUE!</v>
      </c>
      <c r="R716" s="6" t="e">
        <f>IF(Sheet1!F716=FALSE,Q716,Sheet1!G716&amp;Sheet1!F716)</f>
        <v>#VALUE!</v>
      </c>
      <c r="S716" s="6" t="e">
        <f t="shared" si="68"/>
        <v>#VALUE!</v>
      </c>
      <c r="T716" s="6" t="e">
        <f>IF(Sheet1!A716=0,"C=US;A= ;P=Regional Municip;O=Lisgar;S="&amp;K716&amp;";"&amp;"G="&amp;L716&amp;";"&amp;"I="&amp;M716&amp;";","C=US;A= ;P=Regional Municip;O=Lisgar;S="&amp;K716&amp;";"&amp;"G="&amp;L716&amp;Sheet1!A716&amp;";"&amp;"I="&amp;M716&amp;";")</f>
        <v>#N/A</v>
      </c>
      <c r="U716" t="str">
        <f ca="1">(Sheet1!AM716)</f>
        <v>DC1MDB10</v>
      </c>
      <c r="V716" t="e">
        <f>(Sheet1!AC716)</f>
        <v>#VALUE!</v>
      </c>
      <c r="W716" t="e">
        <f>Sheet3!D716</f>
        <v>#VALUE!</v>
      </c>
      <c r="X716" t="e">
        <f>Sheet3!E716</f>
        <v>#VALUE!</v>
      </c>
      <c r="Y716" t="str">
        <f t="shared" si="66"/>
        <v/>
      </c>
      <c r="Z716" t="str">
        <f>IF(ISERROR(Sheet1!AI716),"",Sheet1!AI716)</f>
        <v/>
      </c>
      <c r="AA716" t="e">
        <f>IF(Sheet1!W716="Councillors",5120,IF(Sheet1!W716="Information Technology Services Dept.",1024,IF(Sheet1!W716="City Clerk and Solicitor Dept",1953,"No")))</f>
        <v>#VALUE!</v>
      </c>
      <c r="AB716" s="5" t="s">
        <v>96</v>
      </c>
      <c r="AC716" t="e">
        <f>IF(Sheet1!W716="Councillors",4608,IF(Sheet1!W716="Information Technology Services Dept.",921,IF(Sheet1!W716="City Clerk and Solicitor Dept",1855,"No")))</f>
        <v>#VALUE!</v>
      </c>
      <c r="AD716" t="e">
        <f t="shared" si="69"/>
        <v>#VALUE!</v>
      </c>
      <c r="AE716" t="str">
        <f ca="1">IF(Sheet1!AM716="DC1MDB01","DC1",IF(Sheet1!AM716="DC1MDB02","DC1",IF(Sheet1!AM716="DC1MDB03","DC1",IF(Sheet1!AM716="DC1MDB04","DC1",IF(Sheet1!AM716="DC1MDB05","DC1",IF(Sheet1!AM716="DC1MDB06","DC1",IF(Sheet1!AM716="DC1MDB07","DC1",IF(Sheet1!AM716="DC1MDB08","DC1",IF(Sheet1!AM716="DC1MDB09","DC1",IF(Sheet1!AM716="DC1MDB10","DC1",IF(Sheet1!AM716="DC4MDB01","DC4",IF(Sheet1!AM716="DC4MDB02","DC4",IF(Sheet1!AM716="DC4MDB03","DC4",IF(Sheet1!AM716="DC4MDB04","DC4",IF(Sheet1!AM716="DC4MDB05","DC4",IF(Sheet1!AM716="DC4MDB06","DC4",IF(Sheet1!AM716="DC4MDB07","DC4",IF(Sheet1!AM716="DC4MDB08","DC4",IF(Sheet1!AM716="DC4MDB09","DC4",IF(Sheet1!AM716="DC4MDB10","DC4","$False"))))))))))))))))))))</f>
        <v>DC1</v>
      </c>
      <c r="AF716" t="s">
        <v>35</v>
      </c>
      <c r="AG716" t="e">
        <f t="shared" si="70"/>
        <v>#VALUE!</v>
      </c>
      <c r="AH716" t="e">
        <f t="shared" si="71"/>
        <v>#VALUE!</v>
      </c>
      <c r="AI716" t="s">
        <v>11</v>
      </c>
      <c r="AJ716" t="s">
        <v>12</v>
      </c>
      <c r="AK716" t="s">
        <v>13</v>
      </c>
      <c r="AL716" t="s">
        <v>14</v>
      </c>
      <c r="AM716" t="s">
        <v>5</v>
      </c>
      <c r="AN716" t="s">
        <v>15</v>
      </c>
      <c r="AO716" t="s">
        <v>16</v>
      </c>
      <c r="AP716" t="s">
        <v>17</v>
      </c>
      <c r="AQ716" t="s">
        <v>18</v>
      </c>
      <c r="AR716" t="s">
        <v>19</v>
      </c>
    </row>
    <row r="717" spans="1:44" ht="13.5" customHeight="1">
      <c r="A717" s="7"/>
      <c r="B717" s="7"/>
      <c r="C717" s="7"/>
      <c r="D717" s="8"/>
      <c r="F717" s="9" t="str">
        <f>(Sheet1!AE717)</f>
        <v/>
      </c>
      <c r="G717" t="str">
        <f>IF(OR(Sheet1!AH717="Yes",Sheet1!AF717="Yes"),"\\CMFP538\"&amp;Sheet1!AK717,"")</f>
        <v/>
      </c>
      <c r="H717" t="str">
        <f>IF(G717="","",Sheet1!AK717)</f>
        <v/>
      </c>
      <c r="I717" t="str">
        <f>IF(G717="","",Sheet1!AJ717)</f>
        <v/>
      </c>
      <c r="J717" t="e">
        <f>PROPER(Sheet1!Z717)</f>
        <v>#VALUE!</v>
      </c>
      <c r="K717" t="e">
        <f>PROPER(TRIM(IF(ISERROR(Sheet1!N717),Sheet1!Q717,Sheet1!N717)))</f>
        <v>#VALUE!</v>
      </c>
      <c r="L717" t="e">
        <f>PROPER(Sheet1!V717)</f>
        <v>#VALUE!</v>
      </c>
      <c r="M717" t="str">
        <f>TRIM(IF(ISERROR(Sheet1!P717),"",Sheet1!P717))</f>
        <v/>
      </c>
      <c r="N717" s="6" t="e">
        <f>(Sheet1!AA717)</f>
        <v>#VALUE!</v>
      </c>
      <c r="O717" s="6" t="e">
        <f t="shared" si="67"/>
        <v>#VALUE!</v>
      </c>
      <c r="P717" s="6" t="e">
        <f>IF(Sheet1!X717="No","No",IF(Sheet1!X717="","No","Yes"))</f>
        <v>#VALUE!</v>
      </c>
      <c r="Q717" t="e">
        <f>(Sheet1!AB717)</f>
        <v>#VALUE!</v>
      </c>
      <c r="R717" s="6" t="e">
        <f>IF(Sheet1!F717=FALSE,Q717,Sheet1!G717&amp;Sheet1!F717)</f>
        <v>#VALUE!</v>
      </c>
      <c r="S717" s="6" t="e">
        <f t="shared" si="68"/>
        <v>#VALUE!</v>
      </c>
      <c r="T717" s="6" t="e">
        <f>IF(Sheet1!A717=0,"C=US;A= ;P=Regional Municip;O=Lisgar;S="&amp;K717&amp;";"&amp;"G="&amp;L717&amp;";"&amp;"I="&amp;M717&amp;";","C=US;A= ;P=Regional Municip;O=Lisgar;S="&amp;K717&amp;";"&amp;"G="&amp;L717&amp;Sheet1!A717&amp;";"&amp;"I="&amp;M717&amp;";")</f>
        <v>#N/A</v>
      </c>
      <c r="U717" t="str">
        <f ca="1">(Sheet1!AM717)</f>
        <v>DC1MDB03</v>
      </c>
      <c r="V717" t="e">
        <f>(Sheet1!AC717)</f>
        <v>#VALUE!</v>
      </c>
      <c r="W717" t="e">
        <f>Sheet3!D717</f>
        <v>#VALUE!</v>
      </c>
      <c r="X717" t="e">
        <f>Sheet3!E717</f>
        <v>#VALUE!</v>
      </c>
      <c r="Y717" t="str">
        <f t="shared" si="66"/>
        <v/>
      </c>
      <c r="Z717" t="str">
        <f>IF(ISERROR(Sheet1!AI717),"",Sheet1!AI717)</f>
        <v/>
      </c>
      <c r="AA717" t="e">
        <f>IF(Sheet1!W717="Councillors",5120,IF(Sheet1!W717="Information Technology Services Dept.",1024,IF(Sheet1!W717="City Clerk and Solicitor Dept",1953,"No")))</f>
        <v>#VALUE!</v>
      </c>
      <c r="AB717" s="5" t="s">
        <v>96</v>
      </c>
      <c r="AC717" t="e">
        <f>IF(Sheet1!W717="Councillors",4608,IF(Sheet1!W717="Information Technology Services Dept.",921,IF(Sheet1!W717="City Clerk and Solicitor Dept",1855,"No")))</f>
        <v>#VALUE!</v>
      </c>
      <c r="AD717" t="e">
        <f t="shared" si="69"/>
        <v>#VALUE!</v>
      </c>
      <c r="AE717" t="str">
        <f ca="1">IF(Sheet1!AM717="DC1MDB01","DC1",IF(Sheet1!AM717="DC1MDB02","DC1",IF(Sheet1!AM717="DC1MDB03","DC1",IF(Sheet1!AM717="DC1MDB04","DC1",IF(Sheet1!AM717="DC1MDB05","DC1",IF(Sheet1!AM717="DC1MDB06","DC1",IF(Sheet1!AM717="DC1MDB07","DC1",IF(Sheet1!AM717="DC1MDB08","DC1",IF(Sheet1!AM717="DC1MDB09","DC1",IF(Sheet1!AM717="DC1MDB10","DC1",IF(Sheet1!AM717="DC4MDB01","DC4",IF(Sheet1!AM717="DC4MDB02","DC4",IF(Sheet1!AM717="DC4MDB03","DC4",IF(Sheet1!AM717="DC4MDB04","DC4",IF(Sheet1!AM717="DC4MDB05","DC4",IF(Sheet1!AM717="DC4MDB06","DC4",IF(Sheet1!AM717="DC4MDB07","DC4",IF(Sheet1!AM717="DC4MDB08","DC4",IF(Sheet1!AM717="DC4MDB09","DC4",IF(Sheet1!AM717="DC4MDB10","DC4","$False"))))))))))))))))))))</f>
        <v>DC1</v>
      </c>
      <c r="AF717" t="s">
        <v>35</v>
      </c>
      <c r="AG717" t="e">
        <f t="shared" si="70"/>
        <v>#VALUE!</v>
      </c>
      <c r="AH717" t="e">
        <f t="shared" si="71"/>
        <v>#VALUE!</v>
      </c>
      <c r="AI717" t="s">
        <v>11</v>
      </c>
      <c r="AJ717" t="s">
        <v>12</v>
      </c>
      <c r="AK717" t="s">
        <v>13</v>
      </c>
      <c r="AL717" t="s">
        <v>14</v>
      </c>
      <c r="AM717" t="s">
        <v>5</v>
      </c>
      <c r="AN717" t="s">
        <v>15</v>
      </c>
      <c r="AO717" t="s">
        <v>16</v>
      </c>
      <c r="AP717" t="s">
        <v>17</v>
      </c>
      <c r="AQ717" t="s">
        <v>18</v>
      </c>
      <c r="AR717" t="s">
        <v>19</v>
      </c>
    </row>
    <row r="718" spans="1:44" ht="13.5" customHeight="1">
      <c r="A718" s="7"/>
      <c r="B718" s="7"/>
      <c r="C718" s="7"/>
      <c r="D718" s="8"/>
      <c r="F718" s="9" t="str">
        <f>(Sheet1!AE718)</f>
        <v/>
      </c>
      <c r="G718" t="str">
        <f>IF(OR(Sheet1!AH718="Yes",Sheet1!AF718="Yes"),"\\CMFP538\"&amp;Sheet1!AK718,"")</f>
        <v/>
      </c>
      <c r="H718" t="str">
        <f>IF(G718="","",Sheet1!AK718)</f>
        <v/>
      </c>
      <c r="I718" t="str">
        <f>IF(G718="","",Sheet1!AJ718)</f>
        <v/>
      </c>
      <c r="J718" t="e">
        <f>PROPER(Sheet1!Z718)</f>
        <v>#VALUE!</v>
      </c>
      <c r="K718" t="e">
        <f>PROPER(TRIM(IF(ISERROR(Sheet1!N718),Sheet1!Q718,Sheet1!N718)))</f>
        <v>#VALUE!</v>
      </c>
      <c r="L718" t="e">
        <f>PROPER(Sheet1!V718)</f>
        <v>#VALUE!</v>
      </c>
      <c r="M718" t="str">
        <f>TRIM(IF(ISERROR(Sheet1!P718),"",Sheet1!P718))</f>
        <v/>
      </c>
      <c r="N718" s="6" t="e">
        <f>(Sheet1!AA718)</f>
        <v>#VALUE!</v>
      </c>
      <c r="O718" s="6" t="e">
        <f t="shared" si="67"/>
        <v>#VALUE!</v>
      </c>
      <c r="P718" s="6" t="e">
        <f>IF(Sheet1!X718="No","No",IF(Sheet1!X718="","No","Yes"))</f>
        <v>#VALUE!</v>
      </c>
      <c r="Q718" t="e">
        <f>(Sheet1!AB718)</f>
        <v>#VALUE!</v>
      </c>
      <c r="R718" s="6" t="e">
        <f>IF(Sheet1!F718=FALSE,Q718,Sheet1!G718&amp;Sheet1!F718)</f>
        <v>#VALUE!</v>
      </c>
      <c r="S718" s="6" t="e">
        <f t="shared" si="68"/>
        <v>#VALUE!</v>
      </c>
      <c r="T718" s="6" t="e">
        <f>IF(Sheet1!A718=0,"C=US;A= ;P=Regional Municip;O=Lisgar;S="&amp;K718&amp;";"&amp;"G="&amp;L718&amp;";"&amp;"I="&amp;M718&amp;";","C=US;A= ;P=Regional Municip;O=Lisgar;S="&amp;K718&amp;";"&amp;"G="&amp;L718&amp;Sheet1!A718&amp;";"&amp;"I="&amp;M718&amp;";")</f>
        <v>#N/A</v>
      </c>
      <c r="U718" t="str">
        <f ca="1">(Sheet1!AM718)</f>
        <v>DC4MDB05</v>
      </c>
      <c r="V718" t="e">
        <f>(Sheet1!AC718)</f>
        <v>#VALUE!</v>
      </c>
      <c r="W718" t="e">
        <f>Sheet3!D718</f>
        <v>#VALUE!</v>
      </c>
      <c r="X718" t="e">
        <f>Sheet3!E718</f>
        <v>#VALUE!</v>
      </c>
      <c r="Y718" t="str">
        <f t="shared" si="66"/>
        <v/>
      </c>
      <c r="Z718" t="str">
        <f>IF(ISERROR(Sheet1!AI718),"",Sheet1!AI718)</f>
        <v/>
      </c>
      <c r="AA718" t="e">
        <f>IF(Sheet1!W718="Councillors",5120,IF(Sheet1!W718="Information Technology Services Dept.",1024,IF(Sheet1!W718="City Clerk and Solicitor Dept",1953,"No")))</f>
        <v>#VALUE!</v>
      </c>
      <c r="AB718" s="5" t="s">
        <v>96</v>
      </c>
      <c r="AC718" t="e">
        <f>IF(Sheet1!W718="Councillors",4608,IF(Sheet1!W718="Information Technology Services Dept.",921,IF(Sheet1!W718="City Clerk and Solicitor Dept",1855,"No")))</f>
        <v>#VALUE!</v>
      </c>
      <c r="AD718" t="e">
        <f t="shared" si="69"/>
        <v>#VALUE!</v>
      </c>
      <c r="AE718" t="str">
        <f ca="1">IF(Sheet1!AM718="DC1MDB01","DC1",IF(Sheet1!AM718="DC1MDB02","DC1",IF(Sheet1!AM718="DC1MDB03","DC1",IF(Sheet1!AM718="DC1MDB04","DC1",IF(Sheet1!AM718="DC1MDB05","DC1",IF(Sheet1!AM718="DC1MDB06","DC1",IF(Sheet1!AM718="DC1MDB07","DC1",IF(Sheet1!AM718="DC1MDB08","DC1",IF(Sheet1!AM718="DC1MDB09","DC1",IF(Sheet1!AM718="DC1MDB10","DC1",IF(Sheet1!AM718="DC4MDB01","DC4",IF(Sheet1!AM718="DC4MDB02","DC4",IF(Sheet1!AM718="DC4MDB03","DC4",IF(Sheet1!AM718="DC4MDB04","DC4",IF(Sheet1!AM718="DC4MDB05","DC4",IF(Sheet1!AM718="DC4MDB06","DC4",IF(Sheet1!AM718="DC4MDB07","DC4",IF(Sheet1!AM718="DC4MDB08","DC4",IF(Sheet1!AM718="DC4MDB09","DC4",IF(Sheet1!AM718="DC4MDB10","DC4","$False"))))))))))))))))))))</f>
        <v>DC4</v>
      </c>
      <c r="AF718" t="s">
        <v>35</v>
      </c>
      <c r="AG718" t="e">
        <f t="shared" si="70"/>
        <v>#VALUE!</v>
      </c>
      <c r="AH718" t="e">
        <f t="shared" si="71"/>
        <v>#VALUE!</v>
      </c>
      <c r="AI718" t="s">
        <v>11</v>
      </c>
      <c r="AJ718" t="s">
        <v>12</v>
      </c>
      <c r="AK718" t="s">
        <v>13</v>
      </c>
      <c r="AL718" t="s">
        <v>14</v>
      </c>
      <c r="AM718" t="s">
        <v>5</v>
      </c>
      <c r="AN718" t="s">
        <v>15</v>
      </c>
      <c r="AO718" t="s">
        <v>16</v>
      </c>
      <c r="AP718" t="s">
        <v>17</v>
      </c>
      <c r="AQ718" t="s">
        <v>18</v>
      </c>
      <c r="AR718" t="s">
        <v>19</v>
      </c>
    </row>
    <row r="719" spans="1:44" ht="13.5" customHeight="1">
      <c r="A719" s="7"/>
      <c r="B719" s="7"/>
      <c r="C719" s="7"/>
      <c r="D719" s="8"/>
      <c r="F719" s="9" t="str">
        <f>(Sheet1!AE719)</f>
        <v/>
      </c>
      <c r="G719" t="str">
        <f>IF(OR(Sheet1!AH719="Yes",Sheet1!AF719="Yes"),"\\CMFP538\"&amp;Sheet1!AK719,"")</f>
        <v/>
      </c>
      <c r="H719" t="str">
        <f>IF(G719="","",Sheet1!AK719)</f>
        <v/>
      </c>
      <c r="I719" t="str">
        <f>IF(G719="","",Sheet1!AJ719)</f>
        <v/>
      </c>
      <c r="J719" t="e">
        <f>PROPER(Sheet1!Z719)</f>
        <v>#VALUE!</v>
      </c>
      <c r="K719" t="e">
        <f>PROPER(TRIM(IF(ISERROR(Sheet1!N719),Sheet1!Q719,Sheet1!N719)))</f>
        <v>#VALUE!</v>
      </c>
      <c r="L719" t="e">
        <f>PROPER(Sheet1!V719)</f>
        <v>#VALUE!</v>
      </c>
      <c r="M719" t="str">
        <f>TRIM(IF(ISERROR(Sheet1!P719),"",Sheet1!P719))</f>
        <v/>
      </c>
      <c r="N719" s="6" t="e">
        <f>(Sheet1!AA719)</f>
        <v>#VALUE!</v>
      </c>
      <c r="O719" s="6" t="e">
        <f t="shared" si="67"/>
        <v>#VALUE!</v>
      </c>
      <c r="P719" s="6" t="e">
        <f>IF(Sheet1!X719="No","No",IF(Sheet1!X719="","No","Yes"))</f>
        <v>#VALUE!</v>
      </c>
      <c r="Q719" t="e">
        <f>(Sheet1!AB719)</f>
        <v>#VALUE!</v>
      </c>
      <c r="R719" s="6" t="e">
        <f>IF(Sheet1!F719=FALSE,Q719,Sheet1!G719&amp;Sheet1!F719)</f>
        <v>#VALUE!</v>
      </c>
      <c r="S719" s="6" t="e">
        <f t="shared" si="68"/>
        <v>#VALUE!</v>
      </c>
      <c r="T719" s="6" t="e">
        <f>IF(Sheet1!A719=0,"C=US;A= ;P=Regional Municip;O=Lisgar;S="&amp;K719&amp;";"&amp;"G="&amp;L719&amp;";"&amp;"I="&amp;M719&amp;";","C=US;A= ;P=Regional Municip;O=Lisgar;S="&amp;K719&amp;";"&amp;"G="&amp;L719&amp;Sheet1!A719&amp;";"&amp;"I="&amp;M719&amp;";")</f>
        <v>#N/A</v>
      </c>
      <c r="U719" t="str">
        <f ca="1">(Sheet1!AM719)</f>
        <v>DC1MDB03</v>
      </c>
      <c r="V719" t="e">
        <f>(Sheet1!AC719)</f>
        <v>#VALUE!</v>
      </c>
      <c r="W719" t="e">
        <f>Sheet3!D719</f>
        <v>#VALUE!</v>
      </c>
      <c r="X719" t="e">
        <f>Sheet3!E719</f>
        <v>#VALUE!</v>
      </c>
      <c r="Y719" t="str">
        <f t="shared" si="66"/>
        <v/>
      </c>
      <c r="Z719" t="str">
        <f>IF(ISERROR(Sheet1!AI719),"",Sheet1!AI719)</f>
        <v/>
      </c>
      <c r="AA719" t="e">
        <f>IF(Sheet1!W719="Councillors",5120,IF(Sheet1!W719="Information Technology Services Dept.",1024,IF(Sheet1!W719="City Clerk and Solicitor Dept",1953,"No")))</f>
        <v>#VALUE!</v>
      </c>
      <c r="AB719" s="5" t="s">
        <v>96</v>
      </c>
      <c r="AC719" t="e">
        <f>IF(Sheet1!W719="Councillors",4608,IF(Sheet1!W719="Information Technology Services Dept.",921,IF(Sheet1!W719="City Clerk and Solicitor Dept",1855,"No")))</f>
        <v>#VALUE!</v>
      </c>
      <c r="AD719" t="e">
        <f t="shared" si="69"/>
        <v>#VALUE!</v>
      </c>
      <c r="AE719" t="str">
        <f ca="1">IF(Sheet1!AM719="DC1MDB01","DC1",IF(Sheet1!AM719="DC1MDB02","DC1",IF(Sheet1!AM719="DC1MDB03","DC1",IF(Sheet1!AM719="DC1MDB04","DC1",IF(Sheet1!AM719="DC1MDB05","DC1",IF(Sheet1!AM719="DC1MDB06","DC1",IF(Sheet1!AM719="DC1MDB07","DC1",IF(Sheet1!AM719="DC1MDB08","DC1",IF(Sheet1!AM719="DC1MDB09","DC1",IF(Sheet1!AM719="DC1MDB10","DC1",IF(Sheet1!AM719="DC4MDB01","DC4",IF(Sheet1!AM719="DC4MDB02","DC4",IF(Sheet1!AM719="DC4MDB03","DC4",IF(Sheet1!AM719="DC4MDB04","DC4",IF(Sheet1!AM719="DC4MDB05","DC4",IF(Sheet1!AM719="DC4MDB06","DC4",IF(Sheet1!AM719="DC4MDB07","DC4",IF(Sheet1!AM719="DC4MDB08","DC4",IF(Sheet1!AM719="DC4MDB09","DC4",IF(Sheet1!AM719="DC4MDB10","DC4","$False"))))))))))))))))))))</f>
        <v>DC1</v>
      </c>
      <c r="AF719" t="s">
        <v>35</v>
      </c>
      <c r="AG719" t="e">
        <f t="shared" si="70"/>
        <v>#VALUE!</v>
      </c>
      <c r="AH719" t="e">
        <f t="shared" si="71"/>
        <v>#VALUE!</v>
      </c>
      <c r="AI719" t="s">
        <v>11</v>
      </c>
      <c r="AJ719" t="s">
        <v>12</v>
      </c>
      <c r="AK719" t="s">
        <v>13</v>
      </c>
      <c r="AL719" t="s">
        <v>14</v>
      </c>
      <c r="AM719" t="s">
        <v>5</v>
      </c>
      <c r="AN719" t="s">
        <v>15</v>
      </c>
      <c r="AO719" t="s">
        <v>16</v>
      </c>
      <c r="AP719" t="s">
        <v>17</v>
      </c>
      <c r="AQ719" t="s">
        <v>18</v>
      </c>
      <c r="AR719" t="s">
        <v>19</v>
      </c>
    </row>
    <row r="720" spans="1:44" ht="13.5" customHeight="1">
      <c r="A720" s="7"/>
      <c r="B720" s="7"/>
      <c r="C720" s="7"/>
      <c r="D720" s="8"/>
      <c r="F720" s="9" t="str">
        <f>(Sheet1!AE720)</f>
        <v/>
      </c>
      <c r="G720" t="str">
        <f>IF(OR(Sheet1!AH720="Yes",Sheet1!AF720="Yes"),"\\CMFP538\"&amp;Sheet1!AK720,"")</f>
        <v/>
      </c>
      <c r="H720" t="str">
        <f>IF(G720="","",Sheet1!AK720)</f>
        <v/>
      </c>
      <c r="I720" t="str">
        <f>IF(G720="","",Sheet1!AJ720)</f>
        <v/>
      </c>
      <c r="J720" t="e">
        <f>PROPER(Sheet1!Z720)</f>
        <v>#VALUE!</v>
      </c>
      <c r="K720" t="e">
        <f>PROPER(TRIM(IF(ISERROR(Sheet1!N720),Sheet1!Q720,Sheet1!N720)))</f>
        <v>#VALUE!</v>
      </c>
      <c r="L720" t="e">
        <f>PROPER(Sheet1!V720)</f>
        <v>#VALUE!</v>
      </c>
      <c r="M720" t="str">
        <f>TRIM(IF(ISERROR(Sheet1!P720),"",Sheet1!P720))</f>
        <v/>
      </c>
      <c r="N720" s="6" t="e">
        <f>(Sheet1!AA720)</f>
        <v>#VALUE!</v>
      </c>
      <c r="O720" s="6" t="e">
        <f t="shared" si="67"/>
        <v>#VALUE!</v>
      </c>
      <c r="P720" s="6" t="e">
        <f>IF(Sheet1!X720="No","No",IF(Sheet1!X720="","No","Yes"))</f>
        <v>#VALUE!</v>
      </c>
      <c r="Q720" t="e">
        <f>(Sheet1!AB720)</f>
        <v>#VALUE!</v>
      </c>
      <c r="R720" s="6" t="e">
        <f>IF(Sheet1!F720=FALSE,Q720,Sheet1!G720&amp;Sheet1!F720)</f>
        <v>#VALUE!</v>
      </c>
      <c r="S720" s="6" t="e">
        <f t="shared" si="68"/>
        <v>#VALUE!</v>
      </c>
      <c r="T720" s="6" t="e">
        <f>IF(Sheet1!A720=0,"C=US;A= ;P=Regional Municip;O=Lisgar;S="&amp;K720&amp;";"&amp;"G="&amp;L720&amp;";"&amp;"I="&amp;M720&amp;";","C=US;A= ;P=Regional Municip;O=Lisgar;S="&amp;K720&amp;";"&amp;"G="&amp;L720&amp;Sheet1!A720&amp;";"&amp;"I="&amp;M720&amp;";")</f>
        <v>#N/A</v>
      </c>
      <c r="U720" t="str">
        <f ca="1">(Sheet1!AM720)</f>
        <v>DC1MDB03</v>
      </c>
      <c r="V720" t="e">
        <f>(Sheet1!AC720)</f>
        <v>#VALUE!</v>
      </c>
      <c r="W720" t="e">
        <f>Sheet3!D720</f>
        <v>#VALUE!</v>
      </c>
      <c r="X720" t="e">
        <f>Sheet3!E720</f>
        <v>#VALUE!</v>
      </c>
      <c r="Y720" t="str">
        <f t="shared" si="66"/>
        <v/>
      </c>
      <c r="Z720" t="str">
        <f>IF(ISERROR(Sheet1!AI720),"",Sheet1!AI720)</f>
        <v/>
      </c>
      <c r="AA720" t="e">
        <f>IF(Sheet1!W720="Councillors",5120,IF(Sheet1!W720="Information Technology Services Dept.",1024,IF(Sheet1!W720="City Clerk and Solicitor Dept",1953,"No")))</f>
        <v>#VALUE!</v>
      </c>
      <c r="AB720" s="5" t="s">
        <v>96</v>
      </c>
      <c r="AC720" t="e">
        <f>IF(Sheet1!W720="Councillors",4608,IF(Sheet1!W720="Information Technology Services Dept.",921,IF(Sheet1!W720="City Clerk and Solicitor Dept",1855,"No")))</f>
        <v>#VALUE!</v>
      </c>
      <c r="AD720" t="e">
        <f t="shared" si="69"/>
        <v>#VALUE!</v>
      </c>
      <c r="AE720" t="str">
        <f ca="1">IF(Sheet1!AM720="DC1MDB01","DC1",IF(Sheet1!AM720="DC1MDB02","DC1",IF(Sheet1!AM720="DC1MDB03","DC1",IF(Sheet1!AM720="DC1MDB04","DC1",IF(Sheet1!AM720="DC1MDB05","DC1",IF(Sheet1!AM720="DC1MDB06","DC1",IF(Sheet1!AM720="DC1MDB07","DC1",IF(Sheet1!AM720="DC1MDB08","DC1",IF(Sheet1!AM720="DC1MDB09","DC1",IF(Sheet1!AM720="DC1MDB10","DC1",IF(Sheet1!AM720="DC4MDB01","DC4",IF(Sheet1!AM720="DC4MDB02","DC4",IF(Sheet1!AM720="DC4MDB03","DC4",IF(Sheet1!AM720="DC4MDB04","DC4",IF(Sheet1!AM720="DC4MDB05","DC4",IF(Sheet1!AM720="DC4MDB06","DC4",IF(Sheet1!AM720="DC4MDB07","DC4",IF(Sheet1!AM720="DC4MDB08","DC4",IF(Sheet1!AM720="DC4MDB09","DC4",IF(Sheet1!AM720="DC4MDB10","DC4","$False"))))))))))))))))))))</f>
        <v>DC1</v>
      </c>
      <c r="AF720" t="s">
        <v>35</v>
      </c>
      <c r="AG720" t="e">
        <f t="shared" si="70"/>
        <v>#VALUE!</v>
      </c>
      <c r="AH720" t="e">
        <f t="shared" si="71"/>
        <v>#VALUE!</v>
      </c>
      <c r="AI720" t="s">
        <v>11</v>
      </c>
      <c r="AJ720" t="s">
        <v>12</v>
      </c>
      <c r="AK720" t="s">
        <v>13</v>
      </c>
      <c r="AL720" t="s">
        <v>14</v>
      </c>
      <c r="AM720" t="s">
        <v>5</v>
      </c>
      <c r="AN720" t="s">
        <v>15</v>
      </c>
      <c r="AO720" t="s">
        <v>16</v>
      </c>
      <c r="AP720" t="s">
        <v>17</v>
      </c>
      <c r="AQ720" t="s">
        <v>18</v>
      </c>
      <c r="AR720" t="s">
        <v>19</v>
      </c>
    </row>
    <row r="721" spans="1:44" ht="13.5" customHeight="1">
      <c r="A721" s="7"/>
      <c r="B721" s="7"/>
      <c r="C721" s="7"/>
      <c r="D721" s="8"/>
      <c r="F721" s="9" t="str">
        <f>(Sheet1!AE721)</f>
        <v/>
      </c>
      <c r="G721" t="str">
        <f>IF(OR(Sheet1!AH721="Yes",Sheet1!AF721="Yes"),"\\CMFP538\"&amp;Sheet1!AK721,"")</f>
        <v/>
      </c>
      <c r="H721" t="str">
        <f>IF(G721="","",Sheet1!AK721)</f>
        <v/>
      </c>
      <c r="I721" t="str">
        <f>IF(G721="","",Sheet1!AJ721)</f>
        <v/>
      </c>
      <c r="J721" t="e">
        <f>PROPER(Sheet1!Z721)</f>
        <v>#VALUE!</v>
      </c>
      <c r="K721" t="e">
        <f>PROPER(TRIM(IF(ISERROR(Sheet1!N721),Sheet1!Q721,Sheet1!N721)))</f>
        <v>#VALUE!</v>
      </c>
      <c r="L721" t="e">
        <f>PROPER(Sheet1!V721)</f>
        <v>#VALUE!</v>
      </c>
      <c r="M721" t="str">
        <f>TRIM(IF(ISERROR(Sheet1!P721),"",Sheet1!P721))</f>
        <v/>
      </c>
      <c r="N721" s="6" t="e">
        <f>(Sheet1!AA721)</f>
        <v>#VALUE!</v>
      </c>
      <c r="O721" s="6" t="e">
        <f t="shared" si="67"/>
        <v>#VALUE!</v>
      </c>
      <c r="P721" s="6" t="e">
        <f>IF(Sheet1!X721="No","No",IF(Sheet1!X721="","No","Yes"))</f>
        <v>#VALUE!</v>
      </c>
      <c r="Q721" t="e">
        <f>(Sheet1!AB721)</f>
        <v>#VALUE!</v>
      </c>
      <c r="R721" s="6" t="e">
        <f>IF(Sheet1!F721=FALSE,Q721,Sheet1!G721&amp;Sheet1!F721)</f>
        <v>#VALUE!</v>
      </c>
      <c r="S721" s="6" t="e">
        <f t="shared" si="68"/>
        <v>#VALUE!</v>
      </c>
      <c r="T721" s="6" t="e">
        <f>IF(Sheet1!A721=0,"C=US;A= ;P=Regional Municip;O=Lisgar;S="&amp;K721&amp;";"&amp;"G="&amp;L721&amp;";"&amp;"I="&amp;M721&amp;";","C=US;A= ;P=Regional Municip;O=Lisgar;S="&amp;K721&amp;";"&amp;"G="&amp;L721&amp;Sheet1!A721&amp;";"&amp;"I="&amp;M721&amp;";")</f>
        <v>#N/A</v>
      </c>
      <c r="U721" t="str">
        <f ca="1">(Sheet1!AM721)</f>
        <v>DC1MDB10</v>
      </c>
      <c r="V721" t="e">
        <f>(Sheet1!AC721)</f>
        <v>#VALUE!</v>
      </c>
      <c r="W721" t="e">
        <f>Sheet3!D721</f>
        <v>#VALUE!</v>
      </c>
      <c r="X721" t="e">
        <f>Sheet3!E721</f>
        <v>#VALUE!</v>
      </c>
      <c r="Y721" t="str">
        <f t="shared" si="66"/>
        <v/>
      </c>
      <c r="Z721" t="str">
        <f>IF(ISERROR(Sheet1!AI721),"",Sheet1!AI721)</f>
        <v/>
      </c>
      <c r="AA721" t="e">
        <f>IF(Sheet1!W721="Councillors",5120,IF(Sheet1!W721="Information Technology Services Dept.",1024,IF(Sheet1!W721="City Clerk and Solicitor Dept",1953,"No")))</f>
        <v>#VALUE!</v>
      </c>
      <c r="AB721" s="5" t="s">
        <v>96</v>
      </c>
      <c r="AC721" t="e">
        <f>IF(Sheet1!W721="Councillors",4608,IF(Sheet1!W721="Information Technology Services Dept.",921,IF(Sheet1!W721="City Clerk and Solicitor Dept",1855,"No")))</f>
        <v>#VALUE!</v>
      </c>
      <c r="AD721" t="e">
        <f t="shared" si="69"/>
        <v>#VALUE!</v>
      </c>
      <c r="AE721" t="str">
        <f ca="1">IF(Sheet1!AM721="DC1MDB01","DC1",IF(Sheet1!AM721="DC1MDB02","DC1",IF(Sheet1!AM721="DC1MDB03","DC1",IF(Sheet1!AM721="DC1MDB04","DC1",IF(Sheet1!AM721="DC1MDB05","DC1",IF(Sheet1!AM721="DC1MDB06","DC1",IF(Sheet1!AM721="DC1MDB07","DC1",IF(Sheet1!AM721="DC1MDB08","DC1",IF(Sheet1!AM721="DC1MDB09","DC1",IF(Sheet1!AM721="DC1MDB10","DC1",IF(Sheet1!AM721="DC4MDB01","DC4",IF(Sheet1!AM721="DC4MDB02","DC4",IF(Sheet1!AM721="DC4MDB03","DC4",IF(Sheet1!AM721="DC4MDB04","DC4",IF(Sheet1!AM721="DC4MDB05","DC4",IF(Sheet1!AM721="DC4MDB06","DC4",IF(Sheet1!AM721="DC4MDB07","DC4",IF(Sheet1!AM721="DC4MDB08","DC4",IF(Sheet1!AM721="DC4MDB09","DC4",IF(Sheet1!AM721="DC4MDB10","DC4","$False"))))))))))))))))))))</f>
        <v>DC1</v>
      </c>
      <c r="AF721" t="s">
        <v>35</v>
      </c>
      <c r="AG721" t="e">
        <f t="shared" si="70"/>
        <v>#VALUE!</v>
      </c>
      <c r="AH721" t="e">
        <f t="shared" si="71"/>
        <v>#VALUE!</v>
      </c>
      <c r="AI721" t="s">
        <v>11</v>
      </c>
      <c r="AJ721" t="s">
        <v>12</v>
      </c>
      <c r="AK721" t="s">
        <v>13</v>
      </c>
      <c r="AL721" t="s">
        <v>14</v>
      </c>
      <c r="AM721" t="s">
        <v>5</v>
      </c>
      <c r="AN721" t="s">
        <v>15</v>
      </c>
      <c r="AO721" t="s">
        <v>16</v>
      </c>
      <c r="AP721" t="s">
        <v>17</v>
      </c>
      <c r="AQ721" t="s">
        <v>18</v>
      </c>
      <c r="AR721" t="s">
        <v>19</v>
      </c>
    </row>
    <row r="722" spans="1:44" ht="13.5" customHeight="1">
      <c r="A722" s="7"/>
      <c r="B722" s="7"/>
      <c r="C722" s="7"/>
      <c r="D722" s="8"/>
      <c r="F722" s="9" t="str">
        <f>(Sheet1!AE722)</f>
        <v/>
      </c>
      <c r="G722" t="str">
        <f>IF(OR(Sheet1!AH722="Yes",Sheet1!AF722="Yes"),"\\CMFP538\"&amp;Sheet1!AK722,"")</f>
        <v/>
      </c>
      <c r="H722" t="str">
        <f>IF(G722="","",Sheet1!AK722)</f>
        <v/>
      </c>
      <c r="I722" t="str">
        <f>IF(G722="","",Sheet1!AJ722)</f>
        <v/>
      </c>
      <c r="J722" t="e">
        <f>PROPER(Sheet1!Z722)</f>
        <v>#VALUE!</v>
      </c>
      <c r="K722" t="e">
        <f>PROPER(TRIM(IF(ISERROR(Sheet1!N722),Sheet1!Q722,Sheet1!N722)))</f>
        <v>#VALUE!</v>
      </c>
      <c r="L722" t="e">
        <f>PROPER(Sheet1!V722)</f>
        <v>#VALUE!</v>
      </c>
      <c r="M722" t="str">
        <f>TRIM(IF(ISERROR(Sheet1!P722),"",Sheet1!P722))</f>
        <v/>
      </c>
      <c r="N722" s="6" t="e">
        <f>(Sheet1!AA722)</f>
        <v>#VALUE!</v>
      </c>
      <c r="O722" s="6" t="e">
        <f t="shared" si="67"/>
        <v>#VALUE!</v>
      </c>
      <c r="P722" s="6" t="e">
        <f>IF(Sheet1!X722="No","No",IF(Sheet1!X722="","No","Yes"))</f>
        <v>#VALUE!</v>
      </c>
      <c r="Q722" t="e">
        <f>(Sheet1!AB722)</f>
        <v>#VALUE!</v>
      </c>
      <c r="R722" s="6" t="e">
        <f>IF(Sheet1!F722=FALSE,Q722,Sheet1!G722&amp;Sheet1!F722)</f>
        <v>#VALUE!</v>
      </c>
      <c r="S722" s="6" t="e">
        <f t="shared" si="68"/>
        <v>#VALUE!</v>
      </c>
      <c r="T722" s="6" t="e">
        <f>IF(Sheet1!A722=0,"C=US;A= ;P=Regional Municip;O=Lisgar;S="&amp;K722&amp;";"&amp;"G="&amp;L722&amp;";"&amp;"I="&amp;M722&amp;";","C=US;A= ;P=Regional Municip;O=Lisgar;S="&amp;K722&amp;";"&amp;"G="&amp;L722&amp;Sheet1!A722&amp;";"&amp;"I="&amp;M722&amp;";")</f>
        <v>#N/A</v>
      </c>
      <c r="U722" t="str">
        <f ca="1">(Sheet1!AM722)</f>
        <v>DC4MDB05</v>
      </c>
      <c r="V722" t="e">
        <f>(Sheet1!AC722)</f>
        <v>#VALUE!</v>
      </c>
      <c r="W722" t="e">
        <f>Sheet3!D722</f>
        <v>#VALUE!</v>
      </c>
      <c r="X722" t="e">
        <f>Sheet3!E722</f>
        <v>#VALUE!</v>
      </c>
      <c r="Y722" t="str">
        <f t="shared" si="66"/>
        <v/>
      </c>
      <c r="Z722" t="str">
        <f>IF(ISERROR(Sheet1!AI722),"",Sheet1!AI722)</f>
        <v/>
      </c>
      <c r="AA722" t="e">
        <f>IF(Sheet1!W722="Councillors",5120,IF(Sheet1!W722="Information Technology Services Dept.",1024,IF(Sheet1!W722="City Clerk and Solicitor Dept",1953,"No")))</f>
        <v>#VALUE!</v>
      </c>
      <c r="AB722" s="5" t="s">
        <v>96</v>
      </c>
      <c r="AC722" t="e">
        <f>IF(Sheet1!W722="Councillors",4608,IF(Sheet1!W722="Information Technology Services Dept.",921,IF(Sheet1!W722="City Clerk and Solicitor Dept",1855,"No")))</f>
        <v>#VALUE!</v>
      </c>
      <c r="AD722" t="e">
        <f t="shared" si="69"/>
        <v>#VALUE!</v>
      </c>
      <c r="AE722" t="str">
        <f ca="1">IF(Sheet1!AM722="DC1MDB01","DC1",IF(Sheet1!AM722="DC1MDB02","DC1",IF(Sheet1!AM722="DC1MDB03","DC1",IF(Sheet1!AM722="DC1MDB04","DC1",IF(Sheet1!AM722="DC1MDB05","DC1",IF(Sheet1!AM722="DC1MDB06","DC1",IF(Sheet1!AM722="DC1MDB07","DC1",IF(Sheet1!AM722="DC1MDB08","DC1",IF(Sheet1!AM722="DC1MDB09","DC1",IF(Sheet1!AM722="DC1MDB10","DC1",IF(Sheet1!AM722="DC4MDB01","DC4",IF(Sheet1!AM722="DC4MDB02","DC4",IF(Sheet1!AM722="DC4MDB03","DC4",IF(Sheet1!AM722="DC4MDB04","DC4",IF(Sheet1!AM722="DC4MDB05","DC4",IF(Sheet1!AM722="DC4MDB06","DC4",IF(Sheet1!AM722="DC4MDB07","DC4",IF(Sheet1!AM722="DC4MDB08","DC4",IF(Sheet1!AM722="DC4MDB09","DC4",IF(Sheet1!AM722="DC4MDB10","DC4","$False"))))))))))))))))))))</f>
        <v>DC4</v>
      </c>
      <c r="AF722" t="s">
        <v>35</v>
      </c>
      <c r="AG722" t="e">
        <f t="shared" si="70"/>
        <v>#VALUE!</v>
      </c>
      <c r="AH722" t="e">
        <f t="shared" si="71"/>
        <v>#VALUE!</v>
      </c>
      <c r="AI722" t="s">
        <v>11</v>
      </c>
      <c r="AJ722" t="s">
        <v>12</v>
      </c>
      <c r="AK722" t="s">
        <v>13</v>
      </c>
      <c r="AL722" t="s">
        <v>14</v>
      </c>
      <c r="AM722" t="s">
        <v>5</v>
      </c>
      <c r="AN722" t="s">
        <v>15</v>
      </c>
      <c r="AO722" t="s">
        <v>16</v>
      </c>
      <c r="AP722" t="s">
        <v>17</v>
      </c>
      <c r="AQ722" t="s">
        <v>18</v>
      </c>
      <c r="AR722" t="s">
        <v>19</v>
      </c>
    </row>
    <row r="723" spans="1:44" ht="13.5" customHeight="1">
      <c r="A723" s="7"/>
      <c r="B723" s="7"/>
      <c r="C723" s="7"/>
      <c r="D723" s="8"/>
      <c r="F723" s="9" t="str">
        <f>(Sheet1!AE723)</f>
        <v/>
      </c>
      <c r="G723" t="str">
        <f>IF(OR(Sheet1!AH723="Yes",Sheet1!AF723="Yes"),"\\CMFP538\"&amp;Sheet1!AK723,"")</f>
        <v/>
      </c>
      <c r="H723" t="str">
        <f>IF(G723="","",Sheet1!AK723)</f>
        <v/>
      </c>
      <c r="I723" t="str">
        <f>IF(G723="","",Sheet1!AJ723)</f>
        <v/>
      </c>
      <c r="J723" t="e">
        <f>PROPER(Sheet1!Z723)</f>
        <v>#VALUE!</v>
      </c>
      <c r="K723" t="e">
        <f>PROPER(TRIM(IF(ISERROR(Sheet1!N723),Sheet1!Q723,Sheet1!N723)))</f>
        <v>#VALUE!</v>
      </c>
      <c r="L723" t="e">
        <f>PROPER(Sheet1!V723)</f>
        <v>#VALUE!</v>
      </c>
      <c r="M723" t="str">
        <f>TRIM(IF(ISERROR(Sheet1!P723),"",Sheet1!P723))</f>
        <v/>
      </c>
      <c r="N723" s="6" t="e">
        <f>(Sheet1!AA723)</f>
        <v>#VALUE!</v>
      </c>
      <c r="O723" s="6" t="e">
        <f t="shared" si="67"/>
        <v>#VALUE!</v>
      </c>
      <c r="P723" s="6" t="e">
        <f>IF(Sheet1!X723="No","No",IF(Sheet1!X723="","No","Yes"))</f>
        <v>#VALUE!</v>
      </c>
      <c r="Q723" t="e">
        <f>(Sheet1!AB723)</f>
        <v>#VALUE!</v>
      </c>
      <c r="R723" s="6" t="e">
        <f>IF(Sheet1!F723=FALSE,Q723,Sheet1!G723&amp;Sheet1!F723)</f>
        <v>#VALUE!</v>
      </c>
      <c r="S723" s="6" t="e">
        <f t="shared" si="68"/>
        <v>#VALUE!</v>
      </c>
      <c r="T723" s="6" t="e">
        <f>IF(Sheet1!A723=0,"C=US;A= ;P=Regional Municip;O=Lisgar;S="&amp;K723&amp;";"&amp;"G="&amp;L723&amp;";"&amp;"I="&amp;M723&amp;";","C=US;A= ;P=Regional Municip;O=Lisgar;S="&amp;K723&amp;";"&amp;"G="&amp;L723&amp;Sheet1!A723&amp;";"&amp;"I="&amp;M723&amp;";")</f>
        <v>#N/A</v>
      </c>
      <c r="U723" t="str">
        <f ca="1">(Sheet1!AM723)</f>
        <v>DC1MDB05</v>
      </c>
      <c r="V723" t="e">
        <f>(Sheet1!AC723)</f>
        <v>#VALUE!</v>
      </c>
      <c r="W723" t="e">
        <f>Sheet3!D723</f>
        <v>#VALUE!</v>
      </c>
      <c r="X723" t="e">
        <f>Sheet3!E723</f>
        <v>#VALUE!</v>
      </c>
      <c r="Y723" t="str">
        <f t="shared" si="66"/>
        <v/>
      </c>
      <c r="Z723" t="str">
        <f>IF(ISERROR(Sheet1!AI723),"",Sheet1!AI723)</f>
        <v/>
      </c>
      <c r="AA723" t="e">
        <f>IF(Sheet1!W723="Councillors",5120,IF(Sheet1!W723="Information Technology Services Dept.",1024,IF(Sheet1!W723="City Clerk and Solicitor Dept",1953,"No")))</f>
        <v>#VALUE!</v>
      </c>
      <c r="AB723" s="5" t="s">
        <v>96</v>
      </c>
      <c r="AC723" t="e">
        <f>IF(Sheet1!W723="Councillors",4608,IF(Sheet1!W723="Information Technology Services Dept.",921,IF(Sheet1!W723="City Clerk and Solicitor Dept",1855,"No")))</f>
        <v>#VALUE!</v>
      </c>
      <c r="AD723" t="e">
        <f t="shared" si="69"/>
        <v>#VALUE!</v>
      </c>
      <c r="AE723" t="str">
        <f ca="1">IF(Sheet1!AM723="DC1MDB01","DC1",IF(Sheet1!AM723="DC1MDB02","DC1",IF(Sheet1!AM723="DC1MDB03","DC1",IF(Sheet1!AM723="DC1MDB04","DC1",IF(Sheet1!AM723="DC1MDB05","DC1",IF(Sheet1!AM723="DC1MDB06","DC1",IF(Sheet1!AM723="DC1MDB07","DC1",IF(Sheet1!AM723="DC1MDB08","DC1",IF(Sheet1!AM723="DC1MDB09","DC1",IF(Sheet1!AM723="DC1MDB10","DC1",IF(Sheet1!AM723="DC4MDB01","DC4",IF(Sheet1!AM723="DC4MDB02","DC4",IF(Sheet1!AM723="DC4MDB03","DC4",IF(Sheet1!AM723="DC4MDB04","DC4",IF(Sheet1!AM723="DC4MDB05","DC4",IF(Sheet1!AM723="DC4MDB06","DC4",IF(Sheet1!AM723="DC4MDB07","DC4",IF(Sheet1!AM723="DC4MDB08","DC4",IF(Sheet1!AM723="DC4MDB09","DC4",IF(Sheet1!AM723="DC4MDB10","DC4","$False"))))))))))))))))))))</f>
        <v>DC1</v>
      </c>
      <c r="AF723" t="s">
        <v>35</v>
      </c>
      <c r="AG723" t="e">
        <f t="shared" si="70"/>
        <v>#VALUE!</v>
      </c>
      <c r="AH723" t="e">
        <f t="shared" si="71"/>
        <v>#VALUE!</v>
      </c>
      <c r="AI723" t="s">
        <v>11</v>
      </c>
      <c r="AJ723" t="s">
        <v>12</v>
      </c>
      <c r="AK723" t="s">
        <v>13</v>
      </c>
      <c r="AL723" t="s">
        <v>14</v>
      </c>
      <c r="AM723" t="s">
        <v>5</v>
      </c>
      <c r="AN723" t="s">
        <v>15</v>
      </c>
      <c r="AO723" t="s">
        <v>16</v>
      </c>
      <c r="AP723" t="s">
        <v>17</v>
      </c>
      <c r="AQ723" t="s">
        <v>18</v>
      </c>
      <c r="AR723" t="s">
        <v>19</v>
      </c>
    </row>
    <row r="724" spans="1:44" ht="13.5" customHeight="1">
      <c r="A724" s="7"/>
      <c r="B724" s="7"/>
      <c r="C724" s="7"/>
      <c r="D724" s="8"/>
      <c r="F724" s="9" t="str">
        <f>(Sheet1!AE724)</f>
        <v/>
      </c>
      <c r="G724" t="str">
        <f>IF(OR(Sheet1!AH724="Yes",Sheet1!AF724="Yes"),"\\CMFP538\"&amp;Sheet1!AK724,"")</f>
        <v/>
      </c>
      <c r="H724" t="str">
        <f>IF(G724="","",Sheet1!AK724)</f>
        <v/>
      </c>
      <c r="I724" t="str">
        <f>IF(G724="","",Sheet1!AJ724)</f>
        <v/>
      </c>
      <c r="J724" t="e">
        <f>PROPER(Sheet1!Z724)</f>
        <v>#VALUE!</v>
      </c>
      <c r="K724" t="e">
        <f>PROPER(TRIM(IF(ISERROR(Sheet1!N724),Sheet1!Q724,Sheet1!N724)))</f>
        <v>#VALUE!</v>
      </c>
      <c r="L724" t="e">
        <f>PROPER(Sheet1!V724)</f>
        <v>#VALUE!</v>
      </c>
      <c r="M724" t="str">
        <f>TRIM(IF(ISERROR(Sheet1!P724),"",Sheet1!P724))</f>
        <v/>
      </c>
      <c r="N724" s="6" t="e">
        <f>(Sheet1!AA724)</f>
        <v>#VALUE!</v>
      </c>
      <c r="O724" s="6" t="e">
        <f t="shared" si="67"/>
        <v>#VALUE!</v>
      </c>
      <c r="P724" s="6" t="e">
        <f>IF(Sheet1!X724="No","No",IF(Sheet1!X724="","No","Yes"))</f>
        <v>#VALUE!</v>
      </c>
      <c r="Q724" t="e">
        <f>(Sheet1!AB724)</f>
        <v>#VALUE!</v>
      </c>
      <c r="R724" s="6" t="e">
        <f>IF(Sheet1!F724=FALSE,Q724,Sheet1!G724&amp;Sheet1!F724)</f>
        <v>#VALUE!</v>
      </c>
      <c r="S724" s="6" t="e">
        <f t="shared" si="68"/>
        <v>#VALUE!</v>
      </c>
      <c r="T724" s="6" t="e">
        <f>IF(Sheet1!A724=0,"C=US;A= ;P=Regional Municip;O=Lisgar;S="&amp;K724&amp;";"&amp;"G="&amp;L724&amp;";"&amp;"I="&amp;M724&amp;";","C=US;A= ;P=Regional Municip;O=Lisgar;S="&amp;K724&amp;";"&amp;"G="&amp;L724&amp;Sheet1!A724&amp;";"&amp;"I="&amp;M724&amp;";")</f>
        <v>#N/A</v>
      </c>
      <c r="U724" t="str">
        <f ca="1">(Sheet1!AM724)</f>
        <v>DC1MDB04</v>
      </c>
      <c r="V724" t="e">
        <f>(Sheet1!AC724)</f>
        <v>#VALUE!</v>
      </c>
      <c r="W724" t="e">
        <f>Sheet3!D724</f>
        <v>#VALUE!</v>
      </c>
      <c r="X724" t="e">
        <f>Sheet3!E724</f>
        <v>#VALUE!</v>
      </c>
      <c r="Y724" t="str">
        <f t="shared" si="66"/>
        <v/>
      </c>
      <c r="Z724" t="str">
        <f>IF(ISERROR(Sheet1!AI724),"",Sheet1!AI724)</f>
        <v/>
      </c>
      <c r="AA724" t="e">
        <f>IF(Sheet1!W724="Councillors",5120,IF(Sheet1!W724="Information Technology Services Dept.",1024,IF(Sheet1!W724="City Clerk and Solicitor Dept",1953,"No")))</f>
        <v>#VALUE!</v>
      </c>
      <c r="AB724" s="5" t="s">
        <v>96</v>
      </c>
      <c r="AC724" t="e">
        <f>IF(Sheet1!W724="Councillors",4608,IF(Sheet1!W724="Information Technology Services Dept.",921,IF(Sheet1!W724="City Clerk and Solicitor Dept",1855,"No")))</f>
        <v>#VALUE!</v>
      </c>
      <c r="AD724" t="e">
        <f t="shared" si="69"/>
        <v>#VALUE!</v>
      </c>
      <c r="AE724" t="str">
        <f ca="1">IF(Sheet1!AM724="DC1MDB01","DC1",IF(Sheet1!AM724="DC1MDB02","DC1",IF(Sheet1!AM724="DC1MDB03","DC1",IF(Sheet1!AM724="DC1MDB04","DC1",IF(Sheet1!AM724="DC1MDB05","DC1",IF(Sheet1!AM724="DC1MDB06","DC1",IF(Sheet1!AM724="DC1MDB07","DC1",IF(Sheet1!AM724="DC1MDB08","DC1",IF(Sheet1!AM724="DC1MDB09","DC1",IF(Sheet1!AM724="DC1MDB10","DC1",IF(Sheet1!AM724="DC4MDB01","DC4",IF(Sheet1!AM724="DC4MDB02","DC4",IF(Sheet1!AM724="DC4MDB03","DC4",IF(Sheet1!AM724="DC4MDB04","DC4",IF(Sheet1!AM724="DC4MDB05","DC4",IF(Sheet1!AM724="DC4MDB06","DC4",IF(Sheet1!AM724="DC4MDB07","DC4",IF(Sheet1!AM724="DC4MDB08","DC4",IF(Sheet1!AM724="DC4MDB09","DC4",IF(Sheet1!AM724="DC4MDB10","DC4","$False"))))))))))))))))))))</f>
        <v>DC1</v>
      </c>
      <c r="AF724" t="s">
        <v>35</v>
      </c>
      <c r="AG724" t="e">
        <f t="shared" si="70"/>
        <v>#VALUE!</v>
      </c>
      <c r="AH724" t="e">
        <f t="shared" si="71"/>
        <v>#VALUE!</v>
      </c>
      <c r="AI724" t="s">
        <v>11</v>
      </c>
      <c r="AJ724" t="s">
        <v>12</v>
      </c>
      <c r="AK724" t="s">
        <v>13</v>
      </c>
      <c r="AL724" t="s">
        <v>14</v>
      </c>
      <c r="AM724" t="s">
        <v>5</v>
      </c>
      <c r="AN724" t="s">
        <v>15</v>
      </c>
      <c r="AO724" t="s">
        <v>16</v>
      </c>
      <c r="AP724" t="s">
        <v>17</v>
      </c>
      <c r="AQ724" t="s">
        <v>18</v>
      </c>
      <c r="AR724" t="s">
        <v>19</v>
      </c>
    </row>
    <row r="725" spans="1:44" ht="13.5" customHeight="1">
      <c r="A725" s="7"/>
      <c r="B725" s="7"/>
      <c r="C725" s="7"/>
      <c r="D725" s="8"/>
      <c r="F725" s="9" t="str">
        <f>(Sheet1!AE725)</f>
        <v/>
      </c>
      <c r="G725" t="str">
        <f>IF(OR(Sheet1!AH725="Yes",Sheet1!AF725="Yes"),"\\CMFP538\"&amp;Sheet1!AK725,"")</f>
        <v/>
      </c>
      <c r="H725" t="str">
        <f>IF(G725="","",Sheet1!AK725)</f>
        <v/>
      </c>
      <c r="I725" t="str">
        <f>IF(G725="","",Sheet1!AJ725)</f>
        <v/>
      </c>
      <c r="J725" t="e">
        <f>PROPER(Sheet1!Z725)</f>
        <v>#VALUE!</v>
      </c>
      <c r="K725" t="e">
        <f>PROPER(TRIM(IF(ISERROR(Sheet1!N725),Sheet1!Q725,Sheet1!N725)))</f>
        <v>#VALUE!</v>
      </c>
      <c r="L725" t="e">
        <f>PROPER(Sheet1!V725)</f>
        <v>#VALUE!</v>
      </c>
      <c r="M725" t="str">
        <f>TRIM(IF(ISERROR(Sheet1!P725),"",Sheet1!P725))</f>
        <v/>
      </c>
      <c r="N725" s="6" t="e">
        <f>(Sheet1!AA725)</f>
        <v>#VALUE!</v>
      </c>
      <c r="O725" s="6" t="e">
        <f t="shared" si="67"/>
        <v>#VALUE!</v>
      </c>
      <c r="P725" s="6" t="e">
        <f>IF(Sheet1!X725="No","No",IF(Sheet1!X725="","No","Yes"))</f>
        <v>#VALUE!</v>
      </c>
      <c r="Q725" t="e">
        <f>(Sheet1!AB725)</f>
        <v>#VALUE!</v>
      </c>
      <c r="R725" s="6" t="e">
        <f>IF(Sheet1!F725=FALSE,Q725,Sheet1!G725&amp;Sheet1!F725)</f>
        <v>#VALUE!</v>
      </c>
      <c r="S725" s="6" t="e">
        <f t="shared" si="68"/>
        <v>#VALUE!</v>
      </c>
      <c r="T725" s="6" t="e">
        <f>IF(Sheet1!A725=0,"C=US;A= ;P=Regional Municip;O=Lisgar;S="&amp;K725&amp;";"&amp;"G="&amp;L725&amp;";"&amp;"I="&amp;M725&amp;";","C=US;A= ;P=Regional Municip;O=Lisgar;S="&amp;K725&amp;";"&amp;"G="&amp;L725&amp;Sheet1!A725&amp;";"&amp;"I="&amp;M725&amp;";")</f>
        <v>#N/A</v>
      </c>
      <c r="U725" t="str">
        <f ca="1">(Sheet1!AM725)</f>
        <v>DC1MDB04</v>
      </c>
      <c r="V725" t="e">
        <f>(Sheet1!AC725)</f>
        <v>#VALUE!</v>
      </c>
      <c r="W725" t="e">
        <f>Sheet3!D725</f>
        <v>#VALUE!</v>
      </c>
      <c r="X725" t="e">
        <f>Sheet3!E725</f>
        <v>#VALUE!</v>
      </c>
      <c r="Y725" t="str">
        <f t="shared" si="66"/>
        <v/>
      </c>
      <c r="Z725" t="str">
        <f>IF(ISERROR(Sheet1!AI725),"",Sheet1!AI725)</f>
        <v/>
      </c>
      <c r="AA725" t="e">
        <f>IF(Sheet1!W725="Councillors",5120,IF(Sheet1!W725="Information Technology Services Dept.",1024,IF(Sheet1!W725="City Clerk and Solicitor Dept",1953,"No")))</f>
        <v>#VALUE!</v>
      </c>
      <c r="AB725" s="5" t="s">
        <v>96</v>
      </c>
      <c r="AC725" t="e">
        <f>IF(Sheet1!W725="Councillors",4608,IF(Sheet1!W725="Information Technology Services Dept.",921,IF(Sheet1!W725="City Clerk and Solicitor Dept",1855,"No")))</f>
        <v>#VALUE!</v>
      </c>
      <c r="AD725" t="e">
        <f t="shared" si="69"/>
        <v>#VALUE!</v>
      </c>
      <c r="AE725" t="str">
        <f ca="1">IF(Sheet1!AM725="DC1MDB01","DC1",IF(Sheet1!AM725="DC1MDB02","DC1",IF(Sheet1!AM725="DC1MDB03","DC1",IF(Sheet1!AM725="DC1MDB04","DC1",IF(Sheet1!AM725="DC1MDB05","DC1",IF(Sheet1!AM725="DC1MDB06","DC1",IF(Sheet1!AM725="DC1MDB07","DC1",IF(Sheet1!AM725="DC1MDB08","DC1",IF(Sheet1!AM725="DC1MDB09","DC1",IF(Sheet1!AM725="DC1MDB10","DC1",IF(Sheet1!AM725="DC4MDB01","DC4",IF(Sheet1!AM725="DC4MDB02","DC4",IF(Sheet1!AM725="DC4MDB03","DC4",IF(Sheet1!AM725="DC4MDB04","DC4",IF(Sheet1!AM725="DC4MDB05","DC4",IF(Sheet1!AM725="DC4MDB06","DC4",IF(Sheet1!AM725="DC4MDB07","DC4",IF(Sheet1!AM725="DC4MDB08","DC4",IF(Sheet1!AM725="DC4MDB09","DC4",IF(Sheet1!AM725="DC4MDB10","DC4","$False"))))))))))))))))))))</f>
        <v>DC1</v>
      </c>
      <c r="AF725" t="s">
        <v>35</v>
      </c>
      <c r="AG725" t="e">
        <f t="shared" si="70"/>
        <v>#VALUE!</v>
      </c>
      <c r="AH725" t="e">
        <f t="shared" si="71"/>
        <v>#VALUE!</v>
      </c>
      <c r="AI725" t="s">
        <v>11</v>
      </c>
      <c r="AJ725" t="s">
        <v>12</v>
      </c>
      <c r="AK725" t="s">
        <v>13</v>
      </c>
      <c r="AL725" t="s">
        <v>14</v>
      </c>
      <c r="AM725" t="s">
        <v>5</v>
      </c>
      <c r="AN725" t="s">
        <v>15</v>
      </c>
      <c r="AO725" t="s">
        <v>16</v>
      </c>
      <c r="AP725" t="s">
        <v>17</v>
      </c>
      <c r="AQ725" t="s">
        <v>18</v>
      </c>
      <c r="AR725" t="s">
        <v>19</v>
      </c>
    </row>
    <row r="726" spans="1:44" ht="13.5" customHeight="1">
      <c r="A726" s="7"/>
      <c r="B726" s="7"/>
      <c r="C726" s="7"/>
      <c r="D726" s="8"/>
      <c r="F726" s="9" t="str">
        <f>(Sheet1!AE726)</f>
        <v/>
      </c>
      <c r="G726" t="str">
        <f>IF(OR(Sheet1!AH726="Yes",Sheet1!AF726="Yes"),"\\CMFP538\"&amp;Sheet1!AK726,"")</f>
        <v/>
      </c>
      <c r="H726" t="str">
        <f>IF(G726="","",Sheet1!AK726)</f>
        <v/>
      </c>
      <c r="I726" t="str">
        <f>IF(G726="","",Sheet1!AJ726)</f>
        <v/>
      </c>
      <c r="J726" t="e">
        <f>PROPER(Sheet1!Z726)</f>
        <v>#VALUE!</v>
      </c>
      <c r="K726" t="e">
        <f>PROPER(TRIM(IF(ISERROR(Sheet1!N726),Sheet1!Q726,Sheet1!N726)))</f>
        <v>#VALUE!</v>
      </c>
      <c r="L726" t="e">
        <f>PROPER(Sheet1!V726)</f>
        <v>#VALUE!</v>
      </c>
      <c r="M726" t="str">
        <f>TRIM(IF(ISERROR(Sheet1!P726),"",Sheet1!P726))</f>
        <v/>
      </c>
      <c r="N726" s="6" t="e">
        <f>(Sheet1!AA726)</f>
        <v>#VALUE!</v>
      </c>
      <c r="O726" s="6" t="e">
        <f t="shared" si="67"/>
        <v>#VALUE!</v>
      </c>
      <c r="P726" s="6" t="e">
        <f>IF(Sheet1!X726="No","No",IF(Sheet1!X726="","No","Yes"))</f>
        <v>#VALUE!</v>
      </c>
      <c r="Q726" t="e">
        <f>(Sheet1!AB726)</f>
        <v>#VALUE!</v>
      </c>
      <c r="R726" s="6" t="e">
        <f>IF(Sheet1!F726=FALSE,Q726,Sheet1!G726&amp;Sheet1!F726)</f>
        <v>#VALUE!</v>
      </c>
      <c r="S726" s="6" t="e">
        <f t="shared" si="68"/>
        <v>#VALUE!</v>
      </c>
      <c r="T726" s="6" t="e">
        <f>IF(Sheet1!A726=0,"C=US;A= ;P=Regional Municip;O=Lisgar;S="&amp;K726&amp;";"&amp;"G="&amp;L726&amp;";"&amp;"I="&amp;M726&amp;";","C=US;A= ;P=Regional Municip;O=Lisgar;S="&amp;K726&amp;";"&amp;"G="&amp;L726&amp;Sheet1!A726&amp;";"&amp;"I="&amp;M726&amp;";")</f>
        <v>#N/A</v>
      </c>
      <c r="U726" t="str">
        <f ca="1">(Sheet1!AM726)</f>
        <v>DC4MDB09</v>
      </c>
      <c r="V726" t="e">
        <f>(Sheet1!AC726)</f>
        <v>#VALUE!</v>
      </c>
      <c r="W726" t="e">
        <f>Sheet3!D726</f>
        <v>#VALUE!</v>
      </c>
      <c r="X726" t="e">
        <f>Sheet3!E726</f>
        <v>#VALUE!</v>
      </c>
      <c r="Y726" t="str">
        <f t="shared" si="66"/>
        <v/>
      </c>
      <c r="Z726" t="str">
        <f>IF(ISERROR(Sheet1!AI726),"",Sheet1!AI726)</f>
        <v/>
      </c>
      <c r="AA726" t="e">
        <f>IF(Sheet1!W726="Councillors",5120,IF(Sheet1!W726="Information Technology Services Dept.",1024,IF(Sheet1!W726="City Clerk and Solicitor Dept",1953,"No")))</f>
        <v>#VALUE!</v>
      </c>
      <c r="AB726" s="5" t="s">
        <v>96</v>
      </c>
      <c r="AC726" t="e">
        <f>IF(Sheet1!W726="Councillors",4608,IF(Sheet1!W726="Information Technology Services Dept.",921,IF(Sheet1!W726="City Clerk and Solicitor Dept",1855,"No")))</f>
        <v>#VALUE!</v>
      </c>
      <c r="AD726" t="e">
        <f t="shared" si="69"/>
        <v>#VALUE!</v>
      </c>
      <c r="AE726" t="str">
        <f ca="1">IF(Sheet1!AM726="DC1MDB01","DC1",IF(Sheet1!AM726="DC1MDB02","DC1",IF(Sheet1!AM726="DC1MDB03","DC1",IF(Sheet1!AM726="DC1MDB04","DC1",IF(Sheet1!AM726="DC1MDB05","DC1",IF(Sheet1!AM726="DC1MDB06","DC1",IF(Sheet1!AM726="DC1MDB07","DC1",IF(Sheet1!AM726="DC1MDB08","DC1",IF(Sheet1!AM726="DC1MDB09","DC1",IF(Sheet1!AM726="DC1MDB10","DC1",IF(Sheet1!AM726="DC4MDB01","DC4",IF(Sheet1!AM726="DC4MDB02","DC4",IF(Sheet1!AM726="DC4MDB03","DC4",IF(Sheet1!AM726="DC4MDB04","DC4",IF(Sheet1!AM726="DC4MDB05","DC4",IF(Sheet1!AM726="DC4MDB06","DC4",IF(Sheet1!AM726="DC4MDB07","DC4",IF(Sheet1!AM726="DC4MDB08","DC4",IF(Sheet1!AM726="DC4MDB09","DC4",IF(Sheet1!AM726="DC4MDB10","DC4","$False"))))))))))))))))))))</f>
        <v>DC4</v>
      </c>
      <c r="AF726" t="s">
        <v>35</v>
      </c>
      <c r="AG726" t="e">
        <f t="shared" si="70"/>
        <v>#VALUE!</v>
      </c>
      <c r="AH726" t="e">
        <f t="shared" si="71"/>
        <v>#VALUE!</v>
      </c>
      <c r="AI726" t="s">
        <v>11</v>
      </c>
      <c r="AJ726" t="s">
        <v>12</v>
      </c>
      <c r="AK726" t="s">
        <v>13</v>
      </c>
      <c r="AL726" t="s">
        <v>14</v>
      </c>
      <c r="AM726" t="s">
        <v>5</v>
      </c>
      <c r="AN726" t="s">
        <v>15</v>
      </c>
      <c r="AO726" t="s">
        <v>16</v>
      </c>
      <c r="AP726" t="s">
        <v>17</v>
      </c>
      <c r="AQ726" t="s">
        <v>18</v>
      </c>
      <c r="AR726" t="s">
        <v>19</v>
      </c>
    </row>
    <row r="727" spans="1:44" ht="13.5" customHeight="1">
      <c r="A727" s="7"/>
      <c r="B727" s="7"/>
      <c r="C727" s="7"/>
      <c r="D727" s="8"/>
      <c r="F727" s="9" t="str">
        <f>(Sheet1!AE727)</f>
        <v/>
      </c>
      <c r="G727" t="str">
        <f>IF(OR(Sheet1!AH727="Yes",Sheet1!AF727="Yes"),"\\CMFP538\"&amp;Sheet1!AK727,"")</f>
        <v/>
      </c>
      <c r="H727" t="str">
        <f>IF(G727="","",Sheet1!AK727)</f>
        <v/>
      </c>
      <c r="I727" t="str">
        <f>IF(G727="","",Sheet1!AJ727)</f>
        <v/>
      </c>
      <c r="J727" t="e">
        <f>PROPER(Sheet1!Z727)</f>
        <v>#VALUE!</v>
      </c>
      <c r="K727" t="e">
        <f>PROPER(TRIM(IF(ISERROR(Sheet1!N727),Sheet1!Q727,Sheet1!N727)))</f>
        <v>#VALUE!</v>
      </c>
      <c r="L727" t="e">
        <f>PROPER(Sheet1!V727)</f>
        <v>#VALUE!</v>
      </c>
      <c r="M727" t="str">
        <f>TRIM(IF(ISERROR(Sheet1!P727),"",Sheet1!P727))</f>
        <v/>
      </c>
      <c r="N727" s="6" t="e">
        <f>(Sheet1!AA727)</f>
        <v>#VALUE!</v>
      </c>
      <c r="O727" s="6" t="e">
        <f t="shared" si="67"/>
        <v>#VALUE!</v>
      </c>
      <c r="P727" s="6" t="e">
        <f>IF(Sheet1!X727="No","No",IF(Sheet1!X727="","No","Yes"))</f>
        <v>#VALUE!</v>
      </c>
      <c r="Q727" t="e">
        <f>(Sheet1!AB727)</f>
        <v>#VALUE!</v>
      </c>
      <c r="R727" s="6" t="e">
        <f>IF(Sheet1!F727=FALSE,Q727,Sheet1!G727&amp;Sheet1!F727)</f>
        <v>#VALUE!</v>
      </c>
      <c r="S727" s="6" t="e">
        <f t="shared" si="68"/>
        <v>#VALUE!</v>
      </c>
      <c r="T727" s="6" t="e">
        <f>IF(Sheet1!A727=0,"C=US;A= ;P=Regional Municip;O=Lisgar;S="&amp;K727&amp;";"&amp;"G="&amp;L727&amp;";"&amp;"I="&amp;M727&amp;";","C=US;A= ;P=Regional Municip;O=Lisgar;S="&amp;K727&amp;";"&amp;"G="&amp;L727&amp;Sheet1!A727&amp;";"&amp;"I="&amp;M727&amp;";")</f>
        <v>#N/A</v>
      </c>
      <c r="U727" t="str">
        <f ca="1">(Sheet1!AM727)</f>
        <v>DC4MDB08</v>
      </c>
      <c r="V727" t="e">
        <f>(Sheet1!AC727)</f>
        <v>#VALUE!</v>
      </c>
      <c r="W727" t="e">
        <f>Sheet3!D727</f>
        <v>#VALUE!</v>
      </c>
      <c r="X727" t="e">
        <f>Sheet3!E727</f>
        <v>#VALUE!</v>
      </c>
      <c r="Y727" t="str">
        <f t="shared" si="66"/>
        <v/>
      </c>
      <c r="Z727" t="str">
        <f>IF(ISERROR(Sheet1!AI727),"",Sheet1!AI727)</f>
        <v/>
      </c>
      <c r="AA727" t="e">
        <f>IF(Sheet1!W727="Councillors",5120,IF(Sheet1!W727="Information Technology Services Dept.",1024,IF(Sheet1!W727="City Clerk and Solicitor Dept",1953,"No")))</f>
        <v>#VALUE!</v>
      </c>
      <c r="AB727" s="5" t="s">
        <v>96</v>
      </c>
      <c r="AC727" t="e">
        <f>IF(Sheet1!W727="Councillors",4608,IF(Sheet1!W727="Information Technology Services Dept.",921,IF(Sheet1!W727="City Clerk and Solicitor Dept",1855,"No")))</f>
        <v>#VALUE!</v>
      </c>
      <c r="AD727" t="e">
        <f t="shared" si="69"/>
        <v>#VALUE!</v>
      </c>
      <c r="AE727" t="str">
        <f ca="1">IF(Sheet1!AM727="DC1MDB01","DC1",IF(Sheet1!AM727="DC1MDB02","DC1",IF(Sheet1!AM727="DC1MDB03","DC1",IF(Sheet1!AM727="DC1MDB04","DC1",IF(Sheet1!AM727="DC1MDB05","DC1",IF(Sheet1!AM727="DC1MDB06","DC1",IF(Sheet1!AM727="DC1MDB07","DC1",IF(Sheet1!AM727="DC1MDB08","DC1",IF(Sheet1!AM727="DC1MDB09","DC1",IF(Sheet1!AM727="DC1MDB10","DC1",IF(Sheet1!AM727="DC4MDB01","DC4",IF(Sheet1!AM727="DC4MDB02","DC4",IF(Sheet1!AM727="DC4MDB03","DC4",IF(Sheet1!AM727="DC4MDB04","DC4",IF(Sheet1!AM727="DC4MDB05","DC4",IF(Sheet1!AM727="DC4MDB06","DC4",IF(Sheet1!AM727="DC4MDB07","DC4",IF(Sheet1!AM727="DC4MDB08","DC4",IF(Sheet1!AM727="DC4MDB09","DC4",IF(Sheet1!AM727="DC4MDB10","DC4","$False"))))))))))))))))))))</f>
        <v>DC4</v>
      </c>
      <c r="AF727" t="s">
        <v>35</v>
      </c>
      <c r="AG727" t="e">
        <f t="shared" si="70"/>
        <v>#VALUE!</v>
      </c>
      <c r="AH727" t="e">
        <f t="shared" si="71"/>
        <v>#VALUE!</v>
      </c>
      <c r="AI727" t="s">
        <v>11</v>
      </c>
      <c r="AJ727" t="s">
        <v>12</v>
      </c>
      <c r="AK727" t="s">
        <v>13</v>
      </c>
      <c r="AL727" t="s">
        <v>14</v>
      </c>
      <c r="AM727" t="s">
        <v>5</v>
      </c>
      <c r="AN727" t="s">
        <v>15</v>
      </c>
      <c r="AO727" t="s">
        <v>16</v>
      </c>
      <c r="AP727" t="s">
        <v>17</v>
      </c>
      <c r="AQ727" t="s">
        <v>18</v>
      </c>
      <c r="AR727" t="s">
        <v>19</v>
      </c>
    </row>
    <row r="728" spans="1:44" ht="13.5" customHeight="1">
      <c r="A728" s="7"/>
      <c r="B728" s="7"/>
      <c r="C728" s="7"/>
      <c r="D728" s="8"/>
      <c r="F728" s="9" t="str">
        <f>(Sheet1!AE728)</f>
        <v/>
      </c>
      <c r="G728" t="str">
        <f>IF(OR(Sheet1!AH728="Yes",Sheet1!AF728="Yes"),"\\CMFP538\"&amp;Sheet1!AK728,"")</f>
        <v/>
      </c>
      <c r="H728" t="str">
        <f>IF(G728="","",Sheet1!AK728)</f>
        <v/>
      </c>
      <c r="I728" t="str">
        <f>IF(G728="","",Sheet1!AJ728)</f>
        <v/>
      </c>
      <c r="J728" t="e">
        <f>PROPER(Sheet1!Z728)</f>
        <v>#VALUE!</v>
      </c>
      <c r="K728" t="e">
        <f>PROPER(TRIM(IF(ISERROR(Sheet1!N728),Sheet1!Q728,Sheet1!N728)))</f>
        <v>#VALUE!</v>
      </c>
      <c r="L728" t="e">
        <f>PROPER(Sheet1!V728)</f>
        <v>#VALUE!</v>
      </c>
      <c r="M728" t="str">
        <f>TRIM(IF(ISERROR(Sheet1!P728),"",Sheet1!P728))</f>
        <v/>
      </c>
      <c r="N728" s="6" t="e">
        <f>(Sheet1!AA728)</f>
        <v>#VALUE!</v>
      </c>
      <c r="O728" s="6" t="e">
        <f t="shared" si="67"/>
        <v>#VALUE!</v>
      </c>
      <c r="P728" s="6" t="e">
        <f>IF(Sheet1!X728="No","No",IF(Sheet1!X728="","No","Yes"))</f>
        <v>#VALUE!</v>
      </c>
      <c r="Q728" t="e">
        <f>(Sheet1!AB728)</f>
        <v>#VALUE!</v>
      </c>
      <c r="R728" s="6" t="e">
        <f>IF(Sheet1!F728=FALSE,Q728,Sheet1!G728&amp;Sheet1!F728)</f>
        <v>#VALUE!</v>
      </c>
      <c r="S728" s="6" t="e">
        <f t="shared" si="68"/>
        <v>#VALUE!</v>
      </c>
      <c r="T728" s="6" t="e">
        <f>IF(Sheet1!A728=0,"C=US;A= ;P=Regional Municip;O=Lisgar;S="&amp;K728&amp;";"&amp;"G="&amp;L728&amp;";"&amp;"I="&amp;M728&amp;";","C=US;A= ;P=Regional Municip;O=Lisgar;S="&amp;K728&amp;";"&amp;"G="&amp;L728&amp;Sheet1!A728&amp;";"&amp;"I="&amp;M728&amp;";")</f>
        <v>#N/A</v>
      </c>
      <c r="U728" t="str">
        <f ca="1">(Sheet1!AM728)</f>
        <v>DC1MDB02</v>
      </c>
      <c r="V728" t="e">
        <f>(Sheet1!AC728)</f>
        <v>#VALUE!</v>
      </c>
      <c r="W728" t="e">
        <f>Sheet3!D728</f>
        <v>#VALUE!</v>
      </c>
      <c r="X728" t="e">
        <f>Sheet3!E728</f>
        <v>#VALUE!</v>
      </c>
      <c r="Y728" t="str">
        <f t="shared" si="66"/>
        <v/>
      </c>
      <c r="Z728" t="str">
        <f>IF(ISERROR(Sheet1!AI728),"",Sheet1!AI728)</f>
        <v/>
      </c>
      <c r="AA728" t="e">
        <f>IF(Sheet1!W728="Councillors",5120,IF(Sheet1!W728="Information Technology Services Dept.",1024,IF(Sheet1!W728="City Clerk and Solicitor Dept",1953,"No")))</f>
        <v>#VALUE!</v>
      </c>
      <c r="AB728" s="5" t="s">
        <v>96</v>
      </c>
      <c r="AC728" t="e">
        <f>IF(Sheet1!W728="Councillors",4608,IF(Sheet1!W728="Information Technology Services Dept.",921,IF(Sheet1!W728="City Clerk and Solicitor Dept",1855,"No")))</f>
        <v>#VALUE!</v>
      </c>
      <c r="AD728" t="e">
        <f t="shared" si="69"/>
        <v>#VALUE!</v>
      </c>
      <c r="AE728" t="str">
        <f ca="1">IF(Sheet1!AM728="DC1MDB01","DC1",IF(Sheet1!AM728="DC1MDB02","DC1",IF(Sheet1!AM728="DC1MDB03","DC1",IF(Sheet1!AM728="DC1MDB04","DC1",IF(Sheet1!AM728="DC1MDB05","DC1",IF(Sheet1!AM728="DC1MDB06","DC1",IF(Sheet1!AM728="DC1MDB07","DC1",IF(Sheet1!AM728="DC1MDB08","DC1",IF(Sheet1!AM728="DC1MDB09","DC1",IF(Sheet1!AM728="DC1MDB10","DC1",IF(Sheet1!AM728="DC4MDB01","DC4",IF(Sheet1!AM728="DC4MDB02","DC4",IF(Sheet1!AM728="DC4MDB03","DC4",IF(Sheet1!AM728="DC4MDB04","DC4",IF(Sheet1!AM728="DC4MDB05","DC4",IF(Sheet1!AM728="DC4MDB06","DC4",IF(Sheet1!AM728="DC4MDB07","DC4",IF(Sheet1!AM728="DC4MDB08","DC4",IF(Sheet1!AM728="DC4MDB09","DC4",IF(Sheet1!AM728="DC4MDB10","DC4","$False"))))))))))))))))))))</f>
        <v>DC1</v>
      </c>
      <c r="AF728" t="s">
        <v>35</v>
      </c>
      <c r="AG728" t="e">
        <f t="shared" si="70"/>
        <v>#VALUE!</v>
      </c>
      <c r="AH728" t="e">
        <f t="shared" si="71"/>
        <v>#VALUE!</v>
      </c>
      <c r="AI728" t="s">
        <v>11</v>
      </c>
      <c r="AJ728" t="s">
        <v>12</v>
      </c>
      <c r="AK728" t="s">
        <v>13</v>
      </c>
      <c r="AL728" t="s">
        <v>14</v>
      </c>
      <c r="AM728" t="s">
        <v>5</v>
      </c>
      <c r="AN728" t="s">
        <v>15</v>
      </c>
      <c r="AO728" t="s">
        <v>16</v>
      </c>
      <c r="AP728" t="s">
        <v>17</v>
      </c>
      <c r="AQ728" t="s">
        <v>18</v>
      </c>
      <c r="AR728" t="s">
        <v>19</v>
      </c>
    </row>
    <row r="729" spans="1:44" ht="13.5" customHeight="1">
      <c r="A729" s="7"/>
      <c r="B729" s="7"/>
      <c r="C729" s="7"/>
      <c r="D729" s="8"/>
      <c r="F729" s="9" t="str">
        <f>(Sheet1!AE729)</f>
        <v/>
      </c>
      <c r="G729" t="str">
        <f>IF(OR(Sheet1!AH729="Yes",Sheet1!AF729="Yes"),"\\CMFP538\"&amp;Sheet1!AK729,"")</f>
        <v/>
      </c>
      <c r="H729" t="str">
        <f>IF(G729="","",Sheet1!AK729)</f>
        <v/>
      </c>
      <c r="I729" t="str">
        <f>IF(G729="","",Sheet1!AJ729)</f>
        <v/>
      </c>
      <c r="J729" t="e">
        <f>PROPER(Sheet1!Z729)</f>
        <v>#VALUE!</v>
      </c>
      <c r="K729" t="e">
        <f>PROPER(TRIM(IF(ISERROR(Sheet1!N729),Sheet1!Q729,Sheet1!N729)))</f>
        <v>#VALUE!</v>
      </c>
      <c r="L729" t="e">
        <f>PROPER(Sheet1!V729)</f>
        <v>#VALUE!</v>
      </c>
      <c r="M729" t="str">
        <f>TRIM(IF(ISERROR(Sheet1!P729),"",Sheet1!P729))</f>
        <v/>
      </c>
      <c r="N729" s="6" t="e">
        <f>(Sheet1!AA729)</f>
        <v>#VALUE!</v>
      </c>
      <c r="O729" s="6" t="e">
        <f t="shared" si="67"/>
        <v>#VALUE!</v>
      </c>
      <c r="P729" s="6" t="e">
        <f>IF(Sheet1!X729="No","No",IF(Sheet1!X729="","No","Yes"))</f>
        <v>#VALUE!</v>
      </c>
      <c r="Q729" t="e">
        <f>(Sheet1!AB729)</f>
        <v>#VALUE!</v>
      </c>
      <c r="R729" s="6" t="e">
        <f>IF(Sheet1!F729=FALSE,Q729,Sheet1!G729&amp;Sheet1!F729)</f>
        <v>#VALUE!</v>
      </c>
      <c r="S729" s="6" t="e">
        <f t="shared" si="68"/>
        <v>#VALUE!</v>
      </c>
      <c r="T729" s="6" t="e">
        <f>IF(Sheet1!A729=0,"C=US;A= ;P=Regional Municip;O=Lisgar;S="&amp;K729&amp;";"&amp;"G="&amp;L729&amp;";"&amp;"I="&amp;M729&amp;";","C=US;A= ;P=Regional Municip;O=Lisgar;S="&amp;K729&amp;";"&amp;"G="&amp;L729&amp;Sheet1!A729&amp;";"&amp;"I="&amp;M729&amp;";")</f>
        <v>#N/A</v>
      </c>
      <c r="U729" t="str">
        <f ca="1">(Sheet1!AM729)</f>
        <v>DC4MDB10</v>
      </c>
      <c r="V729" t="e">
        <f>(Sheet1!AC729)</f>
        <v>#VALUE!</v>
      </c>
      <c r="W729" t="e">
        <f>Sheet3!D729</f>
        <v>#VALUE!</v>
      </c>
      <c r="X729" t="e">
        <f>Sheet3!E729</f>
        <v>#VALUE!</v>
      </c>
      <c r="Y729" t="str">
        <f t="shared" si="66"/>
        <v/>
      </c>
      <c r="Z729" t="str">
        <f>IF(ISERROR(Sheet1!AI729),"",Sheet1!AI729)</f>
        <v/>
      </c>
      <c r="AA729" t="e">
        <f>IF(Sheet1!W729="Councillors",5120,IF(Sheet1!W729="Information Technology Services Dept.",1024,IF(Sheet1!W729="City Clerk and Solicitor Dept",1953,"No")))</f>
        <v>#VALUE!</v>
      </c>
      <c r="AB729" s="5" t="s">
        <v>96</v>
      </c>
      <c r="AC729" t="e">
        <f>IF(Sheet1!W729="Councillors",4608,IF(Sheet1!W729="Information Technology Services Dept.",921,IF(Sheet1!W729="City Clerk and Solicitor Dept",1855,"No")))</f>
        <v>#VALUE!</v>
      </c>
      <c r="AD729" t="e">
        <f t="shared" si="69"/>
        <v>#VALUE!</v>
      </c>
      <c r="AE729" t="str">
        <f ca="1">IF(Sheet1!AM729="DC1MDB01","DC1",IF(Sheet1!AM729="DC1MDB02","DC1",IF(Sheet1!AM729="DC1MDB03","DC1",IF(Sheet1!AM729="DC1MDB04","DC1",IF(Sheet1!AM729="DC1MDB05","DC1",IF(Sheet1!AM729="DC1MDB06","DC1",IF(Sheet1!AM729="DC1MDB07","DC1",IF(Sheet1!AM729="DC1MDB08","DC1",IF(Sheet1!AM729="DC1MDB09","DC1",IF(Sheet1!AM729="DC1MDB10","DC1",IF(Sheet1!AM729="DC4MDB01","DC4",IF(Sheet1!AM729="DC4MDB02","DC4",IF(Sheet1!AM729="DC4MDB03","DC4",IF(Sheet1!AM729="DC4MDB04","DC4",IF(Sheet1!AM729="DC4MDB05","DC4",IF(Sheet1!AM729="DC4MDB06","DC4",IF(Sheet1!AM729="DC4MDB07","DC4",IF(Sheet1!AM729="DC4MDB08","DC4",IF(Sheet1!AM729="DC4MDB09","DC4",IF(Sheet1!AM729="DC4MDB10","DC4","$False"))))))))))))))))))))</f>
        <v>DC4</v>
      </c>
      <c r="AF729" t="s">
        <v>35</v>
      </c>
      <c r="AG729" t="e">
        <f t="shared" si="70"/>
        <v>#VALUE!</v>
      </c>
      <c r="AH729" t="e">
        <f t="shared" si="71"/>
        <v>#VALUE!</v>
      </c>
      <c r="AI729" t="s">
        <v>11</v>
      </c>
      <c r="AJ729" t="s">
        <v>12</v>
      </c>
      <c r="AK729" t="s">
        <v>13</v>
      </c>
      <c r="AL729" t="s">
        <v>14</v>
      </c>
      <c r="AM729" t="s">
        <v>5</v>
      </c>
      <c r="AN729" t="s">
        <v>15</v>
      </c>
      <c r="AO729" t="s">
        <v>16</v>
      </c>
      <c r="AP729" t="s">
        <v>17</v>
      </c>
      <c r="AQ729" t="s">
        <v>18</v>
      </c>
      <c r="AR729" t="s">
        <v>19</v>
      </c>
    </row>
    <row r="730" spans="1:44" ht="13.5" customHeight="1">
      <c r="A730" s="7"/>
      <c r="B730" s="7"/>
      <c r="C730" s="7"/>
      <c r="D730" s="8"/>
      <c r="F730" s="9" t="str">
        <f>(Sheet1!AE730)</f>
        <v/>
      </c>
      <c r="G730" t="str">
        <f>IF(OR(Sheet1!AH730="Yes",Sheet1!AF730="Yes"),"\\CMFP538\"&amp;Sheet1!AK730,"")</f>
        <v/>
      </c>
      <c r="H730" t="str">
        <f>IF(G730="","",Sheet1!AK730)</f>
        <v/>
      </c>
      <c r="I730" t="str">
        <f>IF(G730="","",Sheet1!AJ730)</f>
        <v/>
      </c>
      <c r="J730" t="e">
        <f>PROPER(Sheet1!Z730)</f>
        <v>#VALUE!</v>
      </c>
      <c r="K730" t="e">
        <f>PROPER(TRIM(IF(ISERROR(Sheet1!N730),Sheet1!Q730,Sheet1!N730)))</f>
        <v>#VALUE!</v>
      </c>
      <c r="L730" t="e">
        <f>PROPER(Sheet1!V730)</f>
        <v>#VALUE!</v>
      </c>
      <c r="M730" t="str">
        <f>TRIM(IF(ISERROR(Sheet1!P730),"",Sheet1!P730))</f>
        <v/>
      </c>
      <c r="N730" s="6" t="e">
        <f>(Sheet1!AA730)</f>
        <v>#VALUE!</v>
      </c>
      <c r="O730" s="6" t="e">
        <f t="shared" si="67"/>
        <v>#VALUE!</v>
      </c>
      <c r="P730" s="6" t="e">
        <f>IF(Sheet1!X730="No","No",IF(Sheet1!X730="","No","Yes"))</f>
        <v>#VALUE!</v>
      </c>
      <c r="Q730" t="e">
        <f>(Sheet1!AB730)</f>
        <v>#VALUE!</v>
      </c>
      <c r="R730" s="6" t="e">
        <f>IF(Sheet1!F730=FALSE,Q730,Sheet1!G730&amp;Sheet1!F730)</f>
        <v>#VALUE!</v>
      </c>
      <c r="S730" s="6" t="e">
        <f t="shared" si="68"/>
        <v>#VALUE!</v>
      </c>
      <c r="T730" s="6" t="e">
        <f>IF(Sheet1!A730=0,"C=US;A= ;P=Regional Municip;O=Lisgar;S="&amp;K730&amp;";"&amp;"G="&amp;L730&amp;";"&amp;"I="&amp;M730&amp;";","C=US;A= ;P=Regional Municip;O=Lisgar;S="&amp;K730&amp;";"&amp;"G="&amp;L730&amp;Sheet1!A730&amp;";"&amp;"I="&amp;M730&amp;";")</f>
        <v>#N/A</v>
      </c>
      <c r="U730" t="str">
        <f ca="1">(Sheet1!AM730)</f>
        <v>DC4MDB02</v>
      </c>
      <c r="V730" t="e">
        <f>(Sheet1!AC730)</f>
        <v>#VALUE!</v>
      </c>
      <c r="W730" t="e">
        <f>Sheet3!D730</f>
        <v>#VALUE!</v>
      </c>
      <c r="X730" t="e">
        <f>Sheet3!E730</f>
        <v>#VALUE!</v>
      </c>
      <c r="Y730" t="str">
        <f t="shared" si="66"/>
        <v/>
      </c>
      <c r="Z730" t="str">
        <f>IF(ISERROR(Sheet1!AI730),"",Sheet1!AI730)</f>
        <v/>
      </c>
      <c r="AA730" t="e">
        <f>IF(Sheet1!W730="Councillors",5120,IF(Sheet1!W730="Information Technology Services Dept.",1024,IF(Sheet1!W730="City Clerk and Solicitor Dept",1953,"No")))</f>
        <v>#VALUE!</v>
      </c>
      <c r="AB730" s="5" t="s">
        <v>96</v>
      </c>
      <c r="AC730" t="e">
        <f>IF(Sheet1!W730="Councillors",4608,IF(Sheet1!W730="Information Technology Services Dept.",921,IF(Sheet1!W730="City Clerk and Solicitor Dept",1855,"No")))</f>
        <v>#VALUE!</v>
      </c>
      <c r="AD730" t="e">
        <f t="shared" si="69"/>
        <v>#VALUE!</v>
      </c>
      <c r="AE730" t="str">
        <f ca="1">IF(Sheet1!AM730="DC1MDB01","DC1",IF(Sheet1!AM730="DC1MDB02","DC1",IF(Sheet1!AM730="DC1MDB03","DC1",IF(Sheet1!AM730="DC1MDB04","DC1",IF(Sheet1!AM730="DC1MDB05","DC1",IF(Sheet1!AM730="DC1MDB06","DC1",IF(Sheet1!AM730="DC1MDB07","DC1",IF(Sheet1!AM730="DC1MDB08","DC1",IF(Sheet1!AM730="DC1MDB09","DC1",IF(Sheet1!AM730="DC1MDB10","DC1",IF(Sheet1!AM730="DC4MDB01","DC4",IF(Sheet1!AM730="DC4MDB02","DC4",IF(Sheet1!AM730="DC4MDB03","DC4",IF(Sheet1!AM730="DC4MDB04","DC4",IF(Sheet1!AM730="DC4MDB05","DC4",IF(Sheet1!AM730="DC4MDB06","DC4",IF(Sheet1!AM730="DC4MDB07","DC4",IF(Sheet1!AM730="DC4MDB08","DC4",IF(Sheet1!AM730="DC4MDB09","DC4",IF(Sheet1!AM730="DC4MDB10","DC4","$False"))))))))))))))))))))</f>
        <v>DC4</v>
      </c>
      <c r="AF730" t="s">
        <v>35</v>
      </c>
      <c r="AG730" t="e">
        <f t="shared" si="70"/>
        <v>#VALUE!</v>
      </c>
      <c r="AH730" t="e">
        <f t="shared" si="71"/>
        <v>#VALUE!</v>
      </c>
      <c r="AI730" t="s">
        <v>11</v>
      </c>
      <c r="AJ730" t="s">
        <v>12</v>
      </c>
      <c r="AK730" t="s">
        <v>13</v>
      </c>
      <c r="AL730" t="s">
        <v>14</v>
      </c>
      <c r="AM730" t="s">
        <v>5</v>
      </c>
      <c r="AN730" t="s">
        <v>15</v>
      </c>
      <c r="AO730" t="s">
        <v>16</v>
      </c>
      <c r="AP730" t="s">
        <v>17</v>
      </c>
      <c r="AQ730" t="s">
        <v>18</v>
      </c>
      <c r="AR730" t="s">
        <v>19</v>
      </c>
    </row>
    <row r="731" spans="1:44" ht="13.5" customHeight="1">
      <c r="A731" s="7"/>
      <c r="B731" s="7"/>
      <c r="C731" s="7"/>
      <c r="D731" s="8"/>
      <c r="F731" s="9" t="str">
        <f>(Sheet1!AE731)</f>
        <v/>
      </c>
      <c r="G731" t="str">
        <f>IF(OR(Sheet1!AH731="Yes",Sheet1!AF731="Yes"),"\\CMFP538\"&amp;Sheet1!AK731,"")</f>
        <v/>
      </c>
      <c r="H731" t="str">
        <f>IF(G731="","",Sheet1!AK731)</f>
        <v/>
      </c>
      <c r="I731" t="str">
        <f>IF(G731="","",Sheet1!AJ731)</f>
        <v/>
      </c>
      <c r="J731" t="e">
        <f>PROPER(Sheet1!Z731)</f>
        <v>#VALUE!</v>
      </c>
      <c r="K731" t="e">
        <f>PROPER(TRIM(IF(ISERROR(Sheet1!N731),Sheet1!Q731,Sheet1!N731)))</f>
        <v>#VALUE!</v>
      </c>
      <c r="L731" t="e">
        <f>PROPER(Sheet1!V731)</f>
        <v>#VALUE!</v>
      </c>
      <c r="M731" t="str">
        <f>TRIM(IF(ISERROR(Sheet1!P731),"",Sheet1!P731))</f>
        <v/>
      </c>
      <c r="N731" s="6" t="e">
        <f>(Sheet1!AA731)</f>
        <v>#VALUE!</v>
      </c>
      <c r="O731" s="6" t="e">
        <f t="shared" si="67"/>
        <v>#VALUE!</v>
      </c>
      <c r="P731" s="6" t="e">
        <f>IF(Sheet1!X731="No","No",IF(Sheet1!X731="","No","Yes"))</f>
        <v>#VALUE!</v>
      </c>
      <c r="Q731" t="e">
        <f>(Sheet1!AB731)</f>
        <v>#VALUE!</v>
      </c>
      <c r="R731" s="6" t="e">
        <f>IF(Sheet1!F731=FALSE,Q731,Sheet1!G731&amp;Sheet1!F731)</f>
        <v>#VALUE!</v>
      </c>
      <c r="S731" s="6" t="e">
        <f t="shared" si="68"/>
        <v>#VALUE!</v>
      </c>
      <c r="T731" s="6" t="e">
        <f>IF(Sheet1!A731=0,"C=US;A= ;P=Regional Municip;O=Lisgar;S="&amp;K731&amp;";"&amp;"G="&amp;L731&amp;";"&amp;"I="&amp;M731&amp;";","C=US;A= ;P=Regional Municip;O=Lisgar;S="&amp;K731&amp;";"&amp;"G="&amp;L731&amp;Sheet1!A731&amp;";"&amp;"I="&amp;M731&amp;";")</f>
        <v>#N/A</v>
      </c>
      <c r="U731" t="str">
        <f ca="1">(Sheet1!AM731)</f>
        <v>DC1MDB08</v>
      </c>
      <c r="V731" t="e">
        <f>(Sheet1!AC731)</f>
        <v>#VALUE!</v>
      </c>
      <c r="W731" t="e">
        <f>Sheet3!D731</f>
        <v>#VALUE!</v>
      </c>
      <c r="X731" t="e">
        <f>Sheet3!E731</f>
        <v>#VALUE!</v>
      </c>
      <c r="Y731" t="str">
        <f t="shared" si="66"/>
        <v/>
      </c>
      <c r="Z731" t="str">
        <f>IF(ISERROR(Sheet1!AI731),"",Sheet1!AI731)</f>
        <v/>
      </c>
      <c r="AA731" t="e">
        <f>IF(Sheet1!W731="Councillors",5120,IF(Sheet1!W731="Information Technology Services Dept.",1024,IF(Sheet1!W731="City Clerk and Solicitor Dept",1953,"No")))</f>
        <v>#VALUE!</v>
      </c>
      <c r="AB731" s="5" t="s">
        <v>96</v>
      </c>
      <c r="AC731" t="e">
        <f>IF(Sheet1!W731="Councillors",4608,IF(Sheet1!W731="Information Technology Services Dept.",921,IF(Sheet1!W731="City Clerk and Solicitor Dept",1855,"No")))</f>
        <v>#VALUE!</v>
      </c>
      <c r="AD731" t="e">
        <f t="shared" si="69"/>
        <v>#VALUE!</v>
      </c>
      <c r="AE731" t="str">
        <f ca="1">IF(Sheet1!AM731="DC1MDB01","DC1",IF(Sheet1!AM731="DC1MDB02","DC1",IF(Sheet1!AM731="DC1MDB03","DC1",IF(Sheet1!AM731="DC1MDB04","DC1",IF(Sheet1!AM731="DC1MDB05","DC1",IF(Sheet1!AM731="DC1MDB06","DC1",IF(Sheet1!AM731="DC1MDB07","DC1",IF(Sheet1!AM731="DC1MDB08","DC1",IF(Sheet1!AM731="DC1MDB09","DC1",IF(Sheet1!AM731="DC1MDB10","DC1",IF(Sheet1!AM731="DC4MDB01","DC4",IF(Sheet1!AM731="DC4MDB02","DC4",IF(Sheet1!AM731="DC4MDB03","DC4",IF(Sheet1!AM731="DC4MDB04","DC4",IF(Sheet1!AM731="DC4MDB05","DC4",IF(Sheet1!AM731="DC4MDB06","DC4",IF(Sheet1!AM731="DC4MDB07","DC4",IF(Sheet1!AM731="DC4MDB08","DC4",IF(Sheet1!AM731="DC4MDB09","DC4",IF(Sheet1!AM731="DC4MDB10","DC4","$False"))))))))))))))))))))</f>
        <v>DC1</v>
      </c>
      <c r="AF731" t="s">
        <v>35</v>
      </c>
      <c r="AG731" t="e">
        <f t="shared" si="70"/>
        <v>#VALUE!</v>
      </c>
      <c r="AH731" t="e">
        <f t="shared" si="71"/>
        <v>#VALUE!</v>
      </c>
      <c r="AI731" t="s">
        <v>11</v>
      </c>
      <c r="AJ731" t="s">
        <v>12</v>
      </c>
      <c r="AK731" t="s">
        <v>13</v>
      </c>
      <c r="AL731" t="s">
        <v>14</v>
      </c>
      <c r="AM731" t="s">
        <v>5</v>
      </c>
      <c r="AN731" t="s">
        <v>15</v>
      </c>
      <c r="AO731" t="s">
        <v>16</v>
      </c>
      <c r="AP731" t="s">
        <v>17</v>
      </c>
      <c r="AQ731" t="s">
        <v>18</v>
      </c>
      <c r="AR731" t="s">
        <v>19</v>
      </c>
    </row>
    <row r="732" spans="1:44" ht="13.5" customHeight="1">
      <c r="A732" s="7"/>
      <c r="B732" s="7"/>
      <c r="C732" s="7"/>
      <c r="D732" s="8"/>
      <c r="F732" s="9" t="str">
        <f>(Sheet1!AE732)</f>
        <v/>
      </c>
      <c r="G732" t="str">
        <f>IF(OR(Sheet1!AH732="Yes",Sheet1!AF732="Yes"),"\\CMFP538\"&amp;Sheet1!AK732,"")</f>
        <v/>
      </c>
      <c r="H732" t="str">
        <f>IF(G732="","",Sheet1!AK732)</f>
        <v/>
      </c>
      <c r="I732" t="str">
        <f>IF(G732="","",Sheet1!AJ732)</f>
        <v/>
      </c>
      <c r="J732" t="e">
        <f>PROPER(Sheet1!Z732)</f>
        <v>#VALUE!</v>
      </c>
      <c r="K732" t="e">
        <f>PROPER(TRIM(IF(ISERROR(Sheet1!N732),Sheet1!Q732,Sheet1!N732)))</f>
        <v>#VALUE!</v>
      </c>
      <c r="L732" t="e">
        <f>PROPER(Sheet1!V732)</f>
        <v>#VALUE!</v>
      </c>
      <c r="M732" t="str">
        <f>TRIM(IF(ISERROR(Sheet1!P732),"",Sheet1!P732))</f>
        <v/>
      </c>
      <c r="N732" s="6" t="e">
        <f>(Sheet1!AA732)</f>
        <v>#VALUE!</v>
      </c>
      <c r="O732" s="6" t="e">
        <f t="shared" si="67"/>
        <v>#VALUE!</v>
      </c>
      <c r="P732" s="6" t="e">
        <f>IF(Sheet1!X732="No","No",IF(Sheet1!X732="","No","Yes"))</f>
        <v>#VALUE!</v>
      </c>
      <c r="Q732" t="e">
        <f>(Sheet1!AB732)</f>
        <v>#VALUE!</v>
      </c>
      <c r="R732" s="6" t="e">
        <f>IF(Sheet1!F732=FALSE,Q732,Sheet1!G732&amp;Sheet1!F732)</f>
        <v>#VALUE!</v>
      </c>
      <c r="S732" s="6" t="e">
        <f t="shared" si="68"/>
        <v>#VALUE!</v>
      </c>
      <c r="T732" s="6" t="e">
        <f>IF(Sheet1!A732=0,"C=US;A= ;P=Regional Municip;O=Lisgar;S="&amp;K732&amp;";"&amp;"G="&amp;L732&amp;";"&amp;"I="&amp;M732&amp;";","C=US;A= ;P=Regional Municip;O=Lisgar;S="&amp;K732&amp;";"&amp;"G="&amp;L732&amp;Sheet1!A732&amp;";"&amp;"I="&amp;M732&amp;";")</f>
        <v>#N/A</v>
      </c>
      <c r="U732" t="str">
        <f ca="1">(Sheet1!AM732)</f>
        <v>DC4MDB04</v>
      </c>
      <c r="V732" t="e">
        <f>(Sheet1!AC732)</f>
        <v>#VALUE!</v>
      </c>
      <c r="W732" t="e">
        <f>Sheet3!D732</f>
        <v>#VALUE!</v>
      </c>
      <c r="X732" t="e">
        <f>Sheet3!E732</f>
        <v>#VALUE!</v>
      </c>
      <c r="Y732" t="str">
        <f t="shared" si="66"/>
        <v/>
      </c>
      <c r="Z732" t="str">
        <f>IF(ISERROR(Sheet1!AI732),"",Sheet1!AI732)</f>
        <v/>
      </c>
      <c r="AA732" t="e">
        <f>IF(Sheet1!W732="Councillors",5120,IF(Sheet1!W732="Information Technology Services Dept.",1024,IF(Sheet1!W732="City Clerk and Solicitor Dept",1953,"No")))</f>
        <v>#VALUE!</v>
      </c>
      <c r="AB732" s="5" t="s">
        <v>96</v>
      </c>
      <c r="AC732" t="e">
        <f>IF(Sheet1!W732="Councillors",4608,IF(Sheet1!W732="Information Technology Services Dept.",921,IF(Sheet1!W732="City Clerk and Solicitor Dept",1855,"No")))</f>
        <v>#VALUE!</v>
      </c>
      <c r="AD732" t="e">
        <f t="shared" si="69"/>
        <v>#VALUE!</v>
      </c>
      <c r="AE732" t="str">
        <f ca="1">IF(Sheet1!AM732="DC1MDB01","DC1",IF(Sheet1!AM732="DC1MDB02","DC1",IF(Sheet1!AM732="DC1MDB03","DC1",IF(Sheet1!AM732="DC1MDB04","DC1",IF(Sheet1!AM732="DC1MDB05","DC1",IF(Sheet1!AM732="DC1MDB06","DC1",IF(Sheet1!AM732="DC1MDB07","DC1",IF(Sheet1!AM732="DC1MDB08","DC1",IF(Sheet1!AM732="DC1MDB09","DC1",IF(Sheet1!AM732="DC1MDB10","DC1",IF(Sheet1!AM732="DC4MDB01","DC4",IF(Sheet1!AM732="DC4MDB02","DC4",IF(Sheet1!AM732="DC4MDB03","DC4",IF(Sheet1!AM732="DC4MDB04","DC4",IF(Sheet1!AM732="DC4MDB05","DC4",IF(Sheet1!AM732="DC4MDB06","DC4",IF(Sheet1!AM732="DC4MDB07","DC4",IF(Sheet1!AM732="DC4MDB08","DC4",IF(Sheet1!AM732="DC4MDB09","DC4",IF(Sheet1!AM732="DC4MDB10","DC4","$False"))))))))))))))))))))</f>
        <v>DC4</v>
      </c>
      <c r="AF732" t="s">
        <v>35</v>
      </c>
      <c r="AG732" t="e">
        <f t="shared" si="70"/>
        <v>#VALUE!</v>
      </c>
      <c r="AH732" t="e">
        <f t="shared" si="71"/>
        <v>#VALUE!</v>
      </c>
      <c r="AI732" t="s">
        <v>11</v>
      </c>
      <c r="AJ732" t="s">
        <v>12</v>
      </c>
      <c r="AK732" t="s">
        <v>13</v>
      </c>
      <c r="AL732" t="s">
        <v>14</v>
      </c>
      <c r="AM732" t="s">
        <v>5</v>
      </c>
      <c r="AN732" t="s">
        <v>15</v>
      </c>
      <c r="AO732" t="s">
        <v>16</v>
      </c>
      <c r="AP732" t="s">
        <v>17</v>
      </c>
      <c r="AQ732" t="s">
        <v>18</v>
      </c>
      <c r="AR732" t="s">
        <v>19</v>
      </c>
    </row>
    <row r="733" spans="1:44" ht="13.5" customHeight="1">
      <c r="A733" s="7"/>
      <c r="B733" s="7"/>
      <c r="C733" s="7"/>
      <c r="D733" s="8"/>
      <c r="F733" s="9" t="str">
        <f>(Sheet1!AE733)</f>
        <v/>
      </c>
      <c r="G733" t="str">
        <f>IF(OR(Sheet1!AH733="Yes",Sheet1!AF733="Yes"),"\\CMFP538\"&amp;Sheet1!AK733,"")</f>
        <v/>
      </c>
      <c r="H733" t="str">
        <f>IF(G733="","",Sheet1!AK733)</f>
        <v/>
      </c>
      <c r="I733" t="str">
        <f>IF(G733="","",Sheet1!AJ733)</f>
        <v/>
      </c>
      <c r="J733" t="e">
        <f>PROPER(Sheet1!Z733)</f>
        <v>#VALUE!</v>
      </c>
      <c r="K733" t="e">
        <f>PROPER(TRIM(IF(ISERROR(Sheet1!N733),Sheet1!Q733,Sheet1!N733)))</f>
        <v>#VALUE!</v>
      </c>
      <c r="L733" t="e">
        <f>PROPER(Sheet1!V733)</f>
        <v>#VALUE!</v>
      </c>
      <c r="M733" t="str">
        <f>TRIM(IF(ISERROR(Sheet1!P733),"",Sheet1!P733))</f>
        <v/>
      </c>
      <c r="N733" s="6" t="e">
        <f>(Sheet1!AA733)</f>
        <v>#VALUE!</v>
      </c>
      <c r="O733" s="6" t="e">
        <f t="shared" si="67"/>
        <v>#VALUE!</v>
      </c>
      <c r="P733" s="6" t="e">
        <f>IF(Sheet1!X733="No","No",IF(Sheet1!X733="","No","Yes"))</f>
        <v>#VALUE!</v>
      </c>
      <c r="Q733" t="e">
        <f>(Sheet1!AB733)</f>
        <v>#VALUE!</v>
      </c>
      <c r="R733" s="6" t="e">
        <f>IF(Sheet1!F733=FALSE,Q733,Sheet1!G733&amp;Sheet1!F733)</f>
        <v>#VALUE!</v>
      </c>
      <c r="S733" s="6" t="e">
        <f t="shared" si="68"/>
        <v>#VALUE!</v>
      </c>
      <c r="T733" s="6" t="e">
        <f>IF(Sheet1!A733=0,"C=US;A= ;P=Regional Municip;O=Lisgar;S="&amp;K733&amp;";"&amp;"G="&amp;L733&amp;";"&amp;"I="&amp;M733&amp;";","C=US;A= ;P=Regional Municip;O=Lisgar;S="&amp;K733&amp;";"&amp;"G="&amp;L733&amp;Sheet1!A733&amp;";"&amp;"I="&amp;M733&amp;";")</f>
        <v>#N/A</v>
      </c>
      <c r="U733" t="str">
        <f ca="1">(Sheet1!AM733)</f>
        <v>DC4MDB09</v>
      </c>
      <c r="V733" t="e">
        <f>(Sheet1!AC733)</f>
        <v>#VALUE!</v>
      </c>
      <c r="W733" t="e">
        <f>Sheet3!D733</f>
        <v>#VALUE!</v>
      </c>
      <c r="X733" t="e">
        <f>Sheet3!E733</f>
        <v>#VALUE!</v>
      </c>
      <c r="Y733" t="str">
        <f t="shared" si="66"/>
        <v/>
      </c>
      <c r="Z733" t="str">
        <f>IF(ISERROR(Sheet1!AI733),"",Sheet1!AI733)</f>
        <v/>
      </c>
      <c r="AA733" t="e">
        <f>IF(Sheet1!W733="Councillors",5120,IF(Sheet1!W733="Information Technology Services Dept.",1024,IF(Sheet1!W733="City Clerk and Solicitor Dept",1953,"No")))</f>
        <v>#VALUE!</v>
      </c>
      <c r="AB733" s="5" t="s">
        <v>96</v>
      </c>
      <c r="AC733" t="e">
        <f>IF(Sheet1!W733="Councillors",4608,IF(Sheet1!W733="Information Technology Services Dept.",921,IF(Sheet1!W733="City Clerk and Solicitor Dept",1855,"No")))</f>
        <v>#VALUE!</v>
      </c>
      <c r="AD733" t="e">
        <f t="shared" si="69"/>
        <v>#VALUE!</v>
      </c>
      <c r="AE733" t="str">
        <f ca="1">IF(Sheet1!AM733="DC1MDB01","DC1",IF(Sheet1!AM733="DC1MDB02","DC1",IF(Sheet1!AM733="DC1MDB03","DC1",IF(Sheet1!AM733="DC1MDB04","DC1",IF(Sheet1!AM733="DC1MDB05","DC1",IF(Sheet1!AM733="DC1MDB06","DC1",IF(Sheet1!AM733="DC1MDB07","DC1",IF(Sheet1!AM733="DC1MDB08","DC1",IF(Sheet1!AM733="DC1MDB09","DC1",IF(Sheet1!AM733="DC1MDB10","DC1",IF(Sheet1!AM733="DC4MDB01","DC4",IF(Sheet1!AM733="DC4MDB02","DC4",IF(Sheet1!AM733="DC4MDB03","DC4",IF(Sheet1!AM733="DC4MDB04","DC4",IF(Sheet1!AM733="DC4MDB05","DC4",IF(Sheet1!AM733="DC4MDB06","DC4",IF(Sheet1!AM733="DC4MDB07","DC4",IF(Sheet1!AM733="DC4MDB08","DC4",IF(Sheet1!AM733="DC4MDB09","DC4",IF(Sheet1!AM733="DC4MDB10","DC4","$False"))))))))))))))))))))</f>
        <v>DC4</v>
      </c>
      <c r="AF733" t="s">
        <v>35</v>
      </c>
      <c r="AG733" t="e">
        <f t="shared" si="70"/>
        <v>#VALUE!</v>
      </c>
      <c r="AH733" t="e">
        <f t="shared" si="71"/>
        <v>#VALUE!</v>
      </c>
      <c r="AI733" t="s">
        <v>11</v>
      </c>
      <c r="AJ733" t="s">
        <v>12</v>
      </c>
      <c r="AK733" t="s">
        <v>13</v>
      </c>
      <c r="AL733" t="s">
        <v>14</v>
      </c>
      <c r="AM733" t="s">
        <v>5</v>
      </c>
      <c r="AN733" t="s">
        <v>15</v>
      </c>
      <c r="AO733" t="s">
        <v>16</v>
      </c>
      <c r="AP733" t="s">
        <v>17</v>
      </c>
      <c r="AQ733" t="s">
        <v>18</v>
      </c>
      <c r="AR733" t="s">
        <v>19</v>
      </c>
    </row>
    <row r="734" spans="1:44" ht="13.5" customHeight="1">
      <c r="A734" s="7"/>
      <c r="B734" s="7"/>
      <c r="C734" s="7"/>
      <c r="D734" s="8"/>
      <c r="F734" s="9" t="str">
        <f>(Sheet1!AE734)</f>
        <v/>
      </c>
      <c r="G734" t="str">
        <f>IF(OR(Sheet1!AH734="Yes",Sheet1!AF734="Yes"),"\\CMFP538\"&amp;Sheet1!AK734,"")</f>
        <v/>
      </c>
      <c r="H734" t="str">
        <f>IF(G734="","",Sheet1!AK734)</f>
        <v/>
      </c>
      <c r="I734" t="str">
        <f>IF(G734="","",Sheet1!AJ734)</f>
        <v/>
      </c>
      <c r="J734" t="e">
        <f>PROPER(Sheet1!Z734)</f>
        <v>#VALUE!</v>
      </c>
      <c r="K734" t="e">
        <f>PROPER(TRIM(IF(ISERROR(Sheet1!N734),Sheet1!Q734,Sheet1!N734)))</f>
        <v>#VALUE!</v>
      </c>
      <c r="L734" t="e">
        <f>PROPER(Sheet1!V734)</f>
        <v>#VALUE!</v>
      </c>
      <c r="M734" t="str">
        <f>TRIM(IF(ISERROR(Sheet1!P734),"",Sheet1!P734))</f>
        <v/>
      </c>
      <c r="N734" s="6" t="e">
        <f>(Sheet1!AA734)</f>
        <v>#VALUE!</v>
      </c>
      <c r="O734" s="6" t="e">
        <f t="shared" si="67"/>
        <v>#VALUE!</v>
      </c>
      <c r="P734" s="6" t="e">
        <f>IF(Sheet1!X734="No","No",IF(Sheet1!X734="","No","Yes"))</f>
        <v>#VALUE!</v>
      </c>
      <c r="Q734" t="e">
        <f>(Sheet1!AB734)</f>
        <v>#VALUE!</v>
      </c>
      <c r="R734" s="6" t="e">
        <f>IF(Sheet1!F734=FALSE,Q734,Sheet1!G734&amp;Sheet1!F734)</f>
        <v>#VALUE!</v>
      </c>
      <c r="S734" s="6" t="e">
        <f t="shared" si="68"/>
        <v>#VALUE!</v>
      </c>
      <c r="T734" s="6" t="e">
        <f>IF(Sheet1!A734=0,"C=US;A= ;P=Regional Municip;O=Lisgar;S="&amp;K734&amp;";"&amp;"G="&amp;L734&amp;";"&amp;"I="&amp;M734&amp;";","C=US;A= ;P=Regional Municip;O=Lisgar;S="&amp;K734&amp;";"&amp;"G="&amp;L734&amp;Sheet1!A734&amp;";"&amp;"I="&amp;M734&amp;";")</f>
        <v>#N/A</v>
      </c>
      <c r="U734" t="str">
        <f ca="1">(Sheet1!AM734)</f>
        <v>DC4MDB01</v>
      </c>
      <c r="V734" t="e">
        <f>(Sheet1!AC734)</f>
        <v>#VALUE!</v>
      </c>
      <c r="W734" t="e">
        <f>Sheet3!D734</f>
        <v>#VALUE!</v>
      </c>
      <c r="X734" t="e">
        <f>Sheet3!E734</f>
        <v>#VALUE!</v>
      </c>
      <c r="Y734" t="str">
        <f t="shared" si="66"/>
        <v/>
      </c>
      <c r="Z734" t="str">
        <f>IF(ISERROR(Sheet1!AI734),"",Sheet1!AI734)</f>
        <v/>
      </c>
      <c r="AA734" t="e">
        <f>IF(Sheet1!W734="Councillors",5120,IF(Sheet1!W734="Information Technology Services Dept.",1024,IF(Sheet1!W734="City Clerk and Solicitor Dept",1953,"No")))</f>
        <v>#VALUE!</v>
      </c>
      <c r="AB734" s="5" t="s">
        <v>96</v>
      </c>
      <c r="AC734" t="e">
        <f>IF(Sheet1!W734="Councillors",4608,IF(Sheet1!W734="Information Technology Services Dept.",921,IF(Sheet1!W734="City Clerk and Solicitor Dept",1855,"No")))</f>
        <v>#VALUE!</v>
      </c>
      <c r="AD734" t="e">
        <f t="shared" si="69"/>
        <v>#VALUE!</v>
      </c>
      <c r="AE734" t="str">
        <f ca="1">IF(Sheet1!AM734="DC1MDB01","DC1",IF(Sheet1!AM734="DC1MDB02","DC1",IF(Sheet1!AM734="DC1MDB03","DC1",IF(Sheet1!AM734="DC1MDB04","DC1",IF(Sheet1!AM734="DC1MDB05","DC1",IF(Sheet1!AM734="DC1MDB06","DC1",IF(Sheet1!AM734="DC1MDB07","DC1",IF(Sheet1!AM734="DC1MDB08","DC1",IF(Sheet1!AM734="DC1MDB09","DC1",IF(Sheet1!AM734="DC1MDB10","DC1",IF(Sheet1!AM734="DC4MDB01","DC4",IF(Sheet1!AM734="DC4MDB02","DC4",IF(Sheet1!AM734="DC4MDB03","DC4",IF(Sheet1!AM734="DC4MDB04","DC4",IF(Sheet1!AM734="DC4MDB05","DC4",IF(Sheet1!AM734="DC4MDB06","DC4",IF(Sheet1!AM734="DC4MDB07","DC4",IF(Sheet1!AM734="DC4MDB08","DC4",IF(Sheet1!AM734="DC4MDB09","DC4",IF(Sheet1!AM734="DC4MDB10","DC4","$False"))))))))))))))))))))</f>
        <v>DC4</v>
      </c>
      <c r="AF734" t="s">
        <v>35</v>
      </c>
      <c r="AG734" t="e">
        <f t="shared" si="70"/>
        <v>#VALUE!</v>
      </c>
      <c r="AH734" t="e">
        <f t="shared" si="71"/>
        <v>#VALUE!</v>
      </c>
      <c r="AI734" t="s">
        <v>11</v>
      </c>
      <c r="AJ734" t="s">
        <v>12</v>
      </c>
      <c r="AK734" t="s">
        <v>13</v>
      </c>
      <c r="AL734" t="s">
        <v>14</v>
      </c>
      <c r="AM734" t="s">
        <v>5</v>
      </c>
      <c r="AN734" t="s">
        <v>15</v>
      </c>
      <c r="AO734" t="s">
        <v>16</v>
      </c>
      <c r="AP734" t="s">
        <v>17</v>
      </c>
      <c r="AQ734" t="s">
        <v>18</v>
      </c>
      <c r="AR734" t="s">
        <v>19</v>
      </c>
    </row>
    <row r="735" spans="1:44" ht="13.5" customHeight="1">
      <c r="A735" s="7"/>
      <c r="B735" s="7"/>
      <c r="C735" s="7"/>
      <c r="D735" s="8"/>
      <c r="F735" s="9" t="str">
        <f>(Sheet1!AE735)</f>
        <v/>
      </c>
      <c r="G735" t="str">
        <f>IF(OR(Sheet1!AH735="Yes",Sheet1!AF735="Yes"),"\\CMFP538\"&amp;Sheet1!AK735,"")</f>
        <v/>
      </c>
      <c r="H735" t="str">
        <f>IF(G735="","",Sheet1!AK735)</f>
        <v/>
      </c>
      <c r="I735" t="str">
        <f>IF(G735="","",Sheet1!AJ735)</f>
        <v/>
      </c>
      <c r="J735" t="e">
        <f>PROPER(Sheet1!Z735)</f>
        <v>#VALUE!</v>
      </c>
      <c r="K735" t="e">
        <f>PROPER(TRIM(IF(ISERROR(Sheet1!N735),Sheet1!Q735,Sheet1!N735)))</f>
        <v>#VALUE!</v>
      </c>
      <c r="L735" t="e">
        <f>PROPER(Sheet1!V735)</f>
        <v>#VALUE!</v>
      </c>
      <c r="M735" t="str">
        <f>TRIM(IF(ISERROR(Sheet1!P735),"",Sheet1!P735))</f>
        <v/>
      </c>
      <c r="N735" s="6" t="e">
        <f>(Sheet1!AA735)</f>
        <v>#VALUE!</v>
      </c>
      <c r="O735" s="6" t="e">
        <f t="shared" si="67"/>
        <v>#VALUE!</v>
      </c>
      <c r="P735" s="6" t="e">
        <f>IF(Sheet1!X735="No","No",IF(Sheet1!X735="","No","Yes"))</f>
        <v>#VALUE!</v>
      </c>
      <c r="Q735" t="e">
        <f>(Sheet1!AB735)</f>
        <v>#VALUE!</v>
      </c>
      <c r="R735" s="6" t="e">
        <f>IF(Sheet1!F735=FALSE,Q735,Sheet1!G735&amp;Sheet1!F735)</f>
        <v>#VALUE!</v>
      </c>
      <c r="S735" s="6" t="e">
        <f t="shared" si="68"/>
        <v>#VALUE!</v>
      </c>
      <c r="T735" s="6" t="e">
        <f>IF(Sheet1!A735=0,"C=US;A= ;P=Regional Municip;O=Lisgar;S="&amp;K735&amp;";"&amp;"G="&amp;L735&amp;";"&amp;"I="&amp;M735&amp;";","C=US;A= ;P=Regional Municip;O=Lisgar;S="&amp;K735&amp;";"&amp;"G="&amp;L735&amp;Sheet1!A735&amp;";"&amp;"I="&amp;M735&amp;";")</f>
        <v>#N/A</v>
      </c>
      <c r="U735" t="str">
        <f ca="1">(Sheet1!AM735)</f>
        <v>DC1MDB10</v>
      </c>
      <c r="V735" t="e">
        <f>(Sheet1!AC735)</f>
        <v>#VALUE!</v>
      </c>
      <c r="W735" t="e">
        <f>Sheet3!D735</f>
        <v>#VALUE!</v>
      </c>
      <c r="X735" t="e">
        <f>Sheet3!E735</f>
        <v>#VALUE!</v>
      </c>
      <c r="Y735" t="str">
        <f t="shared" si="66"/>
        <v/>
      </c>
      <c r="Z735" t="str">
        <f>IF(ISERROR(Sheet1!AI735),"",Sheet1!AI735)</f>
        <v/>
      </c>
      <c r="AA735" t="e">
        <f>IF(Sheet1!W735="Councillors",5120,IF(Sheet1!W735="Information Technology Services Dept.",1024,IF(Sheet1!W735="City Clerk and Solicitor Dept",1953,"No")))</f>
        <v>#VALUE!</v>
      </c>
      <c r="AB735" s="5" t="s">
        <v>96</v>
      </c>
      <c r="AC735" t="e">
        <f>IF(Sheet1!W735="Councillors",4608,IF(Sheet1!W735="Information Technology Services Dept.",921,IF(Sheet1!W735="City Clerk and Solicitor Dept",1855,"No")))</f>
        <v>#VALUE!</v>
      </c>
      <c r="AD735" t="e">
        <f t="shared" si="69"/>
        <v>#VALUE!</v>
      </c>
      <c r="AE735" t="str">
        <f ca="1">IF(Sheet1!AM735="DC1MDB01","DC1",IF(Sheet1!AM735="DC1MDB02","DC1",IF(Sheet1!AM735="DC1MDB03","DC1",IF(Sheet1!AM735="DC1MDB04","DC1",IF(Sheet1!AM735="DC1MDB05","DC1",IF(Sheet1!AM735="DC1MDB06","DC1",IF(Sheet1!AM735="DC1MDB07","DC1",IF(Sheet1!AM735="DC1MDB08","DC1",IF(Sheet1!AM735="DC1MDB09","DC1",IF(Sheet1!AM735="DC1MDB10","DC1",IF(Sheet1!AM735="DC4MDB01","DC4",IF(Sheet1!AM735="DC4MDB02","DC4",IF(Sheet1!AM735="DC4MDB03","DC4",IF(Sheet1!AM735="DC4MDB04","DC4",IF(Sheet1!AM735="DC4MDB05","DC4",IF(Sheet1!AM735="DC4MDB06","DC4",IF(Sheet1!AM735="DC4MDB07","DC4",IF(Sheet1!AM735="DC4MDB08","DC4",IF(Sheet1!AM735="DC4MDB09","DC4",IF(Sheet1!AM735="DC4MDB10","DC4","$False"))))))))))))))))))))</f>
        <v>DC1</v>
      </c>
      <c r="AF735" t="s">
        <v>35</v>
      </c>
      <c r="AG735" t="e">
        <f t="shared" si="70"/>
        <v>#VALUE!</v>
      </c>
      <c r="AH735" t="e">
        <f t="shared" si="71"/>
        <v>#VALUE!</v>
      </c>
      <c r="AI735" t="s">
        <v>11</v>
      </c>
      <c r="AJ735" t="s">
        <v>12</v>
      </c>
      <c r="AK735" t="s">
        <v>13</v>
      </c>
      <c r="AL735" t="s">
        <v>14</v>
      </c>
      <c r="AM735" t="s">
        <v>5</v>
      </c>
      <c r="AN735" t="s">
        <v>15</v>
      </c>
      <c r="AO735" t="s">
        <v>16</v>
      </c>
      <c r="AP735" t="s">
        <v>17</v>
      </c>
      <c r="AQ735" t="s">
        <v>18</v>
      </c>
      <c r="AR735" t="s">
        <v>19</v>
      </c>
    </row>
    <row r="736" spans="1:44" ht="13.5" customHeight="1">
      <c r="A736" s="7"/>
      <c r="B736" s="7"/>
      <c r="C736" s="7"/>
      <c r="D736" s="8"/>
      <c r="F736" s="9" t="str">
        <f>(Sheet1!AE736)</f>
        <v/>
      </c>
      <c r="G736" t="str">
        <f>IF(OR(Sheet1!AH736="Yes",Sheet1!AF736="Yes"),"\\CMFP538\"&amp;Sheet1!AK736,"")</f>
        <v/>
      </c>
      <c r="H736" t="str">
        <f>IF(G736="","",Sheet1!AK736)</f>
        <v/>
      </c>
      <c r="I736" t="str">
        <f>IF(G736="","",Sheet1!AJ736)</f>
        <v/>
      </c>
      <c r="J736" t="e">
        <f>PROPER(Sheet1!Z736)</f>
        <v>#VALUE!</v>
      </c>
      <c r="K736" t="e">
        <f>PROPER(TRIM(IF(ISERROR(Sheet1!N736),Sheet1!Q736,Sheet1!N736)))</f>
        <v>#VALUE!</v>
      </c>
      <c r="L736" t="e">
        <f>PROPER(Sheet1!V736)</f>
        <v>#VALUE!</v>
      </c>
      <c r="M736" t="str">
        <f>TRIM(IF(ISERROR(Sheet1!P736),"",Sheet1!P736))</f>
        <v/>
      </c>
      <c r="N736" s="6" t="e">
        <f>(Sheet1!AA736)</f>
        <v>#VALUE!</v>
      </c>
      <c r="O736" s="6" t="e">
        <f t="shared" si="67"/>
        <v>#VALUE!</v>
      </c>
      <c r="P736" s="6" t="e">
        <f>IF(Sheet1!X736="No","No",IF(Sheet1!X736="","No","Yes"))</f>
        <v>#VALUE!</v>
      </c>
      <c r="Q736" t="e">
        <f>(Sheet1!AB736)</f>
        <v>#VALUE!</v>
      </c>
      <c r="R736" s="6" t="e">
        <f>IF(Sheet1!F736=FALSE,Q736,Sheet1!G736&amp;Sheet1!F736)</f>
        <v>#VALUE!</v>
      </c>
      <c r="S736" s="6" t="e">
        <f t="shared" si="68"/>
        <v>#VALUE!</v>
      </c>
      <c r="T736" s="6" t="e">
        <f>IF(Sheet1!A736=0,"C=US;A= ;P=Regional Municip;O=Lisgar;S="&amp;K736&amp;";"&amp;"G="&amp;L736&amp;";"&amp;"I="&amp;M736&amp;";","C=US;A= ;P=Regional Municip;O=Lisgar;S="&amp;K736&amp;";"&amp;"G="&amp;L736&amp;Sheet1!A736&amp;";"&amp;"I="&amp;M736&amp;";")</f>
        <v>#N/A</v>
      </c>
      <c r="U736" t="str">
        <f ca="1">(Sheet1!AM736)</f>
        <v>DC1MDB07</v>
      </c>
      <c r="V736" t="e">
        <f>(Sheet1!AC736)</f>
        <v>#VALUE!</v>
      </c>
      <c r="W736" t="e">
        <f>Sheet3!D736</f>
        <v>#VALUE!</v>
      </c>
      <c r="X736" t="e">
        <f>Sheet3!E736</f>
        <v>#VALUE!</v>
      </c>
      <c r="Y736" t="str">
        <f t="shared" si="66"/>
        <v/>
      </c>
      <c r="Z736" t="str">
        <f>IF(ISERROR(Sheet1!AI736),"",Sheet1!AI736)</f>
        <v/>
      </c>
      <c r="AA736" t="e">
        <f>IF(Sheet1!W736="Councillors",5120,IF(Sheet1!W736="Information Technology Services Dept.",1024,IF(Sheet1!W736="City Clerk and Solicitor Dept",1953,"No")))</f>
        <v>#VALUE!</v>
      </c>
      <c r="AB736" s="5" t="s">
        <v>96</v>
      </c>
      <c r="AC736" t="e">
        <f>IF(Sheet1!W736="Councillors",4608,IF(Sheet1!W736="Information Technology Services Dept.",921,IF(Sheet1!W736="City Clerk and Solicitor Dept",1855,"No")))</f>
        <v>#VALUE!</v>
      </c>
      <c r="AD736" t="e">
        <f t="shared" si="69"/>
        <v>#VALUE!</v>
      </c>
      <c r="AE736" t="str">
        <f ca="1">IF(Sheet1!AM736="DC1MDB01","DC1",IF(Sheet1!AM736="DC1MDB02","DC1",IF(Sheet1!AM736="DC1MDB03","DC1",IF(Sheet1!AM736="DC1MDB04","DC1",IF(Sheet1!AM736="DC1MDB05","DC1",IF(Sheet1!AM736="DC1MDB06","DC1",IF(Sheet1!AM736="DC1MDB07","DC1",IF(Sheet1!AM736="DC1MDB08","DC1",IF(Sheet1!AM736="DC1MDB09","DC1",IF(Sheet1!AM736="DC1MDB10","DC1",IF(Sheet1!AM736="DC4MDB01","DC4",IF(Sheet1!AM736="DC4MDB02","DC4",IF(Sheet1!AM736="DC4MDB03","DC4",IF(Sheet1!AM736="DC4MDB04","DC4",IF(Sheet1!AM736="DC4MDB05","DC4",IF(Sheet1!AM736="DC4MDB06","DC4",IF(Sheet1!AM736="DC4MDB07","DC4",IF(Sheet1!AM736="DC4MDB08","DC4",IF(Sheet1!AM736="DC4MDB09","DC4",IF(Sheet1!AM736="DC4MDB10","DC4","$False"))))))))))))))))))))</f>
        <v>DC1</v>
      </c>
      <c r="AF736" t="s">
        <v>35</v>
      </c>
      <c r="AG736" t="e">
        <f t="shared" si="70"/>
        <v>#VALUE!</v>
      </c>
      <c r="AH736" t="e">
        <f t="shared" si="71"/>
        <v>#VALUE!</v>
      </c>
      <c r="AI736" t="s">
        <v>11</v>
      </c>
      <c r="AJ736" t="s">
        <v>12</v>
      </c>
      <c r="AK736" t="s">
        <v>13</v>
      </c>
      <c r="AL736" t="s">
        <v>14</v>
      </c>
      <c r="AM736" t="s">
        <v>5</v>
      </c>
      <c r="AN736" t="s">
        <v>15</v>
      </c>
      <c r="AO736" t="s">
        <v>16</v>
      </c>
      <c r="AP736" t="s">
        <v>17</v>
      </c>
      <c r="AQ736" t="s">
        <v>18</v>
      </c>
      <c r="AR736" t="s">
        <v>19</v>
      </c>
    </row>
    <row r="737" spans="1:44" ht="13.5" customHeight="1">
      <c r="A737" s="7"/>
      <c r="B737" s="7"/>
      <c r="C737" s="7"/>
      <c r="D737" s="8"/>
      <c r="F737" s="9" t="str">
        <f>(Sheet1!AE737)</f>
        <v/>
      </c>
      <c r="G737" t="str">
        <f>IF(OR(Sheet1!AH737="Yes",Sheet1!AF737="Yes"),"\\CMFP538\"&amp;Sheet1!AK737,"")</f>
        <v/>
      </c>
      <c r="H737" t="str">
        <f>IF(G737="","",Sheet1!AK737)</f>
        <v/>
      </c>
      <c r="I737" t="str">
        <f>IF(G737="","",Sheet1!AJ737)</f>
        <v/>
      </c>
      <c r="J737" t="e">
        <f>PROPER(Sheet1!Z737)</f>
        <v>#VALUE!</v>
      </c>
      <c r="K737" t="e">
        <f>PROPER(TRIM(IF(ISERROR(Sheet1!N737),Sheet1!Q737,Sheet1!N737)))</f>
        <v>#VALUE!</v>
      </c>
      <c r="L737" t="e">
        <f>PROPER(Sheet1!V737)</f>
        <v>#VALUE!</v>
      </c>
      <c r="M737" t="str">
        <f>TRIM(IF(ISERROR(Sheet1!P737),"",Sheet1!P737))</f>
        <v/>
      </c>
      <c r="N737" s="6" t="e">
        <f>(Sheet1!AA737)</f>
        <v>#VALUE!</v>
      </c>
      <c r="O737" s="6" t="e">
        <f t="shared" si="67"/>
        <v>#VALUE!</v>
      </c>
      <c r="P737" s="6" t="e">
        <f>IF(Sheet1!X737="No","No",IF(Sheet1!X737="","No","Yes"))</f>
        <v>#VALUE!</v>
      </c>
      <c r="Q737" t="e">
        <f>(Sheet1!AB737)</f>
        <v>#VALUE!</v>
      </c>
      <c r="R737" s="6" t="e">
        <f>IF(Sheet1!F737=FALSE,Q737,Sheet1!G737&amp;Sheet1!F737)</f>
        <v>#VALUE!</v>
      </c>
      <c r="S737" s="6" t="e">
        <f t="shared" si="68"/>
        <v>#VALUE!</v>
      </c>
      <c r="T737" s="6" t="e">
        <f>IF(Sheet1!A737=0,"C=US;A= ;P=Regional Municip;O=Lisgar;S="&amp;K737&amp;";"&amp;"G="&amp;L737&amp;";"&amp;"I="&amp;M737&amp;";","C=US;A= ;P=Regional Municip;O=Lisgar;S="&amp;K737&amp;";"&amp;"G="&amp;L737&amp;Sheet1!A737&amp;";"&amp;"I="&amp;M737&amp;";")</f>
        <v>#N/A</v>
      </c>
      <c r="U737" t="str">
        <f ca="1">(Sheet1!AM737)</f>
        <v>DC1MDB09</v>
      </c>
      <c r="V737" t="e">
        <f>(Sheet1!AC737)</f>
        <v>#VALUE!</v>
      </c>
      <c r="W737" t="e">
        <f>Sheet3!D737</f>
        <v>#VALUE!</v>
      </c>
      <c r="X737" t="e">
        <f>Sheet3!E737</f>
        <v>#VALUE!</v>
      </c>
      <c r="Y737" t="str">
        <f t="shared" si="66"/>
        <v/>
      </c>
      <c r="Z737" t="str">
        <f>IF(ISERROR(Sheet1!AI737),"",Sheet1!AI737)</f>
        <v/>
      </c>
      <c r="AA737" t="e">
        <f>IF(Sheet1!W737="Councillors",5120,IF(Sheet1!W737="Information Technology Services Dept.",1024,IF(Sheet1!W737="City Clerk and Solicitor Dept",1953,"No")))</f>
        <v>#VALUE!</v>
      </c>
      <c r="AB737" s="5" t="s">
        <v>96</v>
      </c>
      <c r="AC737" t="e">
        <f>IF(Sheet1!W737="Councillors",4608,IF(Sheet1!W737="Information Technology Services Dept.",921,IF(Sheet1!W737="City Clerk and Solicitor Dept",1855,"No")))</f>
        <v>#VALUE!</v>
      </c>
      <c r="AD737" t="e">
        <f t="shared" si="69"/>
        <v>#VALUE!</v>
      </c>
      <c r="AE737" t="str">
        <f ca="1">IF(Sheet1!AM737="DC1MDB01","DC1",IF(Sheet1!AM737="DC1MDB02","DC1",IF(Sheet1!AM737="DC1MDB03","DC1",IF(Sheet1!AM737="DC1MDB04","DC1",IF(Sheet1!AM737="DC1MDB05","DC1",IF(Sheet1!AM737="DC1MDB06","DC1",IF(Sheet1!AM737="DC1MDB07","DC1",IF(Sheet1!AM737="DC1MDB08","DC1",IF(Sheet1!AM737="DC1MDB09","DC1",IF(Sheet1!AM737="DC1MDB10","DC1",IF(Sheet1!AM737="DC4MDB01","DC4",IF(Sheet1!AM737="DC4MDB02","DC4",IF(Sheet1!AM737="DC4MDB03","DC4",IF(Sheet1!AM737="DC4MDB04","DC4",IF(Sheet1!AM737="DC4MDB05","DC4",IF(Sheet1!AM737="DC4MDB06","DC4",IF(Sheet1!AM737="DC4MDB07","DC4",IF(Sheet1!AM737="DC4MDB08","DC4",IF(Sheet1!AM737="DC4MDB09","DC4",IF(Sheet1!AM737="DC4MDB10","DC4","$False"))))))))))))))))))))</f>
        <v>DC1</v>
      </c>
      <c r="AF737" t="s">
        <v>35</v>
      </c>
      <c r="AG737" t="e">
        <f t="shared" si="70"/>
        <v>#VALUE!</v>
      </c>
      <c r="AH737" t="e">
        <f t="shared" si="71"/>
        <v>#VALUE!</v>
      </c>
      <c r="AI737" t="s">
        <v>11</v>
      </c>
      <c r="AJ737" t="s">
        <v>12</v>
      </c>
      <c r="AK737" t="s">
        <v>13</v>
      </c>
      <c r="AL737" t="s">
        <v>14</v>
      </c>
      <c r="AM737" t="s">
        <v>5</v>
      </c>
      <c r="AN737" t="s">
        <v>15</v>
      </c>
      <c r="AO737" t="s">
        <v>16</v>
      </c>
      <c r="AP737" t="s">
        <v>17</v>
      </c>
      <c r="AQ737" t="s">
        <v>18</v>
      </c>
      <c r="AR737" t="s">
        <v>19</v>
      </c>
    </row>
    <row r="738" spans="1:44" ht="13.5" customHeight="1">
      <c r="A738" s="7"/>
      <c r="B738" s="7"/>
      <c r="C738" s="7"/>
      <c r="D738" s="8"/>
      <c r="F738" s="9" t="str">
        <f>(Sheet1!AE738)</f>
        <v/>
      </c>
      <c r="G738" t="str">
        <f>IF(OR(Sheet1!AH738="Yes",Sheet1!AF738="Yes"),"\\CMFP538\"&amp;Sheet1!AK738,"")</f>
        <v/>
      </c>
      <c r="H738" t="str">
        <f>IF(G738="","",Sheet1!AK738)</f>
        <v/>
      </c>
      <c r="I738" t="str">
        <f>IF(G738="","",Sheet1!AJ738)</f>
        <v/>
      </c>
      <c r="J738" t="e">
        <f>PROPER(Sheet1!Z738)</f>
        <v>#VALUE!</v>
      </c>
      <c r="K738" t="e">
        <f>PROPER(TRIM(IF(ISERROR(Sheet1!N738),Sheet1!Q738,Sheet1!N738)))</f>
        <v>#VALUE!</v>
      </c>
      <c r="L738" t="e">
        <f>PROPER(Sheet1!V738)</f>
        <v>#VALUE!</v>
      </c>
      <c r="M738" t="str">
        <f>TRIM(IF(ISERROR(Sheet1!P738),"",Sheet1!P738))</f>
        <v/>
      </c>
      <c r="N738" s="6" t="e">
        <f>(Sheet1!AA738)</f>
        <v>#VALUE!</v>
      </c>
      <c r="O738" s="6" t="e">
        <f t="shared" si="67"/>
        <v>#VALUE!</v>
      </c>
      <c r="P738" s="6" t="e">
        <f>IF(Sheet1!X738="No","No",IF(Sheet1!X738="","No","Yes"))</f>
        <v>#VALUE!</v>
      </c>
      <c r="Q738" t="e">
        <f>(Sheet1!AB738)</f>
        <v>#VALUE!</v>
      </c>
      <c r="R738" s="6" t="e">
        <f>IF(Sheet1!F738=FALSE,Q738,Sheet1!G738&amp;Sheet1!F738)</f>
        <v>#VALUE!</v>
      </c>
      <c r="S738" s="6" t="e">
        <f t="shared" si="68"/>
        <v>#VALUE!</v>
      </c>
      <c r="T738" s="6" t="e">
        <f>IF(Sheet1!A738=0,"C=US;A= ;P=Regional Municip;O=Lisgar;S="&amp;K738&amp;";"&amp;"G="&amp;L738&amp;";"&amp;"I="&amp;M738&amp;";","C=US;A= ;P=Regional Municip;O=Lisgar;S="&amp;K738&amp;";"&amp;"G="&amp;L738&amp;Sheet1!A738&amp;";"&amp;"I="&amp;M738&amp;";")</f>
        <v>#N/A</v>
      </c>
      <c r="U738" t="str">
        <f ca="1">(Sheet1!AM738)</f>
        <v>DC4MDB10</v>
      </c>
      <c r="V738" t="e">
        <f>(Sheet1!AC738)</f>
        <v>#VALUE!</v>
      </c>
      <c r="W738" t="e">
        <f>Sheet3!D738</f>
        <v>#VALUE!</v>
      </c>
      <c r="X738" t="e">
        <f>Sheet3!E738</f>
        <v>#VALUE!</v>
      </c>
      <c r="Y738" t="str">
        <f t="shared" si="66"/>
        <v/>
      </c>
      <c r="Z738" t="str">
        <f>IF(ISERROR(Sheet1!AI738),"",Sheet1!AI738)</f>
        <v/>
      </c>
      <c r="AA738" t="e">
        <f>IF(Sheet1!W738="Councillors",5120,IF(Sheet1!W738="Information Technology Services Dept.",1024,IF(Sheet1!W738="City Clerk and Solicitor Dept",1953,"No")))</f>
        <v>#VALUE!</v>
      </c>
      <c r="AB738" s="5" t="s">
        <v>96</v>
      </c>
      <c r="AC738" t="e">
        <f>IF(Sheet1!W738="Councillors",4608,IF(Sheet1!W738="Information Technology Services Dept.",921,IF(Sheet1!W738="City Clerk and Solicitor Dept",1855,"No")))</f>
        <v>#VALUE!</v>
      </c>
      <c r="AD738" t="e">
        <f t="shared" si="69"/>
        <v>#VALUE!</v>
      </c>
      <c r="AE738" t="str">
        <f ca="1">IF(Sheet1!AM738="DC1MDB01","DC1",IF(Sheet1!AM738="DC1MDB02","DC1",IF(Sheet1!AM738="DC1MDB03","DC1",IF(Sheet1!AM738="DC1MDB04","DC1",IF(Sheet1!AM738="DC1MDB05","DC1",IF(Sheet1!AM738="DC1MDB06","DC1",IF(Sheet1!AM738="DC1MDB07","DC1",IF(Sheet1!AM738="DC1MDB08","DC1",IF(Sheet1!AM738="DC1MDB09","DC1",IF(Sheet1!AM738="DC1MDB10","DC1",IF(Sheet1!AM738="DC4MDB01","DC4",IF(Sheet1!AM738="DC4MDB02","DC4",IF(Sheet1!AM738="DC4MDB03","DC4",IF(Sheet1!AM738="DC4MDB04","DC4",IF(Sheet1!AM738="DC4MDB05","DC4",IF(Sheet1!AM738="DC4MDB06","DC4",IF(Sheet1!AM738="DC4MDB07","DC4",IF(Sheet1!AM738="DC4MDB08","DC4",IF(Sheet1!AM738="DC4MDB09","DC4",IF(Sheet1!AM738="DC4MDB10","DC4","$False"))))))))))))))))))))</f>
        <v>DC4</v>
      </c>
      <c r="AF738" t="s">
        <v>35</v>
      </c>
      <c r="AG738" t="e">
        <f t="shared" si="70"/>
        <v>#VALUE!</v>
      </c>
      <c r="AH738" t="e">
        <f t="shared" si="71"/>
        <v>#VALUE!</v>
      </c>
      <c r="AI738" t="s">
        <v>11</v>
      </c>
      <c r="AJ738" t="s">
        <v>12</v>
      </c>
      <c r="AK738" t="s">
        <v>13</v>
      </c>
      <c r="AL738" t="s">
        <v>14</v>
      </c>
      <c r="AM738" t="s">
        <v>5</v>
      </c>
      <c r="AN738" t="s">
        <v>15</v>
      </c>
      <c r="AO738" t="s">
        <v>16</v>
      </c>
      <c r="AP738" t="s">
        <v>17</v>
      </c>
      <c r="AQ738" t="s">
        <v>18</v>
      </c>
      <c r="AR738" t="s">
        <v>19</v>
      </c>
    </row>
    <row r="739" spans="1:44" ht="13.5" customHeight="1">
      <c r="A739" s="7"/>
      <c r="B739" s="7"/>
      <c r="C739" s="7"/>
      <c r="D739" s="8"/>
      <c r="F739" s="9" t="str">
        <f>(Sheet1!AE739)</f>
        <v/>
      </c>
      <c r="G739" t="str">
        <f>IF(OR(Sheet1!AH739="Yes",Sheet1!AF739="Yes"),"\\CMFP538\"&amp;Sheet1!AK739,"")</f>
        <v/>
      </c>
      <c r="H739" t="str">
        <f>IF(G739="","",Sheet1!AK739)</f>
        <v/>
      </c>
      <c r="I739" t="str">
        <f>IF(G739="","",Sheet1!AJ739)</f>
        <v/>
      </c>
      <c r="J739" t="e">
        <f>PROPER(Sheet1!Z739)</f>
        <v>#VALUE!</v>
      </c>
      <c r="K739" t="e">
        <f>PROPER(TRIM(IF(ISERROR(Sheet1!N739),Sheet1!Q739,Sheet1!N739)))</f>
        <v>#VALUE!</v>
      </c>
      <c r="L739" t="e">
        <f>PROPER(Sheet1!V739)</f>
        <v>#VALUE!</v>
      </c>
      <c r="M739" t="str">
        <f>TRIM(IF(ISERROR(Sheet1!P739),"",Sheet1!P739))</f>
        <v/>
      </c>
      <c r="N739" s="6" t="e">
        <f>(Sheet1!AA739)</f>
        <v>#VALUE!</v>
      </c>
      <c r="O739" s="6" t="e">
        <f t="shared" si="67"/>
        <v>#VALUE!</v>
      </c>
      <c r="P739" s="6" t="e">
        <f>IF(Sheet1!X739="No","No",IF(Sheet1!X739="","No","Yes"))</f>
        <v>#VALUE!</v>
      </c>
      <c r="Q739" t="e">
        <f>(Sheet1!AB739)</f>
        <v>#VALUE!</v>
      </c>
      <c r="R739" s="6" t="e">
        <f>IF(Sheet1!F739=FALSE,Q739,Sheet1!G739&amp;Sheet1!F739)</f>
        <v>#VALUE!</v>
      </c>
      <c r="S739" s="6" t="e">
        <f t="shared" si="68"/>
        <v>#VALUE!</v>
      </c>
      <c r="T739" s="6" t="e">
        <f>IF(Sheet1!A739=0,"C=US;A= ;P=Regional Municip;O=Lisgar;S="&amp;K739&amp;";"&amp;"G="&amp;L739&amp;";"&amp;"I="&amp;M739&amp;";","C=US;A= ;P=Regional Municip;O=Lisgar;S="&amp;K739&amp;";"&amp;"G="&amp;L739&amp;Sheet1!A739&amp;";"&amp;"I="&amp;M739&amp;";")</f>
        <v>#N/A</v>
      </c>
      <c r="U739" t="str">
        <f ca="1">(Sheet1!AM739)</f>
        <v>DC1MDB05</v>
      </c>
      <c r="V739" t="e">
        <f>(Sheet1!AC739)</f>
        <v>#VALUE!</v>
      </c>
      <c r="W739" t="e">
        <f>Sheet3!D739</f>
        <v>#VALUE!</v>
      </c>
      <c r="X739" t="e">
        <f>Sheet3!E739</f>
        <v>#VALUE!</v>
      </c>
      <c r="Y739" t="str">
        <f t="shared" si="66"/>
        <v/>
      </c>
      <c r="Z739" t="str">
        <f>IF(ISERROR(Sheet1!AI739),"",Sheet1!AI739)</f>
        <v/>
      </c>
      <c r="AA739" t="e">
        <f>IF(Sheet1!W739="Councillors",5120,IF(Sheet1!W739="Information Technology Services Dept.",1024,IF(Sheet1!W739="City Clerk and Solicitor Dept",1953,"No")))</f>
        <v>#VALUE!</v>
      </c>
      <c r="AB739" s="5" t="s">
        <v>96</v>
      </c>
      <c r="AC739" t="e">
        <f>IF(Sheet1!W739="Councillors",4608,IF(Sheet1!W739="Information Technology Services Dept.",921,IF(Sheet1!W739="City Clerk and Solicitor Dept",1855,"No")))</f>
        <v>#VALUE!</v>
      </c>
      <c r="AD739" t="e">
        <f t="shared" si="69"/>
        <v>#VALUE!</v>
      </c>
      <c r="AE739" t="str">
        <f ca="1">IF(Sheet1!AM739="DC1MDB01","DC1",IF(Sheet1!AM739="DC1MDB02","DC1",IF(Sheet1!AM739="DC1MDB03","DC1",IF(Sheet1!AM739="DC1MDB04","DC1",IF(Sheet1!AM739="DC1MDB05","DC1",IF(Sheet1!AM739="DC1MDB06","DC1",IF(Sheet1!AM739="DC1MDB07","DC1",IF(Sheet1!AM739="DC1MDB08","DC1",IF(Sheet1!AM739="DC1MDB09","DC1",IF(Sheet1!AM739="DC1MDB10","DC1",IF(Sheet1!AM739="DC4MDB01","DC4",IF(Sheet1!AM739="DC4MDB02","DC4",IF(Sheet1!AM739="DC4MDB03","DC4",IF(Sheet1!AM739="DC4MDB04","DC4",IF(Sheet1!AM739="DC4MDB05","DC4",IF(Sheet1!AM739="DC4MDB06","DC4",IF(Sheet1!AM739="DC4MDB07","DC4",IF(Sheet1!AM739="DC4MDB08","DC4",IF(Sheet1!AM739="DC4MDB09","DC4",IF(Sheet1!AM739="DC4MDB10","DC4","$False"))))))))))))))))))))</f>
        <v>DC1</v>
      </c>
      <c r="AF739" t="s">
        <v>35</v>
      </c>
      <c r="AG739" t="e">
        <f t="shared" si="70"/>
        <v>#VALUE!</v>
      </c>
      <c r="AH739" t="e">
        <f t="shared" si="71"/>
        <v>#VALUE!</v>
      </c>
      <c r="AI739" t="s">
        <v>11</v>
      </c>
      <c r="AJ739" t="s">
        <v>12</v>
      </c>
      <c r="AK739" t="s">
        <v>13</v>
      </c>
      <c r="AL739" t="s">
        <v>14</v>
      </c>
      <c r="AM739" t="s">
        <v>5</v>
      </c>
      <c r="AN739" t="s">
        <v>15</v>
      </c>
      <c r="AO739" t="s">
        <v>16</v>
      </c>
      <c r="AP739" t="s">
        <v>17</v>
      </c>
      <c r="AQ739" t="s">
        <v>18</v>
      </c>
      <c r="AR739" t="s">
        <v>19</v>
      </c>
    </row>
    <row r="740" spans="1:44" ht="13.5" customHeight="1">
      <c r="A740" s="7"/>
      <c r="B740" s="7"/>
      <c r="C740" s="7"/>
      <c r="D740" s="8"/>
      <c r="F740" s="9" t="str">
        <f>(Sheet1!AE740)</f>
        <v/>
      </c>
      <c r="G740" t="str">
        <f>IF(OR(Sheet1!AH740="Yes",Sheet1!AF740="Yes"),"\\CMFP538\"&amp;Sheet1!AK740,"")</f>
        <v/>
      </c>
      <c r="H740" t="str">
        <f>IF(G740="","",Sheet1!AK740)</f>
        <v/>
      </c>
      <c r="I740" t="str">
        <f>IF(G740="","",Sheet1!AJ740)</f>
        <v/>
      </c>
      <c r="J740" t="e">
        <f>PROPER(Sheet1!Z740)</f>
        <v>#VALUE!</v>
      </c>
      <c r="K740" t="e">
        <f>PROPER(TRIM(IF(ISERROR(Sheet1!N740),Sheet1!Q740,Sheet1!N740)))</f>
        <v>#VALUE!</v>
      </c>
      <c r="L740" t="e">
        <f>PROPER(Sheet1!V740)</f>
        <v>#VALUE!</v>
      </c>
      <c r="M740" t="str">
        <f>TRIM(IF(ISERROR(Sheet1!P740),"",Sheet1!P740))</f>
        <v/>
      </c>
      <c r="N740" s="6" t="e">
        <f>(Sheet1!AA740)</f>
        <v>#VALUE!</v>
      </c>
      <c r="O740" s="6" t="e">
        <f t="shared" si="67"/>
        <v>#VALUE!</v>
      </c>
      <c r="P740" s="6" t="e">
        <f>IF(Sheet1!X740="No","No",IF(Sheet1!X740="","No","Yes"))</f>
        <v>#VALUE!</v>
      </c>
      <c r="Q740" t="e">
        <f>(Sheet1!AB740)</f>
        <v>#VALUE!</v>
      </c>
      <c r="R740" s="6" t="e">
        <f>IF(Sheet1!F740=FALSE,Q740,Sheet1!G740&amp;Sheet1!F740)</f>
        <v>#VALUE!</v>
      </c>
      <c r="S740" s="6" t="e">
        <f t="shared" si="68"/>
        <v>#VALUE!</v>
      </c>
      <c r="T740" s="6" t="e">
        <f>IF(Sheet1!A740=0,"C=US;A= ;P=Regional Municip;O=Lisgar;S="&amp;K740&amp;";"&amp;"G="&amp;L740&amp;";"&amp;"I="&amp;M740&amp;";","C=US;A= ;P=Regional Municip;O=Lisgar;S="&amp;K740&amp;";"&amp;"G="&amp;L740&amp;Sheet1!A740&amp;";"&amp;"I="&amp;M740&amp;";")</f>
        <v>#N/A</v>
      </c>
      <c r="U740" t="str">
        <f ca="1">(Sheet1!AM740)</f>
        <v>DC4MDB06</v>
      </c>
      <c r="V740" t="e">
        <f>(Sheet1!AC740)</f>
        <v>#VALUE!</v>
      </c>
      <c r="W740" t="e">
        <f>Sheet3!D740</f>
        <v>#VALUE!</v>
      </c>
      <c r="X740" t="e">
        <f>Sheet3!E740</f>
        <v>#VALUE!</v>
      </c>
      <c r="Y740" t="str">
        <f t="shared" si="66"/>
        <v/>
      </c>
      <c r="Z740" t="str">
        <f>IF(ISERROR(Sheet1!AI740),"",Sheet1!AI740)</f>
        <v/>
      </c>
      <c r="AA740" t="e">
        <f>IF(Sheet1!W740="Councillors",5120,IF(Sheet1!W740="Information Technology Services Dept.",1024,IF(Sheet1!W740="City Clerk and Solicitor Dept",1953,"No")))</f>
        <v>#VALUE!</v>
      </c>
      <c r="AB740" s="5" t="s">
        <v>96</v>
      </c>
      <c r="AC740" t="e">
        <f>IF(Sheet1!W740="Councillors",4608,IF(Sheet1!W740="Information Technology Services Dept.",921,IF(Sheet1!W740="City Clerk and Solicitor Dept",1855,"No")))</f>
        <v>#VALUE!</v>
      </c>
      <c r="AD740" t="e">
        <f t="shared" si="69"/>
        <v>#VALUE!</v>
      </c>
      <c r="AE740" t="str">
        <f ca="1">IF(Sheet1!AM740="DC1MDB01","DC1",IF(Sheet1!AM740="DC1MDB02","DC1",IF(Sheet1!AM740="DC1MDB03","DC1",IF(Sheet1!AM740="DC1MDB04","DC1",IF(Sheet1!AM740="DC1MDB05","DC1",IF(Sheet1!AM740="DC1MDB06","DC1",IF(Sheet1!AM740="DC1MDB07","DC1",IF(Sheet1!AM740="DC1MDB08","DC1",IF(Sheet1!AM740="DC1MDB09","DC1",IF(Sheet1!AM740="DC1MDB10","DC1",IF(Sheet1!AM740="DC4MDB01","DC4",IF(Sheet1!AM740="DC4MDB02","DC4",IF(Sheet1!AM740="DC4MDB03","DC4",IF(Sheet1!AM740="DC4MDB04","DC4",IF(Sheet1!AM740="DC4MDB05","DC4",IF(Sheet1!AM740="DC4MDB06","DC4",IF(Sheet1!AM740="DC4MDB07","DC4",IF(Sheet1!AM740="DC4MDB08","DC4",IF(Sheet1!AM740="DC4MDB09","DC4",IF(Sheet1!AM740="DC4MDB10","DC4","$False"))))))))))))))))))))</f>
        <v>DC4</v>
      </c>
      <c r="AF740" t="s">
        <v>35</v>
      </c>
      <c r="AG740" t="e">
        <f t="shared" si="70"/>
        <v>#VALUE!</v>
      </c>
      <c r="AH740" t="e">
        <f t="shared" si="71"/>
        <v>#VALUE!</v>
      </c>
      <c r="AI740" t="s">
        <v>11</v>
      </c>
      <c r="AJ740" t="s">
        <v>12</v>
      </c>
      <c r="AK740" t="s">
        <v>13</v>
      </c>
      <c r="AL740" t="s">
        <v>14</v>
      </c>
      <c r="AM740" t="s">
        <v>5</v>
      </c>
      <c r="AN740" t="s">
        <v>15</v>
      </c>
      <c r="AO740" t="s">
        <v>16</v>
      </c>
      <c r="AP740" t="s">
        <v>17</v>
      </c>
      <c r="AQ740" t="s">
        <v>18</v>
      </c>
      <c r="AR740" t="s">
        <v>19</v>
      </c>
    </row>
    <row r="741" spans="1:44" ht="13.5" customHeight="1">
      <c r="A741" s="7"/>
      <c r="B741" s="7"/>
      <c r="C741" s="7"/>
      <c r="D741" s="8"/>
      <c r="F741" s="9" t="str">
        <f>(Sheet1!AE741)</f>
        <v/>
      </c>
      <c r="G741" t="str">
        <f>IF(OR(Sheet1!AH741="Yes",Sheet1!AF741="Yes"),"\\CMFP538\"&amp;Sheet1!AK741,"")</f>
        <v/>
      </c>
      <c r="H741" t="str">
        <f>IF(G741="","",Sheet1!AK741)</f>
        <v/>
      </c>
      <c r="I741" t="str">
        <f>IF(G741="","",Sheet1!AJ741)</f>
        <v/>
      </c>
      <c r="J741" t="e">
        <f>PROPER(Sheet1!Z741)</f>
        <v>#VALUE!</v>
      </c>
      <c r="K741" t="e">
        <f>PROPER(TRIM(IF(ISERROR(Sheet1!N741),Sheet1!Q741,Sheet1!N741)))</f>
        <v>#VALUE!</v>
      </c>
      <c r="L741" t="e">
        <f>PROPER(Sheet1!V741)</f>
        <v>#VALUE!</v>
      </c>
      <c r="M741" t="str">
        <f>TRIM(IF(ISERROR(Sheet1!P741),"",Sheet1!P741))</f>
        <v/>
      </c>
      <c r="N741" s="6" t="e">
        <f>(Sheet1!AA741)</f>
        <v>#VALUE!</v>
      </c>
      <c r="O741" s="6" t="e">
        <f t="shared" si="67"/>
        <v>#VALUE!</v>
      </c>
      <c r="P741" s="6" t="e">
        <f>IF(Sheet1!X741="No","No",IF(Sheet1!X741="","No","Yes"))</f>
        <v>#VALUE!</v>
      </c>
      <c r="Q741" t="e">
        <f>(Sheet1!AB741)</f>
        <v>#VALUE!</v>
      </c>
      <c r="R741" s="6" t="e">
        <f>IF(Sheet1!F741=FALSE,Q741,Sheet1!G741&amp;Sheet1!F741)</f>
        <v>#VALUE!</v>
      </c>
      <c r="S741" s="6" t="e">
        <f t="shared" si="68"/>
        <v>#VALUE!</v>
      </c>
      <c r="T741" s="6" t="e">
        <f>IF(Sheet1!A741=0,"C=US;A= ;P=Regional Municip;O=Lisgar;S="&amp;K741&amp;";"&amp;"G="&amp;L741&amp;";"&amp;"I="&amp;M741&amp;";","C=US;A= ;P=Regional Municip;O=Lisgar;S="&amp;K741&amp;";"&amp;"G="&amp;L741&amp;Sheet1!A741&amp;";"&amp;"I="&amp;M741&amp;";")</f>
        <v>#N/A</v>
      </c>
      <c r="U741" t="str">
        <f ca="1">(Sheet1!AM741)</f>
        <v>DC4MDB03</v>
      </c>
      <c r="V741" t="e">
        <f>(Sheet1!AC741)</f>
        <v>#VALUE!</v>
      </c>
      <c r="W741" t="e">
        <f>Sheet3!D741</f>
        <v>#VALUE!</v>
      </c>
      <c r="X741" t="e">
        <f>Sheet3!E741</f>
        <v>#VALUE!</v>
      </c>
      <c r="Y741" t="str">
        <f t="shared" si="66"/>
        <v/>
      </c>
      <c r="Z741" t="str">
        <f>IF(ISERROR(Sheet1!AI741),"",Sheet1!AI741)</f>
        <v/>
      </c>
      <c r="AA741" t="e">
        <f>IF(Sheet1!W741="Councillors",5120,IF(Sheet1!W741="Information Technology Services Dept.",1024,IF(Sheet1!W741="City Clerk and Solicitor Dept",1953,"No")))</f>
        <v>#VALUE!</v>
      </c>
      <c r="AB741" s="5" t="s">
        <v>96</v>
      </c>
      <c r="AC741" t="e">
        <f>IF(Sheet1!W741="Councillors",4608,IF(Sheet1!W741="Information Technology Services Dept.",921,IF(Sheet1!W741="City Clerk and Solicitor Dept",1855,"No")))</f>
        <v>#VALUE!</v>
      </c>
      <c r="AD741" t="e">
        <f t="shared" si="69"/>
        <v>#VALUE!</v>
      </c>
      <c r="AE741" t="str">
        <f ca="1">IF(Sheet1!AM741="DC1MDB01","DC1",IF(Sheet1!AM741="DC1MDB02","DC1",IF(Sheet1!AM741="DC1MDB03","DC1",IF(Sheet1!AM741="DC1MDB04","DC1",IF(Sheet1!AM741="DC1MDB05","DC1",IF(Sheet1!AM741="DC1MDB06","DC1",IF(Sheet1!AM741="DC1MDB07","DC1",IF(Sheet1!AM741="DC1MDB08","DC1",IF(Sheet1!AM741="DC1MDB09","DC1",IF(Sheet1!AM741="DC1MDB10","DC1",IF(Sheet1!AM741="DC4MDB01","DC4",IF(Sheet1!AM741="DC4MDB02","DC4",IF(Sheet1!AM741="DC4MDB03","DC4",IF(Sheet1!AM741="DC4MDB04","DC4",IF(Sheet1!AM741="DC4MDB05","DC4",IF(Sheet1!AM741="DC4MDB06","DC4",IF(Sheet1!AM741="DC4MDB07","DC4",IF(Sheet1!AM741="DC4MDB08","DC4",IF(Sheet1!AM741="DC4MDB09","DC4",IF(Sheet1!AM741="DC4MDB10","DC4","$False"))))))))))))))))))))</f>
        <v>DC4</v>
      </c>
      <c r="AF741" t="s">
        <v>35</v>
      </c>
      <c r="AG741" t="e">
        <f t="shared" si="70"/>
        <v>#VALUE!</v>
      </c>
      <c r="AH741" t="e">
        <f t="shared" si="71"/>
        <v>#VALUE!</v>
      </c>
      <c r="AI741" t="s">
        <v>11</v>
      </c>
      <c r="AJ741" t="s">
        <v>12</v>
      </c>
      <c r="AK741" t="s">
        <v>13</v>
      </c>
      <c r="AL741" t="s">
        <v>14</v>
      </c>
      <c r="AM741" t="s">
        <v>5</v>
      </c>
      <c r="AN741" t="s">
        <v>15</v>
      </c>
      <c r="AO741" t="s">
        <v>16</v>
      </c>
      <c r="AP741" t="s">
        <v>17</v>
      </c>
      <c r="AQ741" t="s">
        <v>18</v>
      </c>
      <c r="AR741" t="s">
        <v>19</v>
      </c>
    </row>
    <row r="742" spans="1:44" ht="13.5" customHeight="1">
      <c r="A742" s="7"/>
      <c r="B742" s="7"/>
      <c r="C742" s="7"/>
      <c r="D742" s="8"/>
      <c r="F742" s="9" t="str">
        <f>(Sheet1!AE742)</f>
        <v/>
      </c>
      <c r="G742" t="str">
        <f>IF(OR(Sheet1!AH742="Yes",Sheet1!AF742="Yes"),"\\CMFP538\"&amp;Sheet1!AK742,"")</f>
        <v/>
      </c>
      <c r="H742" t="str">
        <f>IF(G742="","",Sheet1!AK742)</f>
        <v/>
      </c>
      <c r="I742" t="str">
        <f>IF(G742="","",Sheet1!AJ742)</f>
        <v/>
      </c>
      <c r="J742" t="e">
        <f>PROPER(Sheet1!Z742)</f>
        <v>#VALUE!</v>
      </c>
      <c r="K742" t="e">
        <f>PROPER(TRIM(IF(ISERROR(Sheet1!N742),Sheet1!Q742,Sheet1!N742)))</f>
        <v>#VALUE!</v>
      </c>
      <c r="L742" t="e">
        <f>PROPER(Sheet1!V742)</f>
        <v>#VALUE!</v>
      </c>
      <c r="M742" t="str">
        <f>TRIM(IF(ISERROR(Sheet1!P742),"",Sheet1!P742))</f>
        <v/>
      </c>
      <c r="N742" s="6" t="e">
        <f>(Sheet1!AA742)</f>
        <v>#VALUE!</v>
      </c>
      <c r="O742" s="6" t="e">
        <f t="shared" si="67"/>
        <v>#VALUE!</v>
      </c>
      <c r="P742" s="6" t="e">
        <f>IF(Sheet1!X742="No","No",IF(Sheet1!X742="","No","Yes"))</f>
        <v>#VALUE!</v>
      </c>
      <c r="Q742" t="e">
        <f>(Sheet1!AB742)</f>
        <v>#VALUE!</v>
      </c>
      <c r="R742" s="6" t="e">
        <f>IF(Sheet1!F742=FALSE,Q742,Sheet1!G742&amp;Sheet1!F742)</f>
        <v>#VALUE!</v>
      </c>
      <c r="S742" s="6" t="e">
        <f t="shared" si="68"/>
        <v>#VALUE!</v>
      </c>
      <c r="T742" s="6" t="e">
        <f>IF(Sheet1!A742=0,"C=US;A= ;P=Regional Municip;O=Lisgar;S="&amp;K742&amp;";"&amp;"G="&amp;L742&amp;";"&amp;"I="&amp;M742&amp;";","C=US;A= ;P=Regional Municip;O=Lisgar;S="&amp;K742&amp;";"&amp;"G="&amp;L742&amp;Sheet1!A742&amp;";"&amp;"I="&amp;M742&amp;";")</f>
        <v>#N/A</v>
      </c>
      <c r="U742" t="str">
        <f ca="1">(Sheet1!AM742)</f>
        <v>DC4MDB04</v>
      </c>
      <c r="V742" t="e">
        <f>(Sheet1!AC742)</f>
        <v>#VALUE!</v>
      </c>
      <c r="W742" t="e">
        <f>Sheet3!D742</f>
        <v>#VALUE!</v>
      </c>
      <c r="X742" t="e">
        <f>Sheet3!E742</f>
        <v>#VALUE!</v>
      </c>
      <c r="Y742" t="str">
        <f t="shared" si="66"/>
        <v/>
      </c>
      <c r="Z742" t="str">
        <f>IF(ISERROR(Sheet1!AI742),"",Sheet1!AI742)</f>
        <v/>
      </c>
      <c r="AA742" t="e">
        <f>IF(Sheet1!W742="Councillors",5120,IF(Sheet1!W742="Information Technology Services Dept.",1024,IF(Sheet1!W742="City Clerk and Solicitor Dept",1953,"No")))</f>
        <v>#VALUE!</v>
      </c>
      <c r="AB742" s="5" t="s">
        <v>96</v>
      </c>
      <c r="AC742" t="e">
        <f>IF(Sheet1!W742="Councillors",4608,IF(Sheet1!W742="Information Technology Services Dept.",921,IF(Sheet1!W742="City Clerk and Solicitor Dept",1855,"No")))</f>
        <v>#VALUE!</v>
      </c>
      <c r="AD742" t="e">
        <f t="shared" si="69"/>
        <v>#VALUE!</v>
      </c>
      <c r="AE742" t="str">
        <f ca="1">IF(Sheet1!AM742="DC1MDB01","DC1",IF(Sheet1!AM742="DC1MDB02","DC1",IF(Sheet1!AM742="DC1MDB03","DC1",IF(Sheet1!AM742="DC1MDB04","DC1",IF(Sheet1!AM742="DC1MDB05","DC1",IF(Sheet1!AM742="DC1MDB06","DC1",IF(Sheet1!AM742="DC1MDB07","DC1",IF(Sheet1!AM742="DC1MDB08","DC1",IF(Sheet1!AM742="DC1MDB09","DC1",IF(Sheet1!AM742="DC1MDB10","DC1",IF(Sheet1!AM742="DC4MDB01","DC4",IF(Sheet1!AM742="DC4MDB02","DC4",IF(Sheet1!AM742="DC4MDB03","DC4",IF(Sheet1!AM742="DC4MDB04","DC4",IF(Sheet1!AM742="DC4MDB05","DC4",IF(Sheet1!AM742="DC4MDB06","DC4",IF(Sheet1!AM742="DC4MDB07","DC4",IF(Sheet1!AM742="DC4MDB08","DC4",IF(Sheet1!AM742="DC4MDB09","DC4",IF(Sheet1!AM742="DC4MDB10","DC4","$False"))))))))))))))))))))</f>
        <v>DC4</v>
      </c>
      <c r="AF742" t="s">
        <v>35</v>
      </c>
      <c r="AG742" t="e">
        <f t="shared" si="70"/>
        <v>#VALUE!</v>
      </c>
      <c r="AH742" t="e">
        <f t="shared" si="71"/>
        <v>#VALUE!</v>
      </c>
      <c r="AI742" t="s">
        <v>11</v>
      </c>
      <c r="AJ742" t="s">
        <v>12</v>
      </c>
      <c r="AK742" t="s">
        <v>13</v>
      </c>
      <c r="AL742" t="s">
        <v>14</v>
      </c>
      <c r="AM742" t="s">
        <v>5</v>
      </c>
      <c r="AN742" t="s">
        <v>15</v>
      </c>
      <c r="AO742" t="s">
        <v>16</v>
      </c>
      <c r="AP742" t="s">
        <v>17</v>
      </c>
      <c r="AQ742" t="s">
        <v>18</v>
      </c>
      <c r="AR742" t="s">
        <v>19</v>
      </c>
    </row>
    <row r="743" spans="1:44" ht="13.5" customHeight="1">
      <c r="A743" s="7"/>
      <c r="B743" s="7"/>
      <c r="C743" s="7"/>
      <c r="D743" s="8"/>
      <c r="F743" s="9" t="str">
        <f>(Sheet1!AE743)</f>
        <v/>
      </c>
      <c r="G743" t="str">
        <f>IF(OR(Sheet1!AH743="Yes",Sheet1!AF743="Yes"),"\\CMFP538\"&amp;Sheet1!AK743,"")</f>
        <v/>
      </c>
      <c r="H743" t="str">
        <f>IF(G743="","",Sheet1!AK743)</f>
        <v/>
      </c>
      <c r="I743" t="str">
        <f>IF(G743="","",Sheet1!AJ743)</f>
        <v/>
      </c>
      <c r="J743" t="e">
        <f>PROPER(Sheet1!Z743)</f>
        <v>#VALUE!</v>
      </c>
      <c r="K743" t="e">
        <f>PROPER(TRIM(IF(ISERROR(Sheet1!N743),Sheet1!Q743,Sheet1!N743)))</f>
        <v>#VALUE!</v>
      </c>
      <c r="L743" t="e">
        <f>PROPER(Sheet1!V743)</f>
        <v>#VALUE!</v>
      </c>
      <c r="M743" t="str">
        <f>TRIM(IF(ISERROR(Sheet1!P743),"",Sheet1!P743))</f>
        <v/>
      </c>
      <c r="N743" s="6" t="e">
        <f>(Sheet1!AA743)</f>
        <v>#VALUE!</v>
      </c>
      <c r="O743" s="6" t="e">
        <f t="shared" si="67"/>
        <v>#VALUE!</v>
      </c>
      <c r="P743" s="6" t="e">
        <f>IF(Sheet1!X743="No","No",IF(Sheet1!X743="","No","Yes"))</f>
        <v>#VALUE!</v>
      </c>
      <c r="Q743" t="e">
        <f>(Sheet1!AB743)</f>
        <v>#VALUE!</v>
      </c>
      <c r="R743" s="6" t="e">
        <f>IF(Sheet1!F743=FALSE,Q743,Sheet1!G743&amp;Sheet1!F743)</f>
        <v>#VALUE!</v>
      </c>
      <c r="S743" s="6" t="e">
        <f t="shared" si="68"/>
        <v>#VALUE!</v>
      </c>
      <c r="T743" s="6" t="e">
        <f>IF(Sheet1!A743=0,"C=US;A= ;P=Regional Municip;O=Lisgar;S="&amp;K743&amp;";"&amp;"G="&amp;L743&amp;";"&amp;"I="&amp;M743&amp;";","C=US;A= ;P=Regional Municip;O=Lisgar;S="&amp;K743&amp;";"&amp;"G="&amp;L743&amp;Sheet1!A743&amp;";"&amp;"I="&amp;M743&amp;";")</f>
        <v>#N/A</v>
      </c>
      <c r="U743" t="str">
        <f ca="1">(Sheet1!AM743)</f>
        <v>DC4MDB09</v>
      </c>
      <c r="V743" t="e">
        <f>(Sheet1!AC743)</f>
        <v>#VALUE!</v>
      </c>
      <c r="W743" t="e">
        <f>Sheet3!D743</f>
        <v>#VALUE!</v>
      </c>
      <c r="X743" t="e">
        <f>Sheet3!E743</f>
        <v>#VALUE!</v>
      </c>
      <c r="Y743" t="str">
        <f t="shared" si="66"/>
        <v/>
      </c>
      <c r="Z743" t="str">
        <f>IF(ISERROR(Sheet1!AI743),"",Sheet1!AI743)</f>
        <v/>
      </c>
      <c r="AA743" t="e">
        <f>IF(Sheet1!W743="Councillors",5120,IF(Sheet1!W743="Information Technology Services Dept.",1024,IF(Sheet1!W743="City Clerk and Solicitor Dept",1953,"No")))</f>
        <v>#VALUE!</v>
      </c>
      <c r="AB743" s="5" t="s">
        <v>96</v>
      </c>
      <c r="AC743" t="e">
        <f>IF(Sheet1!W743="Councillors",4608,IF(Sheet1!W743="Information Technology Services Dept.",921,IF(Sheet1!W743="City Clerk and Solicitor Dept",1855,"No")))</f>
        <v>#VALUE!</v>
      </c>
      <c r="AD743" t="e">
        <f t="shared" si="69"/>
        <v>#VALUE!</v>
      </c>
      <c r="AE743" t="str">
        <f ca="1">IF(Sheet1!AM743="DC1MDB01","DC1",IF(Sheet1!AM743="DC1MDB02","DC1",IF(Sheet1!AM743="DC1MDB03","DC1",IF(Sheet1!AM743="DC1MDB04","DC1",IF(Sheet1!AM743="DC1MDB05","DC1",IF(Sheet1!AM743="DC1MDB06","DC1",IF(Sheet1!AM743="DC1MDB07","DC1",IF(Sheet1!AM743="DC1MDB08","DC1",IF(Sheet1!AM743="DC1MDB09","DC1",IF(Sheet1!AM743="DC1MDB10","DC1",IF(Sheet1!AM743="DC4MDB01","DC4",IF(Sheet1!AM743="DC4MDB02","DC4",IF(Sheet1!AM743="DC4MDB03","DC4",IF(Sheet1!AM743="DC4MDB04","DC4",IF(Sheet1!AM743="DC4MDB05","DC4",IF(Sheet1!AM743="DC4MDB06","DC4",IF(Sheet1!AM743="DC4MDB07","DC4",IF(Sheet1!AM743="DC4MDB08","DC4",IF(Sheet1!AM743="DC4MDB09","DC4",IF(Sheet1!AM743="DC4MDB10","DC4","$False"))))))))))))))))))))</f>
        <v>DC4</v>
      </c>
      <c r="AF743" t="s">
        <v>35</v>
      </c>
      <c r="AG743" t="e">
        <f t="shared" si="70"/>
        <v>#VALUE!</v>
      </c>
      <c r="AH743" t="e">
        <f t="shared" si="71"/>
        <v>#VALUE!</v>
      </c>
      <c r="AI743" t="s">
        <v>11</v>
      </c>
      <c r="AJ743" t="s">
        <v>12</v>
      </c>
      <c r="AK743" t="s">
        <v>13</v>
      </c>
      <c r="AL743" t="s">
        <v>14</v>
      </c>
      <c r="AM743" t="s">
        <v>5</v>
      </c>
      <c r="AN743" t="s">
        <v>15</v>
      </c>
      <c r="AO743" t="s">
        <v>16</v>
      </c>
      <c r="AP743" t="s">
        <v>17</v>
      </c>
      <c r="AQ743" t="s">
        <v>18</v>
      </c>
      <c r="AR743" t="s">
        <v>19</v>
      </c>
    </row>
    <row r="744" spans="1:44" ht="13.5" customHeight="1">
      <c r="A744" s="7"/>
      <c r="B744" s="7"/>
      <c r="C744" s="7"/>
      <c r="D744" s="8"/>
      <c r="F744" s="9" t="str">
        <f>(Sheet1!AE744)</f>
        <v/>
      </c>
      <c r="G744" t="str">
        <f>IF(OR(Sheet1!AH744="Yes",Sheet1!AF744="Yes"),"\\CMFP538\"&amp;Sheet1!AK744,"")</f>
        <v/>
      </c>
      <c r="H744" t="str">
        <f>IF(G744="","",Sheet1!AK744)</f>
        <v/>
      </c>
      <c r="I744" t="str">
        <f>IF(G744="","",Sheet1!AJ744)</f>
        <v/>
      </c>
      <c r="J744" t="e">
        <f>PROPER(Sheet1!Z744)</f>
        <v>#VALUE!</v>
      </c>
      <c r="K744" t="e">
        <f>PROPER(TRIM(IF(ISERROR(Sheet1!N744),Sheet1!Q744,Sheet1!N744)))</f>
        <v>#VALUE!</v>
      </c>
      <c r="L744" t="e">
        <f>PROPER(Sheet1!V744)</f>
        <v>#VALUE!</v>
      </c>
      <c r="M744" t="str">
        <f>TRIM(IF(ISERROR(Sheet1!P744),"",Sheet1!P744))</f>
        <v/>
      </c>
      <c r="N744" s="6" t="e">
        <f>(Sheet1!AA744)</f>
        <v>#VALUE!</v>
      </c>
      <c r="O744" s="6" t="e">
        <f t="shared" si="67"/>
        <v>#VALUE!</v>
      </c>
      <c r="P744" s="6" t="e">
        <f>IF(Sheet1!X744="No","No",IF(Sheet1!X744="","No","Yes"))</f>
        <v>#VALUE!</v>
      </c>
      <c r="Q744" t="e">
        <f>(Sheet1!AB744)</f>
        <v>#VALUE!</v>
      </c>
      <c r="R744" s="6" t="e">
        <f>IF(Sheet1!F744=FALSE,Q744,Sheet1!G744&amp;Sheet1!F744)</f>
        <v>#VALUE!</v>
      </c>
      <c r="S744" s="6" t="e">
        <f t="shared" si="68"/>
        <v>#VALUE!</v>
      </c>
      <c r="T744" s="6" t="e">
        <f>IF(Sheet1!A744=0,"C=US;A= ;P=Regional Municip;O=Lisgar;S="&amp;K744&amp;";"&amp;"G="&amp;L744&amp;";"&amp;"I="&amp;M744&amp;";","C=US;A= ;P=Regional Municip;O=Lisgar;S="&amp;K744&amp;";"&amp;"G="&amp;L744&amp;Sheet1!A744&amp;";"&amp;"I="&amp;M744&amp;";")</f>
        <v>#N/A</v>
      </c>
      <c r="U744" t="str">
        <f ca="1">(Sheet1!AM744)</f>
        <v>DC1MDB08</v>
      </c>
      <c r="V744" t="e">
        <f>(Sheet1!AC744)</f>
        <v>#VALUE!</v>
      </c>
      <c r="W744" t="e">
        <f>Sheet3!D744</f>
        <v>#VALUE!</v>
      </c>
      <c r="X744" t="e">
        <f>Sheet3!E744</f>
        <v>#VALUE!</v>
      </c>
      <c r="Y744" t="str">
        <f t="shared" si="66"/>
        <v/>
      </c>
      <c r="Z744" t="str">
        <f>IF(ISERROR(Sheet1!AI744),"",Sheet1!AI744)</f>
        <v/>
      </c>
      <c r="AA744" t="e">
        <f>IF(Sheet1!W744="Councillors",5120,IF(Sheet1!W744="Information Technology Services Dept.",1024,IF(Sheet1!W744="City Clerk and Solicitor Dept",1953,"No")))</f>
        <v>#VALUE!</v>
      </c>
      <c r="AB744" s="5" t="s">
        <v>96</v>
      </c>
      <c r="AC744" t="e">
        <f>IF(Sheet1!W744="Councillors",4608,IF(Sheet1!W744="Information Technology Services Dept.",921,IF(Sheet1!W744="City Clerk and Solicitor Dept",1855,"No")))</f>
        <v>#VALUE!</v>
      </c>
      <c r="AD744" t="e">
        <f t="shared" si="69"/>
        <v>#VALUE!</v>
      </c>
      <c r="AE744" t="str">
        <f ca="1">IF(Sheet1!AM744="DC1MDB01","DC1",IF(Sheet1!AM744="DC1MDB02","DC1",IF(Sheet1!AM744="DC1MDB03","DC1",IF(Sheet1!AM744="DC1MDB04","DC1",IF(Sheet1!AM744="DC1MDB05","DC1",IF(Sheet1!AM744="DC1MDB06","DC1",IF(Sheet1!AM744="DC1MDB07","DC1",IF(Sheet1!AM744="DC1MDB08","DC1",IF(Sheet1!AM744="DC1MDB09","DC1",IF(Sheet1!AM744="DC1MDB10","DC1",IF(Sheet1!AM744="DC4MDB01","DC4",IF(Sheet1!AM744="DC4MDB02","DC4",IF(Sheet1!AM744="DC4MDB03","DC4",IF(Sheet1!AM744="DC4MDB04","DC4",IF(Sheet1!AM744="DC4MDB05","DC4",IF(Sheet1!AM744="DC4MDB06","DC4",IF(Sheet1!AM744="DC4MDB07","DC4",IF(Sheet1!AM744="DC4MDB08","DC4",IF(Sheet1!AM744="DC4MDB09","DC4",IF(Sheet1!AM744="DC4MDB10","DC4","$False"))))))))))))))))))))</f>
        <v>DC1</v>
      </c>
      <c r="AF744" t="s">
        <v>35</v>
      </c>
      <c r="AG744" t="e">
        <f t="shared" si="70"/>
        <v>#VALUE!</v>
      </c>
      <c r="AH744" t="e">
        <f t="shared" si="71"/>
        <v>#VALUE!</v>
      </c>
      <c r="AI744" t="s">
        <v>11</v>
      </c>
      <c r="AJ744" t="s">
        <v>12</v>
      </c>
      <c r="AK744" t="s">
        <v>13</v>
      </c>
      <c r="AL744" t="s">
        <v>14</v>
      </c>
      <c r="AM744" t="s">
        <v>5</v>
      </c>
      <c r="AN744" t="s">
        <v>15</v>
      </c>
      <c r="AO744" t="s">
        <v>16</v>
      </c>
      <c r="AP744" t="s">
        <v>17</v>
      </c>
      <c r="AQ744" t="s">
        <v>18</v>
      </c>
      <c r="AR744" t="s">
        <v>19</v>
      </c>
    </row>
    <row r="745" spans="1:44" ht="13.5" customHeight="1">
      <c r="A745" s="7"/>
      <c r="B745" s="7"/>
      <c r="C745" s="7"/>
      <c r="D745" s="8"/>
      <c r="F745" s="9" t="str">
        <f>(Sheet1!AE745)</f>
        <v/>
      </c>
      <c r="G745" t="str">
        <f>IF(OR(Sheet1!AH745="Yes",Sheet1!AF745="Yes"),"\\CMFP538\"&amp;Sheet1!AK745,"")</f>
        <v/>
      </c>
      <c r="H745" t="str">
        <f>IF(G745="","",Sheet1!AK745)</f>
        <v/>
      </c>
      <c r="I745" t="str">
        <f>IF(G745="","",Sheet1!AJ745)</f>
        <v/>
      </c>
      <c r="J745" t="e">
        <f>PROPER(Sheet1!Z745)</f>
        <v>#VALUE!</v>
      </c>
      <c r="K745" t="e">
        <f>PROPER(TRIM(IF(ISERROR(Sheet1!N745),Sheet1!Q745,Sheet1!N745)))</f>
        <v>#VALUE!</v>
      </c>
      <c r="L745" t="e">
        <f>PROPER(Sheet1!V745)</f>
        <v>#VALUE!</v>
      </c>
      <c r="M745" t="str">
        <f>TRIM(IF(ISERROR(Sheet1!P745),"",Sheet1!P745))</f>
        <v/>
      </c>
      <c r="N745" s="6" t="e">
        <f>(Sheet1!AA745)</f>
        <v>#VALUE!</v>
      </c>
      <c r="O745" s="6" t="e">
        <f t="shared" si="67"/>
        <v>#VALUE!</v>
      </c>
      <c r="P745" s="6" t="e">
        <f>IF(Sheet1!X745="No","No",IF(Sheet1!X745="","No","Yes"))</f>
        <v>#VALUE!</v>
      </c>
      <c r="Q745" t="e">
        <f>(Sheet1!AB745)</f>
        <v>#VALUE!</v>
      </c>
      <c r="R745" s="6" t="e">
        <f>IF(Sheet1!F745=FALSE,Q745,Sheet1!G745&amp;Sheet1!F745)</f>
        <v>#VALUE!</v>
      </c>
      <c r="S745" s="6" t="e">
        <f t="shared" si="68"/>
        <v>#VALUE!</v>
      </c>
      <c r="T745" s="6" t="e">
        <f>IF(Sheet1!A745=0,"C=US;A= ;P=Regional Municip;O=Lisgar;S="&amp;K745&amp;";"&amp;"G="&amp;L745&amp;";"&amp;"I="&amp;M745&amp;";","C=US;A= ;P=Regional Municip;O=Lisgar;S="&amp;K745&amp;";"&amp;"G="&amp;L745&amp;Sheet1!A745&amp;";"&amp;"I="&amp;M745&amp;";")</f>
        <v>#N/A</v>
      </c>
      <c r="U745" t="str">
        <f ca="1">(Sheet1!AM745)</f>
        <v>DC1MDB04</v>
      </c>
      <c r="V745" t="e">
        <f>(Sheet1!AC745)</f>
        <v>#VALUE!</v>
      </c>
      <c r="W745" t="e">
        <f>Sheet3!D745</f>
        <v>#VALUE!</v>
      </c>
      <c r="X745" t="e">
        <f>Sheet3!E745</f>
        <v>#VALUE!</v>
      </c>
      <c r="Y745" t="str">
        <f t="shared" si="66"/>
        <v/>
      </c>
      <c r="Z745" t="str">
        <f>IF(ISERROR(Sheet1!AI745),"",Sheet1!AI745)</f>
        <v/>
      </c>
      <c r="AA745" t="e">
        <f>IF(Sheet1!W745="Councillors",5120,IF(Sheet1!W745="Information Technology Services Dept.",1024,IF(Sheet1!W745="City Clerk and Solicitor Dept",1953,"No")))</f>
        <v>#VALUE!</v>
      </c>
      <c r="AB745" s="5" t="s">
        <v>96</v>
      </c>
      <c r="AC745" t="e">
        <f>IF(Sheet1!W745="Councillors",4608,IF(Sheet1!W745="Information Technology Services Dept.",921,IF(Sheet1!W745="City Clerk and Solicitor Dept",1855,"No")))</f>
        <v>#VALUE!</v>
      </c>
      <c r="AD745" t="e">
        <f t="shared" si="69"/>
        <v>#VALUE!</v>
      </c>
      <c r="AE745" t="str">
        <f ca="1">IF(Sheet1!AM745="DC1MDB01","DC1",IF(Sheet1!AM745="DC1MDB02","DC1",IF(Sheet1!AM745="DC1MDB03","DC1",IF(Sheet1!AM745="DC1MDB04","DC1",IF(Sheet1!AM745="DC1MDB05","DC1",IF(Sheet1!AM745="DC1MDB06","DC1",IF(Sheet1!AM745="DC1MDB07","DC1",IF(Sheet1!AM745="DC1MDB08","DC1",IF(Sheet1!AM745="DC1MDB09","DC1",IF(Sheet1!AM745="DC1MDB10","DC1",IF(Sheet1!AM745="DC4MDB01","DC4",IF(Sheet1!AM745="DC4MDB02","DC4",IF(Sheet1!AM745="DC4MDB03","DC4",IF(Sheet1!AM745="DC4MDB04","DC4",IF(Sheet1!AM745="DC4MDB05","DC4",IF(Sheet1!AM745="DC4MDB06","DC4",IF(Sheet1!AM745="DC4MDB07","DC4",IF(Sheet1!AM745="DC4MDB08","DC4",IF(Sheet1!AM745="DC4MDB09","DC4",IF(Sheet1!AM745="DC4MDB10","DC4","$False"))))))))))))))))))))</f>
        <v>DC1</v>
      </c>
      <c r="AF745" t="s">
        <v>35</v>
      </c>
      <c r="AG745" t="e">
        <f t="shared" si="70"/>
        <v>#VALUE!</v>
      </c>
      <c r="AH745" t="e">
        <f t="shared" si="71"/>
        <v>#VALUE!</v>
      </c>
      <c r="AI745" t="s">
        <v>11</v>
      </c>
      <c r="AJ745" t="s">
        <v>12</v>
      </c>
      <c r="AK745" t="s">
        <v>13</v>
      </c>
      <c r="AL745" t="s">
        <v>14</v>
      </c>
      <c r="AM745" t="s">
        <v>5</v>
      </c>
      <c r="AN745" t="s">
        <v>15</v>
      </c>
      <c r="AO745" t="s">
        <v>16</v>
      </c>
      <c r="AP745" t="s">
        <v>17</v>
      </c>
      <c r="AQ745" t="s">
        <v>18</v>
      </c>
      <c r="AR745" t="s">
        <v>19</v>
      </c>
    </row>
    <row r="746" spans="1:44" ht="13.5" customHeight="1">
      <c r="A746" s="7"/>
      <c r="B746" s="7"/>
      <c r="C746" s="7"/>
      <c r="D746" s="8"/>
      <c r="F746" s="9" t="str">
        <f>(Sheet1!AE746)</f>
        <v/>
      </c>
      <c r="G746" t="str">
        <f>IF(OR(Sheet1!AH746="Yes",Sheet1!AF746="Yes"),"\\CMFP538\"&amp;Sheet1!AK746,"")</f>
        <v/>
      </c>
      <c r="H746" t="str">
        <f>IF(G746="","",Sheet1!AK746)</f>
        <v/>
      </c>
      <c r="I746" t="str">
        <f>IF(G746="","",Sheet1!AJ746)</f>
        <v/>
      </c>
      <c r="J746" t="e">
        <f>PROPER(Sheet1!Z746)</f>
        <v>#VALUE!</v>
      </c>
      <c r="K746" t="e">
        <f>PROPER(TRIM(IF(ISERROR(Sheet1!N746),Sheet1!Q746,Sheet1!N746)))</f>
        <v>#VALUE!</v>
      </c>
      <c r="L746" t="e">
        <f>PROPER(Sheet1!V746)</f>
        <v>#VALUE!</v>
      </c>
      <c r="M746" t="str">
        <f>TRIM(IF(ISERROR(Sheet1!P746),"",Sheet1!P746))</f>
        <v/>
      </c>
      <c r="N746" s="6" t="e">
        <f>(Sheet1!AA746)</f>
        <v>#VALUE!</v>
      </c>
      <c r="O746" s="6" t="e">
        <f t="shared" si="67"/>
        <v>#VALUE!</v>
      </c>
      <c r="P746" s="6" t="e">
        <f>IF(Sheet1!X746="No","No",IF(Sheet1!X746="","No","Yes"))</f>
        <v>#VALUE!</v>
      </c>
      <c r="Q746" t="e">
        <f>(Sheet1!AB746)</f>
        <v>#VALUE!</v>
      </c>
      <c r="R746" s="6" t="e">
        <f>IF(Sheet1!F746=FALSE,Q746,Sheet1!G746&amp;Sheet1!F746)</f>
        <v>#VALUE!</v>
      </c>
      <c r="S746" s="6" t="e">
        <f t="shared" si="68"/>
        <v>#VALUE!</v>
      </c>
      <c r="T746" s="6" t="e">
        <f>IF(Sheet1!A746=0,"C=US;A= ;P=Regional Municip;O=Lisgar;S="&amp;K746&amp;";"&amp;"G="&amp;L746&amp;";"&amp;"I="&amp;M746&amp;";","C=US;A= ;P=Regional Municip;O=Lisgar;S="&amp;K746&amp;";"&amp;"G="&amp;L746&amp;Sheet1!A746&amp;";"&amp;"I="&amp;M746&amp;";")</f>
        <v>#N/A</v>
      </c>
      <c r="U746" t="str">
        <f ca="1">(Sheet1!AM746)</f>
        <v>DC4MDB04</v>
      </c>
      <c r="V746" t="e">
        <f>(Sheet1!AC746)</f>
        <v>#VALUE!</v>
      </c>
      <c r="W746" t="e">
        <f>Sheet3!D746</f>
        <v>#VALUE!</v>
      </c>
      <c r="X746" t="e">
        <f>Sheet3!E746</f>
        <v>#VALUE!</v>
      </c>
      <c r="Y746" t="str">
        <f t="shared" si="66"/>
        <v/>
      </c>
      <c r="Z746" t="str">
        <f>IF(ISERROR(Sheet1!AI746),"",Sheet1!AI746)</f>
        <v/>
      </c>
      <c r="AA746" t="e">
        <f>IF(Sheet1!W746="Councillors",5120,IF(Sheet1!W746="Information Technology Services Dept.",1024,IF(Sheet1!W746="City Clerk and Solicitor Dept",1953,"No")))</f>
        <v>#VALUE!</v>
      </c>
      <c r="AB746" s="5" t="s">
        <v>96</v>
      </c>
      <c r="AC746" t="e">
        <f>IF(Sheet1!W746="Councillors",4608,IF(Sheet1!W746="Information Technology Services Dept.",921,IF(Sheet1!W746="City Clerk and Solicitor Dept",1855,"No")))</f>
        <v>#VALUE!</v>
      </c>
      <c r="AD746" t="e">
        <f t="shared" si="69"/>
        <v>#VALUE!</v>
      </c>
      <c r="AE746" t="str">
        <f ca="1">IF(Sheet1!AM746="DC1MDB01","DC1",IF(Sheet1!AM746="DC1MDB02","DC1",IF(Sheet1!AM746="DC1MDB03","DC1",IF(Sheet1!AM746="DC1MDB04","DC1",IF(Sheet1!AM746="DC1MDB05","DC1",IF(Sheet1!AM746="DC1MDB06","DC1",IF(Sheet1!AM746="DC1MDB07","DC1",IF(Sheet1!AM746="DC1MDB08","DC1",IF(Sheet1!AM746="DC1MDB09","DC1",IF(Sheet1!AM746="DC1MDB10","DC1",IF(Sheet1!AM746="DC4MDB01","DC4",IF(Sheet1!AM746="DC4MDB02","DC4",IF(Sheet1!AM746="DC4MDB03","DC4",IF(Sheet1!AM746="DC4MDB04","DC4",IF(Sheet1!AM746="DC4MDB05","DC4",IF(Sheet1!AM746="DC4MDB06","DC4",IF(Sheet1!AM746="DC4MDB07","DC4",IF(Sheet1!AM746="DC4MDB08","DC4",IF(Sheet1!AM746="DC4MDB09","DC4",IF(Sheet1!AM746="DC4MDB10","DC4","$False"))))))))))))))))))))</f>
        <v>DC4</v>
      </c>
      <c r="AF746" t="s">
        <v>35</v>
      </c>
      <c r="AG746" t="e">
        <f t="shared" si="70"/>
        <v>#VALUE!</v>
      </c>
      <c r="AH746" t="e">
        <f t="shared" si="71"/>
        <v>#VALUE!</v>
      </c>
      <c r="AI746" t="s">
        <v>11</v>
      </c>
      <c r="AJ746" t="s">
        <v>12</v>
      </c>
      <c r="AK746" t="s">
        <v>13</v>
      </c>
      <c r="AL746" t="s">
        <v>14</v>
      </c>
      <c r="AM746" t="s">
        <v>5</v>
      </c>
      <c r="AN746" t="s">
        <v>15</v>
      </c>
      <c r="AO746" t="s">
        <v>16</v>
      </c>
      <c r="AP746" t="s">
        <v>17</v>
      </c>
      <c r="AQ746" t="s">
        <v>18</v>
      </c>
      <c r="AR746" t="s">
        <v>19</v>
      </c>
    </row>
    <row r="747" spans="1:44" ht="13.5" customHeight="1">
      <c r="A747" s="7"/>
      <c r="B747" s="7"/>
      <c r="C747" s="7"/>
      <c r="D747" s="8"/>
      <c r="F747" s="9" t="str">
        <f>(Sheet1!AE747)</f>
        <v/>
      </c>
      <c r="G747" t="str">
        <f>IF(OR(Sheet1!AH747="Yes",Sheet1!AF747="Yes"),"\\CMFP538\"&amp;Sheet1!AK747,"")</f>
        <v/>
      </c>
      <c r="H747" t="str">
        <f>IF(G747="","",Sheet1!AK747)</f>
        <v/>
      </c>
      <c r="I747" t="str">
        <f>IF(G747="","",Sheet1!AJ747)</f>
        <v/>
      </c>
      <c r="J747" t="e">
        <f>PROPER(Sheet1!Z747)</f>
        <v>#VALUE!</v>
      </c>
      <c r="K747" t="e">
        <f>PROPER(TRIM(IF(ISERROR(Sheet1!N747),Sheet1!Q747,Sheet1!N747)))</f>
        <v>#VALUE!</v>
      </c>
      <c r="L747" t="e">
        <f>PROPER(Sheet1!V747)</f>
        <v>#VALUE!</v>
      </c>
      <c r="M747" t="str">
        <f>TRIM(IF(ISERROR(Sheet1!P747),"",Sheet1!P747))</f>
        <v/>
      </c>
      <c r="N747" s="6" t="e">
        <f>(Sheet1!AA747)</f>
        <v>#VALUE!</v>
      </c>
      <c r="O747" s="6" t="e">
        <f t="shared" si="67"/>
        <v>#VALUE!</v>
      </c>
      <c r="P747" s="6" t="e">
        <f>IF(Sheet1!X747="No","No",IF(Sheet1!X747="","No","Yes"))</f>
        <v>#VALUE!</v>
      </c>
      <c r="Q747" t="e">
        <f>(Sheet1!AB747)</f>
        <v>#VALUE!</v>
      </c>
      <c r="R747" s="6" t="e">
        <f>IF(Sheet1!F747=FALSE,Q747,Sheet1!G747&amp;Sheet1!F747)</f>
        <v>#VALUE!</v>
      </c>
      <c r="S747" s="6" t="e">
        <f t="shared" si="68"/>
        <v>#VALUE!</v>
      </c>
      <c r="T747" s="6" t="e">
        <f>IF(Sheet1!A747=0,"C=US;A= ;P=Regional Municip;O=Lisgar;S="&amp;K747&amp;";"&amp;"G="&amp;L747&amp;";"&amp;"I="&amp;M747&amp;";","C=US;A= ;P=Regional Municip;O=Lisgar;S="&amp;K747&amp;";"&amp;"G="&amp;L747&amp;Sheet1!A747&amp;";"&amp;"I="&amp;M747&amp;";")</f>
        <v>#N/A</v>
      </c>
      <c r="U747" t="str">
        <f ca="1">(Sheet1!AM747)</f>
        <v>DC4MDB10</v>
      </c>
      <c r="V747" t="e">
        <f>(Sheet1!AC747)</f>
        <v>#VALUE!</v>
      </c>
      <c r="W747" t="e">
        <f>Sheet3!D747</f>
        <v>#VALUE!</v>
      </c>
      <c r="X747" t="e">
        <f>Sheet3!E747</f>
        <v>#VALUE!</v>
      </c>
      <c r="Y747" t="str">
        <f t="shared" si="66"/>
        <v/>
      </c>
      <c r="Z747" t="str">
        <f>IF(ISERROR(Sheet1!AI747),"",Sheet1!AI747)</f>
        <v/>
      </c>
      <c r="AA747" t="e">
        <f>IF(Sheet1!W747="Councillors",5120,IF(Sheet1!W747="Information Technology Services Dept.",1024,IF(Sheet1!W747="City Clerk and Solicitor Dept",1953,"No")))</f>
        <v>#VALUE!</v>
      </c>
      <c r="AB747" s="5" t="s">
        <v>96</v>
      </c>
      <c r="AC747" t="e">
        <f>IF(Sheet1!W747="Councillors",4608,IF(Sheet1!W747="Information Technology Services Dept.",921,IF(Sheet1!W747="City Clerk and Solicitor Dept",1855,"No")))</f>
        <v>#VALUE!</v>
      </c>
      <c r="AD747" t="e">
        <f t="shared" si="69"/>
        <v>#VALUE!</v>
      </c>
      <c r="AE747" t="str">
        <f ca="1">IF(Sheet1!AM747="DC1MDB01","DC1",IF(Sheet1!AM747="DC1MDB02","DC1",IF(Sheet1!AM747="DC1MDB03","DC1",IF(Sheet1!AM747="DC1MDB04","DC1",IF(Sheet1!AM747="DC1MDB05","DC1",IF(Sheet1!AM747="DC1MDB06","DC1",IF(Sheet1!AM747="DC1MDB07","DC1",IF(Sheet1!AM747="DC1MDB08","DC1",IF(Sheet1!AM747="DC1MDB09","DC1",IF(Sheet1!AM747="DC1MDB10","DC1",IF(Sheet1!AM747="DC4MDB01","DC4",IF(Sheet1!AM747="DC4MDB02","DC4",IF(Sheet1!AM747="DC4MDB03","DC4",IF(Sheet1!AM747="DC4MDB04","DC4",IF(Sheet1!AM747="DC4MDB05","DC4",IF(Sheet1!AM747="DC4MDB06","DC4",IF(Sheet1!AM747="DC4MDB07","DC4",IF(Sheet1!AM747="DC4MDB08","DC4",IF(Sheet1!AM747="DC4MDB09","DC4",IF(Sheet1!AM747="DC4MDB10","DC4","$False"))))))))))))))))))))</f>
        <v>DC4</v>
      </c>
      <c r="AF747" t="s">
        <v>35</v>
      </c>
      <c r="AG747" t="e">
        <f t="shared" si="70"/>
        <v>#VALUE!</v>
      </c>
      <c r="AH747" t="e">
        <f t="shared" si="71"/>
        <v>#VALUE!</v>
      </c>
      <c r="AI747" t="s">
        <v>11</v>
      </c>
      <c r="AJ747" t="s">
        <v>12</v>
      </c>
      <c r="AK747" t="s">
        <v>13</v>
      </c>
      <c r="AL747" t="s">
        <v>14</v>
      </c>
      <c r="AM747" t="s">
        <v>5</v>
      </c>
      <c r="AN747" t="s">
        <v>15</v>
      </c>
      <c r="AO747" t="s">
        <v>16</v>
      </c>
      <c r="AP747" t="s">
        <v>17</v>
      </c>
      <c r="AQ747" t="s">
        <v>18</v>
      </c>
      <c r="AR747" t="s">
        <v>19</v>
      </c>
    </row>
    <row r="748" spans="1:44" ht="13.5" customHeight="1">
      <c r="A748" s="7"/>
      <c r="B748" s="7"/>
      <c r="C748" s="7"/>
      <c r="D748" s="8"/>
      <c r="F748" s="9" t="str">
        <f>(Sheet1!AE748)</f>
        <v/>
      </c>
      <c r="G748" t="str">
        <f>IF(OR(Sheet1!AH748="Yes",Sheet1!AF748="Yes"),"\\CMFP538\"&amp;Sheet1!AK748,"")</f>
        <v/>
      </c>
      <c r="H748" t="str">
        <f>IF(G748="","",Sheet1!AK748)</f>
        <v/>
      </c>
      <c r="I748" t="str">
        <f>IF(G748="","",Sheet1!AJ748)</f>
        <v/>
      </c>
      <c r="J748" t="e">
        <f>PROPER(Sheet1!Z748)</f>
        <v>#VALUE!</v>
      </c>
      <c r="K748" t="e">
        <f>PROPER(TRIM(IF(ISERROR(Sheet1!N748),Sheet1!Q748,Sheet1!N748)))</f>
        <v>#VALUE!</v>
      </c>
      <c r="L748" t="e">
        <f>PROPER(Sheet1!V748)</f>
        <v>#VALUE!</v>
      </c>
      <c r="M748" t="str">
        <f>TRIM(IF(ISERROR(Sheet1!P748),"",Sheet1!P748))</f>
        <v/>
      </c>
      <c r="N748" s="6" t="e">
        <f>(Sheet1!AA748)</f>
        <v>#VALUE!</v>
      </c>
      <c r="O748" s="6" t="e">
        <f t="shared" si="67"/>
        <v>#VALUE!</v>
      </c>
      <c r="P748" s="6" t="e">
        <f>IF(Sheet1!X748="No","No",IF(Sheet1!X748="","No","Yes"))</f>
        <v>#VALUE!</v>
      </c>
      <c r="Q748" t="e">
        <f>(Sheet1!AB748)</f>
        <v>#VALUE!</v>
      </c>
      <c r="R748" s="6" t="e">
        <f>IF(Sheet1!F748=FALSE,Q748,Sheet1!G748&amp;Sheet1!F748)</f>
        <v>#VALUE!</v>
      </c>
      <c r="S748" s="6" t="e">
        <f t="shared" si="68"/>
        <v>#VALUE!</v>
      </c>
      <c r="T748" s="6" t="e">
        <f>IF(Sheet1!A748=0,"C=US;A= ;P=Regional Municip;O=Lisgar;S="&amp;K748&amp;";"&amp;"G="&amp;L748&amp;";"&amp;"I="&amp;M748&amp;";","C=US;A= ;P=Regional Municip;O=Lisgar;S="&amp;K748&amp;";"&amp;"G="&amp;L748&amp;Sheet1!A748&amp;";"&amp;"I="&amp;M748&amp;";")</f>
        <v>#N/A</v>
      </c>
      <c r="U748" t="str">
        <f ca="1">(Sheet1!AM748)</f>
        <v>DC1MDB07</v>
      </c>
      <c r="V748" t="e">
        <f>(Sheet1!AC748)</f>
        <v>#VALUE!</v>
      </c>
      <c r="W748" t="e">
        <f>Sheet3!D748</f>
        <v>#VALUE!</v>
      </c>
      <c r="X748" t="e">
        <f>Sheet3!E748</f>
        <v>#VALUE!</v>
      </c>
      <c r="Y748" t="str">
        <f t="shared" si="66"/>
        <v/>
      </c>
      <c r="Z748" t="str">
        <f>IF(ISERROR(Sheet1!AI748),"",Sheet1!AI748)</f>
        <v/>
      </c>
      <c r="AA748" t="e">
        <f>IF(Sheet1!W748="Councillors",5120,IF(Sheet1!W748="Information Technology Services Dept.",1024,IF(Sheet1!W748="City Clerk and Solicitor Dept",1953,"No")))</f>
        <v>#VALUE!</v>
      </c>
      <c r="AB748" s="5" t="s">
        <v>96</v>
      </c>
      <c r="AC748" t="e">
        <f>IF(Sheet1!W748="Councillors",4608,IF(Sheet1!W748="Information Technology Services Dept.",921,IF(Sheet1!W748="City Clerk and Solicitor Dept",1855,"No")))</f>
        <v>#VALUE!</v>
      </c>
      <c r="AD748" t="e">
        <f t="shared" si="69"/>
        <v>#VALUE!</v>
      </c>
      <c r="AE748" t="str">
        <f ca="1">IF(Sheet1!AM748="DC1MDB01","DC1",IF(Sheet1!AM748="DC1MDB02","DC1",IF(Sheet1!AM748="DC1MDB03","DC1",IF(Sheet1!AM748="DC1MDB04","DC1",IF(Sheet1!AM748="DC1MDB05","DC1",IF(Sheet1!AM748="DC1MDB06","DC1",IF(Sheet1!AM748="DC1MDB07","DC1",IF(Sheet1!AM748="DC1MDB08","DC1",IF(Sheet1!AM748="DC1MDB09","DC1",IF(Sheet1!AM748="DC1MDB10","DC1",IF(Sheet1!AM748="DC4MDB01","DC4",IF(Sheet1!AM748="DC4MDB02","DC4",IF(Sheet1!AM748="DC4MDB03","DC4",IF(Sheet1!AM748="DC4MDB04","DC4",IF(Sheet1!AM748="DC4MDB05","DC4",IF(Sheet1!AM748="DC4MDB06","DC4",IF(Sheet1!AM748="DC4MDB07","DC4",IF(Sheet1!AM748="DC4MDB08","DC4",IF(Sheet1!AM748="DC4MDB09","DC4",IF(Sheet1!AM748="DC4MDB10","DC4","$False"))))))))))))))))))))</f>
        <v>DC1</v>
      </c>
      <c r="AF748" t="s">
        <v>35</v>
      </c>
      <c r="AG748" t="e">
        <f t="shared" si="70"/>
        <v>#VALUE!</v>
      </c>
      <c r="AH748" t="e">
        <f t="shared" si="71"/>
        <v>#VALUE!</v>
      </c>
      <c r="AI748" t="s">
        <v>11</v>
      </c>
      <c r="AJ748" t="s">
        <v>12</v>
      </c>
      <c r="AK748" t="s">
        <v>13</v>
      </c>
      <c r="AL748" t="s">
        <v>14</v>
      </c>
      <c r="AM748" t="s">
        <v>5</v>
      </c>
      <c r="AN748" t="s">
        <v>15</v>
      </c>
      <c r="AO748" t="s">
        <v>16</v>
      </c>
      <c r="AP748" t="s">
        <v>17</v>
      </c>
      <c r="AQ748" t="s">
        <v>18</v>
      </c>
      <c r="AR748" t="s">
        <v>19</v>
      </c>
    </row>
    <row r="749" spans="1:44" ht="13.5" customHeight="1">
      <c r="A749" s="7"/>
      <c r="B749" s="7"/>
      <c r="C749" s="7"/>
      <c r="D749" s="8"/>
      <c r="F749" s="9" t="str">
        <f>(Sheet1!AE749)</f>
        <v/>
      </c>
      <c r="G749" t="str">
        <f>IF(OR(Sheet1!AH749="Yes",Sheet1!AF749="Yes"),"\\CMFP538\"&amp;Sheet1!AK749,"")</f>
        <v/>
      </c>
      <c r="H749" t="str">
        <f>IF(G749="","",Sheet1!AK749)</f>
        <v/>
      </c>
      <c r="I749" t="str">
        <f>IF(G749="","",Sheet1!AJ749)</f>
        <v/>
      </c>
      <c r="J749" t="e">
        <f>PROPER(Sheet1!Z749)</f>
        <v>#VALUE!</v>
      </c>
      <c r="K749" t="e">
        <f>PROPER(TRIM(IF(ISERROR(Sheet1!N749),Sheet1!Q749,Sheet1!N749)))</f>
        <v>#VALUE!</v>
      </c>
      <c r="L749" t="e">
        <f>PROPER(Sheet1!V749)</f>
        <v>#VALUE!</v>
      </c>
      <c r="M749" t="str">
        <f>TRIM(IF(ISERROR(Sheet1!P749),"",Sheet1!P749))</f>
        <v/>
      </c>
      <c r="N749" s="6" t="e">
        <f>(Sheet1!AA749)</f>
        <v>#VALUE!</v>
      </c>
      <c r="O749" s="6" t="e">
        <f t="shared" si="67"/>
        <v>#VALUE!</v>
      </c>
      <c r="P749" s="6" t="e">
        <f>IF(Sheet1!X749="No","No",IF(Sheet1!X749="","No","Yes"))</f>
        <v>#VALUE!</v>
      </c>
      <c r="Q749" t="e">
        <f>(Sheet1!AB749)</f>
        <v>#VALUE!</v>
      </c>
      <c r="R749" s="6" t="e">
        <f>IF(Sheet1!F749=FALSE,Q749,Sheet1!G749&amp;Sheet1!F749)</f>
        <v>#VALUE!</v>
      </c>
      <c r="S749" s="6" t="e">
        <f t="shared" si="68"/>
        <v>#VALUE!</v>
      </c>
      <c r="T749" s="6" t="e">
        <f>IF(Sheet1!A749=0,"C=US;A= ;P=Regional Municip;O=Lisgar;S="&amp;K749&amp;";"&amp;"G="&amp;L749&amp;";"&amp;"I="&amp;M749&amp;";","C=US;A= ;P=Regional Municip;O=Lisgar;S="&amp;K749&amp;";"&amp;"G="&amp;L749&amp;Sheet1!A749&amp;";"&amp;"I="&amp;M749&amp;";")</f>
        <v>#N/A</v>
      </c>
      <c r="U749" t="str">
        <f ca="1">(Sheet1!AM749)</f>
        <v>DC4MDB03</v>
      </c>
      <c r="V749" t="e">
        <f>(Sheet1!AC749)</f>
        <v>#VALUE!</v>
      </c>
      <c r="W749" t="e">
        <f>Sheet3!D749</f>
        <v>#VALUE!</v>
      </c>
      <c r="X749" t="e">
        <f>Sheet3!E749</f>
        <v>#VALUE!</v>
      </c>
      <c r="Y749" t="str">
        <f t="shared" si="66"/>
        <v/>
      </c>
      <c r="Z749" t="str">
        <f>IF(ISERROR(Sheet1!AI749),"",Sheet1!AI749)</f>
        <v/>
      </c>
      <c r="AA749" t="e">
        <f>IF(Sheet1!W749="Councillors",5120,IF(Sheet1!W749="Information Technology Services Dept.",1024,IF(Sheet1!W749="City Clerk and Solicitor Dept",1953,"No")))</f>
        <v>#VALUE!</v>
      </c>
      <c r="AB749" s="5" t="s">
        <v>96</v>
      </c>
      <c r="AC749" t="e">
        <f>IF(Sheet1!W749="Councillors",4608,IF(Sheet1!W749="Information Technology Services Dept.",921,IF(Sheet1!W749="City Clerk and Solicitor Dept",1855,"No")))</f>
        <v>#VALUE!</v>
      </c>
      <c r="AD749" t="e">
        <f t="shared" si="69"/>
        <v>#VALUE!</v>
      </c>
      <c r="AE749" t="str">
        <f ca="1">IF(Sheet1!AM749="DC1MDB01","DC1",IF(Sheet1!AM749="DC1MDB02","DC1",IF(Sheet1!AM749="DC1MDB03","DC1",IF(Sheet1!AM749="DC1MDB04","DC1",IF(Sheet1!AM749="DC1MDB05","DC1",IF(Sheet1!AM749="DC1MDB06","DC1",IF(Sheet1!AM749="DC1MDB07","DC1",IF(Sheet1!AM749="DC1MDB08","DC1",IF(Sheet1!AM749="DC1MDB09","DC1",IF(Sheet1!AM749="DC1MDB10","DC1",IF(Sheet1!AM749="DC4MDB01","DC4",IF(Sheet1!AM749="DC4MDB02","DC4",IF(Sheet1!AM749="DC4MDB03","DC4",IF(Sheet1!AM749="DC4MDB04","DC4",IF(Sheet1!AM749="DC4MDB05","DC4",IF(Sheet1!AM749="DC4MDB06","DC4",IF(Sheet1!AM749="DC4MDB07","DC4",IF(Sheet1!AM749="DC4MDB08","DC4",IF(Sheet1!AM749="DC4MDB09","DC4",IF(Sheet1!AM749="DC4MDB10","DC4","$False"))))))))))))))))))))</f>
        <v>DC4</v>
      </c>
      <c r="AF749" t="s">
        <v>35</v>
      </c>
      <c r="AG749" t="e">
        <f t="shared" si="70"/>
        <v>#VALUE!</v>
      </c>
      <c r="AH749" t="e">
        <f t="shared" si="71"/>
        <v>#VALUE!</v>
      </c>
      <c r="AI749" t="s">
        <v>11</v>
      </c>
      <c r="AJ749" t="s">
        <v>12</v>
      </c>
      <c r="AK749" t="s">
        <v>13</v>
      </c>
      <c r="AL749" t="s">
        <v>14</v>
      </c>
      <c r="AM749" t="s">
        <v>5</v>
      </c>
      <c r="AN749" t="s">
        <v>15</v>
      </c>
      <c r="AO749" t="s">
        <v>16</v>
      </c>
      <c r="AP749" t="s">
        <v>17</v>
      </c>
      <c r="AQ749" t="s">
        <v>18</v>
      </c>
      <c r="AR749" t="s">
        <v>19</v>
      </c>
    </row>
    <row r="750" spans="1:44" ht="13.5" customHeight="1">
      <c r="A750" s="7"/>
      <c r="B750" s="7"/>
      <c r="C750" s="7"/>
      <c r="D750" s="8"/>
      <c r="F750" s="9" t="str">
        <f>(Sheet1!AE750)</f>
        <v/>
      </c>
      <c r="G750" t="str">
        <f>IF(OR(Sheet1!AH750="Yes",Sheet1!AF750="Yes"),"\\CMFP538\"&amp;Sheet1!AK750,"")</f>
        <v/>
      </c>
      <c r="H750" t="str">
        <f>IF(G750="","",Sheet1!AK750)</f>
        <v/>
      </c>
      <c r="I750" t="str">
        <f>IF(G750="","",Sheet1!AJ750)</f>
        <v/>
      </c>
      <c r="J750" t="e">
        <f>PROPER(Sheet1!Z750)</f>
        <v>#VALUE!</v>
      </c>
      <c r="K750" t="e">
        <f>PROPER(TRIM(IF(ISERROR(Sheet1!N750),Sheet1!Q750,Sheet1!N750)))</f>
        <v>#VALUE!</v>
      </c>
      <c r="L750" t="e">
        <f>PROPER(Sheet1!V750)</f>
        <v>#VALUE!</v>
      </c>
      <c r="M750" t="str">
        <f>TRIM(IF(ISERROR(Sheet1!P750),"",Sheet1!P750))</f>
        <v/>
      </c>
      <c r="N750" s="6" t="e">
        <f>(Sheet1!AA750)</f>
        <v>#VALUE!</v>
      </c>
      <c r="O750" s="6" t="e">
        <f t="shared" si="67"/>
        <v>#VALUE!</v>
      </c>
      <c r="P750" s="6" t="e">
        <f>IF(Sheet1!X750="No","No",IF(Sheet1!X750="","No","Yes"))</f>
        <v>#VALUE!</v>
      </c>
      <c r="Q750" t="e">
        <f>(Sheet1!AB750)</f>
        <v>#VALUE!</v>
      </c>
      <c r="R750" s="6" t="e">
        <f>IF(Sheet1!F750=FALSE,Q750,Sheet1!G750&amp;Sheet1!F750)</f>
        <v>#VALUE!</v>
      </c>
      <c r="S750" s="6" t="e">
        <f t="shared" si="68"/>
        <v>#VALUE!</v>
      </c>
      <c r="T750" s="6" t="e">
        <f>IF(Sheet1!A750=0,"C=US;A= ;P=Regional Municip;O=Lisgar;S="&amp;K750&amp;";"&amp;"G="&amp;L750&amp;";"&amp;"I="&amp;M750&amp;";","C=US;A= ;P=Regional Municip;O=Lisgar;S="&amp;K750&amp;";"&amp;"G="&amp;L750&amp;Sheet1!A750&amp;";"&amp;"I="&amp;M750&amp;";")</f>
        <v>#N/A</v>
      </c>
      <c r="U750" t="str">
        <f ca="1">(Sheet1!AM750)</f>
        <v>DC1MDB01</v>
      </c>
      <c r="V750" t="e">
        <f>(Sheet1!AC750)</f>
        <v>#VALUE!</v>
      </c>
      <c r="W750" t="e">
        <f>Sheet3!D750</f>
        <v>#VALUE!</v>
      </c>
      <c r="X750" t="e">
        <f>Sheet3!E750</f>
        <v>#VALUE!</v>
      </c>
      <c r="Y750" t="str">
        <f t="shared" si="66"/>
        <v/>
      </c>
      <c r="Z750" t="str">
        <f>IF(ISERROR(Sheet1!AI750),"",Sheet1!AI750)</f>
        <v/>
      </c>
      <c r="AA750" t="e">
        <f>IF(Sheet1!W750="Councillors",5120,IF(Sheet1!W750="Information Technology Services Dept.",1024,IF(Sheet1!W750="City Clerk and Solicitor Dept",1953,"No")))</f>
        <v>#VALUE!</v>
      </c>
      <c r="AB750" s="5" t="s">
        <v>96</v>
      </c>
      <c r="AC750" t="e">
        <f>IF(Sheet1!W750="Councillors",4608,IF(Sheet1!W750="Information Technology Services Dept.",921,IF(Sheet1!W750="City Clerk and Solicitor Dept",1855,"No")))</f>
        <v>#VALUE!</v>
      </c>
      <c r="AD750" t="e">
        <f t="shared" si="69"/>
        <v>#VALUE!</v>
      </c>
      <c r="AE750" t="str">
        <f ca="1">IF(Sheet1!AM750="DC1MDB01","DC1",IF(Sheet1!AM750="DC1MDB02","DC1",IF(Sheet1!AM750="DC1MDB03","DC1",IF(Sheet1!AM750="DC1MDB04","DC1",IF(Sheet1!AM750="DC1MDB05","DC1",IF(Sheet1!AM750="DC1MDB06","DC1",IF(Sheet1!AM750="DC1MDB07","DC1",IF(Sheet1!AM750="DC1MDB08","DC1",IF(Sheet1!AM750="DC1MDB09","DC1",IF(Sheet1!AM750="DC1MDB10","DC1",IF(Sheet1!AM750="DC4MDB01","DC4",IF(Sheet1!AM750="DC4MDB02","DC4",IF(Sheet1!AM750="DC4MDB03","DC4",IF(Sheet1!AM750="DC4MDB04","DC4",IF(Sheet1!AM750="DC4MDB05","DC4",IF(Sheet1!AM750="DC4MDB06","DC4",IF(Sheet1!AM750="DC4MDB07","DC4",IF(Sheet1!AM750="DC4MDB08","DC4",IF(Sheet1!AM750="DC4MDB09","DC4",IF(Sheet1!AM750="DC4MDB10","DC4","$False"))))))))))))))))))))</f>
        <v>DC1</v>
      </c>
      <c r="AF750" t="s">
        <v>35</v>
      </c>
      <c r="AG750" t="e">
        <f t="shared" si="70"/>
        <v>#VALUE!</v>
      </c>
      <c r="AH750" t="e">
        <f t="shared" si="71"/>
        <v>#VALUE!</v>
      </c>
      <c r="AI750" t="s">
        <v>11</v>
      </c>
      <c r="AJ750" t="s">
        <v>12</v>
      </c>
      <c r="AK750" t="s">
        <v>13</v>
      </c>
      <c r="AL750" t="s">
        <v>14</v>
      </c>
      <c r="AM750" t="s">
        <v>5</v>
      </c>
      <c r="AN750" t="s">
        <v>15</v>
      </c>
      <c r="AO750" t="s">
        <v>16</v>
      </c>
      <c r="AP750" t="s">
        <v>17</v>
      </c>
      <c r="AQ750" t="s">
        <v>18</v>
      </c>
      <c r="AR750" t="s">
        <v>19</v>
      </c>
    </row>
    <row r="751" spans="1:44" ht="13.5" customHeight="1">
      <c r="A751" s="7"/>
      <c r="B751" s="7"/>
      <c r="C751" s="7"/>
      <c r="D751" s="8"/>
      <c r="F751" s="9" t="str">
        <f>(Sheet1!AE751)</f>
        <v/>
      </c>
      <c r="G751" t="str">
        <f>IF(OR(Sheet1!AH751="Yes",Sheet1!AF751="Yes"),"\\CMFP538\"&amp;Sheet1!AK751,"")</f>
        <v/>
      </c>
      <c r="H751" t="str">
        <f>IF(G751="","",Sheet1!AK751)</f>
        <v/>
      </c>
      <c r="I751" t="str">
        <f>IF(G751="","",Sheet1!AJ751)</f>
        <v/>
      </c>
      <c r="J751" t="e">
        <f>PROPER(Sheet1!Z751)</f>
        <v>#VALUE!</v>
      </c>
      <c r="K751" t="e">
        <f>PROPER(TRIM(IF(ISERROR(Sheet1!N751),Sheet1!Q751,Sheet1!N751)))</f>
        <v>#VALUE!</v>
      </c>
      <c r="L751" t="e">
        <f>PROPER(Sheet1!V751)</f>
        <v>#VALUE!</v>
      </c>
      <c r="M751" t="str">
        <f>TRIM(IF(ISERROR(Sheet1!P751),"",Sheet1!P751))</f>
        <v/>
      </c>
      <c r="N751" s="6" t="e">
        <f>(Sheet1!AA751)</f>
        <v>#VALUE!</v>
      </c>
      <c r="O751" s="6" t="e">
        <f t="shared" si="67"/>
        <v>#VALUE!</v>
      </c>
      <c r="P751" s="6" t="e">
        <f>IF(Sheet1!X751="No","No",IF(Sheet1!X751="","No","Yes"))</f>
        <v>#VALUE!</v>
      </c>
      <c r="Q751" t="e">
        <f>(Sheet1!AB751)</f>
        <v>#VALUE!</v>
      </c>
      <c r="R751" s="6" t="e">
        <f>IF(Sheet1!F751=FALSE,Q751,Sheet1!G751&amp;Sheet1!F751)</f>
        <v>#VALUE!</v>
      </c>
      <c r="S751" s="6" t="e">
        <f t="shared" si="68"/>
        <v>#VALUE!</v>
      </c>
      <c r="T751" s="6" t="e">
        <f>IF(Sheet1!A751=0,"C=US;A= ;P=Regional Municip;O=Lisgar;S="&amp;K751&amp;";"&amp;"G="&amp;L751&amp;";"&amp;"I="&amp;M751&amp;";","C=US;A= ;P=Regional Municip;O=Lisgar;S="&amp;K751&amp;";"&amp;"G="&amp;L751&amp;Sheet1!A751&amp;";"&amp;"I="&amp;M751&amp;";")</f>
        <v>#N/A</v>
      </c>
      <c r="U751" t="str">
        <f ca="1">(Sheet1!AM751)</f>
        <v>DC1MDB03</v>
      </c>
      <c r="V751" t="e">
        <f>(Sheet1!AC751)</f>
        <v>#VALUE!</v>
      </c>
      <c r="W751" t="e">
        <f>Sheet3!D751</f>
        <v>#VALUE!</v>
      </c>
      <c r="X751" t="e">
        <f>Sheet3!E751</f>
        <v>#VALUE!</v>
      </c>
      <c r="Y751" t="str">
        <f t="shared" si="66"/>
        <v/>
      </c>
      <c r="Z751" t="str">
        <f>IF(ISERROR(Sheet1!AI751),"",Sheet1!AI751)</f>
        <v/>
      </c>
      <c r="AA751" t="e">
        <f>IF(Sheet1!W751="Councillors",5120,IF(Sheet1!W751="Information Technology Services Dept.",1024,IF(Sheet1!W751="City Clerk and Solicitor Dept",1953,"No")))</f>
        <v>#VALUE!</v>
      </c>
      <c r="AB751" s="5" t="s">
        <v>96</v>
      </c>
      <c r="AC751" t="e">
        <f>IF(Sheet1!W751="Councillors",4608,IF(Sheet1!W751="Information Technology Services Dept.",921,IF(Sheet1!W751="City Clerk and Solicitor Dept",1855,"No")))</f>
        <v>#VALUE!</v>
      </c>
      <c r="AD751" t="e">
        <f t="shared" si="69"/>
        <v>#VALUE!</v>
      </c>
      <c r="AE751" t="str">
        <f ca="1">IF(Sheet1!AM751="DC1MDB01","DC1",IF(Sheet1!AM751="DC1MDB02","DC1",IF(Sheet1!AM751="DC1MDB03","DC1",IF(Sheet1!AM751="DC1MDB04","DC1",IF(Sheet1!AM751="DC1MDB05","DC1",IF(Sheet1!AM751="DC1MDB06","DC1",IF(Sheet1!AM751="DC1MDB07","DC1",IF(Sheet1!AM751="DC1MDB08","DC1",IF(Sheet1!AM751="DC1MDB09","DC1",IF(Sheet1!AM751="DC1MDB10","DC1",IF(Sheet1!AM751="DC4MDB01","DC4",IF(Sheet1!AM751="DC4MDB02","DC4",IF(Sheet1!AM751="DC4MDB03","DC4",IF(Sheet1!AM751="DC4MDB04","DC4",IF(Sheet1!AM751="DC4MDB05","DC4",IF(Sheet1!AM751="DC4MDB06","DC4",IF(Sheet1!AM751="DC4MDB07","DC4",IF(Sheet1!AM751="DC4MDB08","DC4",IF(Sheet1!AM751="DC4MDB09","DC4",IF(Sheet1!AM751="DC4MDB10","DC4","$False"))))))))))))))))))))</f>
        <v>DC1</v>
      </c>
      <c r="AF751" t="s">
        <v>35</v>
      </c>
      <c r="AG751" t="e">
        <f t="shared" si="70"/>
        <v>#VALUE!</v>
      </c>
      <c r="AH751" t="e">
        <f t="shared" si="71"/>
        <v>#VALUE!</v>
      </c>
      <c r="AI751" t="s">
        <v>11</v>
      </c>
      <c r="AJ751" t="s">
        <v>12</v>
      </c>
      <c r="AK751" t="s">
        <v>13</v>
      </c>
      <c r="AL751" t="s">
        <v>14</v>
      </c>
      <c r="AM751" t="s">
        <v>5</v>
      </c>
      <c r="AN751" t="s">
        <v>15</v>
      </c>
      <c r="AO751" t="s">
        <v>16</v>
      </c>
      <c r="AP751" t="s">
        <v>17</v>
      </c>
      <c r="AQ751" t="s">
        <v>18</v>
      </c>
      <c r="AR751" t="s">
        <v>19</v>
      </c>
    </row>
    <row r="752" spans="1:44" ht="13.5" customHeight="1">
      <c r="A752" s="7"/>
      <c r="B752" s="7"/>
      <c r="C752" s="7"/>
      <c r="D752" s="8"/>
      <c r="F752" s="9" t="str">
        <f>(Sheet1!AE752)</f>
        <v/>
      </c>
      <c r="G752" t="str">
        <f>IF(OR(Sheet1!AH752="Yes",Sheet1!AF752="Yes"),"\\CMFP538\"&amp;Sheet1!AK752,"")</f>
        <v/>
      </c>
      <c r="H752" t="str">
        <f>IF(G752="","",Sheet1!AK752)</f>
        <v/>
      </c>
      <c r="I752" t="str">
        <f>IF(G752="","",Sheet1!AJ752)</f>
        <v/>
      </c>
      <c r="J752" t="e">
        <f>PROPER(Sheet1!Z752)</f>
        <v>#VALUE!</v>
      </c>
      <c r="K752" t="e">
        <f>PROPER(TRIM(IF(ISERROR(Sheet1!N752),Sheet1!Q752,Sheet1!N752)))</f>
        <v>#VALUE!</v>
      </c>
      <c r="L752" t="e">
        <f>PROPER(Sheet1!V752)</f>
        <v>#VALUE!</v>
      </c>
      <c r="M752" t="str">
        <f>TRIM(IF(ISERROR(Sheet1!P752),"",Sheet1!P752))</f>
        <v/>
      </c>
      <c r="N752" s="6" t="e">
        <f>(Sheet1!AA752)</f>
        <v>#VALUE!</v>
      </c>
      <c r="O752" s="6" t="e">
        <f t="shared" si="67"/>
        <v>#VALUE!</v>
      </c>
      <c r="P752" s="6" t="e">
        <f>IF(Sheet1!X752="No","No",IF(Sheet1!X752="","No","Yes"))</f>
        <v>#VALUE!</v>
      </c>
      <c r="Q752" t="e">
        <f>(Sheet1!AB752)</f>
        <v>#VALUE!</v>
      </c>
      <c r="R752" s="6" t="e">
        <f>IF(Sheet1!F752=FALSE,Q752,Sheet1!G752&amp;Sheet1!F752)</f>
        <v>#VALUE!</v>
      </c>
      <c r="S752" s="6" t="e">
        <f t="shared" si="68"/>
        <v>#VALUE!</v>
      </c>
      <c r="T752" s="6" t="e">
        <f>IF(Sheet1!A752=0,"C=US;A= ;P=Regional Municip;O=Lisgar;S="&amp;K752&amp;";"&amp;"G="&amp;L752&amp;";"&amp;"I="&amp;M752&amp;";","C=US;A= ;P=Regional Municip;O=Lisgar;S="&amp;K752&amp;";"&amp;"G="&amp;L752&amp;Sheet1!A752&amp;";"&amp;"I="&amp;M752&amp;";")</f>
        <v>#N/A</v>
      </c>
      <c r="U752" t="str">
        <f ca="1">(Sheet1!AM752)</f>
        <v>DC4MDB02</v>
      </c>
      <c r="V752" t="e">
        <f>(Sheet1!AC752)</f>
        <v>#VALUE!</v>
      </c>
      <c r="W752" t="e">
        <f>Sheet3!D752</f>
        <v>#VALUE!</v>
      </c>
      <c r="X752" t="e">
        <f>Sheet3!E752</f>
        <v>#VALUE!</v>
      </c>
      <c r="Y752" t="str">
        <f t="shared" si="66"/>
        <v/>
      </c>
      <c r="Z752" t="str">
        <f>IF(ISERROR(Sheet1!AI752),"",Sheet1!AI752)</f>
        <v/>
      </c>
      <c r="AA752" t="e">
        <f>IF(Sheet1!W752="Councillors",5120,IF(Sheet1!W752="Information Technology Services Dept.",1024,IF(Sheet1!W752="City Clerk and Solicitor Dept",1953,"No")))</f>
        <v>#VALUE!</v>
      </c>
      <c r="AB752" s="5" t="s">
        <v>96</v>
      </c>
      <c r="AC752" t="e">
        <f>IF(Sheet1!W752="Councillors",4608,IF(Sheet1!W752="Information Technology Services Dept.",921,IF(Sheet1!W752="City Clerk and Solicitor Dept",1855,"No")))</f>
        <v>#VALUE!</v>
      </c>
      <c r="AD752" t="e">
        <f t="shared" si="69"/>
        <v>#VALUE!</v>
      </c>
      <c r="AE752" t="str">
        <f ca="1">IF(Sheet1!AM752="DC1MDB01","DC1",IF(Sheet1!AM752="DC1MDB02","DC1",IF(Sheet1!AM752="DC1MDB03","DC1",IF(Sheet1!AM752="DC1MDB04","DC1",IF(Sheet1!AM752="DC1MDB05","DC1",IF(Sheet1!AM752="DC1MDB06","DC1",IF(Sheet1!AM752="DC1MDB07","DC1",IF(Sheet1!AM752="DC1MDB08","DC1",IF(Sheet1!AM752="DC1MDB09","DC1",IF(Sheet1!AM752="DC1MDB10","DC1",IF(Sheet1!AM752="DC4MDB01","DC4",IF(Sheet1!AM752="DC4MDB02","DC4",IF(Sheet1!AM752="DC4MDB03","DC4",IF(Sheet1!AM752="DC4MDB04","DC4",IF(Sheet1!AM752="DC4MDB05","DC4",IF(Sheet1!AM752="DC4MDB06","DC4",IF(Sheet1!AM752="DC4MDB07","DC4",IF(Sheet1!AM752="DC4MDB08","DC4",IF(Sheet1!AM752="DC4MDB09","DC4",IF(Sheet1!AM752="DC4MDB10","DC4","$False"))))))))))))))))))))</f>
        <v>DC4</v>
      </c>
      <c r="AF752" t="s">
        <v>35</v>
      </c>
      <c r="AG752" t="e">
        <f t="shared" si="70"/>
        <v>#VALUE!</v>
      </c>
      <c r="AH752" t="e">
        <f t="shared" si="71"/>
        <v>#VALUE!</v>
      </c>
      <c r="AI752" t="s">
        <v>11</v>
      </c>
      <c r="AJ752" t="s">
        <v>12</v>
      </c>
      <c r="AK752" t="s">
        <v>13</v>
      </c>
      <c r="AL752" t="s">
        <v>14</v>
      </c>
      <c r="AM752" t="s">
        <v>5</v>
      </c>
      <c r="AN752" t="s">
        <v>15</v>
      </c>
      <c r="AO752" t="s">
        <v>16</v>
      </c>
      <c r="AP752" t="s">
        <v>17</v>
      </c>
      <c r="AQ752" t="s">
        <v>18</v>
      </c>
      <c r="AR752" t="s">
        <v>19</v>
      </c>
    </row>
    <row r="753" spans="1:44" ht="13.5" customHeight="1">
      <c r="A753" s="7"/>
      <c r="B753" s="7"/>
      <c r="C753" s="7"/>
      <c r="D753" s="8"/>
      <c r="F753" s="9" t="str">
        <f>(Sheet1!AE753)</f>
        <v/>
      </c>
      <c r="G753" t="str">
        <f>IF(OR(Sheet1!AH753="Yes",Sheet1!AF753="Yes"),"\\CMFP538\"&amp;Sheet1!AK753,"")</f>
        <v/>
      </c>
      <c r="H753" t="str">
        <f>IF(G753="","",Sheet1!AK753)</f>
        <v/>
      </c>
      <c r="I753" t="str">
        <f>IF(G753="","",Sheet1!AJ753)</f>
        <v/>
      </c>
      <c r="J753" t="e">
        <f>PROPER(Sheet1!Z753)</f>
        <v>#VALUE!</v>
      </c>
      <c r="K753" t="e">
        <f>PROPER(TRIM(IF(ISERROR(Sheet1!N753),Sheet1!Q753,Sheet1!N753)))</f>
        <v>#VALUE!</v>
      </c>
      <c r="L753" t="e">
        <f>PROPER(Sheet1!V753)</f>
        <v>#VALUE!</v>
      </c>
      <c r="M753" t="str">
        <f>TRIM(IF(ISERROR(Sheet1!P753),"",Sheet1!P753))</f>
        <v/>
      </c>
      <c r="N753" s="6" t="e">
        <f>(Sheet1!AA753)</f>
        <v>#VALUE!</v>
      </c>
      <c r="O753" s="6" t="e">
        <f t="shared" si="67"/>
        <v>#VALUE!</v>
      </c>
      <c r="P753" s="6" t="e">
        <f>IF(Sheet1!X753="No","No",IF(Sheet1!X753="","No","Yes"))</f>
        <v>#VALUE!</v>
      </c>
      <c r="Q753" t="e">
        <f>(Sheet1!AB753)</f>
        <v>#VALUE!</v>
      </c>
      <c r="R753" s="6" t="e">
        <f>IF(Sheet1!F753=FALSE,Q753,Sheet1!G753&amp;Sheet1!F753)</f>
        <v>#VALUE!</v>
      </c>
      <c r="S753" s="6" t="e">
        <f t="shared" si="68"/>
        <v>#VALUE!</v>
      </c>
      <c r="T753" s="6" t="e">
        <f>IF(Sheet1!A753=0,"C=US;A= ;P=Regional Municip;O=Lisgar;S="&amp;K753&amp;";"&amp;"G="&amp;L753&amp;";"&amp;"I="&amp;M753&amp;";","C=US;A= ;P=Regional Municip;O=Lisgar;S="&amp;K753&amp;";"&amp;"G="&amp;L753&amp;Sheet1!A753&amp;";"&amp;"I="&amp;M753&amp;";")</f>
        <v>#N/A</v>
      </c>
      <c r="U753" t="str">
        <f ca="1">(Sheet1!AM753)</f>
        <v>DC1MDB08</v>
      </c>
      <c r="V753" t="e">
        <f>(Sheet1!AC753)</f>
        <v>#VALUE!</v>
      </c>
      <c r="W753" t="e">
        <f>Sheet3!D753</f>
        <v>#VALUE!</v>
      </c>
      <c r="X753" t="e">
        <f>Sheet3!E753</f>
        <v>#VALUE!</v>
      </c>
      <c r="Y753" t="str">
        <f t="shared" si="66"/>
        <v/>
      </c>
      <c r="Z753" t="str">
        <f>IF(ISERROR(Sheet1!AI753),"",Sheet1!AI753)</f>
        <v/>
      </c>
      <c r="AA753" t="e">
        <f>IF(Sheet1!W753="Councillors",5120,IF(Sheet1!W753="Information Technology Services Dept.",1024,IF(Sheet1!W753="City Clerk and Solicitor Dept",1953,"No")))</f>
        <v>#VALUE!</v>
      </c>
      <c r="AB753" s="5" t="s">
        <v>96</v>
      </c>
      <c r="AC753" t="e">
        <f>IF(Sheet1!W753="Councillors",4608,IF(Sheet1!W753="Information Technology Services Dept.",921,IF(Sheet1!W753="City Clerk and Solicitor Dept",1855,"No")))</f>
        <v>#VALUE!</v>
      </c>
      <c r="AD753" t="e">
        <f t="shared" si="69"/>
        <v>#VALUE!</v>
      </c>
      <c r="AE753" t="str">
        <f ca="1">IF(Sheet1!AM753="DC1MDB01","DC1",IF(Sheet1!AM753="DC1MDB02","DC1",IF(Sheet1!AM753="DC1MDB03","DC1",IF(Sheet1!AM753="DC1MDB04","DC1",IF(Sheet1!AM753="DC1MDB05","DC1",IF(Sheet1!AM753="DC1MDB06","DC1",IF(Sheet1!AM753="DC1MDB07","DC1",IF(Sheet1!AM753="DC1MDB08","DC1",IF(Sheet1!AM753="DC1MDB09","DC1",IF(Sheet1!AM753="DC1MDB10","DC1",IF(Sheet1!AM753="DC4MDB01","DC4",IF(Sheet1!AM753="DC4MDB02","DC4",IF(Sheet1!AM753="DC4MDB03","DC4",IF(Sheet1!AM753="DC4MDB04","DC4",IF(Sheet1!AM753="DC4MDB05","DC4",IF(Sheet1!AM753="DC4MDB06","DC4",IF(Sheet1!AM753="DC4MDB07","DC4",IF(Sheet1!AM753="DC4MDB08","DC4",IF(Sheet1!AM753="DC4MDB09","DC4",IF(Sheet1!AM753="DC4MDB10","DC4","$False"))))))))))))))))))))</f>
        <v>DC1</v>
      </c>
      <c r="AF753" t="s">
        <v>35</v>
      </c>
      <c r="AG753" t="e">
        <f t="shared" si="70"/>
        <v>#VALUE!</v>
      </c>
      <c r="AH753" t="e">
        <f t="shared" si="71"/>
        <v>#VALUE!</v>
      </c>
      <c r="AI753" t="s">
        <v>11</v>
      </c>
      <c r="AJ753" t="s">
        <v>12</v>
      </c>
      <c r="AK753" t="s">
        <v>13</v>
      </c>
      <c r="AL753" t="s">
        <v>14</v>
      </c>
      <c r="AM753" t="s">
        <v>5</v>
      </c>
      <c r="AN753" t="s">
        <v>15</v>
      </c>
      <c r="AO753" t="s">
        <v>16</v>
      </c>
      <c r="AP753" t="s">
        <v>17</v>
      </c>
      <c r="AQ753" t="s">
        <v>18</v>
      </c>
      <c r="AR753" t="s">
        <v>19</v>
      </c>
    </row>
    <row r="754" spans="1:44" ht="13.5" customHeight="1">
      <c r="A754" s="7"/>
      <c r="B754" s="7"/>
      <c r="C754" s="7"/>
      <c r="D754" s="8"/>
      <c r="F754" s="9" t="str">
        <f>(Sheet1!AE754)</f>
        <v/>
      </c>
      <c r="G754" t="str">
        <f>IF(OR(Sheet1!AH754="Yes",Sheet1!AF754="Yes"),"\\CMFP538\"&amp;Sheet1!AK754,"")</f>
        <v/>
      </c>
      <c r="H754" t="str">
        <f>IF(G754="","",Sheet1!AK754)</f>
        <v/>
      </c>
      <c r="I754" t="str">
        <f>IF(G754="","",Sheet1!AJ754)</f>
        <v/>
      </c>
      <c r="J754" t="e">
        <f>PROPER(Sheet1!Z754)</f>
        <v>#VALUE!</v>
      </c>
      <c r="K754" t="e">
        <f>PROPER(TRIM(IF(ISERROR(Sheet1!N754),Sheet1!Q754,Sheet1!N754)))</f>
        <v>#VALUE!</v>
      </c>
      <c r="L754" t="e">
        <f>PROPER(Sheet1!V754)</f>
        <v>#VALUE!</v>
      </c>
      <c r="M754" t="str">
        <f>TRIM(IF(ISERROR(Sheet1!P754),"",Sheet1!P754))</f>
        <v/>
      </c>
      <c r="N754" s="6" t="e">
        <f>(Sheet1!AA754)</f>
        <v>#VALUE!</v>
      </c>
      <c r="O754" s="6" t="e">
        <f t="shared" si="67"/>
        <v>#VALUE!</v>
      </c>
      <c r="P754" s="6" t="e">
        <f>IF(Sheet1!X754="No","No",IF(Sheet1!X754="","No","Yes"))</f>
        <v>#VALUE!</v>
      </c>
      <c r="Q754" t="e">
        <f>(Sheet1!AB754)</f>
        <v>#VALUE!</v>
      </c>
      <c r="R754" s="6" t="e">
        <f>IF(Sheet1!F754=FALSE,Q754,Sheet1!G754&amp;Sheet1!F754)</f>
        <v>#VALUE!</v>
      </c>
      <c r="S754" s="6" t="e">
        <f t="shared" si="68"/>
        <v>#VALUE!</v>
      </c>
      <c r="T754" s="6" t="e">
        <f>IF(Sheet1!A754=0,"C=US;A= ;P=Regional Municip;O=Lisgar;S="&amp;K754&amp;";"&amp;"G="&amp;L754&amp;";"&amp;"I="&amp;M754&amp;";","C=US;A= ;P=Regional Municip;O=Lisgar;S="&amp;K754&amp;";"&amp;"G="&amp;L754&amp;Sheet1!A754&amp;";"&amp;"I="&amp;M754&amp;";")</f>
        <v>#N/A</v>
      </c>
      <c r="U754" t="str">
        <f ca="1">(Sheet1!AM754)</f>
        <v>DC1MDB09</v>
      </c>
      <c r="V754" t="e">
        <f>(Sheet1!AC754)</f>
        <v>#VALUE!</v>
      </c>
      <c r="W754" t="e">
        <f>Sheet3!D754</f>
        <v>#VALUE!</v>
      </c>
      <c r="X754" t="e">
        <f>Sheet3!E754</f>
        <v>#VALUE!</v>
      </c>
      <c r="Y754" t="str">
        <f t="shared" si="66"/>
        <v/>
      </c>
      <c r="Z754" t="str">
        <f>IF(ISERROR(Sheet1!AI754),"",Sheet1!AI754)</f>
        <v/>
      </c>
      <c r="AA754" t="e">
        <f>IF(Sheet1!W754="Councillors",5120,IF(Sheet1!W754="Information Technology Services Dept.",1024,IF(Sheet1!W754="City Clerk and Solicitor Dept",1953,"No")))</f>
        <v>#VALUE!</v>
      </c>
      <c r="AB754" s="5" t="s">
        <v>96</v>
      </c>
      <c r="AC754" t="e">
        <f>IF(Sheet1!W754="Councillors",4608,IF(Sheet1!W754="Information Technology Services Dept.",921,IF(Sheet1!W754="City Clerk and Solicitor Dept",1855,"No")))</f>
        <v>#VALUE!</v>
      </c>
      <c r="AD754" t="e">
        <f t="shared" si="69"/>
        <v>#VALUE!</v>
      </c>
      <c r="AE754" t="str">
        <f ca="1">IF(Sheet1!AM754="DC1MDB01","DC1",IF(Sheet1!AM754="DC1MDB02","DC1",IF(Sheet1!AM754="DC1MDB03","DC1",IF(Sheet1!AM754="DC1MDB04","DC1",IF(Sheet1!AM754="DC1MDB05","DC1",IF(Sheet1!AM754="DC1MDB06","DC1",IF(Sheet1!AM754="DC1MDB07","DC1",IF(Sheet1!AM754="DC1MDB08","DC1",IF(Sheet1!AM754="DC1MDB09","DC1",IF(Sheet1!AM754="DC1MDB10","DC1",IF(Sheet1!AM754="DC4MDB01","DC4",IF(Sheet1!AM754="DC4MDB02","DC4",IF(Sheet1!AM754="DC4MDB03","DC4",IF(Sheet1!AM754="DC4MDB04","DC4",IF(Sheet1!AM754="DC4MDB05","DC4",IF(Sheet1!AM754="DC4MDB06","DC4",IF(Sheet1!AM754="DC4MDB07","DC4",IF(Sheet1!AM754="DC4MDB08","DC4",IF(Sheet1!AM754="DC4MDB09","DC4",IF(Sheet1!AM754="DC4MDB10","DC4","$False"))))))))))))))))))))</f>
        <v>DC1</v>
      </c>
      <c r="AF754" t="s">
        <v>35</v>
      </c>
      <c r="AG754" t="e">
        <f t="shared" si="70"/>
        <v>#VALUE!</v>
      </c>
      <c r="AH754" t="e">
        <f t="shared" si="71"/>
        <v>#VALUE!</v>
      </c>
      <c r="AI754" t="s">
        <v>11</v>
      </c>
      <c r="AJ754" t="s">
        <v>12</v>
      </c>
      <c r="AK754" t="s">
        <v>13</v>
      </c>
      <c r="AL754" t="s">
        <v>14</v>
      </c>
      <c r="AM754" t="s">
        <v>5</v>
      </c>
      <c r="AN754" t="s">
        <v>15</v>
      </c>
      <c r="AO754" t="s">
        <v>16</v>
      </c>
      <c r="AP754" t="s">
        <v>17</v>
      </c>
      <c r="AQ754" t="s">
        <v>18</v>
      </c>
      <c r="AR754" t="s">
        <v>19</v>
      </c>
    </row>
    <row r="755" spans="1:44" ht="13.5" customHeight="1">
      <c r="A755" s="7"/>
      <c r="B755" s="7"/>
      <c r="C755" s="7"/>
      <c r="D755" s="8"/>
      <c r="F755" s="9" t="str">
        <f>(Sheet1!AE755)</f>
        <v/>
      </c>
      <c r="G755" t="str">
        <f>IF(OR(Sheet1!AH755="Yes",Sheet1!AF755="Yes"),"\\CMFP538\"&amp;Sheet1!AK755,"")</f>
        <v/>
      </c>
      <c r="H755" t="str">
        <f>IF(G755="","",Sheet1!AK755)</f>
        <v/>
      </c>
      <c r="I755" t="str">
        <f>IF(G755="","",Sheet1!AJ755)</f>
        <v/>
      </c>
      <c r="J755" t="e">
        <f>PROPER(Sheet1!Z755)</f>
        <v>#VALUE!</v>
      </c>
      <c r="K755" t="e">
        <f>PROPER(TRIM(IF(ISERROR(Sheet1!N755),Sheet1!Q755,Sheet1!N755)))</f>
        <v>#VALUE!</v>
      </c>
      <c r="L755" t="e">
        <f>PROPER(Sheet1!V755)</f>
        <v>#VALUE!</v>
      </c>
      <c r="M755" t="str">
        <f>TRIM(IF(ISERROR(Sheet1!P755),"",Sheet1!P755))</f>
        <v/>
      </c>
      <c r="N755" s="6" t="e">
        <f>(Sheet1!AA755)</f>
        <v>#VALUE!</v>
      </c>
      <c r="O755" s="6" t="e">
        <f t="shared" si="67"/>
        <v>#VALUE!</v>
      </c>
      <c r="P755" s="6" t="e">
        <f>IF(Sheet1!X755="No","No",IF(Sheet1!X755="","No","Yes"))</f>
        <v>#VALUE!</v>
      </c>
      <c r="Q755" t="e">
        <f>(Sheet1!AB755)</f>
        <v>#VALUE!</v>
      </c>
      <c r="R755" s="6" t="e">
        <f>IF(Sheet1!F755=FALSE,Q755,Sheet1!G755&amp;Sheet1!F755)</f>
        <v>#VALUE!</v>
      </c>
      <c r="S755" s="6" t="e">
        <f t="shared" si="68"/>
        <v>#VALUE!</v>
      </c>
      <c r="T755" s="6" t="e">
        <f>IF(Sheet1!A755=0,"C=US;A= ;P=Regional Municip;O=Lisgar;S="&amp;K755&amp;";"&amp;"G="&amp;L755&amp;";"&amp;"I="&amp;M755&amp;";","C=US;A= ;P=Regional Municip;O=Lisgar;S="&amp;K755&amp;";"&amp;"G="&amp;L755&amp;Sheet1!A755&amp;";"&amp;"I="&amp;M755&amp;";")</f>
        <v>#N/A</v>
      </c>
      <c r="U755" t="str">
        <f ca="1">(Sheet1!AM755)</f>
        <v>DC4MDB07</v>
      </c>
      <c r="V755" t="e">
        <f>(Sheet1!AC755)</f>
        <v>#VALUE!</v>
      </c>
      <c r="W755" t="e">
        <f>Sheet3!D755</f>
        <v>#VALUE!</v>
      </c>
      <c r="X755" t="e">
        <f>Sheet3!E755</f>
        <v>#VALUE!</v>
      </c>
      <c r="Y755" t="str">
        <f t="shared" si="66"/>
        <v/>
      </c>
      <c r="Z755" t="str">
        <f>IF(ISERROR(Sheet1!AI755),"",Sheet1!AI755)</f>
        <v/>
      </c>
      <c r="AA755" t="e">
        <f>IF(Sheet1!W755="Councillors",5120,IF(Sheet1!W755="Information Technology Services Dept.",1024,IF(Sheet1!W755="City Clerk and Solicitor Dept",1953,"No")))</f>
        <v>#VALUE!</v>
      </c>
      <c r="AB755" s="5" t="s">
        <v>96</v>
      </c>
      <c r="AC755" t="e">
        <f>IF(Sheet1!W755="Councillors",4608,IF(Sheet1!W755="Information Technology Services Dept.",921,IF(Sheet1!W755="City Clerk and Solicitor Dept",1855,"No")))</f>
        <v>#VALUE!</v>
      </c>
      <c r="AD755" t="e">
        <f t="shared" si="69"/>
        <v>#VALUE!</v>
      </c>
      <c r="AE755" t="str">
        <f ca="1">IF(Sheet1!AM755="DC1MDB01","DC1",IF(Sheet1!AM755="DC1MDB02","DC1",IF(Sheet1!AM755="DC1MDB03","DC1",IF(Sheet1!AM755="DC1MDB04","DC1",IF(Sheet1!AM755="DC1MDB05","DC1",IF(Sheet1!AM755="DC1MDB06","DC1",IF(Sheet1!AM755="DC1MDB07","DC1",IF(Sheet1!AM755="DC1MDB08","DC1",IF(Sheet1!AM755="DC1MDB09","DC1",IF(Sheet1!AM755="DC1MDB10","DC1",IF(Sheet1!AM755="DC4MDB01","DC4",IF(Sheet1!AM755="DC4MDB02","DC4",IF(Sheet1!AM755="DC4MDB03","DC4",IF(Sheet1!AM755="DC4MDB04","DC4",IF(Sheet1!AM755="DC4MDB05","DC4",IF(Sheet1!AM755="DC4MDB06","DC4",IF(Sheet1!AM755="DC4MDB07","DC4",IF(Sheet1!AM755="DC4MDB08","DC4",IF(Sheet1!AM755="DC4MDB09","DC4",IF(Sheet1!AM755="DC4MDB10","DC4","$False"))))))))))))))))))))</f>
        <v>DC4</v>
      </c>
      <c r="AF755" t="s">
        <v>35</v>
      </c>
      <c r="AG755" t="e">
        <f t="shared" si="70"/>
        <v>#VALUE!</v>
      </c>
      <c r="AH755" t="e">
        <f t="shared" si="71"/>
        <v>#VALUE!</v>
      </c>
      <c r="AI755" t="s">
        <v>11</v>
      </c>
      <c r="AJ755" t="s">
        <v>12</v>
      </c>
      <c r="AK755" t="s">
        <v>13</v>
      </c>
      <c r="AL755" t="s">
        <v>14</v>
      </c>
      <c r="AM755" t="s">
        <v>5</v>
      </c>
      <c r="AN755" t="s">
        <v>15</v>
      </c>
      <c r="AO755" t="s">
        <v>16</v>
      </c>
      <c r="AP755" t="s">
        <v>17</v>
      </c>
      <c r="AQ755" t="s">
        <v>18</v>
      </c>
      <c r="AR755" t="s">
        <v>19</v>
      </c>
    </row>
    <row r="756" spans="1:44" ht="13.5" customHeight="1">
      <c r="A756" s="7"/>
      <c r="B756" s="7"/>
      <c r="C756" s="7"/>
      <c r="D756" s="8"/>
      <c r="F756" s="9" t="str">
        <f>(Sheet1!AE756)</f>
        <v/>
      </c>
      <c r="G756" t="str">
        <f>IF(OR(Sheet1!AH756="Yes",Sheet1!AF756="Yes"),"\\CMFP538\"&amp;Sheet1!AK756,"")</f>
        <v/>
      </c>
      <c r="H756" t="str">
        <f>IF(G756="","",Sheet1!AK756)</f>
        <v/>
      </c>
      <c r="I756" t="str">
        <f>IF(G756="","",Sheet1!AJ756)</f>
        <v/>
      </c>
      <c r="J756" t="e">
        <f>PROPER(Sheet1!Z756)</f>
        <v>#VALUE!</v>
      </c>
      <c r="K756" t="e">
        <f>PROPER(TRIM(IF(ISERROR(Sheet1!N756),Sheet1!Q756,Sheet1!N756)))</f>
        <v>#VALUE!</v>
      </c>
      <c r="L756" t="e">
        <f>PROPER(Sheet1!V756)</f>
        <v>#VALUE!</v>
      </c>
      <c r="M756" t="str">
        <f>TRIM(IF(ISERROR(Sheet1!P756),"",Sheet1!P756))</f>
        <v/>
      </c>
      <c r="N756" s="6" t="e">
        <f>(Sheet1!AA756)</f>
        <v>#VALUE!</v>
      </c>
      <c r="O756" s="6" t="e">
        <f t="shared" si="67"/>
        <v>#VALUE!</v>
      </c>
      <c r="P756" s="6" t="e">
        <f>IF(Sheet1!X756="No","No",IF(Sheet1!X756="","No","Yes"))</f>
        <v>#VALUE!</v>
      </c>
      <c r="Q756" t="e">
        <f>(Sheet1!AB756)</f>
        <v>#VALUE!</v>
      </c>
      <c r="R756" s="6" t="e">
        <f>IF(Sheet1!F756=FALSE,Q756,Sheet1!G756&amp;Sheet1!F756)</f>
        <v>#VALUE!</v>
      </c>
      <c r="S756" s="6" t="e">
        <f t="shared" si="68"/>
        <v>#VALUE!</v>
      </c>
      <c r="T756" s="6" t="e">
        <f>IF(Sheet1!A756=0,"C=US;A= ;P=Regional Municip;O=Lisgar;S="&amp;K756&amp;";"&amp;"G="&amp;L756&amp;";"&amp;"I="&amp;M756&amp;";","C=US;A= ;P=Regional Municip;O=Lisgar;S="&amp;K756&amp;";"&amp;"G="&amp;L756&amp;Sheet1!A756&amp;";"&amp;"I="&amp;M756&amp;";")</f>
        <v>#N/A</v>
      </c>
      <c r="U756" t="str">
        <f ca="1">(Sheet1!AM756)</f>
        <v>DC1MDB04</v>
      </c>
      <c r="V756" t="e">
        <f>(Sheet1!AC756)</f>
        <v>#VALUE!</v>
      </c>
      <c r="W756" t="e">
        <f>Sheet3!D756</f>
        <v>#VALUE!</v>
      </c>
      <c r="X756" t="e">
        <f>Sheet3!E756</f>
        <v>#VALUE!</v>
      </c>
      <c r="Y756" t="str">
        <f t="shared" si="66"/>
        <v/>
      </c>
      <c r="Z756" t="str">
        <f>IF(ISERROR(Sheet1!AI756),"",Sheet1!AI756)</f>
        <v/>
      </c>
      <c r="AA756" t="e">
        <f>IF(Sheet1!W756="Councillors",5120,IF(Sheet1!W756="Information Technology Services Dept.",1024,IF(Sheet1!W756="City Clerk and Solicitor Dept",1953,"No")))</f>
        <v>#VALUE!</v>
      </c>
      <c r="AB756" s="5" t="s">
        <v>96</v>
      </c>
      <c r="AC756" t="e">
        <f>IF(Sheet1!W756="Councillors",4608,IF(Sheet1!W756="Information Technology Services Dept.",921,IF(Sheet1!W756="City Clerk and Solicitor Dept",1855,"No")))</f>
        <v>#VALUE!</v>
      </c>
      <c r="AD756" t="e">
        <f t="shared" si="69"/>
        <v>#VALUE!</v>
      </c>
      <c r="AE756" t="str">
        <f ca="1">IF(Sheet1!AM756="DC1MDB01","DC1",IF(Sheet1!AM756="DC1MDB02","DC1",IF(Sheet1!AM756="DC1MDB03","DC1",IF(Sheet1!AM756="DC1MDB04","DC1",IF(Sheet1!AM756="DC1MDB05","DC1",IF(Sheet1!AM756="DC1MDB06","DC1",IF(Sheet1!AM756="DC1MDB07","DC1",IF(Sheet1!AM756="DC1MDB08","DC1",IF(Sheet1!AM756="DC1MDB09","DC1",IF(Sheet1!AM756="DC1MDB10","DC1",IF(Sheet1!AM756="DC4MDB01","DC4",IF(Sheet1!AM756="DC4MDB02","DC4",IF(Sheet1!AM756="DC4MDB03","DC4",IF(Sheet1!AM756="DC4MDB04","DC4",IF(Sheet1!AM756="DC4MDB05","DC4",IF(Sheet1!AM756="DC4MDB06","DC4",IF(Sheet1!AM756="DC4MDB07","DC4",IF(Sheet1!AM756="DC4MDB08","DC4",IF(Sheet1!AM756="DC4MDB09","DC4",IF(Sheet1!AM756="DC4MDB10","DC4","$False"))))))))))))))))))))</f>
        <v>DC1</v>
      </c>
      <c r="AF756" t="s">
        <v>35</v>
      </c>
      <c r="AG756" t="e">
        <f t="shared" si="70"/>
        <v>#VALUE!</v>
      </c>
      <c r="AH756" t="e">
        <f t="shared" si="71"/>
        <v>#VALUE!</v>
      </c>
      <c r="AI756" t="s">
        <v>11</v>
      </c>
      <c r="AJ756" t="s">
        <v>12</v>
      </c>
      <c r="AK756" t="s">
        <v>13</v>
      </c>
      <c r="AL756" t="s">
        <v>14</v>
      </c>
      <c r="AM756" t="s">
        <v>5</v>
      </c>
      <c r="AN756" t="s">
        <v>15</v>
      </c>
      <c r="AO756" t="s">
        <v>16</v>
      </c>
      <c r="AP756" t="s">
        <v>17</v>
      </c>
      <c r="AQ756" t="s">
        <v>18</v>
      </c>
      <c r="AR756" t="s">
        <v>19</v>
      </c>
    </row>
    <row r="757" spans="1:44" ht="13.5" customHeight="1">
      <c r="A757" s="7"/>
      <c r="B757" s="7"/>
      <c r="C757" s="7"/>
      <c r="D757" s="8"/>
      <c r="F757" s="9" t="str">
        <f>(Sheet1!AE757)</f>
        <v/>
      </c>
      <c r="G757" t="str">
        <f>IF(OR(Sheet1!AH757="Yes",Sheet1!AF757="Yes"),"\\CMFP538\"&amp;Sheet1!AK757,"")</f>
        <v/>
      </c>
      <c r="H757" t="str">
        <f>IF(G757="","",Sheet1!AK757)</f>
        <v/>
      </c>
      <c r="I757" t="str">
        <f>IF(G757="","",Sheet1!AJ757)</f>
        <v/>
      </c>
      <c r="J757" t="e">
        <f>PROPER(Sheet1!Z757)</f>
        <v>#VALUE!</v>
      </c>
      <c r="K757" t="e">
        <f>PROPER(TRIM(IF(ISERROR(Sheet1!N757),Sheet1!Q757,Sheet1!N757)))</f>
        <v>#VALUE!</v>
      </c>
      <c r="L757" t="e">
        <f>PROPER(Sheet1!V757)</f>
        <v>#VALUE!</v>
      </c>
      <c r="M757" t="str">
        <f>TRIM(IF(ISERROR(Sheet1!P757),"",Sheet1!P757))</f>
        <v/>
      </c>
      <c r="N757" s="6" t="e">
        <f>(Sheet1!AA757)</f>
        <v>#VALUE!</v>
      </c>
      <c r="O757" s="6" t="e">
        <f t="shared" si="67"/>
        <v>#VALUE!</v>
      </c>
      <c r="P757" s="6" t="e">
        <f>IF(Sheet1!X757="No","No",IF(Sheet1!X757="","No","Yes"))</f>
        <v>#VALUE!</v>
      </c>
      <c r="Q757" t="e">
        <f>(Sheet1!AB757)</f>
        <v>#VALUE!</v>
      </c>
      <c r="R757" s="6" t="e">
        <f>IF(Sheet1!F757=FALSE,Q757,Sheet1!G757&amp;Sheet1!F757)</f>
        <v>#VALUE!</v>
      </c>
      <c r="S757" s="6" t="e">
        <f t="shared" si="68"/>
        <v>#VALUE!</v>
      </c>
      <c r="T757" s="6" t="e">
        <f>IF(Sheet1!A757=0,"C=US;A= ;P=Regional Municip;O=Lisgar;S="&amp;K757&amp;";"&amp;"G="&amp;L757&amp;";"&amp;"I="&amp;M757&amp;";","C=US;A= ;P=Regional Municip;O=Lisgar;S="&amp;K757&amp;";"&amp;"G="&amp;L757&amp;Sheet1!A757&amp;";"&amp;"I="&amp;M757&amp;";")</f>
        <v>#N/A</v>
      </c>
      <c r="U757" t="str">
        <f ca="1">(Sheet1!AM757)</f>
        <v>DC1MDB03</v>
      </c>
      <c r="V757" t="e">
        <f>(Sheet1!AC757)</f>
        <v>#VALUE!</v>
      </c>
      <c r="W757" t="e">
        <f>Sheet3!D757</f>
        <v>#VALUE!</v>
      </c>
      <c r="X757" t="e">
        <f>Sheet3!E757</f>
        <v>#VALUE!</v>
      </c>
      <c r="Y757" t="str">
        <f t="shared" si="66"/>
        <v/>
      </c>
      <c r="Z757" t="str">
        <f>IF(ISERROR(Sheet1!AI757),"",Sheet1!AI757)</f>
        <v/>
      </c>
      <c r="AA757" t="e">
        <f>IF(Sheet1!W757="Councillors",5120,IF(Sheet1!W757="Information Technology Services Dept.",1024,IF(Sheet1!W757="City Clerk and Solicitor Dept",1953,"No")))</f>
        <v>#VALUE!</v>
      </c>
      <c r="AB757" s="5" t="s">
        <v>96</v>
      </c>
      <c r="AC757" t="e">
        <f>IF(Sheet1!W757="Councillors",4608,IF(Sheet1!W757="Information Technology Services Dept.",921,IF(Sheet1!W757="City Clerk and Solicitor Dept",1855,"No")))</f>
        <v>#VALUE!</v>
      </c>
      <c r="AD757" t="e">
        <f t="shared" si="69"/>
        <v>#VALUE!</v>
      </c>
      <c r="AE757" t="str">
        <f ca="1">IF(Sheet1!AM757="DC1MDB01","DC1",IF(Sheet1!AM757="DC1MDB02","DC1",IF(Sheet1!AM757="DC1MDB03","DC1",IF(Sheet1!AM757="DC1MDB04","DC1",IF(Sheet1!AM757="DC1MDB05","DC1",IF(Sheet1!AM757="DC1MDB06","DC1",IF(Sheet1!AM757="DC1MDB07","DC1",IF(Sheet1!AM757="DC1MDB08","DC1",IF(Sheet1!AM757="DC1MDB09","DC1",IF(Sheet1!AM757="DC1MDB10","DC1",IF(Sheet1!AM757="DC4MDB01","DC4",IF(Sheet1!AM757="DC4MDB02","DC4",IF(Sheet1!AM757="DC4MDB03","DC4",IF(Sheet1!AM757="DC4MDB04","DC4",IF(Sheet1!AM757="DC4MDB05","DC4",IF(Sheet1!AM757="DC4MDB06","DC4",IF(Sheet1!AM757="DC4MDB07","DC4",IF(Sheet1!AM757="DC4MDB08","DC4",IF(Sheet1!AM757="DC4MDB09","DC4",IF(Sheet1!AM757="DC4MDB10","DC4","$False"))))))))))))))))))))</f>
        <v>DC1</v>
      </c>
      <c r="AF757" t="s">
        <v>35</v>
      </c>
      <c r="AG757" t="e">
        <f t="shared" si="70"/>
        <v>#VALUE!</v>
      </c>
      <c r="AH757" t="e">
        <f t="shared" si="71"/>
        <v>#VALUE!</v>
      </c>
      <c r="AI757" t="s">
        <v>11</v>
      </c>
      <c r="AJ757" t="s">
        <v>12</v>
      </c>
      <c r="AK757" t="s">
        <v>13</v>
      </c>
      <c r="AL757" t="s">
        <v>14</v>
      </c>
      <c r="AM757" t="s">
        <v>5</v>
      </c>
      <c r="AN757" t="s">
        <v>15</v>
      </c>
      <c r="AO757" t="s">
        <v>16</v>
      </c>
      <c r="AP757" t="s">
        <v>17</v>
      </c>
      <c r="AQ757" t="s">
        <v>18</v>
      </c>
      <c r="AR757" t="s">
        <v>19</v>
      </c>
    </row>
    <row r="758" spans="1:44" ht="13.5" customHeight="1">
      <c r="A758" s="7"/>
      <c r="B758" s="7"/>
      <c r="C758" s="7"/>
      <c r="D758" s="8"/>
      <c r="F758" s="9" t="str">
        <f>(Sheet1!AE758)</f>
        <v/>
      </c>
      <c r="G758" t="str">
        <f>IF(OR(Sheet1!AH758="Yes",Sheet1!AF758="Yes"),"\\CMFP538\"&amp;Sheet1!AK758,"")</f>
        <v/>
      </c>
      <c r="H758" t="str">
        <f>IF(G758="","",Sheet1!AK758)</f>
        <v/>
      </c>
      <c r="I758" t="str">
        <f>IF(G758="","",Sheet1!AJ758)</f>
        <v/>
      </c>
      <c r="J758" t="e">
        <f>PROPER(Sheet1!Z758)</f>
        <v>#VALUE!</v>
      </c>
      <c r="K758" t="e">
        <f>PROPER(TRIM(IF(ISERROR(Sheet1!N758),Sheet1!Q758,Sheet1!N758)))</f>
        <v>#VALUE!</v>
      </c>
      <c r="L758" t="e">
        <f>PROPER(Sheet1!V758)</f>
        <v>#VALUE!</v>
      </c>
      <c r="M758" t="str">
        <f>TRIM(IF(ISERROR(Sheet1!P758),"",Sheet1!P758))</f>
        <v/>
      </c>
      <c r="N758" s="6" t="e">
        <f>(Sheet1!AA758)</f>
        <v>#VALUE!</v>
      </c>
      <c r="O758" s="6" t="e">
        <f t="shared" si="67"/>
        <v>#VALUE!</v>
      </c>
      <c r="P758" s="6" t="e">
        <f>IF(Sheet1!X758="No","No",IF(Sheet1!X758="","No","Yes"))</f>
        <v>#VALUE!</v>
      </c>
      <c r="Q758" t="e">
        <f>(Sheet1!AB758)</f>
        <v>#VALUE!</v>
      </c>
      <c r="R758" s="6" t="e">
        <f>IF(Sheet1!F758=FALSE,Q758,Sheet1!G758&amp;Sheet1!F758)</f>
        <v>#VALUE!</v>
      </c>
      <c r="S758" s="6" t="e">
        <f t="shared" si="68"/>
        <v>#VALUE!</v>
      </c>
      <c r="T758" s="6" t="e">
        <f>IF(Sheet1!A758=0,"C=US;A= ;P=Regional Municip;O=Lisgar;S="&amp;K758&amp;";"&amp;"G="&amp;L758&amp;";"&amp;"I="&amp;M758&amp;";","C=US;A= ;P=Regional Municip;O=Lisgar;S="&amp;K758&amp;";"&amp;"G="&amp;L758&amp;Sheet1!A758&amp;";"&amp;"I="&amp;M758&amp;";")</f>
        <v>#N/A</v>
      </c>
      <c r="U758" t="str">
        <f ca="1">(Sheet1!AM758)</f>
        <v>DC4MDB04</v>
      </c>
      <c r="V758" t="e">
        <f>(Sheet1!AC758)</f>
        <v>#VALUE!</v>
      </c>
      <c r="W758" t="e">
        <f>Sheet3!D758</f>
        <v>#VALUE!</v>
      </c>
      <c r="X758" t="e">
        <f>Sheet3!E758</f>
        <v>#VALUE!</v>
      </c>
      <c r="Y758" t="str">
        <f t="shared" si="66"/>
        <v/>
      </c>
      <c r="Z758" t="str">
        <f>IF(ISERROR(Sheet1!AI758),"",Sheet1!AI758)</f>
        <v/>
      </c>
      <c r="AA758" t="e">
        <f>IF(Sheet1!W758="Councillors",5120,IF(Sheet1!W758="Information Technology Services Dept.",1024,IF(Sheet1!W758="City Clerk and Solicitor Dept",1953,"No")))</f>
        <v>#VALUE!</v>
      </c>
      <c r="AB758" s="5" t="s">
        <v>96</v>
      </c>
      <c r="AC758" t="e">
        <f>IF(Sheet1!W758="Councillors",4608,IF(Sheet1!W758="Information Technology Services Dept.",921,IF(Sheet1!W758="City Clerk and Solicitor Dept",1855,"No")))</f>
        <v>#VALUE!</v>
      </c>
      <c r="AD758" t="e">
        <f t="shared" si="69"/>
        <v>#VALUE!</v>
      </c>
      <c r="AE758" t="str">
        <f ca="1">IF(Sheet1!AM758="DC1MDB01","DC1",IF(Sheet1!AM758="DC1MDB02","DC1",IF(Sheet1!AM758="DC1MDB03","DC1",IF(Sheet1!AM758="DC1MDB04","DC1",IF(Sheet1!AM758="DC1MDB05","DC1",IF(Sheet1!AM758="DC1MDB06","DC1",IF(Sheet1!AM758="DC1MDB07","DC1",IF(Sheet1!AM758="DC1MDB08","DC1",IF(Sheet1!AM758="DC1MDB09","DC1",IF(Sheet1!AM758="DC1MDB10","DC1",IF(Sheet1!AM758="DC4MDB01","DC4",IF(Sheet1!AM758="DC4MDB02","DC4",IF(Sheet1!AM758="DC4MDB03","DC4",IF(Sheet1!AM758="DC4MDB04","DC4",IF(Sheet1!AM758="DC4MDB05","DC4",IF(Sheet1!AM758="DC4MDB06","DC4",IF(Sheet1!AM758="DC4MDB07","DC4",IF(Sheet1!AM758="DC4MDB08","DC4",IF(Sheet1!AM758="DC4MDB09","DC4",IF(Sheet1!AM758="DC4MDB10","DC4","$False"))))))))))))))))))))</f>
        <v>DC4</v>
      </c>
      <c r="AF758" t="s">
        <v>35</v>
      </c>
      <c r="AG758" t="e">
        <f t="shared" si="70"/>
        <v>#VALUE!</v>
      </c>
      <c r="AH758" t="e">
        <f t="shared" si="71"/>
        <v>#VALUE!</v>
      </c>
      <c r="AI758" t="s">
        <v>11</v>
      </c>
      <c r="AJ758" t="s">
        <v>12</v>
      </c>
      <c r="AK758" t="s">
        <v>13</v>
      </c>
      <c r="AL758" t="s">
        <v>14</v>
      </c>
      <c r="AM758" t="s">
        <v>5</v>
      </c>
      <c r="AN758" t="s">
        <v>15</v>
      </c>
      <c r="AO758" t="s">
        <v>16</v>
      </c>
      <c r="AP758" t="s">
        <v>17</v>
      </c>
      <c r="AQ758" t="s">
        <v>18</v>
      </c>
      <c r="AR758" t="s">
        <v>19</v>
      </c>
    </row>
    <row r="759" spans="1:44" ht="13.5" customHeight="1">
      <c r="A759" s="7"/>
      <c r="B759" s="7"/>
      <c r="C759" s="7"/>
      <c r="D759" s="8"/>
      <c r="F759" s="9" t="str">
        <f>(Sheet1!AE759)</f>
        <v/>
      </c>
      <c r="G759" t="str">
        <f>IF(OR(Sheet1!AH759="Yes",Sheet1!AF759="Yes"),"\\CMFP538\"&amp;Sheet1!AK759,"")</f>
        <v/>
      </c>
      <c r="H759" t="str">
        <f>IF(G759="","",Sheet1!AK759)</f>
        <v/>
      </c>
      <c r="I759" t="str">
        <f>IF(G759="","",Sheet1!AJ759)</f>
        <v/>
      </c>
      <c r="J759" t="e">
        <f>PROPER(Sheet1!Z759)</f>
        <v>#VALUE!</v>
      </c>
      <c r="K759" t="e">
        <f>PROPER(TRIM(IF(ISERROR(Sheet1!N759),Sheet1!Q759,Sheet1!N759)))</f>
        <v>#VALUE!</v>
      </c>
      <c r="L759" t="e">
        <f>PROPER(Sheet1!V759)</f>
        <v>#VALUE!</v>
      </c>
      <c r="M759" t="str">
        <f>TRIM(IF(ISERROR(Sheet1!P759),"",Sheet1!P759))</f>
        <v/>
      </c>
      <c r="N759" s="6" t="e">
        <f>(Sheet1!AA759)</f>
        <v>#VALUE!</v>
      </c>
      <c r="O759" s="6" t="e">
        <f t="shared" si="67"/>
        <v>#VALUE!</v>
      </c>
      <c r="P759" s="6" t="e">
        <f>IF(Sheet1!X759="No","No",IF(Sheet1!X759="","No","Yes"))</f>
        <v>#VALUE!</v>
      </c>
      <c r="Q759" t="e">
        <f>(Sheet1!AB759)</f>
        <v>#VALUE!</v>
      </c>
      <c r="R759" s="6" t="e">
        <f>IF(Sheet1!F759=FALSE,Q759,Sheet1!G759&amp;Sheet1!F759)</f>
        <v>#VALUE!</v>
      </c>
      <c r="S759" s="6" t="e">
        <f t="shared" si="68"/>
        <v>#VALUE!</v>
      </c>
      <c r="T759" s="6" t="e">
        <f>IF(Sheet1!A759=0,"C=US;A= ;P=Regional Municip;O=Lisgar;S="&amp;K759&amp;";"&amp;"G="&amp;L759&amp;";"&amp;"I="&amp;M759&amp;";","C=US;A= ;P=Regional Municip;O=Lisgar;S="&amp;K759&amp;";"&amp;"G="&amp;L759&amp;Sheet1!A759&amp;";"&amp;"I="&amp;M759&amp;";")</f>
        <v>#N/A</v>
      </c>
      <c r="U759" t="str">
        <f ca="1">(Sheet1!AM759)</f>
        <v>DC4MDB02</v>
      </c>
      <c r="V759" t="e">
        <f>(Sheet1!AC759)</f>
        <v>#VALUE!</v>
      </c>
      <c r="W759" t="e">
        <f>Sheet3!D759</f>
        <v>#VALUE!</v>
      </c>
      <c r="X759" t="e">
        <f>Sheet3!E759</f>
        <v>#VALUE!</v>
      </c>
      <c r="Y759" t="str">
        <f t="shared" si="66"/>
        <v/>
      </c>
      <c r="Z759" t="str">
        <f>IF(ISERROR(Sheet1!AI759),"",Sheet1!AI759)</f>
        <v/>
      </c>
      <c r="AA759" t="e">
        <f>IF(Sheet1!W759="Councillors",5120,IF(Sheet1!W759="Information Technology Services Dept.",1024,IF(Sheet1!W759="City Clerk and Solicitor Dept",1953,"No")))</f>
        <v>#VALUE!</v>
      </c>
      <c r="AB759" s="5" t="s">
        <v>96</v>
      </c>
      <c r="AC759" t="e">
        <f>IF(Sheet1!W759="Councillors",4608,IF(Sheet1!W759="Information Technology Services Dept.",921,IF(Sheet1!W759="City Clerk and Solicitor Dept",1855,"No")))</f>
        <v>#VALUE!</v>
      </c>
      <c r="AD759" t="e">
        <f t="shared" si="69"/>
        <v>#VALUE!</v>
      </c>
      <c r="AE759" t="str">
        <f ca="1">IF(Sheet1!AM759="DC1MDB01","DC1",IF(Sheet1!AM759="DC1MDB02","DC1",IF(Sheet1!AM759="DC1MDB03","DC1",IF(Sheet1!AM759="DC1MDB04","DC1",IF(Sheet1!AM759="DC1MDB05","DC1",IF(Sheet1!AM759="DC1MDB06","DC1",IF(Sheet1!AM759="DC1MDB07","DC1",IF(Sheet1!AM759="DC1MDB08","DC1",IF(Sheet1!AM759="DC1MDB09","DC1",IF(Sheet1!AM759="DC1MDB10","DC1",IF(Sheet1!AM759="DC4MDB01","DC4",IF(Sheet1!AM759="DC4MDB02","DC4",IF(Sheet1!AM759="DC4MDB03","DC4",IF(Sheet1!AM759="DC4MDB04","DC4",IF(Sheet1!AM759="DC4MDB05","DC4",IF(Sheet1!AM759="DC4MDB06","DC4",IF(Sheet1!AM759="DC4MDB07","DC4",IF(Sheet1!AM759="DC4MDB08","DC4",IF(Sheet1!AM759="DC4MDB09","DC4",IF(Sheet1!AM759="DC4MDB10","DC4","$False"))))))))))))))))))))</f>
        <v>DC4</v>
      </c>
      <c r="AF759" t="s">
        <v>35</v>
      </c>
      <c r="AG759" t="e">
        <f t="shared" si="70"/>
        <v>#VALUE!</v>
      </c>
      <c r="AH759" t="e">
        <f t="shared" si="71"/>
        <v>#VALUE!</v>
      </c>
      <c r="AI759" t="s">
        <v>11</v>
      </c>
      <c r="AJ759" t="s">
        <v>12</v>
      </c>
      <c r="AK759" t="s">
        <v>13</v>
      </c>
      <c r="AL759" t="s">
        <v>14</v>
      </c>
      <c r="AM759" t="s">
        <v>5</v>
      </c>
      <c r="AN759" t="s">
        <v>15</v>
      </c>
      <c r="AO759" t="s">
        <v>16</v>
      </c>
      <c r="AP759" t="s">
        <v>17</v>
      </c>
      <c r="AQ759" t="s">
        <v>18</v>
      </c>
      <c r="AR759" t="s">
        <v>19</v>
      </c>
    </row>
    <row r="760" spans="1:44" ht="13.5" customHeight="1">
      <c r="A760" s="7"/>
      <c r="B760" s="7"/>
      <c r="C760" s="7"/>
      <c r="D760" s="8"/>
      <c r="F760" s="9" t="str">
        <f>(Sheet1!AE760)</f>
        <v/>
      </c>
      <c r="G760" t="str">
        <f>IF(OR(Sheet1!AH760="Yes",Sheet1!AF760="Yes"),"\\CMFP538\"&amp;Sheet1!AK760,"")</f>
        <v/>
      </c>
      <c r="H760" t="str">
        <f>IF(G760="","",Sheet1!AK760)</f>
        <v/>
      </c>
      <c r="I760" t="str">
        <f>IF(G760="","",Sheet1!AJ760)</f>
        <v/>
      </c>
      <c r="J760" t="e">
        <f>PROPER(Sheet1!Z760)</f>
        <v>#VALUE!</v>
      </c>
      <c r="K760" t="e">
        <f>PROPER(TRIM(IF(ISERROR(Sheet1!N760),Sheet1!Q760,Sheet1!N760)))</f>
        <v>#VALUE!</v>
      </c>
      <c r="L760" t="e">
        <f>PROPER(Sheet1!V760)</f>
        <v>#VALUE!</v>
      </c>
      <c r="M760" t="str">
        <f>TRIM(IF(ISERROR(Sheet1!P760),"",Sheet1!P760))</f>
        <v/>
      </c>
      <c r="N760" s="6" t="e">
        <f>(Sheet1!AA760)</f>
        <v>#VALUE!</v>
      </c>
      <c r="O760" s="6" t="e">
        <f t="shared" si="67"/>
        <v>#VALUE!</v>
      </c>
      <c r="P760" s="6" t="e">
        <f>IF(Sheet1!X760="No","No",IF(Sheet1!X760="","No","Yes"))</f>
        <v>#VALUE!</v>
      </c>
      <c r="Q760" t="e">
        <f>(Sheet1!AB760)</f>
        <v>#VALUE!</v>
      </c>
      <c r="R760" s="6" t="e">
        <f>IF(Sheet1!F760=FALSE,Q760,Sheet1!G760&amp;Sheet1!F760)</f>
        <v>#VALUE!</v>
      </c>
      <c r="S760" s="6" t="e">
        <f t="shared" si="68"/>
        <v>#VALUE!</v>
      </c>
      <c r="T760" s="6" t="e">
        <f>IF(Sheet1!A760=0,"C=US;A= ;P=Regional Municip;O=Lisgar;S="&amp;K760&amp;";"&amp;"G="&amp;L760&amp;";"&amp;"I="&amp;M760&amp;";","C=US;A= ;P=Regional Municip;O=Lisgar;S="&amp;K760&amp;";"&amp;"G="&amp;L760&amp;Sheet1!A760&amp;";"&amp;"I="&amp;M760&amp;";")</f>
        <v>#N/A</v>
      </c>
      <c r="U760" t="str">
        <f ca="1">(Sheet1!AM760)</f>
        <v>DC4MDB10</v>
      </c>
      <c r="V760" t="e">
        <f>(Sheet1!AC760)</f>
        <v>#VALUE!</v>
      </c>
      <c r="W760" t="e">
        <f>Sheet3!D760</f>
        <v>#VALUE!</v>
      </c>
      <c r="X760" t="e">
        <f>Sheet3!E760</f>
        <v>#VALUE!</v>
      </c>
      <c r="Y760" t="str">
        <f t="shared" si="66"/>
        <v/>
      </c>
      <c r="Z760" t="str">
        <f>IF(ISERROR(Sheet1!AI760),"",Sheet1!AI760)</f>
        <v/>
      </c>
      <c r="AA760" t="e">
        <f>IF(Sheet1!W760="Councillors",5120,IF(Sheet1!W760="Information Technology Services Dept.",1024,IF(Sheet1!W760="City Clerk and Solicitor Dept",1953,"No")))</f>
        <v>#VALUE!</v>
      </c>
      <c r="AB760" s="5" t="s">
        <v>96</v>
      </c>
      <c r="AC760" t="e">
        <f>IF(Sheet1!W760="Councillors",4608,IF(Sheet1!W760="Information Technology Services Dept.",921,IF(Sheet1!W760="City Clerk and Solicitor Dept",1855,"No")))</f>
        <v>#VALUE!</v>
      </c>
      <c r="AD760" t="e">
        <f t="shared" si="69"/>
        <v>#VALUE!</v>
      </c>
      <c r="AE760" t="str">
        <f ca="1">IF(Sheet1!AM760="DC1MDB01","DC1",IF(Sheet1!AM760="DC1MDB02","DC1",IF(Sheet1!AM760="DC1MDB03","DC1",IF(Sheet1!AM760="DC1MDB04","DC1",IF(Sheet1!AM760="DC1MDB05","DC1",IF(Sheet1!AM760="DC1MDB06","DC1",IF(Sheet1!AM760="DC1MDB07","DC1",IF(Sheet1!AM760="DC1MDB08","DC1",IF(Sheet1!AM760="DC1MDB09","DC1",IF(Sheet1!AM760="DC1MDB10","DC1",IF(Sheet1!AM760="DC4MDB01","DC4",IF(Sheet1!AM760="DC4MDB02","DC4",IF(Sheet1!AM760="DC4MDB03","DC4",IF(Sheet1!AM760="DC4MDB04","DC4",IF(Sheet1!AM760="DC4MDB05","DC4",IF(Sheet1!AM760="DC4MDB06","DC4",IF(Sheet1!AM760="DC4MDB07","DC4",IF(Sheet1!AM760="DC4MDB08","DC4",IF(Sheet1!AM760="DC4MDB09","DC4",IF(Sheet1!AM760="DC4MDB10","DC4","$False"))))))))))))))))))))</f>
        <v>DC4</v>
      </c>
      <c r="AF760" t="s">
        <v>35</v>
      </c>
      <c r="AG760" t="e">
        <f t="shared" si="70"/>
        <v>#VALUE!</v>
      </c>
      <c r="AH760" t="e">
        <f t="shared" si="71"/>
        <v>#VALUE!</v>
      </c>
      <c r="AI760" t="s">
        <v>11</v>
      </c>
      <c r="AJ760" t="s">
        <v>12</v>
      </c>
      <c r="AK760" t="s">
        <v>13</v>
      </c>
      <c r="AL760" t="s">
        <v>14</v>
      </c>
      <c r="AM760" t="s">
        <v>5</v>
      </c>
      <c r="AN760" t="s">
        <v>15</v>
      </c>
      <c r="AO760" t="s">
        <v>16</v>
      </c>
      <c r="AP760" t="s">
        <v>17</v>
      </c>
      <c r="AQ760" t="s">
        <v>18</v>
      </c>
      <c r="AR760" t="s">
        <v>19</v>
      </c>
    </row>
    <row r="761" spans="1:44" ht="13.5" customHeight="1">
      <c r="A761" s="7"/>
      <c r="B761" s="7"/>
      <c r="C761" s="7"/>
      <c r="D761" s="8"/>
      <c r="F761" s="9" t="str">
        <f>(Sheet1!AE761)</f>
        <v/>
      </c>
      <c r="G761" t="str">
        <f>IF(OR(Sheet1!AH761="Yes",Sheet1!AF761="Yes"),"\\CMFP538\"&amp;Sheet1!AK761,"")</f>
        <v/>
      </c>
      <c r="H761" t="str">
        <f>IF(G761="","",Sheet1!AK761)</f>
        <v/>
      </c>
      <c r="I761" t="str">
        <f>IF(G761="","",Sheet1!AJ761)</f>
        <v/>
      </c>
      <c r="J761" t="e">
        <f>PROPER(Sheet1!Z761)</f>
        <v>#VALUE!</v>
      </c>
      <c r="K761" t="e">
        <f>PROPER(TRIM(IF(ISERROR(Sheet1!N761),Sheet1!Q761,Sheet1!N761)))</f>
        <v>#VALUE!</v>
      </c>
      <c r="L761" t="e">
        <f>PROPER(Sheet1!V761)</f>
        <v>#VALUE!</v>
      </c>
      <c r="M761" t="str">
        <f>TRIM(IF(ISERROR(Sheet1!P761),"",Sheet1!P761))</f>
        <v/>
      </c>
      <c r="N761" s="6" t="e">
        <f>(Sheet1!AA761)</f>
        <v>#VALUE!</v>
      </c>
      <c r="O761" s="6" t="e">
        <f t="shared" si="67"/>
        <v>#VALUE!</v>
      </c>
      <c r="P761" s="6" t="e">
        <f>IF(Sheet1!X761="No","No",IF(Sheet1!X761="","No","Yes"))</f>
        <v>#VALUE!</v>
      </c>
      <c r="Q761" t="e">
        <f>(Sheet1!AB761)</f>
        <v>#VALUE!</v>
      </c>
      <c r="R761" s="6" t="e">
        <f>IF(Sheet1!F761=FALSE,Q761,Sheet1!G761&amp;Sheet1!F761)</f>
        <v>#VALUE!</v>
      </c>
      <c r="S761" s="6" t="e">
        <f t="shared" si="68"/>
        <v>#VALUE!</v>
      </c>
      <c r="T761" s="6" t="e">
        <f>IF(Sheet1!A761=0,"C=US;A= ;P=Regional Municip;O=Lisgar;S="&amp;K761&amp;";"&amp;"G="&amp;L761&amp;";"&amp;"I="&amp;M761&amp;";","C=US;A= ;P=Regional Municip;O=Lisgar;S="&amp;K761&amp;";"&amp;"G="&amp;L761&amp;Sheet1!A761&amp;";"&amp;"I="&amp;M761&amp;";")</f>
        <v>#N/A</v>
      </c>
      <c r="U761" t="str">
        <f ca="1">(Sheet1!AM761)</f>
        <v>DC1MDB09</v>
      </c>
      <c r="V761" t="e">
        <f>(Sheet1!AC761)</f>
        <v>#VALUE!</v>
      </c>
      <c r="W761" t="e">
        <f>Sheet3!D761</f>
        <v>#VALUE!</v>
      </c>
      <c r="X761" t="e">
        <f>Sheet3!E761</f>
        <v>#VALUE!</v>
      </c>
      <c r="Y761" t="str">
        <f t="shared" si="66"/>
        <v/>
      </c>
      <c r="Z761" t="str">
        <f>IF(ISERROR(Sheet1!AI761),"",Sheet1!AI761)</f>
        <v/>
      </c>
      <c r="AA761" t="e">
        <f>IF(Sheet1!W761="Councillors",5120,IF(Sheet1!W761="Information Technology Services Dept.",1024,IF(Sheet1!W761="City Clerk and Solicitor Dept",1953,"No")))</f>
        <v>#VALUE!</v>
      </c>
      <c r="AB761" s="5" t="s">
        <v>96</v>
      </c>
      <c r="AC761" t="e">
        <f>IF(Sheet1!W761="Councillors",4608,IF(Sheet1!W761="Information Technology Services Dept.",921,IF(Sheet1!W761="City Clerk and Solicitor Dept",1855,"No")))</f>
        <v>#VALUE!</v>
      </c>
      <c r="AD761" t="e">
        <f t="shared" si="69"/>
        <v>#VALUE!</v>
      </c>
      <c r="AE761" t="str">
        <f ca="1">IF(Sheet1!AM761="DC1MDB01","DC1",IF(Sheet1!AM761="DC1MDB02","DC1",IF(Sheet1!AM761="DC1MDB03","DC1",IF(Sheet1!AM761="DC1MDB04","DC1",IF(Sheet1!AM761="DC1MDB05","DC1",IF(Sheet1!AM761="DC1MDB06","DC1",IF(Sheet1!AM761="DC1MDB07","DC1",IF(Sheet1!AM761="DC1MDB08","DC1",IF(Sheet1!AM761="DC1MDB09","DC1",IF(Sheet1!AM761="DC1MDB10","DC1",IF(Sheet1!AM761="DC4MDB01","DC4",IF(Sheet1!AM761="DC4MDB02","DC4",IF(Sheet1!AM761="DC4MDB03","DC4",IF(Sheet1!AM761="DC4MDB04","DC4",IF(Sheet1!AM761="DC4MDB05","DC4",IF(Sheet1!AM761="DC4MDB06","DC4",IF(Sheet1!AM761="DC4MDB07","DC4",IF(Sheet1!AM761="DC4MDB08","DC4",IF(Sheet1!AM761="DC4MDB09","DC4",IF(Sheet1!AM761="DC4MDB10","DC4","$False"))))))))))))))))))))</f>
        <v>DC1</v>
      </c>
      <c r="AF761" t="s">
        <v>35</v>
      </c>
      <c r="AG761" t="e">
        <f t="shared" si="70"/>
        <v>#VALUE!</v>
      </c>
      <c r="AH761" t="e">
        <f t="shared" si="71"/>
        <v>#VALUE!</v>
      </c>
      <c r="AI761" t="s">
        <v>11</v>
      </c>
      <c r="AJ761" t="s">
        <v>12</v>
      </c>
      <c r="AK761" t="s">
        <v>13</v>
      </c>
      <c r="AL761" t="s">
        <v>14</v>
      </c>
      <c r="AM761" t="s">
        <v>5</v>
      </c>
      <c r="AN761" t="s">
        <v>15</v>
      </c>
      <c r="AO761" t="s">
        <v>16</v>
      </c>
      <c r="AP761" t="s">
        <v>17</v>
      </c>
      <c r="AQ761" t="s">
        <v>18</v>
      </c>
      <c r="AR761" t="s">
        <v>19</v>
      </c>
    </row>
    <row r="762" spans="1:44" ht="13.5" customHeight="1">
      <c r="A762" s="7"/>
      <c r="B762" s="7"/>
      <c r="C762" s="7"/>
      <c r="D762" s="8"/>
      <c r="F762" s="9" t="str">
        <f>(Sheet1!AE762)</f>
        <v/>
      </c>
      <c r="G762" t="str">
        <f>IF(OR(Sheet1!AH762="Yes",Sheet1!AF762="Yes"),"\\CMFP538\"&amp;Sheet1!AK762,"")</f>
        <v/>
      </c>
      <c r="H762" t="str">
        <f>IF(G762="","",Sheet1!AK762)</f>
        <v/>
      </c>
      <c r="I762" t="str">
        <f>IF(G762="","",Sheet1!AJ762)</f>
        <v/>
      </c>
      <c r="J762" t="e">
        <f>PROPER(Sheet1!Z762)</f>
        <v>#VALUE!</v>
      </c>
      <c r="K762" t="e">
        <f>PROPER(TRIM(IF(ISERROR(Sheet1!N762),Sheet1!Q762,Sheet1!N762)))</f>
        <v>#VALUE!</v>
      </c>
      <c r="L762" t="e">
        <f>PROPER(Sheet1!V762)</f>
        <v>#VALUE!</v>
      </c>
      <c r="M762" t="str">
        <f>TRIM(IF(ISERROR(Sheet1!P762),"",Sheet1!P762))</f>
        <v/>
      </c>
      <c r="N762" s="6" t="e">
        <f>(Sheet1!AA762)</f>
        <v>#VALUE!</v>
      </c>
      <c r="O762" s="6" t="e">
        <f t="shared" si="67"/>
        <v>#VALUE!</v>
      </c>
      <c r="P762" s="6" t="e">
        <f>IF(Sheet1!X762="No","No",IF(Sheet1!X762="","No","Yes"))</f>
        <v>#VALUE!</v>
      </c>
      <c r="Q762" t="e">
        <f>(Sheet1!AB762)</f>
        <v>#VALUE!</v>
      </c>
      <c r="R762" s="6" t="e">
        <f>IF(Sheet1!F762=FALSE,Q762,Sheet1!G762&amp;Sheet1!F762)</f>
        <v>#VALUE!</v>
      </c>
      <c r="S762" s="6" t="e">
        <f t="shared" si="68"/>
        <v>#VALUE!</v>
      </c>
      <c r="T762" s="6" t="e">
        <f>IF(Sheet1!A762=0,"C=US;A= ;P=Regional Municip;O=Lisgar;S="&amp;K762&amp;";"&amp;"G="&amp;L762&amp;";"&amp;"I="&amp;M762&amp;";","C=US;A= ;P=Regional Municip;O=Lisgar;S="&amp;K762&amp;";"&amp;"G="&amp;L762&amp;Sheet1!A762&amp;";"&amp;"I="&amp;M762&amp;";")</f>
        <v>#N/A</v>
      </c>
      <c r="U762" t="str">
        <f ca="1">(Sheet1!AM762)</f>
        <v>DC4MDB09</v>
      </c>
      <c r="V762" t="e">
        <f>(Sheet1!AC762)</f>
        <v>#VALUE!</v>
      </c>
      <c r="W762" t="e">
        <f>Sheet3!D762</f>
        <v>#VALUE!</v>
      </c>
      <c r="X762" t="e">
        <f>Sheet3!E762</f>
        <v>#VALUE!</v>
      </c>
      <c r="Y762" t="str">
        <f t="shared" si="66"/>
        <v/>
      </c>
      <c r="Z762" t="str">
        <f>IF(ISERROR(Sheet1!AI762),"",Sheet1!AI762)</f>
        <v/>
      </c>
      <c r="AA762" t="e">
        <f>IF(Sheet1!W762="Councillors",5120,IF(Sheet1!W762="Information Technology Services Dept.",1024,IF(Sheet1!W762="City Clerk and Solicitor Dept",1953,"No")))</f>
        <v>#VALUE!</v>
      </c>
      <c r="AB762" s="5" t="s">
        <v>96</v>
      </c>
      <c r="AC762" t="e">
        <f>IF(Sheet1!W762="Councillors",4608,IF(Sheet1!W762="Information Technology Services Dept.",921,IF(Sheet1!W762="City Clerk and Solicitor Dept",1855,"No")))</f>
        <v>#VALUE!</v>
      </c>
      <c r="AD762" t="e">
        <f t="shared" si="69"/>
        <v>#VALUE!</v>
      </c>
      <c r="AE762" t="str">
        <f ca="1">IF(Sheet1!AM762="DC1MDB01","DC1",IF(Sheet1!AM762="DC1MDB02","DC1",IF(Sheet1!AM762="DC1MDB03","DC1",IF(Sheet1!AM762="DC1MDB04","DC1",IF(Sheet1!AM762="DC1MDB05","DC1",IF(Sheet1!AM762="DC1MDB06","DC1",IF(Sheet1!AM762="DC1MDB07","DC1",IF(Sheet1!AM762="DC1MDB08","DC1",IF(Sheet1!AM762="DC1MDB09","DC1",IF(Sheet1!AM762="DC1MDB10","DC1",IF(Sheet1!AM762="DC4MDB01","DC4",IF(Sheet1!AM762="DC4MDB02","DC4",IF(Sheet1!AM762="DC4MDB03","DC4",IF(Sheet1!AM762="DC4MDB04","DC4",IF(Sheet1!AM762="DC4MDB05","DC4",IF(Sheet1!AM762="DC4MDB06","DC4",IF(Sheet1!AM762="DC4MDB07","DC4",IF(Sheet1!AM762="DC4MDB08","DC4",IF(Sheet1!AM762="DC4MDB09","DC4",IF(Sheet1!AM762="DC4MDB10","DC4","$False"))))))))))))))))))))</f>
        <v>DC4</v>
      </c>
      <c r="AF762" t="s">
        <v>35</v>
      </c>
      <c r="AG762" t="e">
        <f t="shared" si="70"/>
        <v>#VALUE!</v>
      </c>
      <c r="AH762" t="e">
        <f t="shared" si="71"/>
        <v>#VALUE!</v>
      </c>
      <c r="AI762" t="s">
        <v>11</v>
      </c>
      <c r="AJ762" t="s">
        <v>12</v>
      </c>
      <c r="AK762" t="s">
        <v>13</v>
      </c>
      <c r="AL762" t="s">
        <v>14</v>
      </c>
      <c r="AM762" t="s">
        <v>5</v>
      </c>
      <c r="AN762" t="s">
        <v>15</v>
      </c>
      <c r="AO762" t="s">
        <v>16</v>
      </c>
      <c r="AP762" t="s">
        <v>17</v>
      </c>
      <c r="AQ762" t="s">
        <v>18</v>
      </c>
      <c r="AR762" t="s">
        <v>19</v>
      </c>
    </row>
    <row r="763" spans="1:44" ht="13.5" customHeight="1">
      <c r="A763" s="7"/>
      <c r="B763" s="7"/>
      <c r="C763" s="7"/>
      <c r="D763" s="8"/>
      <c r="F763" s="9" t="str">
        <f>(Sheet1!AE763)</f>
        <v/>
      </c>
      <c r="G763" t="str">
        <f>IF(OR(Sheet1!AH763="Yes",Sheet1!AF763="Yes"),"\\CMFP538\"&amp;Sheet1!AK763,"")</f>
        <v/>
      </c>
      <c r="H763" t="str">
        <f>IF(G763="","",Sheet1!AK763)</f>
        <v/>
      </c>
      <c r="I763" t="str">
        <f>IF(G763="","",Sheet1!AJ763)</f>
        <v/>
      </c>
      <c r="J763" t="e">
        <f>PROPER(Sheet1!Z763)</f>
        <v>#VALUE!</v>
      </c>
      <c r="K763" t="e">
        <f>PROPER(TRIM(IF(ISERROR(Sheet1!N763),Sheet1!Q763,Sheet1!N763)))</f>
        <v>#VALUE!</v>
      </c>
      <c r="L763" t="e">
        <f>PROPER(Sheet1!V763)</f>
        <v>#VALUE!</v>
      </c>
      <c r="M763" t="str">
        <f>TRIM(IF(ISERROR(Sheet1!P763),"",Sheet1!P763))</f>
        <v/>
      </c>
      <c r="N763" s="6" t="e">
        <f>(Sheet1!AA763)</f>
        <v>#VALUE!</v>
      </c>
      <c r="O763" s="6" t="e">
        <f t="shared" si="67"/>
        <v>#VALUE!</v>
      </c>
      <c r="P763" s="6" t="e">
        <f>IF(Sheet1!X763="No","No",IF(Sheet1!X763="","No","Yes"))</f>
        <v>#VALUE!</v>
      </c>
      <c r="Q763" t="e">
        <f>(Sheet1!AB763)</f>
        <v>#VALUE!</v>
      </c>
      <c r="R763" s="6" t="e">
        <f>IF(Sheet1!F763=FALSE,Q763,Sheet1!G763&amp;Sheet1!F763)</f>
        <v>#VALUE!</v>
      </c>
      <c r="S763" s="6" t="e">
        <f t="shared" si="68"/>
        <v>#VALUE!</v>
      </c>
      <c r="T763" s="6" t="e">
        <f>IF(Sheet1!A763=0,"C=US;A= ;P=Regional Municip;O=Lisgar;S="&amp;K763&amp;";"&amp;"G="&amp;L763&amp;";"&amp;"I="&amp;M763&amp;";","C=US;A= ;P=Regional Municip;O=Lisgar;S="&amp;K763&amp;";"&amp;"G="&amp;L763&amp;Sheet1!A763&amp;";"&amp;"I="&amp;M763&amp;";")</f>
        <v>#N/A</v>
      </c>
      <c r="U763" t="str">
        <f ca="1">(Sheet1!AM763)</f>
        <v>DC4MDB10</v>
      </c>
      <c r="V763" t="e">
        <f>(Sheet1!AC763)</f>
        <v>#VALUE!</v>
      </c>
      <c r="W763" t="e">
        <f>Sheet3!D763</f>
        <v>#VALUE!</v>
      </c>
      <c r="X763" t="e">
        <f>Sheet3!E763</f>
        <v>#VALUE!</v>
      </c>
      <c r="Y763" t="str">
        <f t="shared" si="66"/>
        <v/>
      </c>
      <c r="Z763" t="str">
        <f>IF(ISERROR(Sheet1!AI763),"",Sheet1!AI763)</f>
        <v/>
      </c>
      <c r="AA763" t="e">
        <f>IF(Sheet1!W763="Councillors",5120,IF(Sheet1!W763="Information Technology Services Dept.",1024,IF(Sheet1!W763="City Clerk and Solicitor Dept",1953,"No")))</f>
        <v>#VALUE!</v>
      </c>
      <c r="AB763" s="5" t="s">
        <v>96</v>
      </c>
      <c r="AC763" t="e">
        <f>IF(Sheet1!W763="Councillors",4608,IF(Sheet1!W763="Information Technology Services Dept.",921,IF(Sheet1!W763="City Clerk and Solicitor Dept",1855,"No")))</f>
        <v>#VALUE!</v>
      </c>
      <c r="AD763" t="e">
        <f t="shared" si="69"/>
        <v>#VALUE!</v>
      </c>
      <c r="AE763" t="str">
        <f ca="1">IF(Sheet1!AM763="DC1MDB01","DC1",IF(Sheet1!AM763="DC1MDB02","DC1",IF(Sheet1!AM763="DC1MDB03","DC1",IF(Sheet1!AM763="DC1MDB04","DC1",IF(Sheet1!AM763="DC1MDB05","DC1",IF(Sheet1!AM763="DC1MDB06","DC1",IF(Sheet1!AM763="DC1MDB07","DC1",IF(Sheet1!AM763="DC1MDB08","DC1",IF(Sheet1!AM763="DC1MDB09","DC1",IF(Sheet1!AM763="DC1MDB10","DC1",IF(Sheet1!AM763="DC4MDB01","DC4",IF(Sheet1!AM763="DC4MDB02","DC4",IF(Sheet1!AM763="DC4MDB03","DC4",IF(Sheet1!AM763="DC4MDB04","DC4",IF(Sheet1!AM763="DC4MDB05","DC4",IF(Sheet1!AM763="DC4MDB06","DC4",IF(Sheet1!AM763="DC4MDB07","DC4",IF(Sheet1!AM763="DC4MDB08","DC4",IF(Sheet1!AM763="DC4MDB09","DC4",IF(Sheet1!AM763="DC4MDB10","DC4","$False"))))))))))))))))))))</f>
        <v>DC4</v>
      </c>
      <c r="AF763" t="s">
        <v>35</v>
      </c>
      <c r="AG763" t="e">
        <f t="shared" si="70"/>
        <v>#VALUE!</v>
      </c>
      <c r="AH763" t="e">
        <f t="shared" si="71"/>
        <v>#VALUE!</v>
      </c>
      <c r="AI763" t="s">
        <v>11</v>
      </c>
      <c r="AJ763" t="s">
        <v>12</v>
      </c>
      <c r="AK763" t="s">
        <v>13</v>
      </c>
      <c r="AL763" t="s">
        <v>14</v>
      </c>
      <c r="AM763" t="s">
        <v>5</v>
      </c>
      <c r="AN763" t="s">
        <v>15</v>
      </c>
      <c r="AO763" t="s">
        <v>16</v>
      </c>
      <c r="AP763" t="s">
        <v>17</v>
      </c>
      <c r="AQ763" t="s">
        <v>18</v>
      </c>
      <c r="AR763" t="s">
        <v>19</v>
      </c>
    </row>
    <row r="764" spans="1:44" ht="13.5" customHeight="1">
      <c r="A764" s="7"/>
      <c r="B764" s="7"/>
      <c r="C764" s="7"/>
      <c r="D764" s="8"/>
      <c r="F764" s="9" t="str">
        <f>(Sheet1!AE764)</f>
        <v/>
      </c>
      <c r="G764" t="str">
        <f>IF(OR(Sheet1!AH764="Yes",Sheet1!AF764="Yes"),"\\CMFP538\"&amp;Sheet1!AK764,"")</f>
        <v/>
      </c>
      <c r="H764" t="str">
        <f>IF(G764="","",Sheet1!AK764)</f>
        <v/>
      </c>
      <c r="I764" t="str">
        <f>IF(G764="","",Sheet1!AJ764)</f>
        <v/>
      </c>
      <c r="J764" t="e">
        <f>PROPER(Sheet1!Z764)</f>
        <v>#VALUE!</v>
      </c>
      <c r="K764" t="e">
        <f>PROPER(TRIM(IF(ISERROR(Sheet1!N764),Sheet1!Q764,Sheet1!N764)))</f>
        <v>#VALUE!</v>
      </c>
      <c r="L764" t="e">
        <f>PROPER(Sheet1!V764)</f>
        <v>#VALUE!</v>
      </c>
      <c r="M764" t="str">
        <f>TRIM(IF(ISERROR(Sheet1!P764),"",Sheet1!P764))</f>
        <v/>
      </c>
      <c r="N764" s="6" t="e">
        <f>(Sheet1!AA764)</f>
        <v>#VALUE!</v>
      </c>
      <c r="O764" s="6" t="e">
        <f t="shared" si="67"/>
        <v>#VALUE!</v>
      </c>
      <c r="P764" s="6" t="e">
        <f>IF(Sheet1!X764="No","No",IF(Sheet1!X764="","No","Yes"))</f>
        <v>#VALUE!</v>
      </c>
      <c r="Q764" t="e">
        <f>(Sheet1!AB764)</f>
        <v>#VALUE!</v>
      </c>
      <c r="R764" s="6" t="e">
        <f>IF(Sheet1!F764=FALSE,Q764,Sheet1!G764&amp;Sheet1!F764)</f>
        <v>#VALUE!</v>
      </c>
      <c r="S764" s="6" t="e">
        <f t="shared" si="68"/>
        <v>#VALUE!</v>
      </c>
      <c r="T764" s="6" t="e">
        <f>IF(Sheet1!A764=0,"C=US;A= ;P=Regional Municip;O=Lisgar;S="&amp;K764&amp;";"&amp;"G="&amp;L764&amp;";"&amp;"I="&amp;M764&amp;";","C=US;A= ;P=Regional Municip;O=Lisgar;S="&amp;K764&amp;";"&amp;"G="&amp;L764&amp;Sheet1!A764&amp;";"&amp;"I="&amp;M764&amp;";")</f>
        <v>#N/A</v>
      </c>
      <c r="U764" t="str">
        <f ca="1">(Sheet1!AM764)</f>
        <v>DC4MDB07</v>
      </c>
      <c r="V764" t="e">
        <f>(Sheet1!AC764)</f>
        <v>#VALUE!</v>
      </c>
      <c r="W764" t="e">
        <f>Sheet3!D764</f>
        <v>#VALUE!</v>
      </c>
      <c r="X764" t="e">
        <f>Sheet3!E764</f>
        <v>#VALUE!</v>
      </c>
      <c r="Y764" t="str">
        <f t="shared" si="66"/>
        <v/>
      </c>
      <c r="Z764" t="str">
        <f>IF(ISERROR(Sheet1!AI764),"",Sheet1!AI764)</f>
        <v/>
      </c>
      <c r="AA764" t="e">
        <f>IF(Sheet1!W764="Councillors",5120,IF(Sheet1!W764="Information Technology Services Dept.",1024,IF(Sheet1!W764="City Clerk and Solicitor Dept",1953,"No")))</f>
        <v>#VALUE!</v>
      </c>
      <c r="AB764" s="5" t="s">
        <v>96</v>
      </c>
      <c r="AC764" t="e">
        <f>IF(Sheet1!W764="Councillors",4608,IF(Sheet1!W764="Information Technology Services Dept.",921,IF(Sheet1!W764="City Clerk and Solicitor Dept",1855,"No")))</f>
        <v>#VALUE!</v>
      </c>
      <c r="AD764" t="e">
        <f t="shared" si="69"/>
        <v>#VALUE!</v>
      </c>
      <c r="AE764" t="str">
        <f ca="1">IF(Sheet1!AM764="DC1MDB01","DC1",IF(Sheet1!AM764="DC1MDB02","DC1",IF(Sheet1!AM764="DC1MDB03","DC1",IF(Sheet1!AM764="DC1MDB04","DC1",IF(Sheet1!AM764="DC1MDB05","DC1",IF(Sheet1!AM764="DC1MDB06","DC1",IF(Sheet1!AM764="DC1MDB07","DC1",IF(Sheet1!AM764="DC1MDB08","DC1",IF(Sheet1!AM764="DC1MDB09","DC1",IF(Sheet1!AM764="DC1MDB10","DC1",IF(Sheet1!AM764="DC4MDB01","DC4",IF(Sheet1!AM764="DC4MDB02","DC4",IF(Sheet1!AM764="DC4MDB03","DC4",IF(Sheet1!AM764="DC4MDB04","DC4",IF(Sheet1!AM764="DC4MDB05","DC4",IF(Sheet1!AM764="DC4MDB06","DC4",IF(Sheet1!AM764="DC4MDB07","DC4",IF(Sheet1!AM764="DC4MDB08","DC4",IF(Sheet1!AM764="DC4MDB09","DC4",IF(Sheet1!AM764="DC4MDB10","DC4","$False"))))))))))))))))))))</f>
        <v>DC4</v>
      </c>
      <c r="AF764" t="s">
        <v>35</v>
      </c>
      <c r="AG764" t="e">
        <f t="shared" si="70"/>
        <v>#VALUE!</v>
      </c>
      <c r="AH764" t="e">
        <f t="shared" si="71"/>
        <v>#VALUE!</v>
      </c>
      <c r="AI764" t="s">
        <v>11</v>
      </c>
      <c r="AJ764" t="s">
        <v>12</v>
      </c>
      <c r="AK764" t="s">
        <v>13</v>
      </c>
      <c r="AL764" t="s">
        <v>14</v>
      </c>
      <c r="AM764" t="s">
        <v>5</v>
      </c>
      <c r="AN764" t="s">
        <v>15</v>
      </c>
      <c r="AO764" t="s">
        <v>16</v>
      </c>
      <c r="AP764" t="s">
        <v>17</v>
      </c>
      <c r="AQ764" t="s">
        <v>18</v>
      </c>
      <c r="AR764" t="s">
        <v>19</v>
      </c>
    </row>
    <row r="765" spans="1:44" ht="13.5" customHeight="1">
      <c r="A765" s="7"/>
      <c r="B765" s="7"/>
      <c r="C765" s="7"/>
      <c r="D765" s="8"/>
      <c r="F765" s="9" t="str">
        <f>(Sheet1!AE765)</f>
        <v/>
      </c>
      <c r="G765" t="str">
        <f>IF(OR(Sheet1!AH765="Yes",Sheet1!AF765="Yes"),"\\CMFP538\"&amp;Sheet1!AK765,"")</f>
        <v/>
      </c>
      <c r="H765" t="str">
        <f>IF(G765="","",Sheet1!AK765)</f>
        <v/>
      </c>
      <c r="I765" t="str">
        <f>IF(G765="","",Sheet1!AJ765)</f>
        <v/>
      </c>
      <c r="J765" t="e">
        <f>PROPER(Sheet1!Z765)</f>
        <v>#VALUE!</v>
      </c>
      <c r="K765" t="e">
        <f>PROPER(TRIM(IF(ISERROR(Sheet1!N765),Sheet1!Q765,Sheet1!N765)))</f>
        <v>#VALUE!</v>
      </c>
      <c r="L765" t="e">
        <f>PROPER(Sheet1!V765)</f>
        <v>#VALUE!</v>
      </c>
      <c r="M765" t="str">
        <f>TRIM(IF(ISERROR(Sheet1!P765),"",Sheet1!P765))</f>
        <v/>
      </c>
      <c r="N765" s="6" t="e">
        <f>(Sheet1!AA765)</f>
        <v>#VALUE!</v>
      </c>
      <c r="O765" s="6" t="e">
        <f t="shared" si="67"/>
        <v>#VALUE!</v>
      </c>
      <c r="P765" s="6" t="e">
        <f>IF(Sheet1!X765="No","No",IF(Sheet1!X765="","No","Yes"))</f>
        <v>#VALUE!</v>
      </c>
      <c r="Q765" t="e">
        <f>(Sheet1!AB765)</f>
        <v>#VALUE!</v>
      </c>
      <c r="R765" s="6" t="e">
        <f>IF(Sheet1!F765=FALSE,Q765,Sheet1!G765&amp;Sheet1!F765)</f>
        <v>#VALUE!</v>
      </c>
      <c r="S765" s="6" t="e">
        <f t="shared" si="68"/>
        <v>#VALUE!</v>
      </c>
      <c r="T765" s="6" t="e">
        <f>IF(Sheet1!A765=0,"C=US;A= ;P=Regional Municip;O=Lisgar;S="&amp;K765&amp;";"&amp;"G="&amp;L765&amp;";"&amp;"I="&amp;M765&amp;";","C=US;A= ;P=Regional Municip;O=Lisgar;S="&amp;K765&amp;";"&amp;"G="&amp;L765&amp;Sheet1!A765&amp;";"&amp;"I="&amp;M765&amp;";")</f>
        <v>#N/A</v>
      </c>
      <c r="U765" t="str">
        <f ca="1">(Sheet1!AM765)</f>
        <v>DC4MDB01</v>
      </c>
      <c r="V765" t="e">
        <f>(Sheet1!AC765)</f>
        <v>#VALUE!</v>
      </c>
      <c r="W765" t="e">
        <f>Sheet3!D765</f>
        <v>#VALUE!</v>
      </c>
      <c r="X765" t="e">
        <f>Sheet3!E765</f>
        <v>#VALUE!</v>
      </c>
      <c r="Y765" t="str">
        <f t="shared" si="66"/>
        <v/>
      </c>
      <c r="Z765" t="str">
        <f>IF(ISERROR(Sheet1!AI765),"",Sheet1!AI765)</f>
        <v/>
      </c>
      <c r="AA765" t="e">
        <f>IF(Sheet1!W765="Councillors",5120,IF(Sheet1!W765="Information Technology Services Dept.",1024,IF(Sheet1!W765="City Clerk and Solicitor Dept",1953,"No")))</f>
        <v>#VALUE!</v>
      </c>
      <c r="AB765" s="5" t="s">
        <v>96</v>
      </c>
      <c r="AC765" t="e">
        <f>IF(Sheet1!W765="Councillors",4608,IF(Sheet1!W765="Information Technology Services Dept.",921,IF(Sheet1!W765="City Clerk and Solicitor Dept",1855,"No")))</f>
        <v>#VALUE!</v>
      </c>
      <c r="AD765" t="e">
        <f t="shared" si="69"/>
        <v>#VALUE!</v>
      </c>
      <c r="AE765" t="str">
        <f ca="1">IF(Sheet1!AM765="DC1MDB01","DC1",IF(Sheet1!AM765="DC1MDB02","DC1",IF(Sheet1!AM765="DC1MDB03","DC1",IF(Sheet1!AM765="DC1MDB04","DC1",IF(Sheet1!AM765="DC1MDB05","DC1",IF(Sheet1!AM765="DC1MDB06","DC1",IF(Sheet1!AM765="DC1MDB07","DC1",IF(Sheet1!AM765="DC1MDB08","DC1",IF(Sheet1!AM765="DC1MDB09","DC1",IF(Sheet1!AM765="DC1MDB10","DC1",IF(Sheet1!AM765="DC4MDB01","DC4",IF(Sheet1!AM765="DC4MDB02","DC4",IF(Sheet1!AM765="DC4MDB03","DC4",IF(Sheet1!AM765="DC4MDB04","DC4",IF(Sheet1!AM765="DC4MDB05","DC4",IF(Sheet1!AM765="DC4MDB06","DC4",IF(Sheet1!AM765="DC4MDB07","DC4",IF(Sheet1!AM765="DC4MDB08","DC4",IF(Sheet1!AM765="DC4MDB09","DC4",IF(Sheet1!AM765="DC4MDB10","DC4","$False"))))))))))))))))))))</f>
        <v>DC4</v>
      </c>
      <c r="AF765" t="s">
        <v>35</v>
      </c>
      <c r="AG765" t="e">
        <f t="shared" si="70"/>
        <v>#VALUE!</v>
      </c>
      <c r="AH765" t="e">
        <f t="shared" si="71"/>
        <v>#VALUE!</v>
      </c>
      <c r="AI765" t="s">
        <v>11</v>
      </c>
      <c r="AJ765" t="s">
        <v>12</v>
      </c>
      <c r="AK765" t="s">
        <v>13</v>
      </c>
      <c r="AL765" t="s">
        <v>14</v>
      </c>
      <c r="AM765" t="s">
        <v>5</v>
      </c>
      <c r="AN765" t="s">
        <v>15</v>
      </c>
      <c r="AO765" t="s">
        <v>16</v>
      </c>
      <c r="AP765" t="s">
        <v>17</v>
      </c>
      <c r="AQ765" t="s">
        <v>18</v>
      </c>
      <c r="AR765" t="s">
        <v>19</v>
      </c>
    </row>
    <row r="766" spans="1:44" ht="13.5" customHeight="1">
      <c r="A766" s="7"/>
      <c r="B766" s="7"/>
      <c r="C766" s="7"/>
      <c r="D766" s="8"/>
      <c r="F766" s="9" t="str">
        <f>(Sheet1!AE766)</f>
        <v/>
      </c>
      <c r="G766" t="str">
        <f>IF(OR(Sheet1!AH766="Yes",Sheet1!AF766="Yes"),"\\CMFP538\"&amp;Sheet1!AK766,"")</f>
        <v/>
      </c>
      <c r="H766" t="str">
        <f>IF(G766="","",Sheet1!AK766)</f>
        <v/>
      </c>
      <c r="I766" t="str">
        <f>IF(G766="","",Sheet1!AJ766)</f>
        <v/>
      </c>
      <c r="J766" t="e">
        <f>PROPER(Sheet1!Z766)</f>
        <v>#VALUE!</v>
      </c>
      <c r="K766" t="e">
        <f>PROPER(TRIM(IF(ISERROR(Sheet1!N766),Sheet1!Q766,Sheet1!N766)))</f>
        <v>#VALUE!</v>
      </c>
      <c r="L766" t="e">
        <f>PROPER(Sheet1!V766)</f>
        <v>#VALUE!</v>
      </c>
      <c r="M766" t="str">
        <f>TRIM(IF(ISERROR(Sheet1!P766),"",Sheet1!P766))</f>
        <v/>
      </c>
      <c r="N766" s="6" t="e">
        <f>(Sheet1!AA766)</f>
        <v>#VALUE!</v>
      </c>
      <c r="O766" s="6" t="e">
        <f t="shared" si="67"/>
        <v>#VALUE!</v>
      </c>
      <c r="P766" s="6" t="e">
        <f>IF(Sheet1!X766="No","No",IF(Sheet1!X766="","No","Yes"))</f>
        <v>#VALUE!</v>
      </c>
      <c r="Q766" t="e">
        <f>(Sheet1!AB766)</f>
        <v>#VALUE!</v>
      </c>
      <c r="R766" s="6" t="e">
        <f>IF(Sheet1!F766=FALSE,Q766,Sheet1!G766&amp;Sheet1!F766)</f>
        <v>#VALUE!</v>
      </c>
      <c r="S766" s="6" t="e">
        <f t="shared" si="68"/>
        <v>#VALUE!</v>
      </c>
      <c r="T766" s="6" t="e">
        <f>IF(Sheet1!A766=0,"C=US;A= ;P=Regional Municip;O=Lisgar;S="&amp;K766&amp;";"&amp;"G="&amp;L766&amp;";"&amp;"I="&amp;M766&amp;";","C=US;A= ;P=Regional Municip;O=Lisgar;S="&amp;K766&amp;";"&amp;"G="&amp;L766&amp;Sheet1!A766&amp;";"&amp;"I="&amp;M766&amp;";")</f>
        <v>#N/A</v>
      </c>
      <c r="U766" t="str">
        <f ca="1">(Sheet1!AM766)</f>
        <v>DC1MDB09</v>
      </c>
      <c r="V766" t="e">
        <f>(Sheet1!AC766)</f>
        <v>#VALUE!</v>
      </c>
      <c r="W766" t="e">
        <f>Sheet3!D766</f>
        <v>#VALUE!</v>
      </c>
      <c r="X766" t="e">
        <f>Sheet3!E766</f>
        <v>#VALUE!</v>
      </c>
      <c r="Y766" t="str">
        <f t="shared" si="66"/>
        <v/>
      </c>
      <c r="Z766" t="str">
        <f>IF(ISERROR(Sheet1!AI766),"",Sheet1!AI766)</f>
        <v/>
      </c>
      <c r="AA766" t="e">
        <f>IF(Sheet1!W766="Councillors",5120,IF(Sheet1!W766="Information Technology Services Dept.",1024,IF(Sheet1!W766="City Clerk and Solicitor Dept",1953,"No")))</f>
        <v>#VALUE!</v>
      </c>
      <c r="AB766" s="5" t="s">
        <v>96</v>
      </c>
      <c r="AC766" t="e">
        <f>IF(Sheet1!W766="Councillors",4608,IF(Sheet1!W766="Information Technology Services Dept.",921,IF(Sheet1!W766="City Clerk and Solicitor Dept",1855,"No")))</f>
        <v>#VALUE!</v>
      </c>
      <c r="AD766" t="e">
        <f t="shared" si="69"/>
        <v>#VALUE!</v>
      </c>
      <c r="AE766" t="str">
        <f ca="1">IF(Sheet1!AM766="DC1MDB01","DC1",IF(Sheet1!AM766="DC1MDB02","DC1",IF(Sheet1!AM766="DC1MDB03","DC1",IF(Sheet1!AM766="DC1MDB04","DC1",IF(Sheet1!AM766="DC1MDB05","DC1",IF(Sheet1!AM766="DC1MDB06","DC1",IF(Sheet1!AM766="DC1MDB07","DC1",IF(Sheet1!AM766="DC1MDB08","DC1",IF(Sheet1!AM766="DC1MDB09","DC1",IF(Sheet1!AM766="DC1MDB10","DC1",IF(Sheet1!AM766="DC4MDB01","DC4",IF(Sheet1!AM766="DC4MDB02","DC4",IF(Sheet1!AM766="DC4MDB03","DC4",IF(Sheet1!AM766="DC4MDB04","DC4",IF(Sheet1!AM766="DC4MDB05","DC4",IF(Sheet1!AM766="DC4MDB06","DC4",IF(Sheet1!AM766="DC4MDB07","DC4",IF(Sheet1!AM766="DC4MDB08","DC4",IF(Sheet1!AM766="DC4MDB09","DC4",IF(Sheet1!AM766="DC4MDB10","DC4","$False"))))))))))))))))))))</f>
        <v>DC1</v>
      </c>
      <c r="AF766" t="s">
        <v>35</v>
      </c>
      <c r="AG766" t="e">
        <f t="shared" si="70"/>
        <v>#VALUE!</v>
      </c>
      <c r="AH766" t="e">
        <f t="shared" si="71"/>
        <v>#VALUE!</v>
      </c>
      <c r="AI766" t="s">
        <v>11</v>
      </c>
      <c r="AJ766" t="s">
        <v>12</v>
      </c>
      <c r="AK766" t="s">
        <v>13</v>
      </c>
      <c r="AL766" t="s">
        <v>14</v>
      </c>
      <c r="AM766" t="s">
        <v>5</v>
      </c>
      <c r="AN766" t="s">
        <v>15</v>
      </c>
      <c r="AO766" t="s">
        <v>16</v>
      </c>
      <c r="AP766" t="s">
        <v>17</v>
      </c>
      <c r="AQ766" t="s">
        <v>18</v>
      </c>
      <c r="AR766" t="s">
        <v>19</v>
      </c>
    </row>
    <row r="767" spans="1:44" ht="13.5" customHeight="1">
      <c r="A767" s="7"/>
      <c r="B767" s="7"/>
      <c r="C767" s="7"/>
      <c r="D767" s="8"/>
      <c r="F767" s="9" t="str">
        <f>(Sheet1!AE767)</f>
        <v/>
      </c>
      <c r="G767" t="str">
        <f>IF(OR(Sheet1!AH767="Yes",Sheet1!AF767="Yes"),"\\CMFP538\"&amp;Sheet1!AK767,"")</f>
        <v/>
      </c>
      <c r="H767" t="str">
        <f>IF(G767="","",Sheet1!AK767)</f>
        <v/>
      </c>
      <c r="I767" t="str">
        <f>IF(G767="","",Sheet1!AJ767)</f>
        <v/>
      </c>
      <c r="J767" t="e">
        <f>PROPER(Sheet1!Z767)</f>
        <v>#VALUE!</v>
      </c>
      <c r="K767" t="e">
        <f>PROPER(TRIM(IF(ISERROR(Sheet1!N767),Sheet1!Q767,Sheet1!N767)))</f>
        <v>#VALUE!</v>
      </c>
      <c r="L767" t="e">
        <f>PROPER(Sheet1!V767)</f>
        <v>#VALUE!</v>
      </c>
      <c r="M767" t="str">
        <f>TRIM(IF(ISERROR(Sheet1!P767),"",Sheet1!P767))</f>
        <v/>
      </c>
      <c r="N767" s="6" t="e">
        <f>(Sheet1!AA767)</f>
        <v>#VALUE!</v>
      </c>
      <c r="O767" s="6" t="e">
        <f t="shared" si="67"/>
        <v>#VALUE!</v>
      </c>
      <c r="P767" s="6" t="e">
        <f>IF(Sheet1!X767="No","No",IF(Sheet1!X767="","No","Yes"))</f>
        <v>#VALUE!</v>
      </c>
      <c r="Q767" t="e">
        <f>(Sheet1!AB767)</f>
        <v>#VALUE!</v>
      </c>
      <c r="R767" s="6" t="e">
        <f>IF(Sheet1!F767=FALSE,Q767,Sheet1!G767&amp;Sheet1!F767)</f>
        <v>#VALUE!</v>
      </c>
      <c r="S767" s="6" t="e">
        <f t="shared" si="68"/>
        <v>#VALUE!</v>
      </c>
      <c r="T767" s="6" t="e">
        <f>IF(Sheet1!A767=0,"C=US;A= ;P=Regional Municip;O=Lisgar;S="&amp;K767&amp;";"&amp;"G="&amp;L767&amp;";"&amp;"I="&amp;M767&amp;";","C=US;A= ;P=Regional Municip;O=Lisgar;S="&amp;K767&amp;";"&amp;"G="&amp;L767&amp;Sheet1!A767&amp;";"&amp;"I="&amp;M767&amp;";")</f>
        <v>#N/A</v>
      </c>
      <c r="U767" t="str">
        <f ca="1">(Sheet1!AM767)</f>
        <v>DC4MDB05</v>
      </c>
      <c r="V767" t="e">
        <f>(Sheet1!AC767)</f>
        <v>#VALUE!</v>
      </c>
      <c r="W767" t="e">
        <f>Sheet3!D767</f>
        <v>#VALUE!</v>
      </c>
      <c r="X767" t="e">
        <f>Sheet3!E767</f>
        <v>#VALUE!</v>
      </c>
      <c r="Y767" t="str">
        <f t="shared" si="66"/>
        <v/>
      </c>
      <c r="Z767" t="str">
        <f>IF(ISERROR(Sheet1!AI767),"",Sheet1!AI767)</f>
        <v/>
      </c>
      <c r="AA767" t="e">
        <f>IF(Sheet1!W767="Councillors",5120,IF(Sheet1!W767="Information Technology Services Dept.",1024,IF(Sheet1!W767="City Clerk and Solicitor Dept",1953,"No")))</f>
        <v>#VALUE!</v>
      </c>
      <c r="AB767" s="5" t="s">
        <v>96</v>
      </c>
      <c r="AC767" t="e">
        <f>IF(Sheet1!W767="Councillors",4608,IF(Sheet1!W767="Information Technology Services Dept.",921,IF(Sheet1!W767="City Clerk and Solicitor Dept",1855,"No")))</f>
        <v>#VALUE!</v>
      </c>
      <c r="AD767" t="e">
        <f t="shared" si="69"/>
        <v>#VALUE!</v>
      </c>
      <c r="AE767" t="str">
        <f ca="1">IF(Sheet1!AM767="DC1MDB01","DC1",IF(Sheet1!AM767="DC1MDB02","DC1",IF(Sheet1!AM767="DC1MDB03","DC1",IF(Sheet1!AM767="DC1MDB04","DC1",IF(Sheet1!AM767="DC1MDB05","DC1",IF(Sheet1!AM767="DC1MDB06","DC1",IF(Sheet1!AM767="DC1MDB07","DC1",IF(Sheet1!AM767="DC1MDB08","DC1",IF(Sheet1!AM767="DC1MDB09","DC1",IF(Sheet1!AM767="DC1MDB10","DC1",IF(Sheet1!AM767="DC4MDB01","DC4",IF(Sheet1!AM767="DC4MDB02","DC4",IF(Sheet1!AM767="DC4MDB03","DC4",IF(Sheet1!AM767="DC4MDB04","DC4",IF(Sheet1!AM767="DC4MDB05","DC4",IF(Sheet1!AM767="DC4MDB06","DC4",IF(Sheet1!AM767="DC4MDB07","DC4",IF(Sheet1!AM767="DC4MDB08","DC4",IF(Sheet1!AM767="DC4MDB09","DC4",IF(Sheet1!AM767="DC4MDB10","DC4","$False"))))))))))))))))))))</f>
        <v>DC4</v>
      </c>
      <c r="AF767" t="s">
        <v>35</v>
      </c>
      <c r="AG767" t="e">
        <f t="shared" si="70"/>
        <v>#VALUE!</v>
      </c>
      <c r="AH767" t="e">
        <f t="shared" si="71"/>
        <v>#VALUE!</v>
      </c>
      <c r="AI767" t="s">
        <v>11</v>
      </c>
      <c r="AJ767" t="s">
        <v>12</v>
      </c>
      <c r="AK767" t="s">
        <v>13</v>
      </c>
      <c r="AL767" t="s">
        <v>14</v>
      </c>
      <c r="AM767" t="s">
        <v>5</v>
      </c>
      <c r="AN767" t="s">
        <v>15</v>
      </c>
      <c r="AO767" t="s">
        <v>16</v>
      </c>
      <c r="AP767" t="s">
        <v>17</v>
      </c>
      <c r="AQ767" t="s">
        <v>18</v>
      </c>
      <c r="AR767" t="s">
        <v>19</v>
      </c>
    </row>
    <row r="768" spans="1:44" ht="13.5" customHeight="1">
      <c r="A768" s="7"/>
      <c r="B768" s="7"/>
      <c r="C768" s="7"/>
      <c r="D768" s="8"/>
      <c r="F768" s="9" t="str">
        <f>(Sheet1!AE768)</f>
        <v/>
      </c>
      <c r="G768" t="str">
        <f>IF(OR(Sheet1!AH768="Yes",Sheet1!AF768="Yes"),"\\CMFP538\"&amp;Sheet1!AK768,"")</f>
        <v/>
      </c>
      <c r="H768" t="str">
        <f>IF(G768="","",Sheet1!AK768)</f>
        <v/>
      </c>
      <c r="I768" t="str">
        <f>IF(G768="","",Sheet1!AJ768)</f>
        <v/>
      </c>
      <c r="J768" t="e">
        <f>PROPER(Sheet1!Z768)</f>
        <v>#VALUE!</v>
      </c>
      <c r="K768" t="e">
        <f>PROPER(TRIM(IF(ISERROR(Sheet1!N768),Sheet1!Q768,Sheet1!N768)))</f>
        <v>#VALUE!</v>
      </c>
      <c r="L768" t="e">
        <f>PROPER(Sheet1!V768)</f>
        <v>#VALUE!</v>
      </c>
      <c r="M768" t="str">
        <f>TRIM(IF(ISERROR(Sheet1!P768),"",Sheet1!P768))</f>
        <v/>
      </c>
      <c r="N768" s="6" t="e">
        <f>(Sheet1!AA768)</f>
        <v>#VALUE!</v>
      </c>
      <c r="O768" s="6" t="e">
        <f t="shared" si="67"/>
        <v>#VALUE!</v>
      </c>
      <c r="P768" s="6" t="e">
        <f>IF(Sheet1!X768="No","No",IF(Sheet1!X768="","No","Yes"))</f>
        <v>#VALUE!</v>
      </c>
      <c r="Q768" t="e">
        <f>(Sheet1!AB768)</f>
        <v>#VALUE!</v>
      </c>
      <c r="R768" s="6" t="e">
        <f>IF(Sheet1!F768=FALSE,Q768,Sheet1!G768&amp;Sheet1!F768)</f>
        <v>#VALUE!</v>
      </c>
      <c r="S768" s="6" t="e">
        <f t="shared" si="68"/>
        <v>#VALUE!</v>
      </c>
      <c r="T768" s="6" t="e">
        <f>IF(Sheet1!A768=0,"C=US;A= ;P=Regional Municip;O=Lisgar;S="&amp;K768&amp;";"&amp;"G="&amp;L768&amp;";"&amp;"I="&amp;M768&amp;";","C=US;A= ;P=Regional Municip;O=Lisgar;S="&amp;K768&amp;";"&amp;"G="&amp;L768&amp;Sheet1!A768&amp;";"&amp;"I="&amp;M768&amp;";")</f>
        <v>#N/A</v>
      </c>
      <c r="U768" t="str">
        <f ca="1">(Sheet1!AM768)</f>
        <v>DC4MDB07</v>
      </c>
      <c r="V768" t="e">
        <f>(Sheet1!AC768)</f>
        <v>#VALUE!</v>
      </c>
      <c r="W768" t="e">
        <f>Sheet3!D768</f>
        <v>#VALUE!</v>
      </c>
      <c r="X768" t="e">
        <f>Sheet3!E768</f>
        <v>#VALUE!</v>
      </c>
      <c r="Y768" t="str">
        <f t="shared" si="66"/>
        <v/>
      </c>
      <c r="Z768" t="str">
        <f>IF(ISERROR(Sheet1!AI768),"",Sheet1!AI768)</f>
        <v/>
      </c>
      <c r="AA768" t="e">
        <f>IF(Sheet1!W768="Councillors",5120,IF(Sheet1!W768="Information Technology Services Dept.",1024,IF(Sheet1!W768="City Clerk and Solicitor Dept",1953,"No")))</f>
        <v>#VALUE!</v>
      </c>
      <c r="AB768" s="5" t="s">
        <v>96</v>
      </c>
      <c r="AC768" t="e">
        <f>IF(Sheet1!W768="Councillors",4608,IF(Sheet1!W768="Information Technology Services Dept.",921,IF(Sheet1!W768="City Clerk and Solicitor Dept",1855,"No")))</f>
        <v>#VALUE!</v>
      </c>
      <c r="AD768" t="e">
        <f t="shared" si="69"/>
        <v>#VALUE!</v>
      </c>
      <c r="AE768" t="str">
        <f ca="1">IF(Sheet1!AM768="DC1MDB01","DC1",IF(Sheet1!AM768="DC1MDB02","DC1",IF(Sheet1!AM768="DC1MDB03","DC1",IF(Sheet1!AM768="DC1MDB04","DC1",IF(Sheet1!AM768="DC1MDB05","DC1",IF(Sheet1!AM768="DC1MDB06","DC1",IF(Sheet1!AM768="DC1MDB07","DC1",IF(Sheet1!AM768="DC1MDB08","DC1",IF(Sheet1!AM768="DC1MDB09","DC1",IF(Sheet1!AM768="DC1MDB10","DC1",IF(Sheet1!AM768="DC4MDB01","DC4",IF(Sheet1!AM768="DC4MDB02","DC4",IF(Sheet1!AM768="DC4MDB03","DC4",IF(Sheet1!AM768="DC4MDB04","DC4",IF(Sheet1!AM768="DC4MDB05","DC4",IF(Sheet1!AM768="DC4MDB06","DC4",IF(Sheet1!AM768="DC4MDB07","DC4",IF(Sheet1!AM768="DC4MDB08","DC4",IF(Sheet1!AM768="DC4MDB09","DC4",IF(Sheet1!AM768="DC4MDB10","DC4","$False"))))))))))))))))))))</f>
        <v>DC4</v>
      </c>
      <c r="AF768" t="s">
        <v>35</v>
      </c>
      <c r="AG768" t="e">
        <f t="shared" si="70"/>
        <v>#VALUE!</v>
      </c>
      <c r="AH768" t="e">
        <f t="shared" si="71"/>
        <v>#VALUE!</v>
      </c>
      <c r="AI768" t="s">
        <v>11</v>
      </c>
      <c r="AJ768" t="s">
        <v>12</v>
      </c>
      <c r="AK768" t="s">
        <v>13</v>
      </c>
      <c r="AL768" t="s">
        <v>14</v>
      </c>
      <c r="AM768" t="s">
        <v>5</v>
      </c>
      <c r="AN768" t="s">
        <v>15</v>
      </c>
      <c r="AO768" t="s">
        <v>16</v>
      </c>
      <c r="AP768" t="s">
        <v>17</v>
      </c>
      <c r="AQ768" t="s">
        <v>18</v>
      </c>
      <c r="AR768" t="s">
        <v>19</v>
      </c>
    </row>
    <row r="769" spans="1:44" ht="13.5" customHeight="1">
      <c r="A769" s="7"/>
      <c r="B769" s="7"/>
      <c r="C769" s="7"/>
      <c r="D769" s="8"/>
      <c r="F769" s="9" t="str">
        <f>(Sheet1!AE769)</f>
        <v/>
      </c>
      <c r="G769" t="str">
        <f>IF(OR(Sheet1!AH769="Yes",Sheet1!AF769="Yes"),"\\CMFP538\"&amp;Sheet1!AK769,"")</f>
        <v/>
      </c>
      <c r="H769" t="str">
        <f>IF(G769="","",Sheet1!AK769)</f>
        <v/>
      </c>
      <c r="I769" t="str">
        <f>IF(G769="","",Sheet1!AJ769)</f>
        <v/>
      </c>
      <c r="J769" t="e">
        <f>PROPER(Sheet1!Z769)</f>
        <v>#VALUE!</v>
      </c>
      <c r="K769" t="e">
        <f>PROPER(TRIM(IF(ISERROR(Sheet1!N769),Sheet1!Q769,Sheet1!N769)))</f>
        <v>#VALUE!</v>
      </c>
      <c r="L769" t="e">
        <f>PROPER(Sheet1!V769)</f>
        <v>#VALUE!</v>
      </c>
      <c r="M769" t="str">
        <f>TRIM(IF(ISERROR(Sheet1!P769),"",Sheet1!P769))</f>
        <v/>
      </c>
      <c r="N769" s="6" t="e">
        <f>(Sheet1!AA769)</f>
        <v>#VALUE!</v>
      </c>
      <c r="O769" s="6" t="e">
        <f t="shared" si="67"/>
        <v>#VALUE!</v>
      </c>
      <c r="P769" s="6" t="e">
        <f>IF(Sheet1!X769="No","No",IF(Sheet1!X769="","No","Yes"))</f>
        <v>#VALUE!</v>
      </c>
      <c r="Q769" t="e">
        <f>(Sheet1!AB769)</f>
        <v>#VALUE!</v>
      </c>
      <c r="R769" s="6" t="e">
        <f>IF(Sheet1!F769=FALSE,Q769,Sheet1!G769&amp;Sheet1!F769)</f>
        <v>#VALUE!</v>
      </c>
      <c r="S769" s="6" t="e">
        <f t="shared" si="68"/>
        <v>#VALUE!</v>
      </c>
      <c r="T769" s="6" t="e">
        <f>IF(Sheet1!A769=0,"C=US;A= ;P=Regional Municip;O=Lisgar;S="&amp;K769&amp;";"&amp;"G="&amp;L769&amp;";"&amp;"I="&amp;M769&amp;";","C=US;A= ;P=Regional Municip;O=Lisgar;S="&amp;K769&amp;";"&amp;"G="&amp;L769&amp;Sheet1!A769&amp;";"&amp;"I="&amp;M769&amp;";")</f>
        <v>#N/A</v>
      </c>
      <c r="U769" t="str">
        <f ca="1">(Sheet1!AM769)</f>
        <v>DC1MDB06</v>
      </c>
      <c r="V769" t="e">
        <f>(Sheet1!AC769)</f>
        <v>#VALUE!</v>
      </c>
      <c r="W769" t="e">
        <f>Sheet3!D769</f>
        <v>#VALUE!</v>
      </c>
      <c r="X769" t="e">
        <f>Sheet3!E769</f>
        <v>#VALUE!</v>
      </c>
      <c r="Y769" t="str">
        <f t="shared" si="66"/>
        <v/>
      </c>
      <c r="Z769" t="str">
        <f>IF(ISERROR(Sheet1!AI769),"",Sheet1!AI769)</f>
        <v/>
      </c>
      <c r="AA769" t="e">
        <f>IF(Sheet1!W769="Councillors",5120,IF(Sheet1!W769="Information Technology Services Dept.",1024,IF(Sheet1!W769="City Clerk and Solicitor Dept",1953,"No")))</f>
        <v>#VALUE!</v>
      </c>
      <c r="AB769" s="5" t="s">
        <v>96</v>
      </c>
      <c r="AC769" t="e">
        <f>IF(Sheet1!W769="Councillors",4608,IF(Sheet1!W769="Information Technology Services Dept.",921,IF(Sheet1!W769="City Clerk and Solicitor Dept",1855,"No")))</f>
        <v>#VALUE!</v>
      </c>
      <c r="AD769" t="e">
        <f t="shared" si="69"/>
        <v>#VALUE!</v>
      </c>
      <c r="AE769" t="str">
        <f ca="1">IF(Sheet1!AM769="DC1MDB01","DC1",IF(Sheet1!AM769="DC1MDB02","DC1",IF(Sheet1!AM769="DC1MDB03","DC1",IF(Sheet1!AM769="DC1MDB04","DC1",IF(Sheet1!AM769="DC1MDB05","DC1",IF(Sheet1!AM769="DC1MDB06","DC1",IF(Sheet1!AM769="DC1MDB07","DC1",IF(Sheet1!AM769="DC1MDB08","DC1",IF(Sheet1!AM769="DC1MDB09","DC1",IF(Sheet1!AM769="DC1MDB10","DC1",IF(Sheet1!AM769="DC4MDB01","DC4",IF(Sheet1!AM769="DC4MDB02","DC4",IF(Sheet1!AM769="DC4MDB03","DC4",IF(Sheet1!AM769="DC4MDB04","DC4",IF(Sheet1!AM769="DC4MDB05","DC4",IF(Sheet1!AM769="DC4MDB06","DC4",IF(Sheet1!AM769="DC4MDB07","DC4",IF(Sheet1!AM769="DC4MDB08","DC4",IF(Sheet1!AM769="DC4MDB09","DC4",IF(Sheet1!AM769="DC4MDB10","DC4","$False"))))))))))))))))))))</f>
        <v>DC1</v>
      </c>
      <c r="AF769" t="s">
        <v>35</v>
      </c>
      <c r="AG769" t="e">
        <f t="shared" si="70"/>
        <v>#VALUE!</v>
      </c>
      <c r="AH769" t="e">
        <f t="shared" si="71"/>
        <v>#VALUE!</v>
      </c>
      <c r="AI769" t="s">
        <v>11</v>
      </c>
      <c r="AJ769" t="s">
        <v>12</v>
      </c>
      <c r="AK769" t="s">
        <v>13</v>
      </c>
      <c r="AL769" t="s">
        <v>14</v>
      </c>
      <c r="AM769" t="s">
        <v>5</v>
      </c>
      <c r="AN769" t="s">
        <v>15</v>
      </c>
      <c r="AO769" t="s">
        <v>16</v>
      </c>
      <c r="AP769" t="s">
        <v>17</v>
      </c>
      <c r="AQ769" t="s">
        <v>18</v>
      </c>
      <c r="AR769" t="s">
        <v>19</v>
      </c>
    </row>
    <row r="770" spans="1:44" ht="13.5" customHeight="1">
      <c r="A770" s="7"/>
      <c r="B770" s="7"/>
      <c r="C770" s="7"/>
      <c r="D770" s="8"/>
      <c r="F770" s="9" t="str">
        <f>(Sheet1!AE770)</f>
        <v/>
      </c>
      <c r="G770" t="str">
        <f>IF(OR(Sheet1!AH770="Yes",Sheet1!AF770="Yes"),"\\CMFP538\"&amp;Sheet1!AK770,"")</f>
        <v/>
      </c>
      <c r="H770" t="str">
        <f>IF(G770="","",Sheet1!AK770)</f>
        <v/>
      </c>
      <c r="I770" t="str">
        <f>IF(G770="","",Sheet1!AJ770)</f>
        <v/>
      </c>
      <c r="J770" t="e">
        <f>PROPER(Sheet1!Z770)</f>
        <v>#VALUE!</v>
      </c>
      <c r="K770" t="e">
        <f>PROPER(TRIM(IF(ISERROR(Sheet1!N770),Sheet1!Q770,Sheet1!N770)))</f>
        <v>#VALUE!</v>
      </c>
      <c r="L770" t="e">
        <f>PROPER(Sheet1!V770)</f>
        <v>#VALUE!</v>
      </c>
      <c r="M770" t="str">
        <f>TRIM(IF(ISERROR(Sheet1!P770),"",Sheet1!P770))</f>
        <v/>
      </c>
      <c r="N770" s="6" t="e">
        <f>(Sheet1!AA770)</f>
        <v>#VALUE!</v>
      </c>
      <c r="O770" s="6" t="e">
        <f t="shared" si="67"/>
        <v>#VALUE!</v>
      </c>
      <c r="P770" s="6" t="e">
        <f>IF(Sheet1!X770="No","No",IF(Sheet1!X770="","No","Yes"))</f>
        <v>#VALUE!</v>
      </c>
      <c r="Q770" t="e">
        <f>(Sheet1!AB770)</f>
        <v>#VALUE!</v>
      </c>
      <c r="R770" s="6" t="e">
        <f>IF(Sheet1!F770=FALSE,Q770,Sheet1!G770&amp;Sheet1!F770)</f>
        <v>#VALUE!</v>
      </c>
      <c r="S770" s="6" t="e">
        <f t="shared" si="68"/>
        <v>#VALUE!</v>
      </c>
      <c r="T770" s="6" t="e">
        <f>IF(Sheet1!A770=0,"C=US;A= ;P=Regional Municip;O=Lisgar;S="&amp;K770&amp;";"&amp;"G="&amp;L770&amp;";"&amp;"I="&amp;M770&amp;";","C=US;A= ;P=Regional Municip;O=Lisgar;S="&amp;K770&amp;";"&amp;"G="&amp;L770&amp;Sheet1!A770&amp;";"&amp;"I="&amp;M770&amp;";")</f>
        <v>#N/A</v>
      </c>
      <c r="U770" t="str">
        <f ca="1">(Sheet1!AM770)</f>
        <v>DC4MDB09</v>
      </c>
      <c r="V770" t="e">
        <f>(Sheet1!AC770)</f>
        <v>#VALUE!</v>
      </c>
      <c r="W770" t="e">
        <f>Sheet3!D770</f>
        <v>#VALUE!</v>
      </c>
      <c r="X770" t="e">
        <f>Sheet3!E770</f>
        <v>#VALUE!</v>
      </c>
      <c r="Y770" t="str">
        <f t="shared" ref="Y770:Y833" si="72">IF(G770="","","\\CMFP538\e$\USR\"&amp;N770)</f>
        <v/>
      </c>
      <c r="Z770" t="str">
        <f>IF(ISERROR(Sheet1!AI770),"",Sheet1!AI770)</f>
        <v/>
      </c>
      <c r="AA770" t="e">
        <f>IF(Sheet1!W770="Councillors",5120,IF(Sheet1!W770="Information Technology Services Dept.",1024,IF(Sheet1!W770="City Clerk and Solicitor Dept",1953,"No")))</f>
        <v>#VALUE!</v>
      </c>
      <c r="AB770" s="5" t="s">
        <v>96</v>
      </c>
      <c r="AC770" t="e">
        <f>IF(Sheet1!W770="Councillors",4608,IF(Sheet1!W770="Information Technology Services Dept.",921,IF(Sheet1!W770="City Clerk and Solicitor Dept",1855,"No")))</f>
        <v>#VALUE!</v>
      </c>
      <c r="AD770" t="e">
        <f t="shared" si="69"/>
        <v>#VALUE!</v>
      </c>
      <c r="AE770" t="str">
        <f ca="1">IF(Sheet1!AM770="DC1MDB01","DC1",IF(Sheet1!AM770="DC1MDB02","DC1",IF(Sheet1!AM770="DC1MDB03","DC1",IF(Sheet1!AM770="DC1MDB04","DC1",IF(Sheet1!AM770="DC1MDB05","DC1",IF(Sheet1!AM770="DC1MDB06","DC1",IF(Sheet1!AM770="DC1MDB07","DC1",IF(Sheet1!AM770="DC1MDB08","DC1",IF(Sheet1!AM770="DC1MDB09","DC1",IF(Sheet1!AM770="DC1MDB10","DC1",IF(Sheet1!AM770="DC4MDB01","DC4",IF(Sheet1!AM770="DC4MDB02","DC4",IF(Sheet1!AM770="DC4MDB03","DC4",IF(Sheet1!AM770="DC4MDB04","DC4",IF(Sheet1!AM770="DC4MDB05","DC4",IF(Sheet1!AM770="DC4MDB06","DC4",IF(Sheet1!AM770="DC4MDB07","DC4",IF(Sheet1!AM770="DC4MDB08","DC4",IF(Sheet1!AM770="DC4MDB09","DC4",IF(Sheet1!AM770="DC4MDB10","DC4","$False"))))))))))))))))))))</f>
        <v>DC4</v>
      </c>
      <c r="AF770" t="s">
        <v>35</v>
      </c>
      <c r="AG770" t="e">
        <f t="shared" si="70"/>
        <v>#VALUE!</v>
      </c>
      <c r="AH770" t="e">
        <f t="shared" si="71"/>
        <v>#VALUE!</v>
      </c>
      <c r="AI770" t="s">
        <v>11</v>
      </c>
      <c r="AJ770" t="s">
        <v>12</v>
      </c>
      <c r="AK770" t="s">
        <v>13</v>
      </c>
      <c r="AL770" t="s">
        <v>14</v>
      </c>
      <c r="AM770" t="s">
        <v>5</v>
      </c>
      <c r="AN770" t="s">
        <v>15</v>
      </c>
      <c r="AO770" t="s">
        <v>16</v>
      </c>
      <c r="AP770" t="s">
        <v>17</v>
      </c>
      <c r="AQ770" t="s">
        <v>18</v>
      </c>
      <c r="AR770" t="s">
        <v>19</v>
      </c>
    </row>
    <row r="771" spans="1:44" ht="13.5" customHeight="1">
      <c r="A771" s="7"/>
      <c r="B771" s="7"/>
      <c r="C771" s="7"/>
      <c r="D771" s="8"/>
      <c r="F771" s="9" t="str">
        <f>(Sheet1!AE771)</f>
        <v/>
      </c>
      <c r="G771" t="str">
        <f>IF(OR(Sheet1!AH771="Yes",Sheet1!AF771="Yes"),"\\CMFP538\"&amp;Sheet1!AK771,"")</f>
        <v/>
      </c>
      <c r="H771" t="str">
        <f>IF(G771="","",Sheet1!AK771)</f>
        <v/>
      </c>
      <c r="I771" t="str">
        <f>IF(G771="","",Sheet1!AJ771)</f>
        <v/>
      </c>
      <c r="J771" t="e">
        <f>PROPER(Sheet1!Z771)</f>
        <v>#VALUE!</v>
      </c>
      <c r="K771" t="e">
        <f>PROPER(TRIM(IF(ISERROR(Sheet1!N771),Sheet1!Q771,Sheet1!N771)))</f>
        <v>#VALUE!</v>
      </c>
      <c r="L771" t="e">
        <f>PROPER(Sheet1!V771)</f>
        <v>#VALUE!</v>
      </c>
      <c r="M771" t="str">
        <f>TRIM(IF(ISERROR(Sheet1!P771),"",Sheet1!P771))</f>
        <v/>
      </c>
      <c r="N771" s="6" t="e">
        <f>(Sheet1!AA771)</f>
        <v>#VALUE!</v>
      </c>
      <c r="O771" s="6" t="e">
        <f t="shared" ref="O771:O834" si="73">LOWER(N771)</f>
        <v>#VALUE!</v>
      </c>
      <c r="P771" s="6" t="e">
        <f>IF(Sheet1!X771="No","No",IF(Sheet1!X771="","No","Yes"))</f>
        <v>#VALUE!</v>
      </c>
      <c r="Q771" t="e">
        <f>(Sheet1!AB771)</f>
        <v>#VALUE!</v>
      </c>
      <c r="R771" s="6" t="e">
        <f>IF(Sheet1!F771=FALSE,Q771,Sheet1!G771&amp;Sheet1!F771)</f>
        <v>#VALUE!</v>
      </c>
      <c r="S771" s="6" t="e">
        <f t="shared" ref="S771:S834" si="74">"RFAX:"&amp;Q771</f>
        <v>#VALUE!</v>
      </c>
      <c r="T771" s="6" t="e">
        <f>IF(Sheet1!A771=0,"C=US;A= ;P=Regional Municip;O=Lisgar;S="&amp;K771&amp;";"&amp;"G="&amp;L771&amp;";"&amp;"I="&amp;M771&amp;";","C=US;A= ;P=Regional Municip;O=Lisgar;S="&amp;K771&amp;";"&amp;"G="&amp;L771&amp;Sheet1!A771&amp;";"&amp;"I="&amp;M771&amp;";")</f>
        <v>#N/A</v>
      </c>
      <c r="U771" t="str">
        <f ca="1">(Sheet1!AM771)</f>
        <v>DC4MDB07</v>
      </c>
      <c r="V771" t="e">
        <f>(Sheet1!AC771)</f>
        <v>#VALUE!</v>
      </c>
      <c r="W771" t="e">
        <f>Sheet3!D771</f>
        <v>#VALUE!</v>
      </c>
      <c r="X771" t="e">
        <f>Sheet3!E771</f>
        <v>#VALUE!</v>
      </c>
      <c r="Y771" t="str">
        <f t="shared" si="72"/>
        <v/>
      </c>
      <c r="Z771" t="str">
        <f>IF(ISERROR(Sheet1!AI771),"",Sheet1!AI771)</f>
        <v/>
      </c>
      <c r="AA771" t="e">
        <f>IF(Sheet1!W771="Councillors",5120,IF(Sheet1!W771="Information Technology Services Dept.",1024,IF(Sheet1!W771="City Clerk and Solicitor Dept",1953,"No")))</f>
        <v>#VALUE!</v>
      </c>
      <c r="AB771" s="5" t="s">
        <v>96</v>
      </c>
      <c r="AC771" t="e">
        <f>IF(Sheet1!W771="Councillors",4608,IF(Sheet1!W771="Information Technology Services Dept.",921,IF(Sheet1!W771="City Clerk and Solicitor Dept",1855,"No")))</f>
        <v>#VALUE!</v>
      </c>
      <c r="AD771" t="e">
        <f t="shared" ref="AD771:AD834" si="75">IF(AC771&gt;="0","Yes","No")</f>
        <v>#VALUE!</v>
      </c>
      <c r="AE771" t="str">
        <f ca="1">IF(Sheet1!AM771="DC1MDB01","DC1",IF(Sheet1!AM771="DC1MDB02","DC1",IF(Sheet1!AM771="DC1MDB03","DC1",IF(Sheet1!AM771="DC1MDB04","DC1",IF(Sheet1!AM771="DC1MDB05","DC1",IF(Sheet1!AM771="DC1MDB06","DC1",IF(Sheet1!AM771="DC1MDB07","DC1",IF(Sheet1!AM771="DC1MDB08","DC1",IF(Sheet1!AM771="DC1MDB09","DC1",IF(Sheet1!AM771="DC1MDB10","DC1",IF(Sheet1!AM771="DC4MDB01","DC4",IF(Sheet1!AM771="DC4MDB02","DC4",IF(Sheet1!AM771="DC4MDB03","DC4",IF(Sheet1!AM771="DC4MDB04","DC4",IF(Sheet1!AM771="DC4MDB05","DC4",IF(Sheet1!AM771="DC4MDB06","DC4",IF(Sheet1!AM771="DC4MDB07","DC4",IF(Sheet1!AM771="DC4MDB08","DC4",IF(Sheet1!AM771="DC4MDB09","DC4",IF(Sheet1!AM771="DC4MDB10","DC4","$False"))))))))))))))))))))</f>
        <v>DC4</v>
      </c>
      <c r="AF771" t="s">
        <v>35</v>
      </c>
      <c r="AG771" t="e">
        <f t="shared" ref="AG771:AG834" si="76">IF(AA771=5120,"5GB",IF(AA771=1024,"1GB",IF(AA771=1953,"2GB","512MB")))</f>
        <v>#VALUE!</v>
      </c>
      <c r="AH771" t="e">
        <f t="shared" ref="AH771:AH834" si="77">IF(Q771="","","\&gt;C2C ArchiveOne Email Auto delete "&amp;AE771)</f>
        <v>#VALUE!</v>
      </c>
      <c r="AI771" t="s">
        <v>11</v>
      </c>
      <c r="AJ771" t="s">
        <v>12</v>
      </c>
      <c r="AK771" t="s">
        <v>13</v>
      </c>
      <c r="AL771" t="s">
        <v>14</v>
      </c>
      <c r="AM771" t="s">
        <v>5</v>
      </c>
      <c r="AN771" t="s">
        <v>15</v>
      </c>
      <c r="AO771" t="s">
        <v>16</v>
      </c>
      <c r="AP771" t="s">
        <v>17</v>
      </c>
      <c r="AQ771" t="s">
        <v>18</v>
      </c>
      <c r="AR771" t="s">
        <v>19</v>
      </c>
    </row>
    <row r="772" spans="1:44" ht="13.5" customHeight="1">
      <c r="A772" s="7"/>
      <c r="B772" s="7"/>
      <c r="C772" s="7"/>
      <c r="D772" s="8"/>
      <c r="F772" s="9" t="str">
        <f>(Sheet1!AE772)</f>
        <v/>
      </c>
      <c r="G772" t="str">
        <f>IF(OR(Sheet1!AH772="Yes",Sheet1!AF772="Yes"),"\\CMFP538\"&amp;Sheet1!AK772,"")</f>
        <v/>
      </c>
      <c r="H772" t="str">
        <f>IF(G772="","",Sheet1!AK772)</f>
        <v/>
      </c>
      <c r="I772" t="str">
        <f>IF(G772="","",Sheet1!AJ772)</f>
        <v/>
      </c>
      <c r="J772" t="e">
        <f>PROPER(Sheet1!Z772)</f>
        <v>#VALUE!</v>
      </c>
      <c r="K772" t="e">
        <f>PROPER(TRIM(IF(ISERROR(Sheet1!N772),Sheet1!Q772,Sheet1!N772)))</f>
        <v>#VALUE!</v>
      </c>
      <c r="L772" t="e">
        <f>PROPER(Sheet1!V772)</f>
        <v>#VALUE!</v>
      </c>
      <c r="M772" t="str">
        <f>TRIM(IF(ISERROR(Sheet1!P772),"",Sheet1!P772))</f>
        <v/>
      </c>
      <c r="N772" s="6" t="e">
        <f>(Sheet1!AA772)</f>
        <v>#VALUE!</v>
      </c>
      <c r="O772" s="6" t="e">
        <f t="shared" si="73"/>
        <v>#VALUE!</v>
      </c>
      <c r="P772" s="6" t="e">
        <f>IF(Sheet1!X772="No","No",IF(Sheet1!X772="","No","Yes"))</f>
        <v>#VALUE!</v>
      </c>
      <c r="Q772" t="e">
        <f>(Sheet1!AB772)</f>
        <v>#VALUE!</v>
      </c>
      <c r="R772" s="6" t="e">
        <f>IF(Sheet1!F772=FALSE,Q772,Sheet1!G772&amp;Sheet1!F772)</f>
        <v>#VALUE!</v>
      </c>
      <c r="S772" s="6" t="e">
        <f t="shared" si="74"/>
        <v>#VALUE!</v>
      </c>
      <c r="T772" s="6" t="e">
        <f>IF(Sheet1!A772=0,"C=US;A= ;P=Regional Municip;O=Lisgar;S="&amp;K772&amp;";"&amp;"G="&amp;L772&amp;";"&amp;"I="&amp;M772&amp;";","C=US;A= ;P=Regional Municip;O=Lisgar;S="&amp;K772&amp;";"&amp;"G="&amp;L772&amp;Sheet1!A772&amp;";"&amp;"I="&amp;M772&amp;";")</f>
        <v>#N/A</v>
      </c>
      <c r="U772" t="str">
        <f ca="1">(Sheet1!AM772)</f>
        <v>DC1MDB06</v>
      </c>
      <c r="V772" t="e">
        <f>(Sheet1!AC772)</f>
        <v>#VALUE!</v>
      </c>
      <c r="W772" t="e">
        <f>Sheet3!D772</f>
        <v>#VALUE!</v>
      </c>
      <c r="X772" t="e">
        <f>Sheet3!E772</f>
        <v>#VALUE!</v>
      </c>
      <c r="Y772" t="str">
        <f t="shared" si="72"/>
        <v/>
      </c>
      <c r="Z772" t="str">
        <f>IF(ISERROR(Sheet1!AI772),"",Sheet1!AI772)</f>
        <v/>
      </c>
      <c r="AA772" t="e">
        <f>IF(Sheet1!W772="Councillors",5120,IF(Sheet1!W772="Information Technology Services Dept.",1024,IF(Sheet1!W772="City Clerk and Solicitor Dept",1953,"No")))</f>
        <v>#VALUE!</v>
      </c>
      <c r="AB772" s="5" t="s">
        <v>96</v>
      </c>
      <c r="AC772" t="e">
        <f>IF(Sheet1!W772="Councillors",4608,IF(Sheet1!W772="Information Technology Services Dept.",921,IF(Sheet1!W772="City Clerk and Solicitor Dept",1855,"No")))</f>
        <v>#VALUE!</v>
      </c>
      <c r="AD772" t="e">
        <f t="shared" si="75"/>
        <v>#VALUE!</v>
      </c>
      <c r="AE772" t="str">
        <f ca="1">IF(Sheet1!AM772="DC1MDB01","DC1",IF(Sheet1!AM772="DC1MDB02","DC1",IF(Sheet1!AM772="DC1MDB03","DC1",IF(Sheet1!AM772="DC1MDB04","DC1",IF(Sheet1!AM772="DC1MDB05","DC1",IF(Sheet1!AM772="DC1MDB06","DC1",IF(Sheet1!AM772="DC1MDB07","DC1",IF(Sheet1!AM772="DC1MDB08","DC1",IF(Sheet1!AM772="DC1MDB09","DC1",IF(Sheet1!AM772="DC1MDB10","DC1",IF(Sheet1!AM772="DC4MDB01","DC4",IF(Sheet1!AM772="DC4MDB02","DC4",IF(Sheet1!AM772="DC4MDB03","DC4",IF(Sheet1!AM772="DC4MDB04","DC4",IF(Sheet1!AM772="DC4MDB05","DC4",IF(Sheet1!AM772="DC4MDB06","DC4",IF(Sheet1!AM772="DC4MDB07","DC4",IF(Sheet1!AM772="DC4MDB08","DC4",IF(Sheet1!AM772="DC4MDB09","DC4",IF(Sheet1!AM772="DC4MDB10","DC4","$False"))))))))))))))))))))</f>
        <v>DC1</v>
      </c>
      <c r="AF772" t="s">
        <v>35</v>
      </c>
      <c r="AG772" t="e">
        <f t="shared" si="76"/>
        <v>#VALUE!</v>
      </c>
      <c r="AH772" t="e">
        <f t="shared" si="77"/>
        <v>#VALUE!</v>
      </c>
      <c r="AI772" t="s">
        <v>11</v>
      </c>
      <c r="AJ772" t="s">
        <v>12</v>
      </c>
      <c r="AK772" t="s">
        <v>13</v>
      </c>
      <c r="AL772" t="s">
        <v>14</v>
      </c>
      <c r="AM772" t="s">
        <v>5</v>
      </c>
      <c r="AN772" t="s">
        <v>15</v>
      </c>
      <c r="AO772" t="s">
        <v>16</v>
      </c>
      <c r="AP772" t="s">
        <v>17</v>
      </c>
      <c r="AQ772" t="s">
        <v>18</v>
      </c>
      <c r="AR772" t="s">
        <v>19</v>
      </c>
    </row>
    <row r="773" spans="1:44" ht="13.5" customHeight="1">
      <c r="A773" s="7"/>
      <c r="B773" s="7"/>
      <c r="C773" s="7"/>
      <c r="D773" s="8"/>
      <c r="F773" s="9" t="str">
        <f>(Sheet1!AE773)</f>
        <v/>
      </c>
      <c r="G773" t="str">
        <f>IF(OR(Sheet1!AH773="Yes",Sheet1!AF773="Yes"),"\\CMFP538\"&amp;Sheet1!AK773,"")</f>
        <v/>
      </c>
      <c r="H773" t="str">
        <f>IF(G773="","",Sheet1!AK773)</f>
        <v/>
      </c>
      <c r="I773" t="str">
        <f>IF(G773="","",Sheet1!AJ773)</f>
        <v/>
      </c>
      <c r="J773" t="e">
        <f>PROPER(Sheet1!Z773)</f>
        <v>#VALUE!</v>
      </c>
      <c r="K773" t="e">
        <f>PROPER(TRIM(IF(ISERROR(Sheet1!N773),Sheet1!Q773,Sheet1!N773)))</f>
        <v>#VALUE!</v>
      </c>
      <c r="L773" t="e">
        <f>PROPER(Sheet1!V773)</f>
        <v>#VALUE!</v>
      </c>
      <c r="M773" t="str">
        <f>TRIM(IF(ISERROR(Sheet1!P773),"",Sheet1!P773))</f>
        <v/>
      </c>
      <c r="N773" s="6" t="e">
        <f>(Sheet1!AA773)</f>
        <v>#VALUE!</v>
      </c>
      <c r="O773" s="6" t="e">
        <f t="shared" si="73"/>
        <v>#VALUE!</v>
      </c>
      <c r="P773" s="6" t="e">
        <f>IF(Sheet1!X773="No","No",IF(Sheet1!X773="","No","Yes"))</f>
        <v>#VALUE!</v>
      </c>
      <c r="Q773" t="e">
        <f>(Sheet1!AB773)</f>
        <v>#VALUE!</v>
      </c>
      <c r="R773" s="6" t="e">
        <f>IF(Sheet1!F773=FALSE,Q773,Sheet1!G773&amp;Sheet1!F773)</f>
        <v>#VALUE!</v>
      </c>
      <c r="S773" s="6" t="e">
        <f t="shared" si="74"/>
        <v>#VALUE!</v>
      </c>
      <c r="T773" s="6" t="e">
        <f>IF(Sheet1!A773=0,"C=US;A= ;P=Regional Municip;O=Lisgar;S="&amp;K773&amp;";"&amp;"G="&amp;L773&amp;";"&amp;"I="&amp;M773&amp;";","C=US;A= ;P=Regional Municip;O=Lisgar;S="&amp;K773&amp;";"&amp;"G="&amp;L773&amp;Sheet1!A773&amp;";"&amp;"I="&amp;M773&amp;";")</f>
        <v>#N/A</v>
      </c>
      <c r="U773" t="str">
        <f ca="1">(Sheet1!AM773)</f>
        <v>DC4MDB07</v>
      </c>
      <c r="V773" t="e">
        <f>(Sheet1!AC773)</f>
        <v>#VALUE!</v>
      </c>
      <c r="W773" t="e">
        <f>Sheet3!D773</f>
        <v>#VALUE!</v>
      </c>
      <c r="X773" t="e">
        <f>Sheet3!E773</f>
        <v>#VALUE!</v>
      </c>
      <c r="Y773" t="str">
        <f t="shared" si="72"/>
        <v/>
      </c>
      <c r="Z773" t="str">
        <f>IF(ISERROR(Sheet1!AI773),"",Sheet1!AI773)</f>
        <v/>
      </c>
      <c r="AA773" t="e">
        <f>IF(Sheet1!W773="Councillors",5120,IF(Sheet1!W773="Information Technology Services Dept.",1024,IF(Sheet1!W773="City Clerk and Solicitor Dept",1953,"No")))</f>
        <v>#VALUE!</v>
      </c>
      <c r="AB773" s="5" t="s">
        <v>96</v>
      </c>
      <c r="AC773" t="e">
        <f>IF(Sheet1!W773="Councillors",4608,IF(Sheet1!W773="Information Technology Services Dept.",921,IF(Sheet1!W773="City Clerk and Solicitor Dept",1855,"No")))</f>
        <v>#VALUE!</v>
      </c>
      <c r="AD773" t="e">
        <f t="shared" si="75"/>
        <v>#VALUE!</v>
      </c>
      <c r="AE773" t="str">
        <f ca="1">IF(Sheet1!AM773="DC1MDB01","DC1",IF(Sheet1!AM773="DC1MDB02","DC1",IF(Sheet1!AM773="DC1MDB03","DC1",IF(Sheet1!AM773="DC1MDB04","DC1",IF(Sheet1!AM773="DC1MDB05","DC1",IF(Sheet1!AM773="DC1MDB06","DC1",IF(Sheet1!AM773="DC1MDB07","DC1",IF(Sheet1!AM773="DC1MDB08","DC1",IF(Sheet1!AM773="DC1MDB09","DC1",IF(Sheet1!AM773="DC1MDB10","DC1",IF(Sheet1!AM773="DC4MDB01","DC4",IF(Sheet1!AM773="DC4MDB02","DC4",IF(Sheet1!AM773="DC4MDB03","DC4",IF(Sheet1!AM773="DC4MDB04","DC4",IF(Sheet1!AM773="DC4MDB05","DC4",IF(Sheet1!AM773="DC4MDB06","DC4",IF(Sheet1!AM773="DC4MDB07","DC4",IF(Sheet1!AM773="DC4MDB08","DC4",IF(Sheet1!AM773="DC4MDB09","DC4",IF(Sheet1!AM773="DC4MDB10","DC4","$False"))))))))))))))))))))</f>
        <v>DC4</v>
      </c>
      <c r="AF773" t="s">
        <v>35</v>
      </c>
      <c r="AG773" t="e">
        <f t="shared" si="76"/>
        <v>#VALUE!</v>
      </c>
      <c r="AH773" t="e">
        <f t="shared" si="77"/>
        <v>#VALUE!</v>
      </c>
      <c r="AI773" t="s">
        <v>11</v>
      </c>
      <c r="AJ773" t="s">
        <v>12</v>
      </c>
      <c r="AK773" t="s">
        <v>13</v>
      </c>
      <c r="AL773" t="s">
        <v>14</v>
      </c>
      <c r="AM773" t="s">
        <v>5</v>
      </c>
      <c r="AN773" t="s">
        <v>15</v>
      </c>
      <c r="AO773" t="s">
        <v>16</v>
      </c>
      <c r="AP773" t="s">
        <v>17</v>
      </c>
      <c r="AQ773" t="s">
        <v>18</v>
      </c>
      <c r="AR773" t="s">
        <v>19</v>
      </c>
    </row>
    <row r="774" spans="1:44" ht="13.5" customHeight="1">
      <c r="A774" s="7"/>
      <c r="B774" s="7"/>
      <c r="C774" s="7"/>
      <c r="D774" s="8"/>
      <c r="F774" s="9" t="str">
        <f>(Sheet1!AE774)</f>
        <v/>
      </c>
      <c r="G774" t="str">
        <f>IF(OR(Sheet1!AH774="Yes",Sheet1!AF774="Yes"),"\\CMFP538\"&amp;Sheet1!AK774,"")</f>
        <v/>
      </c>
      <c r="H774" t="str">
        <f>IF(G774="","",Sheet1!AK774)</f>
        <v/>
      </c>
      <c r="I774" t="str">
        <f>IF(G774="","",Sheet1!AJ774)</f>
        <v/>
      </c>
      <c r="J774" t="e">
        <f>PROPER(Sheet1!Z774)</f>
        <v>#VALUE!</v>
      </c>
      <c r="K774" t="e">
        <f>PROPER(TRIM(IF(ISERROR(Sheet1!N774),Sheet1!Q774,Sheet1!N774)))</f>
        <v>#VALUE!</v>
      </c>
      <c r="L774" t="e">
        <f>PROPER(Sheet1!V774)</f>
        <v>#VALUE!</v>
      </c>
      <c r="M774" t="str">
        <f>TRIM(IF(ISERROR(Sheet1!P774),"",Sheet1!P774))</f>
        <v/>
      </c>
      <c r="N774" s="6" t="e">
        <f>(Sheet1!AA774)</f>
        <v>#VALUE!</v>
      </c>
      <c r="O774" s="6" t="e">
        <f t="shared" si="73"/>
        <v>#VALUE!</v>
      </c>
      <c r="P774" s="6" t="e">
        <f>IF(Sheet1!X774="No","No",IF(Sheet1!X774="","No","Yes"))</f>
        <v>#VALUE!</v>
      </c>
      <c r="Q774" t="e">
        <f>(Sheet1!AB774)</f>
        <v>#VALUE!</v>
      </c>
      <c r="R774" s="6" t="e">
        <f>IF(Sheet1!F774=FALSE,Q774,Sheet1!G774&amp;Sheet1!F774)</f>
        <v>#VALUE!</v>
      </c>
      <c r="S774" s="6" t="e">
        <f t="shared" si="74"/>
        <v>#VALUE!</v>
      </c>
      <c r="T774" s="6" t="e">
        <f>IF(Sheet1!A774=0,"C=US;A= ;P=Regional Municip;O=Lisgar;S="&amp;K774&amp;";"&amp;"G="&amp;L774&amp;";"&amp;"I="&amp;M774&amp;";","C=US;A= ;P=Regional Municip;O=Lisgar;S="&amp;K774&amp;";"&amp;"G="&amp;L774&amp;Sheet1!A774&amp;";"&amp;"I="&amp;M774&amp;";")</f>
        <v>#N/A</v>
      </c>
      <c r="U774" t="str">
        <f ca="1">(Sheet1!AM774)</f>
        <v>DC4MDB04</v>
      </c>
      <c r="V774" t="e">
        <f>(Sheet1!AC774)</f>
        <v>#VALUE!</v>
      </c>
      <c r="W774" t="e">
        <f>Sheet3!D774</f>
        <v>#VALUE!</v>
      </c>
      <c r="X774" t="e">
        <f>Sheet3!E774</f>
        <v>#VALUE!</v>
      </c>
      <c r="Y774" t="str">
        <f t="shared" si="72"/>
        <v/>
      </c>
      <c r="Z774" t="str">
        <f>IF(ISERROR(Sheet1!AI774),"",Sheet1!AI774)</f>
        <v/>
      </c>
      <c r="AA774" t="e">
        <f>IF(Sheet1!W774="Councillors",5120,IF(Sheet1!W774="Information Technology Services Dept.",1024,IF(Sheet1!W774="City Clerk and Solicitor Dept",1953,"No")))</f>
        <v>#VALUE!</v>
      </c>
      <c r="AB774" s="5" t="s">
        <v>96</v>
      </c>
      <c r="AC774" t="e">
        <f>IF(Sheet1!W774="Councillors",4608,IF(Sheet1!W774="Information Technology Services Dept.",921,IF(Sheet1!W774="City Clerk and Solicitor Dept",1855,"No")))</f>
        <v>#VALUE!</v>
      </c>
      <c r="AD774" t="e">
        <f t="shared" si="75"/>
        <v>#VALUE!</v>
      </c>
      <c r="AE774" t="str">
        <f ca="1">IF(Sheet1!AM774="DC1MDB01","DC1",IF(Sheet1!AM774="DC1MDB02","DC1",IF(Sheet1!AM774="DC1MDB03","DC1",IF(Sheet1!AM774="DC1MDB04","DC1",IF(Sheet1!AM774="DC1MDB05","DC1",IF(Sheet1!AM774="DC1MDB06","DC1",IF(Sheet1!AM774="DC1MDB07","DC1",IF(Sheet1!AM774="DC1MDB08","DC1",IF(Sheet1!AM774="DC1MDB09","DC1",IF(Sheet1!AM774="DC1MDB10","DC1",IF(Sheet1!AM774="DC4MDB01","DC4",IF(Sheet1!AM774="DC4MDB02","DC4",IF(Sheet1!AM774="DC4MDB03","DC4",IF(Sheet1!AM774="DC4MDB04","DC4",IF(Sheet1!AM774="DC4MDB05","DC4",IF(Sheet1!AM774="DC4MDB06","DC4",IF(Sheet1!AM774="DC4MDB07","DC4",IF(Sheet1!AM774="DC4MDB08","DC4",IF(Sheet1!AM774="DC4MDB09","DC4",IF(Sheet1!AM774="DC4MDB10","DC4","$False"))))))))))))))))))))</f>
        <v>DC4</v>
      </c>
      <c r="AF774" t="s">
        <v>35</v>
      </c>
      <c r="AG774" t="e">
        <f t="shared" si="76"/>
        <v>#VALUE!</v>
      </c>
      <c r="AH774" t="e">
        <f t="shared" si="77"/>
        <v>#VALUE!</v>
      </c>
      <c r="AI774" t="s">
        <v>11</v>
      </c>
      <c r="AJ774" t="s">
        <v>12</v>
      </c>
      <c r="AK774" t="s">
        <v>13</v>
      </c>
      <c r="AL774" t="s">
        <v>14</v>
      </c>
      <c r="AM774" t="s">
        <v>5</v>
      </c>
      <c r="AN774" t="s">
        <v>15</v>
      </c>
      <c r="AO774" t="s">
        <v>16</v>
      </c>
      <c r="AP774" t="s">
        <v>17</v>
      </c>
      <c r="AQ774" t="s">
        <v>18</v>
      </c>
      <c r="AR774" t="s">
        <v>19</v>
      </c>
    </row>
    <row r="775" spans="1:44" ht="13.5" customHeight="1">
      <c r="A775" s="7"/>
      <c r="B775" s="7"/>
      <c r="C775" s="7"/>
      <c r="D775" s="8"/>
      <c r="F775" s="9" t="str">
        <f>(Sheet1!AE775)</f>
        <v/>
      </c>
      <c r="G775" t="str">
        <f>IF(OR(Sheet1!AH775="Yes",Sheet1!AF775="Yes"),"\\CMFP538\"&amp;Sheet1!AK775,"")</f>
        <v/>
      </c>
      <c r="H775" t="str">
        <f>IF(G775="","",Sheet1!AK775)</f>
        <v/>
      </c>
      <c r="I775" t="str">
        <f>IF(G775="","",Sheet1!AJ775)</f>
        <v/>
      </c>
      <c r="J775" t="e">
        <f>PROPER(Sheet1!Z775)</f>
        <v>#VALUE!</v>
      </c>
      <c r="K775" t="e">
        <f>PROPER(TRIM(IF(ISERROR(Sheet1!N775),Sheet1!Q775,Sheet1!N775)))</f>
        <v>#VALUE!</v>
      </c>
      <c r="L775" t="e">
        <f>PROPER(Sheet1!V775)</f>
        <v>#VALUE!</v>
      </c>
      <c r="M775" t="str">
        <f>TRIM(IF(ISERROR(Sheet1!P775),"",Sheet1!P775))</f>
        <v/>
      </c>
      <c r="N775" s="6" t="e">
        <f>(Sheet1!AA775)</f>
        <v>#VALUE!</v>
      </c>
      <c r="O775" s="6" t="e">
        <f t="shared" si="73"/>
        <v>#VALUE!</v>
      </c>
      <c r="P775" s="6" t="e">
        <f>IF(Sheet1!X775="No","No",IF(Sheet1!X775="","No","Yes"))</f>
        <v>#VALUE!</v>
      </c>
      <c r="Q775" t="e">
        <f>(Sheet1!AB775)</f>
        <v>#VALUE!</v>
      </c>
      <c r="R775" s="6" t="e">
        <f>IF(Sheet1!F775=FALSE,Q775,Sheet1!G775&amp;Sheet1!F775)</f>
        <v>#VALUE!</v>
      </c>
      <c r="S775" s="6" t="e">
        <f t="shared" si="74"/>
        <v>#VALUE!</v>
      </c>
      <c r="T775" s="6" t="e">
        <f>IF(Sheet1!A775=0,"C=US;A= ;P=Regional Municip;O=Lisgar;S="&amp;K775&amp;";"&amp;"G="&amp;L775&amp;";"&amp;"I="&amp;M775&amp;";","C=US;A= ;P=Regional Municip;O=Lisgar;S="&amp;K775&amp;";"&amp;"G="&amp;L775&amp;Sheet1!A775&amp;";"&amp;"I="&amp;M775&amp;";")</f>
        <v>#N/A</v>
      </c>
      <c r="U775" t="str">
        <f ca="1">(Sheet1!AM775)</f>
        <v>DC1MDB07</v>
      </c>
      <c r="V775" t="e">
        <f>(Sheet1!AC775)</f>
        <v>#VALUE!</v>
      </c>
      <c r="W775" t="e">
        <f>Sheet3!D775</f>
        <v>#VALUE!</v>
      </c>
      <c r="X775" t="e">
        <f>Sheet3!E775</f>
        <v>#VALUE!</v>
      </c>
      <c r="Y775" t="str">
        <f t="shared" si="72"/>
        <v/>
      </c>
      <c r="Z775" t="str">
        <f>IF(ISERROR(Sheet1!AI775),"",Sheet1!AI775)</f>
        <v/>
      </c>
      <c r="AA775" t="e">
        <f>IF(Sheet1!W775="Councillors",5120,IF(Sheet1!W775="Information Technology Services Dept.",1024,IF(Sheet1!W775="City Clerk and Solicitor Dept",1953,"No")))</f>
        <v>#VALUE!</v>
      </c>
      <c r="AB775" s="5" t="s">
        <v>96</v>
      </c>
      <c r="AC775" t="e">
        <f>IF(Sheet1!W775="Councillors",4608,IF(Sheet1!W775="Information Technology Services Dept.",921,IF(Sheet1!W775="City Clerk and Solicitor Dept",1855,"No")))</f>
        <v>#VALUE!</v>
      </c>
      <c r="AD775" t="e">
        <f t="shared" si="75"/>
        <v>#VALUE!</v>
      </c>
      <c r="AE775" t="str">
        <f ca="1">IF(Sheet1!AM775="DC1MDB01","DC1",IF(Sheet1!AM775="DC1MDB02","DC1",IF(Sheet1!AM775="DC1MDB03","DC1",IF(Sheet1!AM775="DC1MDB04","DC1",IF(Sheet1!AM775="DC1MDB05","DC1",IF(Sheet1!AM775="DC1MDB06","DC1",IF(Sheet1!AM775="DC1MDB07","DC1",IF(Sheet1!AM775="DC1MDB08","DC1",IF(Sheet1!AM775="DC1MDB09","DC1",IF(Sheet1!AM775="DC1MDB10","DC1",IF(Sheet1!AM775="DC4MDB01","DC4",IF(Sheet1!AM775="DC4MDB02","DC4",IF(Sheet1!AM775="DC4MDB03","DC4",IF(Sheet1!AM775="DC4MDB04","DC4",IF(Sheet1!AM775="DC4MDB05","DC4",IF(Sheet1!AM775="DC4MDB06","DC4",IF(Sheet1!AM775="DC4MDB07","DC4",IF(Sheet1!AM775="DC4MDB08","DC4",IF(Sheet1!AM775="DC4MDB09","DC4",IF(Sheet1!AM775="DC4MDB10","DC4","$False"))))))))))))))))))))</f>
        <v>DC1</v>
      </c>
      <c r="AF775" t="s">
        <v>35</v>
      </c>
      <c r="AG775" t="e">
        <f t="shared" si="76"/>
        <v>#VALUE!</v>
      </c>
      <c r="AH775" t="e">
        <f t="shared" si="77"/>
        <v>#VALUE!</v>
      </c>
      <c r="AI775" t="s">
        <v>11</v>
      </c>
      <c r="AJ775" t="s">
        <v>12</v>
      </c>
      <c r="AK775" t="s">
        <v>13</v>
      </c>
      <c r="AL775" t="s">
        <v>14</v>
      </c>
      <c r="AM775" t="s">
        <v>5</v>
      </c>
      <c r="AN775" t="s">
        <v>15</v>
      </c>
      <c r="AO775" t="s">
        <v>16</v>
      </c>
      <c r="AP775" t="s">
        <v>17</v>
      </c>
      <c r="AQ775" t="s">
        <v>18</v>
      </c>
      <c r="AR775" t="s">
        <v>19</v>
      </c>
    </row>
    <row r="776" spans="1:44" ht="13.5" customHeight="1">
      <c r="A776" s="7"/>
      <c r="B776" s="7"/>
      <c r="C776" s="7"/>
      <c r="D776" s="8"/>
      <c r="F776" s="9" t="str">
        <f>(Sheet1!AE776)</f>
        <v/>
      </c>
      <c r="G776" t="str">
        <f>IF(OR(Sheet1!AH776="Yes",Sheet1!AF776="Yes"),"\\CMFP538\"&amp;Sheet1!AK776,"")</f>
        <v/>
      </c>
      <c r="H776" t="str">
        <f>IF(G776="","",Sheet1!AK776)</f>
        <v/>
      </c>
      <c r="I776" t="str">
        <f>IF(G776="","",Sheet1!AJ776)</f>
        <v/>
      </c>
      <c r="J776" t="e">
        <f>PROPER(Sheet1!Z776)</f>
        <v>#VALUE!</v>
      </c>
      <c r="K776" t="e">
        <f>PROPER(TRIM(IF(ISERROR(Sheet1!N776),Sheet1!Q776,Sheet1!N776)))</f>
        <v>#VALUE!</v>
      </c>
      <c r="L776" t="e">
        <f>PROPER(Sheet1!V776)</f>
        <v>#VALUE!</v>
      </c>
      <c r="M776" t="str">
        <f>TRIM(IF(ISERROR(Sheet1!P776),"",Sheet1!P776))</f>
        <v/>
      </c>
      <c r="N776" s="6" t="e">
        <f>(Sheet1!AA776)</f>
        <v>#VALUE!</v>
      </c>
      <c r="O776" s="6" t="e">
        <f t="shared" si="73"/>
        <v>#VALUE!</v>
      </c>
      <c r="P776" s="6" t="e">
        <f>IF(Sheet1!X776="No","No",IF(Sheet1!X776="","No","Yes"))</f>
        <v>#VALUE!</v>
      </c>
      <c r="Q776" t="e">
        <f>(Sheet1!AB776)</f>
        <v>#VALUE!</v>
      </c>
      <c r="R776" s="6" t="e">
        <f>IF(Sheet1!F776=FALSE,Q776,Sheet1!G776&amp;Sheet1!F776)</f>
        <v>#VALUE!</v>
      </c>
      <c r="S776" s="6" t="e">
        <f t="shared" si="74"/>
        <v>#VALUE!</v>
      </c>
      <c r="T776" s="6" t="e">
        <f>IF(Sheet1!A776=0,"C=US;A= ;P=Regional Municip;O=Lisgar;S="&amp;K776&amp;";"&amp;"G="&amp;L776&amp;";"&amp;"I="&amp;M776&amp;";","C=US;A= ;P=Regional Municip;O=Lisgar;S="&amp;K776&amp;";"&amp;"G="&amp;L776&amp;Sheet1!A776&amp;";"&amp;"I="&amp;M776&amp;";")</f>
        <v>#N/A</v>
      </c>
      <c r="U776" t="str">
        <f ca="1">(Sheet1!AM776)</f>
        <v>DC4MDB07</v>
      </c>
      <c r="V776" t="e">
        <f>(Sheet1!AC776)</f>
        <v>#VALUE!</v>
      </c>
      <c r="W776" t="e">
        <f>Sheet3!D776</f>
        <v>#VALUE!</v>
      </c>
      <c r="X776" t="e">
        <f>Sheet3!E776</f>
        <v>#VALUE!</v>
      </c>
      <c r="Y776" t="str">
        <f t="shared" si="72"/>
        <v/>
      </c>
      <c r="Z776" t="str">
        <f>IF(ISERROR(Sheet1!AI776),"",Sheet1!AI776)</f>
        <v/>
      </c>
      <c r="AA776" t="e">
        <f>IF(Sheet1!W776="Councillors",5120,IF(Sheet1!W776="Information Technology Services Dept.",1024,IF(Sheet1!W776="City Clerk and Solicitor Dept",1953,"No")))</f>
        <v>#VALUE!</v>
      </c>
      <c r="AB776" s="5" t="s">
        <v>96</v>
      </c>
      <c r="AC776" t="e">
        <f>IF(Sheet1!W776="Councillors",4608,IF(Sheet1!W776="Information Technology Services Dept.",921,IF(Sheet1!W776="City Clerk and Solicitor Dept",1855,"No")))</f>
        <v>#VALUE!</v>
      </c>
      <c r="AD776" t="e">
        <f t="shared" si="75"/>
        <v>#VALUE!</v>
      </c>
      <c r="AE776" t="str">
        <f ca="1">IF(Sheet1!AM776="DC1MDB01","DC1",IF(Sheet1!AM776="DC1MDB02","DC1",IF(Sheet1!AM776="DC1MDB03","DC1",IF(Sheet1!AM776="DC1MDB04","DC1",IF(Sheet1!AM776="DC1MDB05","DC1",IF(Sheet1!AM776="DC1MDB06","DC1",IF(Sheet1!AM776="DC1MDB07","DC1",IF(Sheet1!AM776="DC1MDB08","DC1",IF(Sheet1!AM776="DC1MDB09","DC1",IF(Sheet1!AM776="DC1MDB10","DC1",IF(Sheet1!AM776="DC4MDB01","DC4",IF(Sheet1!AM776="DC4MDB02","DC4",IF(Sheet1!AM776="DC4MDB03","DC4",IF(Sheet1!AM776="DC4MDB04","DC4",IF(Sheet1!AM776="DC4MDB05","DC4",IF(Sheet1!AM776="DC4MDB06","DC4",IF(Sheet1!AM776="DC4MDB07","DC4",IF(Sheet1!AM776="DC4MDB08","DC4",IF(Sheet1!AM776="DC4MDB09","DC4",IF(Sheet1!AM776="DC4MDB10","DC4","$False"))))))))))))))))))))</f>
        <v>DC4</v>
      </c>
      <c r="AF776" t="s">
        <v>35</v>
      </c>
      <c r="AG776" t="e">
        <f t="shared" si="76"/>
        <v>#VALUE!</v>
      </c>
      <c r="AH776" t="e">
        <f t="shared" si="77"/>
        <v>#VALUE!</v>
      </c>
      <c r="AI776" t="s">
        <v>11</v>
      </c>
      <c r="AJ776" t="s">
        <v>12</v>
      </c>
      <c r="AK776" t="s">
        <v>13</v>
      </c>
      <c r="AL776" t="s">
        <v>14</v>
      </c>
      <c r="AM776" t="s">
        <v>5</v>
      </c>
      <c r="AN776" t="s">
        <v>15</v>
      </c>
      <c r="AO776" t="s">
        <v>16</v>
      </c>
      <c r="AP776" t="s">
        <v>17</v>
      </c>
      <c r="AQ776" t="s">
        <v>18</v>
      </c>
      <c r="AR776" t="s">
        <v>19</v>
      </c>
    </row>
    <row r="777" spans="1:44" ht="13.5" customHeight="1">
      <c r="A777" s="7"/>
      <c r="B777" s="7"/>
      <c r="C777" s="7"/>
      <c r="D777" s="8"/>
      <c r="F777" s="9" t="str">
        <f>(Sheet1!AE777)</f>
        <v/>
      </c>
      <c r="G777" t="str">
        <f>IF(OR(Sheet1!AH777="Yes",Sheet1!AF777="Yes"),"\\CMFP538\"&amp;Sheet1!AK777,"")</f>
        <v/>
      </c>
      <c r="H777" t="str">
        <f>IF(G777="","",Sheet1!AK777)</f>
        <v/>
      </c>
      <c r="I777" t="str">
        <f>IF(G777="","",Sheet1!AJ777)</f>
        <v/>
      </c>
      <c r="J777" t="e">
        <f>PROPER(Sheet1!Z777)</f>
        <v>#VALUE!</v>
      </c>
      <c r="K777" t="e">
        <f>PROPER(TRIM(IF(ISERROR(Sheet1!N777),Sheet1!Q777,Sheet1!N777)))</f>
        <v>#VALUE!</v>
      </c>
      <c r="L777" t="e">
        <f>PROPER(Sheet1!V777)</f>
        <v>#VALUE!</v>
      </c>
      <c r="M777" t="str">
        <f>TRIM(IF(ISERROR(Sheet1!P777),"",Sheet1!P777))</f>
        <v/>
      </c>
      <c r="N777" s="6" t="e">
        <f>(Sheet1!AA777)</f>
        <v>#VALUE!</v>
      </c>
      <c r="O777" s="6" t="e">
        <f t="shared" si="73"/>
        <v>#VALUE!</v>
      </c>
      <c r="P777" s="6" t="e">
        <f>IF(Sheet1!X777="No","No",IF(Sheet1!X777="","No","Yes"))</f>
        <v>#VALUE!</v>
      </c>
      <c r="Q777" t="e">
        <f>(Sheet1!AB777)</f>
        <v>#VALUE!</v>
      </c>
      <c r="R777" s="6" t="e">
        <f>IF(Sheet1!F777=FALSE,Q777,Sheet1!G777&amp;Sheet1!F777)</f>
        <v>#VALUE!</v>
      </c>
      <c r="S777" s="6" t="e">
        <f t="shared" si="74"/>
        <v>#VALUE!</v>
      </c>
      <c r="T777" s="6" t="e">
        <f>IF(Sheet1!A777=0,"C=US;A= ;P=Regional Municip;O=Lisgar;S="&amp;K777&amp;";"&amp;"G="&amp;L777&amp;";"&amp;"I="&amp;M777&amp;";","C=US;A= ;P=Regional Municip;O=Lisgar;S="&amp;K777&amp;";"&amp;"G="&amp;L777&amp;Sheet1!A777&amp;";"&amp;"I="&amp;M777&amp;";")</f>
        <v>#N/A</v>
      </c>
      <c r="U777" t="str">
        <f ca="1">(Sheet1!AM777)</f>
        <v>DC4MDB10</v>
      </c>
      <c r="V777" t="e">
        <f>(Sheet1!AC777)</f>
        <v>#VALUE!</v>
      </c>
      <c r="W777" t="e">
        <f>Sheet3!D777</f>
        <v>#VALUE!</v>
      </c>
      <c r="X777" t="e">
        <f>Sheet3!E777</f>
        <v>#VALUE!</v>
      </c>
      <c r="Y777" t="str">
        <f t="shared" si="72"/>
        <v/>
      </c>
      <c r="Z777" t="str">
        <f>IF(ISERROR(Sheet1!AI777),"",Sheet1!AI777)</f>
        <v/>
      </c>
      <c r="AA777" t="e">
        <f>IF(Sheet1!W777="Councillors",5120,IF(Sheet1!W777="Information Technology Services Dept.",1024,IF(Sheet1!W777="City Clerk and Solicitor Dept",1953,"No")))</f>
        <v>#VALUE!</v>
      </c>
      <c r="AB777" s="5" t="s">
        <v>96</v>
      </c>
      <c r="AC777" t="e">
        <f>IF(Sheet1!W777="Councillors",4608,IF(Sheet1!W777="Information Technology Services Dept.",921,IF(Sheet1!W777="City Clerk and Solicitor Dept",1855,"No")))</f>
        <v>#VALUE!</v>
      </c>
      <c r="AD777" t="e">
        <f t="shared" si="75"/>
        <v>#VALUE!</v>
      </c>
      <c r="AE777" t="str">
        <f ca="1">IF(Sheet1!AM777="DC1MDB01","DC1",IF(Sheet1!AM777="DC1MDB02","DC1",IF(Sheet1!AM777="DC1MDB03","DC1",IF(Sheet1!AM777="DC1MDB04","DC1",IF(Sheet1!AM777="DC1MDB05","DC1",IF(Sheet1!AM777="DC1MDB06","DC1",IF(Sheet1!AM777="DC1MDB07","DC1",IF(Sheet1!AM777="DC1MDB08","DC1",IF(Sheet1!AM777="DC1MDB09","DC1",IF(Sheet1!AM777="DC1MDB10","DC1",IF(Sheet1!AM777="DC4MDB01","DC4",IF(Sheet1!AM777="DC4MDB02","DC4",IF(Sheet1!AM777="DC4MDB03","DC4",IF(Sheet1!AM777="DC4MDB04","DC4",IF(Sheet1!AM777="DC4MDB05","DC4",IF(Sheet1!AM777="DC4MDB06","DC4",IF(Sheet1!AM777="DC4MDB07","DC4",IF(Sheet1!AM777="DC4MDB08","DC4",IF(Sheet1!AM777="DC4MDB09","DC4",IF(Sheet1!AM777="DC4MDB10","DC4","$False"))))))))))))))))))))</f>
        <v>DC4</v>
      </c>
      <c r="AF777" t="s">
        <v>35</v>
      </c>
      <c r="AG777" t="e">
        <f t="shared" si="76"/>
        <v>#VALUE!</v>
      </c>
      <c r="AH777" t="e">
        <f t="shared" si="77"/>
        <v>#VALUE!</v>
      </c>
      <c r="AI777" t="s">
        <v>11</v>
      </c>
      <c r="AJ777" t="s">
        <v>12</v>
      </c>
      <c r="AK777" t="s">
        <v>13</v>
      </c>
      <c r="AL777" t="s">
        <v>14</v>
      </c>
      <c r="AM777" t="s">
        <v>5</v>
      </c>
      <c r="AN777" t="s">
        <v>15</v>
      </c>
      <c r="AO777" t="s">
        <v>16</v>
      </c>
      <c r="AP777" t="s">
        <v>17</v>
      </c>
      <c r="AQ777" t="s">
        <v>18</v>
      </c>
      <c r="AR777" t="s">
        <v>19</v>
      </c>
    </row>
    <row r="778" spans="1:44" ht="13.5" customHeight="1">
      <c r="A778" s="7"/>
      <c r="B778" s="7"/>
      <c r="C778" s="7"/>
      <c r="D778" s="8"/>
      <c r="F778" s="9" t="str">
        <f>(Sheet1!AE778)</f>
        <v/>
      </c>
      <c r="G778" t="str">
        <f>IF(OR(Sheet1!AH778="Yes",Sheet1!AF778="Yes"),"\\CMFP538\"&amp;Sheet1!AK778,"")</f>
        <v/>
      </c>
      <c r="H778" t="str">
        <f>IF(G778="","",Sheet1!AK778)</f>
        <v/>
      </c>
      <c r="I778" t="str">
        <f>IF(G778="","",Sheet1!AJ778)</f>
        <v/>
      </c>
      <c r="J778" t="e">
        <f>PROPER(Sheet1!Z778)</f>
        <v>#VALUE!</v>
      </c>
      <c r="K778" t="e">
        <f>PROPER(TRIM(IF(ISERROR(Sheet1!N778),Sheet1!Q778,Sheet1!N778)))</f>
        <v>#VALUE!</v>
      </c>
      <c r="L778" t="e">
        <f>PROPER(Sheet1!V778)</f>
        <v>#VALUE!</v>
      </c>
      <c r="M778" t="str">
        <f>TRIM(IF(ISERROR(Sheet1!P778),"",Sheet1!P778))</f>
        <v/>
      </c>
      <c r="N778" s="6" t="e">
        <f>(Sheet1!AA778)</f>
        <v>#VALUE!</v>
      </c>
      <c r="O778" s="6" t="e">
        <f t="shared" si="73"/>
        <v>#VALUE!</v>
      </c>
      <c r="P778" s="6" t="e">
        <f>IF(Sheet1!X778="No","No",IF(Sheet1!X778="","No","Yes"))</f>
        <v>#VALUE!</v>
      </c>
      <c r="Q778" t="e">
        <f>(Sheet1!AB778)</f>
        <v>#VALUE!</v>
      </c>
      <c r="R778" s="6" t="e">
        <f>IF(Sheet1!F778=FALSE,Q778,Sheet1!G778&amp;Sheet1!F778)</f>
        <v>#VALUE!</v>
      </c>
      <c r="S778" s="6" t="e">
        <f t="shared" si="74"/>
        <v>#VALUE!</v>
      </c>
      <c r="T778" s="6" t="e">
        <f>IF(Sheet1!A778=0,"C=US;A= ;P=Regional Municip;O=Lisgar;S="&amp;K778&amp;";"&amp;"G="&amp;L778&amp;";"&amp;"I="&amp;M778&amp;";","C=US;A= ;P=Regional Municip;O=Lisgar;S="&amp;K778&amp;";"&amp;"G="&amp;L778&amp;Sheet1!A778&amp;";"&amp;"I="&amp;M778&amp;";")</f>
        <v>#N/A</v>
      </c>
      <c r="U778" t="str">
        <f ca="1">(Sheet1!AM778)</f>
        <v>DC1MDB01</v>
      </c>
      <c r="V778" t="e">
        <f>(Sheet1!AC778)</f>
        <v>#VALUE!</v>
      </c>
      <c r="W778" t="e">
        <f>Sheet3!D778</f>
        <v>#VALUE!</v>
      </c>
      <c r="X778" t="e">
        <f>Sheet3!E778</f>
        <v>#VALUE!</v>
      </c>
      <c r="Y778" t="str">
        <f t="shared" si="72"/>
        <v/>
      </c>
      <c r="Z778" t="str">
        <f>IF(ISERROR(Sheet1!AI778),"",Sheet1!AI778)</f>
        <v/>
      </c>
      <c r="AA778" t="e">
        <f>IF(Sheet1!W778="Councillors",5120,IF(Sheet1!W778="Information Technology Services Dept.",1024,IF(Sheet1!W778="City Clerk and Solicitor Dept",1953,"No")))</f>
        <v>#VALUE!</v>
      </c>
      <c r="AB778" s="5" t="s">
        <v>96</v>
      </c>
      <c r="AC778" t="e">
        <f>IF(Sheet1!W778="Councillors",4608,IF(Sheet1!W778="Information Technology Services Dept.",921,IF(Sheet1!W778="City Clerk and Solicitor Dept",1855,"No")))</f>
        <v>#VALUE!</v>
      </c>
      <c r="AD778" t="e">
        <f t="shared" si="75"/>
        <v>#VALUE!</v>
      </c>
      <c r="AE778" t="str">
        <f ca="1">IF(Sheet1!AM778="DC1MDB01","DC1",IF(Sheet1!AM778="DC1MDB02","DC1",IF(Sheet1!AM778="DC1MDB03","DC1",IF(Sheet1!AM778="DC1MDB04","DC1",IF(Sheet1!AM778="DC1MDB05","DC1",IF(Sheet1!AM778="DC1MDB06","DC1",IF(Sheet1!AM778="DC1MDB07","DC1",IF(Sheet1!AM778="DC1MDB08","DC1",IF(Sheet1!AM778="DC1MDB09","DC1",IF(Sheet1!AM778="DC1MDB10","DC1",IF(Sheet1!AM778="DC4MDB01","DC4",IF(Sheet1!AM778="DC4MDB02","DC4",IF(Sheet1!AM778="DC4MDB03","DC4",IF(Sheet1!AM778="DC4MDB04","DC4",IF(Sheet1!AM778="DC4MDB05","DC4",IF(Sheet1!AM778="DC4MDB06","DC4",IF(Sheet1!AM778="DC4MDB07","DC4",IF(Sheet1!AM778="DC4MDB08","DC4",IF(Sheet1!AM778="DC4MDB09","DC4",IF(Sheet1!AM778="DC4MDB10","DC4","$False"))))))))))))))))))))</f>
        <v>DC1</v>
      </c>
      <c r="AF778" t="s">
        <v>35</v>
      </c>
      <c r="AG778" t="e">
        <f t="shared" si="76"/>
        <v>#VALUE!</v>
      </c>
      <c r="AH778" t="e">
        <f t="shared" si="77"/>
        <v>#VALUE!</v>
      </c>
      <c r="AI778" t="s">
        <v>11</v>
      </c>
      <c r="AJ778" t="s">
        <v>12</v>
      </c>
      <c r="AK778" t="s">
        <v>13</v>
      </c>
      <c r="AL778" t="s">
        <v>14</v>
      </c>
      <c r="AM778" t="s">
        <v>5</v>
      </c>
      <c r="AN778" t="s">
        <v>15</v>
      </c>
      <c r="AO778" t="s">
        <v>16</v>
      </c>
      <c r="AP778" t="s">
        <v>17</v>
      </c>
      <c r="AQ778" t="s">
        <v>18</v>
      </c>
      <c r="AR778" t="s">
        <v>19</v>
      </c>
    </row>
    <row r="779" spans="1:44" ht="13.5" customHeight="1">
      <c r="A779" s="7"/>
      <c r="B779" s="7"/>
      <c r="C779" s="7"/>
      <c r="D779" s="8"/>
      <c r="F779" s="9" t="str">
        <f>(Sheet1!AE779)</f>
        <v/>
      </c>
      <c r="G779" t="str">
        <f>IF(OR(Sheet1!AH779="Yes",Sheet1!AF779="Yes"),"\\CMFP538\"&amp;Sheet1!AK779,"")</f>
        <v/>
      </c>
      <c r="H779" t="str">
        <f>IF(G779="","",Sheet1!AK779)</f>
        <v/>
      </c>
      <c r="I779" t="str">
        <f>IF(G779="","",Sheet1!AJ779)</f>
        <v/>
      </c>
      <c r="J779" t="e">
        <f>PROPER(Sheet1!Z779)</f>
        <v>#VALUE!</v>
      </c>
      <c r="K779" t="e">
        <f>PROPER(TRIM(IF(ISERROR(Sheet1!N779),Sheet1!Q779,Sheet1!N779)))</f>
        <v>#VALUE!</v>
      </c>
      <c r="L779" t="e">
        <f>PROPER(Sheet1!V779)</f>
        <v>#VALUE!</v>
      </c>
      <c r="M779" t="str">
        <f>TRIM(IF(ISERROR(Sheet1!P779),"",Sheet1!P779))</f>
        <v/>
      </c>
      <c r="N779" s="6" t="e">
        <f>(Sheet1!AA779)</f>
        <v>#VALUE!</v>
      </c>
      <c r="O779" s="6" t="e">
        <f t="shared" si="73"/>
        <v>#VALUE!</v>
      </c>
      <c r="P779" s="6" t="e">
        <f>IF(Sheet1!X779="No","No",IF(Sheet1!X779="","No","Yes"))</f>
        <v>#VALUE!</v>
      </c>
      <c r="Q779" t="e">
        <f>(Sheet1!AB779)</f>
        <v>#VALUE!</v>
      </c>
      <c r="R779" s="6" t="e">
        <f>IF(Sheet1!F779=FALSE,Q779,Sheet1!G779&amp;Sheet1!F779)</f>
        <v>#VALUE!</v>
      </c>
      <c r="S779" s="6" t="e">
        <f t="shared" si="74"/>
        <v>#VALUE!</v>
      </c>
      <c r="T779" s="6" t="e">
        <f>IF(Sheet1!A779=0,"C=US;A= ;P=Regional Municip;O=Lisgar;S="&amp;K779&amp;";"&amp;"G="&amp;L779&amp;";"&amp;"I="&amp;M779&amp;";","C=US;A= ;P=Regional Municip;O=Lisgar;S="&amp;K779&amp;";"&amp;"G="&amp;L779&amp;Sheet1!A779&amp;";"&amp;"I="&amp;M779&amp;";")</f>
        <v>#N/A</v>
      </c>
      <c r="U779" t="str">
        <f ca="1">(Sheet1!AM779)</f>
        <v>DC4MDB03</v>
      </c>
      <c r="V779" t="e">
        <f>(Sheet1!AC779)</f>
        <v>#VALUE!</v>
      </c>
      <c r="W779" t="e">
        <f>Sheet3!D779</f>
        <v>#VALUE!</v>
      </c>
      <c r="X779" t="e">
        <f>Sheet3!E779</f>
        <v>#VALUE!</v>
      </c>
      <c r="Y779" t="str">
        <f t="shared" si="72"/>
        <v/>
      </c>
      <c r="Z779" t="str">
        <f>IF(ISERROR(Sheet1!AI779),"",Sheet1!AI779)</f>
        <v/>
      </c>
      <c r="AA779" t="e">
        <f>IF(Sheet1!W779="Councillors",5120,IF(Sheet1!W779="Information Technology Services Dept.",1024,IF(Sheet1!W779="City Clerk and Solicitor Dept",1953,"No")))</f>
        <v>#VALUE!</v>
      </c>
      <c r="AB779" s="5" t="s">
        <v>96</v>
      </c>
      <c r="AC779" t="e">
        <f>IF(Sheet1!W779="Councillors",4608,IF(Sheet1!W779="Information Technology Services Dept.",921,IF(Sheet1!W779="City Clerk and Solicitor Dept",1855,"No")))</f>
        <v>#VALUE!</v>
      </c>
      <c r="AD779" t="e">
        <f t="shared" si="75"/>
        <v>#VALUE!</v>
      </c>
      <c r="AE779" t="str">
        <f ca="1">IF(Sheet1!AM779="DC1MDB01","DC1",IF(Sheet1!AM779="DC1MDB02","DC1",IF(Sheet1!AM779="DC1MDB03","DC1",IF(Sheet1!AM779="DC1MDB04","DC1",IF(Sheet1!AM779="DC1MDB05","DC1",IF(Sheet1!AM779="DC1MDB06","DC1",IF(Sheet1!AM779="DC1MDB07","DC1",IF(Sheet1!AM779="DC1MDB08","DC1",IF(Sheet1!AM779="DC1MDB09","DC1",IF(Sheet1!AM779="DC1MDB10","DC1",IF(Sheet1!AM779="DC4MDB01","DC4",IF(Sheet1!AM779="DC4MDB02","DC4",IF(Sheet1!AM779="DC4MDB03","DC4",IF(Sheet1!AM779="DC4MDB04","DC4",IF(Sheet1!AM779="DC4MDB05","DC4",IF(Sheet1!AM779="DC4MDB06","DC4",IF(Sheet1!AM779="DC4MDB07","DC4",IF(Sheet1!AM779="DC4MDB08","DC4",IF(Sheet1!AM779="DC4MDB09","DC4",IF(Sheet1!AM779="DC4MDB10","DC4","$False"))))))))))))))))))))</f>
        <v>DC4</v>
      </c>
      <c r="AF779" t="s">
        <v>35</v>
      </c>
      <c r="AG779" t="e">
        <f t="shared" si="76"/>
        <v>#VALUE!</v>
      </c>
      <c r="AH779" t="e">
        <f t="shared" si="77"/>
        <v>#VALUE!</v>
      </c>
      <c r="AI779" t="s">
        <v>11</v>
      </c>
      <c r="AJ779" t="s">
        <v>12</v>
      </c>
      <c r="AK779" t="s">
        <v>13</v>
      </c>
      <c r="AL779" t="s">
        <v>14</v>
      </c>
      <c r="AM779" t="s">
        <v>5</v>
      </c>
      <c r="AN779" t="s">
        <v>15</v>
      </c>
      <c r="AO779" t="s">
        <v>16</v>
      </c>
      <c r="AP779" t="s">
        <v>17</v>
      </c>
      <c r="AQ779" t="s">
        <v>18</v>
      </c>
      <c r="AR779" t="s">
        <v>19</v>
      </c>
    </row>
    <row r="780" spans="1:44" ht="13.5" customHeight="1">
      <c r="A780" s="7"/>
      <c r="B780" s="7"/>
      <c r="C780" s="7"/>
      <c r="D780" s="8"/>
      <c r="F780" s="9" t="str">
        <f>(Sheet1!AE780)</f>
        <v/>
      </c>
      <c r="G780" t="str">
        <f>IF(OR(Sheet1!AH780="Yes",Sheet1!AF780="Yes"),"\\CMFP538\"&amp;Sheet1!AK780,"")</f>
        <v/>
      </c>
      <c r="H780" t="str">
        <f>IF(G780="","",Sheet1!AK780)</f>
        <v/>
      </c>
      <c r="I780" t="str">
        <f>IF(G780="","",Sheet1!AJ780)</f>
        <v/>
      </c>
      <c r="J780" t="e">
        <f>PROPER(Sheet1!Z780)</f>
        <v>#VALUE!</v>
      </c>
      <c r="K780" t="e">
        <f>PROPER(TRIM(IF(ISERROR(Sheet1!N780),Sheet1!Q780,Sheet1!N780)))</f>
        <v>#VALUE!</v>
      </c>
      <c r="L780" t="e">
        <f>PROPER(Sheet1!V780)</f>
        <v>#VALUE!</v>
      </c>
      <c r="M780" t="str">
        <f>TRIM(IF(ISERROR(Sheet1!P780),"",Sheet1!P780))</f>
        <v/>
      </c>
      <c r="N780" s="6" t="e">
        <f>(Sheet1!AA780)</f>
        <v>#VALUE!</v>
      </c>
      <c r="O780" s="6" t="e">
        <f t="shared" si="73"/>
        <v>#VALUE!</v>
      </c>
      <c r="P780" s="6" t="e">
        <f>IF(Sheet1!X780="No","No",IF(Sheet1!X780="","No","Yes"))</f>
        <v>#VALUE!</v>
      </c>
      <c r="Q780" t="e">
        <f>(Sheet1!AB780)</f>
        <v>#VALUE!</v>
      </c>
      <c r="R780" s="6" t="e">
        <f>IF(Sheet1!F780=FALSE,Q780,Sheet1!G780&amp;Sheet1!F780)</f>
        <v>#VALUE!</v>
      </c>
      <c r="S780" s="6" t="e">
        <f t="shared" si="74"/>
        <v>#VALUE!</v>
      </c>
      <c r="T780" s="6" t="e">
        <f>IF(Sheet1!A780=0,"C=US;A= ;P=Regional Municip;O=Lisgar;S="&amp;K780&amp;";"&amp;"G="&amp;L780&amp;";"&amp;"I="&amp;M780&amp;";","C=US;A= ;P=Regional Municip;O=Lisgar;S="&amp;K780&amp;";"&amp;"G="&amp;L780&amp;Sheet1!A780&amp;";"&amp;"I="&amp;M780&amp;";")</f>
        <v>#N/A</v>
      </c>
      <c r="U780" t="str">
        <f ca="1">(Sheet1!AM780)</f>
        <v>DC1MDB06</v>
      </c>
      <c r="V780" t="e">
        <f>(Sheet1!AC780)</f>
        <v>#VALUE!</v>
      </c>
      <c r="W780" t="e">
        <f>Sheet3!D780</f>
        <v>#VALUE!</v>
      </c>
      <c r="X780" t="e">
        <f>Sheet3!E780</f>
        <v>#VALUE!</v>
      </c>
      <c r="Y780" t="str">
        <f t="shared" si="72"/>
        <v/>
      </c>
      <c r="Z780" t="str">
        <f>IF(ISERROR(Sheet1!AI780),"",Sheet1!AI780)</f>
        <v/>
      </c>
      <c r="AA780" t="e">
        <f>IF(Sheet1!W780="Councillors",5120,IF(Sheet1!W780="Information Technology Services Dept.",1024,IF(Sheet1!W780="City Clerk and Solicitor Dept",1953,"No")))</f>
        <v>#VALUE!</v>
      </c>
      <c r="AB780" s="5" t="s">
        <v>96</v>
      </c>
      <c r="AC780" t="e">
        <f>IF(Sheet1!W780="Councillors",4608,IF(Sheet1!W780="Information Technology Services Dept.",921,IF(Sheet1!W780="City Clerk and Solicitor Dept",1855,"No")))</f>
        <v>#VALUE!</v>
      </c>
      <c r="AD780" t="e">
        <f t="shared" si="75"/>
        <v>#VALUE!</v>
      </c>
      <c r="AE780" t="str">
        <f ca="1">IF(Sheet1!AM780="DC1MDB01","DC1",IF(Sheet1!AM780="DC1MDB02","DC1",IF(Sheet1!AM780="DC1MDB03","DC1",IF(Sheet1!AM780="DC1MDB04","DC1",IF(Sheet1!AM780="DC1MDB05","DC1",IF(Sheet1!AM780="DC1MDB06","DC1",IF(Sheet1!AM780="DC1MDB07","DC1",IF(Sheet1!AM780="DC1MDB08","DC1",IF(Sheet1!AM780="DC1MDB09","DC1",IF(Sheet1!AM780="DC1MDB10","DC1",IF(Sheet1!AM780="DC4MDB01","DC4",IF(Sheet1!AM780="DC4MDB02","DC4",IF(Sheet1!AM780="DC4MDB03","DC4",IF(Sheet1!AM780="DC4MDB04","DC4",IF(Sheet1!AM780="DC4MDB05","DC4",IF(Sheet1!AM780="DC4MDB06","DC4",IF(Sheet1!AM780="DC4MDB07","DC4",IF(Sheet1!AM780="DC4MDB08","DC4",IF(Sheet1!AM780="DC4MDB09","DC4",IF(Sheet1!AM780="DC4MDB10","DC4","$False"))))))))))))))))))))</f>
        <v>DC1</v>
      </c>
      <c r="AF780" t="s">
        <v>35</v>
      </c>
      <c r="AG780" t="e">
        <f t="shared" si="76"/>
        <v>#VALUE!</v>
      </c>
      <c r="AH780" t="e">
        <f t="shared" si="77"/>
        <v>#VALUE!</v>
      </c>
      <c r="AI780" t="s">
        <v>11</v>
      </c>
      <c r="AJ780" t="s">
        <v>12</v>
      </c>
      <c r="AK780" t="s">
        <v>13</v>
      </c>
      <c r="AL780" t="s">
        <v>14</v>
      </c>
      <c r="AM780" t="s">
        <v>5</v>
      </c>
      <c r="AN780" t="s">
        <v>15</v>
      </c>
      <c r="AO780" t="s">
        <v>16</v>
      </c>
      <c r="AP780" t="s">
        <v>17</v>
      </c>
      <c r="AQ780" t="s">
        <v>18</v>
      </c>
      <c r="AR780" t="s">
        <v>19</v>
      </c>
    </row>
    <row r="781" spans="1:44" ht="13.5" customHeight="1">
      <c r="A781" s="7"/>
      <c r="B781" s="7"/>
      <c r="C781" s="7"/>
      <c r="D781" s="8"/>
      <c r="F781" s="9" t="str">
        <f>(Sheet1!AE781)</f>
        <v/>
      </c>
      <c r="G781" t="str">
        <f>IF(OR(Sheet1!AH781="Yes",Sheet1!AF781="Yes"),"\\CMFP538\"&amp;Sheet1!AK781,"")</f>
        <v/>
      </c>
      <c r="H781" t="str">
        <f>IF(G781="","",Sheet1!AK781)</f>
        <v/>
      </c>
      <c r="I781" t="str">
        <f>IF(G781="","",Sheet1!AJ781)</f>
        <v/>
      </c>
      <c r="J781" t="e">
        <f>PROPER(Sheet1!Z781)</f>
        <v>#VALUE!</v>
      </c>
      <c r="K781" t="e">
        <f>PROPER(TRIM(IF(ISERROR(Sheet1!N781),Sheet1!Q781,Sheet1!N781)))</f>
        <v>#VALUE!</v>
      </c>
      <c r="L781" t="e">
        <f>PROPER(Sheet1!V781)</f>
        <v>#VALUE!</v>
      </c>
      <c r="M781" t="str">
        <f>TRIM(IF(ISERROR(Sheet1!P781),"",Sheet1!P781))</f>
        <v/>
      </c>
      <c r="N781" s="6" t="e">
        <f>(Sheet1!AA781)</f>
        <v>#VALUE!</v>
      </c>
      <c r="O781" s="6" t="e">
        <f t="shared" si="73"/>
        <v>#VALUE!</v>
      </c>
      <c r="P781" s="6" t="e">
        <f>IF(Sheet1!X781="No","No",IF(Sheet1!X781="","No","Yes"))</f>
        <v>#VALUE!</v>
      </c>
      <c r="Q781" t="e">
        <f>(Sheet1!AB781)</f>
        <v>#VALUE!</v>
      </c>
      <c r="R781" s="6" t="e">
        <f>IF(Sheet1!F781=FALSE,Q781,Sheet1!G781&amp;Sheet1!F781)</f>
        <v>#VALUE!</v>
      </c>
      <c r="S781" s="6" t="e">
        <f t="shared" si="74"/>
        <v>#VALUE!</v>
      </c>
      <c r="T781" s="6" t="e">
        <f>IF(Sheet1!A781=0,"C=US;A= ;P=Regional Municip;O=Lisgar;S="&amp;K781&amp;";"&amp;"G="&amp;L781&amp;";"&amp;"I="&amp;M781&amp;";","C=US;A= ;P=Regional Municip;O=Lisgar;S="&amp;K781&amp;";"&amp;"G="&amp;L781&amp;Sheet1!A781&amp;";"&amp;"I="&amp;M781&amp;";")</f>
        <v>#N/A</v>
      </c>
      <c r="U781" t="str">
        <f ca="1">(Sheet1!AM781)</f>
        <v>DC4MDB10</v>
      </c>
      <c r="V781" t="e">
        <f>(Sheet1!AC781)</f>
        <v>#VALUE!</v>
      </c>
      <c r="W781" t="e">
        <f>Sheet3!D781</f>
        <v>#VALUE!</v>
      </c>
      <c r="X781" t="e">
        <f>Sheet3!E781</f>
        <v>#VALUE!</v>
      </c>
      <c r="Y781" t="str">
        <f t="shared" si="72"/>
        <v/>
      </c>
      <c r="Z781" t="str">
        <f>IF(ISERROR(Sheet1!AI781),"",Sheet1!AI781)</f>
        <v/>
      </c>
      <c r="AA781" t="e">
        <f>IF(Sheet1!W781="Councillors",5120,IF(Sheet1!W781="Information Technology Services Dept.",1024,IF(Sheet1!W781="City Clerk and Solicitor Dept",1953,"No")))</f>
        <v>#VALUE!</v>
      </c>
      <c r="AB781" s="5" t="s">
        <v>96</v>
      </c>
      <c r="AC781" t="e">
        <f>IF(Sheet1!W781="Councillors",4608,IF(Sheet1!W781="Information Technology Services Dept.",921,IF(Sheet1!W781="City Clerk and Solicitor Dept",1855,"No")))</f>
        <v>#VALUE!</v>
      </c>
      <c r="AD781" t="e">
        <f t="shared" si="75"/>
        <v>#VALUE!</v>
      </c>
      <c r="AE781" t="str">
        <f ca="1">IF(Sheet1!AM781="DC1MDB01","DC1",IF(Sheet1!AM781="DC1MDB02","DC1",IF(Sheet1!AM781="DC1MDB03","DC1",IF(Sheet1!AM781="DC1MDB04","DC1",IF(Sheet1!AM781="DC1MDB05","DC1",IF(Sheet1!AM781="DC1MDB06","DC1",IF(Sheet1!AM781="DC1MDB07","DC1",IF(Sheet1!AM781="DC1MDB08","DC1",IF(Sheet1!AM781="DC1MDB09","DC1",IF(Sheet1!AM781="DC1MDB10","DC1",IF(Sheet1!AM781="DC4MDB01","DC4",IF(Sheet1!AM781="DC4MDB02","DC4",IF(Sheet1!AM781="DC4MDB03","DC4",IF(Sheet1!AM781="DC4MDB04","DC4",IF(Sheet1!AM781="DC4MDB05","DC4",IF(Sheet1!AM781="DC4MDB06","DC4",IF(Sheet1!AM781="DC4MDB07","DC4",IF(Sheet1!AM781="DC4MDB08","DC4",IF(Sheet1!AM781="DC4MDB09","DC4",IF(Sheet1!AM781="DC4MDB10","DC4","$False"))))))))))))))))))))</f>
        <v>DC4</v>
      </c>
      <c r="AF781" t="s">
        <v>35</v>
      </c>
      <c r="AG781" t="e">
        <f t="shared" si="76"/>
        <v>#VALUE!</v>
      </c>
      <c r="AH781" t="e">
        <f t="shared" si="77"/>
        <v>#VALUE!</v>
      </c>
      <c r="AI781" t="s">
        <v>11</v>
      </c>
      <c r="AJ781" t="s">
        <v>12</v>
      </c>
      <c r="AK781" t="s">
        <v>13</v>
      </c>
      <c r="AL781" t="s">
        <v>14</v>
      </c>
      <c r="AM781" t="s">
        <v>5</v>
      </c>
      <c r="AN781" t="s">
        <v>15</v>
      </c>
      <c r="AO781" t="s">
        <v>16</v>
      </c>
      <c r="AP781" t="s">
        <v>17</v>
      </c>
      <c r="AQ781" t="s">
        <v>18</v>
      </c>
      <c r="AR781" t="s">
        <v>19</v>
      </c>
    </row>
    <row r="782" spans="1:44" ht="13.5" customHeight="1">
      <c r="A782" s="7"/>
      <c r="B782" s="7"/>
      <c r="C782" s="7"/>
      <c r="D782" s="8"/>
      <c r="F782" s="9" t="str">
        <f>(Sheet1!AE782)</f>
        <v/>
      </c>
      <c r="G782" t="str">
        <f>IF(OR(Sheet1!AH782="Yes",Sheet1!AF782="Yes"),"\\CMFP538\"&amp;Sheet1!AK782,"")</f>
        <v/>
      </c>
      <c r="H782" t="str">
        <f>IF(G782="","",Sheet1!AK782)</f>
        <v/>
      </c>
      <c r="I782" t="str">
        <f>IF(G782="","",Sheet1!AJ782)</f>
        <v/>
      </c>
      <c r="J782" t="e">
        <f>PROPER(Sheet1!Z782)</f>
        <v>#VALUE!</v>
      </c>
      <c r="K782" t="e">
        <f>PROPER(TRIM(IF(ISERROR(Sheet1!N782),Sheet1!Q782,Sheet1!N782)))</f>
        <v>#VALUE!</v>
      </c>
      <c r="L782" t="e">
        <f>PROPER(Sheet1!V782)</f>
        <v>#VALUE!</v>
      </c>
      <c r="M782" t="str">
        <f>TRIM(IF(ISERROR(Sheet1!P782),"",Sheet1!P782))</f>
        <v/>
      </c>
      <c r="N782" s="6" t="e">
        <f>(Sheet1!AA782)</f>
        <v>#VALUE!</v>
      </c>
      <c r="O782" s="6" t="e">
        <f t="shared" si="73"/>
        <v>#VALUE!</v>
      </c>
      <c r="P782" s="6" t="e">
        <f>IF(Sheet1!X782="No","No",IF(Sheet1!X782="","No","Yes"))</f>
        <v>#VALUE!</v>
      </c>
      <c r="Q782" t="e">
        <f>(Sheet1!AB782)</f>
        <v>#VALUE!</v>
      </c>
      <c r="R782" s="6" t="e">
        <f>IF(Sheet1!F782=FALSE,Q782,Sheet1!G782&amp;Sheet1!F782)</f>
        <v>#VALUE!</v>
      </c>
      <c r="S782" s="6" t="e">
        <f t="shared" si="74"/>
        <v>#VALUE!</v>
      </c>
      <c r="T782" s="6" t="e">
        <f>IF(Sheet1!A782=0,"C=US;A= ;P=Regional Municip;O=Lisgar;S="&amp;K782&amp;";"&amp;"G="&amp;L782&amp;";"&amp;"I="&amp;M782&amp;";","C=US;A= ;P=Regional Municip;O=Lisgar;S="&amp;K782&amp;";"&amp;"G="&amp;L782&amp;Sheet1!A782&amp;";"&amp;"I="&amp;M782&amp;";")</f>
        <v>#N/A</v>
      </c>
      <c r="U782" t="str">
        <f ca="1">(Sheet1!AM782)</f>
        <v>DC4MDB05</v>
      </c>
      <c r="V782" t="e">
        <f>(Sheet1!AC782)</f>
        <v>#VALUE!</v>
      </c>
      <c r="W782" t="e">
        <f>Sheet3!D782</f>
        <v>#VALUE!</v>
      </c>
      <c r="X782" t="e">
        <f>Sheet3!E782</f>
        <v>#VALUE!</v>
      </c>
      <c r="Y782" t="str">
        <f t="shared" si="72"/>
        <v/>
      </c>
      <c r="Z782" t="str">
        <f>IF(ISERROR(Sheet1!AI782),"",Sheet1!AI782)</f>
        <v/>
      </c>
      <c r="AA782" t="e">
        <f>IF(Sheet1!W782="Councillors",5120,IF(Sheet1!W782="Information Technology Services Dept.",1024,IF(Sheet1!W782="City Clerk and Solicitor Dept",1953,"No")))</f>
        <v>#VALUE!</v>
      </c>
      <c r="AB782" s="5" t="s">
        <v>96</v>
      </c>
      <c r="AC782" t="e">
        <f>IF(Sheet1!W782="Councillors",4608,IF(Sheet1!W782="Information Technology Services Dept.",921,IF(Sheet1!W782="City Clerk and Solicitor Dept",1855,"No")))</f>
        <v>#VALUE!</v>
      </c>
      <c r="AD782" t="e">
        <f t="shared" si="75"/>
        <v>#VALUE!</v>
      </c>
      <c r="AE782" t="str">
        <f ca="1">IF(Sheet1!AM782="DC1MDB01","DC1",IF(Sheet1!AM782="DC1MDB02","DC1",IF(Sheet1!AM782="DC1MDB03","DC1",IF(Sheet1!AM782="DC1MDB04","DC1",IF(Sheet1!AM782="DC1MDB05","DC1",IF(Sheet1!AM782="DC1MDB06","DC1",IF(Sheet1!AM782="DC1MDB07","DC1",IF(Sheet1!AM782="DC1MDB08","DC1",IF(Sheet1!AM782="DC1MDB09","DC1",IF(Sheet1!AM782="DC1MDB10","DC1",IF(Sheet1!AM782="DC4MDB01","DC4",IF(Sheet1!AM782="DC4MDB02","DC4",IF(Sheet1!AM782="DC4MDB03","DC4",IF(Sheet1!AM782="DC4MDB04","DC4",IF(Sheet1!AM782="DC4MDB05","DC4",IF(Sheet1!AM782="DC4MDB06","DC4",IF(Sheet1!AM782="DC4MDB07","DC4",IF(Sheet1!AM782="DC4MDB08","DC4",IF(Sheet1!AM782="DC4MDB09","DC4",IF(Sheet1!AM782="DC4MDB10","DC4","$False"))))))))))))))))))))</f>
        <v>DC4</v>
      </c>
      <c r="AF782" t="s">
        <v>35</v>
      </c>
      <c r="AG782" t="e">
        <f t="shared" si="76"/>
        <v>#VALUE!</v>
      </c>
      <c r="AH782" t="e">
        <f t="shared" si="77"/>
        <v>#VALUE!</v>
      </c>
      <c r="AI782" t="s">
        <v>11</v>
      </c>
      <c r="AJ782" t="s">
        <v>12</v>
      </c>
      <c r="AK782" t="s">
        <v>13</v>
      </c>
      <c r="AL782" t="s">
        <v>14</v>
      </c>
      <c r="AM782" t="s">
        <v>5</v>
      </c>
      <c r="AN782" t="s">
        <v>15</v>
      </c>
      <c r="AO782" t="s">
        <v>16</v>
      </c>
      <c r="AP782" t="s">
        <v>17</v>
      </c>
      <c r="AQ782" t="s">
        <v>18</v>
      </c>
      <c r="AR782" t="s">
        <v>19</v>
      </c>
    </row>
    <row r="783" spans="1:44" ht="13.5" customHeight="1">
      <c r="A783" s="7"/>
      <c r="B783" s="7"/>
      <c r="C783" s="7"/>
      <c r="D783" s="8"/>
      <c r="F783" s="9" t="str">
        <f>(Sheet1!AE783)</f>
        <v/>
      </c>
      <c r="G783" t="str">
        <f>IF(OR(Sheet1!AH783="Yes",Sheet1!AF783="Yes"),"\\CMFP538\"&amp;Sheet1!AK783,"")</f>
        <v/>
      </c>
      <c r="H783" t="str">
        <f>IF(G783="","",Sheet1!AK783)</f>
        <v/>
      </c>
      <c r="I783" t="str">
        <f>IF(G783="","",Sheet1!AJ783)</f>
        <v/>
      </c>
      <c r="J783" t="e">
        <f>PROPER(Sheet1!Z783)</f>
        <v>#VALUE!</v>
      </c>
      <c r="K783" t="e">
        <f>PROPER(TRIM(IF(ISERROR(Sheet1!N783),Sheet1!Q783,Sheet1!N783)))</f>
        <v>#VALUE!</v>
      </c>
      <c r="L783" t="e">
        <f>PROPER(Sheet1!V783)</f>
        <v>#VALUE!</v>
      </c>
      <c r="M783" t="str">
        <f>TRIM(IF(ISERROR(Sheet1!P783),"",Sheet1!P783))</f>
        <v/>
      </c>
      <c r="N783" s="6" t="e">
        <f>(Sheet1!AA783)</f>
        <v>#VALUE!</v>
      </c>
      <c r="O783" s="6" t="e">
        <f t="shared" si="73"/>
        <v>#VALUE!</v>
      </c>
      <c r="P783" s="6" t="e">
        <f>IF(Sheet1!X783="No","No",IF(Sheet1!X783="","No","Yes"))</f>
        <v>#VALUE!</v>
      </c>
      <c r="Q783" t="e">
        <f>(Sheet1!AB783)</f>
        <v>#VALUE!</v>
      </c>
      <c r="R783" s="6" t="e">
        <f>IF(Sheet1!F783=FALSE,Q783,Sheet1!G783&amp;Sheet1!F783)</f>
        <v>#VALUE!</v>
      </c>
      <c r="S783" s="6" t="e">
        <f t="shared" si="74"/>
        <v>#VALUE!</v>
      </c>
      <c r="T783" s="6" t="e">
        <f>IF(Sheet1!A783=0,"C=US;A= ;P=Regional Municip;O=Lisgar;S="&amp;K783&amp;";"&amp;"G="&amp;L783&amp;";"&amp;"I="&amp;M783&amp;";","C=US;A= ;P=Regional Municip;O=Lisgar;S="&amp;K783&amp;";"&amp;"G="&amp;L783&amp;Sheet1!A783&amp;";"&amp;"I="&amp;M783&amp;";")</f>
        <v>#N/A</v>
      </c>
      <c r="U783" t="str">
        <f ca="1">(Sheet1!AM783)</f>
        <v>DC1MDB08</v>
      </c>
      <c r="V783" t="e">
        <f>(Sheet1!AC783)</f>
        <v>#VALUE!</v>
      </c>
      <c r="W783" t="e">
        <f>Sheet3!D783</f>
        <v>#VALUE!</v>
      </c>
      <c r="X783" t="e">
        <f>Sheet3!E783</f>
        <v>#VALUE!</v>
      </c>
      <c r="Y783" t="str">
        <f t="shared" si="72"/>
        <v/>
      </c>
      <c r="Z783" t="str">
        <f>IF(ISERROR(Sheet1!AI783),"",Sheet1!AI783)</f>
        <v/>
      </c>
      <c r="AA783" t="e">
        <f>IF(Sheet1!W783="Councillors",5120,IF(Sheet1!W783="Information Technology Services Dept.",1024,IF(Sheet1!W783="City Clerk and Solicitor Dept",1953,"No")))</f>
        <v>#VALUE!</v>
      </c>
      <c r="AB783" s="5" t="s">
        <v>96</v>
      </c>
      <c r="AC783" t="e">
        <f>IF(Sheet1!W783="Councillors",4608,IF(Sheet1!W783="Information Technology Services Dept.",921,IF(Sheet1!W783="City Clerk and Solicitor Dept",1855,"No")))</f>
        <v>#VALUE!</v>
      </c>
      <c r="AD783" t="e">
        <f t="shared" si="75"/>
        <v>#VALUE!</v>
      </c>
      <c r="AE783" t="str">
        <f ca="1">IF(Sheet1!AM783="DC1MDB01","DC1",IF(Sheet1!AM783="DC1MDB02","DC1",IF(Sheet1!AM783="DC1MDB03","DC1",IF(Sheet1!AM783="DC1MDB04","DC1",IF(Sheet1!AM783="DC1MDB05","DC1",IF(Sheet1!AM783="DC1MDB06","DC1",IF(Sheet1!AM783="DC1MDB07","DC1",IF(Sheet1!AM783="DC1MDB08","DC1",IF(Sheet1!AM783="DC1MDB09","DC1",IF(Sheet1!AM783="DC1MDB10","DC1",IF(Sheet1!AM783="DC4MDB01","DC4",IF(Sheet1!AM783="DC4MDB02","DC4",IF(Sheet1!AM783="DC4MDB03","DC4",IF(Sheet1!AM783="DC4MDB04","DC4",IF(Sheet1!AM783="DC4MDB05","DC4",IF(Sheet1!AM783="DC4MDB06","DC4",IF(Sheet1!AM783="DC4MDB07","DC4",IF(Sheet1!AM783="DC4MDB08","DC4",IF(Sheet1!AM783="DC4MDB09","DC4",IF(Sheet1!AM783="DC4MDB10","DC4","$False"))))))))))))))))))))</f>
        <v>DC1</v>
      </c>
      <c r="AF783" t="s">
        <v>35</v>
      </c>
      <c r="AG783" t="e">
        <f t="shared" si="76"/>
        <v>#VALUE!</v>
      </c>
      <c r="AH783" t="e">
        <f t="shared" si="77"/>
        <v>#VALUE!</v>
      </c>
      <c r="AI783" t="s">
        <v>11</v>
      </c>
      <c r="AJ783" t="s">
        <v>12</v>
      </c>
      <c r="AK783" t="s">
        <v>13</v>
      </c>
      <c r="AL783" t="s">
        <v>14</v>
      </c>
      <c r="AM783" t="s">
        <v>5</v>
      </c>
      <c r="AN783" t="s">
        <v>15</v>
      </c>
      <c r="AO783" t="s">
        <v>16</v>
      </c>
      <c r="AP783" t="s">
        <v>17</v>
      </c>
      <c r="AQ783" t="s">
        <v>18</v>
      </c>
      <c r="AR783" t="s">
        <v>19</v>
      </c>
    </row>
    <row r="784" spans="1:44" ht="13.5" customHeight="1">
      <c r="A784" s="7"/>
      <c r="B784" s="7"/>
      <c r="C784" s="7"/>
      <c r="D784" s="8"/>
      <c r="F784" s="9" t="str">
        <f>(Sheet1!AE784)</f>
        <v/>
      </c>
      <c r="G784" t="str">
        <f>IF(OR(Sheet1!AH784="Yes",Sheet1!AF784="Yes"),"\\CMFP538\"&amp;Sheet1!AK784,"")</f>
        <v/>
      </c>
      <c r="H784" t="str">
        <f>IF(G784="","",Sheet1!AK784)</f>
        <v/>
      </c>
      <c r="I784" t="str">
        <f>IF(G784="","",Sheet1!AJ784)</f>
        <v/>
      </c>
      <c r="J784" t="e">
        <f>PROPER(Sheet1!Z784)</f>
        <v>#VALUE!</v>
      </c>
      <c r="K784" t="e">
        <f>PROPER(TRIM(IF(ISERROR(Sheet1!N784),Sheet1!Q784,Sheet1!N784)))</f>
        <v>#VALUE!</v>
      </c>
      <c r="L784" t="e">
        <f>PROPER(Sheet1!V784)</f>
        <v>#VALUE!</v>
      </c>
      <c r="M784" t="str">
        <f>TRIM(IF(ISERROR(Sheet1!P784),"",Sheet1!P784))</f>
        <v/>
      </c>
      <c r="N784" s="6" t="e">
        <f>(Sheet1!AA784)</f>
        <v>#VALUE!</v>
      </c>
      <c r="O784" s="6" t="e">
        <f t="shared" si="73"/>
        <v>#VALUE!</v>
      </c>
      <c r="P784" s="6" t="e">
        <f>IF(Sheet1!X784="No","No",IF(Sheet1!X784="","No","Yes"))</f>
        <v>#VALUE!</v>
      </c>
      <c r="Q784" t="e">
        <f>(Sheet1!AB784)</f>
        <v>#VALUE!</v>
      </c>
      <c r="R784" s="6" t="e">
        <f>IF(Sheet1!F784=FALSE,Q784,Sheet1!G784&amp;Sheet1!F784)</f>
        <v>#VALUE!</v>
      </c>
      <c r="S784" s="6" t="e">
        <f t="shared" si="74"/>
        <v>#VALUE!</v>
      </c>
      <c r="T784" s="6" t="e">
        <f>IF(Sheet1!A784=0,"C=US;A= ;P=Regional Municip;O=Lisgar;S="&amp;K784&amp;";"&amp;"G="&amp;L784&amp;";"&amp;"I="&amp;M784&amp;";","C=US;A= ;P=Regional Municip;O=Lisgar;S="&amp;K784&amp;";"&amp;"G="&amp;L784&amp;Sheet1!A784&amp;";"&amp;"I="&amp;M784&amp;";")</f>
        <v>#N/A</v>
      </c>
      <c r="U784" t="str">
        <f ca="1">(Sheet1!AM784)</f>
        <v>DC1MDB06</v>
      </c>
      <c r="V784" t="e">
        <f>(Sheet1!AC784)</f>
        <v>#VALUE!</v>
      </c>
      <c r="W784" t="e">
        <f>Sheet3!D784</f>
        <v>#VALUE!</v>
      </c>
      <c r="X784" t="e">
        <f>Sheet3!E784</f>
        <v>#VALUE!</v>
      </c>
      <c r="Y784" t="str">
        <f t="shared" si="72"/>
        <v/>
      </c>
      <c r="Z784" t="str">
        <f>IF(ISERROR(Sheet1!AI784),"",Sheet1!AI784)</f>
        <v/>
      </c>
      <c r="AA784" t="e">
        <f>IF(Sheet1!W784="Councillors",5120,IF(Sheet1!W784="Information Technology Services Dept.",1024,IF(Sheet1!W784="City Clerk and Solicitor Dept",1953,"No")))</f>
        <v>#VALUE!</v>
      </c>
      <c r="AB784" s="5" t="s">
        <v>96</v>
      </c>
      <c r="AC784" t="e">
        <f>IF(Sheet1!W784="Councillors",4608,IF(Sheet1!W784="Information Technology Services Dept.",921,IF(Sheet1!W784="City Clerk and Solicitor Dept",1855,"No")))</f>
        <v>#VALUE!</v>
      </c>
      <c r="AD784" t="e">
        <f t="shared" si="75"/>
        <v>#VALUE!</v>
      </c>
      <c r="AE784" t="str">
        <f ca="1">IF(Sheet1!AM784="DC1MDB01","DC1",IF(Sheet1!AM784="DC1MDB02","DC1",IF(Sheet1!AM784="DC1MDB03","DC1",IF(Sheet1!AM784="DC1MDB04","DC1",IF(Sheet1!AM784="DC1MDB05","DC1",IF(Sheet1!AM784="DC1MDB06","DC1",IF(Sheet1!AM784="DC1MDB07","DC1",IF(Sheet1!AM784="DC1MDB08","DC1",IF(Sheet1!AM784="DC1MDB09","DC1",IF(Sheet1!AM784="DC1MDB10","DC1",IF(Sheet1!AM784="DC4MDB01","DC4",IF(Sheet1!AM784="DC4MDB02","DC4",IF(Sheet1!AM784="DC4MDB03","DC4",IF(Sheet1!AM784="DC4MDB04","DC4",IF(Sheet1!AM784="DC4MDB05","DC4",IF(Sheet1!AM784="DC4MDB06","DC4",IF(Sheet1!AM784="DC4MDB07","DC4",IF(Sheet1!AM784="DC4MDB08","DC4",IF(Sheet1!AM784="DC4MDB09","DC4",IF(Sheet1!AM784="DC4MDB10","DC4","$False"))))))))))))))))))))</f>
        <v>DC1</v>
      </c>
      <c r="AF784" t="s">
        <v>35</v>
      </c>
      <c r="AG784" t="e">
        <f t="shared" si="76"/>
        <v>#VALUE!</v>
      </c>
      <c r="AH784" t="e">
        <f t="shared" si="77"/>
        <v>#VALUE!</v>
      </c>
      <c r="AI784" t="s">
        <v>11</v>
      </c>
      <c r="AJ784" t="s">
        <v>12</v>
      </c>
      <c r="AK784" t="s">
        <v>13</v>
      </c>
      <c r="AL784" t="s">
        <v>14</v>
      </c>
      <c r="AM784" t="s">
        <v>5</v>
      </c>
      <c r="AN784" t="s">
        <v>15</v>
      </c>
      <c r="AO784" t="s">
        <v>16</v>
      </c>
      <c r="AP784" t="s">
        <v>17</v>
      </c>
      <c r="AQ784" t="s">
        <v>18</v>
      </c>
      <c r="AR784" t="s">
        <v>19</v>
      </c>
    </row>
    <row r="785" spans="1:44" ht="13.5" customHeight="1">
      <c r="A785" s="7"/>
      <c r="B785" s="7"/>
      <c r="C785" s="7"/>
      <c r="D785" s="8"/>
      <c r="F785" s="9" t="str">
        <f>(Sheet1!AE785)</f>
        <v/>
      </c>
      <c r="G785" t="str">
        <f>IF(OR(Sheet1!AH785="Yes",Sheet1!AF785="Yes"),"\\CMFP538\"&amp;Sheet1!AK785,"")</f>
        <v/>
      </c>
      <c r="H785" t="str">
        <f>IF(G785="","",Sheet1!AK785)</f>
        <v/>
      </c>
      <c r="I785" t="str">
        <f>IF(G785="","",Sheet1!AJ785)</f>
        <v/>
      </c>
      <c r="J785" t="e">
        <f>PROPER(Sheet1!Z785)</f>
        <v>#VALUE!</v>
      </c>
      <c r="K785" t="e">
        <f>PROPER(TRIM(IF(ISERROR(Sheet1!N785),Sheet1!Q785,Sheet1!N785)))</f>
        <v>#VALUE!</v>
      </c>
      <c r="L785" t="e">
        <f>PROPER(Sheet1!V785)</f>
        <v>#VALUE!</v>
      </c>
      <c r="M785" t="str">
        <f>TRIM(IF(ISERROR(Sheet1!P785),"",Sheet1!P785))</f>
        <v/>
      </c>
      <c r="N785" s="6" t="e">
        <f>(Sheet1!AA785)</f>
        <v>#VALUE!</v>
      </c>
      <c r="O785" s="6" t="e">
        <f t="shared" si="73"/>
        <v>#VALUE!</v>
      </c>
      <c r="P785" s="6" t="e">
        <f>IF(Sheet1!X785="No","No",IF(Sheet1!X785="","No","Yes"))</f>
        <v>#VALUE!</v>
      </c>
      <c r="Q785" t="e">
        <f>(Sheet1!AB785)</f>
        <v>#VALUE!</v>
      </c>
      <c r="R785" s="6" t="e">
        <f>IF(Sheet1!F785=FALSE,Q785,Sheet1!G785&amp;Sheet1!F785)</f>
        <v>#VALUE!</v>
      </c>
      <c r="S785" s="6" t="e">
        <f t="shared" si="74"/>
        <v>#VALUE!</v>
      </c>
      <c r="T785" s="6" t="e">
        <f>IF(Sheet1!A785=0,"C=US;A= ;P=Regional Municip;O=Lisgar;S="&amp;K785&amp;";"&amp;"G="&amp;L785&amp;";"&amp;"I="&amp;M785&amp;";","C=US;A= ;P=Regional Municip;O=Lisgar;S="&amp;K785&amp;";"&amp;"G="&amp;L785&amp;Sheet1!A785&amp;";"&amp;"I="&amp;M785&amp;";")</f>
        <v>#N/A</v>
      </c>
      <c r="U785" t="str">
        <f ca="1">(Sheet1!AM785)</f>
        <v>DC1MDB03</v>
      </c>
      <c r="V785" t="e">
        <f>(Sheet1!AC785)</f>
        <v>#VALUE!</v>
      </c>
      <c r="W785" t="e">
        <f>Sheet3!D785</f>
        <v>#VALUE!</v>
      </c>
      <c r="X785" t="e">
        <f>Sheet3!E785</f>
        <v>#VALUE!</v>
      </c>
      <c r="Y785" t="str">
        <f t="shared" si="72"/>
        <v/>
      </c>
      <c r="Z785" t="str">
        <f>IF(ISERROR(Sheet1!AI785),"",Sheet1!AI785)</f>
        <v/>
      </c>
      <c r="AA785" t="e">
        <f>IF(Sheet1!W785="Councillors",5120,IF(Sheet1!W785="Information Technology Services Dept.",1024,IF(Sheet1!W785="City Clerk and Solicitor Dept",1953,"No")))</f>
        <v>#VALUE!</v>
      </c>
      <c r="AB785" s="5" t="s">
        <v>96</v>
      </c>
      <c r="AC785" t="e">
        <f>IF(Sheet1!W785="Councillors",4608,IF(Sheet1!W785="Information Technology Services Dept.",921,IF(Sheet1!W785="City Clerk and Solicitor Dept",1855,"No")))</f>
        <v>#VALUE!</v>
      </c>
      <c r="AD785" t="e">
        <f t="shared" si="75"/>
        <v>#VALUE!</v>
      </c>
      <c r="AE785" t="str">
        <f ca="1">IF(Sheet1!AM785="DC1MDB01","DC1",IF(Sheet1!AM785="DC1MDB02","DC1",IF(Sheet1!AM785="DC1MDB03","DC1",IF(Sheet1!AM785="DC1MDB04","DC1",IF(Sheet1!AM785="DC1MDB05","DC1",IF(Sheet1!AM785="DC1MDB06","DC1",IF(Sheet1!AM785="DC1MDB07","DC1",IF(Sheet1!AM785="DC1MDB08","DC1",IF(Sheet1!AM785="DC1MDB09","DC1",IF(Sheet1!AM785="DC1MDB10","DC1",IF(Sheet1!AM785="DC4MDB01","DC4",IF(Sheet1!AM785="DC4MDB02","DC4",IF(Sheet1!AM785="DC4MDB03","DC4",IF(Sheet1!AM785="DC4MDB04","DC4",IF(Sheet1!AM785="DC4MDB05","DC4",IF(Sheet1!AM785="DC4MDB06","DC4",IF(Sheet1!AM785="DC4MDB07","DC4",IF(Sheet1!AM785="DC4MDB08","DC4",IF(Sheet1!AM785="DC4MDB09","DC4",IF(Sheet1!AM785="DC4MDB10","DC4","$False"))))))))))))))))))))</f>
        <v>DC1</v>
      </c>
      <c r="AF785" t="s">
        <v>35</v>
      </c>
      <c r="AG785" t="e">
        <f t="shared" si="76"/>
        <v>#VALUE!</v>
      </c>
      <c r="AH785" t="e">
        <f t="shared" si="77"/>
        <v>#VALUE!</v>
      </c>
      <c r="AI785" t="s">
        <v>11</v>
      </c>
      <c r="AJ785" t="s">
        <v>12</v>
      </c>
      <c r="AK785" t="s">
        <v>13</v>
      </c>
      <c r="AL785" t="s">
        <v>14</v>
      </c>
      <c r="AM785" t="s">
        <v>5</v>
      </c>
      <c r="AN785" t="s">
        <v>15</v>
      </c>
      <c r="AO785" t="s">
        <v>16</v>
      </c>
      <c r="AP785" t="s">
        <v>17</v>
      </c>
      <c r="AQ785" t="s">
        <v>18</v>
      </c>
      <c r="AR785" t="s">
        <v>19</v>
      </c>
    </row>
    <row r="786" spans="1:44" ht="13.5" customHeight="1">
      <c r="A786" s="7"/>
      <c r="B786" s="7"/>
      <c r="C786" s="7"/>
      <c r="D786" s="8"/>
      <c r="F786" s="9" t="str">
        <f>(Sheet1!AE786)</f>
        <v/>
      </c>
      <c r="G786" t="str">
        <f>IF(OR(Sheet1!AH786="Yes",Sheet1!AF786="Yes"),"\\CMFP538\"&amp;Sheet1!AK786,"")</f>
        <v/>
      </c>
      <c r="H786" t="str">
        <f>IF(G786="","",Sheet1!AK786)</f>
        <v/>
      </c>
      <c r="I786" t="str">
        <f>IF(G786="","",Sheet1!AJ786)</f>
        <v/>
      </c>
      <c r="J786" t="e">
        <f>PROPER(Sheet1!Z786)</f>
        <v>#VALUE!</v>
      </c>
      <c r="K786" t="e">
        <f>PROPER(TRIM(IF(ISERROR(Sheet1!N786),Sheet1!Q786,Sheet1!N786)))</f>
        <v>#VALUE!</v>
      </c>
      <c r="L786" t="e">
        <f>PROPER(Sheet1!V786)</f>
        <v>#VALUE!</v>
      </c>
      <c r="M786" t="str">
        <f>TRIM(IF(ISERROR(Sheet1!P786),"",Sheet1!P786))</f>
        <v/>
      </c>
      <c r="N786" s="6" t="e">
        <f>(Sheet1!AA786)</f>
        <v>#VALUE!</v>
      </c>
      <c r="O786" s="6" t="e">
        <f t="shared" si="73"/>
        <v>#VALUE!</v>
      </c>
      <c r="P786" s="6" t="e">
        <f>IF(Sheet1!X786="No","No",IF(Sheet1!X786="","No","Yes"))</f>
        <v>#VALUE!</v>
      </c>
      <c r="Q786" t="e">
        <f>(Sheet1!AB786)</f>
        <v>#VALUE!</v>
      </c>
      <c r="R786" s="6" t="e">
        <f>IF(Sheet1!F786=FALSE,Q786,Sheet1!G786&amp;Sheet1!F786)</f>
        <v>#VALUE!</v>
      </c>
      <c r="S786" s="6" t="e">
        <f t="shared" si="74"/>
        <v>#VALUE!</v>
      </c>
      <c r="T786" s="6" t="e">
        <f>IF(Sheet1!A786=0,"C=US;A= ;P=Regional Municip;O=Lisgar;S="&amp;K786&amp;";"&amp;"G="&amp;L786&amp;";"&amp;"I="&amp;M786&amp;";","C=US;A= ;P=Regional Municip;O=Lisgar;S="&amp;K786&amp;";"&amp;"G="&amp;L786&amp;Sheet1!A786&amp;";"&amp;"I="&amp;M786&amp;";")</f>
        <v>#N/A</v>
      </c>
      <c r="U786" t="str">
        <f ca="1">(Sheet1!AM786)</f>
        <v>DC1MDB09</v>
      </c>
      <c r="V786" t="e">
        <f>(Sheet1!AC786)</f>
        <v>#VALUE!</v>
      </c>
      <c r="W786" t="e">
        <f>Sheet3!D786</f>
        <v>#VALUE!</v>
      </c>
      <c r="X786" t="e">
        <f>Sheet3!E786</f>
        <v>#VALUE!</v>
      </c>
      <c r="Y786" t="str">
        <f t="shared" si="72"/>
        <v/>
      </c>
      <c r="Z786" t="str">
        <f>IF(ISERROR(Sheet1!AI786),"",Sheet1!AI786)</f>
        <v/>
      </c>
      <c r="AA786" t="e">
        <f>IF(Sheet1!W786="Councillors",5120,IF(Sheet1!W786="Information Technology Services Dept.",1024,IF(Sheet1!W786="City Clerk and Solicitor Dept",1953,"No")))</f>
        <v>#VALUE!</v>
      </c>
      <c r="AB786" s="5" t="s">
        <v>96</v>
      </c>
      <c r="AC786" t="e">
        <f>IF(Sheet1!W786="Councillors",4608,IF(Sheet1!W786="Information Technology Services Dept.",921,IF(Sheet1!W786="City Clerk and Solicitor Dept",1855,"No")))</f>
        <v>#VALUE!</v>
      </c>
      <c r="AD786" t="e">
        <f t="shared" si="75"/>
        <v>#VALUE!</v>
      </c>
      <c r="AE786" t="str">
        <f ca="1">IF(Sheet1!AM786="DC1MDB01","DC1",IF(Sheet1!AM786="DC1MDB02","DC1",IF(Sheet1!AM786="DC1MDB03","DC1",IF(Sheet1!AM786="DC1MDB04","DC1",IF(Sheet1!AM786="DC1MDB05","DC1",IF(Sheet1!AM786="DC1MDB06","DC1",IF(Sheet1!AM786="DC1MDB07","DC1",IF(Sheet1!AM786="DC1MDB08","DC1",IF(Sheet1!AM786="DC1MDB09","DC1",IF(Sheet1!AM786="DC1MDB10","DC1",IF(Sheet1!AM786="DC4MDB01","DC4",IF(Sheet1!AM786="DC4MDB02","DC4",IF(Sheet1!AM786="DC4MDB03","DC4",IF(Sheet1!AM786="DC4MDB04","DC4",IF(Sheet1!AM786="DC4MDB05","DC4",IF(Sheet1!AM786="DC4MDB06","DC4",IF(Sheet1!AM786="DC4MDB07","DC4",IF(Sheet1!AM786="DC4MDB08","DC4",IF(Sheet1!AM786="DC4MDB09","DC4",IF(Sheet1!AM786="DC4MDB10","DC4","$False"))))))))))))))))))))</f>
        <v>DC1</v>
      </c>
      <c r="AF786" t="s">
        <v>35</v>
      </c>
      <c r="AG786" t="e">
        <f t="shared" si="76"/>
        <v>#VALUE!</v>
      </c>
      <c r="AH786" t="e">
        <f t="shared" si="77"/>
        <v>#VALUE!</v>
      </c>
      <c r="AI786" t="s">
        <v>11</v>
      </c>
      <c r="AJ786" t="s">
        <v>12</v>
      </c>
      <c r="AK786" t="s">
        <v>13</v>
      </c>
      <c r="AL786" t="s">
        <v>14</v>
      </c>
      <c r="AM786" t="s">
        <v>5</v>
      </c>
      <c r="AN786" t="s">
        <v>15</v>
      </c>
      <c r="AO786" t="s">
        <v>16</v>
      </c>
      <c r="AP786" t="s">
        <v>17</v>
      </c>
      <c r="AQ786" t="s">
        <v>18</v>
      </c>
      <c r="AR786" t="s">
        <v>19</v>
      </c>
    </row>
    <row r="787" spans="1:44" ht="13.5" customHeight="1">
      <c r="A787" s="7"/>
      <c r="B787" s="7"/>
      <c r="C787" s="7"/>
      <c r="D787" s="8"/>
      <c r="F787" s="9" t="str">
        <f>(Sheet1!AE787)</f>
        <v/>
      </c>
      <c r="G787" t="str">
        <f>IF(OR(Sheet1!AH787="Yes",Sheet1!AF787="Yes"),"\\CMFP538\"&amp;Sheet1!AK787,"")</f>
        <v/>
      </c>
      <c r="H787" t="str">
        <f>IF(G787="","",Sheet1!AK787)</f>
        <v/>
      </c>
      <c r="I787" t="str">
        <f>IF(G787="","",Sheet1!AJ787)</f>
        <v/>
      </c>
      <c r="J787" t="e">
        <f>PROPER(Sheet1!Z787)</f>
        <v>#VALUE!</v>
      </c>
      <c r="K787" t="e">
        <f>PROPER(TRIM(IF(ISERROR(Sheet1!N787),Sheet1!Q787,Sheet1!N787)))</f>
        <v>#VALUE!</v>
      </c>
      <c r="L787" t="e">
        <f>PROPER(Sheet1!V787)</f>
        <v>#VALUE!</v>
      </c>
      <c r="M787" t="str">
        <f>TRIM(IF(ISERROR(Sheet1!P787),"",Sheet1!P787))</f>
        <v/>
      </c>
      <c r="N787" s="6" t="e">
        <f>(Sheet1!AA787)</f>
        <v>#VALUE!</v>
      </c>
      <c r="O787" s="6" t="e">
        <f t="shared" si="73"/>
        <v>#VALUE!</v>
      </c>
      <c r="P787" s="6" t="e">
        <f>IF(Sheet1!X787="No","No",IF(Sheet1!X787="","No","Yes"))</f>
        <v>#VALUE!</v>
      </c>
      <c r="Q787" t="e">
        <f>(Sheet1!AB787)</f>
        <v>#VALUE!</v>
      </c>
      <c r="R787" s="6" t="e">
        <f>IF(Sheet1!F787=FALSE,Q787,Sheet1!G787&amp;Sheet1!F787)</f>
        <v>#VALUE!</v>
      </c>
      <c r="S787" s="6" t="e">
        <f t="shared" si="74"/>
        <v>#VALUE!</v>
      </c>
      <c r="T787" s="6" t="e">
        <f>IF(Sheet1!A787=0,"C=US;A= ;P=Regional Municip;O=Lisgar;S="&amp;K787&amp;";"&amp;"G="&amp;L787&amp;";"&amp;"I="&amp;M787&amp;";","C=US;A= ;P=Regional Municip;O=Lisgar;S="&amp;K787&amp;";"&amp;"G="&amp;L787&amp;Sheet1!A787&amp;";"&amp;"I="&amp;M787&amp;";")</f>
        <v>#N/A</v>
      </c>
      <c r="U787" t="str">
        <f ca="1">(Sheet1!AM787)</f>
        <v>DC4MDB05</v>
      </c>
      <c r="V787" t="e">
        <f>(Sheet1!AC787)</f>
        <v>#VALUE!</v>
      </c>
      <c r="W787" t="e">
        <f>Sheet3!D787</f>
        <v>#VALUE!</v>
      </c>
      <c r="X787" t="e">
        <f>Sheet3!E787</f>
        <v>#VALUE!</v>
      </c>
      <c r="Y787" t="str">
        <f t="shared" si="72"/>
        <v/>
      </c>
      <c r="Z787" t="str">
        <f>IF(ISERROR(Sheet1!AI787),"",Sheet1!AI787)</f>
        <v/>
      </c>
      <c r="AA787" t="e">
        <f>IF(Sheet1!W787="Councillors",5120,IF(Sheet1!W787="Information Technology Services Dept.",1024,IF(Sheet1!W787="City Clerk and Solicitor Dept",1953,"No")))</f>
        <v>#VALUE!</v>
      </c>
      <c r="AB787" s="5" t="s">
        <v>96</v>
      </c>
      <c r="AC787" t="e">
        <f>IF(Sheet1!W787="Councillors",4608,IF(Sheet1!W787="Information Technology Services Dept.",921,IF(Sheet1!W787="City Clerk and Solicitor Dept",1855,"No")))</f>
        <v>#VALUE!</v>
      </c>
      <c r="AD787" t="e">
        <f t="shared" si="75"/>
        <v>#VALUE!</v>
      </c>
      <c r="AE787" t="str">
        <f ca="1">IF(Sheet1!AM787="DC1MDB01","DC1",IF(Sheet1!AM787="DC1MDB02","DC1",IF(Sheet1!AM787="DC1MDB03","DC1",IF(Sheet1!AM787="DC1MDB04","DC1",IF(Sheet1!AM787="DC1MDB05","DC1",IF(Sheet1!AM787="DC1MDB06","DC1",IF(Sheet1!AM787="DC1MDB07","DC1",IF(Sheet1!AM787="DC1MDB08","DC1",IF(Sheet1!AM787="DC1MDB09","DC1",IF(Sheet1!AM787="DC1MDB10","DC1",IF(Sheet1!AM787="DC4MDB01","DC4",IF(Sheet1!AM787="DC4MDB02","DC4",IF(Sheet1!AM787="DC4MDB03","DC4",IF(Sheet1!AM787="DC4MDB04","DC4",IF(Sheet1!AM787="DC4MDB05","DC4",IF(Sheet1!AM787="DC4MDB06","DC4",IF(Sheet1!AM787="DC4MDB07","DC4",IF(Sheet1!AM787="DC4MDB08","DC4",IF(Sheet1!AM787="DC4MDB09","DC4",IF(Sheet1!AM787="DC4MDB10","DC4","$False"))))))))))))))))))))</f>
        <v>DC4</v>
      </c>
      <c r="AF787" t="s">
        <v>35</v>
      </c>
      <c r="AG787" t="e">
        <f t="shared" si="76"/>
        <v>#VALUE!</v>
      </c>
      <c r="AH787" t="e">
        <f t="shared" si="77"/>
        <v>#VALUE!</v>
      </c>
      <c r="AI787" t="s">
        <v>11</v>
      </c>
      <c r="AJ787" t="s">
        <v>12</v>
      </c>
      <c r="AK787" t="s">
        <v>13</v>
      </c>
      <c r="AL787" t="s">
        <v>14</v>
      </c>
      <c r="AM787" t="s">
        <v>5</v>
      </c>
      <c r="AN787" t="s">
        <v>15</v>
      </c>
      <c r="AO787" t="s">
        <v>16</v>
      </c>
      <c r="AP787" t="s">
        <v>17</v>
      </c>
      <c r="AQ787" t="s">
        <v>18</v>
      </c>
      <c r="AR787" t="s">
        <v>19</v>
      </c>
    </row>
    <row r="788" spans="1:44" ht="13.5" customHeight="1">
      <c r="A788" s="7"/>
      <c r="B788" s="7"/>
      <c r="C788" s="7"/>
      <c r="D788" s="8"/>
      <c r="F788" s="9" t="str">
        <f>(Sheet1!AE788)</f>
        <v/>
      </c>
      <c r="G788" t="str">
        <f>IF(OR(Sheet1!AH788="Yes",Sheet1!AF788="Yes"),"\\CMFP538\"&amp;Sheet1!AK788,"")</f>
        <v/>
      </c>
      <c r="H788" t="str">
        <f>IF(G788="","",Sheet1!AK788)</f>
        <v/>
      </c>
      <c r="I788" t="str">
        <f>IF(G788="","",Sheet1!AJ788)</f>
        <v/>
      </c>
      <c r="J788" t="e">
        <f>PROPER(Sheet1!Z788)</f>
        <v>#VALUE!</v>
      </c>
      <c r="K788" t="e">
        <f>PROPER(TRIM(IF(ISERROR(Sheet1!N788),Sheet1!Q788,Sheet1!N788)))</f>
        <v>#VALUE!</v>
      </c>
      <c r="L788" t="e">
        <f>PROPER(Sheet1!V788)</f>
        <v>#VALUE!</v>
      </c>
      <c r="M788" t="str">
        <f>TRIM(IF(ISERROR(Sheet1!P788),"",Sheet1!P788))</f>
        <v/>
      </c>
      <c r="N788" s="6" t="e">
        <f>(Sheet1!AA788)</f>
        <v>#VALUE!</v>
      </c>
      <c r="O788" s="6" t="e">
        <f t="shared" si="73"/>
        <v>#VALUE!</v>
      </c>
      <c r="P788" s="6" t="e">
        <f>IF(Sheet1!X788="No","No",IF(Sheet1!X788="","No","Yes"))</f>
        <v>#VALUE!</v>
      </c>
      <c r="Q788" t="e">
        <f>(Sheet1!AB788)</f>
        <v>#VALUE!</v>
      </c>
      <c r="R788" s="6" t="e">
        <f>IF(Sheet1!F788=FALSE,Q788,Sheet1!G788&amp;Sheet1!F788)</f>
        <v>#VALUE!</v>
      </c>
      <c r="S788" s="6" t="e">
        <f t="shared" si="74"/>
        <v>#VALUE!</v>
      </c>
      <c r="T788" s="6" t="e">
        <f>IF(Sheet1!A788=0,"C=US;A= ;P=Regional Municip;O=Lisgar;S="&amp;K788&amp;";"&amp;"G="&amp;L788&amp;";"&amp;"I="&amp;M788&amp;";","C=US;A= ;P=Regional Municip;O=Lisgar;S="&amp;K788&amp;";"&amp;"G="&amp;L788&amp;Sheet1!A788&amp;";"&amp;"I="&amp;M788&amp;";")</f>
        <v>#N/A</v>
      </c>
      <c r="U788" t="str">
        <f ca="1">(Sheet1!AM788)</f>
        <v>DC1MDB09</v>
      </c>
      <c r="V788" t="e">
        <f>(Sheet1!AC788)</f>
        <v>#VALUE!</v>
      </c>
      <c r="W788" t="e">
        <f>Sheet3!D788</f>
        <v>#VALUE!</v>
      </c>
      <c r="X788" t="e">
        <f>Sheet3!E788</f>
        <v>#VALUE!</v>
      </c>
      <c r="Y788" t="str">
        <f t="shared" si="72"/>
        <v/>
      </c>
      <c r="Z788" t="str">
        <f>IF(ISERROR(Sheet1!AI788),"",Sheet1!AI788)</f>
        <v/>
      </c>
      <c r="AA788" t="e">
        <f>IF(Sheet1!W788="Councillors",5120,IF(Sheet1!W788="Information Technology Services Dept.",1024,IF(Sheet1!W788="City Clerk and Solicitor Dept",1953,"No")))</f>
        <v>#VALUE!</v>
      </c>
      <c r="AB788" s="5" t="s">
        <v>96</v>
      </c>
      <c r="AC788" t="e">
        <f>IF(Sheet1!W788="Councillors",4608,IF(Sheet1!W788="Information Technology Services Dept.",921,IF(Sheet1!W788="City Clerk and Solicitor Dept",1855,"No")))</f>
        <v>#VALUE!</v>
      </c>
      <c r="AD788" t="e">
        <f t="shared" si="75"/>
        <v>#VALUE!</v>
      </c>
      <c r="AE788" t="str">
        <f ca="1">IF(Sheet1!AM788="DC1MDB01","DC1",IF(Sheet1!AM788="DC1MDB02","DC1",IF(Sheet1!AM788="DC1MDB03","DC1",IF(Sheet1!AM788="DC1MDB04","DC1",IF(Sheet1!AM788="DC1MDB05","DC1",IF(Sheet1!AM788="DC1MDB06","DC1",IF(Sheet1!AM788="DC1MDB07","DC1",IF(Sheet1!AM788="DC1MDB08","DC1",IF(Sheet1!AM788="DC1MDB09","DC1",IF(Sheet1!AM788="DC1MDB10","DC1",IF(Sheet1!AM788="DC4MDB01","DC4",IF(Sheet1!AM788="DC4MDB02","DC4",IF(Sheet1!AM788="DC4MDB03","DC4",IF(Sheet1!AM788="DC4MDB04","DC4",IF(Sheet1!AM788="DC4MDB05","DC4",IF(Sheet1!AM788="DC4MDB06","DC4",IF(Sheet1!AM788="DC4MDB07","DC4",IF(Sheet1!AM788="DC4MDB08","DC4",IF(Sheet1!AM788="DC4MDB09","DC4",IF(Sheet1!AM788="DC4MDB10","DC4","$False"))))))))))))))))))))</f>
        <v>DC1</v>
      </c>
      <c r="AF788" t="s">
        <v>35</v>
      </c>
      <c r="AG788" t="e">
        <f t="shared" si="76"/>
        <v>#VALUE!</v>
      </c>
      <c r="AH788" t="e">
        <f t="shared" si="77"/>
        <v>#VALUE!</v>
      </c>
      <c r="AI788" t="s">
        <v>11</v>
      </c>
      <c r="AJ788" t="s">
        <v>12</v>
      </c>
      <c r="AK788" t="s">
        <v>13</v>
      </c>
      <c r="AL788" t="s">
        <v>14</v>
      </c>
      <c r="AM788" t="s">
        <v>5</v>
      </c>
      <c r="AN788" t="s">
        <v>15</v>
      </c>
      <c r="AO788" t="s">
        <v>16</v>
      </c>
      <c r="AP788" t="s">
        <v>17</v>
      </c>
      <c r="AQ788" t="s">
        <v>18</v>
      </c>
      <c r="AR788" t="s">
        <v>19</v>
      </c>
    </row>
    <row r="789" spans="1:44" ht="13.5" customHeight="1">
      <c r="A789" s="7"/>
      <c r="B789" s="7"/>
      <c r="C789" s="7"/>
      <c r="D789" s="8"/>
      <c r="F789" s="9" t="str">
        <f>(Sheet1!AE789)</f>
        <v/>
      </c>
      <c r="G789" t="str">
        <f>IF(OR(Sheet1!AH789="Yes",Sheet1!AF789="Yes"),"\\CMFP538\"&amp;Sheet1!AK789,"")</f>
        <v/>
      </c>
      <c r="H789" t="str">
        <f>IF(G789="","",Sheet1!AK789)</f>
        <v/>
      </c>
      <c r="I789" t="str">
        <f>IF(G789="","",Sheet1!AJ789)</f>
        <v/>
      </c>
      <c r="J789" t="e">
        <f>PROPER(Sheet1!Z789)</f>
        <v>#VALUE!</v>
      </c>
      <c r="K789" t="e">
        <f>PROPER(TRIM(IF(ISERROR(Sheet1!N789),Sheet1!Q789,Sheet1!N789)))</f>
        <v>#VALUE!</v>
      </c>
      <c r="L789" t="e">
        <f>PROPER(Sheet1!V789)</f>
        <v>#VALUE!</v>
      </c>
      <c r="M789" t="str">
        <f>TRIM(IF(ISERROR(Sheet1!P789),"",Sheet1!P789))</f>
        <v/>
      </c>
      <c r="N789" s="6" t="e">
        <f>(Sheet1!AA789)</f>
        <v>#VALUE!</v>
      </c>
      <c r="O789" s="6" t="e">
        <f t="shared" si="73"/>
        <v>#VALUE!</v>
      </c>
      <c r="P789" s="6" t="e">
        <f>IF(Sheet1!X789="No","No",IF(Sheet1!X789="","No","Yes"))</f>
        <v>#VALUE!</v>
      </c>
      <c r="Q789" t="e">
        <f>(Sheet1!AB789)</f>
        <v>#VALUE!</v>
      </c>
      <c r="R789" s="6" t="e">
        <f>IF(Sheet1!F789=FALSE,Q789,Sheet1!G789&amp;Sheet1!F789)</f>
        <v>#VALUE!</v>
      </c>
      <c r="S789" s="6" t="e">
        <f t="shared" si="74"/>
        <v>#VALUE!</v>
      </c>
      <c r="T789" s="6" t="e">
        <f>IF(Sheet1!A789=0,"C=US;A= ;P=Regional Municip;O=Lisgar;S="&amp;K789&amp;";"&amp;"G="&amp;L789&amp;";"&amp;"I="&amp;M789&amp;";","C=US;A= ;P=Regional Municip;O=Lisgar;S="&amp;K789&amp;";"&amp;"G="&amp;L789&amp;Sheet1!A789&amp;";"&amp;"I="&amp;M789&amp;";")</f>
        <v>#N/A</v>
      </c>
      <c r="U789" t="str">
        <f ca="1">(Sheet1!AM789)</f>
        <v>DC1MDB01</v>
      </c>
      <c r="V789" t="e">
        <f>(Sheet1!AC789)</f>
        <v>#VALUE!</v>
      </c>
      <c r="W789" t="e">
        <f>Sheet3!D789</f>
        <v>#VALUE!</v>
      </c>
      <c r="X789" t="e">
        <f>Sheet3!E789</f>
        <v>#VALUE!</v>
      </c>
      <c r="Y789" t="str">
        <f t="shared" si="72"/>
        <v/>
      </c>
      <c r="Z789" t="str">
        <f>IF(ISERROR(Sheet1!AI789),"",Sheet1!AI789)</f>
        <v/>
      </c>
      <c r="AA789" t="e">
        <f>IF(Sheet1!W789="Councillors",5120,IF(Sheet1!W789="Information Technology Services Dept.",1024,IF(Sheet1!W789="City Clerk and Solicitor Dept",1953,"No")))</f>
        <v>#VALUE!</v>
      </c>
      <c r="AB789" s="5" t="s">
        <v>96</v>
      </c>
      <c r="AC789" t="e">
        <f>IF(Sheet1!W789="Councillors",4608,IF(Sheet1!W789="Information Technology Services Dept.",921,IF(Sheet1!W789="City Clerk and Solicitor Dept",1855,"No")))</f>
        <v>#VALUE!</v>
      </c>
      <c r="AD789" t="e">
        <f t="shared" si="75"/>
        <v>#VALUE!</v>
      </c>
      <c r="AE789" t="str">
        <f ca="1">IF(Sheet1!AM789="DC1MDB01","DC1",IF(Sheet1!AM789="DC1MDB02","DC1",IF(Sheet1!AM789="DC1MDB03","DC1",IF(Sheet1!AM789="DC1MDB04","DC1",IF(Sheet1!AM789="DC1MDB05","DC1",IF(Sheet1!AM789="DC1MDB06","DC1",IF(Sheet1!AM789="DC1MDB07","DC1",IF(Sheet1!AM789="DC1MDB08","DC1",IF(Sheet1!AM789="DC1MDB09","DC1",IF(Sheet1!AM789="DC1MDB10","DC1",IF(Sheet1!AM789="DC4MDB01","DC4",IF(Sheet1!AM789="DC4MDB02","DC4",IF(Sheet1!AM789="DC4MDB03","DC4",IF(Sheet1!AM789="DC4MDB04","DC4",IF(Sheet1!AM789="DC4MDB05","DC4",IF(Sheet1!AM789="DC4MDB06","DC4",IF(Sheet1!AM789="DC4MDB07","DC4",IF(Sheet1!AM789="DC4MDB08","DC4",IF(Sheet1!AM789="DC4MDB09","DC4",IF(Sheet1!AM789="DC4MDB10","DC4","$False"))))))))))))))))))))</f>
        <v>DC1</v>
      </c>
      <c r="AF789" t="s">
        <v>35</v>
      </c>
      <c r="AG789" t="e">
        <f t="shared" si="76"/>
        <v>#VALUE!</v>
      </c>
      <c r="AH789" t="e">
        <f t="shared" si="77"/>
        <v>#VALUE!</v>
      </c>
      <c r="AI789" t="s">
        <v>11</v>
      </c>
      <c r="AJ789" t="s">
        <v>12</v>
      </c>
      <c r="AK789" t="s">
        <v>13</v>
      </c>
      <c r="AL789" t="s">
        <v>14</v>
      </c>
      <c r="AM789" t="s">
        <v>5</v>
      </c>
      <c r="AN789" t="s">
        <v>15</v>
      </c>
      <c r="AO789" t="s">
        <v>16</v>
      </c>
      <c r="AP789" t="s">
        <v>17</v>
      </c>
      <c r="AQ789" t="s">
        <v>18</v>
      </c>
      <c r="AR789" t="s">
        <v>19</v>
      </c>
    </row>
    <row r="790" spans="1:44" ht="13.5" customHeight="1">
      <c r="A790" s="7"/>
      <c r="B790" s="7"/>
      <c r="C790" s="7"/>
      <c r="D790" s="8"/>
      <c r="F790" s="9" t="str">
        <f>(Sheet1!AE790)</f>
        <v/>
      </c>
      <c r="G790" t="str">
        <f>IF(OR(Sheet1!AH790="Yes",Sheet1!AF790="Yes"),"\\CMFP538\"&amp;Sheet1!AK790,"")</f>
        <v/>
      </c>
      <c r="H790" t="str">
        <f>IF(G790="","",Sheet1!AK790)</f>
        <v/>
      </c>
      <c r="I790" t="str">
        <f>IF(G790="","",Sheet1!AJ790)</f>
        <v/>
      </c>
      <c r="J790" t="e">
        <f>PROPER(Sheet1!Z790)</f>
        <v>#VALUE!</v>
      </c>
      <c r="K790" t="e">
        <f>PROPER(TRIM(IF(ISERROR(Sheet1!N790),Sheet1!Q790,Sheet1!N790)))</f>
        <v>#VALUE!</v>
      </c>
      <c r="L790" t="e">
        <f>PROPER(Sheet1!V790)</f>
        <v>#VALUE!</v>
      </c>
      <c r="M790" t="str">
        <f>TRIM(IF(ISERROR(Sheet1!P790),"",Sheet1!P790))</f>
        <v/>
      </c>
      <c r="N790" s="6" t="e">
        <f>(Sheet1!AA790)</f>
        <v>#VALUE!</v>
      </c>
      <c r="O790" s="6" t="e">
        <f t="shared" si="73"/>
        <v>#VALUE!</v>
      </c>
      <c r="P790" s="6" t="e">
        <f>IF(Sheet1!X790="No","No",IF(Sheet1!X790="","No","Yes"))</f>
        <v>#VALUE!</v>
      </c>
      <c r="Q790" t="e">
        <f>(Sheet1!AB790)</f>
        <v>#VALUE!</v>
      </c>
      <c r="R790" s="6" t="e">
        <f>IF(Sheet1!F790=FALSE,Q790,Sheet1!G790&amp;Sheet1!F790)</f>
        <v>#VALUE!</v>
      </c>
      <c r="S790" s="6" t="e">
        <f t="shared" si="74"/>
        <v>#VALUE!</v>
      </c>
      <c r="T790" s="6" t="e">
        <f>IF(Sheet1!A790=0,"C=US;A= ;P=Regional Municip;O=Lisgar;S="&amp;K790&amp;";"&amp;"G="&amp;L790&amp;";"&amp;"I="&amp;M790&amp;";","C=US;A= ;P=Regional Municip;O=Lisgar;S="&amp;K790&amp;";"&amp;"G="&amp;L790&amp;Sheet1!A790&amp;";"&amp;"I="&amp;M790&amp;";")</f>
        <v>#N/A</v>
      </c>
      <c r="U790" t="str">
        <f ca="1">(Sheet1!AM790)</f>
        <v>DC4MDB06</v>
      </c>
      <c r="V790" t="e">
        <f>(Sheet1!AC790)</f>
        <v>#VALUE!</v>
      </c>
      <c r="W790" t="e">
        <f>Sheet3!D790</f>
        <v>#VALUE!</v>
      </c>
      <c r="X790" t="e">
        <f>Sheet3!E790</f>
        <v>#VALUE!</v>
      </c>
      <c r="Y790" t="str">
        <f t="shared" si="72"/>
        <v/>
      </c>
      <c r="Z790" t="str">
        <f>IF(ISERROR(Sheet1!AI790),"",Sheet1!AI790)</f>
        <v/>
      </c>
      <c r="AA790" t="e">
        <f>IF(Sheet1!W790="Councillors",5120,IF(Sheet1!W790="Information Technology Services Dept.",1024,IF(Sheet1!W790="City Clerk and Solicitor Dept",1953,"No")))</f>
        <v>#VALUE!</v>
      </c>
      <c r="AB790" s="5" t="s">
        <v>96</v>
      </c>
      <c r="AC790" t="e">
        <f>IF(Sheet1!W790="Councillors",4608,IF(Sheet1!W790="Information Technology Services Dept.",921,IF(Sheet1!W790="City Clerk and Solicitor Dept",1855,"No")))</f>
        <v>#VALUE!</v>
      </c>
      <c r="AD790" t="e">
        <f t="shared" si="75"/>
        <v>#VALUE!</v>
      </c>
      <c r="AE790" t="str">
        <f ca="1">IF(Sheet1!AM790="DC1MDB01","DC1",IF(Sheet1!AM790="DC1MDB02","DC1",IF(Sheet1!AM790="DC1MDB03","DC1",IF(Sheet1!AM790="DC1MDB04","DC1",IF(Sheet1!AM790="DC1MDB05","DC1",IF(Sheet1!AM790="DC1MDB06","DC1",IF(Sheet1!AM790="DC1MDB07","DC1",IF(Sheet1!AM790="DC1MDB08","DC1",IF(Sheet1!AM790="DC1MDB09","DC1",IF(Sheet1!AM790="DC1MDB10","DC1",IF(Sheet1!AM790="DC4MDB01","DC4",IF(Sheet1!AM790="DC4MDB02","DC4",IF(Sheet1!AM790="DC4MDB03","DC4",IF(Sheet1!AM790="DC4MDB04","DC4",IF(Sheet1!AM790="DC4MDB05","DC4",IF(Sheet1!AM790="DC4MDB06","DC4",IF(Sheet1!AM790="DC4MDB07","DC4",IF(Sheet1!AM790="DC4MDB08","DC4",IF(Sheet1!AM790="DC4MDB09","DC4",IF(Sheet1!AM790="DC4MDB10","DC4","$False"))))))))))))))))))))</f>
        <v>DC4</v>
      </c>
      <c r="AF790" t="s">
        <v>35</v>
      </c>
      <c r="AG790" t="e">
        <f t="shared" si="76"/>
        <v>#VALUE!</v>
      </c>
      <c r="AH790" t="e">
        <f t="shared" si="77"/>
        <v>#VALUE!</v>
      </c>
      <c r="AI790" t="s">
        <v>11</v>
      </c>
      <c r="AJ790" t="s">
        <v>12</v>
      </c>
      <c r="AK790" t="s">
        <v>13</v>
      </c>
      <c r="AL790" t="s">
        <v>14</v>
      </c>
      <c r="AM790" t="s">
        <v>5</v>
      </c>
      <c r="AN790" t="s">
        <v>15</v>
      </c>
      <c r="AO790" t="s">
        <v>16</v>
      </c>
      <c r="AP790" t="s">
        <v>17</v>
      </c>
      <c r="AQ790" t="s">
        <v>18</v>
      </c>
      <c r="AR790" t="s">
        <v>19</v>
      </c>
    </row>
    <row r="791" spans="1:44" ht="13.5" customHeight="1">
      <c r="A791" s="7"/>
      <c r="B791" s="7"/>
      <c r="C791" s="7"/>
      <c r="D791" s="8"/>
      <c r="F791" s="9" t="str">
        <f>(Sheet1!AE791)</f>
        <v/>
      </c>
      <c r="G791" t="str">
        <f>IF(OR(Sheet1!AH791="Yes",Sheet1!AF791="Yes"),"\\CMFP538\"&amp;Sheet1!AK791,"")</f>
        <v/>
      </c>
      <c r="H791" t="str">
        <f>IF(G791="","",Sheet1!AK791)</f>
        <v/>
      </c>
      <c r="I791" t="str">
        <f>IF(G791="","",Sheet1!AJ791)</f>
        <v/>
      </c>
      <c r="J791" t="e">
        <f>PROPER(Sheet1!Z791)</f>
        <v>#VALUE!</v>
      </c>
      <c r="K791" t="e">
        <f>PROPER(TRIM(IF(ISERROR(Sheet1!N791),Sheet1!Q791,Sheet1!N791)))</f>
        <v>#VALUE!</v>
      </c>
      <c r="L791" t="e">
        <f>PROPER(Sheet1!V791)</f>
        <v>#VALUE!</v>
      </c>
      <c r="M791" t="str">
        <f>TRIM(IF(ISERROR(Sheet1!P791),"",Sheet1!P791))</f>
        <v/>
      </c>
      <c r="N791" s="6" t="e">
        <f>(Sheet1!AA791)</f>
        <v>#VALUE!</v>
      </c>
      <c r="O791" s="6" t="e">
        <f t="shared" si="73"/>
        <v>#VALUE!</v>
      </c>
      <c r="P791" s="6" t="e">
        <f>IF(Sheet1!X791="No","No",IF(Sheet1!X791="","No","Yes"))</f>
        <v>#VALUE!</v>
      </c>
      <c r="Q791" t="e">
        <f>(Sheet1!AB791)</f>
        <v>#VALUE!</v>
      </c>
      <c r="R791" s="6" t="e">
        <f>IF(Sheet1!F791=FALSE,Q791,Sheet1!G791&amp;Sheet1!F791)</f>
        <v>#VALUE!</v>
      </c>
      <c r="S791" s="6" t="e">
        <f t="shared" si="74"/>
        <v>#VALUE!</v>
      </c>
      <c r="T791" s="6" t="e">
        <f>IF(Sheet1!A791=0,"C=US;A= ;P=Regional Municip;O=Lisgar;S="&amp;K791&amp;";"&amp;"G="&amp;L791&amp;";"&amp;"I="&amp;M791&amp;";","C=US;A= ;P=Regional Municip;O=Lisgar;S="&amp;K791&amp;";"&amp;"G="&amp;L791&amp;Sheet1!A791&amp;";"&amp;"I="&amp;M791&amp;";")</f>
        <v>#N/A</v>
      </c>
      <c r="U791" t="str">
        <f ca="1">(Sheet1!AM791)</f>
        <v>DC1MDB02</v>
      </c>
      <c r="V791" t="e">
        <f>(Sheet1!AC791)</f>
        <v>#VALUE!</v>
      </c>
      <c r="W791" t="e">
        <f>Sheet3!D791</f>
        <v>#VALUE!</v>
      </c>
      <c r="X791" t="e">
        <f>Sheet3!E791</f>
        <v>#VALUE!</v>
      </c>
      <c r="Y791" t="str">
        <f t="shared" si="72"/>
        <v/>
      </c>
      <c r="Z791" t="str">
        <f>IF(ISERROR(Sheet1!AI791),"",Sheet1!AI791)</f>
        <v/>
      </c>
      <c r="AA791" t="e">
        <f>IF(Sheet1!W791="Councillors",5120,IF(Sheet1!W791="Information Technology Services Dept.",1024,IF(Sheet1!W791="City Clerk and Solicitor Dept",1953,"No")))</f>
        <v>#VALUE!</v>
      </c>
      <c r="AB791" s="5" t="s">
        <v>96</v>
      </c>
      <c r="AC791" t="e">
        <f>IF(Sheet1!W791="Councillors",4608,IF(Sheet1!W791="Information Technology Services Dept.",921,IF(Sheet1!W791="City Clerk and Solicitor Dept",1855,"No")))</f>
        <v>#VALUE!</v>
      </c>
      <c r="AD791" t="e">
        <f t="shared" si="75"/>
        <v>#VALUE!</v>
      </c>
      <c r="AE791" t="str">
        <f ca="1">IF(Sheet1!AM791="DC1MDB01","DC1",IF(Sheet1!AM791="DC1MDB02","DC1",IF(Sheet1!AM791="DC1MDB03","DC1",IF(Sheet1!AM791="DC1MDB04","DC1",IF(Sheet1!AM791="DC1MDB05","DC1",IF(Sheet1!AM791="DC1MDB06","DC1",IF(Sheet1!AM791="DC1MDB07","DC1",IF(Sheet1!AM791="DC1MDB08","DC1",IF(Sheet1!AM791="DC1MDB09","DC1",IF(Sheet1!AM791="DC1MDB10","DC1",IF(Sheet1!AM791="DC4MDB01","DC4",IF(Sheet1!AM791="DC4MDB02","DC4",IF(Sheet1!AM791="DC4MDB03","DC4",IF(Sheet1!AM791="DC4MDB04","DC4",IF(Sheet1!AM791="DC4MDB05","DC4",IF(Sheet1!AM791="DC4MDB06","DC4",IF(Sheet1!AM791="DC4MDB07","DC4",IF(Sheet1!AM791="DC4MDB08","DC4",IF(Sheet1!AM791="DC4MDB09","DC4",IF(Sheet1!AM791="DC4MDB10","DC4","$False"))))))))))))))))))))</f>
        <v>DC1</v>
      </c>
      <c r="AF791" t="s">
        <v>35</v>
      </c>
      <c r="AG791" t="e">
        <f t="shared" si="76"/>
        <v>#VALUE!</v>
      </c>
      <c r="AH791" t="e">
        <f t="shared" si="77"/>
        <v>#VALUE!</v>
      </c>
      <c r="AI791" t="s">
        <v>11</v>
      </c>
      <c r="AJ791" t="s">
        <v>12</v>
      </c>
      <c r="AK791" t="s">
        <v>13</v>
      </c>
      <c r="AL791" t="s">
        <v>14</v>
      </c>
      <c r="AM791" t="s">
        <v>5</v>
      </c>
      <c r="AN791" t="s">
        <v>15</v>
      </c>
      <c r="AO791" t="s">
        <v>16</v>
      </c>
      <c r="AP791" t="s">
        <v>17</v>
      </c>
      <c r="AQ791" t="s">
        <v>18</v>
      </c>
      <c r="AR791" t="s">
        <v>19</v>
      </c>
    </row>
    <row r="792" spans="1:44" ht="13.5" customHeight="1">
      <c r="A792" s="7"/>
      <c r="B792" s="7"/>
      <c r="C792" s="7"/>
      <c r="D792" s="8"/>
      <c r="F792" s="9" t="str">
        <f>(Sheet1!AE792)</f>
        <v/>
      </c>
      <c r="G792" t="str">
        <f>IF(OR(Sheet1!AH792="Yes",Sheet1!AF792="Yes"),"\\CMFP538\"&amp;Sheet1!AK792,"")</f>
        <v/>
      </c>
      <c r="H792" t="str">
        <f>IF(G792="","",Sheet1!AK792)</f>
        <v/>
      </c>
      <c r="I792" t="str">
        <f>IF(G792="","",Sheet1!AJ792)</f>
        <v/>
      </c>
      <c r="J792" t="e">
        <f>PROPER(Sheet1!Z792)</f>
        <v>#VALUE!</v>
      </c>
      <c r="K792" t="e">
        <f>PROPER(TRIM(IF(ISERROR(Sheet1!N792),Sheet1!Q792,Sheet1!N792)))</f>
        <v>#VALUE!</v>
      </c>
      <c r="L792" t="e">
        <f>PROPER(Sheet1!V792)</f>
        <v>#VALUE!</v>
      </c>
      <c r="M792" t="str">
        <f>TRIM(IF(ISERROR(Sheet1!P792),"",Sheet1!P792))</f>
        <v/>
      </c>
      <c r="N792" s="6" t="e">
        <f>(Sheet1!AA792)</f>
        <v>#VALUE!</v>
      </c>
      <c r="O792" s="6" t="e">
        <f t="shared" si="73"/>
        <v>#VALUE!</v>
      </c>
      <c r="P792" s="6" t="e">
        <f>IF(Sheet1!X792="No","No",IF(Sheet1!X792="","No","Yes"))</f>
        <v>#VALUE!</v>
      </c>
      <c r="Q792" t="e">
        <f>(Sheet1!AB792)</f>
        <v>#VALUE!</v>
      </c>
      <c r="R792" s="6" t="e">
        <f>IF(Sheet1!F792=FALSE,Q792,Sheet1!G792&amp;Sheet1!F792)</f>
        <v>#VALUE!</v>
      </c>
      <c r="S792" s="6" t="e">
        <f t="shared" si="74"/>
        <v>#VALUE!</v>
      </c>
      <c r="T792" s="6" t="e">
        <f>IF(Sheet1!A792=0,"C=US;A= ;P=Regional Municip;O=Lisgar;S="&amp;K792&amp;";"&amp;"G="&amp;L792&amp;";"&amp;"I="&amp;M792&amp;";","C=US;A= ;P=Regional Municip;O=Lisgar;S="&amp;K792&amp;";"&amp;"G="&amp;L792&amp;Sheet1!A792&amp;";"&amp;"I="&amp;M792&amp;";")</f>
        <v>#N/A</v>
      </c>
      <c r="U792" t="str">
        <f ca="1">(Sheet1!AM792)</f>
        <v>DC1MDB05</v>
      </c>
      <c r="V792" t="e">
        <f>(Sheet1!AC792)</f>
        <v>#VALUE!</v>
      </c>
      <c r="W792" t="e">
        <f>Sheet3!D792</f>
        <v>#VALUE!</v>
      </c>
      <c r="X792" t="e">
        <f>Sheet3!E792</f>
        <v>#VALUE!</v>
      </c>
      <c r="Y792" t="str">
        <f t="shared" si="72"/>
        <v/>
      </c>
      <c r="Z792" t="str">
        <f>IF(ISERROR(Sheet1!AI792),"",Sheet1!AI792)</f>
        <v/>
      </c>
      <c r="AA792" t="e">
        <f>IF(Sheet1!W792="Councillors",5120,IF(Sheet1!W792="Information Technology Services Dept.",1024,IF(Sheet1!W792="City Clerk and Solicitor Dept",1953,"No")))</f>
        <v>#VALUE!</v>
      </c>
      <c r="AB792" s="5" t="s">
        <v>96</v>
      </c>
      <c r="AC792" t="e">
        <f>IF(Sheet1!W792="Councillors",4608,IF(Sheet1!W792="Information Technology Services Dept.",921,IF(Sheet1!W792="City Clerk and Solicitor Dept",1855,"No")))</f>
        <v>#VALUE!</v>
      </c>
      <c r="AD792" t="e">
        <f t="shared" si="75"/>
        <v>#VALUE!</v>
      </c>
      <c r="AE792" t="str">
        <f ca="1">IF(Sheet1!AM792="DC1MDB01","DC1",IF(Sheet1!AM792="DC1MDB02","DC1",IF(Sheet1!AM792="DC1MDB03","DC1",IF(Sheet1!AM792="DC1MDB04","DC1",IF(Sheet1!AM792="DC1MDB05","DC1",IF(Sheet1!AM792="DC1MDB06","DC1",IF(Sheet1!AM792="DC1MDB07","DC1",IF(Sheet1!AM792="DC1MDB08","DC1",IF(Sheet1!AM792="DC1MDB09","DC1",IF(Sheet1!AM792="DC1MDB10","DC1",IF(Sheet1!AM792="DC4MDB01","DC4",IF(Sheet1!AM792="DC4MDB02","DC4",IF(Sheet1!AM792="DC4MDB03","DC4",IF(Sheet1!AM792="DC4MDB04","DC4",IF(Sheet1!AM792="DC4MDB05","DC4",IF(Sheet1!AM792="DC4MDB06","DC4",IF(Sheet1!AM792="DC4MDB07","DC4",IF(Sheet1!AM792="DC4MDB08","DC4",IF(Sheet1!AM792="DC4MDB09","DC4",IF(Sheet1!AM792="DC4MDB10","DC4","$False"))))))))))))))))))))</f>
        <v>DC1</v>
      </c>
      <c r="AF792" t="s">
        <v>35</v>
      </c>
      <c r="AG792" t="e">
        <f t="shared" si="76"/>
        <v>#VALUE!</v>
      </c>
      <c r="AH792" t="e">
        <f t="shared" si="77"/>
        <v>#VALUE!</v>
      </c>
      <c r="AI792" t="s">
        <v>11</v>
      </c>
      <c r="AJ792" t="s">
        <v>12</v>
      </c>
      <c r="AK792" t="s">
        <v>13</v>
      </c>
      <c r="AL792" t="s">
        <v>14</v>
      </c>
      <c r="AM792" t="s">
        <v>5</v>
      </c>
      <c r="AN792" t="s">
        <v>15</v>
      </c>
      <c r="AO792" t="s">
        <v>16</v>
      </c>
      <c r="AP792" t="s">
        <v>17</v>
      </c>
      <c r="AQ792" t="s">
        <v>18</v>
      </c>
      <c r="AR792" t="s">
        <v>19</v>
      </c>
    </row>
    <row r="793" spans="1:44" ht="13.5" customHeight="1">
      <c r="A793" s="7"/>
      <c r="B793" s="7"/>
      <c r="C793" s="7"/>
      <c r="D793" s="8"/>
      <c r="F793" s="9" t="str">
        <f>(Sheet1!AE793)</f>
        <v/>
      </c>
      <c r="G793" t="str">
        <f>IF(OR(Sheet1!AH793="Yes",Sheet1!AF793="Yes"),"\\CMFP538\"&amp;Sheet1!AK793,"")</f>
        <v/>
      </c>
      <c r="H793" t="str">
        <f>IF(G793="","",Sheet1!AK793)</f>
        <v/>
      </c>
      <c r="I793" t="str">
        <f>IF(G793="","",Sheet1!AJ793)</f>
        <v/>
      </c>
      <c r="J793" t="e">
        <f>PROPER(Sheet1!Z793)</f>
        <v>#VALUE!</v>
      </c>
      <c r="K793" t="e">
        <f>PROPER(TRIM(IF(ISERROR(Sheet1!N793),Sheet1!Q793,Sheet1!N793)))</f>
        <v>#VALUE!</v>
      </c>
      <c r="L793" t="e">
        <f>PROPER(Sheet1!V793)</f>
        <v>#VALUE!</v>
      </c>
      <c r="M793" t="str">
        <f>TRIM(IF(ISERROR(Sheet1!P793),"",Sheet1!P793))</f>
        <v/>
      </c>
      <c r="N793" s="6" t="e">
        <f>(Sheet1!AA793)</f>
        <v>#VALUE!</v>
      </c>
      <c r="O793" s="6" t="e">
        <f t="shared" si="73"/>
        <v>#VALUE!</v>
      </c>
      <c r="P793" s="6" t="e">
        <f>IF(Sheet1!X793="No","No",IF(Sheet1!X793="","No","Yes"))</f>
        <v>#VALUE!</v>
      </c>
      <c r="Q793" t="e">
        <f>(Sheet1!AB793)</f>
        <v>#VALUE!</v>
      </c>
      <c r="R793" s="6" t="e">
        <f>IF(Sheet1!F793=FALSE,Q793,Sheet1!G793&amp;Sheet1!F793)</f>
        <v>#VALUE!</v>
      </c>
      <c r="S793" s="6" t="e">
        <f t="shared" si="74"/>
        <v>#VALUE!</v>
      </c>
      <c r="T793" s="6" t="e">
        <f>IF(Sheet1!A793=0,"C=US;A= ;P=Regional Municip;O=Lisgar;S="&amp;K793&amp;";"&amp;"G="&amp;L793&amp;";"&amp;"I="&amp;M793&amp;";","C=US;A= ;P=Regional Municip;O=Lisgar;S="&amp;K793&amp;";"&amp;"G="&amp;L793&amp;Sheet1!A793&amp;";"&amp;"I="&amp;M793&amp;";")</f>
        <v>#N/A</v>
      </c>
      <c r="U793" t="str">
        <f ca="1">(Sheet1!AM793)</f>
        <v>DC1MDB10</v>
      </c>
      <c r="V793" t="e">
        <f>(Sheet1!AC793)</f>
        <v>#VALUE!</v>
      </c>
      <c r="W793" t="e">
        <f>Sheet3!D793</f>
        <v>#VALUE!</v>
      </c>
      <c r="X793" t="e">
        <f>Sheet3!E793</f>
        <v>#VALUE!</v>
      </c>
      <c r="Y793" t="str">
        <f t="shared" si="72"/>
        <v/>
      </c>
      <c r="Z793" t="str">
        <f>IF(ISERROR(Sheet1!AI793),"",Sheet1!AI793)</f>
        <v/>
      </c>
      <c r="AA793" t="e">
        <f>IF(Sheet1!W793="Councillors",5120,IF(Sheet1!W793="Information Technology Services Dept.",1024,IF(Sheet1!W793="City Clerk and Solicitor Dept",1953,"No")))</f>
        <v>#VALUE!</v>
      </c>
      <c r="AB793" s="5" t="s">
        <v>96</v>
      </c>
      <c r="AC793" t="e">
        <f>IF(Sheet1!W793="Councillors",4608,IF(Sheet1!W793="Information Technology Services Dept.",921,IF(Sheet1!W793="City Clerk and Solicitor Dept",1855,"No")))</f>
        <v>#VALUE!</v>
      </c>
      <c r="AD793" t="e">
        <f t="shared" si="75"/>
        <v>#VALUE!</v>
      </c>
      <c r="AE793" t="str">
        <f ca="1">IF(Sheet1!AM793="DC1MDB01","DC1",IF(Sheet1!AM793="DC1MDB02","DC1",IF(Sheet1!AM793="DC1MDB03","DC1",IF(Sheet1!AM793="DC1MDB04","DC1",IF(Sheet1!AM793="DC1MDB05","DC1",IF(Sheet1!AM793="DC1MDB06","DC1",IF(Sheet1!AM793="DC1MDB07","DC1",IF(Sheet1!AM793="DC1MDB08","DC1",IF(Sheet1!AM793="DC1MDB09","DC1",IF(Sheet1!AM793="DC1MDB10","DC1",IF(Sheet1!AM793="DC4MDB01","DC4",IF(Sheet1!AM793="DC4MDB02","DC4",IF(Sheet1!AM793="DC4MDB03","DC4",IF(Sheet1!AM793="DC4MDB04","DC4",IF(Sheet1!AM793="DC4MDB05","DC4",IF(Sheet1!AM793="DC4MDB06","DC4",IF(Sheet1!AM793="DC4MDB07","DC4",IF(Sheet1!AM793="DC4MDB08","DC4",IF(Sheet1!AM793="DC4MDB09","DC4",IF(Sheet1!AM793="DC4MDB10","DC4","$False"))))))))))))))))))))</f>
        <v>DC1</v>
      </c>
      <c r="AF793" t="s">
        <v>35</v>
      </c>
      <c r="AG793" t="e">
        <f t="shared" si="76"/>
        <v>#VALUE!</v>
      </c>
      <c r="AH793" t="e">
        <f t="shared" si="77"/>
        <v>#VALUE!</v>
      </c>
      <c r="AI793" t="s">
        <v>11</v>
      </c>
      <c r="AJ793" t="s">
        <v>12</v>
      </c>
      <c r="AK793" t="s">
        <v>13</v>
      </c>
      <c r="AL793" t="s">
        <v>14</v>
      </c>
      <c r="AM793" t="s">
        <v>5</v>
      </c>
      <c r="AN793" t="s">
        <v>15</v>
      </c>
      <c r="AO793" t="s">
        <v>16</v>
      </c>
      <c r="AP793" t="s">
        <v>17</v>
      </c>
      <c r="AQ793" t="s">
        <v>18</v>
      </c>
      <c r="AR793" t="s">
        <v>19</v>
      </c>
    </row>
    <row r="794" spans="1:44" ht="13.5" customHeight="1">
      <c r="A794" s="7"/>
      <c r="B794" s="7"/>
      <c r="C794" s="7"/>
      <c r="D794" s="8"/>
      <c r="F794" s="9" t="str">
        <f>(Sheet1!AE794)</f>
        <v/>
      </c>
      <c r="G794" t="str">
        <f>IF(OR(Sheet1!AH794="Yes",Sheet1!AF794="Yes"),"\\CMFP538\"&amp;Sheet1!AK794,"")</f>
        <v/>
      </c>
      <c r="H794" t="str">
        <f>IF(G794="","",Sheet1!AK794)</f>
        <v/>
      </c>
      <c r="I794" t="str">
        <f>IF(G794="","",Sheet1!AJ794)</f>
        <v/>
      </c>
      <c r="J794" t="e">
        <f>PROPER(Sheet1!Z794)</f>
        <v>#VALUE!</v>
      </c>
      <c r="K794" t="e">
        <f>PROPER(TRIM(IF(ISERROR(Sheet1!N794),Sheet1!Q794,Sheet1!N794)))</f>
        <v>#VALUE!</v>
      </c>
      <c r="L794" t="e">
        <f>PROPER(Sheet1!V794)</f>
        <v>#VALUE!</v>
      </c>
      <c r="M794" t="str">
        <f>TRIM(IF(ISERROR(Sheet1!P794),"",Sheet1!P794))</f>
        <v/>
      </c>
      <c r="N794" s="6" t="e">
        <f>(Sheet1!AA794)</f>
        <v>#VALUE!</v>
      </c>
      <c r="O794" s="6" t="e">
        <f t="shared" si="73"/>
        <v>#VALUE!</v>
      </c>
      <c r="P794" s="6" t="e">
        <f>IF(Sheet1!X794="No","No",IF(Sheet1!X794="","No","Yes"))</f>
        <v>#VALUE!</v>
      </c>
      <c r="Q794" t="e">
        <f>(Sheet1!AB794)</f>
        <v>#VALUE!</v>
      </c>
      <c r="R794" s="6" t="e">
        <f>IF(Sheet1!F794=FALSE,Q794,Sheet1!G794&amp;Sheet1!F794)</f>
        <v>#VALUE!</v>
      </c>
      <c r="S794" s="6" t="e">
        <f t="shared" si="74"/>
        <v>#VALUE!</v>
      </c>
      <c r="T794" s="6" t="e">
        <f>IF(Sheet1!A794=0,"C=US;A= ;P=Regional Municip;O=Lisgar;S="&amp;K794&amp;";"&amp;"G="&amp;L794&amp;";"&amp;"I="&amp;M794&amp;";","C=US;A= ;P=Regional Municip;O=Lisgar;S="&amp;K794&amp;";"&amp;"G="&amp;L794&amp;Sheet1!A794&amp;";"&amp;"I="&amp;M794&amp;";")</f>
        <v>#N/A</v>
      </c>
      <c r="U794" t="str">
        <f ca="1">(Sheet1!AM794)</f>
        <v>DC1MDB09</v>
      </c>
      <c r="V794" t="e">
        <f>(Sheet1!AC794)</f>
        <v>#VALUE!</v>
      </c>
      <c r="W794" t="e">
        <f>Sheet3!D794</f>
        <v>#VALUE!</v>
      </c>
      <c r="X794" t="e">
        <f>Sheet3!E794</f>
        <v>#VALUE!</v>
      </c>
      <c r="Y794" t="str">
        <f t="shared" si="72"/>
        <v/>
      </c>
      <c r="Z794" t="str">
        <f>IF(ISERROR(Sheet1!AI794),"",Sheet1!AI794)</f>
        <v/>
      </c>
      <c r="AA794" t="e">
        <f>IF(Sheet1!W794="Councillors",5120,IF(Sheet1!W794="Information Technology Services Dept.",1024,IF(Sheet1!W794="City Clerk and Solicitor Dept",1953,"No")))</f>
        <v>#VALUE!</v>
      </c>
      <c r="AB794" s="5" t="s">
        <v>96</v>
      </c>
      <c r="AC794" t="e">
        <f>IF(Sheet1!W794="Councillors",4608,IF(Sheet1!W794="Information Technology Services Dept.",921,IF(Sheet1!W794="City Clerk and Solicitor Dept",1855,"No")))</f>
        <v>#VALUE!</v>
      </c>
      <c r="AD794" t="e">
        <f t="shared" si="75"/>
        <v>#VALUE!</v>
      </c>
      <c r="AE794" t="str">
        <f ca="1">IF(Sheet1!AM794="DC1MDB01","DC1",IF(Sheet1!AM794="DC1MDB02","DC1",IF(Sheet1!AM794="DC1MDB03","DC1",IF(Sheet1!AM794="DC1MDB04","DC1",IF(Sheet1!AM794="DC1MDB05","DC1",IF(Sheet1!AM794="DC1MDB06","DC1",IF(Sheet1!AM794="DC1MDB07","DC1",IF(Sheet1!AM794="DC1MDB08","DC1",IF(Sheet1!AM794="DC1MDB09","DC1",IF(Sheet1!AM794="DC1MDB10","DC1",IF(Sheet1!AM794="DC4MDB01","DC4",IF(Sheet1!AM794="DC4MDB02","DC4",IF(Sheet1!AM794="DC4MDB03","DC4",IF(Sheet1!AM794="DC4MDB04","DC4",IF(Sheet1!AM794="DC4MDB05","DC4",IF(Sheet1!AM794="DC4MDB06","DC4",IF(Sheet1!AM794="DC4MDB07","DC4",IF(Sheet1!AM794="DC4MDB08","DC4",IF(Sheet1!AM794="DC4MDB09","DC4",IF(Sheet1!AM794="DC4MDB10","DC4","$False"))))))))))))))))))))</f>
        <v>DC1</v>
      </c>
      <c r="AF794" t="s">
        <v>35</v>
      </c>
      <c r="AG794" t="e">
        <f t="shared" si="76"/>
        <v>#VALUE!</v>
      </c>
      <c r="AH794" t="e">
        <f t="shared" si="77"/>
        <v>#VALUE!</v>
      </c>
      <c r="AI794" t="s">
        <v>11</v>
      </c>
      <c r="AJ794" t="s">
        <v>12</v>
      </c>
      <c r="AK794" t="s">
        <v>13</v>
      </c>
      <c r="AL794" t="s">
        <v>14</v>
      </c>
      <c r="AM794" t="s">
        <v>5</v>
      </c>
      <c r="AN794" t="s">
        <v>15</v>
      </c>
      <c r="AO794" t="s">
        <v>16</v>
      </c>
      <c r="AP794" t="s">
        <v>17</v>
      </c>
      <c r="AQ794" t="s">
        <v>18</v>
      </c>
      <c r="AR794" t="s">
        <v>19</v>
      </c>
    </row>
    <row r="795" spans="1:44" ht="13.5" customHeight="1">
      <c r="A795" s="7"/>
      <c r="B795" s="7"/>
      <c r="C795" s="7"/>
      <c r="D795" s="8"/>
      <c r="F795" s="9" t="str">
        <f>(Sheet1!AE795)</f>
        <v/>
      </c>
      <c r="G795" t="str">
        <f>IF(OR(Sheet1!AH795="Yes",Sheet1!AF795="Yes"),"\\CMFP538\"&amp;Sheet1!AK795,"")</f>
        <v/>
      </c>
      <c r="H795" t="str">
        <f>IF(G795="","",Sheet1!AK795)</f>
        <v/>
      </c>
      <c r="I795" t="str">
        <f>IF(G795="","",Sheet1!AJ795)</f>
        <v/>
      </c>
      <c r="J795" t="e">
        <f>PROPER(Sheet1!Z795)</f>
        <v>#VALUE!</v>
      </c>
      <c r="K795" t="e">
        <f>PROPER(TRIM(IF(ISERROR(Sheet1!N795),Sheet1!Q795,Sheet1!N795)))</f>
        <v>#VALUE!</v>
      </c>
      <c r="L795" t="e">
        <f>PROPER(Sheet1!V795)</f>
        <v>#VALUE!</v>
      </c>
      <c r="M795" t="str">
        <f>TRIM(IF(ISERROR(Sheet1!P795),"",Sheet1!P795))</f>
        <v/>
      </c>
      <c r="N795" s="6" t="e">
        <f>(Sheet1!AA795)</f>
        <v>#VALUE!</v>
      </c>
      <c r="O795" s="6" t="e">
        <f t="shared" si="73"/>
        <v>#VALUE!</v>
      </c>
      <c r="P795" s="6" t="e">
        <f>IF(Sheet1!X795="No","No",IF(Sheet1!X795="","No","Yes"))</f>
        <v>#VALUE!</v>
      </c>
      <c r="Q795" t="e">
        <f>(Sheet1!AB795)</f>
        <v>#VALUE!</v>
      </c>
      <c r="R795" s="6" t="e">
        <f>IF(Sheet1!F795=FALSE,Q795,Sheet1!G795&amp;Sheet1!F795)</f>
        <v>#VALUE!</v>
      </c>
      <c r="S795" s="6" t="e">
        <f t="shared" si="74"/>
        <v>#VALUE!</v>
      </c>
      <c r="T795" s="6" t="e">
        <f>IF(Sheet1!A795=0,"C=US;A= ;P=Regional Municip;O=Lisgar;S="&amp;K795&amp;";"&amp;"G="&amp;L795&amp;";"&amp;"I="&amp;M795&amp;";","C=US;A= ;P=Regional Municip;O=Lisgar;S="&amp;K795&amp;";"&amp;"G="&amp;L795&amp;Sheet1!A795&amp;";"&amp;"I="&amp;M795&amp;";")</f>
        <v>#N/A</v>
      </c>
      <c r="U795" t="str">
        <f ca="1">(Sheet1!AM795)</f>
        <v>DC1MDB08</v>
      </c>
      <c r="V795" t="e">
        <f>(Sheet1!AC795)</f>
        <v>#VALUE!</v>
      </c>
      <c r="W795" t="e">
        <f>Sheet3!D795</f>
        <v>#VALUE!</v>
      </c>
      <c r="X795" t="e">
        <f>Sheet3!E795</f>
        <v>#VALUE!</v>
      </c>
      <c r="Y795" t="str">
        <f t="shared" si="72"/>
        <v/>
      </c>
      <c r="Z795" t="str">
        <f>IF(ISERROR(Sheet1!AI795),"",Sheet1!AI795)</f>
        <v/>
      </c>
      <c r="AA795" t="e">
        <f>IF(Sheet1!W795="Councillors",5120,IF(Sheet1!W795="Information Technology Services Dept.",1024,IF(Sheet1!W795="City Clerk and Solicitor Dept",1953,"No")))</f>
        <v>#VALUE!</v>
      </c>
      <c r="AB795" s="5" t="s">
        <v>96</v>
      </c>
      <c r="AC795" t="e">
        <f>IF(Sheet1!W795="Councillors",4608,IF(Sheet1!W795="Information Technology Services Dept.",921,IF(Sheet1!W795="City Clerk and Solicitor Dept",1855,"No")))</f>
        <v>#VALUE!</v>
      </c>
      <c r="AD795" t="e">
        <f t="shared" si="75"/>
        <v>#VALUE!</v>
      </c>
      <c r="AE795" t="str">
        <f ca="1">IF(Sheet1!AM795="DC1MDB01","DC1",IF(Sheet1!AM795="DC1MDB02","DC1",IF(Sheet1!AM795="DC1MDB03","DC1",IF(Sheet1!AM795="DC1MDB04","DC1",IF(Sheet1!AM795="DC1MDB05","DC1",IF(Sheet1!AM795="DC1MDB06","DC1",IF(Sheet1!AM795="DC1MDB07","DC1",IF(Sheet1!AM795="DC1MDB08","DC1",IF(Sheet1!AM795="DC1MDB09","DC1",IF(Sheet1!AM795="DC1MDB10","DC1",IF(Sheet1!AM795="DC4MDB01","DC4",IF(Sheet1!AM795="DC4MDB02","DC4",IF(Sheet1!AM795="DC4MDB03","DC4",IF(Sheet1!AM795="DC4MDB04","DC4",IF(Sheet1!AM795="DC4MDB05","DC4",IF(Sheet1!AM795="DC4MDB06","DC4",IF(Sheet1!AM795="DC4MDB07","DC4",IF(Sheet1!AM795="DC4MDB08","DC4",IF(Sheet1!AM795="DC4MDB09","DC4",IF(Sheet1!AM795="DC4MDB10","DC4","$False"))))))))))))))))))))</f>
        <v>DC1</v>
      </c>
      <c r="AF795" t="s">
        <v>35</v>
      </c>
      <c r="AG795" t="e">
        <f t="shared" si="76"/>
        <v>#VALUE!</v>
      </c>
      <c r="AH795" t="e">
        <f t="shared" si="77"/>
        <v>#VALUE!</v>
      </c>
      <c r="AI795" t="s">
        <v>11</v>
      </c>
      <c r="AJ795" t="s">
        <v>12</v>
      </c>
      <c r="AK795" t="s">
        <v>13</v>
      </c>
      <c r="AL795" t="s">
        <v>14</v>
      </c>
      <c r="AM795" t="s">
        <v>5</v>
      </c>
      <c r="AN795" t="s">
        <v>15</v>
      </c>
      <c r="AO795" t="s">
        <v>16</v>
      </c>
      <c r="AP795" t="s">
        <v>17</v>
      </c>
      <c r="AQ795" t="s">
        <v>18</v>
      </c>
      <c r="AR795" t="s">
        <v>19</v>
      </c>
    </row>
    <row r="796" spans="1:44" ht="13.5" customHeight="1">
      <c r="A796" s="7"/>
      <c r="B796" s="7"/>
      <c r="C796" s="7"/>
      <c r="D796" s="8"/>
      <c r="F796" s="9" t="str">
        <f>(Sheet1!AE796)</f>
        <v/>
      </c>
      <c r="G796" t="str">
        <f>IF(OR(Sheet1!AH796="Yes",Sheet1!AF796="Yes"),"\\CMFP538\"&amp;Sheet1!AK796,"")</f>
        <v/>
      </c>
      <c r="H796" t="str">
        <f>IF(G796="","",Sheet1!AK796)</f>
        <v/>
      </c>
      <c r="I796" t="str">
        <f>IF(G796="","",Sheet1!AJ796)</f>
        <v/>
      </c>
      <c r="J796" t="e">
        <f>PROPER(Sheet1!Z796)</f>
        <v>#VALUE!</v>
      </c>
      <c r="K796" t="e">
        <f>PROPER(TRIM(IF(ISERROR(Sheet1!N796),Sheet1!Q796,Sheet1!N796)))</f>
        <v>#VALUE!</v>
      </c>
      <c r="L796" t="e">
        <f>PROPER(Sheet1!V796)</f>
        <v>#VALUE!</v>
      </c>
      <c r="M796" t="str">
        <f>TRIM(IF(ISERROR(Sheet1!P796),"",Sheet1!P796))</f>
        <v/>
      </c>
      <c r="N796" s="6" t="e">
        <f>(Sheet1!AA796)</f>
        <v>#VALUE!</v>
      </c>
      <c r="O796" s="6" t="e">
        <f t="shared" si="73"/>
        <v>#VALUE!</v>
      </c>
      <c r="P796" s="6" t="e">
        <f>IF(Sheet1!X796="No","No",IF(Sheet1!X796="","No","Yes"))</f>
        <v>#VALUE!</v>
      </c>
      <c r="Q796" t="e">
        <f>(Sheet1!AB796)</f>
        <v>#VALUE!</v>
      </c>
      <c r="R796" s="6" t="e">
        <f>IF(Sheet1!F796=FALSE,Q796,Sheet1!G796&amp;Sheet1!F796)</f>
        <v>#VALUE!</v>
      </c>
      <c r="S796" s="6" t="e">
        <f t="shared" si="74"/>
        <v>#VALUE!</v>
      </c>
      <c r="T796" s="6" t="e">
        <f>IF(Sheet1!A796=0,"C=US;A= ;P=Regional Municip;O=Lisgar;S="&amp;K796&amp;";"&amp;"G="&amp;L796&amp;";"&amp;"I="&amp;M796&amp;";","C=US;A= ;P=Regional Municip;O=Lisgar;S="&amp;K796&amp;";"&amp;"G="&amp;L796&amp;Sheet1!A796&amp;";"&amp;"I="&amp;M796&amp;";")</f>
        <v>#N/A</v>
      </c>
      <c r="U796" t="str">
        <f ca="1">(Sheet1!AM796)</f>
        <v>DC4MDB09</v>
      </c>
      <c r="V796" t="e">
        <f>(Sheet1!AC796)</f>
        <v>#VALUE!</v>
      </c>
      <c r="W796" t="e">
        <f>Sheet3!D796</f>
        <v>#VALUE!</v>
      </c>
      <c r="X796" t="e">
        <f>Sheet3!E796</f>
        <v>#VALUE!</v>
      </c>
      <c r="Y796" t="str">
        <f t="shared" si="72"/>
        <v/>
      </c>
      <c r="Z796" t="str">
        <f>IF(ISERROR(Sheet1!AI796),"",Sheet1!AI796)</f>
        <v/>
      </c>
      <c r="AA796" t="e">
        <f>IF(Sheet1!W796="Councillors",5120,IF(Sheet1!W796="Information Technology Services Dept.",1024,IF(Sheet1!W796="City Clerk and Solicitor Dept",1953,"No")))</f>
        <v>#VALUE!</v>
      </c>
      <c r="AB796" s="5" t="s">
        <v>96</v>
      </c>
      <c r="AC796" t="e">
        <f>IF(Sheet1!W796="Councillors",4608,IF(Sheet1!W796="Information Technology Services Dept.",921,IF(Sheet1!W796="City Clerk and Solicitor Dept",1855,"No")))</f>
        <v>#VALUE!</v>
      </c>
      <c r="AD796" t="e">
        <f t="shared" si="75"/>
        <v>#VALUE!</v>
      </c>
      <c r="AE796" t="str">
        <f ca="1">IF(Sheet1!AM796="DC1MDB01","DC1",IF(Sheet1!AM796="DC1MDB02","DC1",IF(Sheet1!AM796="DC1MDB03","DC1",IF(Sheet1!AM796="DC1MDB04","DC1",IF(Sheet1!AM796="DC1MDB05","DC1",IF(Sheet1!AM796="DC1MDB06","DC1",IF(Sheet1!AM796="DC1MDB07","DC1",IF(Sheet1!AM796="DC1MDB08","DC1",IF(Sheet1!AM796="DC1MDB09","DC1",IF(Sheet1!AM796="DC1MDB10","DC1",IF(Sheet1!AM796="DC4MDB01","DC4",IF(Sheet1!AM796="DC4MDB02","DC4",IF(Sheet1!AM796="DC4MDB03","DC4",IF(Sheet1!AM796="DC4MDB04","DC4",IF(Sheet1!AM796="DC4MDB05","DC4",IF(Sheet1!AM796="DC4MDB06","DC4",IF(Sheet1!AM796="DC4MDB07","DC4",IF(Sheet1!AM796="DC4MDB08","DC4",IF(Sheet1!AM796="DC4MDB09","DC4",IF(Sheet1!AM796="DC4MDB10","DC4","$False"))))))))))))))))))))</f>
        <v>DC4</v>
      </c>
      <c r="AF796" t="s">
        <v>35</v>
      </c>
      <c r="AG796" t="e">
        <f t="shared" si="76"/>
        <v>#VALUE!</v>
      </c>
      <c r="AH796" t="e">
        <f t="shared" si="77"/>
        <v>#VALUE!</v>
      </c>
      <c r="AI796" t="s">
        <v>11</v>
      </c>
      <c r="AJ796" t="s">
        <v>12</v>
      </c>
      <c r="AK796" t="s">
        <v>13</v>
      </c>
      <c r="AL796" t="s">
        <v>14</v>
      </c>
      <c r="AM796" t="s">
        <v>5</v>
      </c>
      <c r="AN796" t="s">
        <v>15</v>
      </c>
      <c r="AO796" t="s">
        <v>16</v>
      </c>
      <c r="AP796" t="s">
        <v>17</v>
      </c>
      <c r="AQ796" t="s">
        <v>18</v>
      </c>
      <c r="AR796" t="s">
        <v>19</v>
      </c>
    </row>
    <row r="797" spans="1:44" ht="13.5" customHeight="1">
      <c r="A797" s="7"/>
      <c r="B797" s="7"/>
      <c r="C797" s="7"/>
      <c r="D797" s="8"/>
      <c r="F797" s="9" t="str">
        <f>(Sheet1!AE797)</f>
        <v/>
      </c>
      <c r="G797" t="str">
        <f>IF(OR(Sheet1!AH797="Yes",Sheet1!AF797="Yes"),"\\CMFP538\"&amp;Sheet1!AK797,"")</f>
        <v/>
      </c>
      <c r="H797" t="str">
        <f>IF(G797="","",Sheet1!AK797)</f>
        <v/>
      </c>
      <c r="I797" t="str">
        <f>IF(G797="","",Sheet1!AJ797)</f>
        <v/>
      </c>
      <c r="J797" t="e">
        <f>PROPER(Sheet1!Z797)</f>
        <v>#VALUE!</v>
      </c>
      <c r="K797" t="e">
        <f>PROPER(TRIM(IF(ISERROR(Sheet1!N797),Sheet1!Q797,Sheet1!N797)))</f>
        <v>#VALUE!</v>
      </c>
      <c r="L797" t="e">
        <f>PROPER(Sheet1!V797)</f>
        <v>#VALUE!</v>
      </c>
      <c r="M797" t="str">
        <f>TRIM(IF(ISERROR(Sheet1!P797),"",Sheet1!P797))</f>
        <v/>
      </c>
      <c r="N797" s="6" t="e">
        <f>(Sheet1!AA797)</f>
        <v>#VALUE!</v>
      </c>
      <c r="O797" s="6" t="e">
        <f t="shared" si="73"/>
        <v>#VALUE!</v>
      </c>
      <c r="P797" s="6" t="e">
        <f>IF(Sheet1!X797="No","No",IF(Sheet1!X797="","No","Yes"))</f>
        <v>#VALUE!</v>
      </c>
      <c r="Q797" t="e">
        <f>(Sheet1!AB797)</f>
        <v>#VALUE!</v>
      </c>
      <c r="R797" s="6" t="e">
        <f>IF(Sheet1!F797=FALSE,Q797,Sheet1!G797&amp;Sheet1!F797)</f>
        <v>#VALUE!</v>
      </c>
      <c r="S797" s="6" t="e">
        <f t="shared" si="74"/>
        <v>#VALUE!</v>
      </c>
      <c r="T797" s="6" t="e">
        <f>IF(Sheet1!A797=0,"C=US;A= ;P=Regional Municip;O=Lisgar;S="&amp;K797&amp;";"&amp;"G="&amp;L797&amp;";"&amp;"I="&amp;M797&amp;";","C=US;A= ;P=Regional Municip;O=Lisgar;S="&amp;K797&amp;";"&amp;"G="&amp;L797&amp;Sheet1!A797&amp;";"&amp;"I="&amp;M797&amp;";")</f>
        <v>#N/A</v>
      </c>
      <c r="U797" t="str">
        <f ca="1">(Sheet1!AM797)</f>
        <v>DC1MDB10</v>
      </c>
      <c r="V797" t="e">
        <f>(Sheet1!AC797)</f>
        <v>#VALUE!</v>
      </c>
      <c r="W797" t="e">
        <f>Sheet3!D797</f>
        <v>#VALUE!</v>
      </c>
      <c r="X797" t="e">
        <f>Sheet3!E797</f>
        <v>#VALUE!</v>
      </c>
      <c r="Y797" t="str">
        <f t="shared" si="72"/>
        <v/>
      </c>
      <c r="Z797" t="str">
        <f>IF(ISERROR(Sheet1!AI797),"",Sheet1!AI797)</f>
        <v/>
      </c>
      <c r="AA797" t="e">
        <f>IF(Sheet1!W797="Councillors",5120,IF(Sheet1!W797="Information Technology Services Dept.",1024,IF(Sheet1!W797="City Clerk and Solicitor Dept",1953,"No")))</f>
        <v>#VALUE!</v>
      </c>
      <c r="AB797" s="5" t="s">
        <v>96</v>
      </c>
      <c r="AC797" t="e">
        <f>IF(Sheet1!W797="Councillors",4608,IF(Sheet1!W797="Information Technology Services Dept.",921,IF(Sheet1!W797="City Clerk and Solicitor Dept",1855,"No")))</f>
        <v>#VALUE!</v>
      </c>
      <c r="AD797" t="e">
        <f t="shared" si="75"/>
        <v>#VALUE!</v>
      </c>
      <c r="AE797" t="str">
        <f ca="1">IF(Sheet1!AM797="DC1MDB01","DC1",IF(Sheet1!AM797="DC1MDB02","DC1",IF(Sheet1!AM797="DC1MDB03","DC1",IF(Sheet1!AM797="DC1MDB04","DC1",IF(Sheet1!AM797="DC1MDB05","DC1",IF(Sheet1!AM797="DC1MDB06","DC1",IF(Sheet1!AM797="DC1MDB07","DC1",IF(Sheet1!AM797="DC1MDB08","DC1",IF(Sheet1!AM797="DC1MDB09","DC1",IF(Sheet1!AM797="DC1MDB10","DC1",IF(Sheet1!AM797="DC4MDB01","DC4",IF(Sheet1!AM797="DC4MDB02","DC4",IF(Sheet1!AM797="DC4MDB03","DC4",IF(Sheet1!AM797="DC4MDB04","DC4",IF(Sheet1!AM797="DC4MDB05","DC4",IF(Sheet1!AM797="DC4MDB06","DC4",IF(Sheet1!AM797="DC4MDB07","DC4",IF(Sheet1!AM797="DC4MDB08","DC4",IF(Sheet1!AM797="DC4MDB09","DC4",IF(Sheet1!AM797="DC4MDB10","DC4","$False"))))))))))))))))))))</f>
        <v>DC1</v>
      </c>
      <c r="AF797" t="s">
        <v>35</v>
      </c>
      <c r="AG797" t="e">
        <f t="shared" si="76"/>
        <v>#VALUE!</v>
      </c>
      <c r="AH797" t="e">
        <f t="shared" si="77"/>
        <v>#VALUE!</v>
      </c>
      <c r="AI797" t="s">
        <v>11</v>
      </c>
      <c r="AJ797" t="s">
        <v>12</v>
      </c>
      <c r="AK797" t="s">
        <v>13</v>
      </c>
      <c r="AL797" t="s">
        <v>14</v>
      </c>
      <c r="AM797" t="s">
        <v>5</v>
      </c>
      <c r="AN797" t="s">
        <v>15</v>
      </c>
      <c r="AO797" t="s">
        <v>16</v>
      </c>
      <c r="AP797" t="s">
        <v>17</v>
      </c>
      <c r="AQ797" t="s">
        <v>18</v>
      </c>
      <c r="AR797" t="s">
        <v>19</v>
      </c>
    </row>
    <row r="798" spans="1:44" ht="13.5" customHeight="1">
      <c r="A798" s="7"/>
      <c r="B798" s="7"/>
      <c r="C798" s="7"/>
      <c r="D798" s="8"/>
      <c r="F798" s="9" t="str">
        <f>(Sheet1!AE798)</f>
        <v/>
      </c>
      <c r="G798" t="str">
        <f>IF(OR(Sheet1!AH798="Yes",Sheet1!AF798="Yes"),"\\CMFP538\"&amp;Sheet1!AK798,"")</f>
        <v/>
      </c>
      <c r="H798" t="str">
        <f>IF(G798="","",Sheet1!AK798)</f>
        <v/>
      </c>
      <c r="I798" t="str">
        <f>IF(G798="","",Sheet1!AJ798)</f>
        <v/>
      </c>
      <c r="J798" t="e">
        <f>PROPER(Sheet1!Z798)</f>
        <v>#VALUE!</v>
      </c>
      <c r="K798" t="e">
        <f>PROPER(TRIM(IF(ISERROR(Sheet1!N798),Sheet1!Q798,Sheet1!N798)))</f>
        <v>#VALUE!</v>
      </c>
      <c r="L798" t="e">
        <f>PROPER(Sheet1!V798)</f>
        <v>#VALUE!</v>
      </c>
      <c r="M798" t="str">
        <f>TRIM(IF(ISERROR(Sheet1!P798),"",Sheet1!P798))</f>
        <v/>
      </c>
      <c r="N798" s="6" t="e">
        <f>(Sheet1!AA798)</f>
        <v>#VALUE!</v>
      </c>
      <c r="O798" s="6" t="e">
        <f t="shared" si="73"/>
        <v>#VALUE!</v>
      </c>
      <c r="P798" s="6" t="e">
        <f>IF(Sheet1!X798="No","No",IF(Sheet1!X798="","No","Yes"))</f>
        <v>#VALUE!</v>
      </c>
      <c r="Q798" t="e">
        <f>(Sheet1!AB798)</f>
        <v>#VALUE!</v>
      </c>
      <c r="R798" s="6" t="e">
        <f>IF(Sheet1!F798=FALSE,Q798,Sheet1!G798&amp;Sheet1!F798)</f>
        <v>#VALUE!</v>
      </c>
      <c r="S798" s="6" t="e">
        <f t="shared" si="74"/>
        <v>#VALUE!</v>
      </c>
      <c r="T798" s="6" t="e">
        <f>IF(Sheet1!A798=0,"C=US;A= ;P=Regional Municip;O=Lisgar;S="&amp;K798&amp;";"&amp;"G="&amp;L798&amp;";"&amp;"I="&amp;M798&amp;";","C=US;A= ;P=Regional Municip;O=Lisgar;S="&amp;K798&amp;";"&amp;"G="&amp;L798&amp;Sheet1!A798&amp;";"&amp;"I="&amp;M798&amp;";")</f>
        <v>#N/A</v>
      </c>
      <c r="U798" t="str">
        <f ca="1">(Sheet1!AM798)</f>
        <v>DC1MDB06</v>
      </c>
      <c r="V798" t="e">
        <f>(Sheet1!AC798)</f>
        <v>#VALUE!</v>
      </c>
      <c r="W798" t="e">
        <f>Sheet3!D798</f>
        <v>#VALUE!</v>
      </c>
      <c r="X798" t="e">
        <f>Sheet3!E798</f>
        <v>#VALUE!</v>
      </c>
      <c r="Y798" t="str">
        <f t="shared" si="72"/>
        <v/>
      </c>
      <c r="Z798" t="str">
        <f>IF(ISERROR(Sheet1!AI798),"",Sheet1!AI798)</f>
        <v/>
      </c>
      <c r="AA798" t="e">
        <f>IF(Sheet1!W798="Councillors",5120,IF(Sheet1!W798="Information Technology Services Dept.",1024,IF(Sheet1!W798="City Clerk and Solicitor Dept",1953,"No")))</f>
        <v>#VALUE!</v>
      </c>
      <c r="AB798" s="5" t="s">
        <v>96</v>
      </c>
      <c r="AC798" t="e">
        <f>IF(Sheet1!W798="Councillors",4608,IF(Sheet1!W798="Information Technology Services Dept.",921,IF(Sheet1!W798="City Clerk and Solicitor Dept",1855,"No")))</f>
        <v>#VALUE!</v>
      </c>
      <c r="AD798" t="e">
        <f t="shared" si="75"/>
        <v>#VALUE!</v>
      </c>
      <c r="AE798" t="str">
        <f ca="1">IF(Sheet1!AM798="DC1MDB01","DC1",IF(Sheet1!AM798="DC1MDB02","DC1",IF(Sheet1!AM798="DC1MDB03","DC1",IF(Sheet1!AM798="DC1MDB04","DC1",IF(Sheet1!AM798="DC1MDB05","DC1",IF(Sheet1!AM798="DC1MDB06","DC1",IF(Sheet1!AM798="DC1MDB07","DC1",IF(Sheet1!AM798="DC1MDB08","DC1",IF(Sheet1!AM798="DC1MDB09","DC1",IF(Sheet1!AM798="DC1MDB10","DC1",IF(Sheet1!AM798="DC4MDB01","DC4",IF(Sheet1!AM798="DC4MDB02","DC4",IF(Sheet1!AM798="DC4MDB03","DC4",IF(Sheet1!AM798="DC4MDB04","DC4",IF(Sheet1!AM798="DC4MDB05","DC4",IF(Sheet1!AM798="DC4MDB06","DC4",IF(Sheet1!AM798="DC4MDB07","DC4",IF(Sheet1!AM798="DC4MDB08","DC4",IF(Sheet1!AM798="DC4MDB09","DC4",IF(Sheet1!AM798="DC4MDB10","DC4","$False"))))))))))))))))))))</f>
        <v>DC1</v>
      </c>
      <c r="AF798" t="s">
        <v>35</v>
      </c>
      <c r="AG798" t="e">
        <f t="shared" si="76"/>
        <v>#VALUE!</v>
      </c>
      <c r="AH798" t="e">
        <f t="shared" si="77"/>
        <v>#VALUE!</v>
      </c>
      <c r="AI798" t="s">
        <v>11</v>
      </c>
      <c r="AJ798" t="s">
        <v>12</v>
      </c>
      <c r="AK798" t="s">
        <v>13</v>
      </c>
      <c r="AL798" t="s">
        <v>14</v>
      </c>
      <c r="AM798" t="s">
        <v>5</v>
      </c>
      <c r="AN798" t="s">
        <v>15</v>
      </c>
      <c r="AO798" t="s">
        <v>16</v>
      </c>
      <c r="AP798" t="s">
        <v>17</v>
      </c>
      <c r="AQ798" t="s">
        <v>18</v>
      </c>
      <c r="AR798" t="s">
        <v>19</v>
      </c>
    </row>
    <row r="799" spans="1:44" ht="13.5" customHeight="1">
      <c r="A799" s="7"/>
      <c r="B799" s="7"/>
      <c r="C799" s="7"/>
      <c r="D799" s="8"/>
      <c r="F799" s="9" t="str">
        <f>(Sheet1!AE799)</f>
        <v/>
      </c>
      <c r="G799" t="str">
        <f>IF(OR(Sheet1!AH799="Yes",Sheet1!AF799="Yes"),"\\CMFP538\"&amp;Sheet1!AK799,"")</f>
        <v/>
      </c>
      <c r="H799" t="str">
        <f>IF(G799="","",Sheet1!AK799)</f>
        <v/>
      </c>
      <c r="I799" t="str">
        <f>IF(G799="","",Sheet1!AJ799)</f>
        <v/>
      </c>
      <c r="J799" t="e">
        <f>PROPER(Sheet1!Z799)</f>
        <v>#VALUE!</v>
      </c>
      <c r="K799" t="e">
        <f>PROPER(TRIM(IF(ISERROR(Sheet1!N799),Sheet1!Q799,Sheet1!N799)))</f>
        <v>#VALUE!</v>
      </c>
      <c r="L799" t="e">
        <f>PROPER(Sheet1!V799)</f>
        <v>#VALUE!</v>
      </c>
      <c r="M799" t="str">
        <f>TRIM(IF(ISERROR(Sheet1!P799),"",Sheet1!P799))</f>
        <v/>
      </c>
      <c r="N799" s="6" t="e">
        <f>(Sheet1!AA799)</f>
        <v>#VALUE!</v>
      </c>
      <c r="O799" s="6" t="e">
        <f t="shared" si="73"/>
        <v>#VALUE!</v>
      </c>
      <c r="P799" s="6" t="e">
        <f>IF(Sheet1!X799="No","No",IF(Sheet1!X799="","No","Yes"))</f>
        <v>#VALUE!</v>
      </c>
      <c r="Q799" t="e">
        <f>(Sheet1!AB799)</f>
        <v>#VALUE!</v>
      </c>
      <c r="R799" s="6" t="e">
        <f>IF(Sheet1!F799=FALSE,Q799,Sheet1!G799&amp;Sheet1!F799)</f>
        <v>#VALUE!</v>
      </c>
      <c r="S799" s="6" t="e">
        <f t="shared" si="74"/>
        <v>#VALUE!</v>
      </c>
      <c r="T799" s="6" t="e">
        <f>IF(Sheet1!A799=0,"C=US;A= ;P=Regional Municip;O=Lisgar;S="&amp;K799&amp;";"&amp;"G="&amp;L799&amp;";"&amp;"I="&amp;M799&amp;";","C=US;A= ;P=Regional Municip;O=Lisgar;S="&amp;K799&amp;";"&amp;"G="&amp;L799&amp;Sheet1!A799&amp;";"&amp;"I="&amp;M799&amp;";")</f>
        <v>#N/A</v>
      </c>
      <c r="U799" t="str">
        <f ca="1">(Sheet1!AM799)</f>
        <v>DC1MDB08</v>
      </c>
      <c r="V799" t="e">
        <f>(Sheet1!AC799)</f>
        <v>#VALUE!</v>
      </c>
      <c r="W799" t="e">
        <f>Sheet3!D799</f>
        <v>#VALUE!</v>
      </c>
      <c r="X799" t="e">
        <f>Sheet3!E799</f>
        <v>#VALUE!</v>
      </c>
      <c r="Y799" t="str">
        <f t="shared" si="72"/>
        <v/>
      </c>
      <c r="Z799" t="str">
        <f>IF(ISERROR(Sheet1!AI799),"",Sheet1!AI799)</f>
        <v/>
      </c>
      <c r="AA799" t="e">
        <f>IF(Sheet1!W799="Councillors",5120,IF(Sheet1!W799="Information Technology Services Dept.",1024,IF(Sheet1!W799="City Clerk and Solicitor Dept",1953,"No")))</f>
        <v>#VALUE!</v>
      </c>
      <c r="AB799" s="5" t="s">
        <v>96</v>
      </c>
      <c r="AC799" t="e">
        <f>IF(Sheet1!W799="Councillors",4608,IF(Sheet1!W799="Information Technology Services Dept.",921,IF(Sheet1!W799="City Clerk and Solicitor Dept",1855,"No")))</f>
        <v>#VALUE!</v>
      </c>
      <c r="AD799" t="e">
        <f t="shared" si="75"/>
        <v>#VALUE!</v>
      </c>
      <c r="AE799" t="str">
        <f ca="1">IF(Sheet1!AM799="DC1MDB01","DC1",IF(Sheet1!AM799="DC1MDB02","DC1",IF(Sheet1!AM799="DC1MDB03","DC1",IF(Sheet1!AM799="DC1MDB04","DC1",IF(Sheet1!AM799="DC1MDB05","DC1",IF(Sheet1!AM799="DC1MDB06","DC1",IF(Sheet1!AM799="DC1MDB07","DC1",IF(Sheet1!AM799="DC1MDB08","DC1",IF(Sheet1!AM799="DC1MDB09","DC1",IF(Sheet1!AM799="DC1MDB10","DC1",IF(Sheet1!AM799="DC4MDB01","DC4",IF(Sheet1!AM799="DC4MDB02","DC4",IF(Sheet1!AM799="DC4MDB03","DC4",IF(Sheet1!AM799="DC4MDB04","DC4",IF(Sheet1!AM799="DC4MDB05","DC4",IF(Sheet1!AM799="DC4MDB06","DC4",IF(Sheet1!AM799="DC4MDB07","DC4",IF(Sheet1!AM799="DC4MDB08","DC4",IF(Sheet1!AM799="DC4MDB09","DC4",IF(Sheet1!AM799="DC4MDB10","DC4","$False"))))))))))))))))))))</f>
        <v>DC1</v>
      </c>
      <c r="AF799" t="s">
        <v>35</v>
      </c>
      <c r="AG799" t="e">
        <f t="shared" si="76"/>
        <v>#VALUE!</v>
      </c>
      <c r="AH799" t="e">
        <f t="shared" si="77"/>
        <v>#VALUE!</v>
      </c>
      <c r="AI799" t="s">
        <v>11</v>
      </c>
      <c r="AJ799" t="s">
        <v>12</v>
      </c>
      <c r="AK799" t="s">
        <v>13</v>
      </c>
      <c r="AL799" t="s">
        <v>14</v>
      </c>
      <c r="AM799" t="s">
        <v>5</v>
      </c>
      <c r="AN799" t="s">
        <v>15</v>
      </c>
      <c r="AO799" t="s">
        <v>16</v>
      </c>
      <c r="AP799" t="s">
        <v>17</v>
      </c>
      <c r="AQ799" t="s">
        <v>18</v>
      </c>
      <c r="AR799" t="s">
        <v>19</v>
      </c>
    </row>
    <row r="800" spans="1:44" ht="13.5" customHeight="1">
      <c r="A800" s="7"/>
      <c r="B800" s="7"/>
      <c r="C800" s="7"/>
      <c r="D800" s="8"/>
      <c r="F800" s="9" t="str">
        <f>(Sheet1!AE800)</f>
        <v/>
      </c>
      <c r="G800" t="str">
        <f>IF(OR(Sheet1!AH800="Yes",Sheet1!AF800="Yes"),"\\CMFP538\"&amp;Sheet1!AK800,"")</f>
        <v/>
      </c>
      <c r="H800" t="str">
        <f>IF(G800="","",Sheet1!AK800)</f>
        <v/>
      </c>
      <c r="I800" t="str">
        <f>IF(G800="","",Sheet1!AJ800)</f>
        <v/>
      </c>
      <c r="J800" t="e">
        <f>PROPER(Sheet1!Z800)</f>
        <v>#VALUE!</v>
      </c>
      <c r="K800" t="e">
        <f>PROPER(TRIM(IF(ISERROR(Sheet1!N800),Sheet1!Q800,Sheet1!N800)))</f>
        <v>#VALUE!</v>
      </c>
      <c r="L800" t="e">
        <f>PROPER(Sheet1!V800)</f>
        <v>#VALUE!</v>
      </c>
      <c r="M800" t="str">
        <f>TRIM(IF(ISERROR(Sheet1!P800),"",Sheet1!P800))</f>
        <v/>
      </c>
      <c r="N800" s="6" t="e">
        <f>(Sheet1!AA800)</f>
        <v>#VALUE!</v>
      </c>
      <c r="O800" s="6" t="e">
        <f t="shared" si="73"/>
        <v>#VALUE!</v>
      </c>
      <c r="P800" s="6" t="e">
        <f>IF(Sheet1!X800="No","No",IF(Sheet1!X800="","No","Yes"))</f>
        <v>#VALUE!</v>
      </c>
      <c r="Q800" t="e">
        <f>(Sheet1!AB800)</f>
        <v>#VALUE!</v>
      </c>
      <c r="R800" s="6" t="e">
        <f>IF(Sheet1!F800=FALSE,Q800,Sheet1!G800&amp;Sheet1!F800)</f>
        <v>#VALUE!</v>
      </c>
      <c r="S800" s="6" t="e">
        <f t="shared" si="74"/>
        <v>#VALUE!</v>
      </c>
      <c r="T800" s="6" t="e">
        <f>IF(Sheet1!A800=0,"C=US;A= ;P=Regional Municip;O=Lisgar;S="&amp;K800&amp;";"&amp;"G="&amp;L800&amp;";"&amp;"I="&amp;M800&amp;";","C=US;A= ;P=Regional Municip;O=Lisgar;S="&amp;K800&amp;";"&amp;"G="&amp;L800&amp;Sheet1!A800&amp;";"&amp;"I="&amp;M800&amp;";")</f>
        <v>#N/A</v>
      </c>
      <c r="U800" t="str">
        <f ca="1">(Sheet1!AM800)</f>
        <v>DC1MDB01</v>
      </c>
      <c r="V800" t="e">
        <f>(Sheet1!AC800)</f>
        <v>#VALUE!</v>
      </c>
      <c r="W800" t="e">
        <f>Sheet3!D800</f>
        <v>#VALUE!</v>
      </c>
      <c r="X800" t="e">
        <f>Sheet3!E800</f>
        <v>#VALUE!</v>
      </c>
      <c r="Y800" t="str">
        <f t="shared" si="72"/>
        <v/>
      </c>
      <c r="Z800" t="str">
        <f>IF(ISERROR(Sheet1!AI800),"",Sheet1!AI800)</f>
        <v/>
      </c>
      <c r="AA800" t="e">
        <f>IF(Sheet1!W800="Councillors",5120,IF(Sheet1!W800="Information Technology Services Dept.",1024,IF(Sheet1!W800="City Clerk and Solicitor Dept",1953,"No")))</f>
        <v>#VALUE!</v>
      </c>
      <c r="AB800" s="5" t="s">
        <v>96</v>
      </c>
      <c r="AC800" t="e">
        <f>IF(Sheet1!W800="Councillors",4608,IF(Sheet1!W800="Information Technology Services Dept.",921,IF(Sheet1!W800="City Clerk and Solicitor Dept",1855,"No")))</f>
        <v>#VALUE!</v>
      </c>
      <c r="AD800" t="e">
        <f t="shared" si="75"/>
        <v>#VALUE!</v>
      </c>
      <c r="AE800" t="str">
        <f ca="1">IF(Sheet1!AM800="DC1MDB01","DC1",IF(Sheet1!AM800="DC1MDB02","DC1",IF(Sheet1!AM800="DC1MDB03","DC1",IF(Sheet1!AM800="DC1MDB04","DC1",IF(Sheet1!AM800="DC1MDB05","DC1",IF(Sheet1!AM800="DC1MDB06","DC1",IF(Sheet1!AM800="DC1MDB07","DC1",IF(Sheet1!AM800="DC1MDB08","DC1",IF(Sheet1!AM800="DC1MDB09","DC1",IF(Sheet1!AM800="DC1MDB10","DC1",IF(Sheet1!AM800="DC4MDB01","DC4",IF(Sheet1!AM800="DC4MDB02","DC4",IF(Sheet1!AM800="DC4MDB03","DC4",IF(Sheet1!AM800="DC4MDB04","DC4",IF(Sheet1!AM800="DC4MDB05","DC4",IF(Sheet1!AM800="DC4MDB06","DC4",IF(Sheet1!AM800="DC4MDB07","DC4",IF(Sheet1!AM800="DC4MDB08","DC4",IF(Sheet1!AM800="DC4MDB09","DC4",IF(Sheet1!AM800="DC4MDB10","DC4","$False"))))))))))))))))))))</f>
        <v>DC1</v>
      </c>
      <c r="AF800" t="s">
        <v>35</v>
      </c>
      <c r="AG800" t="e">
        <f t="shared" si="76"/>
        <v>#VALUE!</v>
      </c>
      <c r="AH800" t="e">
        <f t="shared" si="77"/>
        <v>#VALUE!</v>
      </c>
      <c r="AI800" t="s">
        <v>11</v>
      </c>
      <c r="AJ800" t="s">
        <v>12</v>
      </c>
      <c r="AK800" t="s">
        <v>13</v>
      </c>
      <c r="AL800" t="s">
        <v>14</v>
      </c>
      <c r="AM800" t="s">
        <v>5</v>
      </c>
      <c r="AN800" t="s">
        <v>15</v>
      </c>
      <c r="AO800" t="s">
        <v>16</v>
      </c>
      <c r="AP800" t="s">
        <v>17</v>
      </c>
      <c r="AQ800" t="s">
        <v>18</v>
      </c>
      <c r="AR800" t="s">
        <v>19</v>
      </c>
    </row>
    <row r="801" spans="1:44" ht="13.5" customHeight="1">
      <c r="A801" s="7"/>
      <c r="B801" s="7"/>
      <c r="C801" s="7"/>
      <c r="D801" s="8"/>
      <c r="F801" s="9" t="str">
        <f>(Sheet1!AE801)</f>
        <v/>
      </c>
      <c r="G801" t="str">
        <f>IF(OR(Sheet1!AH801="Yes",Sheet1!AF801="Yes"),"\\CMFP538\"&amp;Sheet1!AK801,"")</f>
        <v/>
      </c>
      <c r="H801" t="str">
        <f>IF(G801="","",Sheet1!AK801)</f>
        <v/>
      </c>
      <c r="I801" t="str">
        <f>IF(G801="","",Sheet1!AJ801)</f>
        <v/>
      </c>
      <c r="J801" t="e">
        <f>PROPER(Sheet1!Z801)</f>
        <v>#VALUE!</v>
      </c>
      <c r="K801" t="e">
        <f>PROPER(TRIM(IF(ISERROR(Sheet1!N801),Sheet1!Q801,Sheet1!N801)))</f>
        <v>#VALUE!</v>
      </c>
      <c r="L801" t="e">
        <f>PROPER(Sheet1!V801)</f>
        <v>#VALUE!</v>
      </c>
      <c r="M801" t="str">
        <f>TRIM(IF(ISERROR(Sheet1!P801),"",Sheet1!P801))</f>
        <v/>
      </c>
      <c r="N801" s="6" t="e">
        <f>(Sheet1!AA801)</f>
        <v>#VALUE!</v>
      </c>
      <c r="O801" s="6" t="e">
        <f t="shared" si="73"/>
        <v>#VALUE!</v>
      </c>
      <c r="P801" s="6" t="e">
        <f>IF(Sheet1!X801="No","No",IF(Sheet1!X801="","No","Yes"))</f>
        <v>#VALUE!</v>
      </c>
      <c r="Q801" t="e">
        <f>(Sheet1!AB801)</f>
        <v>#VALUE!</v>
      </c>
      <c r="R801" s="6" t="e">
        <f>IF(Sheet1!F801=FALSE,Q801,Sheet1!G801&amp;Sheet1!F801)</f>
        <v>#VALUE!</v>
      </c>
      <c r="S801" s="6" t="e">
        <f t="shared" si="74"/>
        <v>#VALUE!</v>
      </c>
      <c r="T801" s="6" t="e">
        <f>IF(Sheet1!A801=0,"C=US;A= ;P=Regional Municip;O=Lisgar;S="&amp;K801&amp;";"&amp;"G="&amp;L801&amp;";"&amp;"I="&amp;M801&amp;";","C=US;A= ;P=Regional Municip;O=Lisgar;S="&amp;K801&amp;";"&amp;"G="&amp;L801&amp;Sheet1!A801&amp;";"&amp;"I="&amp;M801&amp;";")</f>
        <v>#N/A</v>
      </c>
      <c r="U801" t="str">
        <f ca="1">(Sheet1!AM801)</f>
        <v>DC1MDB09</v>
      </c>
      <c r="V801" t="e">
        <f>(Sheet1!AC801)</f>
        <v>#VALUE!</v>
      </c>
      <c r="W801" t="e">
        <f>Sheet3!D801</f>
        <v>#VALUE!</v>
      </c>
      <c r="X801" t="e">
        <f>Sheet3!E801</f>
        <v>#VALUE!</v>
      </c>
      <c r="Y801" t="str">
        <f t="shared" si="72"/>
        <v/>
      </c>
      <c r="Z801" t="str">
        <f>IF(ISERROR(Sheet1!AI801),"",Sheet1!AI801)</f>
        <v/>
      </c>
      <c r="AA801" t="e">
        <f>IF(Sheet1!W801="Councillors",5120,IF(Sheet1!W801="Information Technology Services Dept.",1024,IF(Sheet1!W801="City Clerk and Solicitor Dept",1953,"No")))</f>
        <v>#VALUE!</v>
      </c>
      <c r="AB801" s="5" t="s">
        <v>96</v>
      </c>
      <c r="AC801" t="e">
        <f>IF(Sheet1!W801="Councillors",4608,IF(Sheet1!W801="Information Technology Services Dept.",921,IF(Sheet1!W801="City Clerk and Solicitor Dept",1855,"No")))</f>
        <v>#VALUE!</v>
      </c>
      <c r="AD801" t="e">
        <f t="shared" si="75"/>
        <v>#VALUE!</v>
      </c>
      <c r="AE801" t="str">
        <f ca="1">IF(Sheet1!AM801="DC1MDB01","DC1",IF(Sheet1!AM801="DC1MDB02","DC1",IF(Sheet1!AM801="DC1MDB03","DC1",IF(Sheet1!AM801="DC1MDB04","DC1",IF(Sheet1!AM801="DC1MDB05","DC1",IF(Sheet1!AM801="DC1MDB06","DC1",IF(Sheet1!AM801="DC1MDB07","DC1",IF(Sheet1!AM801="DC1MDB08","DC1",IF(Sheet1!AM801="DC1MDB09","DC1",IF(Sheet1!AM801="DC1MDB10","DC1",IF(Sheet1!AM801="DC4MDB01","DC4",IF(Sheet1!AM801="DC4MDB02","DC4",IF(Sheet1!AM801="DC4MDB03","DC4",IF(Sheet1!AM801="DC4MDB04","DC4",IF(Sheet1!AM801="DC4MDB05","DC4",IF(Sheet1!AM801="DC4MDB06","DC4",IF(Sheet1!AM801="DC4MDB07","DC4",IF(Sheet1!AM801="DC4MDB08","DC4",IF(Sheet1!AM801="DC4MDB09","DC4",IF(Sheet1!AM801="DC4MDB10","DC4","$False"))))))))))))))))))))</f>
        <v>DC1</v>
      </c>
      <c r="AF801" t="s">
        <v>35</v>
      </c>
      <c r="AG801" t="e">
        <f t="shared" si="76"/>
        <v>#VALUE!</v>
      </c>
      <c r="AH801" t="e">
        <f t="shared" si="77"/>
        <v>#VALUE!</v>
      </c>
      <c r="AI801" t="s">
        <v>11</v>
      </c>
      <c r="AJ801" t="s">
        <v>12</v>
      </c>
      <c r="AK801" t="s">
        <v>13</v>
      </c>
      <c r="AL801" t="s">
        <v>14</v>
      </c>
      <c r="AM801" t="s">
        <v>5</v>
      </c>
      <c r="AN801" t="s">
        <v>15</v>
      </c>
      <c r="AO801" t="s">
        <v>16</v>
      </c>
      <c r="AP801" t="s">
        <v>17</v>
      </c>
      <c r="AQ801" t="s">
        <v>18</v>
      </c>
      <c r="AR801" t="s">
        <v>19</v>
      </c>
    </row>
    <row r="802" spans="1:44" ht="13.5" customHeight="1">
      <c r="A802" s="7"/>
      <c r="B802" s="7"/>
      <c r="C802" s="7"/>
      <c r="D802" s="8"/>
      <c r="F802" s="9" t="str">
        <f>(Sheet1!AE802)</f>
        <v/>
      </c>
      <c r="G802" t="str">
        <f>IF(OR(Sheet1!AH802="Yes",Sheet1!AF802="Yes"),"\\CMFP538\"&amp;Sheet1!AK802,"")</f>
        <v/>
      </c>
      <c r="H802" t="str">
        <f>IF(G802="","",Sheet1!AK802)</f>
        <v/>
      </c>
      <c r="I802" t="str">
        <f>IF(G802="","",Sheet1!AJ802)</f>
        <v/>
      </c>
      <c r="J802" t="e">
        <f>PROPER(Sheet1!Z802)</f>
        <v>#VALUE!</v>
      </c>
      <c r="K802" t="e">
        <f>PROPER(TRIM(IF(ISERROR(Sheet1!N802),Sheet1!Q802,Sheet1!N802)))</f>
        <v>#VALUE!</v>
      </c>
      <c r="L802" t="e">
        <f>PROPER(Sheet1!V802)</f>
        <v>#VALUE!</v>
      </c>
      <c r="M802" t="str">
        <f>TRIM(IF(ISERROR(Sheet1!P802),"",Sheet1!P802))</f>
        <v/>
      </c>
      <c r="N802" s="6" t="e">
        <f>(Sheet1!AA802)</f>
        <v>#VALUE!</v>
      </c>
      <c r="O802" s="6" t="e">
        <f t="shared" si="73"/>
        <v>#VALUE!</v>
      </c>
      <c r="P802" s="6" t="e">
        <f>IF(Sheet1!X802="No","No",IF(Sheet1!X802="","No","Yes"))</f>
        <v>#VALUE!</v>
      </c>
      <c r="Q802" t="e">
        <f>(Sheet1!AB802)</f>
        <v>#VALUE!</v>
      </c>
      <c r="R802" s="6" t="e">
        <f>IF(Sheet1!F802=FALSE,Q802,Sheet1!G802&amp;Sheet1!F802)</f>
        <v>#VALUE!</v>
      </c>
      <c r="S802" s="6" t="e">
        <f t="shared" si="74"/>
        <v>#VALUE!</v>
      </c>
      <c r="T802" s="6" t="e">
        <f>IF(Sheet1!A802=0,"C=US;A= ;P=Regional Municip;O=Lisgar;S="&amp;K802&amp;";"&amp;"G="&amp;L802&amp;";"&amp;"I="&amp;M802&amp;";","C=US;A= ;P=Regional Municip;O=Lisgar;S="&amp;K802&amp;";"&amp;"G="&amp;L802&amp;Sheet1!A802&amp;";"&amp;"I="&amp;M802&amp;";")</f>
        <v>#N/A</v>
      </c>
      <c r="U802" t="str">
        <f ca="1">(Sheet1!AM802)</f>
        <v>DC4MDB09</v>
      </c>
      <c r="V802" t="e">
        <f>(Sheet1!AC802)</f>
        <v>#VALUE!</v>
      </c>
      <c r="W802" t="e">
        <f>Sheet3!D802</f>
        <v>#VALUE!</v>
      </c>
      <c r="X802" t="e">
        <f>Sheet3!E802</f>
        <v>#VALUE!</v>
      </c>
      <c r="Y802" t="str">
        <f t="shared" si="72"/>
        <v/>
      </c>
      <c r="Z802" t="str">
        <f>IF(ISERROR(Sheet1!AI802),"",Sheet1!AI802)</f>
        <v/>
      </c>
      <c r="AA802" t="e">
        <f>IF(Sheet1!W802="Councillors",5120,IF(Sheet1!W802="Information Technology Services Dept.",1024,IF(Sheet1!W802="City Clerk and Solicitor Dept",1953,"No")))</f>
        <v>#VALUE!</v>
      </c>
      <c r="AB802" s="5" t="s">
        <v>96</v>
      </c>
      <c r="AC802" t="e">
        <f>IF(Sheet1!W802="Councillors",4608,IF(Sheet1!W802="Information Technology Services Dept.",921,IF(Sheet1!W802="City Clerk and Solicitor Dept",1855,"No")))</f>
        <v>#VALUE!</v>
      </c>
      <c r="AD802" t="e">
        <f t="shared" si="75"/>
        <v>#VALUE!</v>
      </c>
      <c r="AE802" t="str">
        <f ca="1">IF(Sheet1!AM802="DC1MDB01","DC1",IF(Sheet1!AM802="DC1MDB02","DC1",IF(Sheet1!AM802="DC1MDB03","DC1",IF(Sheet1!AM802="DC1MDB04","DC1",IF(Sheet1!AM802="DC1MDB05","DC1",IF(Sheet1!AM802="DC1MDB06","DC1",IF(Sheet1!AM802="DC1MDB07","DC1",IF(Sheet1!AM802="DC1MDB08","DC1",IF(Sheet1!AM802="DC1MDB09","DC1",IF(Sheet1!AM802="DC1MDB10","DC1",IF(Sheet1!AM802="DC4MDB01","DC4",IF(Sheet1!AM802="DC4MDB02","DC4",IF(Sheet1!AM802="DC4MDB03","DC4",IF(Sheet1!AM802="DC4MDB04","DC4",IF(Sheet1!AM802="DC4MDB05","DC4",IF(Sheet1!AM802="DC4MDB06","DC4",IF(Sheet1!AM802="DC4MDB07","DC4",IF(Sheet1!AM802="DC4MDB08","DC4",IF(Sheet1!AM802="DC4MDB09","DC4",IF(Sheet1!AM802="DC4MDB10","DC4","$False"))))))))))))))))))))</f>
        <v>DC4</v>
      </c>
      <c r="AF802" t="s">
        <v>35</v>
      </c>
      <c r="AG802" t="e">
        <f t="shared" si="76"/>
        <v>#VALUE!</v>
      </c>
      <c r="AH802" t="e">
        <f t="shared" si="77"/>
        <v>#VALUE!</v>
      </c>
      <c r="AI802" t="s">
        <v>11</v>
      </c>
      <c r="AJ802" t="s">
        <v>12</v>
      </c>
      <c r="AK802" t="s">
        <v>13</v>
      </c>
      <c r="AL802" t="s">
        <v>14</v>
      </c>
      <c r="AM802" t="s">
        <v>5</v>
      </c>
      <c r="AN802" t="s">
        <v>15</v>
      </c>
      <c r="AO802" t="s">
        <v>16</v>
      </c>
      <c r="AP802" t="s">
        <v>17</v>
      </c>
      <c r="AQ802" t="s">
        <v>18</v>
      </c>
      <c r="AR802" t="s">
        <v>19</v>
      </c>
    </row>
    <row r="803" spans="1:44" ht="13.5" customHeight="1">
      <c r="A803" s="7"/>
      <c r="B803" s="7"/>
      <c r="C803" s="7"/>
      <c r="D803" s="8"/>
      <c r="F803" s="9" t="str">
        <f>(Sheet1!AE803)</f>
        <v/>
      </c>
      <c r="G803" t="str">
        <f>IF(OR(Sheet1!AH803="Yes",Sheet1!AF803="Yes"),"\\CMFP538\"&amp;Sheet1!AK803,"")</f>
        <v/>
      </c>
      <c r="H803" t="str">
        <f>IF(G803="","",Sheet1!AK803)</f>
        <v/>
      </c>
      <c r="I803" t="str">
        <f>IF(G803="","",Sheet1!AJ803)</f>
        <v/>
      </c>
      <c r="J803" t="e">
        <f>PROPER(Sheet1!Z803)</f>
        <v>#VALUE!</v>
      </c>
      <c r="K803" t="e">
        <f>PROPER(TRIM(IF(ISERROR(Sheet1!N803),Sheet1!Q803,Sheet1!N803)))</f>
        <v>#VALUE!</v>
      </c>
      <c r="L803" t="e">
        <f>PROPER(Sheet1!V803)</f>
        <v>#VALUE!</v>
      </c>
      <c r="M803" t="str">
        <f>TRIM(IF(ISERROR(Sheet1!P803),"",Sheet1!P803))</f>
        <v/>
      </c>
      <c r="N803" s="6" t="e">
        <f>(Sheet1!AA803)</f>
        <v>#VALUE!</v>
      </c>
      <c r="O803" s="6" t="e">
        <f t="shared" si="73"/>
        <v>#VALUE!</v>
      </c>
      <c r="P803" s="6" t="e">
        <f>IF(Sheet1!X803="No","No",IF(Sheet1!X803="","No","Yes"))</f>
        <v>#VALUE!</v>
      </c>
      <c r="Q803" t="e">
        <f>(Sheet1!AB803)</f>
        <v>#VALUE!</v>
      </c>
      <c r="R803" s="6" t="e">
        <f>IF(Sheet1!F803=FALSE,Q803,Sheet1!G803&amp;Sheet1!F803)</f>
        <v>#VALUE!</v>
      </c>
      <c r="S803" s="6" t="e">
        <f t="shared" si="74"/>
        <v>#VALUE!</v>
      </c>
      <c r="T803" s="6" t="e">
        <f>IF(Sheet1!A803=0,"C=US;A= ;P=Regional Municip;O=Lisgar;S="&amp;K803&amp;";"&amp;"G="&amp;L803&amp;";"&amp;"I="&amp;M803&amp;";","C=US;A= ;P=Regional Municip;O=Lisgar;S="&amp;K803&amp;";"&amp;"G="&amp;L803&amp;Sheet1!A803&amp;";"&amp;"I="&amp;M803&amp;";")</f>
        <v>#N/A</v>
      </c>
      <c r="U803" t="str">
        <f ca="1">(Sheet1!AM803)</f>
        <v>DC1MDB10</v>
      </c>
      <c r="V803" t="e">
        <f>(Sheet1!AC803)</f>
        <v>#VALUE!</v>
      </c>
      <c r="W803" t="e">
        <f>Sheet3!D803</f>
        <v>#VALUE!</v>
      </c>
      <c r="X803" t="e">
        <f>Sheet3!E803</f>
        <v>#VALUE!</v>
      </c>
      <c r="Y803" t="str">
        <f t="shared" si="72"/>
        <v/>
      </c>
      <c r="Z803" t="str">
        <f>IF(ISERROR(Sheet1!AI803),"",Sheet1!AI803)</f>
        <v/>
      </c>
      <c r="AA803" t="e">
        <f>IF(Sheet1!W803="Councillors",5120,IF(Sheet1!W803="Information Technology Services Dept.",1024,IF(Sheet1!W803="City Clerk and Solicitor Dept",1953,"No")))</f>
        <v>#VALUE!</v>
      </c>
      <c r="AB803" s="5" t="s">
        <v>96</v>
      </c>
      <c r="AC803" t="e">
        <f>IF(Sheet1!W803="Councillors",4608,IF(Sheet1!W803="Information Technology Services Dept.",921,IF(Sheet1!W803="City Clerk and Solicitor Dept",1855,"No")))</f>
        <v>#VALUE!</v>
      </c>
      <c r="AD803" t="e">
        <f t="shared" si="75"/>
        <v>#VALUE!</v>
      </c>
      <c r="AE803" t="str">
        <f ca="1">IF(Sheet1!AM803="DC1MDB01","DC1",IF(Sheet1!AM803="DC1MDB02","DC1",IF(Sheet1!AM803="DC1MDB03","DC1",IF(Sheet1!AM803="DC1MDB04","DC1",IF(Sheet1!AM803="DC1MDB05","DC1",IF(Sheet1!AM803="DC1MDB06","DC1",IF(Sheet1!AM803="DC1MDB07","DC1",IF(Sheet1!AM803="DC1MDB08","DC1",IF(Sheet1!AM803="DC1MDB09","DC1",IF(Sheet1!AM803="DC1MDB10","DC1",IF(Sheet1!AM803="DC4MDB01","DC4",IF(Sheet1!AM803="DC4MDB02","DC4",IF(Sheet1!AM803="DC4MDB03","DC4",IF(Sheet1!AM803="DC4MDB04","DC4",IF(Sheet1!AM803="DC4MDB05","DC4",IF(Sheet1!AM803="DC4MDB06","DC4",IF(Sheet1!AM803="DC4MDB07","DC4",IF(Sheet1!AM803="DC4MDB08","DC4",IF(Sheet1!AM803="DC4MDB09","DC4",IF(Sheet1!AM803="DC4MDB10","DC4","$False"))))))))))))))))))))</f>
        <v>DC1</v>
      </c>
      <c r="AF803" t="s">
        <v>35</v>
      </c>
      <c r="AG803" t="e">
        <f t="shared" si="76"/>
        <v>#VALUE!</v>
      </c>
      <c r="AH803" t="e">
        <f t="shared" si="77"/>
        <v>#VALUE!</v>
      </c>
      <c r="AI803" t="s">
        <v>11</v>
      </c>
      <c r="AJ803" t="s">
        <v>12</v>
      </c>
      <c r="AK803" t="s">
        <v>13</v>
      </c>
      <c r="AL803" t="s">
        <v>14</v>
      </c>
      <c r="AM803" t="s">
        <v>5</v>
      </c>
      <c r="AN803" t="s">
        <v>15</v>
      </c>
      <c r="AO803" t="s">
        <v>16</v>
      </c>
      <c r="AP803" t="s">
        <v>17</v>
      </c>
      <c r="AQ803" t="s">
        <v>18</v>
      </c>
      <c r="AR803" t="s">
        <v>19</v>
      </c>
    </row>
    <row r="804" spans="1:44" ht="13.5" customHeight="1">
      <c r="A804" s="7"/>
      <c r="B804" s="7"/>
      <c r="C804" s="7"/>
      <c r="D804" s="8"/>
      <c r="F804" s="9" t="str">
        <f>(Sheet1!AE804)</f>
        <v/>
      </c>
      <c r="G804" t="str">
        <f>IF(OR(Sheet1!AH804="Yes",Sheet1!AF804="Yes"),"\\CMFP538\"&amp;Sheet1!AK804,"")</f>
        <v/>
      </c>
      <c r="H804" t="str">
        <f>IF(G804="","",Sheet1!AK804)</f>
        <v/>
      </c>
      <c r="I804" t="str">
        <f>IF(G804="","",Sheet1!AJ804)</f>
        <v/>
      </c>
      <c r="J804" t="e">
        <f>PROPER(Sheet1!Z804)</f>
        <v>#VALUE!</v>
      </c>
      <c r="K804" t="e">
        <f>PROPER(TRIM(IF(ISERROR(Sheet1!N804),Sheet1!Q804,Sheet1!N804)))</f>
        <v>#VALUE!</v>
      </c>
      <c r="L804" t="e">
        <f>PROPER(Sheet1!V804)</f>
        <v>#VALUE!</v>
      </c>
      <c r="M804" t="str">
        <f>TRIM(IF(ISERROR(Sheet1!P804),"",Sheet1!P804))</f>
        <v/>
      </c>
      <c r="N804" s="6" t="e">
        <f>(Sheet1!AA804)</f>
        <v>#VALUE!</v>
      </c>
      <c r="O804" s="6" t="e">
        <f t="shared" si="73"/>
        <v>#VALUE!</v>
      </c>
      <c r="P804" s="6" t="e">
        <f>IF(Sheet1!X804="No","No",IF(Sheet1!X804="","No","Yes"))</f>
        <v>#VALUE!</v>
      </c>
      <c r="Q804" t="e">
        <f>(Sheet1!AB804)</f>
        <v>#VALUE!</v>
      </c>
      <c r="R804" s="6" t="e">
        <f>IF(Sheet1!F804=FALSE,Q804,Sheet1!G804&amp;Sheet1!F804)</f>
        <v>#VALUE!</v>
      </c>
      <c r="S804" s="6" t="e">
        <f t="shared" si="74"/>
        <v>#VALUE!</v>
      </c>
      <c r="T804" s="6" t="e">
        <f>IF(Sheet1!A804=0,"C=US;A= ;P=Regional Municip;O=Lisgar;S="&amp;K804&amp;";"&amp;"G="&amp;L804&amp;";"&amp;"I="&amp;M804&amp;";","C=US;A= ;P=Regional Municip;O=Lisgar;S="&amp;K804&amp;";"&amp;"G="&amp;L804&amp;Sheet1!A804&amp;";"&amp;"I="&amp;M804&amp;";")</f>
        <v>#N/A</v>
      </c>
      <c r="U804" t="str">
        <f ca="1">(Sheet1!AM804)</f>
        <v>DC1MDB06</v>
      </c>
      <c r="V804" t="e">
        <f>(Sheet1!AC804)</f>
        <v>#VALUE!</v>
      </c>
      <c r="W804" t="e">
        <f>Sheet3!D804</f>
        <v>#VALUE!</v>
      </c>
      <c r="X804" t="e">
        <f>Sheet3!E804</f>
        <v>#VALUE!</v>
      </c>
      <c r="Y804" t="str">
        <f t="shared" si="72"/>
        <v/>
      </c>
      <c r="Z804" t="str">
        <f>IF(ISERROR(Sheet1!AI804),"",Sheet1!AI804)</f>
        <v/>
      </c>
      <c r="AA804" t="e">
        <f>IF(Sheet1!W804="Councillors",5120,IF(Sheet1!W804="Information Technology Services Dept.",1024,IF(Sheet1!W804="City Clerk and Solicitor Dept",1953,"No")))</f>
        <v>#VALUE!</v>
      </c>
      <c r="AB804" s="5" t="s">
        <v>96</v>
      </c>
      <c r="AC804" t="e">
        <f>IF(Sheet1!W804="Councillors",4608,IF(Sheet1!W804="Information Technology Services Dept.",921,IF(Sheet1!W804="City Clerk and Solicitor Dept",1855,"No")))</f>
        <v>#VALUE!</v>
      </c>
      <c r="AD804" t="e">
        <f t="shared" si="75"/>
        <v>#VALUE!</v>
      </c>
      <c r="AE804" t="str">
        <f ca="1">IF(Sheet1!AM804="DC1MDB01","DC1",IF(Sheet1!AM804="DC1MDB02","DC1",IF(Sheet1!AM804="DC1MDB03","DC1",IF(Sheet1!AM804="DC1MDB04","DC1",IF(Sheet1!AM804="DC1MDB05","DC1",IF(Sheet1!AM804="DC1MDB06","DC1",IF(Sheet1!AM804="DC1MDB07","DC1",IF(Sheet1!AM804="DC1MDB08","DC1",IF(Sheet1!AM804="DC1MDB09","DC1",IF(Sheet1!AM804="DC1MDB10","DC1",IF(Sheet1!AM804="DC4MDB01","DC4",IF(Sheet1!AM804="DC4MDB02","DC4",IF(Sheet1!AM804="DC4MDB03","DC4",IF(Sheet1!AM804="DC4MDB04","DC4",IF(Sheet1!AM804="DC4MDB05","DC4",IF(Sheet1!AM804="DC4MDB06","DC4",IF(Sheet1!AM804="DC4MDB07","DC4",IF(Sheet1!AM804="DC4MDB08","DC4",IF(Sheet1!AM804="DC4MDB09","DC4",IF(Sheet1!AM804="DC4MDB10","DC4","$False"))))))))))))))))))))</f>
        <v>DC1</v>
      </c>
      <c r="AF804" t="s">
        <v>35</v>
      </c>
      <c r="AG804" t="e">
        <f t="shared" si="76"/>
        <v>#VALUE!</v>
      </c>
      <c r="AH804" t="e">
        <f t="shared" si="77"/>
        <v>#VALUE!</v>
      </c>
      <c r="AI804" t="s">
        <v>11</v>
      </c>
      <c r="AJ804" t="s">
        <v>12</v>
      </c>
      <c r="AK804" t="s">
        <v>13</v>
      </c>
      <c r="AL804" t="s">
        <v>14</v>
      </c>
      <c r="AM804" t="s">
        <v>5</v>
      </c>
      <c r="AN804" t="s">
        <v>15</v>
      </c>
      <c r="AO804" t="s">
        <v>16</v>
      </c>
      <c r="AP804" t="s">
        <v>17</v>
      </c>
      <c r="AQ804" t="s">
        <v>18</v>
      </c>
      <c r="AR804" t="s">
        <v>19</v>
      </c>
    </row>
    <row r="805" spans="1:44" ht="13.5" customHeight="1">
      <c r="A805" s="7"/>
      <c r="B805" s="7"/>
      <c r="C805" s="7"/>
      <c r="D805" s="8"/>
      <c r="F805" s="9" t="str">
        <f>(Sheet1!AE805)</f>
        <v/>
      </c>
      <c r="G805" t="str">
        <f>IF(OR(Sheet1!AH805="Yes",Sheet1!AF805="Yes"),"\\CMFP538\"&amp;Sheet1!AK805,"")</f>
        <v/>
      </c>
      <c r="H805" t="str">
        <f>IF(G805="","",Sheet1!AK805)</f>
        <v/>
      </c>
      <c r="I805" t="str">
        <f>IF(G805="","",Sheet1!AJ805)</f>
        <v/>
      </c>
      <c r="J805" t="e">
        <f>PROPER(Sheet1!Z805)</f>
        <v>#VALUE!</v>
      </c>
      <c r="K805" t="e">
        <f>PROPER(TRIM(IF(ISERROR(Sheet1!N805),Sheet1!Q805,Sheet1!N805)))</f>
        <v>#VALUE!</v>
      </c>
      <c r="L805" t="e">
        <f>PROPER(Sheet1!V805)</f>
        <v>#VALUE!</v>
      </c>
      <c r="M805" t="str">
        <f>TRIM(IF(ISERROR(Sheet1!P805),"",Sheet1!P805))</f>
        <v/>
      </c>
      <c r="N805" s="6" t="e">
        <f>(Sheet1!AA805)</f>
        <v>#VALUE!</v>
      </c>
      <c r="O805" s="6" t="e">
        <f t="shared" si="73"/>
        <v>#VALUE!</v>
      </c>
      <c r="P805" s="6" t="e">
        <f>IF(Sheet1!X805="No","No",IF(Sheet1!X805="","No","Yes"))</f>
        <v>#VALUE!</v>
      </c>
      <c r="Q805" t="e">
        <f>(Sheet1!AB805)</f>
        <v>#VALUE!</v>
      </c>
      <c r="R805" s="6" t="e">
        <f>IF(Sheet1!F805=FALSE,Q805,Sheet1!G805&amp;Sheet1!F805)</f>
        <v>#VALUE!</v>
      </c>
      <c r="S805" s="6" t="e">
        <f t="shared" si="74"/>
        <v>#VALUE!</v>
      </c>
      <c r="T805" s="6" t="e">
        <f>IF(Sheet1!A805=0,"C=US;A= ;P=Regional Municip;O=Lisgar;S="&amp;K805&amp;";"&amp;"G="&amp;L805&amp;";"&amp;"I="&amp;M805&amp;";","C=US;A= ;P=Regional Municip;O=Lisgar;S="&amp;K805&amp;";"&amp;"G="&amp;L805&amp;Sheet1!A805&amp;";"&amp;"I="&amp;M805&amp;";")</f>
        <v>#N/A</v>
      </c>
      <c r="U805" t="str">
        <f ca="1">(Sheet1!AM805)</f>
        <v>DC4MDB04</v>
      </c>
      <c r="V805" t="e">
        <f>(Sheet1!AC805)</f>
        <v>#VALUE!</v>
      </c>
      <c r="W805" t="e">
        <f>Sheet3!D805</f>
        <v>#VALUE!</v>
      </c>
      <c r="X805" t="e">
        <f>Sheet3!E805</f>
        <v>#VALUE!</v>
      </c>
      <c r="Y805" t="str">
        <f t="shared" si="72"/>
        <v/>
      </c>
      <c r="Z805" t="str">
        <f>IF(ISERROR(Sheet1!AI805),"",Sheet1!AI805)</f>
        <v/>
      </c>
      <c r="AA805" t="e">
        <f>IF(Sheet1!W805="Councillors",5120,IF(Sheet1!W805="Information Technology Services Dept.",1024,IF(Sheet1!W805="City Clerk and Solicitor Dept",1953,"No")))</f>
        <v>#VALUE!</v>
      </c>
      <c r="AB805" s="5" t="s">
        <v>96</v>
      </c>
      <c r="AC805" t="e">
        <f>IF(Sheet1!W805="Councillors",4608,IF(Sheet1!W805="Information Technology Services Dept.",921,IF(Sheet1!W805="City Clerk and Solicitor Dept",1855,"No")))</f>
        <v>#VALUE!</v>
      </c>
      <c r="AD805" t="e">
        <f t="shared" si="75"/>
        <v>#VALUE!</v>
      </c>
      <c r="AE805" t="str">
        <f ca="1">IF(Sheet1!AM805="DC1MDB01","DC1",IF(Sheet1!AM805="DC1MDB02","DC1",IF(Sheet1!AM805="DC1MDB03","DC1",IF(Sheet1!AM805="DC1MDB04","DC1",IF(Sheet1!AM805="DC1MDB05","DC1",IF(Sheet1!AM805="DC1MDB06","DC1",IF(Sheet1!AM805="DC1MDB07","DC1",IF(Sheet1!AM805="DC1MDB08","DC1",IF(Sheet1!AM805="DC1MDB09","DC1",IF(Sheet1!AM805="DC1MDB10","DC1",IF(Sheet1!AM805="DC4MDB01","DC4",IF(Sheet1!AM805="DC4MDB02","DC4",IF(Sheet1!AM805="DC4MDB03","DC4",IF(Sheet1!AM805="DC4MDB04","DC4",IF(Sheet1!AM805="DC4MDB05","DC4",IF(Sheet1!AM805="DC4MDB06","DC4",IF(Sheet1!AM805="DC4MDB07","DC4",IF(Sheet1!AM805="DC4MDB08","DC4",IF(Sheet1!AM805="DC4MDB09","DC4",IF(Sheet1!AM805="DC4MDB10","DC4","$False"))))))))))))))))))))</f>
        <v>DC4</v>
      </c>
      <c r="AF805" t="s">
        <v>35</v>
      </c>
      <c r="AG805" t="e">
        <f t="shared" si="76"/>
        <v>#VALUE!</v>
      </c>
      <c r="AH805" t="e">
        <f t="shared" si="77"/>
        <v>#VALUE!</v>
      </c>
      <c r="AI805" t="s">
        <v>11</v>
      </c>
      <c r="AJ805" t="s">
        <v>12</v>
      </c>
      <c r="AK805" t="s">
        <v>13</v>
      </c>
      <c r="AL805" t="s">
        <v>14</v>
      </c>
      <c r="AM805" t="s">
        <v>5</v>
      </c>
      <c r="AN805" t="s">
        <v>15</v>
      </c>
      <c r="AO805" t="s">
        <v>16</v>
      </c>
      <c r="AP805" t="s">
        <v>17</v>
      </c>
      <c r="AQ805" t="s">
        <v>18</v>
      </c>
      <c r="AR805" t="s">
        <v>19</v>
      </c>
    </row>
    <row r="806" spans="1:44" ht="13.5" customHeight="1">
      <c r="A806" s="7"/>
      <c r="B806" s="7"/>
      <c r="C806" s="7"/>
      <c r="D806" s="8"/>
      <c r="F806" s="9" t="str">
        <f>(Sheet1!AE806)</f>
        <v/>
      </c>
      <c r="G806" t="str">
        <f>IF(OR(Sheet1!AH806="Yes",Sheet1!AF806="Yes"),"\\CMFP538\"&amp;Sheet1!AK806,"")</f>
        <v/>
      </c>
      <c r="H806" t="str">
        <f>IF(G806="","",Sheet1!AK806)</f>
        <v/>
      </c>
      <c r="I806" t="str">
        <f>IF(G806="","",Sheet1!AJ806)</f>
        <v/>
      </c>
      <c r="J806" t="e">
        <f>PROPER(Sheet1!Z806)</f>
        <v>#VALUE!</v>
      </c>
      <c r="K806" t="e">
        <f>PROPER(TRIM(IF(ISERROR(Sheet1!N806),Sheet1!Q806,Sheet1!N806)))</f>
        <v>#VALUE!</v>
      </c>
      <c r="L806" t="e">
        <f>PROPER(Sheet1!V806)</f>
        <v>#VALUE!</v>
      </c>
      <c r="M806" t="str">
        <f>TRIM(IF(ISERROR(Sheet1!P806),"",Sheet1!P806))</f>
        <v/>
      </c>
      <c r="N806" s="6" t="e">
        <f>(Sheet1!AA806)</f>
        <v>#VALUE!</v>
      </c>
      <c r="O806" s="6" t="e">
        <f t="shared" si="73"/>
        <v>#VALUE!</v>
      </c>
      <c r="P806" s="6" t="e">
        <f>IF(Sheet1!X806="No","No",IF(Sheet1!X806="","No","Yes"))</f>
        <v>#VALUE!</v>
      </c>
      <c r="Q806" t="e">
        <f>(Sheet1!AB806)</f>
        <v>#VALUE!</v>
      </c>
      <c r="R806" s="6" t="e">
        <f>IF(Sheet1!F806=FALSE,Q806,Sheet1!G806&amp;Sheet1!F806)</f>
        <v>#VALUE!</v>
      </c>
      <c r="S806" s="6" t="e">
        <f t="shared" si="74"/>
        <v>#VALUE!</v>
      </c>
      <c r="T806" s="6" t="e">
        <f>IF(Sheet1!A806=0,"C=US;A= ;P=Regional Municip;O=Lisgar;S="&amp;K806&amp;";"&amp;"G="&amp;L806&amp;";"&amp;"I="&amp;M806&amp;";","C=US;A= ;P=Regional Municip;O=Lisgar;S="&amp;K806&amp;";"&amp;"G="&amp;L806&amp;Sheet1!A806&amp;";"&amp;"I="&amp;M806&amp;";")</f>
        <v>#N/A</v>
      </c>
      <c r="U806" t="str">
        <f ca="1">(Sheet1!AM806)</f>
        <v>DC4MDB05</v>
      </c>
      <c r="V806" t="e">
        <f>(Sheet1!AC806)</f>
        <v>#VALUE!</v>
      </c>
      <c r="W806" t="e">
        <f>Sheet3!D806</f>
        <v>#VALUE!</v>
      </c>
      <c r="X806" t="e">
        <f>Sheet3!E806</f>
        <v>#VALUE!</v>
      </c>
      <c r="Y806" t="str">
        <f t="shared" si="72"/>
        <v/>
      </c>
      <c r="Z806" t="str">
        <f>IF(ISERROR(Sheet1!AI806),"",Sheet1!AI806)</f>
        <v/>
      </c>
      <c r="AA806" t="e">
        <f>IF(Sheet1!W806="Councillors",5120,IF(Sheet1!W806="Information Technology Services Dept.",1024,IF(Sheet1!W806="City Clerk and Solicitor Dept",1953,"No")))</f>
        <v>#VALUE!</v>
      </c>
      <c r="AB806" s="5" t="s">
        <v>96</v>
      </c>
      <c r="AC806" t="e">
        <f>IF(Sheet1!W806="Councillors",4608,IF(Sheet1!W806="Information Technology Services Dept.",921,IF(Sheet1!W806="City Clerk and Solicitor Dept",1855,"No")))</f>
        <v>#VALUE!</v>
      </c>
      <c r="AD806" t="e">
        <f t="shared" si="75"/>
        <v>#VALUE!</v>
      </c>
      <c r="AE806" t="str">
        <f ca="1">IF(Sheet1!AM806="DC1MDB01","DC1",IF(Sheet1!AM806="DC1MDB02","DC1",IF(Sheet1!AM806="DC1MDB03","DC1",IF(Sheet1!AM806="DC1MDB04","DC1",IF(Sheet1!AM806="DC1MDB05","DC1",IF(Sheet1!AM806="DC1MDB06","DC1",IF(Sheet1!AM806="DC1MDB07","DC1",IF(Sheet1!AM806="DC1MDB08","DC1",IF(Sheet1!AM806="DC1MDB09","DC1",IF(Sheet1!AM806="DC1MDB10","DC1",IF(Sheet1!AM806="DC4MDB01","DC4",IF(Sheet1!AM806="DC4MDB02","DC4",IF(Sheet1!AM806="DC4MDB03","DC4",IF(Sheet1!AM806="DC4MDB04","DC4",IF(Sheet1!AM806="DC4MDB05","DC4",IF(Sheet1!AM806="DC4MDB06","DC4",IF(Sheet1!AM806="DC4MDB07","DC4",IF(Sheet1!AM806="DC4MDB08","DC4",IF(Sheet1!AM806="DC4MDB09","DC4",IF(Sheet1!AM806="DC4MDB10","DC4","$False"))))))))))))))))))))</f>
        <v>DC4</v>
      </c>
      <c r="AF806" t="s">
        <v>35</v>
      </c>
      <c r="AG806" t="e">
        <f t="shared" si="76"/>
        <v>#VALUE!</v>
      </c>
      <c r="AH806" t="e">
        <f t="shared" si="77"/>
        <v>#VALUE!</v>
      </c>
      <c r="AI806" t="s">
        <v>11</v>
      </c>
      <c r="AJ806" t="s">
        <v>12</v>
      </c>
      <c r="AK806" t="s">
        <v>13</v>
      </c>
      <c r="AL806" t="s">
        <v>14</v>
      </c>
      <c r="AM806" t="s">
        <v>5</v>
      </c>
      <c r="AN806" t="s">
        <v>15</v>
      </c>
      <c r="AO806" t="s">
        <v>16</v>
      </c>
      <c r="AP806" t="s">
        <v>17</v>
      </c>
      <c r="AQ806" t="s">
        <v>18</v>
      </c>
      <c r="AR806" t="s">
        <v>19</v>
      </c>
    </row>
    <row r="807" spans="1:44" ht="13.5" customHeight="1">
      <c r="A807" s="7"/>
      <c r="B807" s="7"/>
      <c r="C807" s="7"/>
      <c r="D807" s="8"/>
      <c r="F807" s="9" t="str">
        <f>(Sheet1!AE807)</f>
        <v/>
      </c>
      <c r="G807" t="str">
        <f>IF(OR(Sheet1!AH807="Yes",Sheet1!AF807="Yes"),"\\CMFP538\"&amp;Sheet1!AK807,"")</f>
        <v/>
      </c>
      <c r="H807" t="str">
        <f>IF(G807="","",Sheet1!AK807)</f>
        <v/>
      </c>
      <c r="I807" t="str">
        <f>IF(G807="","",Sheet1!AJ807)</f>
        <v/>
      </c>
      <c r="J807" t="e">
        <f>PROPER(Sheet1!Z807)</f>
        <v>#VALUE!</v>
      </c>
      <c r="K807" t="e">
        <f>PROPER(TRIM(IF(ISERROR(Sheet1!N807),Sheet1!Q807,Sheet1!N807)))</f>
        <v>#VALUE!</v>
      </c>
      <c r="L807" t="e">
        <f>PROPER(Sheet1!V807)</f>
        <v>#VALUE!</v>
      </c>
      <c r="M807" t="str">
        <f>TRIM(IF(ISERROR(Sheet1!P807),"",Sheet1!P807))</f>
        <v/>
      </c>
      <c r="N807" s="6" t="e">
        <f>(Sheet1!AA807)</f>
        <v>#VALUE!</v>
      </c>
      <c r="O807" s="6" t="e">
        <f t="shared" si="73"/>
        <v>#VALUE!</v>
      </c>
      <c r="P807" s="6" t="e">
        <f>IF(Sheet1!X807="No","No",IF(Sheet1!X807="","No","Yes"))</f>
        <v>#VALUE!</v>
      </c>
      <c r="Q807" t="e">
        <f>(Sheet1!AB807)</f>
        <v>#VALUE!</v>
      </c>
      <c r="R807" s="6" t="e">
        <f>IF(Sheet1!F807=FALSE,Q807,Sheet1!G807&amp;Sheet1!F807)</f>
        <v>#VALUE!</v>
      </c>
      <c r="S807" s="6" t="e">
        <f t="shared" si="74"/>
        <v>#VALUE!</v>
      </c>
      <c r="T807" s="6" t="e">
        <f>IF(Sheet1!A807=0,"C=US;A= ;P=Regional Municip;O=Lisgar;S="&amp;K807&amp;";"&amp;"G="&amp;L807&amp;";"&amp;"I="&amp;M807&amp;";","C=US;A= ;P=Regional Municip;O=Lisgar;S="&amp;K807&amp;";"&amp;"G="&amp;L807&amp;Sheet1!A807&amp;";"&amp;"I="&amp;M807&amp;";")</f>
        <v>#N/A</v>
      </c>
      <c r="U807" t="str">
        <f ca="1">(Sheet1!AM807)</f>
        <v>DC4MDB08</v>
      </c>
      <c r="V807" t="e">
        <f>(Sheet1!AC807)</f>
        <v>#VALUE!</v>
      </c>
      <c r="W807" t="e">
        <f>Sheet3!D807</f>
        <v>#VALUE!</v>
      </c>
      <c r="X807" t="e">
        <f>Sheet3!E807</f>
        <v>#VALUE!</v>
      </c>
      <c r="Y807" t="str">
        <f t="shared" si="72"/>
        <v/>
      </c>
      <c r="Z807" t="str">
        <f>IF(ISERROR(Sheet1!AI807),"",Sheet1!AI807)</f>
        <v/>
      </c>
      <c r="AA807" t="e">
        <f>IF(Sheet1!W807="Councillors",5120,IF(Sheet1!W807="Information Technology Services Dept.",1024,IF(Sheet1!W807="City Clerk and Solicitor Dept",1953,"No")))</f>
        <v>#VALUE!</v>
      </c>
      <c r="AB807" s="5" t="s">
        <v>96</v>
      </c>
      <c r="AC807" t="e">
        <f>IF(Sheet1!W807="Councillors",4608,IF(Sheet1!W807="Information Technology Services Dept.",921,IF(Sheet1!W807="City Clerk and Solicitor Dept",1855,"No")))</f>
        <v>#VALUE!</v>
      </c>
      <c r="AD807" t="e">
        <f t="shared" si="75"/>
        <v>#VALUE!</v>
      </c>
      <c r="AE807" t="str">
        <f ca="1">IF(Sheet1!AM807="DC1MDB01","DC1",IF(Sheet1!AM807="DC1MDB02","DC1",IF(Sheet1!AM807="DC1MDB03","DC1",IF(Sheet1!AM807="DC1MDB04","DC1",IF(Sheet1!AM807="DC1MDB05","DC1",IF(Sheet1!AM807="DC1MDB06","DC1",IF(Sheet1!AM807="DC1MDB07","DC1",IF(Sheet1!AM807="DC1MDB08","DC1",IF(Sheet1!AM807="DC1MDB09","DC1",IF(Sheet1!AM807="DC1MDB10","DC1",IF(Sheet1!AM807="DC4MDB01","DC4",IF(Sheet1!AM807="DC4MDB02","DC4",IF(Sheet1!AM807="DC4MDB03","DC4",IF(Sheet1!AM807="DC4MDB04","DC4",IF(Sheet1!AM807="DC4MDB05","DC4",IF(Sheet1!AM807="DC4MDB06","DC4",IF(Sheet1!AM807="DC4MDB07","DC4",IF(Sheet1!AM807="DC4MDB08","DC4",IF(Sheet1!AM807="DC4MDB09","DC4",IF(Sheet1!AM807="DC4MDB10","DC4","$False"))))))))))))))))))))</f>
        <v>DC4</v>
      </c>
      <c r="AF807" t="s">
        <v>35</v>
      </c>
      <c r="AG807" t="e">
        <f t="shared" si="76"/>
        <v>#VALUE!</v>
      </c>
      <c r="AH807" t="e">
        <f t="shared" si="77"/>
        <v>#VALUE!</v>
      </c>
      <c r="AI807" t="s">
        <v>11</v>
      </c>
      <c r="AJ807" t="s">
        <v>12</v>
      </c>
      <c r="AK807" t="s">
        <v>13</v>
      </c>
      <c r="AL807" t="s">
        <v>14</v>
      </c>
      <c r="AM807" t="s">
        <v>5</v>
      </c>
      <c r="AN807" t="s">
        <v>15</v>
      </c>
      <c r="AO807" t="s">
        <v>16</v>
      </c>
      <c r="AP807" t="s">
        <v>17</v>
      </c>
      <c r="AQ807" t="s">
        <v>18</v>
      </c>
      <c r="AR807" t="s">
        <v>19</v>
      </c>
    </row>
    <row r="808" spans="1:44" ht="13.5" customHeight="1">
      <c r="A808" s="7"/>
      <c r="B808" s="7"/>
      <c r="C808" s="7"/>
      <c r="D808" s="8"/>
      <c r="F808" s="9" t="str">
        <f>(Sheet1!AE808)</f>
        <v/>
      </c>
      <c r="G808" t="str">
        <f>IF(OR(Sheet1!AH808="Yes",Sheet1!AF808="Yes"),"\\CMFP538\"&amp;Sheet1!AK808,"")</f>
        <v/>
      </c>
      <c r="H808" t="str">
        <f>IF(G808="","",Sheet1!AK808)</f>
        <v/>
      </c>
      <c r="I808" t="str">
        <f>IF(G808="","",Sheet1!AJ808)</f>
        <v/>
      </c>
      <c r="J808" t="e">
        <f>PROPER(Sheet1!Z808)</f>
        <v>#VALUE!</v>
      </c>
      <c r="K808" t="e">
        <f>PROPER(TRIM(IF(ISERROR(Sheet1!N808),Sheet1!Q808,Sheet1!N808)))</f>
        <v>#VALUE!</v>
      </c>
      <c r="L808" t="e">
        <f>PROPER(Sheet1!V808)</f>
        <v>#VALUE!</v>
      </c>
      <c r="M808" t="str">
        <f>TRIM(IF(ISERROR(Sheet1!P808),"",Sheet1!P808))</f>
        <v/>
      </c>
      <c r="N808" s="6" t="e">
        <f>(Sheet1!AA808)</f>
        <v>#VALUE!</v>
      </c>
      <c r="O808" s="6" t="e">
        <f t="shared" si="73"/>
        <v>#VALUE!</v>
      </c>
      <c r="P808" s="6" t="e">
        <f>IF(Sheet1!X808="No","No",IF(Sheet1!X808="","No","Yes"))</f>
        <v>#VALUE!</v>
      </c>
      <c r="Q808" t="e">
        <f>(Sheet1!AB808)</f>
        <v>#VALUE!</v>
      </c>
      <c r="R808" s="6" t="e">
        <f>IF(Sheet1!F808=FALSE,Q808,Sheet1!G808&amp;Sheet1!F808)</f>
        <v>#VALUE!</v>
      </c>
      <c r="S808" s="6" t="e">
        <f t="shared" si="74"/>
        <v>#VALUE!</v>
      </c>
      <c r="T808" s="6" t="e">
        <f>IF(Sheet1!A808=0,"C=US;A= ;P=Regional Municip;O=Lisgar;S="&amp;K808&amp;";"&amp;"G="&amp;L808&amp;";"&amp;"I="&amp;M808&amp;";","C=US;A= ;P=Regional Municip;O=Lisgar;S="&amp;K808&amp;";"&amp;"G="&amp;L808&amp;Sheet1!A808&amp;";"&amp;"I="&amp;M808&amp;";")</f>
        <v>#N/A</v>
      </c>
      <c r="U808" t="str">
        <f ca="1">(Sheet1!AM808)</f>
        <v>DC1MDB05</v>
      </c>
      <c r="V808" t="e">
        <f>(Sheet1!AC808)</f>
        <v>#VALUE!</v>
      </c>
      <c r="W808" t="e">
        <f>Sheet3!D808</f>
        <v>#VALUE!</v>
      </c>
      <c r="X808" t="e">
        <f>Sheet3!E808</f>
        <v>#VALUE!</v>
      </c>
      <c r="Y808" t="str">
        <f t="shared" si="72"/>
        <v/>
      </c>
      <c r="Z808" t="str">
        <f>IF(ISERROR(Sheet1!AI808),"",Sheet1!AI808)</f>
        <v/>
      </c>
      <c r="AA808" t="e">
        <f>IF(Sheet1!W808="Councillors",5120,IF(Sheet1!W808="Information Technology Services Dept.",1024,IF(Sheet1!W808="City Clerk and Solicitor Dept",1953,"No")))</f>
        <v>#VALUE!</v>
      </c>
      <c r="AB808" s="5" t="s">
        <v>96</v>
      </c>
      <c r="AC808" t="e">
        <f>IF(Sheet1!W808="Councillors",4608,IF(Sheet1!W808="Information Technology Services Dept.",921,IF(Sheet1!W808="City Clerk and Solicitor Dept",1855,"No")))</f>
        <v>#VALUE!</v>
      </c>
      <c r="AD808" t="e">
        <f t="shared" si="75"/>
        <v>#VALUE!</v>
      </c>
      <c r="AE808" t="str">
        <f ca="1">IF(Sheet1!AM808="DC1MDB01","DC1",IF(Sheet1!AM808="DC1MDB02","DC1",IF(Sheet1!AM808="DC1MDB03","DC1",IF(Sheet1!AM808="DC1MDB04","DC1",IF(Sheet1!AM808="DC1MDB05","DC1",IF(Sheet1!AM808="DC1MDB06","DC1",IF(Sheet1!AM808="DC1MDB07","DC1",IF(Sheet1!AM808="DC1MDB08","DC1",IF(Sheet1!AM808="DC1MDB09","DC1",IF(Sheet1!AM808="DC1MDB10","DC1",IF(Sheet1!AM808="DC4MDB01","DC4",IF(Sheet1!AM808="DC4MDB02","DC4",IF(Sheet1!AM808="DC4MDB03","DC4",IF(Sheet1!AM808="DC4MDB04","DC4",IF(Sheet1!AM808="DC4MDB05","DC4",IF(Sheet1!AM808="DC4MDB06","DC4",IF(Sheet1!AM808="DC4MDB07","DC4",IF(Sheet1!AM808="DC4MDB08","DC4",IF(Sheet1!AM808="DC4MDB09","DC4",IF(Sheet1!AM808="DC4MDB10","DC4","$False"))))))))))))))))))))</f>
        <v>DC1</v>
      </c>
      <c r="AF808" t="s">
        <v>35</v>
      </c>
      <c r="AG808" t="e">
        <f t="shared" si="76"/>
        <v>#VALUE!</v>
      </c>
      <c r="AH808" t="e">
        <f t="shared" si="77"/>
        <v>#VALUE!</v>
      </c>
      <c r="AI808" t="s">
        <v>11</v>
      </c>
      <c r="AJ808" t="s">
        <v>12</v>
      </c>
      <c r="AK808" t="s">
        <v>13</v>
      </c>
      <c r="AL808" t="s">
        <v>14</v>
      </c>
      <c r="AM808" t="s">
        <v>5</v>
      </c>
      <c r="AN808" t="s">
        <v>15</v>
      </c>
      <c r="AO808" t="s">
        <v>16</v>
      </c>
      <c r="AP808" t="s">
        <v>17</v>
      </c>
      <c r="AQ808" t="s">
        <v>18</v>
      </c>
      <c r="AR808" t="s">
        <v>19</v>
      </c>
    </row>
    <row r="809" spans="1:44" ht="13.5" customHeight="1">
      <c r="A809" s="7"/>
      <c r="B809" s="7"/>
      <c r="C809" s="7"/>
      <c r="D809" s="8"/>
      <c r="F809" s="9" t="str">
        <f>(Sheet1!AE809)</f>
        <v/>
      </c>
      <c r="G809" t="str">
        <f>IF(OR(Sheet1!AH809="Yes",Sheet1!AF809="Yes"),"\\CMFP538\"&amp;Sheet1!AK809,"")</f>
        <v/>
      </c>
      <c r="H809" t="str">
        <f>IF(G809="","",Sheet1!AK809)</f>
        <v/>
      </c>
      <c r="I809" t="str">
        <f>IF(G809="","",Sheet1!AJ809)</f>
        <v/>
      </c>
      <c r="J809" t="e">
        <f>PROPER(Sheet1!Z809)</f>
        <v>#VALUE!</v>
      </c>
      <c r="K809" t="e">
        <f>PROPER(TRIM(IF(ISERROR(Sheet1!N809),Sheet1!Q809,Sheet1!N809)))</f>
        <v>#VALUE!</v>
      </c>
      <c r="L809" t="e">
        <f>PROPER(Sheet1!V809)</f>
        <v>#VALUE!</v>
      </c>
      <c r="M809" t="str">
        <f>TRIM(IF(ISERROR(Sheet1!P809),"",Sheet1!P809))</f>
        <v/>
      </c>
      <c r="N809" s="6" t="e">
        <f>(Sheet1!AA809)</f>
        <v>#VALUE!</v>
      </c>
      <c r="O809" s="6" t="e">
        <f t="shared" si="73"/>
        <v>#VALUE!</v>
      </c>
      <c r="P809" s="6" t="e">
        <f>IF(Sheet1!X809="No","No",IF(Sheet1!X809="","No","Yes"))</f>
        <v>#VALUE!</v>
      </c>
      <c r="Q809" t="e">
        <f>(Sheet1!AB809)</f>
        <v>#VALUE!</v>
      </c>
      <c r="R809" s="6" t="e">
        <f>IF(Sheet1!F809=FALSE,Q809,Sheet1!G809&amp;Sheet1!F809)</f>
        <v>#VALUE!</v>
      </c>
      <c r="S809" s="6" t="e">
        <f t="shared" si="74"/>
        <v>#VALUE!</v>
      </c>
      <c r="T809" s="6" t="e">
        <f>IF(Sheet1!A809=0,"C=US;A= ;P=Regional Municip;O=Lisgar;S="&amp;K809&amp;";"&amp;"G="&amp;L809&amp;";"&amp;"I="&amp;M809&amp;";","C=US;A= ;P=Regional Municip;O=Lisgar;S="&amp;K809&amp;";"&amp;"G="&amp;L809&amp;Sheet1!A809&amp;";"&amp;"I="&amp;M809&amp;";")</f>
        <v>#N/A</v>
      </c>
      <c r="U809" t="str">
        <f ca="1">(Sheet1!AM809)</f>
        <v>DC4MDB01</v>
      </c>
      <c r="V809" t="e">
        <f>(Sheet1!AC809)</f>
        <v>#VALUE!</v>
      </c>
      <c r="W809" t="e">
        <f>Sheet3!D809</f>
        <v>#VALUE!</v>
      </c>
      <c r="X809" t="e">
        <f>Sheet3!E809</f>
        <v>#VALUE!</v>
      </c>
      <c r="Y809" t="str">
        <f t="shared" si="72"/>
        <v/>
      </c>
      <c r="Z809" t="str">
        <f>IF(ISERROR(Sheet1!AI809),"",Sheet1!AI809)</f>
        <v/>
      </c>
      <c r="AA809" t="e">
        <f>IF(Sheet1!W809="Councillors",5120,IF(Sheet1!W809="Information Technology Services Dept.",1024,IF(Sheet1!W809="City Clerk and Solicitor Dept",1953,"No")))</f>
        <v>#VALUE!</v>
      </c>
      <c r="AB809" s="5" t="s">
        <v>96</v>
      </c>
      <c r="AC809" t="e">
        <f>IF(Sheet1!W809="Councillors",4608,IF(Sheet1!W809="Information Technology Services Dept.",921,IF(Sheet1!W809="City Clerk and Solicitor Dept",1855,"No")))</f>
        <v>#VALUE!</v>
      </c>
      <c r="AD809" t="e">
        <f t="shared" si="75"/>
        <v>#VALUE!</v>
      </c>
      <c r="AE809" t="str">
        <f ca="1">IF(Sheet1!AM809="DC1MDB01","DC1",IF(Sheet1!AM809="DC1MDB02","DC1",IF(Sheet1!AM809="DC1MDB03","DC1",IF(Sheet1!AM809="DC1MDB04","DC1",IF(Sheet1!AM809="DC1MDB05","DC1",IF(Sheet1!AM809="DC1MDB06","DC1",IF(Sheet1!AM809="DC1MDB07","DC1",IF(Sheet1!AM809="DC1MDB08","DC1",IF(Sheet1!AM809="DC1MDB09","DC1",IF(Sheet1!AM809="DC1MDB10","DC1",IF(Sheet1!AM809="DC4MDB01","DC4",IF(Sheet1!AM809="DC4MDB02","DC4",IF(Sheet1!AM809="DC4MDB03","DC4",IF(Sheet1!AM809="DC4MDB04","DC4",IF(Sheet1!AM809="DC4MDB05","DC4",IF(Sheet1!AM809="DC4MDB06","DC4",IF(Sheet1!AM809="DC4MDB07","DC4",IF(Sheet1!AM809="DC4MDB08","DC4",IF(Sheet1!AM809="DC4MDB09","DC4",IF(Sheet1!AM809="DC4MDB10","DC4","$False"))))))))))))))))))))</f>
        <v>DC4</v>
      </c>
      <c r="AF809" t="s">
        <v>35</v>
      </c>
      <c r="AG809" t="e">
        <f t="shared" si="76"/>
        <v>#VALUE!</v>
      </c>
      <c r="AH809" t="e">
        <f t="shared" si="77"/>
        <v>#VALUE!</v>
      </c>
      <c r="AI809" t="s">
        <v>11</v>
      </c>
      <c r="AJ809" t="s">
        <v>12</v>
      </c>
      <c r="AK809" t="s">
        <v>13</v>
      </c>
      <c r="AL809" t="s">
        <v>14</v>
      </c>
      <c r="AM809" t="s">
        <v>5</v>
      </c>
      <c r="AN809" t="s">
        <v>15</v>
      </c>
      <c r="AO809" t="s">
        <v>16</v>
      </c>
      <c r="AP809" t="s">
        <v>17</v>
      </c>
      <c r="AQ809" t="s">
        <v>18</v>
      </c>
      <c r="AR809" t="s">
        <v>19</v>
      </c>
    </row>
    <row r="810" spans="1:44" ht="13.5" customHeight="1">
      <c r="A810" s="7"/>
      <c r="B810" s="7"/>
      <c r="C810" s="7"/>
      <c r="D810" s="8"/>
      <c r="F810" s="9" t="str">
        <f>(Sheet1!AE810)</f>
        <v/>
      </c>
      <c r="G810" t="str">
        <f>IF(OR(Sheet1!AH810="Yes",Sheet1!AF810="Yes"),"\\CMFP538\"&amp;Sheet1!AK810,"")</f>
        <v/>
      </c>
      <c r="H810" t="str">
        <f>IF(G810="","",Sheet1!AK810)</f>
        <v/>
      </c>
      <c r="I810" t="str">
        <f>IF(G810="","",Sheet1!AJ810)</f>
        <v/>
      </c>
      <c r="J810" t="e">
        <f>PROPER(Sheet1!Z810)</f>
        <v>#VALUE!</v>
      </c>
      <c r="K810" t="e">
        <f>PROPER(TRIM(IF(ISERROR(Sheet1!N810),Sheet1!Q810,Sheet1!N810)))</f>
        <v>#VALUE!</v>
      </c>
      <c r="L810" t="e">
        <f>PROPER(Sheet1!V810)</f>
        <v>#VALUE!</v>
      </c>
      <c r="M810" t="str">
        <f>TRIM(IF(ISERROR(Sheet1!P810),"",Sheet1!P810))</f>
        <v/>
      </c>
      <c r="N810" s="6" t="e">
        <f>(Sheet1!AA810)</f>
        <v>#VALUE!</v>
      </c>
      <c r="O810" s="6" t="e">
        <f t="shared" si="73"/>
        <v>#VALUE!</v>
      </c>
      <c r="P810" s="6" t="e">
        <f>IF(Sheet1!X810="No","No",IF(Sheet1!X810="","No","Yes"))</f>
        <v>#VALUE!</v>
      </c>
      <c r="Q810" t="e">
        <f>(Sheet1!AB810)</f>
        <v>#VALUE!</v>
      </c>
      <c r="R810" s="6" t="e">
        <f>IF(Sheet1!F810=FALSE,Q810,Sheet1!G810&amp;Sheet1!F810)</f>
        <v>#VALUE!</v>
      </c>
      <c r="S810" s="6" t="e">
        <f t="shared" si="74"/>
        <v>#VALUE!</v>
      </c>
      <c r="T810" s="6" t="e">
        <f>IF(Sheet1!A810=0,"C=US;A= ;P=Regional Municip;O=Lisgar;S="&amp;K810&amp;";"&amp;"G="&amp;L810&amp;";"&amp;"I="&amp;M810&amp;";","C=US;A= ;P=Regional Municip;O=Lisgar;S="&amp;K810&amp;";"&amp;"G="&amp;L810&amp;Sheet1!A810&amp;";"&amp;"I="&amp;M810&amp;";")</f>
        <v>#N/A</v>
      </c>
      <c r="U810" t="str">
        <f ca="1">(Sheet1!AM810)</f>
        <v>DC4MDB08</v>
      </c>
      <c r="V810" t="e">
        <f>(Sheet1!AC810)</f>
        <v>#VALUE!</v>
      </c>
      <c r="W810" t="e">
        <f>Sheet3!D810</f>
        <v>#VALUE!</v>
      </c>
      <c r="X810" t="e">
        <f>Sheet3!E810</f>
        <v>#VALUE!</v>
      </c>
      <c r="Y810" t="str">
        <f t="shared" si="72"/>
        <v/>
      </c>
      <c r="Z810" t="str">
        <f>IF(ISERROR(Sheet1!AI810),"",Sheet1!AI810)</f>
        <v/>
      </c>
      <c r="AA810" t="e">
        <f>IF(Sheet1!W810="Councillors",5120,IF(Sheet1!W810="Information Technology Services Dept.",1024,IF(Sheet1!W810="City Clerk and Solicitor Dept",1953,"No")))</f>
        <v>#VALUE!</v>
      </c>
      <c r="AB810" s="5" t="s">
        <v>96</v>
      </c>
      <c r="AC810" t="e">
        <f>IF(Sheet1!W810="Councillors",4608,IF(Sheet1!W810="Information Technology Services Dept.",921,IF(Sheet1!W810="City Clerk and Solicitor Dept",1855,"No")))</f>
        <v>#VALUE!</v>
      </c>
      <c r="AD810" t="e">
        <f t="shared" si="75"/>
        <v>#VALUE!</v>
      </c>
      <c r="AE810" t="str">
        <f ca="1">IF(Sheet1!AM810="DC1MDB01","DC1",IF(Sheet1!AM810="DC1MDB02","DC1",IF(Sheet1!AM810="DC1MDB03","DC1",IF(Sheet1!AM810="DC1MDB04","DC1",IF(Sheet1!AM810="DC1MDB05","DC1",IF(Sheet1!AM810="DC1MDB06","DC1",IF(Sheet1!AM810="DC1MDB07","DC1",IF(Sheet1!AM810="DC1MDB08","DC1",IF(Sheet1!AM810="DC1MDB09","DC1",IF(Sheet1!AM810="DC1MDB10","DC1",IF(Sheet1!AM810="DC4MDB01","DC4",IF(Sheet1!AM810="DC4MDB02","DC4",IF(Sheet1!AM810="DC4MDB03","DC4",IF(Sheet1!AM810="DC4MDB04","DC4",IF(Sheet1!AM810="DC4MDB05","DC4",IF(Sheet1!AM810="DC4MDB06","DC4",IF(Sheet1!AM810="DC4MDB07","DC4",IF(Sheet1!AM810="DC4MDB08","DC4",IF(Sheet1!AM810="DC4MDB09","DC4",IF(Sheet1!AM810="DC4MDB10","DC4","$False"))))))))))))))))))))</f>
        <v>DC4</v>
      </c>
      <c r="AF810" t="s">
        <v>35</v>
      </c>
      <c r="AG810" t="e">
        <f t="shared" si="76"/>
        <v>#VALUE!</v>
      </c>
      <c r="AH810" t="e">
        <f t="shared" si="77"/>
        <v>#VALUE!</v>
      </c>
      <c r="AI810" t="s">
        <v>11</v>
      </c>
      <c r="AJ810" t="s">
        <v>12</v>
      </c>
      <c r="AK810" t="s">
        <v>13</v>
      </c>
      <c r="AL810" t="s">
        <v>14</v>
      </c>
      <c r="AM810" t="s">
        <v>5</v>
      </c>
      <c r="AN810" t="s">
        <v>15</v>
      </c>
      <c r="AO810" t="s">
        <v>16</v>
      </c>
      <c r="AP810" t="s">
        <v>17</v>
      </c>
      <c r="AQ810" t="s">
        <v>18</v>
      </c>
      <c r="AR810" t="s">
        <v>19</v>
      </c>
    </row>
    <row r="811" spans="1:44" ht="13.5" customHeight="1">
      <c r="A811" s="7"/>
      <c r="B811" s="7"/>
      <c r="C811" s="7"/>
      <c r="D811" s="8"/>
      <c r="F811" s="9" t="str">
        <f>(Sheet1!AE811)</f>
        <v/>
      </c>
      <c r="G811" t="str">
        <f>IF(OR(Sheet1!AH811="Yes",Sheet1!AF811="Yes"),"\\CMFP538\"&amp;Sheet1!AK811,"")</f>
        <v/>
      </c>
      <c r="H811" t="str">
        <f>IF(G811="","",Sheet1!AK811)</f>
        <v/>
      </c>
      <c r="I811" t="str">
        <f>IF(G811="","",Sheet1!AJ811)</f>
        <v/>
      </c>
      <c r="J811" t="e">
        <f>PROPER(Sheet1!Z811)</f>
        <v>#VALUE!</v>
      </c>
      <c r="K811" t="e">
        <f>PROPER(TRIM(IF(ISERROR(Sheet1!N811),Sheet1!Q811,Sheet1!N811)))</f>
        <v>#VALUE!</v>
      </c>
      <c r="L811" t="e">
        <f>PROPER(Sheet1!V811)</f>
        <v>#VALUE!</v>
      </c>
      <c r="M811" t="str">
        <f>TRIM(IF(ISERROR(Sheet1!P811),"",Sheet1!P811))</f>
        <v/>
      </c>
      <c r="N811" s="6" t="e">
        <f>(Sheet1!AA811)</f>
        <v>#VALUE!</v>
      </c>
      <c r="O811" s="6" t="e">
        <f t="shared" si="73"/>
        <v>#VALUE!</v>
      </c>
      <c r="P811" s="6" t="e">
        <f>IF(Sheet1!X811="No","No",IF(Sheet1!X811="","No","Yes"))</f>
        <v>#VALUE!</v>
      </c>
      <c r="Q811" t="e">
        <f>(Sheet1!AB811)</f>
        <v>#VALUE!</v>
      </c>
      <c r="R811" s="6" t="e">
        <f>IF(Sheet1!F811=FALSE,Q811,Sheet1!G811&amp;Sheet1!F811)</f>
        <v>#VALUE!</v>
      </c>
      <c r="S811" s="6" t="e">
        <f t="shared" si="74"/>
        <v>#VALUE!</v>
      </c>
      <c r="T811" s="6" t="e">
        <f>IF(Sheet1!A811=0,"C=US;A= ;P=Regional Municip;O=Lisgar;S="&amp;K811&amp;";"&amp;"G="&amp;L811&amp;";"&amp;"I="&amp;M811&amp;";","C=US;A= ;P=Regional Municip;O=Lisgar;S="&amp;K811&amp;";"&amp;"G="&amp;L811&amp;Sheet1!A811&amp;";"&amp;"I="&amp;M811&amp;";")</f>
        <v>#N/A</v>
      </c>
      <c r="U811" t="str">
        <f ca="1">(Sheet1!AM811)</f>
        <v>DC1MDB01</v>
      </c>
      <c r="V811" t="e">
        <f>(Sheet1!AC811)</f>
        <v>#VALUE!</v>
      </c>
      <c r="W811" t="e">
        <f>Sheet3!D811</f>
        <v>#VALUE!</v>
      </c>
      <c r="X811" t="e">
        <f>Sheet3!E811</f>
        <v>#VALUE!</v>
      </c>
      <c r="Y811" t="str">
        <f t="shared" si="72"/>
        <v/>
      </c>
      <c r="Z811" t="str">
        <f>IF(ISERROR(Sheet1!AI811),"",Sheet1!AI811)</f>
        <v/>
      </c>
      <c r="AA811" t="e">
        <f>IF(Sheet1!W811="Councillors",5120,IF(Sheet1!W811="Information Technology Services Dept.",1024,IF(Sheet1!W811="City Clerk and Solicitor Dept",1953,"No")))</f>
        <v>#VALUE!</v>
      </c>
      <c r="AB811" s="5" t="s">
        <v>96</v>
      </c>
      <c r="AC811" t="e">
        <f>IF(Sheet1!W811="Councillors",4608,IF(Sheet1!W811="Information Technology Services Dept.",921,IF(Sheet1!W811="City Clerk and Solicitor Dept",1855,"No")))</f>
        <v>#VALUE!</v>
      </c>
      <c r="AD811" t="e">
        <f t="shared" si="75"/>
        <v>#VALUE!</v>
      </c>
      <c r="AE811" t="str">
        <f ca="1">IF(Sheet1!AM811="DC1MDB01","DC1",IF(Sheet1!AM811="DC1MDB02","DC1",IF(Sheet1!AM811="DC1MDB03","DC1",IF(Sheet1!AM811="DC1MDB04","DC1",IF(Sheet1!AM811="DC1MDB05","DC1",IF(Sheet1!AM811="DC1MDB06","DC1",IF(Sheet1!AM811="DC1MDB07","DC1",IF(Sheet1!AM811="DC1MDB08","DC1",IF(Sheet1!AM811="DC1MDB09","DC1",IF(Sheet1!AM811="DC1MDB10","DC1",IF(Sheet1!AM811="DC4MDB01","DC4",IF(Sheet1!AM811="DC4MDB02","DC4",IF(Sheet1!AM811="DC4MDB03","DC4",IF(Sheet1!AM811="DC4MDB04","DC4",IF(Sheet1!AM811="DC4MDB05","DC4",IF(Sheet1!AM811="DC4MDB06","DC4",IF(Sheet1!AM811="DC4MDB07","DC4",IF(Sheet1!AM811="DC4MDB08","DC4",IF(Sheet1!AM811="DC4MDB09","DC4",IF(Sheet1!AM811="DC4MDB10","DC4","$False"))))))))))))))))))))</f>
        <v>DC1</v>
      </c>
      <c r="AF811" t="s">
        <v>35</v>
      </c>
      <c r="AG811" t="e">
        <f t="shared" si="76"/>
        <v>#VALUE!</v>
      </c>
      <c r="AH811" t="e">
        <f t="shared" si="77"/>
        <v>#VALUE!</v>
      </c>
      <c r="AI811" t="s">
        <v>11</v>
      </c>
      <c r="AJ811" t="s">
        <v>12</v>
      </c>
      <c r="AK811" t="s">
        <v>13</v>
      </c>
      <c r="AL811" t="s">
        <v>14</v>
      </c>
      <c r="AM811" t="s">
        <v>5</v>
      </c>
      <c r="AN811" t="s">
        <v>15</v>
      </c>
      <c r="AO811" t="s">
        <v>16</v>
      </c>
      <c r="AP811" t="s">
        <v>17</v>
      </c>
      <c r="AQ811" t="s">
        <v>18</v>
      </c>
      <c r="AR811" t="s">
        <v>19</v>
      </c>
    </row>
    <row r="812" spans="1:44" ht="13.5" customHeight="1">
      <c r="A812" s="7"/>
      <c r="B812" s="7"/>
      <c r="C812" s="7"/>
      <c r="D812" s="8"/>
      <c r="F812" s="9" t="str">
        <f>(Sheet1!AE812)</f>
        <v/>
      </c>
      <c r="G812" t="str">
        <f>IF(OR(Sheet1!AH812="Yes",Sheet1!AF812="Yes"),"\\CMFP538\"&amp;Sheet1!AK812,"")</f>
        <v/>
      </c>
      <c r="H812" t="str">
        <f>IF(G812="","",Sheet1!AK812)</f>
        <v/>
      </c>
      <c r="I812" t="str">
        <f>IF(G812="","",Sheet1!AJ812)</f>
        <v/>
      </c>
      <c r="J812" t="e">
        <f>PROPER(Sheet1!Z812)</f>
        <v>#VALUE!</v>
      </c>
      <c r="K812" t="e">
        <f>PROPER(TRIM(IF(ISERROR(Sheet1!N812),Sheet1!Q812,Sheet1!N812)))</f>
        <v>#VALUE!</v>
      </c>
      <c r="L812" t="e">
        <f>PROPER(Sheet1!V812)</f>
        <v>#VALUE!</v>
      </c>
      <c r="M812" t="str">
        <f>TRIM(IF(ISERROR(Sheet1!P812),"",Sheet1!P812))</f>
        <v/>
      </c>
      <c r="N812" s="6" t="e">
        <f>(Sheet1!AA812)</f>
        <v>#VALUE!</v>
      </c>
      <c r="O812" s="6" t="e">
        <f t="shared" si="73"/>
        <v>#VALUE!</v>
      </c>
      <c r="P812" s="6" t="e">
        <f>IF(Sheet1!X812="No","No",IF(Sheet1!X812="","No","Yes"))</f>
        <v>#VALUE!</v>
      </c>
      <c r="Q812" t="e">
        <f>(Sheet1!AB812)</f>
        <v>#VALUE!</v>
      </c>
      <c r="R812" s="6" t="e">
        <f>IF(Sheet1!F812=FALSE,Q812,Sheet1!G812&amp;Sheet1!F812)</f>
        <v>#VALUE!</v>
      </c>
      <c r="S812" s="6" t="e">
        <f t="shared" si="74"/>
        <v>#VALUE!</v>
      </c>
      <c r="T812" s="6" t="e">
        <f>IF(Sheet1!A812=0,"C=US;A= ;P=Regional Municip;O=Lisgar;S="&amp;K812&amp;";"&amp;"G="&amp;L812&amp;";"&amp;"I="&amp;M812&amp;";","C=US;A= ;P=Regional Municip;O=Lisgar;S="&amp;K812&amp;";"&amp;"G="&amp;L812&amp;Sheet1!A812&amp;";"&amp;"I="&amp;M812&amp;";")</f>
        <v>#N/A</v>
      </c>
      <c r="U812" t="str">
        <f ca="1">(Sheet1!AM812)</f>
        <v>DC1MDB01</v>
      </c>
      <c r="V812" t="e">
        <f>(Sheet1!AC812)</f>
        <v>#VALUE!</v>
      </c>
      <c r="W812" t="e">
        <f>Sheet3!D812</f>
        <v>#VALUE!</v>
      </c>
      <c r="X812" t="e">
        <f>Sheet3!E812</f>
        <v>#VALUE!</v>
      </c>
      <c r="Y812" t="str">
        <f t="shared" si="72"/>
        <v/>
      </c>
      <c r="Z812" t="str">
        <f>IF(ISERROR(Sheet1!AI812),"",Sheet1!AI812)</f>
        <v/>
      </c>
      <c r="AA812" t="e">
        <f>IF(Sheet1!W812="Councillors",5120,IF(Sheet1!W812="Information Technology Services Dept.",1024,IF(Sheet1!W812="City Clerk and Solicitor Dept",1953,"No")))</f>
        <v>#VALUE!</v>
      </c>
      <c r="AB812" s="5" t="s">
        <v>96</v>
      </c>
      <c r="AC812" t="e">
        <f>IF(Sheet1!W812="Councillors",4608,IF(Sheet1!W812="Information Technology Services Dept.",921,IF(Sheet1!W812="City Clerk and Solicitor Dept",1855,"No")))</f>
        <v>#VALUE!</v>
      </c>
      <c r="AD812" t="e">
        <f t="shared" si="75"/>
        <v>#VALUE!</v>
      </c>
      <c r="AE812" t="str">
        <f ca="1">IF(Sheet1!AM812="DC1MDB01","DC1",IF(Sheet1!AM812="DC1MDB02","DC1",IF(Sheet1!AM812="DC1MDB03","DC1",IF(Sheet1!AM812="DC1MDB04","DC1",IF(Sheet1!AM812="DC1MDB05","DC1",IF(Sheet1!AM812="DC1MDB06","DC1",IF(Sheet1!AM812="DC1MDB07","DC1",IF(Sheet1!AM812="DC1MDB08","DC1",IF(Sheet1!AM812="DC1MDB09","DC1",IF(Sheet1!AM812="DC1MDB10","DC1",IF(Sheet1!AM812="DC4MDB01","DC4",IF(Sheet1!AM812="DC4MDB02","DC4",IF(Sheet1!AM812="DC4MDB03","DC4",IF(Sheet1!AM812="DC4MDB04","DC4",IF(Sheet1!AM812="DC4MDB05","DC4",IF(Sheet1!AM812="DC4MDB06","DC4",IF(Sheet1!AM812="DC4MDB07","DC4",IF(Sheet1!AM812="DC4MDB08","DC4",IF(Sheet1!AM812="DC4MDB09","DC4",IF(Sheet1!AM812="DC4MDB10","DC4","$False"))))))))))))))))))))</f>
        <v>DC1</v>
      </c>
      <c r="AF812" t="s">
        <v>35</v>
      </c>
      <c r="AG812" t="e">
        <f t="shared" si="76"/>
        <v>#VALUE!</v>
      </c>
      <c r="AH812" t="e">
        <f t="shared" si="77"/>
        <v>#VALUE!</v>
      </c>
      <c r="AI812" t="s">
        <v>11</v>
      </c>
      <c r="AJ812" t="s">
        <v>12</v>
      </c>
      <c r="AK812" t="s">
        <v>13</v>
      </c>
      <c r="AL812" t="s">
        <v>14</v>
      </c>
      <c r="AM812" t="s">
        <v>5</v>
      </c>
      <c r="AN812" t="s">
        <v>15</v>
      </c>
      <c r="AO812" t="s">
        <v>16</v>
      </c>
      <c r="AP812" t="s">
        <v>17</v>
      </c>
      <c r="AQ812" t="s">
        <v>18</v>
      </c>
      <c r="AR812" t="s">
        <v>19</v>
      </c>
    </row>
    <row r="813" spans="1:44" ht="13.5" customHeight="1">
      <c r="A813" s="7"/>
      <c r="B813" s="7"/>
      <c r="C813" s="7"/>
      <c r="D813" s="8"/>
      <c r="F813" s="9" t="str">
        <f>(Sheet1!AE813)</f>
        <v/>
      </c>
      <c r="G813" t="str">
        <f>IF(OR(Sheet1!AH813="Yes",Sheet1!AF813="Yes"),"\\CMFP538\"&amp;Sheet1!AK813,"")</f>
        <v/>
      </c>
      <c r="H813" t="str">
        <f>IF(G813="","",Sheet1!AK813)</f>
        <v/>
      </c>
      <c r="I813" t="str">
        <f>IF(G813="","",Sheet1!AJ813)</f>
        <v/>
      </c>
      <c r="J813" t="e">
        <f>PROPER(Sheet1!Z813)</f>
        <v>#VALUE!</v>
      </c>
      <c r="K813" t="e">
        <f>PROPER(TRIM(IF(ISERROR(Sheet1!N813),Sheet1!Q813,Sheet1!N813)))</f>
        <v>#VALUE!</v>
      </c>
      <c r="L813" t="e">
        <f>PROPER(Sheet1!V813)</f>
        <v>#VALUE!</v>
      </c>
      <c r="M813" t="str">
        <f>TRIM(IF(ISERROR(Sheet1!P813),"",Sheet1!P813))</f>
        <v/>
      </c>
      <c r="N813" s="6" t="e">
        <f>(Sheet1!AA813)</f>
        <v>#VALUE!</v>
      </c>
      <c r="O813" s="6" t="e">
        <f t="shared" si="73"/>
        <v>#VALUE!</v>
      </c>
      <c r="P813" s="6" t="e">
        <f>IF(Sheet1!X813="No","No",IF(Sheet1!X813="","No","Yes"))</f>
        <v>#VALUE!</v>
      </c>
      <c r="Q813" t="e">
        <f>(Sheet1!AB813)</f>
        <v>#VALUE!</v>
      </c>
      <c r="R813" s="6" t="e">
        <f>IF(Sheet1!F813=FALSE,Q813,Sheet1!G813&amp;Sheet1!F813)</f>
        <v>#VALUE!</v>
      </c>
      <c r="S813" s="6" t="e">
        <f t="shared" si="74"/>
        <v>#VALUE!</v>
      </c>
      <c r="T813" s="6" t="e">
        <f>IF(Sheet1!A813=0,"C=US;A= ;P=Regional Municip;O=Lisgar;S="&amp;K813&amp;";"&amp;"G="&amp;L813&amp;";"&amp;"I="&amp;M813&amp;";","C=US;A= ;P=Regional Municip;O=Lisgar;S="&amp;K813&amp;";"&amp;"G="&amp;L813&amp;Sheet1!A813&amp;";"&amp;"I="&amp;M813&amp;";")</f>
        <v>#N/A</v>
      </c>
      <c r="U813" t="str">
        <f ca="1">(Sheet1!AM813)</f>
        <v>DC4MDB07</v>
      </c>
      <c r="V813" t="e">
        <f>(Sheet1!AC813)</f>
        <v>#VALUE!</v>
      </c>
      <c r="W813" t="e">
        <f>Sheet3!D813</f>
        <v>#VALUE!</v>
      </c>
      <c r="X813" t="e">
        <f>Sheet3!E813</f>
        <v>#VALUE!</v>
      </c>
      <c r="Y813" t="str">
        <f t="shared" si="72"/>
        <v/>
      </c>
      <c r="Z813" t="str">
        <f>IF(ISERROR(Sheet1!AI813),"",Sheet1!AI813)</f>
        <v/>
      </c>
      <c r="AA813" t="e">
        <f>IF(Sheet1!W813="Councillors",5120,IF(Sheet1!W813="Information Technology Services Dept.",1024,IF(Sheet1!W813="City Clerk and Solicitor Dept",1953,"No")))</f>
        <v>#VALUE!</v>
      </c>
      <c r="AB813" s="5" t="s">
        <v>96</v>
      </c>
      <c r="AC813" t="e">
        <f>IF(Sheet1!W813="Councillors",4608,IF(Sheet1!W813="Information Technology Services Dept.",921,IF(Sheet1!W813="City Clerk and Solicitor Dept",1855,"No")))</f>
        <v>#VALUE!</v>
      </c>
      <c r="AD813" t="e">
        <f t="shared" si="75"/>
        <v>#VALUE!</v>
      </c>
      <c r="AE813" t="str">
        <f ca="1">IF(Sheet1!AM813="DC1MDB01","DC1",IF(Sheet1!AM813="DC1MDB02","DC1",IF(Sheet1!AM813="DC1MDB03","DC1",IF(Sheet1!AM813="DC1MDB04","DC1",IF(Sheet1!AM813="DC1MDB05","DC1",IF(Sheet1!AM813="DC1MDB06","DC1",IF(Sheet1!AM813="DC1MDB07","DC1",IF(Sheet1!AM813="DC1MDB08","DC1",IF(Sheet1!AM813="DC1MDB09","DC1",IF(Sheet1!AM813="DC1MDB10","DC1",IF(Sheet1!AM813="DC4MDB01","DC4",IF(Sheet1!AM813="DC4MDB02","DC4",IF(Sheet1!AM813="DC4MDB03","DC4",IF(Sheet1!AM813="DC4MDB04","DC4",IF(Sheet1!AM813="DC4MDB05","DC4",IF(Sheet1!AM813="DC4MDB06","DC4",IF(Sheet1!AM813="DC4MDB07","DC4",IF(Sheet1!AM813="DC4MDB08","DC4",IF(Sheet1!AM813="DC4MDB09","DC4",IF(Sheet1!AM813="DC4MDB10","DC4","$False"))))))))))))))))))))</f>
        <v>DC4</v>
      </c>
      <c r="AF813" t="s">
        <v>35</v>
      </c>
      <c r="AG813" t="e">
        <f t="shared" si="76"/>
        <v>#VALUE!</v>
      </c>
      <c r="AH813" t="e">
        <f t="shared" si="77"/>
        <v>#VALUE!</v>
      </c>
      <c r="AI813" t="s">
        <v>11</v>
      </c>
      <c r="AJ813" t="s">
        <v>12</v>
      </c>
      <c r="AK813" t="s">
        <v>13</v>
      </c>
      <c r="AL813" t="s">
        <v>14</v>
      </c>
      <c r="AM813" t="s">
        <v>5</v>
      </c>
      <c r="AN813" t="s">
        <v>15</v>
      </c>
      <c r="AO813" t="s">
        <v>16</v>
      </c>
      <c r="AP813" t="s">
        <v>17</v>
      </c>
      <c r="AQ813" t="s">
        <v>18</v>
      </c>
      <c r="AR813" t="s">
        <v>19</v>
      </c>
    </row>
    <row r="814" spans="1:44" ht="13.5" customHeight="1">
      <c r="A814" s="7"/>
      <c r="B814" s="7"/>
      <c r="C814" s="7"/>
      <c r="D814" s="8"/>
      <c r="F814" s="9" t="str">
        <f>(Sheet1!AE814)</f>
        <v/>
      </c>
      <c r="G814" t="str">
        <f>IF(OR(Sheet1!AH814="Yes",Sheet1!AF814="Yes"),"\\CMFP538\"&amp;Sheet1!AK814,"")</f>
        <v/>
      </c>
      <c r="H814" t="str">
        <f>IF(G814="","",Sheet1!AK814)</f>
        <v/>
      </c>
      <c r="I814" t="str">
        <f>IF(G814="","",Sheet1!AJ814)</f>
        <v/>
      </c>
      <c r="J814" t="e">
        <f>PROPER(Sheet1!Z814)</f>
        <v>#VALUE!</v>
      </c>
      <c r="K814" t="e">
        <f>PROPER(TRIM(IF(ISERROR(Sheet1!N814),Sheet1!Q814,Sheet1!N814)))</f>
        <v>#VALUE!</v>
      </c>
      <c r="L814" t="e">
        <f>PROPER(Sheet1!V814)</f>
        <v>#VALUE!</v>
      </c>
      <c r="M814" t="str">
        <f>TRIM(IF(ISERROR(Sheet1!P814),"",Sheet1!P814))</f>
        <v/>
      </c>
      <c r="N814" s="6" t="e">
        <f>(Sheet1!AA814)</f>
        <v>#VALUE!</v>
      </c>
      <c r="O814" s="6" t="e">
        <f t="shared" si="73"/>
        <v>#VALUE!</v>
      </c>
      <c r="P814" s="6" t="e">
        <f>IF(Sheet1!X814="No","No",IF(Sheet1!X814="","No","Yes"))</f>
        <v>#VALUE!</v>
      </c>
      <c r="Q814" t="e">
        <f>(Sheet1!AB814)</f>
        <v>#VALUE!</v>
      </c>
      <c r="R814" s="6" t="e">
        <f>IF(Sheet1!F814=FALSE,Q814,Sheet1!G814&amp;Sheet1!F814)</f>
        <v>#VALUE!</v>
      </c>
      <c r="S814" s="6" t="e">
        <f t="shared" si="74"/>
        <v>#VALUE!</v>
      </c>
      <c r="T814" s="6" t="e">
        <f>IF(Sheet1!A814=0,"C=US;A= ;P=Regional Municip;O=Lisgar;S="&amp;K814&amp;";"&amp;"G="&amp;L814&amp;";"&amp;"I="&amp;M814&amp;";","C=US;A= ;P=Regional Municip;O=Lisgar;S="&amp;K814&amp;";"&amp;"G="&amp;L814&amp;Sheet1!A814&amp;";"&amp;"I="&amp;M814&amp;";")</f>
        <v>#N/A</v>
      </c>
      <c r="U814" t="str">
        <f ca="1">(Sheet1!AM814)</f>
        <v>DC4MDB01</v>
      </c>
      <c r="V814" t="e">
        <f>(Sheet1!AC814)</f>
        <v>#VALUE!</v>
      </c>
      <c r="W814" t="e">
        <f>Sheet3!D814</f>
        <v>#VALUE!</v>
      </c>
      <c r="X814" t="e">
        <f>Sheet3!E814</f>
        <v>#VALUE!</v>
      </c>
      <c r="Y814" t="str">
        <f t="shared" si="72"/>
        <v/>
      </c>
      <c r="Z814" t="str">
        <f>IF(ISERROR(Sheet1!AI814),"",Sheet1!AI814)</f>
        <v/>
      </c>
      <c r="AA814" t="e">
        <f>IF(Sheet1!W814="Councillors",5120,IF(Sheet1!W814="Information Technology Services Dept.",1024,IF(Sheet1!W814="City Clerk and Solicitor Dept",1953,"No")))</f>
        <v>#VALUE!</v>
      </c>
      <c r="AB814" s="5" t="s">
        <v>96</v>
      </c>
      <c r="AC814" t="e">
        <f>IF(Sheet1!W814="Councillors",4608,IF(Sheet1!W814="Information Technology Services Dept.",921,IF(Sheet1!W814="City Clerk and Solicitor Dept",1855,"No")))</f>
        <v>#VALUE!</v>
      </c>
      <c r="AD814" t="e">
        <f t="shared" si="75"/>
        <v>#VALUE!</v>
      </c>
      <c r="AE814" t="str">
        <f ca="1">IF(Sheet1!AM814="DC1MDB01","DC1",IF(Sheet1!AM814="DC1MDB02","DC1",IF(Sheet1!AM814="DC1MDB03","DC1",IF(Sheet1!AM814="DC1MDB04","DC1",IF(Sheet1!AM814="DC1MDB05","DC1",IF(Sheet1!AM814="DC1MDB06","DC1",IF(Sheet1!AM814="DC1MDB07","DC1",IF(Sheet1!AM814="DC1MDB08","DC1",IF(Sheet1!AM814="DC1MDB09","DC1",IF(Sheet1!AM814="DC1MDB10","DC1",IF(Sheet1!AM814="DC4MDB01","DC4",IF(Sheet1!AM814="DC4MDB02","DC4",IF(Sheet1!AM814="DC4MDB03","DC4",IF(Sheet1!AM814="DC4MDB04","DC4",IF(Sheet1!AM814="DC4MDB05","DC4",IF(Sheet1!AM814="DC4MDB06","DC4",IF(Sheet1!AM814="DC4MDB07","DC4",IF(Sheet1!AM814="DC4MDB08","DC4",IF(Sheet1!AM814="DC4MDB09","DC4",IF(Sheet1!AM814="DC4MDB10","DC4","$False"))))))))))))))))))))</f>
        <v>DC4</v>
      </c>
      <c r="AF814" t="s">
        <v>35</v>
      </c>
      <c r="AG814" t="e">
        <f t="shared" si="76"/>
        <v>#VALUE!</v>
      </c>
      <c r="AH814" t="e">
        <f t="shared" si="77"/>
        <v>#VALUE!</v>
      </c>
      <c r="AI814" t="s">
        <v>11</v>
      </c>
      <c r="AJ814" t="s">
        <v>12</v>
      </c>
      <c r="AK814" t="s">
        <v>13</v>
      </c>
      <c r="AL814" t="s">
        <v>14</v>
      </c>
      <c r="AM814" t="s">
        <v>5</v>
      </c>
      <c r="AN814" t="s">
        <v>15</v>
      </c>
      <c r="AO814" t="s">
        <v>16</v>
      </c>
      <c r="AP814" t="s">
        <v>17</v>
      </c>
      <c r="AQ814" t="s">
        <v>18</v>
      </c>
      <c r="AR814" t="s">
        <v>19</v>
      </c>
    </row>
    <row r="815" spans="1:44" ht="13.5" customHeight="1">
      <c r="A815" s="7"/>
      <c r="B815" s="7"/>
      <c r="C815" s="7"/>
      <c r="D815" s="8"/>
      <c r="F815" s="9" t="str">
        <f>(Sheet1!AE815)</f>
        <v/>
      </c>
      <c r="G815" t="str">
        <f>IF(OR(Sheet1!AH815="Yes",Sheet1!AF815="Yes"),"\\CMFP538\"&amp;Sheet1!AK815,"")</f>
        <v/>
      </c>
      <c r="H815" t="str">
        <f>IF(G815="","",Sheet1!AK815)</f>
        <v/>
      </c>
      <c r="I815" t="str">
        <f>IF(G815="","",Sheet1!AJ815)</f>
        <v/>
      </c>
      <c r="J815" t="e">
        <f>PROPER(Sheet1!Z815)</f>
        <v>#VALUE!</v>
      </c>
      <c r="K815" t="e">
        <f>PROPER(TRIM(IF(ISERROR(Sheet1!N815),Sheet1!Q815,Sheet1!N815)))</f>
        <v>#VALUE!</v>
      </c>
      <c r="L815" t="e">
        <f>PROPER(Sheet1!V815)</f>
        <v>#VALUE!</v>
      </c>
      <c r="M815" t="str">
        <f>TRIM(IF(ISERROR(Sheet1!P815),"",Sheet1!P815))</f>
        <v/>
      </c>
      <c r="N815" s="6" t="e">
        <f>(Sheet1!AA815)</f>
        <v>#VALUE!</v>
      </c>
      <c r="O815" s="6" t="e">
        <f t="shared" si="73"/>
        <v>#VALUE!</v>
      </c>
      <c r="P815" s="6" t="e">
        <f>IF(Sheet1!X815="No","No",IF(Sheet1!X815="","No","Yes"))</f>
        <v>#VALUE!</v>
      </c>
      <c r="Q815" t="e">
        <f>(Sheet1!AB815)</f>
        <v>#VALUE!</v>
      </c>
      <c r="R815" s="6" t="e">
        <f>IF(Sheet1!F815=FALSE,Q815,Sheet1!G815&amp;Sheet1!F815)</f>
        <v>#VALUE!</v>
      </c>
      <c r="S815" s="6" t="e">
        <f t="shared" si="74"/>
        <v>#VALUE!</v>
      </c>
      <c r="T815" s="6" t="e">
        <f>IF(Sheet1!A815=0,"C=US;A= ;P=Regional Municip;O=Lisgar;S="&amp;K815&amp;";"&amp;"G="&amp;L815&amp;";"&amp;"I="&amp;M815&amp;";","C=US;A= ;P=Regional Municip;O=Lisgar;S="&amp;K815&amp;";"&amp;"G="&amp;L815&amp;Sheet1!A815&amp;";"&amp;"I="&amp;M815&amp;";")</f>
        <v>#N/A</v>
      </c>
      <c r="U815" t="str">
        <f ca="1">(Sheet1!AM815)</f>
        <v>DC4MDB04</v>
      </c>
      <c r="V815" t="e">
        <f>(Sheet1!AC815)</f>
        <v>#VALUE!</v>
      </c>
      <c r="W815" t="e">
        <f>Sheet3!D815</f>
        <v>#VALUE!</v>
      </c>
      <c r="X815" t="e">
        <f>Sheet3!E815</f>
        <v>#VALUE!</v>
      </c>
      <c r="Y815" t="str">
        <f t="shared" si="72"/>
        <v/>
      </c>
      <c r="Z815" t="str">
        <f>IF(ISERROR(Sheet1!AI815),"",Sheet1!AI815)</f>
        <v/>
      </c>
      <c r="AA815" t="e">
        <f>IF(Sheet1!W815="Councillors",5120,IF(Sheet1!W815="Information Technology Services Dept.",1024,IF(Sheet1!W815="City Clerk and Solicitor Dept",1953,"No")))</f>
        <v>#VALUE!</v>
      </c>
      <c r="AB815" s="5" t="s">
        <v>96</v>
      </c>
      <c r="AC815" t="e">
        <f>IF(Sheet1!W815="Councillors",4608,IF(Sheet1!W815="Information Technology Services Dept.",921,IF(Sheet1!W815="City Clerk and Solicitor Dept",1855,"No")))</f>
        <v>#VALUE!</v>
      </c>
      <c r="AD815" t="e">
        <f t="shared" si="75"/>
        <v>#VALUE!</v>
      </c>
      <c r="AE815" t="str">
        <f ca="1">IF(Sheet1!AM815="DC1MDB01","DC1",IF(Sheet1!AM815="DC1MDB02","DC1",IF(Sheet1!AM815="DC1MDB03","DC1",IF(Sheet1!AM815="DC1MDB04","DC1",IF(Sheet1!AM815="DC1MDB05","DC1",IF(Sheet1!AM815="DC1MDB06","DC1",IF(Sheet1!AM815="DC1MDB07","DC1",IF(Sheet1!AM815="DC1MDB08","DC1",IF(Sheet1!AM815="DC1MDB09","DC1",IF(Sheet1!AM815="DC1MDB10","DC1",IF(Sheet1!AM815="DC4MDB01","DC4",IF(Sheet1!AM815="DC4MDB02","DC4",IF(Sheet1!AM815="DC4MDB03","DC4",IF(Sheet1!AM815="DC4MDB04","DC4",IF(Sheet1!AM815="DC4MDB05","DC4",IF(Sheet1!AM815="DC4MDB06","DC4",IF(Sheet1!AM815="DC4MDB07","DC4",IF(Sheet1!AM815="DC4MDB08","DC4",IF(Sheet1!AM815="DC4MDB09","DC4",IF(Sheet1!AM815="DC4MDB10","DC4","$False"))))))))))))))))))))</f>
        <v>DC4</v>
      </c>
      <c r="AF815" t="s">
        <v>35</v>
      </c>
      <c r="AG815" t="e">
        <f t="shared" si="76"/>
        <v>#VALUE!</v>
      </c>
      <c r="AH815" t="e">
        <f t="shared" si="77"/>
        <v>#VALUE!</v>
      </c>
      <c r="AI815" t="s">
        <v>11</v>
      </c>
      <c r="AJ815" t="s">
        <v>12</v>
      </c>
      <c r="AK815" t="s">
        <v>13</v>
      </c>
      <c r="AL815" t="s">
        <v>14</v>
      </c>
      <c r="AM815" t="s">
        <v>5</v>
      </c>
      <c r="AN815" t="s">
        <v>15</v>
      </c>
      <c r="AO815" t="s">
        <v>16</v>
      </c>
      <c r="AP815" t="s">
        <v>17</v>
      </c>
      <c r="AQ815" t="s">
        <v>18</v>
      </c>
      <c r="AR815" t="s">
        <v>19</v>
      </c>
    </row>
    <row r="816" spans="1:44" ht="13.5" customHeight="1">
      <c r="A816" s="7"/>
      <c r="B816" s="7"/>
      <c r="C816" s="7"/>
      <c r="D816" s="8"/>
      <c r="F816" s="9" t="str">
        <f>(Sheet1!AE816)</f>
        <v/>
      </c>
      <c r="G816" t="str">
        <f>IF(OR(Sheet1!AH816="Yes",Sheet1!AF816="Yes"),"\\CMFP538\"&amp;Sheet1!AK816,"")</f>
        <v/>
      </c>
      <c r="H816" t="str">
        <f>IF(G816="","",Sheet1!AK816)</f>
        <v/>
      </c>
      <c r="I816" t="str">
        <f>IF(G816="","",Sheet1!AJ816)</f>
        <v/>
      </c>
      <c r="J816" t="e">
        <f>PROPER(Sheet1!Z816)</f>
        <v>#VALUE!</v>
      </c>
      <c r="K816" t="e">
        <f>PROPER(TRIM(IF(ISERROR(Sheet1!N816),Sheet1!Q816,Sheet1!N816)))</f>
        <v>#VALUE!</v>
      </c>
      <c r="L816" t="e">
        <f>PROPER(Sheet1!V816)</f>
        <v>#VALUE!</v>
      </c>
      <c r="M816" t="str">
        <f>TRIM(IF(ISERROR(Sheet1!P816),"",Sheet1!P816))</f>
        <v/>
      </c>
      <c r="N816" s="6" t="e">
        <f>(Sheet1!AA816)</f>
        <v>#VALUE!</v>
      </c>
      <c r="O816" s="6" t="e">
        <f t="shared" si="73"/>
        <v>#VALUE!</v>
      </c>
      <c r="P816" s="6" t="e">
        <f>IF(Sheet1!X816="No","No",IF(Sheet1!X816="","No","Yes"))</f>
        <v>#VALUE!</v>
      </c>
      <c r="Q816" t="e">
        <f>(Sheet1!AB816)</f>
        <v>#VALUE!</v>
      </c>
      <c r="R816" s="6" t="e">
        <f>IF(Sheet1!F816=FALSE,Q816,Sheet1!G816&amp;Sheet1!F816)</f>
        <v>#VALUE!</v>
      </c>
      <c r="S816" s="6" t="e">
        <f t="shared" si="74"/>
        <v>#VALUE!</v>
      </c>
      <c r="T816" s="6" t="e">
        <f>IF(Sheet1!A816=0,"C=US;A= ;P=Regional Municip;O=Lisgar;S="&amp;K816&amp;";"&amp;"G="&amp;L816&amp;";"&amp;"I="&amp;M816&amp;";","C=US;A= ;P=Regional Municip;O=Lisgar;S="&amp;K816&amp;";"&amp;"G="&amp;L816&amp;Sheet1!A816&amp;";"&amp;"I="&amp;M816&amp;";")</f>
        <v>#N/A</v>
      </c>
      <c r="U816" t="str">
        <f ca="1">(Sheet1!AM816)</f>
        <v>DC4MDB06</v>
      </c>
      <c r="V816" t="e">
        <f>(Sheet1!AC816)</f>
        <v>#VALUE!</v>
      </c>
      <c r="W816" t="e">
        <f>Sheet3!D816</f>
        <v>#VALUE!</v>
      </c>
      <c r="X816" t="e">
        <f>Sheet3!E816</f>
        <v>#VALUE!</v>
      </c>
      <c r="Y816" t="str">
        <f t="shared" si="72"/>
        <v/>
      </c>
      <c r="Z816" t="str">
        <f>IF(ISERROR(Sheet1!AI816),"",Sheet1!AI816)</f>
        <v/>
      </c>
      <c r="AA816" t="e">
        <f>IF(Sheet1!W816="Councillors",5120,IF(Sheet1!W816="Information Technology Services Dept.",1024,IF(Sheet1!W816="City Clerk and Solicitor Dept",1953,"No")))</f>
        <v>#VALUE!</v>
      </c>
      <c r="AB816" s="5" t="s">
        <v>96</v>
      </c>
      <c r="AC816" t="e">
        <f>IF(Sheet1!W816="Councillors",4608,IF(Sheet1!W816="Information Technology Services Dept.",921,IF(Sheet1!W816="City Clerk and Solicitor Dept",1855,"No")))</f>
        <v>#VALUE!</v>
      </c>
      <c r="AD816" t="e">
        <f t="shared" si="75"/>
        <v>#VALUE!</v>
      </c>
      <c r="AE816" t="str">
        <f ca="1">IF(Sheet1!AM816="DC1MDB01","DC1",IF(Sheet1!AM816="DC1MDB02","DC1",IF(Sheet1!AM816="DC1MDB03","DC1",IF(Sheet1!AM816="DC1MDB04","DC1",IF(Sheet1!AM816="DC1MDB05","DC1",IF(Sheet1!AM816="DC1MDB06","DC1",IF(Sheet1!AM816="DC1MDB07","DC1",IF(Sheet1!AM816="DC1MDB08","DC1",IF(Sheet1!AM816="DC1MDB09","DC1",IF(Sheet1!AM816="DC1MDB10","DC1",IF(Sheet1!AM816="DC4MDB01","DC4",IF(Sheet1!AM816="DC4MDB02","DC4",IF(Sheet1!AM816="DC4MDB03","DC4",IF(Sheet1!AM816="DC4MDB04","DC4",IF(Sheet1!AM816="DC4MDB05","DC4",IF(Sheet1!AM816="DC4MDB06","DC4",IF(Sheet1!AM816="DC4MDB07","DC4",IF(Sheet1!AM816="DC4MDB08","DC4",IF(Sheet1!AM816="DC4MDB09","DC4",IF(Sheet1!AM816="DC4MDB10","DC4","$False"))))))))))))))))))))</f>
        <v>DC4</v>
      </c>
      <c r="AF816" t="s">
        <v>35</v>
      </c>
      <c r="AG816" t="e">
        <f t="shared" si="76"/>
        <v>#VALUE!</v>
      </c>
      <c r="AH816" t="e">
        <f t="shared" si="77"/>
        <v>#VALUE!</v>
      </c>
      <c r="AI816" t="s">
        <v>11</v>
      </c>
      <c r="AJ816" t="s">
        <v>12</v>
      </c>
      <c r="AK816" t="s">
        <v>13</v>
      </c>
      <c r="AL816" t="s">
        <v>14</v>
      </c>
      <c r="AM816" t="s">
        <v>5</v>
      </c>
      <c r="AN816" t="s">
        <v>15</v>
      </c>
      <c r="AO816" t="s">
        <v>16</v>
      </c>
      <c r="AP816" t="s">
        <v>17</v>
      </c>
      <c r="AQ816" t="s">
        <v>18</v>
      </c>
      <c r="AR816" t="s">
        <v>19</v>
      </c>
    </row>
    <row r="817" spans="1:44" ht="13.5" customHeight="1">
      <c r="A817" s="7"/>
      <c r="B817" s="7"/>
      <c r="C817" s="7"/>
      <c r="D817" s="8"/>
      <c r="F817" s="9" t="str">
        <f>(Sheet1!AE817)</f>
        <v/>
      </c>
      <c r="G817" t="str">
        <f>IF(OR(Sheet1!AH817="Yes",Sheet1!AF817="Yes"),"\\CMFP538\"&amp;Sheet1!AK817,"")</f>
        <v/>
      </c>
      <c r="H817" t="str">
        <f>IF(G817="","",Sheet1!AK817)</f>
        <v/>
      </c>
      <c r="I817" t="str">
        <f>IF(G817="","",Sheet1!AJ817)</f>
        <v/>
      </c>
      <c r="J817" t="e">
        <f>PROPER(Sheet1!Z817)</f>
        <v>#VALUE!</v>
      </c>
      <c r="K817" t="e">
        <f>PROPER(TRIM(IF(ISERROR(Sheet1!N817),Sheet1!Q817,Sheet1!N817)))</f>
        <v>#VALUE!</v>
      </c>
      <c r="L817" t="e">
        <f>PROPER(Sheet1!V817)</f>
        <v>#VALUE!</v>
      </c>
      <c r="M817" t="str">
        <f>TRIM(IF(ISERROR(Sheet1!P817),"",Sheet1!P817))</f>
        <v/>
      </c>
      <c r="N817" s="6" t="e">
        <f>(Sheet1!AA817)</f>
        <v>#VALUE!</v>
      </c>
      <c r="O817" s="6" t="e">
        <f t="shared" si="73"/>
        <v>#VALUE!</v>
      </c>
      <c r="P817" s="6" t="e">
        <f>IF(Sheet1!X817="No","No",IF(Sheet1!X817="","No","Yes"))</f>
        <v>#VALUE!</v>
      </c>
      <c r="Q817" t="e">
        <f>(Sheet1!AB817)</f>
        <v>#VALUE!</v>
      </c>
      <c r="R817" s="6" t="e">
        <f>IF(Sheet1!F817=FALSE,Q817,Sheet1!G817&amp;Sheet1!F817)</f>
        <v>#VALUE!</v>
      </c>
      <c r="S817" s="6" t="e">
        <f t="shared" si="74"/>
        <v>#VALUE!</v>
      </c>
      <c r="T817" s="6" t="e">
        <f>IF(Sheet1!A817=0,"C=US;A= ;P=Regional Municip;O=Lisgar;S="&amp;K817&amp;";"&amp;"G="&amp;L817&amp;";"&amp;"I="&amp;M817&amp;";","C=US;A= ;P=Regional Municip;O=Lisgar;S="&amp;K817&amp;";"&amp;"G="&amp;L817&amp;Sheet1!A817&amp;";"&amp;"I="&amp;M817&amp;";")</f>
        <v>#N/A</v>
      </c>
      <c r="U817" t="str">
        <f ca="1">(Sheet1!AM817)</f>
        <v>DC4MDB01</v>
      </c>
      <c r="V817" t="e">
        <f>(Sheet1!AC817)</f>
        <v>#VALUE!</v>
      </c>
      <c r="W817" t="e">
        <f>Sheet3!D817</f>
        <v>#VALUE!</v>
      </c>
      <c r="X817" t="e">
        <f>Sheet3!E817</f>
        <v>#VALUE!</v>
      </c>
      <c r="Y817" t="str">
        <f t="shared" si="72"/>
        <v/>
      </c>
      <c r="Z817" t="str">
        <f>IF(ISERROR(Sheet1!AI817),"",Sheet1!AI817)</f>
        <v/>
      </c>
      <c r="AA817" t="e">
        <f>IF(Sheet1!W817="Councillors",5120,IF(Sheet1!W817="Information Technology Services Dept.",1024,IF(Sheet1!W817="City Clerk and Solicitor Dept",1953,"No")))</f>
        <v>#VALUE!</v>
      </c>
      <c r="AB817" s="5" t="s">
        <v>96</v>
      </c>
      <c r="AC817" t="e">
        <f>IF(Sheet1!W817="Councillors",4608,IF(Sheet1!W817="Information Technology Services Dept.",921,IF(Sheet1!W817="City Clerk and Solicitor Dept",1855,"No")))</f>
        <v>#VALUE!</v>
      </c>
      <c r="AD817" t="e">
        <f t="shared" si="75"/>
        <v>#VALUE!</v>
      </c>
      <c r="AE817" t="str">
        <f ca="1">IF(Sheet1!AM817="DC1MDB01","DC1",IF(Sheet1!AM817="DC1MDB02","DC1",IF(Sheet1!AM817="DC1MDB03","DC1",IF(Sheet1!AM817="DC1MDB04","DC1",IF(Sheet1!AM817="DC1MDB05","DC1",IF(Sheet1!AM817="DC1MDB06","DC1",IF(Sheet1!AM817="DC1MDB07","DC1",IF(Sheet1!AM817="DC1MDB08","DC1",IF(Sheet1!AM817="DC1MDB09","DC1",IF(Sheet1!AM817="DC1MDB10","DC1",IF(Sheet1!AM817="DC4MDB01","DC4",IF(Sheet1!AM817="DC4MDB02","DC4",IF(Sheet1!AM817="DC4MDB03","DC4",IF(Sheet1!AM817="DC4MDB04","DC4",IF(Sheet1!AM817="DC4MDB05","DC4",IF(Sheet1!AM817="DC4MDB06","DC4",IF(Sheet1!AM817="DC4MDB07","DC4",IF(Sheet1!AM817="DC4MDB08","DC4",IF(Sheet1!AM817="DC4MDB09","DC4",IF(Sheet1!AM817="DC4MDB10","DC4","$False"))))))))))))))))))))</f>
        <v>DC4</v>
      </c>
      <c r="AF817" t="s">
        <v>35</v>
      </c>
      <c r="AG817" t="e">
        <f t="shared" si="76"/>
        <v>#VALUE!</v>
      </c>
      <c r="AH817" t="e">
        <f t="shared" si="77"/>
        <v>#VALUE!</v>
      </c>
      <c r="AI817" t="s">
        <v>11</v>
      </c>
      <c r="AJ817" t="s">
        <v>12</v>
      </c>
      <c r="AK817" t="s">
        <v>13</v>
      </c>
      <c r="AL817" t="s">
        <v>14</v>
      </c>
      <c r="AM817" t="s">
        <v>5</v>
      </c>
      <c r="AN817" t="s">
        <v>15</v>
      </c>
      <c r="AO817" t="s">
        <v>16</v>
      </c>
      <c r="AP817" t="s">
        <v>17</v>
      </c>
      <c r="AQ817" t="s">
        <v>18</v>
      </c>
      <c r="AR817" t="s">
        <v>19</v>
      </c>
    </row>
    <row r="818" spans="1:44" ht="13.5" customHeight="1">
      <c r="A818" s="7"/>
      <c r="B818" s="7"/>
      <c r="C818" s="7"/>
      <c r="D818" s="8"/>
      <c r="F818" s="9" t="str">
        <f>(Sheet1!AE818)</f>
        <v/>
      </c>
      <c r="G818" t="str">
        <f>IF(OR(Sheet1!AH818="Yes",Sheet1!AF818="Yes"),"\\CMFP538\"&amp;Sheet1!AK818,"")</f>
        <v/>
      </c>
      <c r="H818" t="str">
        <f>IF(G818="","",Sheet1!AK818)</f>
        <v/>
      </c>
      <c r="I818" t="str">
        <f>IF(G818="","",Sheet1!AJ818)</f>
        <v/>
      </c>
      <c r="J818" t="e">
        <f>PROPER(Sheet1!Z818)</f>
        <v>#VALUE!</v>
      </c>
      <c r="K818" t="e">
        <f>PROPER(TRIM(IF(ISERROR(Sheet1!N818),Sheet1!Q818,Sheet1!N818)))</f>
        <v>#VALUE!</v>
      </c>
      <c r="L818" t="e">
        <f>PROPER(Sheet1!V818)</f>
        <v>#VALUE!</v>
      </c>
      <c r="M818" t="str">
        <f>TRIM(IF(ISERROR(Sheet1!P818),"",Sheet1!P818))</f>
        <v/>
      </c>
      <c r="N818" s="6" t="e">
        <f>(Sheet1!AA818)</f>
        <v>#VALUE!</v>
      </c>
      <c r="O818" s="6" t="e">
        <f t="shared" si="73"/>
        <v>#VALUE!</v>
      </c>
      <c r="P818" s="6" t="e">
        <f>IF(Sheet1!X818="No","No",IF(Sheet1!X818="","No","Yes"))</f>
        <v>#VALUE!</v>
      </c>
      <c r="Q818" t="e">
        <f>(Sheet1!AB818)</f>
        <v>#VALUE!</v>
      </c>
      <c r="R818" s="6" t="e">
        <f>IF(Sheet1!F818=FALSE,Q818,Sheet1!G818&amp;Sheet1!F818)</f>
        <v>#VALUE!</v>
      </c>
      <c r="S818" s="6" t="e">
        <f t="shared" si="74"/>
        <v>#VALUE!</v>
      </c>
      <c r="T818" s="6" t="e">
        <f>IF(Sheet1!A818=0,"C=US;A= ;P=Regional Municip;O=Lisgar;S="&amp;K818&amp;";"&amp;"G="&amp;L818&amp;";"&amp;"I="&amp;M818&amp;";","C=US;A= ;P=Regional Municip;O=Lisgar;S="&amp;K818&amp;";"&amp;"G="&amp;L818&amp;Sheet1!A818&amp;";"&amp;"I="&amp;M818&amp;";")</f>
        <v>#N/A</v>
      </c>
      <c r="U818" t="str">
        <f ca="1">(Sheet1!AM818)</f>
        <v>DC1MDB09</v>
      </c>
      <c r="V818" t="e">
        <f>(Sheet1!AC818)</f>
        <v>#VALUE!</v>
      </c>
      <c r="W818" t="e">
        <f>Sheet3!D818</f>
        <v>#VALUE!</v>
      </c>
      <c r="X818" t="e">
        <f>Sheet3!E818</f>
        <v>#VALUE!</v>
      </c>
      <c r="Y818" t="str">
        <f t="shared" si="72"/>
        <v/>
      </c>
      <c r="Z818" t="str">
        <f>IF(ISERROR(Sheet1!AI818),"",Sheet1!AI818)</f>
        <v/>
      </c>
      <c r="AA818" t="e">
        <f>IF(Sheet1!W818="Councillors",5120,IF(Sheet1!W818="Information Technology Services Dept.",1024,IF(Sheet1!W818="City Clerk and Solicitor Dept",1953,"No")))</f>
        <v>#VALUE!</v>
      </c>
      <c r="AB818" s="5" t="s">
        <v>96</v>
      </c>
      <c r="AC818" t="e">
        <f>IF(Sheet1!W818="Councillors",4608,IF(Sheet1!W818="Information Technology Services Dept.",921,IF(Sheet1!W818="City Clerk and Solicitor Dept",1855,"No")))</f>
        <v>#VALUE!</v>
      </c>
      <c r="AD818" t="e">
        <f t="shared" si="75"/>
        <v>#VALUE!</v>
      </c>
      <c r="AE818" t="str">
        <f ca="1">IF(Sheet1!AM818="DC1MDB01","DC1",IF(Sheet1!AM818="DC1MDB02","DC1",IF(Sheet1!AM818="DC1MDB03","DC1",IF(Sheet1!AM818="DC1MDB04","DC1",IF(Sheet1!AM818="DC1MDB05","DC1",IF(Sheet1!AM818="DC1MDB06","DC1",IF(Sheet1!AM818="DC1MDB07","DC1",IF(Sheet1!AM818="DC1MDB08","DC1",IF(Sheet1!AM818="DC1MDB09","DC1",IF(Sheet1!AM818="DC1MDB10","DC1",IF(Sheet1!AM818="DC4MDB01","DC4",IF(Sheet1!AM818="DC4MDB02","DC4",IF(Sheet1!AM818="DC4MDB03","DC4",IF(Sheet1!AM818="DC4MDB04","DC4",IF(Sheet1!AM818="DC4MDB05","DC4",IF(Sheet1!AM818="DC4MDB06","DC4",IF(Sheet1!AM818="DC4MDB07","DC4",IF(Sheet1!AM818="DC4MDB08","DC4",IF(Sheet1!AM818="DC4MDB09","DC4",IF(Sheet1!AM818="DC4MDB10","DC4","$False"))))))))))))))))))))</f>
        <v>DC1</v>
      </c>
      <c r="AF818" t="s">
        <v>35</v>
      </c>
      <c r="AG818" t="e">
        <f t="shared" si="76"/>
        <v>#VALUE!</v>
      </c>
      <c r="AH818" t="e">
        <f t="shared" si="77"/>
        <v>#VALUE!</v>
      </c>
      <c r="AI818" t="s">
        <v>11</v>
      </c>
      <c r="AJ818" t="s">
        <v>12</v>
      </c>
      <c r="AK818" t="s">
        <v>13</v>
      </c>
      <c r="AL818" t="s">
        <v>14</v>
      </c>
      <c r="AM818" t="s">
        <v>5</v>
      </c>
      <c r="AN818" t="s">
        <v>15</v>
      </c>
      <c r="AO818" t="s">
        <v>16</v>
      </c>
      <c r="AP818" t="s">
        <v>17</v>
      </c>
      <c r="AQ818" t="s">
        <v>18</v>
      </c>
      <c r="AR818" t="s">
        <v>19</v>
      </c>
    </row>
    <row r="819" spans="1:44" ht="13.5" customHeight="1">
      <c r="A819" s="7"/>
      <c r="B819" s="7"/>
      <c r="C819" s="7"/>
      <c r="D819" s="8"/>
      <c r="F819" s="9" t="str">
        <f>(Sheet1!AE819)</f>
        <v/>
      </c>
      <c r="G819" t="str">
        <f>IF(OR(Sheet1!AH819="Yes",Sheet1!AF819="Yes"),"\\CMFP538\"&amp;Sheet1!AK819,"")</f>
        <v/>
      </c>
      <c r="H819" t="str">
        <f>IF(G819="","",Sheet1!AK819)</f>
        <v/>
      </c>
      <c r="I819" t="str">
        <f>IF(G819="","",Sheet1!AJ819)</f>
        <v/>
      </c>
      <c r="J819" t="e">
        <f>PROPER(Sheet1!Z819)</f>
        <v>#VALUE!</v>
      </c>
      <c r="K819" t="e">
        <f>PROPER(TRIM(IF(ISERROR(Sheet1!N819),Sheet1!Q819,Sheet1!N819)))</f>
        <v>#VALUE!</v>
      </c>
      <c r="L819" t="e">
        <f>PROPER(Sheet1!V819)</f>
        <v>#VALUE!</v>
      </c>
      <c r="M819" t="str">
        <f>TRIM(IF(ISERROR(Sheet1!P819),"",Sheet1!P819))</f>
        <v/>
      </c>
      <c r="N819" s="6" t="e">
        <f>(Sheet1!AA819)</f>
        <v>#VALUE!</v>
      </c>
      <c r="O819" s="6" t="e">
        <f t="shared" si="73"/>
        <v>#VALUE!</v>
      </c>
      <c r="P819" s="6" t="e">
        <f>IF(Sheet1!X819="No","No",IF(Sheet1!X819="","No","Yes"))</f>
        <v>#VALUE!</v>
      </c>
      <c r="Q819" t="e">
        <f>(Sheet1!AB819)</f>
        <v>#VALUE!</v>
      </c>
      <c r="R819" s="6" t="e">
        <f>IF(Sheet1!F819=FALSE,Q819,Sheet1!G819&amp;Sheet1!F819)</f>
        <v>#VALUE!</v>
      </c>
      <c r="S819" s="6" t="e">
        <f t="shared" si="74"/>
        <v>#VALUE!</v>
      </c>
      <c r="T819" s="6" t="e">
        <f>IF(Sheet1!A819=0,"C=US;A= ;P=Regional Municip;O=Lisgar;S="&amp;K819&amp;";"&amp;"G="&amp;L819&amp;";"&amp;"I="&amp;M819&amp;";","C=US;A= ;P=Regional Municip;O=Lisgar;S="&amp;K819&amp;";"&amp;"G="&amp;L819&amp;Sheet1!A819&amp;";"&amp;"I="&amp;M819&amp;";")</f>
        <v>#N/A</v>
      </c>
      <c r="U819" t="str">
        <f ca="1">(Sheet1!AM819)</f>
        <v>DC4MDB03</v>
      </c>
      <c r="V819" t="e">
        <f>(Sheet1!AC819)</f>
        <v>#VALUE!</v>
      </c>
      <c r="W819" t="e">
        <f>Sheet3!D819</f>
        <v>#VALUE!</v>
      </c>
      <c r="X819" t="e">
        <f>Sheet3!E819</f>
        <v>#VALUE!</v>
      </c>
      <c r="Y819" t="str">
        <f t="shared" si="72"/>
        <v/>
      </c>
      <c r="Z819" t="str">
        <f>IF(ISERROR(Sheet1!AI819),"",Sheet1!AI819)</f>
        <v/>
      </c>
      <c r="AA819" t="e">
        <f>IF(Sheet1!W819="Councillors",5120,IF(Sheet1!W819="Information Technology Services Dept.",1024,IF(Sheet1!W819="City Clerk and Solicitor Dept",1953,"No")))</f>
        <v>#VALUE!</v>
      </c>
      <c r="AB819" s="5" t="s">
        <v>96</v>
      </c>
      <c r="AC819" t="e">
        <f>IF(Sheet1!W819="Councillors",4608,IF(Sheet1!W819="Information Technology Services Dept.",921,IF(Sheet1!W819="City Clerk and Solicitor Dept",1855,"No")))</f>
        <v>#VALUE!</v>
      </c>
      <c r="AD819" t="e">
        <f t="shared" si="75"/>
        <v>#VALUE!</v>
      </c>
      <c r="AE819" t="str">
        <f ca="1">IF(Sheet1!AM819="DC1MDB01","DC1",IF(Sheet1!AM819="DC1MDB02","DC1",IF(Sheet1!AM819="DC1MDB03","DC1",IF(Sheet1!AM819="DC1MDB04","DC1",IF(Sheet1!AM819="DC1MDB05","DC1",IF(Sheet1!AM819="DC1MDB06","DC1",IF(Sheet1!AM819="DC1MDB07","DC1",IF(Sheet1!AM819="DC1MDB08","DC1",IF(Sheet1!AM819="DC1MDB09","DC1",IF(Sheet1!AM819="DC1MDB10","DC1",IF(Sheet1!AM819="DC4MDB01","DC4",IF(Sheet1!AM819="DC4MDB02","DC4",IF(Sheet1!AM819="DC4MDB03","DC4",IF(Sheet1!AM819="DC4MDB04","DC4",IF(Sheet1!AM819="DC4MDB05","DC4",IF(Sheet1!AM819="DC4MDB06","DC4",IF(Sheet1!AM819="DC4MDB07","DC4",IF(Sheet1!AM819="DC4MDB08","DC4",IF(Sheet1!AM819="DC4MDB09","DC4",IF(Sheet1!AM819="DC4MDB10","DC4","$False"))))))))))))))))))))</f>
        <v>DC4</v>
      </c>
      <c r="AF819" t="s">
        <v>35</v>
      </c>
      <c r="AG819" t="e">
        <f t="shared" si="76"/>
        <v>#VALUE!</v>
      </c>
      <c r="AH819" t="e">
        <f t="shared" si="77"/>
        <v>#VALUE!</v>
      </c>
      <c r="AI819" t="s">
        <v>11</v>
      </c>
      <c r="AJ819" t="s">
        <v>12</v>
      </c>
      <c r="AK819" t="s">
        <v>13</v>
      </c>
      <c r="AL819" t="s">
        <v>14</v>
      </c>
      <c r="AM819" t="s">
        <v>5</v>
      </c>
      <c r="AN819" t="s">
        <v>15</v>
      </c>
      <c r="AO819" t="s">
        <v>16</v>
      </c>
      <c r="AP819" t="s">
        <v>17</v>
      </c>
      <c r="AQ819" t="s">
        <v>18</v>
      </c>
      <c r="AR819" t="s">
        <v>19</v>
      </c>
    </row>
    <row r="820" spans="1:44" ht="13.5" customHeight="1">
      <c r="A820" s="7"/>
      <c r="B820" s="7"/>
      <c r="C820" s="7"/>
      <c r="D820" s="8"/>
      <c r="F820" s="9" t="str">
        <f>(Sheet1!AE820)</f>
        <v/>
      </c>
      <c r="G820" t="str">
        <f>IF(OR(Sheet1!AH820="Yes",Sheet1!AF820="Yes"),"\\CMFP538\"&amp;Sheet1!AK820,"")</f>
        <v/>
      </c>
      <c r="H820" t="str">
        <f>IF(G820="","",Sheet1!AK820)</f>
        <v/>
      </c>
      <c r="I820" t="str">
        <f>IF(G820="","",Sheet1!AJ820)</f>
        <v/>
      </c>
      <c r="J820" t="e">
        <f>PROPER(Sheet1!Z820)</f>
        <v>#VALUE!</v>
      </c>
      <c r="K820" t="e">
        <f>PROPER(TRIM(IF(ISERROR(Sheet1!N820),Sheet1!Q820,Sheet1!N820)))</f>
        <v>#VALUE!</v>
      </c>
      <c r="L820" t="e">
        <f>PROPER(Sheet1!V820)</f>
        <v>#VALUE!</v>
      </c>
      <c r="M820" t="str">
        <f>TRIM(IF(ISERROR(Sheet1!P820),"",Sheet1!P820))</f>
        <v/>
      </c>
      <c r="N820" s="6" t="e">
        <f>(Sheet1!AA820)</f>
        <v>#VALUE!</v>
      </c>
      <c r="O820" s="6" t="e">
        <f t="shared" si="73"/>
        <v>#VALUE!</v>
      </c>
      <c r="P820" s="6" t="e">
        <f>IF(Sheet1!X820="No","No",IF(Sheet1!X820="","No","Yes"))</f>
        <v>#VALUE!</v>
      </c>
      <c r="Q820" t="e">
        <f>(Sheet1!AB820)</f>
        <v>#VALUE!</v>
      </c>
      <c r="R820" s="6" t="e">
        <f>IF(Sheet1!F820=FALSE,Q820,Sheet1!G820&amp;Sheet1!F820)</f>
        <v>#VALUE!</v>
      </c>
      <c r="S820" s="6" t="e">
        <f t="shared" si="74"/>
        <v>#VALUE!</v>
      </c>
      <c r="T820" s="6" t="e">
        <f>IF(Sheet1!A820=0,"C=US;A= ;P=Regional Municip;O=Lisgar;S="&amp;K820&amp;";"&amp;"G="&amp;L820&amp;";"&amp;"I="&amp;M820&amp;";","C=US;A= ;P=Regional Municip;O=Lisgar;S="&amp;K820&amp;";"&amp;"G="&amp;L820&amp;Sheet1!A820&amp;";"&amp;"I="&amp;M820&amp;";")</f>
        <v>#N/A</v>
      </c>
      <c r="U820" t="str">
        <f ca="1">(Sheet1!AM820)</f>
        <v>DC1MDB06</v>
      </c>
      <c r="V820" t="e">
        <f>(Sheet1!AC820)</f>
        <v>#VALUE!</v>
      </c>
      <c r="W820" t="e">
        <f>Sheet3!D820</f>
        <v>#VALUE!</v>
      </c>
      <c r="X820" t="e">
        <f>Sheet3!E820</f>
        <v>#VALUE!</v>
      </c>
      <c r="Y820" t="str">
        <f t="shared" si="72"/>
        <v/>
      </c>
      <c r="Z820" t="str">
        <f>IF(ISERROR(Sheet1!AI820),"",Sheet1!AI820)</f>
        <v/>
      </c>
      <c r="AA820" t="e">
        <f>IF(Sheet1!W820="Councillors",5120,IF(Sheet1!W820="Information Technology Services Dept.",1024,IF(Sheet1!W820="City Clerk and Solicitor Dept",1953,"No")))</f>
        <v>#VALUE!</v>
      </c>
      <c r="AB820" s="5" t="s">
        <v>96</v>
      </c>
      <c r="AC820" t="e">
        <f>IF(Sheet1!W820="Councillors",4608,IF(Sheet1!W820="Information Technology Services Dept.",921,IF(Sheet1!W820="City Clerk and Solicitor Dept",1855,"No")))</f>
        <v>#VALUE!</v>
      </c>
      <c r="AD820" t="e">
        <f t="shared" si="75"/>
        <v>#VALUE!</v>
      </c>
      <c r="AE820" t="str">
        <f ca="1">IF(Sheet1!AM820="DC1MDB01","DC1",IF(Sheet1!AM820="DC1MDB02","DC1",IF(Sheet1!AM820="DC1MDB03","DC1",IF(Sheet1!AM820="DC1MDB04","DC1",IF(Sheet1!AM820="DC1MDB05","DC1",IF(Sheet1!AM820="DC1MDB06","DC1",IF(Sheet1!AM820="DC1MDB07","DC1",IF(Sheet1!AM820="DC1MDB08","DC1",IF(Sheet1!AM820="DC1MDB09","DC1",IF(Sheet1!AM820="DC1MDB10","DC1",IF(Sheet1!AM820="DC4MDB01","DC4",IF(Sheet1!AM820="DC4MDB02","DC4",IF(Sheet1!AM820="DC4MDB03","DC4",IF(Sheet1!AM820="DC4MDB04","DC4",IF(Sheet1!AM820="DC4MDB05","DC4",IF(Sheet1!AM820="DC4MDB06","DC4",IF(Sheet1!AM820="DC4MDB07","DC4",IF(Sheet1!AM820="DC4MDB08","DC4",IF(Sheet1!AM820="DC4MDB09","DC4",IF(Sheet1!AM820="DC4MDB10","DC4","$False"))))))))))))))))))))</f>
        <v>DC1</v>
      </c>
      <c r="AF820" t="s">
        <v>35</v>
      </c>
      <c r="AG820" t="e">
        <f t="shared" si="76"/>
        <v>#VALUE!</v>
      </c>
      <c r="AH820" t="e">
        <f t="shared" si="77"/>
        <v>#VALUE!</v>
      </c>
      <c r="AI820" t="s">
        <v>11</v>
      </c>
      <c r="AJ820" t="s">
        <v>12</v>
      </c>
      <c r="AK820" t="s">
        <v>13</v>
      </c>
      <c r="AL820" t="s">
        <v>14</v>
      </c>
      <c r="AM820" t="s">
        <v>5</v>
      </c>
      <c r="AN820" t="s">
        <v>15</v>
      </c>
      <c r="AO820" t="s">
        <v>16</v>
      </c>
      <c r="AP820" t="s">
        <v>17</v>
      </c>
      <c r="AQ820" t="s">
        <v>18</v>
      </c>
      <c r="AR820" t="s">
        <v>19</v>
      </c>
    </row>
    <row r="821" spans="1:44" ht="13.5" customHeight="1">
      <c r="A821" s="7"/>
      <c r="B821" s="7"/>
      <c r="C821" s="7"/>
      <c r="D821" s="8"/>
      <c r="F821" s="9" t="str">
        <f>(Sheet1!AE821)</f>
        <v/>
      </c>
      <c r="G821" t="str">
        <f>IF(OR(Sheet1!AH821="Yes",Sheet1!AF821="Yes"),"\\CMFP538\"&amp;Sheet1!AK821,"")</f>
        <v/>
      </c>
      <c r="H821" t="str">
        <f>IF(G821="","",Sheet1!AK821)</f>
        <v/>
      </c>
      <c r="I821" t="str">
        <f>IF(G821="","",Sheet1!AJ821)</f>
        <v/>
      </c>
      <c r="J821" t="e">
        <f>PROPER(Sheet1!Z821)</f>
        <v>#VALUE!</v>
      </c>
      <c r="K821" t="e">
        <f>PROPER(TRIM(IF(ISERROR(Sheet1!N821),Sheet1!Q821,Sheet1!N821)))</f>
        <v>#VALUE!</v>
      </c>
      <c r="L821" t="e">
        <f>PROPER(Sheet1!V821)</f>
        <v>#VALUE!</v>
      </c>
      <c r="M821" t="str">
        <f>TRIM(IF(ISERROR(Sheet1!P821),"",Sheet1!P821))</f>
        <v/>
      </c>
      <c r="N821" s="6" t="e">
        <f>(Sheet1!AA821)</f>
        <v>#VALUE!</v>
      </c>
      <c r="O821" s="6" t="e">
        <f t="shared" si="73"/>
        <v>#VALUE!</v>
      </c>
      <c r="P821" s="6" t="e">
        <f>IF(Sheet1!X821="No","No",IF(Sheet1!X821="","No","Yes"))</f>
        <v>#VALUE!</v>
      </c>
      <c r="Q821" t="e">
        <f>(Sheet1!AB821)</f>
        <v>#VALUE!</v>
      </c>
      <c r="R821" s="6" t="e">
        <f>IF(Sheet1!F821=FALSE,Q821,Sheet1!G821&amp;Sheet1!F821)</f>
        <v>#VALUE!</v>
      </c>
      <c r="S821" s="6" t="e">
        <f t="shared" si="74"/>
        <v>#VALUE!</v>
      </c>
      <c r="T821" s="6" t="e">
        <f>IF(Sheet1!A821=0,"C=US;A= ;P=Regional Municip;O=Lisgar;S="&amp;K821&amp;";"&amp;"G="&amp;L821&amp;";"&amp;"I="&amp;M821&amp;";","C=US;A= ;P=Regional Municip;O=Lisgar;S="&amp;K821&amp;";"&amp;"G="&amp;L821&amp;Sheet1!A821&amp;";"&amp;"I="&amp;M821&amp;";")</f>
        <v>#N/A</v>
      </c>
      <c r="U821" t="str">
        <f ca="1">(Sheet1!AM821)</f>
        <v>DC1MDB05</v>
      </c>
      <c r="V821" t="e">
        <f>(Sheet1!AC821)</f>
        <v>#VALUE!</v>
      </c>
      <c r="W821" t="e">
        <f>Sheet3!D821</f>
        <v>#VALUE!</v>
      </c>
      <c r="X821" t="e">
        <f>Sheet3!E821</f>
        <v>#VALUE!</v>
      </c>
      <c r="Y821" t="str">
        <f t="shared" si="72"/>
        <v/>
      </c>
      <c r="Z821" t="str">
        <f>IF(ISERROR(Sheet1!AI821),"",Sheet1!AI821)</f>
        <v/>
      </c>
      <c r="AA821" t="e">
        <f>IF(Sheet1!W821="Councillors",5120,IF(Sheet1!W821="Information Technology Services Dept.",1024,IF(Sheet1!W821="City Clerk and Solicitor Dept",1953,"No")))</f>
        <v>#VALUE!</v>
      </c>
      <c r="AB821" s="5" t="s">
        <v>96</v>
      </c>
      <c r="AC821" t="e">
        <f>IF(Sheet1!W821="Councillors",4608,IF(Sheet1!W821="Information Technology Services Dept.",921,IF(Sheet1!W821="City Clerk and Solicitor Dept",1855,"No")))</f>
        <v>#VALUE!</v>
      </c>
      <c r="AD821" t="e">
        <f t="shared" si="75"/>
        <v>#VALUE!</v>
      </c>
      <c r="AE821" t="str">
        <f ca="1">IF(Sheet1!AM821="DC1MDB01","DC1",IF(Sheet1!AM821="DC1MDB02","DC1",IF(Sheet1!AM821="DC1MDB03","DC1",IF(Sheet1!AM821="DC1MDB04","DC1",IF(Sheet1!AM821="DC1MDB05","DC1",IF(Sheet1!AM821="DC1MDB06","DC1",IF(Sheet1!AM821="DC1MDB07","DC1",IF(Sheet1!AM821="DC1MDB08","DC1",IF(Sheet1!AM821="DC1MDB09","DC1",IF(Sheet1!AM821="DC1MDB10","DC1",IF(Sheet1!AM821="DC4MDB01","DC4",IF(Sheet1!AM821="DC4MDB02","DC4",IF(Sheet1!AM821="DC4MDB03","DC4",IF(Sheet1!AM821="DC4MDB04","DC4",IF(Sheet1!AM821="DC4MDB05","DC4",IF(Sheet1!AM821="DC4MDB06","DC4",IF(Sheet1!AM821="DC4MDB07","DC4",IF(Sheet1!AM821="DC4MDB08","DC4",IF(Sheet1!AM821="DC4MDB09","DC4",IF(Sheet1!AM821="DC4MDB10","DC4","$False"))))))))))))))))))))</f>
        <v>DC1</v>
      </c>
      <c r="AF821" t="s">
        <v>35</v>
      </c>
      <c r="AG821" t="e">
        <f t="shared" si="76"/>
        <v>#VALUE!</v>
      </c>
      <c r="AH821" t="e">
        <f t="shared" si="77"/>
        <v>#VALUE!</v>
      </c>
      <c r="AI821" t="s">
        <v>11</v>
      </c>
      <c r="AJ821" t="s">
        <v>12</v>
      </c>
      <c r="AK821" t="s">
        <v>13</v>
      </c>
      <c r="AL821" t="s">
        <v>14</v>
      </c>
      <c r="AM821" t="s">
        <v>5</v>
      </c>
      <c r="AN821" t="s">
        <v>15</v>
      </c>
      <c r="AO821" t="s">
        <v>16</v>
      </c>
      <c r="AP821" t="s">
        <v>17</v>
      </c>
      <c r="AQ821" t="s">
        <v>18</v>
      </c>
      <c r="AR821" t="s">
        <v>19</v>
      </c>
    </row>
    <row r="822" spans="1:44" ht="13.5" customHeight="1">
      <c r="A822" s="7"/>
      <c r="B822" s="7"/>
      <c r="C822" s="7"/>
      <c r="D822" s="8"/>
      <c r="F822" s="9" t="str">
        <f>(Sheet1!AE822)</f>
        <v/>
      </c>
      <c r="G822" t="str">
        <f>IF(OR(Sheet1!AH822="Yes",Sheet1!AF822="Yes"),"\\CMFP538\"&amp;Sheet1!AK822,"")</f>
        <v/>
      </c>
      <c r="H822" t="str">
        <f>IF(G822="","",Sheet1!AK822)</f>
        <v/>
      </c>
      <c r="I822" t="str">
        <f>IF(G822="","",Sheet1!AJ822)</f>
        <v/>
      </c>
      <c r="J822" t="e">
        <f>PROPER(Sheet1!Z822)</f>
        <v>#VALUE!</v>
      </c>
      <c r="K822" t="e">
        <f>PROPER(TRIM(IF(ISERROR(Sheet1!N822),Sheet1!Q822,Sheet1!N822)))</f>
        <v>#VALUE!</v>
      </c>
      <c r="L822" t="e">
        <f>PROPER(Sheet1!V822)</f>
        <v>#VALUE!</v>
      </c>
      <c r="M822" t="str">
        <f>TRIM(IF(ISERROR(Sheet1!P822),"",Sheet1!P822))</f>
        <v/>
      </c>
      <c r="N822" s="6" t="e">
        <f>(Sheet1!AA822)</f>
        <v>#VALUE!</v>
      </c>
      <c r="O822" s="6" t="e">
        <f t="shared" si="73"/>
        <v>#VALUE!</v>
      </c>
      <c r="P822" s="6" t="e">
        <f>IF(Sheet1!X822="No","No",IF(Sheet1!X822="","No","Yes"))</f>
        <v>#VALUE!</v>
      </c>
      <c r="Q822" t="e">
        <f>(Sheet1!AB822)</f>
        <v>#VALUE!</v>
      </c>
      <c r="R822" s="6" t="e">
        <f>IF(Sheet1!F822=FALSE,Q822,Sheet1!G822&amp;Sheet1!F822)</f>
        <v>#VALUE!</v>
      </c>
      <c r="S822" s="6" t="e">
        <f t="shared" si="74"/>
        <v>#VALUE!</v>
      </c>
      <c r="T822" s="6" t="e">
        <f>IF(Sheet1!A822=0,"C=US;A= ;P=Regional Municip;O=Lisgar;S="&amp;K822&amp;";"&amp;"G="&amp;L822&amp;";"&amp;"I="&amp;M822&amp;";","C=US;A= ;P=Regional Municip;O=Lisgar;S="&amp;K822&amp;";"&amp;"G="&amp;L822&amp;Sheet1!A822&amp;";"&amp;"I="&amp;M822&amp;";")</f>
        <v>#N/A</v>
      </c>
      <c r="U822" t="str">
        <f ca="1">(Sheet1!AM822)</f>
        <v>DC4MDB04</v>
      </c>
      <c r="V822" t="e">
        <f>(Sheet1!AC822)</f>
        <v>#VALUE!</v>
      </c>
      <c r="W822" t="e">
        <f>Sheet3!D822</f>
        <v>#VALUE!</v>
      </c>
      <c r="X822" t="e">
        <f>Sheet3!E822</f>
        <v>#VALUE!</v>
      </c>
      <c r="Y822" t="str">
        <f t="shared" si="72"/>
        <v/>
      </c>
      <c r="Z822" t="str">
        <f>IF(ISERROR(Sheet1!AI822),"",Sheet1!AI822)</f>
        <v/>
      </c>
      <c r="AA822" t="e">
        <f>IF(Sheet1!W822="Councillors",5120,IF(Sheet1!W822="Information Technology Services Dept.",1024,IF(Sheet1!W822="City Clerk and Solicitor Dept",1953,"No")))</f>
        <v>#VALUE!</v>
      </c>
      <c r="AB822" s="5" t="s">
        <v>96</v>
      </c>
      <c r="AC822" t="e">
        <f>IF(Sheet1!W822="Councillors",4608,IF(Sheet1!W822="Information Technology Services Dept.",921,IF(Sheet1!W822="City Clerk and Solicitor Dept",1855,"No")))</f>
        <v>#VALUE!</v>
      </c>
      <c r="AD822" t="e">
        <f t="shared" si="75"/>
        <v>#VALUE!</v>
      </c>
      <c r="AE822" t="str">
        <f ca="1">IF(Sheet1!AM822="DC1MDB01","DC1",IF(Sheet1!AM822="DC1MDB02","DC1",IF(Sheet1!AM822="DC1MDB03","DC1",IF(Sheet1!AM822="DC1MDB04","DC1",IF(Sheet1!AM822="DC1MDB05","DC1",IF(Sheet1!AM822="DC1MDB06","DC1",IF(Sheet1!AM822="DC1MDB07","DC1",IF(Sheet1!AM822="DC1MDB08","DC1",IF(Sheet1!AM822="DC1MDB09","DC1",IF(Sheet1!AM822="DC1MDB10","DC1",IF(Sheet1!AM822="DC4MDB01","DC4",IF(Sheet1!AM822="DC4MDB02","DC4",IF(Sheet1!AM822="DC4MDB03","DC4",IF(Sheet1!AM822="DC4MDB04","DC4",IF(Sheet1!AM822="DC4MDB05","DC4",IF(Sheet1!AM822="DC4MDB06","DC4",IF(Sheet1!AM822="DC4MDB07","DC4",IF(Sheet1!AM822="DC4MDB08","DC4",IF(Sheet1!AM822="DC4MDB09","DC4",IF(Sheet1!AM822="DC4MDB10","DC4","$False"))))))))))))))))))))</f>
        <v>DC4</v>
      </c>
      <c r="AF822" t="s">
        <v>35</v>
      </c>
      <c r="AG822" t="e">
        <f t="shared" si="76"/>
        <v>#VALUE!</v>
      </c>
      <c r="AH822" t="e">
        <f t="shared" si="77"/>
        <v>#VALUE!</v>
      </c>
      <c r="AI822" t="s">
        <v>11</v>
      </c>
      <c r="AJ822" t="s">
        <v>12</v>
      </c>
      <c r="AK822" t="s">
        <v>13</v>
      </c>
      <c r="AL822" t="s">
        <v>14</v>
      </c>
      <c r="AM822" t="s">
        <v>5</v>
      </c>
      <c r="AN822" t="s">
        <v>15</v>
      </c>
      <c r="AO822" t="s">
        <v>16</v>
      </c>
      <c r="AP822" t="s">
        <v>17</v>
      </c>
      <c r="AQ822" t="s">
        <v>18</v>
      </c>
      <c r="AR822" t="s">
        <v>19</v>
      </c>
    </row>
    <row r="823" spans="1:44" ht="13.5" customHeight="1">
      <c r="A823" s="7"/>
      <c r="B823" s="7"/>
      <c r="C823" s="7"/>
      <c r="D823" s="8"/>
      <c r="F823" s="9" t="str">
        <f>(Sheet1!AE823)</f>
        <v/>
      </c>
      <c r="G823" t="str">
        <f>IF(OR(Sheet1!AH823="Yes",Sheet1!AF823="Yes"),"\\CMFP538\"&amp;Sheet1!AK823,"")</f>
        <v/>
      </c>
      <c r="H823" t="str">
        <f>IF(G823="","",Sheet1!AK823)</f>
        <v/>
      </c>
      <c r="I823" t="str">
        <f>IF(G823="","",Sheet1!AJ823)</f>
        <v/>
      </c>
      <c r="J823" t="e">
        <f>PROPER(Sheet1!Z823)</f>
        <v>#VALUE!</v>
      </c>
      <c r="K823" t="e">
        <f>PROPER(TRIM(IF(ISERROR(Sheet1!N823),Sheet1!Q823,Sheet1!N823)))</f>
        <v>#VALUE!</v>
      </c>
      <c r="L823" t="e">
        <f>PROPER(Sheet1!V823)</f>
        <v>#VALUE!</v>
      </c>
      <c r="M823" t="str">
        <f>TRIM(IF(ISERROR(Sheet1!P823),"",Sheet1!P823))</f>
        <v/>
      </c>
      <c r="N823" s="6" t="e">
        <f>(Sheet1!AA823)</f>
        <v>#VALUE!</v>
      </c>
      <c r="O823" s="6" t="e">
        <f t="shared" si="73"/>
        <v>#VALUE!</v>
      </c>
      <c r="P823" s="6" t="e">
        <f>IF(Sheet1!X823="No","No",IF(Sheet1!X823="","No","Yes"))</f>
        <v>#VALUE!</v>
      </c>
      <c r="Q823" t="e">
        <f>(Sheet1!AB823)</f>
        <v>#VALUE!</v>
      </c>
      <c r="R823" s="6" t="e">
        <f>IF(Sheet1!F823=FALSE,Q823,Sheet1!G823&amp;Sheet1!F823)</f>
        <v>#VALUE!</v>
      </c>
      <c r="S823" s="6" t="e">
        <f t="shared" si="74"/>
        <v>#VALUE!</v>
      </c>
      <c r="T823" s="6" t="e">
        <f>IF(Sheet1!A823=0,"C=US;A= ;P=Regional Municip;O=Lisgar;S="&amp;K823&amp;";"&amp;"G="&amp;L823&amp;";"&amp;"I="&amp;M823&amp;";","C=US;A= ;P=Regional Municip;O=Lisgar;S="&amp;K823&amp;";"&amp;"G="&amp;L823&amp;Sheet1!A823&amp;";"&amp;"I="&amp;M823&amp;";")</f>
        <v>#N/A</v>
      </c>
      <c r="U823" t="str">
        <f ca="1">(Sheet1!AM823)</f>
        <v>DC4MDB08</v>
      </c>
      <c r="V823" t="e">
        <f>(Sheet1!AC823)</f>
        <v>#VALUE!</v>
      </c>
      <c r="W823" t="e">
        <f>Sheet3!D823</f>
        <v>#VALUE!</v>
      </c>
      <c r="X823" t="e">
        <f>Sheet3!E823</f>
        <v>#VALUE!</v>
      </c>
      <c r="Y823" t="str">
        <f t="shared" si="72"/>
        <v/>
      </c>
      <c r="Z823" t="str">
        <f>IF(ISERROR(Sheet1!AI823),"",Sheet1!AI823)</f>
        <v/>
      </c>
      <c r="AA823" t="e">
        <f>IF(Sheet1!W823="Councillors",5120,IF(Sheet1!W823="Information Technology Services Dept.",1024,IF(Sheet1!W823="City Clerk and Solicitor Dept",1953,"No")))</f>
        <v>#VALUE!</v>
      </c>
      <c r="AB823" s="5" t="s">
        <v>96</v>
      </c>
      <c r="AC823" t="e">
        <f>IF(Sheet1!W823="Councillors",4608,IF(Sheet1!W823="Information Technology Services Dept.",921,IF(Sheet1!W823="City Clerk and Solicitor Dept",1855,"No")))</f>
        <v>#VALUE!</v>
      </c>
      <c r="AD823" t="e">
        <f t="shared" si="75"/>
        <v>#VALUE!</v>
      </c>
      <c r="AE823" t="str">
        <f ca="1">IF(Sheet1!AM823="DC1MDB01","DC1",IF(Sheet1!AM823="DC1MDB02","DC1",IF(Sheet1!AM823="DC1MDB03","DC1",IF(Sheet1!AM823="DC1MDB04","DC1",IF(Sheet1!AM823="DC1MDB05","DC1",IF(Sheet1!AM823="DC1MDB06","DC1",IF(Sheet1!AM823="DC1MDB07","DC1",IF(Sheet1!AM823="DC1MDB08","DC1",IF(Sheet1!AM823="DC1MDB09","DC1",IF(Sheet1!AM823="DC1MDB10","DC1",IF(Sheet1!AM823="DC4MDB01","DC4",IF(Sheet1!AM823="DC4MDB02","DC4",IF(Sheet1!AM823="DC4MDB03","DC4",IF(Sheet1!AM823="DC4MDB04","DC4",IF(Sheet1!AM823="DC4MDB05","DC4",IF(Sheet1!AM823="DC4MDB06","DC4",IF(Sheet1!AM823="DC4MDB07","DC4",IF(Sheet1!AM823="DC4MDB08","DC4",IF(Sheet1!AM823="DC4MDB09","DC4",IF(Sheet1!AM823="DC4MDB10","DC4","$False"))))))))))))))))))))</f>
        <v>DC4</v>
      </c>
      <c r="AF823" t="s">
        <v>35</v>
      </c>
      <c r="AG823" t="e">
        <f t="shared" si="76"/>
        <v>#VALUE!</v>
      </c>
      <c r="AH823" t="e">
        <f t="shared" si="77"/>
        <v>#VALUE!</v>
      </c>
      <c r="AI823" t="s">
        <v>11</v>
      </c>
      <c r="AJ823" t="s">
        <v>12</v>
      </c>
      <c r="AK823" t="s">
        <v>13</v>
      </c>
      <c r="AL823" t="s">
        <v>14</v>
      </c>
      <c r="AM823" t="s">
        <v>5</v>
      </c>
      <c r="AN823" t="s">
        <v>15</v>
      </c>
      <c r="AO823" t="s">
        <v>16</v>
      </c>
      <c r="AP823" t="s">
        <v>17</v>
      </c>
      <c r="AQ823" t="s">
        <v>18</v>
      </c>
      <c r="AR823" t="s">
        <v>19</v>
      </c>
    </row>
    <row r="824" spans="1:44" ht="13.5" customHeight="1">
      <c r="A824" s="7"/>
      <c r="B824" s="7"/>
      <c r="C824" s="7"/>
      <c r="D824" s="8"/>
      <c r="F824" s="9" t="str">
        <f>(Sheet1!AE824)</f>
        <v/>
      </c>
      <c r="G824" t="str">
        <f>IF(OR(Sheet1!AH824="Yes",Sheet1!AF824="Yes"),"\\CMFP538\"&amp;Sheet1!AK824,"")</f>
        <v/>
      </c>
      <c r="H824" t="str">
        <f>IF(G824="","",Sheet1!AK824)</f>
        <v/>
      </c>
      <c r="I824" t="str">
        <f>IF(G824="","",Sheet1!AJ824)</f>
        <v/>
      </c>
      <c r="J824" t="e">
        <f>PROPER(Sheet1!Z824)</f>
        <v>#VALUE!</v>
      </c>
      <c r="K824" t="e">
        <f>PROPER(TRIM(IF(ISERROR(Sheet1!N824),Sheet1!Q824,Sheet1!N824)))</f>
        <v>#VALUE!</v>
      </c>
      <c r="L824" t="e">
        <f>PROPER(Sheet1!V824)</f>
        <v>#VALUE!</v>
      </c>
      <c r="M824" t="str">
        <f>TRIM(IF(ISERROR(Sheet1!P824),"",Sheet1!P824))</f>
        <v/>
      </c>
      <c r="N824" s="6" t="e">
        <f>(Sheet1!AA824)</f>
        <v>#VALUE!</v>
      </c>
      <c r="O824" s="6" t="e">
        <f t="shared" si="73"/>
        <v>#VALUE!</v>
      </c>
      <c r="P824" s="6" t="e">
        <f>IF(Sheet1!X824="No","No",IF(Sheet1!X824="","No","Yes"))</f>
        <v>#VALUE!</v>
      </c>
      <c r="Q824" t="e">
        <f>(Sheet1!AB824)</f>
        <v>#VALUE!</v>
      </c>
      <c r="R824" s="6" t="e">
        <f>IF(Sheet1!F824=FALSE,Q824,Sheet1!G824&amp;Sheet1!F824)</f>
        <v>#VALUE!</v>
      </c>
      <c r="S824" s="6" t="e">
        <f t="shared" si="74"/>
        <v>#VALUE!</v>
      </c>
      <c r="T824" s="6" t="e">
        <f>IF(Sheet1!A824=0,"C=US;A= ;P=Regional Municip;O=Lisgar;S="&amp;K824&amp;";"&amp;"G="&amp;L824&amp;";"&amp;"I="&amp;M824&amp;";","C=US;A= ;P=Regional Municip;O=Lisgar;S="&amp;K824&amp;";"&amp;"G="&amp;L824&amp;Sheet1!A824&amp;";"&amp;"I="&amp;M824&amp;";")</f>
        <v>#N/A</v>
      </c>
      <c r="U824" t="str">
        <f ca="1">(Sheet1!AM824)</f>
        <v>DC4MDB07</v>
      </c>
      <c r="V824" t="e">
        <f>(Sheet1!AC824)</f>
        <v>#VALUE!</v>
      </c>
      <c r="W824" t="e">
        <f>Sheet3!D824</f>
        <v>#VALUE!</v>
      </c>
      <c r="X824" t="e">
        <f>Sheet3!E824</f>
        <v>#VALUE!</v>
      </c>
      <c r="Y824" t="str">
        <f t="shared" si="72"/>
        <v/>
      </c>
      <c r="Z824" t="str">
        <f>IF(ISERROR(Sheet1!AI824),"",Sheet1!AI824)</f>
        <v/>
      </c>
      <c r="AA824" t="e">
        <f>IF(Sheet1!W824="Councillors",5120,IF(Sheet1!W824="Information Technology Services Dept.",1024,IF(Sheet1!W824="City Clerk and Solicitor Dept",1953,"No")))</f>
        <v>#VALUE!</v>
      </c>
      <c r="AB824" s="5" t="s">
        <v>96</v>
      </c>
      <c r="AC824" t="e">
        <f>IF(Sheet1!W824="Councillors",4608,IF(Sheet1!W824="Information Technology Services Dept.",921,IF(Sheet1!W824="City Clerk and Solicitor Dept",1855,"No")))</f>
        <v>#VALUE!</v>
      </c>
      <c r="AD824" t="e">
        <f t="shared" si="75"/>
        <v>#VALUE!</v>
      </c>
      <c r="AE824" t="str">
        <f ca="1">IF(Sheet1!AM824="DC1MDB01","DC1",IF(Sheet1!AM824="DC1MDB02","DC1",IF(Sheet1!AM824="DC1MDB03","DC1",IF(Sheet1!AM824="DC1MDB04","DC1",IF(Sheet1!AM824="DC1MDB05","DC1",IF(Sheet1!AM824="DC1MDB06","DC1",IF(Sheet1!AM824="DC1MDB07","DC1",IF(Sheet1!AM824="DC1MDB08","DC1",IF(Sheet1!AM824="DC1MDB09","DC1",IF(Sheet1!AM824="DC1MDB10","DC1",IF(Sheet1!AM824="DC4MDB01","DC4",IF(Sheet1!AM824="DC4MDB02","DC4",IF(Sheet1!AM824="DC4MDB03","DC4",IF(Sheet1!AM824="DC4MDB04","DC4",IF(Sheet1!AM824="DC4MDB05","DC4",IF(Sheet1!AM824="DC4MDB06","DC4",IF(Sheet1!AM824="DC4MDB07","DC4",IF(Sheet1!AM824="DC4MDB08","DC4",IF(Sheet1!AM824="DC4MDB09","DC4",IF(Sheet1!AM824="DC4MDB10","DC4","$False"))))))))))))))))))))</f>
        <v>DC4</v>
      </c>
      <c r="AF824" t="s">
        <v>35</v>
      </c>
      <c r="AG824" t="e">
        <f t="shared" si="76"/>
        <v>#VALUE!</v>
      </c>
      <c r="AH824" t="e">
        <f t="shared" si="77"/>
        <v>#VALUE!</v>
      </c>
      <c r="AI824" t="s">
        <v>11</v>
      </c>
      <c r="AJ824" t="s">
        <v>12</v>
      </c>
      <c r="AK824" t="s">
        <v>13</v>
      </c>
      <c r="AL824" t="s">
        <v>14</v>
      </c>
      <c r="AM824" t="s">
        <v>5</v>
      </c>
      <c r="AN824" t="s">
        <v>15</v>
      </c>
      <c r="AO824" t="s">
        <v>16</v>
      </c>
      <c r="AP824" t="s">
        <v>17</v>
      </c>
      <c r="AQ824" t="s">
        <v>18</v>
      </c>
      <c r="AR824" t="s">
        <v>19</v>
      </c>
    </row>
    <row r="825" spans="1:44" ht="13.5" customHeight="1">
      <c r="A825" s="7"/>
      <c r="B825" s="7"/>
      <c r="C825" s="7"/>
      <c r="D825" s="8"/>
      <c r="F825" s="9" t="str">
        <f>(Sheet1!AE825)</f>
        <v/>
      </c>
      <c r="G825" t="str">
        <f>IF(OR(Sheet1!AH825="Yes",Sheet1!AF825="Yes"),"\\CMFP538\"&amp;Sheet1!AK825,"")</f>
        <v/>
      </c>
      <c r="H825" t="str">
        <f>IF(G825="","",Sheet1!AK825)</f>
        <v/>
      </c>
      <c r="I825" t="str">
        <f>IF(G825="","",Sheet1!AJ825)</f>
        <v/>
      </c>
      <c r="J825" t="e">
        <f>PROPER(Sheet1!Z825)</f>
        <v>#VALUE!</v>
      </c>
      <c r="K825" t="e">
        <f>PROPER(TRIM(IF(ISERROR(Sheet1!N825),Sheet1!Q825,Sheet1!N825)))</f>
        <v>#VALUE!</v>
      </c>
      <c r="L825" t="e">
        <f>PROPER(Sheet1!V825)</f>
        <v>#VALUE!</v>
      </c>
      <c r="M825" t="str">
        <f>TRIM(IF(ISERROR(Sheet1!P825),"",Sheet1!P825))</f>
        <v/>
      </c>
      <c r="N825" s="6" t="e">
        <f>(Sheet1!AA825)</f>
        <v>#VALUE!</v>
      </c>
      <c r="O825" s="6" t="e">
        <f t="shared" si="73"/>
        <v>#VALUE!</v>
      </c>
      <c r="P825" s="6" t="e">
        <f>IF(Sheet1!X825="No","No",IF(Sheet1!X825="","No","Yes"))</f>
        <v>#VALUE!</v>
      </c>
      <c r="Q825" t="e">
        <f>(Sheet1!AB825)</f>
        <v>#VALUE!</v>
      </c>
      <c r="R825" s="6" t="e">
        <f>IF(Sheet1!F825=FALSE,Q825,Sheet1!G825&amp;Sheet1!F825)</f>
        <v>#VALUE!</v>
      </c>
      <c r="S825" s="6" t="e">
        <f t="shared" si="74"/>
        <v>#VALUE!</v>
      </c>
      <c r="T825" s="6" t="e">
        <f>IF(Sheet1!A825=0,"C=US;A= ;P=Regional Municip;O=Lisgar;S="&amp;K825&amp;";"&amp;"G="&amp;L825&amp;";"&amp;"I="&amp;M825&amp;";","C=US;A= ;P=Regional Municip;O=Lisgar;S="&amp;K825&amp;";"&amp;"G="&amp;L825&amp;Sheet1!A825&amp;";"&amp;"I="&amp;M825&amp;";")</f>
        <v>#N/A</v>
      </c>
      <c r="U825" t="str">
        <f ca="1">(Sheet1!AM825)</f>
        <v>DC4MDB06</v>
      </c>
      <c r="V825" t="e">
        <f>(Sheet1!AC825)</f>
        <v>#VALUE!</v>
      </c>
      <c r="W825" t="e">
        <f>Sheet3!D825</f>
        <v>#VALUE!</v>
      </c>
      <c r="X825" t="e">
        <f>Sheet3!E825</f>
        <v>#VALUE!</v>
      </c>
      <c r="Y825" t="str">
        <f t="shared" si="72"/>
        <v/>
      </c>
      <c r="Z825" t="str">
        <f>IF(ISERROR(Sheet1!AI825),"",Sheet1!AI825)</f>
        <v/>
      </c>
      <c r="AA825" t="e">
        <f>IF(Sheet1!W825="Councillors",5120,IF(Sheet1!W825="Information Technology Services Dept.",1024,IF(Sheet1!W825="City Clerk and Solicitor Dept",1953,"No")))</f>
        <v>#VALUE!</v>
      </c>
      <c r="AB825" s="5" t="s">
        <v>96</v>
      </c>
      <c r="AC825" t="e">
        <f>IF(Sheet1!W825="Councillors",4608,IF(Sheet1!W825="Information Technology Services Dept.",921,IF(Sheet1!W825="City Clerk and Solicitor Dept",1855,"No")))</f>
        <v>#VALUE!</v>
      </c>
      <c r="AD825" t="e">
        <f t="shared" si="75"/>
        <v>#VALUE!</v>
      </c>
      <c r="AE825" t="str">
        <f ca="1">IF(Sheet1!AM825="DC1MDB01","DC1",IF(Sheet1!AM825="DC1MDB02","DC1",IF(Sheet1!AM825="DC1MDB03","DC1",IF(Sheet1!AM825="DC1MDB04","DC1",IF(Sheet1!AM825="DC1MDB05","DC1",IF(Sheet1!AM825="DC1MDB06","DC1",IF(Sheet1!AM825="DC1MDB07","DC1",IF(Sheet1!AM825="DC1MDB08","DC1",IF(Sheet1!AM825="DC1MDB09","DC1",IF(Sheet1!AM825="DC1MDB10","DC1",IF(Sheet1!AM825="DC4MDB01","DC4",IF(Sheet1!AM825="DC4MDB02","DC4",IF(Sheet1!AM825="DC4MDB03","DC4",IF(Sheet1!AM825="DC4MDB04","DC4",IF(Sheet1!AM825="DC4MDB05","DC4",IF(Sheet1!AM825="DC4MDB06","DC4",IF(Sheet1!AM825="DC4MDB07","DC4",IF(Sheet1!AM825="DC4MDB08","DC4",IF(Sheet1!AM825="DC4MDB09","DC4",IF(Sheet1!AM825="DC4MDB10","DC4","$False"))))))))))))))))))))</f>
        <v>DC4</v>
      </c>
      <c r="AF825" t="s">
        <v>35</v>
      </c>
      <c r="AG825" t="e">
        <f t="shared" si="76"/>
        <v>#VALUE!</v>
      </c>
      <c r="AH825" t="e">
        <f t="shared" si="77"/>
        <v>#VALUE!</v>
      </c>
      <c r="AI825" t="s">
        <v>11</v>
      </c>
      <c r="AJ825" t="s">
        <v>12</v>
      </c>
      <c r="AK825" t="s">
        <v>13</v>
      </c>
      <c r="AL825" t="s">
        <v>14</v>
      </c>
      <c r="AM825" t="s">
        <v>5</v>
      </c>
      <c r="AN825" t="s">
        <v>15</v>
      </c>
      <c r="AO825" t="s">
        <v>16</v>
      </c>
      <c r="AP825" t="s">
        <v>17</v>
      </c>
      <c r="AQ825" t="s">
        <v>18</v>
      </c>
      <c r="AR825" t="s">
        <v>19</v>
      </c>
    </row>
    <row r="826" spans="1:44" ht="13.5" customHeight="1">
      <c r="A826" s="7"/>
      <c r="B826" s="7"/>
      <c r="C826" s="7"/>
      <c r="D826" s="8"/>
      <c r="F826" s="9" t="str">
        <f>(Sheet1!AE826)</f>
        <v/>
      </c>
      <c r="G826" t="str">
        <f>IF(OR(Sheet1!AH826="Yes",Sheet1!AF826="Yes"),"\\CMFP538\"&amp;Sheet1!AK826,"")</f>
        <v/>
      </c>
      <c r="H826" t="str">
        <f>IF(G826="","",Sheet1!AK826)</f>
        <v/>
      </c>
      <c r="I826" t="str">
        <f>IF(G826="","",Sheet1!AJ826)</f>
        <v/>
      </c>
      <c r="J826" t="e">
        <f>PROPER(Sheet1!Z826)</f>
        <v>#VALUE!</v>
      </c>
      <c r="K826" t="e">
        <f>PROPER(TRIM(IF(ISERROR(Sheet1!N826),Sheet1!Q826,Sheet1!N826)))</f>
        <v>#VALUE!</v>
      </c>
      <c r="L826" t="e">
        <f>PROPER(Sheet1!V826)</f>
        <v>#VALUE!</v>
      </c>
      <c r="M826" t="str">
        <f>TRIM(IF(ISERROR(Sheet1!P826),"",Sheet1!P826))</f>
        <v/>
      </c>
      <c r="N826" s="6" t="e">
        <f>(Sheet1!AA826)</f>
        <v>#VALUE!</v>
      </c>
      <c r="O826" s="6" t="e">
        <f t="shared" si="73"/>
        <v>#VALUE!</v>
      </c>
      <c r="P826" s="6" t="e">
        <f>IF(Sheet1!X826="No","No",IF(Sheet1!X826="","No","Yes"))</f>
        <v>#VALUE!</v>
      </c>
      <c r="Q826" t="e">
        <f>(Sheet1!AB826)</f>
        <v>#VALUE!</v>
      </c>
      <c r="R826" s="6" t="e">
        <f>IF(Sheet1!F826=FALSE,Q826,Sheet1!G826&amp;Sheet1!F826)</f>
        <v>#VALUE!</v>
      </c>
      <c r="S826" s="6" t="e">
        <f t="shared" si="74"/>
        <v>#VALUE!</v>
      </c>
      <c r="T826" s="6" t="e">
        <f>IF(Sheet1!A826=0,"C=US;A= ;P=Regional Municip;O=Lisgar;S="&amp;K826&amp;";"&amp;"G="&amp;L826&amp;";"&amp;"I="&amp;M826&amp;";","C=US;A= ;P=Regional Municip;O=Lisgar;S="&amp;K826&amp;";"&amp;"G="&amp;L826&amp;Sheet1!A826&amp;";"&amp;"I="&amp;M826&amp;";")</f>
        <v>#N/A</v>
      </c>
      <c r="U826" t="str">
        <f ca="1">(Sheet1!AM826)</f>
        <v>DC1MDB05</v>
      </c>
      <c r="V826" t="e">
        <f>(Sheet1!AC826)</f>
        <v>#VALUE!</v>
      </c>
      <c r="W826" t="e">
        <f>Sheet3!D826</f>
        <v>#VALUE!</v>
      </c>
      <c r="X826" t="e">
        <f>Sheet3!E826</f>
        <v>#VALUE!</v>
      </c>
      <c r="Y826" t="str">
        <f t="shared" si="72"/>
        <v/>
      </c>
      <c r="Z826" t="str">
        <f>IF(ISERROR(Sheet1!AI826),"",Sheet1!AI826)</f>
        <v/>
      </c>
      <c r="AA826" t="e">
        <f>IF(Sheet1!W826="Councillors",5120,IF(Sheet1!W826="Information Technology Services Dept.",1024,IF(Sheet1!W826="City Clerk and Solicitor Dept",1953,"No")))</f>
        <v>#VALUE!</v>
      </c>
      <c r="AB826" s="5" t="s">
        <v>96</v>
      </c>
      <c r="AC826" t="e">
        <f>IF(Sheet1!W826="Councillors",4608,IF(Sheet1!W826="Information Technology Services Dept.",921,IF(Sheet1!W826="City Clerk and Solicitor Dept",1855,"No")))</f>
        <v>#VALUE!</v>
      </c>
      <c r="AD826" t="e">
        <f t="shared" si="75"/>
        <v>#VALUE!</v>
      </c>
      <c r="AE826" t="str">
        <f ca="1">IF(Sheet1!AM826="DC1MDB01","DC1",IF(Sheet1!AM826="DC1MDB02","DC1",IF(Sheet1!AM826="DC1MDB03","DC1",IF(Sheet1!AM826="DC1MDB04","DC1",IF(Sheet1!AM826="DC1MDB05","DC1",IF(Sheet1!AM826="DC1MDB06","DC1",IF(Sheet1!AM826="DC1MDB07","DC1",IF(Sheet1!AM826="DC1MDB08","DC1",IF(Sheet1!AM826="DC1MDB09","DC1",IF(Sheet1!AM826="DC1MDB10","DC1",IF(Sheet1!AM826="DC4MDB01","DC4",IF(Sheet1!AM826="DC4MDB02","DC4",IF(Sheet1!AM826="DC4MDB03","DC4",IF(Sheet1!AM826="DC4MDB04","DC4",IF(Sheet1!AM826="DC4MDB05","DC4",IF(Sheet1!AM826="DC4MDB06","DC4",IF(Sheet1!AM826="DC4MDB07","DC4",IF(Sheet1!AM826="DC4MDB08","DC4",IF(Sheet1!AM826="DC4MDB09","DC4",IF(Sheet1!AM826="DC4MDB10","DC4","$False"))))))))))))))))))))</f>
        <v>DC1</v>
      </c>
      <c r="AF826" t="s">
        <v>35</v>
      </c>
      <c r="AG826" t="e">
        <f t="shared" si="76"/>
        <v>#VALUE!</v>
      </c>
      <c r="AH826" t="e">
        <f t="shared" si="77"/>
        <v>#VALUE!</v>
      </c>
      <c r="AI826" t="s">
        <v>11</v>
      </c>
      <c r="AJ826" t="s">
        <v>12</v>
      </c>
      <c r="AK826" t="s">
        <v>13</v>
      </c>
      <c r="AL826" t="s">
        <v>14</v>
      </c>
      <c r="AM826" t="s">
        <v>5</v>
      </c>
      <c r="AN826" t="s">
        <v>15</v>
      </c>
      <c r="AO826" t="s">
        <v>16</v>
      </c>
      <c r="AP826" t="s">
        <v>17</v>
      </c>
      <c r="AQ826" t="s">
        <v>18</v>
      </c>
      <c r="AR826" t="s">
        <v>19</v>
      </c>
    </row>
    <row r="827" spans="1:44" ht="13.5" customHeight="1">
      <c r="A827" s="7"/>
      <c r="B827" s="7"/>
      <c r="C827" s="7"/>
      <c r="D827" s="8"/>
      <c r="F827" s="9" t="str">
        <f>(Sheet1!AE827)</f>
        <v/>
      </c>
      <c r="G827" t="str">
        <f>IF(OR(Sheet1!AH827="Yes",Sheet1!AF827="Yes"),"\\CMFP538\"&amp;Sheet1!AK827,"")</f>
        <v/>
      </c>
      <c r="H827" t="str">
        <f>IF(G827="","",Sheet1!AK827)</f>
        <v/>
      </c>
      <c r="I827" t="str">
        <f>IF(G827="","",Sheet1!AJ827)</f>
        <v/>
      </c>
      <c r="J827" t="e">
        <f>PROPER(Sheet1!Z827)</f>
        <v>#VALUE!</v>
      </c>
      <c r="K827" t="e">
        <f>PROPER(TRIM(IF(ISERROR(Sheet1!N827),Sheet1!Q827,Sheet1!N827)))</f>
        <v>#VALUE!</v>
      </c>
      <c r="L827" t="e">
        <f>PROPER(Sheet1!V827)</f>
        <v>#VALUE!</v>
      </c>
      <c r="M827" t="str">
        <f>TRIM(IF(ISERROR(Sheet1!P827),"",Sheet1!P827))</f>
        <v/>
      </c>
      <c r="N827" s="6" t="e">
        <f>(Sheet1!AA827)</f>
        <v>#VALUE!</v>
      </c>
      <c r="O827" s="6" t="e">
        <f t="shared" si="73"/>
        <v>#VALUE!</v>
      </c>
      <c r="P827" s="6" t="e">
        <f>IF(Sheet1!X827="No","No",IF(Sheet1!X827="","No","Yes"))</f>
        <v>#VALUE!</v>
      </c>
      <c r="Q827" t="e">
        <f>(Sheet1!AB827)</f>
        <v>#VALUE!</v>
      </c>
      <c r="R827" s="6" t="e">
        <f>IF(Sheet1!F827=FALSE,Q827,Sheet1!G827&amp;Sheet1!F827)</f>
        <v>#VALUE!</v>
      </c>
      <c r="S827" s="6" t="e">
        <f t="shared" si="74"/>
        <v>#VALUE!</v>
      </c>
      <c r="T827" s="6" t="e">
        <f>IF(Sheet1!A827=0,"C=US;A= ;P=Regional Municip;O=Lisgar;S="&amp;K827&amp;";"&amp;"G="&amp;L827&amp;";"&amp;"I="&amp;M827&amp;";","C=US;A= ;P=Regional Municip;O=Lisgar;S="&amp;K827&amp;";"&amp;"G="&amp;L827&amp;Sheet1!A827&amp;";"&amp;"I="&amp;M827&amp;";")</f>
        <v>#N/A</v>
      </c>
      <c r="U827" t="str">
        <f ca="1">(Sheet1!AM827)</f>
        <v>DC4MDB09</v>
      </c>
      <c r="V827" t="e">
        <f>(Sheet1!AC827)</f>
        <v>#VALUE!</v>
      </c>
      <c r="W827" t="e">
        <f>Sheet3!D827</f>
        <v>#VALUE!</v>
      </c>
      <c r="X827" t="e">
        <f>Sheet3!E827</f>
        <v>#VALUE!</v>
      </c>
      <c r="Y827" t="str">
        <f t="shared" si="72"/>
        <v/>
      </c>
      <c r="Z827" t="str">
        <f>IF(ISERROR(Sheet1!AI827),"",Sheet1!AI827)</f>
        <v/>
      </c>
      <c r="AA827" t="e">
        <f>IF(Sheet1!W827="Councillors",5120,IF(Sheet1!W827="Information Technology Services Dept.",1024,IF(Sheet1!W827="City Clerk and Solicitor Dept",1953,"No")))</f>
        <v>#VALUE!</v>
      </c>
      <c r="AB827" s="5" t="s">
        <v>96</v>
      </c>
      <c r="AC827" t="e">
        <f>IF(Sheet1!W827="Councillors",4608,IF(Sheet1!W827="Information Technology Services Dept.",921,IF(Sheet1!W827="City Clerk and Solicitor Dept",1855,"No")))</f>
        <v>#VALUE!</v>
      </c>
      <c r="AD827" t="e">
        <f t="shared" si="75"/>
        <v>#VALUE!</v>
      </c>
      <c r="AE827" t="str">
        <f ca="1">IF(Sheet1!AM827="DC1MDB01","DC1",IF(Sheet1!AM827="DC1MDB02","DC1",IF(Sheet1!AM827="DC1MDB03","DC1",IF(Sheet1!AM827="DC1MDB04","DC1",IF(Sheet1!AM827="DC1MDB05","DC1",IF(Sheet1!AM827="DC1MDB06","DC1",IF(Sheet1!AM827="DC1MDB07","DC1",IF(Sheet1!AM827="DC1MDB08","DC1",IF(Sheet1!AM827="DC1MDB09","DC1",IF(Sheet1!AM827="DC1MDB10","DC1",IF(Sheet1!AM827="DC4MDB01","DC4",IF(Sheet1!AM827="DC4MDB02","DC4",IF(Sheet1!AM827="DC4MDB03","DC4",IF(Sheet1!AM827="DC4MDB04","DC4",IF(Sheet1!AM827="DC4MDB05","DC4",IF(Sheet1!AM827="DC4MDB06","DC4",IF(Sheet1!AM827="DC4MDB07","DC4",IF(Sheet1!AM827="DC4MDB08","DC4",IF(Sheet1!AM827="DC4MDB09","DC4",IF(Sheet1!AM827="DC4MDB10","DC4","$False"))))))))))))))))))))</f>
        <v>DC4</v>
      </c>
      <c r="AF827" t="s">
        <v>35</v>
      </c>
      <c r="AG827" t="e">
        <f t="shared" si="76"/>
        <v>#VALUE!</v>
      </c>
      <c r="AH827" t="e">
        <f t="shared" si="77"/>
        <v>#VALUE!</v>
      </c>
      <c r="AI827" t="s">
        <v>11</v>
      </c>
      <c r="AJ827" t="s">
        <v>12</v>
      </c>
      <c r="AK827" t="s">
        <v>13</v>
      </c>
      <c r="AL827" t="s">
        <v>14</v>
      </c>
      <c r="AM827" t="s">
        <v>5</v>
      </c>
      <c r="AN827" t="s">
        <v>15</v>
      </c>
      <c r="AO827" t="s">
        <v>16</v>
      </c>
      <c r="AP827" t="s">
        <v>17</v>
      </c>
      <c r="AQ827" t="s">
        <v>18</v>
      </c>
      <c r="AR827" t="s">
        <v>19</v>
      </c>
    </row>
    <row r="828" spans="1:44" ht="13.5" customHeight="1">
      <c r="A828" s="7"/>
      <c r="B828" s="7"/>
      <c r="C828" s="7"/>
      <c r="D828" s="8"/>
      <c r="F828" s="9" t="str">
        <f>(Sheet1!AE828)</f>
        <v/>
      </c>
      <c r="G828" t="str">
        <f>IF(OR(Sheet1!AH828="Yes",Sheet1!AF828="Yes"),"\\CMFP538\"&amp;Sheet1!AK828,"")</f>
        <v/>
      </c>
      <c r="H828" t="str">
        <f>IF(G828="","",Sheet1!AK828)</f>
        <v/>
      </c>
      <c r="I828" t="str">
        <f>IF(G828="","",Sheet1!AJ828)</f>
        <v/>
      </c>
      <c r="J828" t="e">
        <f>PROPER(Sheet1!Z828)</f>
        <v>#VALUE!</v>
      </c>
      <c r="K828" t="e">
        <f>PROPER(TRIM(IF(ISERROR(Sheet1!N828),Sheet1!Q828,Sheet1!N828)))</f>
        <v>#VALUE!</v>
      </c>
      <c r="L828" t="e">
        <f>PROPER(Sheet1!V828)</f>
        <v>#VALUE!</v>
      </c>
      <c r="M828" t="str">
        <f>TRIM(IF(ISERROR(Sheet1!P828),"",Sheet1!P828))</f>
        <v/>
      </c>
      <c r="N828" s="6" t="e">
        <f>(Sheet1!AA828)</f>
        <v>#VALUE!</v>
      </c>
      <c r="O828" s="6" t="e">
        <f t="shared" si="73"/>
        <v>#VALUE!</v>
      </c>
      <c r="P828" s="6" t="e">
        <f>IF(Sheet1!X828="No","No",IF(Sheet1!X828="","No","Yes"))</f>
        <v>#VALUE!</v>
      </c>
      <c r="Q828" t="e">
        <f>(Sheet1!AB828)</f>
        <v>#VALUE!</v>
      </c>
      <c r="R828" s="6" t="e">
        <f>IF(Sheet1!F828=FALSE,Q828,Sheet1!G828&amp;Sheet1!F828)</f>
        <v>#VALUE!</v>
      </c>
      <c r="S828" s="6" t="e">
        <f t="shared" si="74"/>
        <v>#VALUE!</v>
      </c>
      <c r="T828" s="6" t="e">
        <f>IF(Sheet1!A828=0,"C=US;A= ;P=Regional Municip;O=Lisgar;S="&amp;K828&amp;";"&amp;"G="&amp;L828&amp;";"&amp;"I="&amp;M828&amp;";","C=US;A= ;P=Regional Municip;O=Lisgar;S="&amp;K828&amp;";"&amp;"G="&amp;L828&amp;Sheet1!A828&amp;";"&amp;"I="&amp;M828&amp;";")</f>
        <v>#N/A</v>
      </c>
      <c r="U828" t="str">
        <f ca="1">(Sheet1!AM828)</f>
        <v>DC1MDB01</v>
      </c>
      <c r="V828" t="e">
        <f>(Sheet1!AC828)</f>
        <v>#VALUE!</v>
      </c>
      <c r="W828" t="e">
        <f>Sheet3!D828</f>
        <v>#VALUE!</v>
      </c>
      <c r="X828" t="e">
        <f>Sheet3!E828</f>
        <v>#VALUE!</v>
      </c>
      <c r="Y828" t="str">
        <f t="shared" si="72"/>
        <v/>
      </c>
      <c r="Z828" t="str">
        <f>IF(ISERROR(Sheet1!AI828),"",Sheet1!AI828)</f>
        <v/>
      </c>
      <c r="AA828" t="e">
        <f>IF(Sheet1!W828="Councillors",5120,IF(Sheet1!W828="Information Technology Services Dept.",1024,IF(Sheet1!W828="City Clerk and Solicitor Dept",1953,"No")))</f>
        <v>#VALUE!</v>
      </c>
      <c r="AB828" s="5" t="s">
        <v>96</v>
      </c>
      <c r="AC828" t="e">
        <f>IF(Sheet1!W828="Councillors",4608,IF(Sheet1!W828="Information Technology Services Dept.",921,IF(Sheet1!W828="City Clerk and Solicitor Dept",1855,"No")))</f>
        <v>#VALUE!</v>
      </c>
      <c r="AD828" t="e">
        <f t="shared" si="75"/>
        <v>#VALUE!</v>
      </c>
      <c r="AE828" t="str">
        <f ca="1">IF(Sheet1!AM828="DC1MDB01","DC1",IF(Sheet1!AM828="DC1MDB02","DC1",IF(Sheet1!AM828="DC1MDB03","DC1",IF(Sheet1!AM828="DC1MDB04","DC1",IF(Sheet1!AM828="DC1MDB05","DC1",IF(Sheet1!AM828="DC1MDB06","DC1",IF(Sheet1!AM828="DC1MDB07","DC1",IF(Sheet1!AM828="DC1MDB08","DC1",IF(Sheet1!AM828="DC1MDB09","DC1",IF(Sheet1!AM828="DC1MDB10","DC1",IF(Sheet1!AM828="DC4MDB01","DC4",IF(Sheet1!AM828="DC4MDB02","DC4",IF(Sheet1!AM828="DC4MDB03","DC4",IF(Sheet1!AM828="DC4MDB04","DC4",IF(Sheet1!AM828="DC4MDB05","DC4",IF(Sheet1!AM828="DC4MDB06","DC4",IF(Sheet1!AM828="DC4MDB07","DC4",IF(Sheet1!AM828="DC4MDB08","DC4",IF(Sheet1!AM828="DC4MDB09","DC4",IF(Sheet1!AM828="DC4MDB10","DC4","$False"))))))))))))))))))))</f>
        <v>DC1</v>
      </c>
      <c r="AF828" t="s">
        <v>35</v>
      </c>
      <c r="AG828" t="e">
        <f t="shared" si="76"/>
        <v>#VALUE!</v>
      </c>
      <c r="AH828" t="e">
        <f t="shared" si="77"/>
        <v>#VALUE!</v>
      </c>
      <c r="AI828" t="s">
        <v>11</v>
      </c>
      <c r="AJ828" t="s">
        <v>12</v>
      </c>
      <c r="AK828" t="s">
        <v>13</v>
      </c>
      <c r="AL828" t="s">
        <v>14</v>
      </c>
      <c r="AM828" t="s">
        <v>5</v>
      </c>
      <c r="AN828" t="s">
        <v>15</v>
      </c>
      <c r="AO828" t="s">
        <v>16</v>
      </c>
      <c r="AP828" t="s">
        <v>17</v>
      </c>
      <c r="AQ828" t="s">
        <v>18</v>
      </c>
      <c r="AR828" t="s">
        <v>19</v>
      </c>
    </row>
    <row r="829" spans="1:44" ht="13.5" customHeight="1">
      <c r="A829" s="7"/>
      <c r="B829" s="7"/>
      <c r="C829" s="7"/>
      <c r="D829" s="8"/>
      <c r="F829" s="9" t="str">
        <f>(Sheet1!AE829)</f>
        <v/>
      </c>
      <c r="G829" t="str">
        <f>IF(OR(Sheet1!AH829="Yes",Sheet1!AF829="Yes"),"\\CMFP538\"&amp;Sheet1!AK829,"")</f>
        <v/>
      </c>
      <c r="H829" t="str">
        <f>IF(G829="","",Sheet1!AK829)</f>
        <v/>
      </c>
      <c r="I829" t="str">
        <f>IF(G829="","",Sheet1!AJ829)</f>
        <v/>
      </c>
      <c r="J829" t="e">
        <f>PROPER(Sheet1!Z829)</f>
        <v>#VALUE!</v>
      </c>
      <c r="K829" t="e">
        <f>PROPER(TRIM(IF(ISERROR(Sheet1!N829),Sheet1!Q829,Sheet1!N829)))</f>
        <v>#VALUE!</v>
      </c>
      <c r="L829" t="e">
        <f>PROPER(Sheet1!V829)</f>
        <v>#VALUE!</v>
      </c>
      <c r="M829" t="str">
        <f>TRIM(IF(ISERROR(Sheet1!P829),"",Sheet1!P829))</f>
        <v/>
      </c>
      <c r="N829" s="6" t="e">
        <f>(Sheet1!AA829)</f>
        <v>#VALUE!</v>
      </c>
      <c r="O829" s="6" t="e">
        <f t="shared" si="73"/>
        <v>#VALUE!</v>
      </c>
      <c r="P829" s="6" t="e">
        <f>IF(Sheet1!X829="No","No",IF(Sheet1!X829="","No","Yes"))</f>
        <v>#VALUE!</v>
      </c>
      <c r="Q829" t="e">
        <f>(Sheet1!AB829)</f>
        <v>#VALUE!</v>
      </c>
      <c r="R829" s="6" t="e">
        <f>IF(Sheet1!F829=FALSE,Q829,Sheet1!G829&amp;Sheet1!F829)</f>
        <v>#VALUE!</v>
      </c>
      <c r="S829" s="6" t="e">
        <f t="shared" si="74"/>
        <v>#VALUE!</v>
      </c>
      <c r="T829" s="6" t="e">
        <f>IF(Sheet1!A829=0,"C=US;A= ;P=Regional Municip;O=Lisgar;S="&amp;K829&amp;";"&amp;"G="&amp;L829&amp;";"&amp;"I="&amp;M829&amp;";","C=US;A= ;P=Regional Municip;O=Lisgar;S="&amp;K829&amp;";"&amp;"G="&amp;L829&amp;Sheet1!A829&amp;";"&amp;"I="&amp;M829&amp;";")</f>
        <v>#N/A</v>
      </c>
      <c r="U829" t="str">
        <f ca="1">(Sheet1!AM829)</f>
        <v>DC1MDB07</v>
      </c>
      <c r="V829" t="e">
        <f>(Sheet1!AC829)</f>
        <v>#VALUE!</v>
      </c>
      <c r="W829" t="e">
        <f>Sheet3!D829</f>
        <v>#VALUE!</v>
      </c>
      <c r="X829" t="e">
        <f>Sheet3!E829</f>
        <v>#VALUE!</v>
      </c>
      <c r="Y829" t="str">
        <f t="shared" si="72"/>
        <v/>
      </c>
      <c r="Z829" t="str">
        <f>IF(ISERROR(Sheet1!AI829),"",Sheet1!AI829)</f>
        <v/>
      </c>
      <c r="AA829" t="e">
        <f>IF(Sheet1!W829="Councillors",5120,IF(Sheet1!W829="Information Technology Services Dept.",1024,IF(Sheet1!W829="City Clerk and Solicitor Dept",1953,"No")))</f>
        <v>#VALUE!</v>
      </c>
      <c r="AB829" s="5" t="s">
        <v>96</v>
      </c>
      <c r="AC829" t="e">
        <f>IF(Sheet1!W829="Councillors",4608,IF(Sheet1!W829="Information Technology Services Dept.",921,IF(Sheet1!W829="City Clerk and Solicitor Dept",1855,"No")))</f>
        <v>#VALUE!</v>
      </c>
      <c r="AD829" t="e">
        <f t="shared" si="75"/>
        <v>#VALUE!</v>
      </c>
      <c r="AE829" t="str">
        <f ca="1">IF(Sheet1!AM829="DC1MDB01","DC1",IF(Sheet1!AM829="DC1MDB02","DC1",IF(Sheet1!AM829="DC1MDB03","DC1",IF(Sheet1!AM829="DC1MDB04","DC1",IF(Sheet1!AM829="DC1MDB05","DC1",IF(Sheet1!AM829="DC1MDB06","DC1",IF(Sheet1!AM829="DC1MDB07","DC1",IF(Sheet1!AM829="DC1MDB08","DC1",IF(Sheet1!AM829="DC1MDB09","DC1",IF(Sheet1!AM829="DC1MDB10","DC1",IF(Sheet1!AM829="DC4MDB01","DC4",IF(Sheet1!AM829="DC4MDB02","DC4",IF(Sheet1!AM829="DC4MDB03","DC4",IF(Sheet1!AM829="DC4MDB04","DC4",IF(Sheet1!AM829="DC4MDB05","DC4",IF(Sheet1!AM829="DC4MDB06","DC4",IF(Sheet1!AM829="DC4MDB07","DC4",IF(Sheet1!AM829="DC4MDB08","DC4",IF(Sheet1!AM829="DC4MDB09","DC4",IF(Sheet1!AM829="DC4MDB10","DC4","$False"))))))))))))))))))))</f>
        <v>DC1</v>
      </c>
      <c r="AF829" t="s">
        <v>35</v>
      </c>
      <c r="AG829" t="e">
        <f t="shared" si="76"/>
        <v>#VALUE!</v>
      </c>
      <c r="AH829" t="e">
        <f t="shared" si="77"/>
        <v>#VALUE!</v>
      </c>
      <c r="AI829" t="s">
        <v>11</v>
      </c>
      <c r="AJ829" t="s">
        <v>12</v>
      </c>
      <c r="AK829" t="s">
        <v>13</v>
      </c>
      <c r="AL829" t="s">
        <v>14</v>
      </c>
      <c r="AM829" t="s">
        <v>5</v>
      </c>
      <c r="AN829" t="s">
        <v>15</v>
      </c>
      <c r="AO829" t="s">
        <v>16</v>
      </c>
      <c r="AP829" t="s">
        <v>17</v>
      </c>
      <c r="AQ829" t="s">
        <v>18</v>
      </c>
      <c r="AR829" t="s">
        <v>19</v>
      </c>
    </row>
    <row r="830" spans="1:44" ht="13.5" customHeight="1">
      <c r="A830" s="7"/>
      <c r="B830" s="7"/>
      <c r="C830" s="7"/>
      <c r="D830" s="8"/>
      <c r="F830" s="9" t="str">
        <f>(Sheet1!AE830)</f>
        <v/>
      </c>
      <c r="G830" t="str">
        <f>IF(OR(Sheet1!AH830="Yes",Sheet1!AF830="Yes"),"\\CMFP538\"&amp;Sheet1!AK830,"")</f>
        <v/>
      </c>
      <c r="H830" t="str">
        <f>IF(G830="","",Sheet1!AK830)</f>
        <v/>
      </c>
      <c r="I830" t="str">
        <f>IF(G830="","",Sheet1!AJ830)</f>
        <v/>
      </c>
      <c r="J830" t="e">
        <f>PROPER(Sheet1!Z830)</f>
        <v>#VALUE!</v>
      </c>
      <c r="K830" t="e">
        <f>PROPER(TRIM(IF(ISERROR(Sheet1!N830),Sheet1!Q830,Sheet1!N830)))</f>
        <v>#VALUE!</v>
      </c>
      <c r="L830" t="e">
        <f>PROPER(Sheet1!V830)</f>
        <v>#VALUE!</v>
      </c>
      <c r="M830" t="str">
        <f>TRIM(IF(ISERROR(Sheet1!P830),"",Sheet1!P830))</f>
        <v/>
      </c>
      <c r="N830" s="6" t="e">
        <f>(Sheet1!AA830)</f>
        <v>#VALUE!</v>
      </c>
      <c r="O830" s="6" t="e">
        <f t="shared" si="73"/>
        <v>#VALUE!</v>
      </c>
      <c r="P830" s="6" t="e">
        <f>IF(Sheet1!X830="No","No",IF(Sheet1!X830="","No","Yes"))</f>
        <v>#VALUE!</v>
      </c>
      <c r="Q830" t="e">
        <f>(Sheet1!AB830)</f>
        <v>#VALUE!</v>
      </c>
      <c r="R830" s="6" t="e">
        <f>IF(Sheet1!F830=FALSE,Q830,Sheet1!G830&amp;Sheet1!F830)</f>
        <v>#VALUE!</v>
      </c>
      <c r="S830" s="6" t="e">
        <f t="shared" si="74"/>
        <v>#VALUE!</v>
      </c>
      <c r="T830" s="6" t="e">
        <f>IF(Sheet1!A830=0,"C=US;A= ;P=Regional Municip;O=Lisgar;S="&amp;K830&amp;";"&amp;"G="&amp;L830&amp;";"&amp;"I="&amp;M830&amp;";","C=US;A= ;P=Regional Municip;O=Lisgar;S="&amp;K830&amp;";"&amp;"G="&amp;L830&amp;Sheet1!A830&amp;";"&amp;"I="&amp;M830&amp;";")</f>
        <v>#N/A</v>
      </c>
      <c r="U830" t="str">
        <f ca="1">(Sheet1!AM830)</f>
        <v>DC1MDB10</v>
      </c>
      <c r="V830" t="e">
        <f>(Sheet1!AC830)</f>
        <v>#VALUE!</v>
      </c>
      <c r="W830" t="e">
        <f>Sheet3!D830</f>
        <v>#VALUE!</v>
      </c>
      <c r="X830" t="e">
        <f>Sheet3!E830</f>
        <v>#VALUE!</v>
      </c>
      <c r="Y830" t="str">
        <f t="shared" si="72"/>
        <v/>
      </c>
      <c r="Z830" t="str">
        <f>IF(ISERROR(Sheet1!AI830),"",Sheet1!AI830)</f>
        <v/>
      </c>
      <c r="AA830" t="e">
        <f>IF(Sheet1!W830="Councillors",5120,IF(Sheet1!W830="Information Technology Services Dept.",1024,IF(Sheet1!W830="City Clerk and Solicitor Dept",1953,"No")))</f>
        <v>#VALUE!</v>
      </c>
      <c r="AB830" s="5" t="s">
        <v>96</v>
      </c>
      <c r="AC830" t="e">
        <f>IF(Sheet1!W830="Councillors",4608,IF(Sheet1!W830="Information Technology Services Dept.",921,IF(Sheet1!W830="City Clerk and Solicitor Dept",1855,"No")))</f>
        <v>#VALUE!</v>
      </c>
      <c r="AD830" t="e">
        <f t="shared" si="75"/>
        <v>#VALUE!</v>
      </c>
      <c r="AE830" t="str">
        <f ca="1">IF(Sheet1!AM830="DC1MDB01","DC1",IF(Sheet1!AM830="DC1MDB02","DC1",IF(Sheet1!AM830="DC1MDB03","DC1",IF(Sheet1!AM830="DC1MDB04","DC1",IF(Sheet1!AM830="DC1MDB05","DC1",IF(Sheet1!AM830="DC1MDB06","DC1",IF(Sheet1!AM830="DC1MDB07","DC1",IF(Sheet1!AM830="DC1MDB08","DC1",IF(Sheet1!AM830="DC1MDB09","DC1",IF(Sheet1!AM830="DC1MDB10","DC1",IF(Sheet1!AM830="DC4MDB01","DC4",IF(Sheet1!AM830="DC4MDB02","DC4",IF(Sheet1!AM830="DC4MDB03","DC4",IF(Sheet1!AM830="DC4MDB04","DC4",IF(Sheet1!AM830="DC4MDB05","DC4",IF(Sheet1!AM830="DC4MDB06","DC4",IF(Sheet1!AM830="DC4MDB07","DC4",IF(Sheet1!AM830="DC4MDB08","DC4",IF(Sheet1!AM830="DC4MDB09","DC4",IF(Sheet1!AM830="DC4MDB10","DC4","$False"))))))))))))))))))))</f>
        <v>DC1</v>
      </c>
      <c r="AF830" t="s">
        <v>35</v>
      </c>
      <c r="AG830" t="e">
        <f t="shared" si="76"/>
        <v>#VALUE!</v>
      </c>
      <c r="AH830" t="e">
        <f t="shared" si="77"/>
        <v>#VALUE!</v>
      </c>
      <c r="AI830" t="s">
        <v>11</v>
      </c>
      <c r="AJ830" t="s">
        <v>12</v>
      </c>
      <c r="AK830" t="s">
        <v>13</v>
      </c>
      <c r="AL830" t="s">
        <v>14</v>
      </c>
      <c r="AM830" t="s">
        <v>5</v>
      </c>
      <c r="AN830" t="s">
        <v>15</v>
      </c>
      <c r="AO830" t="s">
        <v>16</v>
      </c>
      <c r="AP830" t="s">
        <v>17</v>
      </c>
      <c r="AQ830" t="s">
        <v>18</v>
      </c>
      <c r="AR830" t="s">
        <v>19</v>
      </c>
    </row>
    <row r="831" spans="1:44" ht="13.5" customHeight="1">
      <c r="A831" s="7"/>
      <c r="B831" s="7"/>
      <c r="C831" s="7"/>
      <c r="D831" s="8"/>
      <c r="F831" s="9" t="str">
        <f>(Sheet1!AE831)</f>
        <v/>
      </c>
      <c r="G831" t="str">
        <f>IF(OR(Sheet1!AH831="Yes",Sheet1!AF831="Yes"),"\\CMFP538\"&amp;Sheet1!AK831,"")</f>
        <v/>
      </c>
      <c r="H831" t="str">
        <f>IF(G831="","",Sheet1!AK831)</f>
        <v/>
      </c>
      <c r="I831" t="str">
        <f>IF(G831="","",Sheet1!AJ831)</f>
        <v/>
      </c>
      <c r="J831" t="e">
        <f>PROPER(Sheet1!Z831)</f>
        <v>#VALUE!</v>
      </c>
      <c r="K831" t="e">
        <f>PROPER(TRIM(IF(ISERROR(Sheet1!N831),Sheet1!Q831,Sheet1!N831)))</f>
        <v>#VALUE!</v>
      </c>
      <c r="L831" t="e">
        <f>PROPER(Sheet1!V831)</f>
        <v>#VALUE!</v>
      </c>
      <c r="M831" t="str">
        <f>TRIM(IF(ISERROR(Sheet1!P831),"",Sheet1!P831))</f>
        <v/>
      </c>
      <c r="N831" s="6" t="e">
        <f>(Sheet1!AA831)</f>
        <v>#VALUE!</v>
      </c>
      <c r="O831" s="6" t="e">
        <f t="shared" si="73"/>
        <v>#VALUE!</v>
      </c>
      <c r="P831" s="6" t="e">
        <f>IF(Sheet1!X831="No","No",IF(Sheet1!X831="","No","Yes"))</f>
        <v>#VALUE!</v>
      </c>
      <c r="Q831" t="e">
        <f>(Sheet1!AB831)</f>
        <v>#VALUE!</v>
      </c>
      <c r="R831" s="6" t="e">
        <f>IF(Sheet1!F831=FALSE,Q831,Sheet1!G831&amp;Sheet1!F831)</f>
        <v>#VALUE!</v>
      </c>
      <c r="S831" s="6" t="e">
        <f t="shared" si="74"/>
        <v>#VALUE!</v>
      </c>
      <c r="T831" s="6" t="e">
        <f>IF(Sheet1!A831=0,"C=US;A= ;P=Regional Municip;O=Lisgar;S="&amp;K831&amp;";"&amp;"G="&amp;L831&amp;";"&amp;"I="&amp;M831&amp;";","C=US;A= ;P=Regional Municip;O=Lisgar;S="&amp;K831&amp;";"&amp;"G="&amp;L831&amp;Sheet1!A831&amp;";"&amp;"I="&amp;M831&amp;";")</f>
        <v>#N/A</v>
      </c>
      <c r="U831" t="str">
        <f ca="1">(Sheet1!AM831)</f>
        <v>DC1MDB07</v>
      </c>
      <c r="V831" t="e">
        <f>(Sheet1!AC831)</f>
        <v>#VALUE!</v>
      </c>
      <c r="W831" t="e">
        <f>Sheet3!D831</f>
        <v>#VALUE!</v>
      </c>
      <c r="X831" t="e">
        <f>Sheet3!E831</f>
        <v>#VALUE!</v>
      </c>
      <c r="Y831" t="str">
        <f t="shared" si="72"/>
        <v/>
      </c>
      <c r="Z831" t="str">
        <f>IF(ISERROR(Sheet1!AI831),"",Sheet1!AI831)</f>
        <v/>
      </c>
      <c r="AA831" t="e">
        <f>IF(Sheet1!W831="Councillors",5120,IF(Sheet1!W831="Information Technology Services Dept.",1024,IF(Sheet1!W831="City Clerk and Solicitor Dept",1953,"No")))</f>
        <v>#VALUE!</v>
      </c>
      <c r="AB831" s="5" t="s">
        <v>96</v>
      </c>
      <c r="AC831" t="e">
        <f>IF(Sheet1!W831="Councillors",4608,IF(Sheet1!W831="Information Technology Services Dept.",921,IF(Sheet1!W831="City Clerk and Solicitor Dept",1855,"No")))</f>
        <v>#VALUE!</v>
      </c>
      <c r="AD831" t="e">
        <f t="shared" si="75"/>
        <v>#VALUE!</v>
      </c>
      <c r="AE831" t="str">
        <f ca="1">IF(Sheet1!AM831="DC1MDB01","DC1",IF(Sheet1!AM831="DC1MDB02","DC1",IF(Sheet1!AM831="DC1MDB03","DC1",IF(Sheet1!AM831="DC1MDB04","DC1",IF(Sheet1!AM831="DC1MDB05","DC1",IF(Sheet1!AM831="DC1MDB06","DC1",IF(Sheet1!AM831="DC1MDB07","DC1",IF(Sheet1!AM831="DC1MDB08","DC1",IF(Sheet1!AM831="DC1MDB09","DC1",IF(Sheet1!AM831="DC1MDB10","DC1",IF(Sheet1!AM831="DC4MDB01","DC4",IF(Sheet1!AM831="DC4MDB02","DC4",IF(Sheet1!AM831="DC4MDB03","DC4",IF(Sheet1!AM831="DC4MDB04","DC4",IF(Sheet1!AM831="DC4MDB05","DC4",IF(Sheet1!AM831="DC4MDB06","DC4",IF(Sheet1!AM831="DC4MDB07","DC4",IF(Sheet1!AM831="DC4MDB08","DC4",IF(Sheet1!AM831="DC4MDB09","DC4",IF(Sheet1!AM831="DC4MDB10","DC4","$False"))))))))))))))))))))</f>
        <v>DC1</v>
      </c>
      <c r="AF831" t="s">
        <v>35</v>
      </c>
      <c r="AG831" t="e">
        <f t="shared" si="76"/>
        <v>#VALUE!</v>
      </c>
      <c r="AH831" t="e">
        <f t="shared" si="77"/>
        <v>#VALUE!</v>
      </c>
      <c r="AI831" t="s">
        <v>11</v>
      </c>
      <c r="AJ831" t="s">
        <v>12</v>
      </c>
      <c r="AK831" t="s">
        <v>13</v>
      </c>
      <c r="AL831" t="s">
        <v>14</v>
      </c>
      <c r="AM831" t="s">
        <v>5</v>
      </c>
      <c r="AN831" t="s">
        <v>15</v>
      </c>
      <c r="AO831" t="s">
        <v>16</v>
      </c>
      <c r="AP831" t="s">
        <v>17</v>
      </c>
      <c r="AQ831" t="s">
        <v>18</v>
      </c>
      <c r="AR831" t="s">
        <v>19</v>
      </c>
    </row>
    <row r="832" spans="1:44" ht="13.5" customHeight="1">
      <c r="A832" s="7"/>
      <c r="B832" s="7"/>
      <c r="C832" s="7"/>
      <c r="D832" s="8"/>
      <c r="F832" s="9" t="str">
        <f>(Sheet1!AE832)</f>
        <v/>
      </c>
      <c r="G832" t="str">
        <f>IF(OR(Sheet1!AH832="Yes",Sheet1!AF832="Yes"),"\\CMFP538\"&amp;Sheet1!AK832,"")</f>
        <v/>
      </c>
      <c r="H832" t="str">
        <f>IF(G832="","",Sheet1!AK832)</f>
        <v/>
      </c>
      <c r="I832" t="str">
        <f>IF(G832="","",Sheet1!AJ832)</f>
        <v/>
      </c>
      <c r="J832" t="e">
        <f>PROPER(Sheet1!Z832)</f>
        <v>#VALUE!</v>
      </c>
      <c r="K832" t="e">
        <f>PROPER(TRIM(IF(ISERROR(Sheet1!N832),Sheet1!Q832,Sheet1!N832)))</f>
        <v>#VALUE!</v>
      </c>
      <c r="L832" t="e">
        <f>PROPER(Sheet1!V832)</f>
        <v>#VALUE!</v>
      </c>
      <c r="M832" t="str">
        <f>TRIM(IF(ISERROR(Sheet1!P832),"",Sheet1!P832))</f>
        <v/>
      </c>
      <c r="N832" s="6" t="e">
        <f>(Sheet1!AA832)</f>
        <v>#VALUE!</v>
      </c>
      <c r="O832" s="6" t="e">
        <f t="shared" si="73"/>
        <v>#VALUE!</v>
      </c>
      <c r="P832" s="6" t="e">
        <f>IF(Sheet1!X832="No","No",IF(Sheet1!X832="","No","Yes"))</f>
        <v>#VALUE!</v>
      </c>
      <c r="Q832" t="e">
        <f>(Sheet1!AB832)</f>
        <v>#VALUE!</v>
      </c>
      <c r="R832" s="6" t="e">
        <f>IF(Sheet1!F832=FALSE,Q832,Sheet1!G832&amp;Sheet1!F832)</f>
        <v>#VALUE!</v>
      </c>
      <c r="S832" s="6" t="e">
        <f t="shared" si="74"/>
        <v>#VALUE!</v>
      </c>
      <c r="T832" s="6" t="e">
        <f>IF(Sheet1!A832=0,"C=US;A= ;P=Regional Municip;O=Lisgar;S="&amp;K832&amp;";"&amp;"G="&amp;L832&amp;";"&amp;"I="&amp;M832&amp;";","C=US;A= ;P=Regional Municip;O=Lisgar;S="&amp;K832&amp;";"&amp;"G="&amp;L832&amp;Sheet1!A832&amp;";"&amp;"I="&amp;M832&amp;";")</f>
        <v>#N/A</v>
      </c>
      <c r="U832" t="str">
        <f ca="1">(Sheet1!AM832)</f>
        <v>DC4MDB03</v>
      </c>
      <c r="V832" t="e">
        <f>(Sheet1!AC832)</f>
        <v>#VALUE!</v>
      </c>
      <c r="W832" t="e">
        <f>Sheet3!D832</f>
        <v>#VALUE!</v>
      </c>
      <c r="X832" t="e">
        <f>Sheet3!E832</f>
        <v>#VALUE!</v>
      </c>
      <c r="Y832" t="str">
        <f t="shared" si="72"/>
        <v/>
      </c>
      <c r="Z832" t="str">
        <f>IF(ISERROR(Sheet1!AI832),"",Sheet1!AI832)</f>
        <v/>
      </c>
      <c r="AA832" t="e">
        <f>IF(Sheet1!W832="Councillors",5120,IF(Sheet1!W832="Information Technology Services Dept.",1024,IF(Sheet1!W832="City Clerk and Solicitor Dept",1953,"No")))</f>
        <v>#VALUE!</v>
      </c>
      <c r="AB832" s="5" t="s">
        <v>96</v>
      </c>
      <c r="AC832" t="e">
        <f>IF(Sheet1!W832="Councillors",4608,IF(Sheet1!W832="Information Technology Services Dept.",921,IF(Sheet1!W832="City Clerk and Solicitor Dept",1855,"No")))</f>
        <v>#VALUE!</v>
      </c>
      <c r="AD832" t="e">
        <f t="shared" si="75"/>
        <v>#VALUE!</v>
      </c>
      <c r="AE832" t="str">
        <f ca="1">IF(Sheet1!AM832="DC1MDB01","DC1",IF(Sheet1!AM832="DC1MDB02","DC1",IF(Sheet1!AM832="DC1MDB03","DC1",IF(Sheet1!AM832="DC1MDB04","DC1",IF(Sheet1!AM832="DC1MDB05","DC1",IF(Sheet1!AM832="DC1MDB06","DC1",IF(Sheet1!AM832="DC1MDB07","DC1",IF(Sheet1!AM832="DC1MDB08","DC1",IF(Sheet1!AM832="DC1MDB09","DC1",IF(Sheet1!AM832="DC1MDB10","DC1",IF(Sheet1!AM832="DC4MDB01","DC4",IF(Sheet1!AM832="DC4MDB02","DC4",IF(Sheet1!AM832="DC4MDB03","DC4",IF(Sheet1!AM832="DC4MDB04","DC4",IF(Sheet1!AM832="DC4MDB05","DC4",IF(Sheet1!AM832="DC4MDB06","DC4",IF(Sheet1!AM832="DC4MDB07","DC4",IF(Sheet1!AM832="DC4MDB08","DC4",IF(Sheet1!AM832="DC4MDB09","DC4",IF(Sheet1!AM832="DC4MDB10","DC4","$False"))))))))))))))))))))</f>
        <v>DC4</v>
      </c>
      <c r="AF832" t="s">
        <v>35</v>
      </c>
      <c r="AG832" t="e">
        <f t="shared" si="76"/>
        <v>#VALUE!</v>
      </c>
      <c r="AH832" t="e">
        <f t="shared" si="77"/>
        <v>#VALUE!</v>
      </c>
      <c r="AI832" t="s">
        <v>11</v>
      </c>
      <c r="AJ832" t="s">
        <v>12</v>
      </c>
      <c r="AK832" t="s">
        <v>13</v>
      </c>
      <c r="AL832" t="s">
        <v>14</v>
      </c>
      <c r="AM832" t="s">
        <v>5</v>
      </c>
      <c r="AN832" t="s">
        <v>15</v>
      </c>
      <c r="AO832" t="s">
        <v>16</v>
      </c>
      <c r="AP832" t="s">
        <v>17</v>
      </c>
      <c r="AQ832" t="s">
        <v>18</v>
      </c>
      <c r="AR832" t="s">
        <v>19</v>
      </c>
    </row>
    <row r="833" spans="1:44" ht="13.5" customHeight="1">
      <c r="A833" s="7"/>
      <c r="B833" s="7"/>
      <c r="C833" s="7"/>
      <c r="D833" s="8"/>
      <c r="F833" s="9" t="str">
        <f>(Sheet1!AE833)</f>
        <v/>
      </c>
      <c r="G833" t="str">
        <f>IF(OR(Sheet1!AH833="Yes",Sheet1!AF833="Yes"),"\\CMFP538\"&amp;Sheet1!AK833,"")</f>
        <v/>
      </c>
      <c r="H833" t="str">
        <f>IF(G833="","",Sheet1!AK833)</f>
        <v/>
      </c>
      <c r="I833" t="str">
        <f>IF(G833="","",Sheet1!AJ833)</f>
        <v/>
      </c>
      <c r="J833" t="e">
        <f>PROPER(Sheet1!Z833)</f>
        <v>#VALUE!</v>
      </c>
      <c r="K833" t="e">
        <f>PROPER(TRIM(IF(ISERROR(Sheet1!N833),Sheet1!Q833,Sheet1!N833)))</f>
        <v>#VALUE!</v>
      </c>
      <c r="L833" t="e">
        <f>PROPER(Sheet1!V833)</f>
        <v>#VALUE!</v>
      </c>
      <c r="M833" t="str">
        <f>TRIM(IF(ISERROR(Sheet1!P833),"",Sheet1!P833))</f>
        <v/>
      </c>
      <c r="N833" s="6" t="e">
        <f>(Sheet1!AA833)</f>
        <v>#VALUE!</v>
      </c>
      <c r="O833" s="6" t="e">
        <f t="shared" si="73"/>
        <v>#VALUE!</v>
      </c>
      <c r="P833" s="6" t="e">
        <f>IF(Sheet1!X833="No","No",IF(Sheet1!X833="","No","Yes"))</f>
        <v>#VALUE!</v>
      </c>
      <c r="Q833" t="e">
        <f>(Sheet1!AB833)</f>
        <v>#VALUE!</v>
      </c>
      <c r="R833" s="6" t="e">
        <f>IF(Sheet1!F833=FALSE,Q833,Sheet1!G833&amp;Sheet1!F833)</f>
        <v>#VALUE!</v>
      </c>
      <c r="S833" s="6" t="e">
        <f t="shared" si="74"/>
        <v>#VALUE!</v>
      </c>
      <c r="T833" s="6" t="e">
        <f>IF(Sheet1!A833=0,"C=US;A= ;P=Regional Municip;O=Lisgar;S="&amp;K833&amp;";"&amp;"G="&amp;L833&amp;";"&amp;"I="&amp;M833&amp;";","C=US;A= ;P=Regional Municip;O=Lisgar;S="&amp;K833&amp;";"&amp;"G="&amp;L833&amp;Sheet1!A833&amp;";"&amp;"I="&amp;M833&amp;";")</f>
        <v>#N/A</v>
      </c>
      <c r="U833" t="str">
        <f ca="1">(Sheet1!AM833)</f>
        <v>DC4MDB06</v>
      </c>
      <c r="V833" t="e">
        <f>(Sheet1!AC833)</f>
        <v>#VALUE!</v>
      </c>
      <c r="W833" t="e">
        <f>Sheet3!D833</f>
        <v>#VALUE!</v>
      </c>
      <c r="X833" t="e">
        <f>Sheet3!E833</f>
        <v>#VALUE!</v>
      </c>
      <c r="Y833" t="str">
        <f t="shared" si="72"/>
        <v/>
      </c>
      <c r="Z833" t="str">
        <f>IF(ISERROR(Sheet1!AI833),"",Sheet1!AI833)</f>
        <v/>
      </c>
      <c r="AA833" t="e">
        <f>IF(Sheet1!W833="Councillors",5120,IF(Sheet1!W833="Information Technology Services Dept.",1024,IF(Sheet1!W833="City Clerk and Solicitor Dept",1953,"No")))</f>
        <v>#VALUE!</v>
      </c>
      <c r="AB833" s="5" t="s">
        <v>96</v>
      </c>
      <c r="AC833" t="e">
        <f>IF(Sheet1!W833="Councillors",4608,IF(Sheet1!W833="Information Technology Services Dept.",921,IF(Sheet1!W833="City Clerk and Solicitor Dept",1855,"No")))</f>
        <v>#VALUE!</v>
      </c>
      <c r="AD833" t="e">
        <f t="shared" si="75"/>
        <v>#VALUE!</v>
      </c>
      <c r="AE833" t="str">
        <f ca="1">IF(Sheet1!AM833="DC1MDB01","DC1",IF(Sheet1!AM833="DC1MDB02","DC1",IF(Sheet1!AM833="DC1MDB03","DC1",IF(Sheet1!AM833="DC1MDB04","DC1",IF(Sheet1!AM833="DC1MDB05","DC1",IF(Sheet1!AM833="DC1MDB06","DC1",IF(Sheet1!AM833="DC1MDB07","DC1",IF(Sheet1!AM833="DC1MDB08","DC1",IF(Sheet1!AM833="DC1MDB09","DC1",IF(Sheet1!AM833="DC1MDB10","DC1",IF(Sheet1!AM833="DC4MDB01","DC4",IF(Sheet1!AM833="DC4MDB02","DC4",IF(Sheet1!AM833="DC4MDB03","DC4",IF(Sheet1!AM833="DC4MDB04","DC4",IF(Sheet1!AM833="DC4MDB05","DC4",IF(Sheet1!AM833="DC4MDB06","DC4",IF(Sheet1!AM833="DC4MDB07","DC4",IF(Sheet1!AM833="DC4MDB08","DC4",IF(Sheet1!AM833="DC4MDB09","DC4",IF(Sheet1!AM833="DC4MDB10","DC4","$False"))))))))))))))))))))</f>
        <v>DC4</v>
      </c>
      <c r="AF833" t="s">
        <v>35</v>
      </c>
      <c r="AG833" t="e">
        <f t="shared" si="76"/>
        <v>#VALUE!</v>
      </c>
      <c r="AH833" t="e">
        <f t="shared" si="77"/>
        <v>#VALUE!</v>
      </c>
      <c r="AI833" t="s">
        <v>11</v>
      </c>
      <c r="AJ833" t="s">
        <v>12</v>
      </c>
      <c r="AK833" t="s">
        <v>13</v>
      </c>
      <c r="AL833" t="s">
        <v>14</v>
      </c>
      <c r="AM833" t="s">
        <v>5</v>
      </c>
      <c r="AN833" t="s">
        <v>15</v>
      </c>
      <c r="AO833" t="s">
        <v>16</v>
      </c>
      <c r="AP833" t="s">
        <v>17</v>
      </c>
      <c r="AQ833" t="s">
        <v>18</v>
      </c>
      <c r="AR833" t="s">
        <v>19</v>
      </c>
    </row>
    <row r="834" spans="1:44" ht="13.5" customHeight="1">
      <c r="A834" s="7"/>
      <c r="B834" s="7"/>
      <c r="C834" s="7"/>
      <c r="D834" s="8"/>
      <c r="F834" s="9" t="str">
        <f>(Sheet1!AE834)</f>
        <v/>
      </c>
      <c r="G834" t="str">
        <f>IF(OR(Sheet1!AH834="Yes",Sheet1!AF834="Yes"),"\\CMFP538\"&amp;Sheet1!AK834,"")</f>
        <v/>
      </c>
      <c r="H834" t="str">
        <f>IF(G834="","",Sheet1!AK834)</f>
        <v/>
      </c>
      <c r="I834" t="str">
        <f>IF(G834="","",Sheet1!AJ834)</f>
        <v/>
      </c>
      <c r="J834" t="e">
        <f>PROPER(Sheet1!Z834)</f>
        <v>#VALUE!</v>
      </c>
      <c r="K834" t="e">
        <f>PROPER(TRIM(IF(ISERROR(Sheet1!N834),Sheet1!Q834,Sheet1!N834)))</f>
        <v>#VALUE!</v>
      </c>
      <c r="L834" t="e">
        <f>PROPER(Sheet1!V834)</f>
        <v>#VALUE!</v>
      </c>
      <c r="M834" t="str">
        <f>TRIM(IF(ISERROR(Sheet1!P834),"",Sheet1!P834))</f>
        <v/>
      </c>
      <c r="N834" s="6" t="e">
        <f>(Sheet1!AA834)</f>
        <v>#VALUE!</v>
      </c>
      <c r="O834" s="6" t="e">
        <f t="shared" si="73"/>
        <v>#VALUE!</v>
      </c>
      <c r="P834" s="6" t="e">
        <f>IF(Sheet1!X834="No","No",IF(Sheet1!X834="","No","Yes"))</f>
        <v>#VALUE!</v>
      </c>
      <c r="Q834" t="e">
        <f>(Sheet1!AB834)</f>
        <v>#VALUE!</v>
      </c>
      <c r="R834" s="6" t="e">
        <f>IF(Sheet1!F834=FALSE,Q834,Sheet1!G834&amp;Sheet1!F834)</f>
        <v>#VALUE!</v>
      </c>
      <c r="S834" s="6" t="e">
        <f t="shared" si="74"/>
        <v>#VALUE!</v>
      </c>
      <c r="T834" s="6" t="e">
        <f>IF(Sheet1!A834=0,"C=US;A= ;P=Regional Municip;O=Lisgar;S="&amp;K834&amp;";"&amp;"G="&amp;L834&amp;";"&amp;"I="&amp;M834&amp;";","C=US;A= ;P=Regional Municip;O=Lisgar;S="&amp;K834&amp;";"&amp;"G="&amp;L834&amp;Sheet1!A834&amp;";"&amp;"I="&amp;M834&amp;";")</f>
        <v>#N/A</v>
      </c>
      <c r="U834" t="str">
        <f ca="1">(Sheet1!AM834)</f>
        <v>DC1MDB02</v>
      </c>
      <c r="V834" t="e">
        <f>(Sheet1!AC834)</f>
        <v>#VALUE!</v>
      </c>
      <c r="W834" t="e">
        <f>Sheet3!D834</f>
        <v>#VALUE!</v>
      </c>
      <c r="X834" t="e">
        <f>Sheet3!E834</f>
        <v>#VALUE!</v>
      </c>
      <c r="Y834" t="str">
        <f t="shared" ref="Y834:Y897" si="78">IF(G834="","","\\CMFP538\e$\USR\"&amp;N834)</f>
        <v/>
      </c>
      <c r="Z834" t="str">
        <f>IF(ISERROR(Sheet1!AI834),"",Sheet1!AI834)</f>
        <v/>
      </c>
      <c r="AA834" t="e">
        <f>IF(Sheet1!W834="Councillors",5120,IF(Sheet1!W834="Information Technology Services Dept.",1024,IF(Sheet1!W834="City Clerk and Solicitor Dept",1953,"No")))</f>
        <v>#VALUE!</v>
      </c>
      <c r="AB834" s="5" t="s">
        <v>96</v>
      </c>
      <c r="AC834" t="e">
        <f>IF(Sheet1!W834="Councillors",4608,IF(Sheet1!W834="Information Technology Services Dept.",921,IF(Sheet1!W834="City Clerk and Solicitor Dept",1855,"No")))</f>
        <v>#VALUE!</v>
      </c>
      <c r="AD834" t="e">
        <f t="shared" si="75"/>
        <v>#VALUE!</v>
      </c>
      <c r="AE834" t="str">
        <f ca="1">IF(Sheet1!AM834="DC1MDB01","DC1",IF(Sheet1!AM834="DC1MDB02","DC1",IF(Sheet1!AM834="DC1MDB03","DC1",IF(Sheet1!AM834="DC1MDB04","DC1",IF(Sheet1!AM834="DC1MDB05","DC1",IF(Sheet1!AM834="DC1MDB06","DC1",IF(Sheet1!AM834="DC1MDB07","DC1",IF(Sheet1!AM834="DC1MDB08","DC1",IF(Sheet1!AM834="DC1MDB09","DC1",IF(Sheet1!AM834="DC1MDB10","DC1",IF(Sheet1!AM834="DC4MDB01","DC4",IF(Sheet1!AM834="DC4MDB02","DC4",IF(Sheet1!AM834="DC4MDB03","DC4",IF(Sheet1!AM834="DC4MDB04","DC4",IF(Sheet1!AM834="DC4MDB05","DC4",IF(Sheet1!AM834="DC4MDB06","DC4",IF(Sheet1!AM834="DC4MDB07","DC4",IF(Sheet1!AM834="DC4MDB08","DC4",IF(Sheet1!AM834="DC4MDB09","DC4",IF(Sheet1!AM834="DC4MDB10","DC4","$False"))))))))))))))))))))</f>
        <v>DC1</v>
      </c>
      <c r="AF834" t="s">
        <v>35</v>
      </c>
      <c r="AG834" t="e">
        <f t="shared" si="76"/>
        <v>#VALUE!</v>
      </c>
      <c r="AH834" t="e">
        <f t="shared" si="77"/>
        <v>#VALUE!</v>
      </c>
      <c r="AI834" t="s">
        <v>11</v>
      </c>
      <c r="AJ834" t="s">
        <v>12</v>
      </c>
      <c r="AK834" t="s">
        <v>13</v>
      </c>
      <c r="AL834" t="s">
        <v>14</v>
      </c>
      <c r="AM834" t="s">
        <v>5</v>
      </c>
      <c r="AN834" t="s">
        <v>15</v>
      </c>
      <c r="AO834" t="s">
        <v>16</v>
      </c>
      <c r="AP834" t="s">
        <v>17</v>
      </c>
      <c r="AQ834" t="s">
        <v>18</v>
      </c>
      <c r="AR834" t="s">
        <v>19</v>
      </c>
    </row>
    <row r="835" spans="1:44" ht="13.5" customHeight="1">
      <c r="A835" s="7"/>
      <c r="B835" s="7"/>
      <c r="C835" s="7"/>
      <c r="D835" s="8"/>
      <c r="F835" s="9" t="str">
        <f>(Sheet1!AE835)</f>
        <v/>
      </c>
      <c r="G835" t="str">
        <f>IF(OR(Sheet1!AH835="Yes",Sheet1!AF835="Yes"),"\\CMFP538\"&amp;Sheet1!AK835,"")</f>
        <v/>
      </c>
      <c r="H835" t="str">
        <f>IF(G835="","",Sheet1!AK835)</f>
        <v/>
      </c>
      <c r="I835" t="str">
        <f>IF(G835="","",Sheet1!AJ835)</f>
        <v/>
      </c>
      <c r="J835" t="e">
        <f>PROPER(Sheet1!Z835)</f>
        <v>#VALUE!</v>
      </c>
      <c r="K835" t="e">
        <f>PROPER(TRIM(IF(ISERROR(Sheet1!N835),Sheet1!Q835,Sheet1!N835)))</f>
        <v>#VALUE!</v>
      </c>
      <c r="L835" t="e">
        <f>PROPER(Sheet1!V835)</f>
        <v>#VALUE!</v>
      </c>
      <c r="M835" t="str">
        <f>TRIM(IF(ISERROR(Sheet1!P835),"",Sheet1!P835))</f>
        <v/>
      </c>
      <c r="N835" s="6" t="e">
        <f>(Sheet1!AA835)</f>
        <v>#VALUE!</v>
      </c>
      <c r="O835" s="6" t="e">
        <f t="shared" ref="O835:O898" si="79">LOWER(N835)</f>
        <v>#VALUE!</v>
      </c>
      <c r="P835" s="6" t="e">
        <f>IF(Sheet1!X835="No","No",IF(Sheet1!X835="","No","Yes"))</f>
        <v>#VALUE!</v>
      </c>
      <c r="Q835" t="e">
        <f>(Sheet1!AB835)</f>
        <v>#VALUE!</v>
      </c>
      <c r="R835" s="6" t="e">
        <f>IF(Sheet1!F835=FALSE,Q835,Sheet1!G835&amp;Sheet1!F835)</f>
        <v>#VALUE!</v>
      </c>
      <c r="S835" s="6" t="e">
        <f t="shared" ref="S835:S898" si="80">"RFAX:"&amp;Q835</f>
        <v>#VALUE!</v>
      </c>
      <c r="T835" s="6" t="e">
        <f>IF(Sheet1!A835=0,"C=US;A= ;P=Regional Municip;O=Lisgar;S="&amp;K835&amp;";"&amp;"G="&amp;L835&amp;";"&amp;"I="&amp;M835&amp;";","C=US;A= ;P=Regional Municip;O=Lisgar;S="&amp;K835&amp;";"&amp;"G="&amp;L835&amp;Sheet1!A835&amp;";"&amp;"I="&amp;M835&amp;";")</f>
        <v>#N/A</v>
      </c>
      <c r="U835" t="str">
        <f ca="1">(Sheet1!AM835)</f>
        <v>DC1MDB06</v>
      </c>
      <c r="V835" t="e">
        <f>(Sheet1!AC835)</f>
        <v>#VALUE!</v>
      </c>
      <c r="W835" t="e">
        <f>Sheet3!D835</f>
        <v>#VALUE!</v>
      </c>
      <c r="X835" t="e">
        <f>Sheet3!E835</f>
        <v>#VALUE!</v>
      </c>
      <c r="Y835" t="str">
        <f t="shared" si="78"/>
        <v/>
      </c>
      <c r="Z835" t="str">
        <f>IF(ISERROR(Sheet1!AI835),"",Sheet1!AI835)</f>
        <v/>
      </c>
      <c r="AA835" t="e">
        <f>IF(Sheet1!W835="Councillors",5120,IF(Sheet1!W835="Information Technology Services Dept.",1024,IF(Sheet1!W835="City Clerk and Solicitor Dept",1953,"No")))</f>
        <v>#VALUE!</v>
      </c>
      <c r="AB835" s="5" t="s">
        <v>96</v>
      </c>
      <c r="AC835" t="e">
        <f>IF(Sheet1!W835="Councillors",4608,IF(Sheet1!W835="Information Technology Services Dept.",921,IF(Sheet1!W835="City Clerk and Solicitor Dept",1855,"No")))</f>
        <v>#VALUE!</v>
      </c>
      <c r="AD835" t="e">
        <f t="shared" ref="AD835:AD898" si="81">IF(AC835&gt;="0","Yes","No")</f>
        <v>#VALUE!</v>
      </c>
      <c r="AE835" t="str">
        <f ca="1">IF(Sheet1!AM835="DC1MDB01","DC1",IF(Sheet1!AM835="DC1MDB02","DC1",IF(Sheet1!AM835="DC1MDB03","DC1",IF(Sheet1!AM835="DC1MDB04","DC1",IF(Sheet1!AM835="DC1MDB05","DC1",IF(Sheet1!AM835="DC1MDB06","DC1",IF(Sheet1!AM835="DC1MDB07","DC1",IF(Sheet1!AM835="DC1MDB08","DC1",IF(Sheet1!AM835="DC1MDB09","DC1",IF(Sheet1!AM835="DC1MDB10","DC1",IF(Sheet1!AM835="DC4MDB01","DC4",IF(Sheet1!AM835="DC4MDB02","DC4",IF(Sheet1!AM835="DC4MDB03","DC4",IF(Sheet1!AM835="DC4MDB04","DC4",IF(Sheet1!AM835="DC4MDB05","DC4",IF(Sheet1!AM835="DC4MDB06","DC4",IF(Sheet1!AM835="DC4MDB07","DC4",IF(Sheet1!AM835="DC4MDB08","DC4",IF(Sheet1!AM835="DC4MDB09","DC4",IF(Sheet1!AM835="DC4MDB10","DC4","$False"))))))))))))))))))))</f>
        <v>DC1</v>
      </c>
      <c r="AF835" t="s">
        <v>35</v>
      </c>
      <c r="AG835" t="e">
        <f t="shared" ref="AG835:AG898" si="82">IF(AA835=5120,"5GB",IF(AA835=1024,"1GB",IF(AA835=1953,"2GB","512MB")))</f>
        <v>#VALUE!</v>
      </c>
      <c r="AH835" t="e">
        <f t="shared" ref="AH835:AH898" si="83">IF(Q835="","","\&gt;C2C ArchiveOne Email Auto delete "&amp;AE835)</f>
        <v>#VALUE!</v>
      </c>
      <c r="AI835" t="s">
        <v>11</v>
      </c>
      <c r="AJ835" t="s">
        <v>12</v>
      </c>
      <c r="AK835" t="s">
        <v>13</v>
      </c>
      <c r="AL835" t="s">
        <v>14</v>
      </c>
      <c r="AM835" t="s">
        <v>5</v>
      </c>
      <c r="AN835" t="s">
        <v>15</v>
      </c>
      <c r="AO835" t="s">
        <v>16</v>
      </c>
      <c r="AP835" t="s">
        <v>17</v>
      </c>
      <c r="AQ835" t="s">
        <v>18</v>
      </c>
      <c r="AR835" t="s">
        <v>19</v>
      </c>
    </row>
    <row r="836" spans="1:44" ht="13.5" customHeight="1">
      <c r="A836" s="7"/>
      <c r="B836" s="7"/>
      <c r="C836" s="7"/>
      <c r="D836" s="8"/>
      <c r="F836" s="9" t="str">
        <f>(Sheet1!AE836)</f>
        <v/>
      </c>
      <c r="G836" t="str">
        <f>IF(OR(Sheet1!AH836="Yes",Sheet1!AF836="Yes"),"\\CMFP538\"&amp;Sheet1!AK836,"")</f>
        <v/>
      </c>
      <c r="H836" t="str">
        <f>IF(G836="","",Sheet1!AK836)</f>
        <v/>
      </c>
      <c r="I836" t="str">
        <f>IF(G836="","",Sheet1!AJ836)</f>
        <v/>
      </c>
      <c r="J836" t="e">
        <f>PROPER(Sheet1!Z836)</f>
        <v>#VALUE!</v>
      </c>
      <c r="K836" t="e">
        <f>PROPER(TRIM(IF(ISERROR(Sheet1!N836),Sheet1!Q836,Sheet1!N836)))</f>
        <v>#VALUE!</v>
      </c>
      <c r="L836" t="e">
        <f>PROPER(Sheet1!V836)</f>
        <v>#VALUE!</v>
      </c>
      <c r="M836" t="str">
        <f>TRIM(IF(ISERROR(Sheet1!P836),"",Sheet1!P836))</f>
        <v/>
      </c>
      <c r="N836" s="6" t="e">
        <f>(Sheet1!AA836)</f>
        <v>#VALUE!</v>
      </c>
      <c r="O836" s="6" t="e">
        <f t="shared" si="79"/>
        <v>#VALUE!</v>
      </c>
      <c r="P836" s="6" t="e">
        <f>IF(Sheet1!X836="No","No",IF(Sheet1!X836="","No","Yes"))</f>
        <v>#VALUE!</v>
      </c>
      <c r="Q836" t="e">
        <f>(Sheet1!AB836)</f>
        <v>#VALUE!</v>
      </c>
      <c r="R836" s="6" t="e">
        <f>IF(Sheet1!F836=FALSE,Q836,Sheet1!G836&amp;Sheet1!F836)</f>
        <v>#VALUE!</v>
      </c>
      <c r="S836" s="6" t="e">
        <f t="shared" si="80"/>
        <v>#VALUE!</v>
      </c>
      <c r="T836" s="6" t="e">
        <f>IF(Sheet1!A836=0,"C=US;A= ;P=Regional Municip;O=Lisgar;S="&amp;K836&amp;";"&amp;"G="&amp;L836&amp;";"&amp;"I="&amp;M836&amp;";","C=US;A= ;P=Regional Municip;O=Lisgar;S="&amp;K836&amp;";"&amp;"G="&amp;L836&amp;Sheet1!A836&amp;";"&amp;"I="&amp;M836&amp;";")</f>
        <v>#N/A</v>
      </c>
      <c r="U836" t="str">
        <f ca="1">(Sheet1!AM836)</f>
        <v>DC1MDB04</v>
      </c>
      <c r="V836" t="e">
        <f>(Sheet1!AC836)</f>
        <v>#VALUE!</v>
      </c>
      <c r="W836" t="e">
        <f>Sheet3!D836</f>
        <v>#VALUE!</v>
      </c>
      <c r="X836" t="e">
        <f>Sheet3!E836</f>
        <v>#VALUE!</v>
      </c>
      <c r="Y836" t="str">
        <f t="shared" si="78"/>
        <v/>
      </c>
      <c r="Z836" t="str">
        <f>IF(ISERROR(Sheet1!AI836),"",Sheet1!AI836)</f>
        <v/>
      </c>
      <c r="AA836" t="e">
        <f>IF(Sheet1!W836="Councillors",5120,IF(Sheet1!W836="Information Technology Services Dept.",1024,IF(Sheet1!W836="City Clerk and Solicitor Dept",1953,"No")))</f>
        <v>#VALUE!</v>
      </c>
      <c r="AB836" s="5" t="s">
        <v>96</v>
      </c>
      <c r="AC836" t="e">
        <f>IF(Sheet1!W836="Councillors",4608,IF(Sheet1!W836="Information Technology Services Dept.",921,IF(Sheet1!W836="City Clerk and Solicitor Dept",1855,"No")))</f>
        <v>#VALUE!</v>
      </c>
      <c r="AD836" t="e">
        <f t="shared" si="81"/>
        <v>#VALUE!</v>
      </c>
      <c r="AE836" t="str">
        <f ca="1">IF(Sheet1!AM836="DC1MDB01","DC1",IF(Sheet1!AM836="DC1MDB02","DC1",IF(Sheet1!AM836="DC1MDB03","DC1",IF(Sheet1!AM836="DC1MDB04","DC1",IF(Sheet1!AM836="DC1MDB05","DC1",IF(Sheet1!AM836="DC1MDB06","DC1",IF(Sheet1!AM836="DC1MDB07","DC1",IF(Sheet1!AM836="DC1MDB08","DC1",IF(Sheet1!AM836="DC1MDB09","DC1",IF(Sheet1!AM836="DC1MDB10","DC1",IF(Sheet1!AM836="DC4MDB01","DC4",IF(Sheet1!AM836="DC4MDB02","DC4",IF(Sheet1!AM836="DC4MDB03","DC4",IF(Sheet1!AM836="DC4MDB04","DC4",IF(Sheet1!AM836="DC4MDB05","DC4",IF(Sheet1!AM836="DC4MDB06","DC4",IF(Sheet1!AM836="DC4MDB07","DC4",IF(Sheet1!AM836="DC4MDB08","DC4",IF(Sheet1!AM836="DC4MDB09","DC4",IF(Sheet1!AM836="DC4MDB10","DC4","$False"))))))))))))))))))))</f>
        <v>DC1</v>
      </c>
      <c r="AF836" t="s">
        <v>35</v>
      </c>
      <c r="AG836" t="e">
        <f t="shared" si="82"/>
        <v>#VALUE!</v>
      </c>
      <c r="AH836" t="e">
        <f t="shared" si="83"/>
        <v>#VALUE!</v>
      </c>
      <c r="AI836" t="s">
        <v>11</v>
      </c>
      <c r="AJ836" t="s">
        <v>12</v>
      </c>
      <c r="AK836" t="s">
        <v>13</v>
      </c>
      <c r="AL836" t="s">
        <v>14</v>
      </c>
      <c r="AM836" t="s">
        <v>5</v>
      </c>
      <c r="AN836" t="s">
        <v>15</v>
      </c>
      <c r="AO836" t="s">
        <v>16</v>
      </c>
      <c r="AP836" t="s">
        <v>17</v>
      </c>
      <c r="AQ836" t="s">
        <v>18</v>
      </c>
      <c r="AR836" t="s">
        <v>19</v>
      </c>
    </row>
    <row r="837" spans="1:44" ht="13.5" customHeight="1">
      <c r="A837" s="7"/>
      <c r="B837" s="7"/>
      <c r="C837" s="7"/>
      <c r="D837" s="8"/>
      <c r="F837" s="9" t="str">
        <f>(Sheet1!AE837)</f>
        <v/>
      </c>
      <c r="G837" t="str">
        <f>IF(OR(Sheet1!AH837="Yes",Sheet1!AF837="Yes"),"\\CMFP538\"&amp;Sheet1!AK837,"")</f>
        <v/>
      </c>
      <c r="H837" t="str">
        <f>IF(G837="","",Sheet1!AK837)</f>
        <v/>
      </c>
      <c r="I837" t="str">
        <f>IF(G837="","",Sheet1!AJ837)</f>
        <v/>
      </c>
      <c r="J837" t="e">
        <f>PROPER(Sheet1!Z837)</f>
        <v>#VALUE!</v>
      </c>
      <c r="K837" t="e">
        <f>PROPER(TRIM(IF(ISERROR(Sheet1!N837),Sheet1!Q837,Sheet1!N837)))</f>
        <v>#VALUE!</v>
      </c>
      <c r="L837" t="e">
        <f>PROPER(Sheet1!V837)</f>
        <v>#VALUE!</v>
      </c>
      <c r="M837" t="str">
        <f>TRIM(IF(ISERROR(Sheet1!P837),"",Sheet1!P837))</f>
        <v/>
      </c>
      <c r="N837" s="6" t="e">
        <f>(Sheet1!AA837)</f>
        <v>#VALUE!</v>
      </c>
      <c r="O837" s="6" t="e">
        <f t="shared" si="79"/>
        <v>#VALUE!</v>
      </c>
      <c r="P837" s="6" t="e">
        <f>IF(Sheet1!X837="No","No",IF(Sheet1!X837="","No","Yes"))</f>
        <v>#VALUE!</v>
      </c>
      <c r="Q837" t="e">
        <f>(Sheet1!AB837)</f>
        <v>#VALUE!</v>
      </c>
      <c r="R837" s="6" t="e">
        <f>IF(Sheet1!F837=FALSE,Q837,Sheet1!G837&amp;Sheet1!F837)</f>
        <v>#VALUE!</v>
      </c>
      <c r="S837" s="6" t="e">
        <f t="shared" si="80"/>
        <v>#VALUE!</v>
      </c>
      <c r="T837" s="6" t="e">
        <f>IF(Sheet1!A837=0,"C=US;A= ;P=Regional Municip;O=Lisgar;S="&amp;K837&amp;";"&amp;"G="&amp;L837&amp;";"&amp;"I="&amp;M837&amp;";","C=US;A= ;P=Regional Municip;O=Lisgar;S="&amp;K837&amp;";"&amp;"G="&amp;L837&amp;Sheet1!A837&amp;";"&amp;"I="&amp;M837&amp;";")</f>
        <v>#N/A</v>
      </c>
      <c r="U837" t="str">
        <f ca="1">(Sheet1!AM837)</f>
        <v>DC4MDB01</v>
      </c>
      <c r="V837" t="e">
        <f>(Sheet1!AC837)</f>
        <v>#VALUE!</v>
      </c>
      <c r="W837" t="e">
        <f>Sheet3!D837</f>
        <v>#VALUE!</v>
      </c>
      <c r="X837" t="e">
        <f>Sheet3!E837</f>
        <v>#VALUE!</v>
      </c>
      <c r="Y837" t="str">
        <f t="shared" si="78"/>
        <v/>
      </c>
      <c r="Z837" t="str">
        <f>IF(ISERROR(Sheet1!AI837),"",Sheet1!AI837)</f>
        <v/>
      </c>
      <c r="AA837" t="e">
        <f>IF(Sheet1!W837="Councillors",5120,IF(Sheet1!W837="Information Technology Services Dept.",1024,IF(Sheet1!W837="City Clerk and Solicitor Dept",1953,"No")))</f>
        <v>#VALUE!</v>
      </c>
      <c r="AB837" s="5" t="s">
        <v>96</v>
      </c>
      <c r="AC837" t="e">
        <f>IF(Sheet1!W837="Councillors",4608,IF(Sheet1!W837="Information Technology Services Dept.",921,IF(Sheet1!W837="City Clerk and Solicitor Dept",1855,"No")))</f>
        <v>#VALUE!</v>
      </c>
      <c r="AD837" t="e">
        <f t="shared" si="81"/>
        <v>#VALUE!</v>
      </c>
      <c r="AE837" t="str">
        <f ca="1">IF(Sheet1!AM837="DC1MDB01","DC1",IF(Sheet1!AM837="DC1MDB02","DC1",IF(Sheet1!AM837="DC1MDB03","DC1",IF(Sheet1!AM837="DC1MDB04","DC1",IF(Sheet1!AM837="DC1MDB05","DC1",IF(Sheet1!AM837="DC1MDB06","DC1",IF(Sheet1!AM837="DC1MDB07","DC1",IF(Sheet1!AM837="DC1MDB08","DC1",IF(Sheet1!AM837="DC1MDB09","DC1",IF(Sheet1!AM837="DC1MDB10","DC1",IF(Sheet1!AM837="DC4MDB01","DC4",IF(Sheet1!AM837="DC4MDB02","DC4",IF(Sheet1!AM837="DC4MDB03","DC4",IF(Sheet1!AM837="DC4MDB04","DC4",IF(Sheet1!AM837="DC4MDB05","DC4",IF(Sheet1!AM837="DC4MDB06","DC4",IF(Sheet1!AM837="DC4MDB07","DC4",IF(Sheet1!AM837="DC4MDB08","DC4",IF(Sheet1!AM837="DC4MDB09","DC4",IF(Sheet1!AM837="DC4MDB10","DC4","$False"))))))))))))))))))))</f>
        <v>DC4</v>
      </c>
      <c r="AF837" t="s">
        <v>35</v>
      </c>
      <c r="AG837" t="e">
        <f t="shared" si="82"/>
        <v>#VALUE!</v>
      </c>
      <c r="AH837" t="e">
        <f t="shared" si="83"/>
        <v>#VALUE!</v>
      </c>
      <c r="AI837" t="s">
        <v>11</v>
      </c>
      <c r="AJ837" t="s">
        <v>12</v>
      </c>
      <c r="AK837" t="s">
        <v>13</v>
      </c>
      <c r="AL837" t="s">
        <v>14</v>
      </c>
      <c r="AM837" t="s">
        <v>5</v>
      </c>
      <c r="AN837" t="s">
        <v>15</v>
      </c>
      <c r="AO837" t="s">
        <v>16</v>
      </c>
      <c r="AP837" t="s">
        <v>17</v>
      </c>
      <c r="AQ837" t="s">
        <v>18</v>
      </c>
      <c r="AR837" t="s">
        <v>19</v>
      </c>
    </row>
    <row r="838" spans="1:44" ht="13.5" customHeight="1">
      <c r="A838" s="7"/>
      <c r="B838" s="7"/>
      <c r="C838" s="7"/>
      <c r="D838" s="8"/>
      <c r="F838" s="9" t="str">
        <f>(Sheet1!AE838)</f>
        <v/>
      </c>
      <c r="G838" t="str">
        <f>IF(OR(Sheet1!AH838="Yes",Sheet1!AF838="Yes"),"\\CMFP538\"&amp;Sheet1!AK838,"")</f>
        <v/>
      </c>
      <c r="H838" t="str">
        <f>IF(G838="","",Sheet1!AK838)</f>
        <v/>
      </c>
      <c r="I838" t="str">
        <f>IF(G838="","",Sheet1!AJ838)</f>
        <v/>
      </c>
      <c r="J838" t="e">
        <f>PROPER(Sheet1!Z838)</f>
        <v>#VALUE!</v>
      </c>
      <c r="K838" t="e">
        <f>PROPER(TRIM(IF(ISERROR(Sheet1!N838),Sheet1!Q838,Sheet1!N838)))</f>
        <v>#VALUE!</v>
      </c>
      <c r="L838" t="e">
        <f>PROPER(Sheet1!V838)</f>
        <v>#VALUE!</v>
      </c>
      <c r="M838" t="str">
        <f>TRIM(IF(ISERROR(Sheet1!P838),"",Sheet1!P838))</f>
        <v/>
      </c>
      <c r="N838" s="6" t="e">
        <f>(Sheet1!AA838)</f>
        <v>#VALUE!</v>
      </c>
      <c r="O838" s="6" t="e">
        <f t="shared" si="79"/>
        <v>#VALUE!</v>
      </c>
      <c r="P838" s="6" t="e">
        <f>IF(Sheet1!X838="No","No",IF(Sheet1!X838="","No","Yes"))</f>
        <v>#VALUE!</v>
      </c>
      <c r="Q838" t="e">
        <f>(Sheet1!AB838)</f>
        <v>#VALUE!</v>
      </c>
      <c r="R838" s="6" t="e">
        <f>IF(Sheet1!F838=FALSE,Q838,Sheet1!G838&amp;Sheet1!F838)</f>
        <v>#VALUE!</v>
      </c>
      <c r="S838" s="6" t="e">
        <f t="shared" si="80"/>
        <v>#VALUE!</v>
      </c>
      <c r="T838" s="6" t="e">
        <f>IF(Sheet1!A838=0,"C=US;A= ;P=Regional Municip;O=Lisgar;S="&amp;K838&amp;";"&amp;"G="&amp;L838&amp;";"&amp;"I="&amp;M838&amp;";","C=US;A= ;P=Regional Municip;O=Lisgar;S="&amp;K838&amp;";"&amp;"G="&amp;L838&amp;Sheet1!A838&amp;";"&amp;"I="&amp;M838&amp;";")</f>
        <v>#N/A</v>
      </c>
      <c r="U838" t="str">
        <f ca="1">(Sheet1!AM838)</f>
        <v>DC4MDB05</v>
      </c>
      <c r="V838" t="e">
        <f>(Sheet1!AC838)</f>
        <v>#VALUE!</v>
      </c>
      <c r="W838" t="e">
        <f>Sheet3!D838</f>
        <v>#VALUE!</v>
      </c>
      <c r="X838" t="e">
        <f>Sheet3!E838</f>
        <v>#VALUE!</v>
      </c>
      <c r="Y838" t="str">
        <f t="shared" si="78"/>
        <v/>
      </c>
      <c r="Z838" t="str">
        <f>IF(ISERROR(Sheet1!AI838),"",Sheet1!AI838)</f>
        <v/>
      </c>
      <c r="AA838" t="e">
        <f>IF(Sheet1!W838="Councillors",5120,IF(Sheet1!W838="Information Technology Services Dept.",1024,IF(Sheet1!W838="City Clerk and Solicitor Dept",1953,"No")))</f>
        <v>#VALUE!</v>
      </c>
      <c r="AB838" s="5" t="s">
        <v>96</v>
      </c>
      <c r="AC838" t="e">
        <f>IF(Sheet1!W838="Councillors",4608,IF(Sheet1!W838="Information Technology Services Dept.",921,IF(Sheet1!W838="City Clerk and Solicitor Dept",1855,"No")))</f>
        <v>#VALUE!</v>
      </c>
      <c r="AD838" t="e">
        <f t="shared" si="81"/>
        <v>#VALUE!</v>
      </c>
      <c r="AE838" t="str">
        <f ca="1">IF(Sheet1!AM838="DC1MDB01","DC1",IF(Sheet1!AM838="DC1MDB02","DC1",IF(Sheet1!AM838="DC1MDB03","DC1",IF(Sheet1!AM838="DC1MDB04","DC1",IF(Sheet1!AM838="DC1MDB05","DC1",IF(Sheet1!AM838="DC1MDB06","DC1",IF(Sheet1!AM838="DC1MDB07","DC1",IF(Sheet1!AM838="DC1MDB08","DC1",IF(Sheet1!AM838="DC1MDB09","DC1",IF(Sheet1!AM838="DC1MDB10","DC1",IF(Sheet1!AM838="DC4MDB01","DC4",IF(Sheet1!AM838="DC4MDB02","DC4",IF(Sheet1!AM838="DC4MDB03","DC4",IF(Sheet1!AM838="DC4MDB04","DC4",IF(Sheet1!AM838="DC4MDB05","DC4",IF(Sheet1!AM838="DC4MDB06","DC4",IF(Sheet1!AM838="DC4MDB07","DC4",IF(Sheet1!AM838="DC4MDB08","DC4",IF(Sheet1!AM838="DC4MDB09","DC4",IF(Sheet1!AM838="DC4MDB10","DC4","$False"))))))))))))))))))))</f>
        <v>DC4</v>
      </c>
      <c r="AF838" t="s">
        <v>35</v>
      </c>
      <c r="AG838" t="e">
        <f t="shared" si="82"/>
        <v>#VALUE!</v>
      </c>
      <c r="AH838" t="e">
        <f t="shared" si="83"/>
        <v>#VALUE!</v>
      </c>
      <c r="AI838" t="s">
        <v>11</v>
      </c>
      <c r="AJ838" t="s">
        <v>12</v>
      </c>
      <c r="AK838" t="s">
        <v>13</v>
      </c>
      <c r="AL838" t="s">
        <v>14</v>
      </c>
      <c r="AM838" t="s">
        <v>5</v>
      </c>
      <c r="AN838" t="s">
        <v>15</v>
      </c>
      <c r="AO838" t="s">
        <v>16</v>
      </c>
      <c r="AP838" t="s">
        <v>17</v>
      </c>
      <c r="AQ838" t="s">
        <v>18</v>
      </c>
      <c r="AR838" t="s">
        <v>19</v>
      </c>
    </row>
    <row r="839" spans="1:44" ht="13.5" customHeight="1">
      <c r="A839" s="7"/>
      <c r="B839" s="7"/>
      <c r="C839" s="7"/>
      <c r="D839" s="8"/>
      <c r="F839" s="9" t="str">
        <f>(Sheet1!AE839)</f>
        <v/>
      </c>
      <c r="G839" t="str">
        <f>IF(OR(Sheet1!AH839="Yes",Sheet1!AF839="Yes"),"\\CMFP538\"&amp;Sheet1!AK839,"")</f>
        <v/>
      </c>
      <c r="H839" t="str">
        <f>IF(G839="","",Sheet1!AK839)</f>
        <v/>
      </c>
      <c r="I839" t="str">
        <f>IF(G839="","",Sheet1!AJ839)</f>
        <v/>
      </c>
      <c r="J839" t="e">
        <f>PROPER(Sheet1!Z839)</f>
        <v>#VALUE!</v>
      </c>
      <c r="K839" t="e">
        <f>PROPER(TRIM(IF(ISERROR(Sheet1!N839),Sheet1!Q839,Sheet1!N839)))</f>
        <v>#VALUE!</v>
      </c>
      <c r="L839" t="e">
        <f>PROPER(Sheet1!V839)</f>
        <v>#VALUE!</v>
      </c>
      <c r="M839" t="str">
        <f>TRIM(IF(ISERROR(Sheet1!P839),"",Sheet1!P839))</f>
        <v/>
      </c>
      <c r="N839" s="6" t="e">
        <f>(Sheet1!AA839)</f>
        <v>#VALUE!</v>
      </c>
      <c r="O839" s="6" t="e">
        <f t="shared" si="79"/>
        <v>#VALUE!</v>
      </c>
      <c r="P839" s="6" t="e">
        <f>IF(Sheet1!X839="No","No",IF(Sheet1!X839="","No","Yes"))</f>
        <v>#VALUE!</v>
      </c>
      <c r="Q839" t="e">
        <f>(Sheet1!AB839)</f>
        <v>#VALUE!</v>
      </c>
      <c r="R839" s="6" t="e">
        <f>IF(Sheet1!F839=FALSE,Q839,Sheet1!G839&amp;Sheet1!F839)</f>
        <v>#VALUE!</v>
      </c>
      <c r="S839" s="6" t="e">
        <f t="shared" si="80"/>
        <v>#VALUE!</v>
      </c>
      <c r="T839" s="6" t="e">
        <f>IF(Sheet1!A839=0,"C=US;A= ;P=Regional Municip;O=Lisgar;S="&amp;K839&amp;";"&amp;"G="&amp;L839&amp;";"&amp;"I="&amp;M839&amp;";","C=US;A= ;P=Regional Municip;O=Lisgar;S="&amp;K839&amp;";"&amp;"G="&amp;L839&amp;Sheet1!A839&amp;";"&amp;"I="&amp;M839&amp;";")</f>
        <v>#N/A</v>
      </c>
      <c r="U839" t="str">
        <f ca="1">(Sheet1!AM839)</f>
        <v>DC4MDB09</v>
      </c>
      <c r="V839" t="e">
        <f>(Sheet1!AC839)</f>
        <v>#VALUE!</v>
      </c>
      <c r="W839" t="e">
        <f>Sheet3!D839</f>
        <v>#VALUE!</v>
      </c>
      <c r="X839" t="e">
        <f>Sheet3!E839</f>
        <v>#VALUE!</v>
      </c>
      <c r="Y839" t="str">
        <f t="shared" si="78"/>
        <v/>
      </c>
      <c r="Z839" t="str">
        <f>IF(ISERROR(Sheet1!AI839),"",Sheet1!AI839)</f>
        <v/>
      </c>
      <c r="AA839" t="e">
        <f>IF(Sheet1!W839="Councillors",5120,IF(Sheet1!W839="Information Technology Services Dept.",1024,IF(Sheet1!W839="City Clerk and Solicitor Dept",1953,"No")))</f>
        <v>#VALUE!</v>
      </c>
      <c r="AB839" s="5" t="s">
        <v>96</v>
      </c>
      <c r="AC839" t="e">
        <f>IF(Sheet1!W839="Councillors",4608,IF(Sheet1!W839="Information Technology Services Dept.",921,IF(Sheet1!W839="City Clerk and Solicitor Dept",1855,"No")))</f>
        <v>#VALUE!</v>
      </c>
      <c r="AD839" t="e">
        <f t="shared" si="81"/>
        <v>#VALUE!</v>
      </c>
      <c r="AE839" t="str">
        <f ca="1">IF(Sheet1!AM839="DC1MDB01","DC1",IF(Sheet1!AM839="DC1MDB02","DC1",IF(Sheet1!AM839="DC1MDB03","DC1",IF(Sheet1!AM839="DC1MDB04","DC1",IF(Sheet1!AM839="DC1MDB05","DC1",IF(Sheet1!AM839="DC1MDB06","DC1",IF(Sheet1!AM839="DC1MDB07","DC1",IF(Sheet1!AM839="DC1MDB08","DC1",IF(Sheet1!AM839="DC1MDB09","DC1",IF(Sheet1!AM839="DC1MDB10","DC1",IF(Sheet1!AM839="DC4MDB01","DC4",IF(Sheet1!AM839="DC4MDB02","DC4",IF(Sheet1!AM839="DC4MDB03","DC4",IF(Sheet1!AM839="DC4MDB04","DC4",IF(Sheet1!AM839="DC4MDB05","DC4",IF(Sheet1!AM839="DC4MDB06","DC4",IF(Sheet1!AM839="DC4MDB07","DC4",IF(Sheet1!AM839="DC4MDB08","DC4",IF(Sheet1!AM839="DC4MDB09","DC4",IF(Sheet1!AM839="DC4MDB10","DC4","$False"))))))))))))))))))))</f>
        <v>DC4</v>
      </c>
      <c r="AF839" t="s">
        <v>35</v>
      </c>
      <c r="AG839" t="e">
        <f t="shared" si="82"/>
        <v>#VALUE!</v>
      </c>
      <c r="AH839" t="e">
        <f t="shared" si="83"/>
        <v>#VALUE!</v>
      </c>
      <c r="AI839" t="s">
        <v>11</v>
      </c>
      <c r="AJ839" t="s">
        <v>12</v>
      </c>
      <c r="AK839" t="s">
        <v>13</v>
      </c>
      <c r="AL839" t="s">
        <v>14</v>
      </c>
      <c r="AM839" t="s">
        <v>5</v>
      </c>
      <c r="AN839" t="s">
        <v>15</v>
      </c>
      <c r="AO839" t="s">
        <v>16</v>
      </c>
      <c r="AP839" t="s">
        <v>17</v>
      </c>
      <c r="AQ839" t="s">
        <v>18</v>
      </c>
      <c r="AR839" t="s">
        <v>19</v>
      </c>
    </row>
    <row r="840" spans="1:44" ht="13.5" customHeight="1">
      <c r="A840" s="7"/>
      <c r="B840" s="7"/>
      <c r="C840" s="7"/>
      <c r="D840" s="8"/>
      <c r="F840" s="9" t="str">
        <f>(Sheet1!AE840)</f>
        <v/>
      </c>
      <c r="G840" t="str">
        <f>IF(OR(Sheet1!AH840="Yes",Sheet1!AF840="Yes"),"\\CMFP538\"&amp;Sheet1!AK840,"")</f>
        <v/>
      </c>
      <c r="H840" t="str">
        <f>IF(G840="","",Sheet1!AK840)</f>
        <v/>
      </c>
      <c r="I840" t="str">
        <f>IF(G840="","",Sheet1!AJ840)</f>
        <v/>
      </c>
      <c r="J840" t="e">
        <f>PROPER(Sheet1!Z840)</f>
        <v>#VALUE!</v>
      </c>
      <c r="K840" t="e">
        <f>PROPER(TRIM(IF(ISERROR(Sheet1!N840),Sheet1!Q840,Sheet1!N840)))</f>
        <v>#VALUE!</v>
      </c>
      <c r="L840" t="e">
        <f>PROPER(Sheet1!V840)</f>
        <v>#VALUE!</v>
      </c>
      <c r="M840" t="str">
        <f>TRIM(IF(ISERROR(Sheet1!P840),"",Sheet1!P840))</f>
        <v/>
      </c>
      <c r="N840" s="6" t="e">
        <f>(Sheet1!AA840)</f>
        <v>#VALUE!</v>
      </c>
      <c r="O840" s="6" t="e">
        <f t="shared" si="79"/>
        <v>#VALUE!</v>
      </c>
      <c r="P840" s="6" t="e">
        <f>IF(Sheet1!X840="No","No",IF(Sheet1!X840="","No","Yes"))</f>
        <v>#VALUE!</v>
      </c>
      <c r="Q840" t="e">
        <f>(Sheet1!AB840)</f>
        <v>#VALUE!</v>
      </c>
      <c r="R840" s="6" t="e">
        <f>IF(Sheet1!F840=FALSE,Q840,Sheet1!G840&amp;Sheet1!F840)</f>
        <v>#VALUE!</v>
      </c>
      <c r="S840" s="6" t="e">
        <f t="shared" si="80"/>
        <v>#VALUE!</v>
      </c>
      <c r="T840" s="6" t="e">
        <f>IF(Sheet1!A840=0,"C=US;A= ;P=Regional Municip;O=Lisgar;S="&amp;K840&amp;";"&amp;"G="&amp;L840&amp;";"&amp;"I="&amp;M840&amp;";","C=US;A= ;P=Regional Municip;O=Lisgar;S="&amp;K840&amp;";"&amp;"G="&amp;L840&amp;Sheet1!A840&amp;";"&amp;"I="&amp;M840&amp;";")</f>
        <v>#N/A</v>
      </c>
      <c r="U840" t="str">
        <f ca="1">(Sheet1!AM840)</f>
        <v>DC1MDB07</v>
      </c>
      <c r="V840" t="e">
        <f>(Sheet1!AC840)</f>
        <v>#VALUE!</v>
      </c>
      <c r="W840" t="e">
        <f>Sheet3!D840</f>
        <v>#VALUE!</v>
      </c>
      <c r="X840" t="e">
        <f>Sheet3!E840</f>
        <v>#VALUE!</v>
      </c>
      <c r="Y840" t="str">
        <f t="shared" si="78"/>
        <v/>
      </c>
      <c r="Z840" t="str">
        <f>IF(ISERROR(Sheet1!AI840),"",Sheet1!AI840)</f>
        <v/>
      </c>
      <c r="AA840" t="e">
        <f>IF(Sheet1!W840="Councillors",5120,IF(Sheet1!W840="Information Technology Services Dept.",1024,IF(Sheet1!W840="City Clerk and Solicitor Dept",1953,"No")))</f>
        <v>#VALUE!</v>
      </c>
      <c r="AB840" s="5" t="s">
        <v>96</v>
      </c>
      <c r="AC840" t="e">
        <f>IF(Sheet1!W840="Councillors",4608,IF(Sheet1!W840="Information Technology Services Dept.",921,IF(Sheet1!W840="City Clerk and Solicitor Dept",1855,"No")))</f>
        <v>#VALUE!</v>
      </c>
      <c r="AD840" t="e">
        <f t="shared" si="81"/>
        <v>#VALUE!</v>
      </c>
      <c r="AE840" t="str">
        <f ca="1">IF(Sheet1!AM840="DC1MDB01","DC1",IF(Sheet1!AM840="DC1MDB02","DC1",IF(Sheet1!AM840="DC1MDB03","DC1",IF(Sheet1!AM840="DC1MDB04","DC1",IF(Sheet1!AM840="DC1MDB05","DC1",IF(Sheet1!AM840="DC1MDB06","DC1",IF(Sheet1!AM840="DC1MDB07","DC1",IF(Sheet1!AM840="DC1MDB08","DC1",IF(Sheet1!AM840="DC1MDB09","DC1",IF(Sheet1!AM840="DC1MDB10","DC1",IF(Sheet1!AM840="DC4MDB01","DC4",IF(Sheet1!AM840="DC4MDB02","DC4",IF(Sheet1!AM840="DC4MDB03","DC4",IF(Sheet1!AM840="DC4MDB04","DC4",IF(Sheet1!AM840="DC4MDB05","DC4",IF(Sheet1!AM840="DC4MDB06","DC4",IF(Sheet1!AM840="DC4MDB07","DC4",IF(Sheet1!AM840="DC4MDB08","DC4",IF(Sheet1!AM840="DC4MDB09","DC4",IF(Sheet1!AM840="DC4MDB10","DC4","$False"))))))))))))))))))))</f>
        <v>DC1</v>
      </c>
      <c r="AF840" t="s">
        <v>35</v>
      </c>
      <c r="AG840" t="e">
        <f t="shared" si="82"/>
        <v>#VALUE!</v>
      </c>
      <c r="AH840" t="e">
        <f t="shared" si="83"/>
        <v>#VALUE!</v>
      </c>
      <c r="AI840" t="s">
        <v>11</v>
      </c>
      <c r="AJ840" t="s">
        <v>12</v>
      </c>
      <c r="AK840" t="s">
        <v>13</v>
      </c>
      <c r="AL840" t="s">
        <v>14</v>
      </c>
      <c r="AM840" t="s">
        <v>5</v>
      </c>
      <c r="AN840" t="s">
        <v>15</v>
      </c>
      <c r="AO840" t="s">
        <v>16</v>
      </c>
      <c r="AP840" t="s">
        <v>17</v>
      </c>
      <c r="AQ840" t="s">
        <v>18</v>
      </c>
      <c r="AR840" t="s">
        <v>19</v>
      </c>
    </row>
    <row r="841" spans="1:44" ht="13.5" customHeight="1">
      <c r="A841" s="7"/>
      <c r="B841" s="7"/>
      <c r="C841" s="7"/>
      <c r="D841" s="8"/>
      <c r="F841" s="9" t="str">
        <f>(Sheet1!AE841)</f>
        <v/>
      </c>
      <c r="G841" t="str">
        <f>IF(OR(Sheet1!AH841="Yes",Sheet1!AF841="Yes"),"\\CMFP538\"&amp;Sheet1!AK841,"")</f>
        <v/>
      </c>
      <c r="H841" t="str">
        <f>IF(G841="","",Sheet1!AK841)</f>
        <v/>
      </c>
      <c r="I841" t="str">
        <f>IF(G841="","",Sheet1!AJ841)</f>
        <v/>
      </c>
      <c r="J841" t="e">
        <f>PROPER(Sheet1!Z841)</f>
        <v>#VALUE!</v>
      </c>
      <c r="K841" t="e">
        <f>PROPER(TRIM(IF(ISERROR(Sheet1!N841),Sheet1!Q841,Sheet1!N841)))</f>
        <v>#VALUE!</v>
      </c>
      <c r="L841" t="e">
        <f>PROPER(Sheet1!V841)</f>
        <v>#VALUE!</v>
      </c>
      <c r="M841" t="str">
        <f>TRIM(IF(ISERROR(Sheet1!P841),"",Sheet1!P841))</f>
        <v/>
      </c>
      <c r="N841" s="6" t="e">
        <f>(Sheet1!AA841)</f>
        <v>#VALUE!</v>
      </c>
      <c r="O841" s="6" t="e">
        <f t="shared" si="79"/>
        <v>#VALUE!</v>
      </c>
      <c r="P841" s="6" t="e">
        <f>IF(Sheet1!X841="No","No",IF(Sheet1!X841="","No","Yes"))</f>
        <v>#VALUE!</v>
      </c>
      <c r="Q841" t="e">
        <f>(Sheet1!AB841)</f>
        <v>#VALUE!</v>
      </c>
      <c r="R841" s="6" t="e">
        <f>IF(Sheet1!F841=FALSE,Q841,Sheet1!G841&amp;Sheet1!F841)</f>
        <v>#VALUE!</v>
      </c>
      <c r="S841" s="6" t="e">
        <f t="shared" si="80"/>
        <v>#VALUE!</v>
      </c>
      <c r="T841" s="6" t="e">
        <f>IF(Sheet1!A841=0,"C=US;A= ;P=Regional Municip;O=Lisgar;S="&amp;K841&amp;";"&amp;"G="&amp;L841&amp;";"&amp;"I="&amp;M841&amp;";","C=US;A= ;P=Regional Municip;O=Lisgar;S="&amp;K841&amp;";"&amp;"G="&amp;L841&amp;Sheet1!A841&amp;";"&amp;"I="&amp;M841&amp;";")</f>
        <v>#N/A</v>
      </c>
      <c r="U841" t="str">
        <f ca="1">(Sheet1!AM841)</f>
        <v>DC1MDB05</v>
      </c>
      <c r="V841" t="e">
        <f>(Sheet1!AC841)</f>
        <v>#VALUE!</v>
      </c>
      <c r="W841" t="e">
        <f>Sheet3!D841</f>
        <v>#VALUE!</v>
      </c>
      <c r="X841" t="e">
        <f>Sheet3!E841</f>
        <v>#VALUE!</v>
      </c>
      <c r="Y841" t="str">
        <f t="shared" si="78"/>
        <v/>
      </c>
      <c r="Z841" t="str">
        <f>IF(ISERROR(Sheet1!AI841),"",Sheet1!AI841)</f>
        <v/>
      </c>
      <c r="AA841" t="e">
        <f>IF(Sheet1!W841="Councillors",5120,IF(Sheet1!W841="Information Technology Services Dept.",1024,IF(Sheet1!W841="City Clerk and Solicitor Dept",1953,"No")))</f>
        <v>#VALUE!</v>
      </c>
      <c r="AB841" s="5" t="s">
        <v>96</v>
      </c>
      <c r="AC841" t="e">
        <f>IF(Sheet1!W841="Councillors",4608,IF(Sheet1!W841="Information Technology Services Dept.",921,IF(Sheet1!W841="City Clerk and Solicitor Dept",1855,"No")))</f>
        <v>#VALUE!</v>
      </c>
      <c r="AD841" t="e">
        <f t="shared" si="81"/>
        <v>#VALUE!</v>
      </c>
      <c r="AE841" t="str">
        <f ca="1">IF(Sheet1!AM841="DC1MDB01","DC1",IF(Sheet1!AM841="DC1MDB02","DC1",IF(Sheet1!AM841="DC1MDB03","DC1",IF(Sheet1!AM841="DC1MDB04","DC1",IF(Sheet1!AM841="DC1MDB05","DC1",IF(Sheet1!AM841="DC1MDB06","DC1",IF(Sheet1!AM841="DC1MDB07","DC1",IF(Sheet1!AM841="DC1MDB08","DC1",IF(Sheet1!AM841="DC1MDB09","DC1",IF(Sheet1!AM841="DC1MDB10","DC1",IF(Sheet1!AM841="DC4MDB01","DC4",IF(Sheet1!AM841="DC4MDB02","DC4",IF(Sheet1!AM841="DC4MDB03","DC4",IF(Sheet1!AM841="DC4MDB04","DC4",IF(Sheet1!AM841="DC4MDB05","DC4",IF(Sheet1!AM841="DC4MDB06","DC4",IF(Sheet1!AM841="DC4MDB07","DC4",IF(Sheet1!AM841="DC4MDB08","DC4",IF(Sheet1!AM841="DC4MDB09","DC4",IF(Sheet1!AM841="DC4MDB10","DC4","$False"))))))))))))))))))))</f>
        <v>DC1</v>
      </c>
      <c r="AF841" t="s">
        <v>35</v>
      </c>
      <c r="AG841" t="e">
        <f t="shared" si="82"/>
        <v>#VALUE!</v>
      </c>
      <c r="AH841" t="e">
        <f t="shared" si="83"/>
        <v>#VALUE!</v>
      </c>
      <c r="AI841" t="s">
        <v>11</v>
      </c>
      <c r="AJ841" t="s">
        <v>12</v>
      </c>
      <c r="AK841" t="s">
        <v>13</v>
      </c>
      <c r="AL841" t="s">
        <v>14</v>
      </c>
      <c r="AM841" t="s">
        <v>5</v>
      </c>
      <c r="AN841" t="s">
        <v>15</v>
      </c>
      <c r="AO841" t="s">
        <v>16</v>
      </c>
      <c r="AP841" t="s">
        <v>17</v>
      </c>
      <c r="AQ841" t="s">
        <v>18</v>
      </c>
      <c r="AR841" t="s">
        <v>19</v>
      </c>
    </row>
    <row r="842" spans="1:44" ht="13.5" customHeight="1">
      <c r="A842" s="7"/>
      <c r="B842" s="7"/>
      <c r="C842" s="7"/>
      <c r="D842" s="8"/>
      <c r="F842" s="9" t="str">
        <f>(Sheet1!AE842)</f>
        <v/>
      </c>
      <c r="G842" t="str">
        <f>IF(OR(Sheet1!AH842="Yes",Sheet1!AF842="Yes"),"\\CMFP538\"&amp;Sheet1!AK842,"")</f>
        <v/>
      </c>
      <c r="H842" t="str">
        <f>IF(G842="","",Sheet1!AK842)</f>
        <v/>
      </c>
      <c r="I842" t="str">
        <f>IF(G842="","",Sheet1!AJ842)</f>
        <v/>
      </c>
      <c r="J842" t="e">
        <f>PROPER(Sheet1!Z842)</f>
        <v>#VALUE!</v>
      </c>
      <c r="K842" t="e">
        <f>PROPER(TRIM(IF(ISERROR(Sheet1!N842),Sheet1!Q842,Sheet1!N842)))</f>
        <v>#VALUE!</v>
      </c>
      <c r="L842" t="e">
        <f>PROPER(Sheet1!V842)</f>
        <v>#VALUE!</v>
      </c>
      <c r="M842" t="str">
        <f>TRIM(IF(ISERROR(Sheet1!P842),"",Sheet1!P842))</f>
        <v/>
      </c>
      <c r="N842" s="6" t="e">
        <f>(Sheet1!AA842)</f>
        <v>#VALUE!</v>
      </c>
      <c r="O842" s="6" t="e">
        <f t="shared" si="79"/>
        <v>#VALUE!</v>
      </c>
      <c r="P842" s="6" t="e">
        <f>IF(Sheet1!X842="No","No",IF(Sheet1!X842="","No","Yes"))</f>
        <v>#VALUE!</v>
      </c>
      <c r="Q842" t="e">
        <f>(Sheet1!AB842)</f>
        <v>#VALUE!</v>
      </c>
      <c r="R842" s="6" t="e">
        <f>IF(Sheet1!F842=FALSE,Q842,Sheet1!G842&amp;Sheet1!F842)</f>
        <v>#VALUE!</v>
      </c>
      <c r="S842" s="6" t="e">
        <f t="shared" si="80"/>
        <v>#VALUE!</v>
      </c>
      <c r="T842" s="6" t="e">
        <f>IF(Sheet1!A842=0,"C=US;A= ;P=Regional Municip;O=Lisgar;S="&amp;K842&amp;";"&amp;"G="&amp;L842&amp;";"&amp;"I="&amp;M842&amp;";","C=US;A= ;P=Regional Municip;O=Lisgar;S="&amp;K842&amp;";"&amp;"G="&amp;L842&amp;Sheet1!A842&amp;";"&amp;"I="&amp;M842&amp;";")</f>
        <v>#N/A</v>
      </c>
      <c r="U842" t="str">
        <f ca="1">(Sheet1!AM842)</f>
        <v>DC4MDB05</v>
      </c>
      <c r="V842" t="e">
        <f>(Sheet1!AC842)</f>
        <v>#VALUE!</v>
      </c>
      <c r="W842" t="e">
        <f>Sheet3!D842</f>
        <v>#VALUE!</v>
      </c>
      <c r="X842" t="e">
        <f>Sheet3!E842</f>
        <v>#VALUE!</v>
      </c>
      <c r="Y842" t="str">
        <f t="shared" si="78"/>
        <v/>
      </c>
      <c r="Z842" t="str">
        <f>IF(ISERROR(Sheet1!AI842),"",Sheet1!AI842)</f>
        <v/>
      </c>
      <c r="AA842" t="e">
        <f>IF(Sheet1!W842="Councillors",5120,IF(Sheet1!W842="Information Technology Services Dept.",1024,IF(Sheet1!W842="City Clerk and Solicitor Dept",1953,"No")))</f>
        <v>#VALUE!</v>
      </c>
      <c r="AB842" s="5" t="s">
        <v>96</v>
      </c>
      <c r="AC842" t="e">
        <f>IF(Sheet1!W842="Councillors",4608,IF(Sheet1!W842="Information Technology Services Dept.",921,IF(Sheet1!W842="City Clerk and Solicitor Dept",1855,"No")))</f>
        <v>#VALUE!</v>
      </c>
      <c r="AD842" t="e">
        <f t="shared" si="81"/>
        <v>#VALUE!</v>
      </c>
      <c r="AE842" t="str">
        <f ca="1">IF(Sheet1!AM842="DC1MDB01","DC1",IF(Sheet1!AM842="DC1MDB02","DC1",IF(Sheet1!AM842="DC1MDB03","DC1",IF(Sheet1!AM842="DC1MDB04","DC1",IF(Sheet1!AM842="DC1MDB05","DC1",IF(Sheet1!AM842="DC1MDB06","DC1",IF(Sheet1!AM842="DC1MDB07","DC1",IF(Sheet1!AM842="DC1MDB08","DC1",IF(Sheet1!AM842="DC1MDB09","DC1",IF(Sheet1!AM842="DC1MDB10","DC1",IF(Sheet1!AM842="DC4MDB01","DC4",IF(Sheet1!AM842="DC4MDB02","DC4",IF(Sheet1!AM842="DC4MDB03","DC4",IF(Sheet1!AM842="DC4MDB04","DC4",IF(Sheet1!AM842="DC4MDB05","DC4",IF(Sheet1!AM842="DC4MDB06","DC4",IF(Sheet1!AM842="DC4MDB07","DC4",IF(Sheet1!AM842="DC4MDB08","DC4",IF(Sheet1!AM842="DC4MDB09","DC4",IF(Sheet1!AM842="DC4MDB10","DC4","$False"))))))))))))))))))))</f>
        <v>DC4</v>
      </c>
      <c r="AF842" t="s">
        <v>35</v>
      </c>
      <c r="AG842" t="e">
        <f t="shared" si="82"/>
        <v>#VALUE!</v>
      </c>
      <c r="AH842" t="e">
        <f t="shared" si="83"/>
        <v>#VALUE!</v>
      </c>
      <c r="AI842" t="s">
        <v>11</v>
      </c>
      <c r="AJ842" t="s">
        <v>12</v>
      </c>
      <c r="AK842" t="s">
        <v>13</v>
      </c>
      <c r="AL842" t="s">
        <v>14</v>
      </c>
      <c r="AM842" t="s">
        <v>5</v>
      </c>
      <c r="AN842" t="s">
        <v>15</v>
      </c>
      <c r="AO842" t="s">
        <v>16</v>
      </c>
      <c r="AP842" t="s">
        <v>17</v>
      </c>
      <c r="AQ842" t="s">
        <v>18</v>
      </c>
      <c r="AR842" t="s">
        <v>19</v>
      </c>
    </row>
    <row r="843" spans="1:44" ht="13.5" customHeight="1">
      <c r="A843" s="7"/>
      <c r="B843" s="7"/>
      <c r="C843" s="7"/>
      <c r="D843" s="8"/>
      <c r="F843" s="9" t="str">
        <f>(Sheet1!AE843)</f>
        <v/>
      </c>
      <c r="G843" t="str">
        <f>IF(OR(Sheet1!AH843="Yes",Sheet1!AF843="Yes"),"\\CMFP538\"&amp;Sheet1!AK843,"")</f>
        <v/>
      </c>
      <c r="H843" t="str">
        <f>IF(G843="","",Sheet1!AK843)</f>
        <v/>
      </c>
      <c r="I843" t="str">
        <f>IF(G843="","",Sheet1!AJ843)</f>
        <v/>
      </c>
      <c r="J843" t="e">
        <f>PROPER(Sheet1!Z843)</f>
        <v>#VALUE!</v>
      </c>
      <c r="K843" t="e">
        <f>PROPER(TRIM(IF(ISERROR(Sheet1!N843),Sheet1!Q843,Sheet1!N843)))</f>
        <v>#VALUE!</v>
      </c>
      <c r="L843" t="e">
        <f>PROPER(Sheet1!V843)</f>
        <v>#VALUE!</v>
      </c>
      <c r="M843" t="str">
        <f>TRIM(IF(ISERROR(Sheet1!P843),"",Sheet1!P843))</f>
        <v/>
      </c>
      <c r="N843" s="6" t="e">
        <f>(Sheet1!AA843)</f>
        <v>#VALUE!</v>
      </c>
      <c r="O843" s="6" t="e">
        <f t="shared" si="79"/>
        <v>#VALUE!</v>
      </c>
      <c r="P843" s="6" t="e">
        <f>IF(Sheet1!X843="No","No",IF(Sheet1!X843="","No","Yes"))</f>
        <v>#VALUE!</v>
      </c>
      <c r="Q843" t="e">
        <f>(Sheet1!AB843)</f>
        <v>#VALUE!</v>
      </c>
      <c r="R843" s="6" t="e">
        <f>IF(Sheet1!F843=FALSE,Q843,Sheet1!G843&amp;Sheet1!F843)</f>
        <v>#VALUE!</v>
      </c>
      <c r="S843" s="6" t="e">
        <f t="shared" si="80"/>
        <v>#VALUE!</v>
      </c>
      <c r="T843" s="6" t="e">
        <f>IF(Sheet1!A843=0,"C=US;A= ;P=Regional Municip;O=Lisgar;S="&amp;K843&amp;";"&amp;"G="&amp;L843&amp;";"&amp;"I="&amp;M843&amp;";","C=US;A= ;P=Regional Municip;O=Lisgar;S="&amp;K843&amp;";"&amp;"G="&amp;L843&amp;Sheet1!A843&amp;";"&amp;"I="&amp;M843&amp;";")</f>
        <v>#N/A</v>
      </c>
      <c r="U843" t="str">
        <f ca="1">(Sheet1!AM843)</f>
        <v>DC1MDB08</v>
      </c>
      <c r="V843" t="e">
        <f>(Sheet1!AC843)</f>
        <v>#VALUE!</v>
      </c>
      <c r="W843" t="e">
        <f>Sheet3!D843</f>
        <v>#VALUE!</v>
      </c>
      <c r="X843" t="e">
        <f>Sheet3!E843</f>
        <v>#VALUE!</v>
      </c>
      <c r="Y843" t="str">
        <f t="shared" si="78"/>
        <v/>
      </c>
      <c r="Z843" t="str">
        <f>IF(ISERROR(Sheet1!AI843),"",Sheet1!AI843)</f>
        <v/>
      </c>
      <c r="AA843" t="e">
        <f>IF(Sheet1!W843="Councillors",5120,IF(Sheet1!W843="Information Technology Services Dept.",1024,IF(Sheet1!W843="City Clerk and Solicitor Dept",1953,"No")))</f>
        <v>#VALUE!</v>
      </c>
      <c r="AB843" s="5" t="s">
        <v>96</v>
      </c>
      <c r="AC843" t="e">
        <f>IF(Sheet1!W843="Councillors",4608,IF(Sheet1!W843="Information Technology Services Dept.",921,IF(Sheet1!W843="City Clerk and Solicitor Dept",1855,"No")))</f>
        <v>#VALUE!</v>
      </c>
      <c r="AD843" t="e">
        <f t="shared" si="81"/>
        <v>#VALUE!</v>
      </c>
      <c r="AE843" t="str">
        <f ca="1">IF(Sheet1!AM843="DC1MDB01","DC1",IF(Sheet1!AM843="DC1MDB02","DC1",IF(Sheet1!AM843="DC1MDB03","DC1",IF(Sheet1!AM843="DC1MDB04","DC1",IF(Sheet1!AM843="DC1MDB05","DC1",IF(Sheet1!AM843="DC1MDB06","DC1",IF(Sheet1!AM843="DC1MDB07","DC1",IF(Sheet1!AM843="DC1MDB08","DC1",IF(Sheet1!AM843="DC1MDB09","DC1",IF(Sheet1!AM843="DC1MDB10","DC1",IF(Sheet1!AM843="DC4MDB01","DC4",IF(Sheet1!AM843="DC4MDB02","DC4",IF(Sheet1!AM843="DC4MDB03","DC4",IF(Sheet1!AM843="DC4MDB04","DC4",IF(Sheet1!AM843="DC4MDB05","DC4",IF(Sheet1!AM843="DC4MDB06","DC4",IF(Sheet1!AM843="DC4MDB07","DC4",IF(Sheet1!AM843="DC4MDB08","DC4",IF(Sheet1!AM843="DC4MDB09","DC4",IF(Sheet1!AM843="DC4MDB10","DC4","$False"))))))))))))))))))))</f>
        <v>DC1</v>
      </c>
      <c r="AF843" t="s">
        <v>35</v>
      </c>
      <c r="AG843" t="e">
        <f t="shared" si="82"/>
        <v>#VALUE!</v>
      </c>
      <c r="AH843" t="e">
        <f t="shared" si="83"/>
        <v>#VALUE!</v>
      </c>
      <c r="AI843" t="s">
        <v>11</v>
      </c>
      <c r="AJ843" t="s">
        <v>12</v>
      </c>
      <c r="AK843" t="s">
        <v>13</v>
      </c>
      <c r="AL843" t="s">
        <v>14</v>
      </c>
      <c r="AM843" t="s">
        <v>5</v>
      </c>
      <c r="AN843" t="s">
        <v>15</v>
      </c>
      <c r="AO843" t="s">
        <v>16</v>
      </c>
      <c r="AP843" t="s">
        <v>17</v>
      </c>
      <c r="AQ843" t="s">
        <v>18</v>
      </c>
      <c r="AR843" t="s">
        <v>19</v>
      </c>
    </row>
    <row r="844" spans="1:44" ht="13.5" customHeight="1">
      <c r="A844" s="7"/>
      <c r="B844" s="7"/>
      <c r="C844" s="7"/>
      <c r="D844" s="8"/>
      <c r="F844" s="9" t="str">
        <f>(Sheet1!AE844)</f>
        <v/>
      </c>
      <c r="G844" t="str">
        <f>IF(OR(Sheet1!AH844="Yes",Sheet1!AF844="Yes"),"\\CMFP538\"&amp;Sheet1!AK844,"")</f>
        <v/>
      </c>
      <c r="H844" t="str">
        <f>IF(G844="","",Sheet1!AK844)</f>
        <v/>
      </c>
      <c r="I844" t="str">
        <f>IF(G844="","",Sheet1!AJ844)</f>
        <v/>
      </c>
      <c r="J844" t="e">
        <f>PROPER(Sheet1!Z844)</f>
        <v>#VALUE!</v>
      </c>
      <c r="K844" t="e">
        <f>PROPER(TRIM(IF(ISERROR(Sheet1!N844),Sheet1!Q844,Sheet1!N844)))</f>
        <v>#VALUE!</v>
      </c>
      <c r="L844" t="e">
        <f>PROPER(Sheet1!V844)</f>
        <v>#VALUE!</v>
      </c>
      <c r="M844" t="str">
        <f>TRIM(IF(ISERROR(Sheet1!P844),"",Sheet1!P844))</f>
        <v/>
      </c>
      <c r="N844" s="6" t="e">
        <f>(Sheet1!AA844)</f>
        <v>#VALUE!</v>
      </c>
      <c r="O844" s="6" t="e">
        <f t="shared" si="79"/>
        <v>#VALUE!</v>
      </c>
      <c r="P844" s="6" t="e">
        <f>IF(Sheet1!X844="No","No",IF(Sheet1!X844="","No","Yes"))</f>
        <v>#VALUE!</v>
      </c>
      <c r="Q844" t="e">
        <f>(Sheet1!AB844)</f>
        <v>#VALUE!</v>
      </c>
      <c r="R844" s="6" t="e">
        <f>IF(Sheet1!F844=FALSE,Q844,Sheet1!G844&amp;Sheet1!F844)</f>
        <v>#VALUE!</v>
      </c>
      <c r="S844" s="6" t="e">
        <f t="shared" si="80"/>
        <v>#VALUE!</v>
      </c>
      <c r="T844" s="6" t="e">
        <f>IF(Sheet1!A844=0,"C=US;A= ;P=Regional Municip;O=Lisgar;S="&amp;K844&amp;";"&amp;"G="&amp;L844&amp;";"&amp;"I="&amp;M844&amp;";","C=US;A= ;P=Regional Municip;O=Lisgar;S="&amp;K844&amp;";"&amp;"G="&amp;L844&amp;Sheet1!A844&amp;";"&amp;"I="&amp;M844&amp;";")</f>
        <v>#N/A</v>
      </c>
      <c r="U844" t="str">
        <f ca="1">(Sheet1!AM844)</f>
        <v>DC4MDB03</v>
      </c>
      <c r="V844" t="e">
        <f>(Sheet1!AC844)</f>
        <v>#VALUE!</v>
      </c>
      <c r="W844" t="e">
        <f>Sheet3!D844</f>
        <v>#VALUE!</v>
      </c>
      <c r="X844" t="e">
        <f>Sheet3!E844</f>
        <v>#VALUE!</v>
      </c>
      <c r="Y844" t="str">
        <f t="shared" si="78"/>
        <v/>
      </c>
      <c r="Z844" t="str">
        <f>IF(ISERROR(Sheet1!AI844),"",Sheet1!AI844)</f>
        <v/>
      </c>
      <c r="AA844" t="e">
        <f>IF(Sheet1!W844="Councillors",5120,IF(Sheet1!W844="Information Technology Services Dept.",1024,IF(Sheet1!W844="City Clerk and Solicitor Dept",1953,"No")))</f>
        <v>#VALUE!</v>
      </c>
      <c r="AB844" s="5" t="s">
        <v>96</v>
      </c>
      <c r="AC844" t="e">
        <f>IF(Sheet1!W844="Councillors",4608,IF(Sheet1!W844="Information Technology Services Dept.",921,IF(Sheet1!W844="City Clerk and Solicitor Dept",1855,"No")))</f>
        <v>#VALUE!</v>
      </c>
      <c r="AD844" t="e">
        <f t="shared" si="81"/>
        <v>#VALUE!</v>
      </c>
      <c r="AE844" t="str">
        <f ca="1">IF(Sheet1!AM844="DC1MDB01","DC1",IF(Sheet1!AM844="DC1MDB02","DC1",IF(Sheet1!AM844="DC1MDB03","DC1",IF(Sheet1!AM844="DC1MDB04","DC1",IF(Sheet1!AM844="DC1MDB05","DC1",IF(Sheet1!AM844="DC1MDB06","DC1",IF(Sheet1!AM844="DC1MDB07","DC1",IF(Sheet1!AM844="DC1MDB08","DC1",IF(Sheet1!AM844="DC1MDB09","DC1",IF(Sheet1!AM844="DC1MDB10","DC1",IF(Sheet1!AM844="DC4MDB01","DC4",IF(Sheet1!AM844="DC4MDB02","DC4",IF(Sheet1!AM844="DC4MDB03","DC4",IF(Sheet1!AM844="DC4MDB04","DC4",IF(Sheet1!AM844="DC4MDB05","DC4",IF(Sheet1!AM844="DC4MDB06","DC4",IF(Sheet1!AM844="DC4MDB07","DC4",IF(Sheet1!AM844="DC4MDB08","DC4",IF(Sheet1!AM844="DC4MDB09","DC4",IF(Sheet1!AM844="DC4MDB10","DC4","$False"))))))))))))))))))))</f>
        <v>DC4</v>
      </c>
      <c r="AF844" t="s">
        <v>35</v>
      </c>
      <c r="AG844" t="e">
        <f t="shared" si="82"/>
        <v>#VALUE!</v>
      </c>
      <c r="AH844" t="e">
        <f t="shared" si="83"/>
        <v>#VALUE!</v>
      </c>
      <c r="AI844" t="s">
        <v>11</v>
      </c>
      <c r="AJ844" t="s">
        <v>12</v>
      </c>
      <c r="AK844" t="s">
        <v>13</v>
      </c>
      <c r="AL844" t="s">
        <v>14</v>
      </c>
      <c r="AM844" t="s">
        <v>5</v>
      </c>
      <c r="AN844" t="s">
        <v>15</v>
      </c>
      <c r="AO844" t="s">
        <v>16</v>
      </c>
      <c r="AP844" t="s">
        <v>17</v>
      </c>
      <c r="AQ844" t="s">
        <v>18</v>
      </c>
      <c r="AR844" t="s">
        <v>19</v>
      </c>
    </row>
    <row r="845" spans="1:44" ht="13.5" customHeight="1">
      <c r="A845" s="7"/>
      <c r="B845" s="7"/>
      <c r="C845" s="7"/>
      <c r="D845" s="8"/>
      <c r="F845" s="9" t="str">
        <f>(Sheet1!AE845)</f>
        <v/>
      </c>
      <c r="G845" t="str">
        <f>IF(OR(Sheet1!AH845="Yes",Sheet1!AF845="Yes"),"\\CMFP538\"&amp;Sheet1!AK845,"")</f>
        <v/>
      </c>
      <c r="H845" t="str">
        <f>IF(G845="","",Sheet1!AK845)</f>
        <v/>
      </c>
      <c r="I845" t="str">
        <f>IF(G845="","",Sheet1!AJ845)</f>
        <v/>
      </c>
      <c r="J845" t="e">
        <f>PROPER(Sheet1!Z845)</f>
        <v>#VALUE!</v>
      </c>
      <c r="K845" t="e">
        <f>PROPER(TRIM(IF(ISERROR(Sheet1!N845),Sheet1!Q845,Sheet1!N845)))</f>
        <v>#VALUE!</v>
      </c>
      <c r="L845" t="e">
        <f>PROPER(Sheet1!V845)</f>
        <v>#VALUE!</v>
      </c>
      <c r="M845" t="str">
        <f>TRIM(IF(ISERROR(Sheet1!P845),"",Sheet1!P845))</f>
        <v/>
      </c>
      <c r="N845" s="6" t="e">
        <f>(Sheet1!AA845)</f>
        <v>#VALUE!</v>
      </c>
      <c r="O845" s="6" t="e">
        <f t="shared" si="79"/>
        <v>#VALUE!</v>
      </c>
      <c r="P845" s="6" t="e">
        <f>IF(Sheet1!X845="No","No",IF(Sheet1!X845="","No","Yes"))</f>
        <v>#VALUE!</v>
      </c>
      <c r="Q845" t="e">
        <f>(Sheet1!AB845)</f>
        <v>#VALUE!</v>
      </c>
      <c r="R845" s="6" t="e">
        <f>IF(Sheet1!F845=FALSE,Q845,Sheet1!G845&amp;Sheet1!F845)</f>
        <v>#VALUE!</v>
      </c>
      <c r="S845" s="6" t="e">
        <f t="shared" si="80"/>
        <v>#VALUE!</v>
      </c>
      <c r="T845" s="6" t="e">
        <f>IF(Sheet1!A845=0,"C=US;A= ;P=Regional Municip;O=Lisgar;S="&amp;K845&amp;";"&amp;"G="&amp;L845&amp;";"&amp;"I="&amp;M845&amp;";","C=US;A= ;P=Regional Municip;O=Lisgar;S="&amp;K845&amp;";"&amp;"G="&amp;L845&amp;Sheet1!A845&amp;";"&amp;"I="&amp;M845&amp;";")</f>
        <v>#N/A</v>
      </c>
      <c r="U845" t="str">
        <f ca="1">(Sheet1!AM845)</f>
        <v>DC4MDB07</v>
      </c>
      <c r="V845" t="e">
        <f>(Sheet1!AC845)</f>
        <v>#VALUE!</v>
      </c>
      <c r="W845" t="e">
        <f>Sheet3!D845</f>
        <v>#VALUE!</v>
      </c>
      <c r="X845" t="e">
        <f>Sheet3!E845</f>
        <v>#VALUE!</v>
      </c>
      <c r="Y845" t="str">
        <f t="shared" si="78"/>
        <v/>
      </c>
      <c r="Z845" t="str">
        <f>IF(ISERROR(Sheet1!AI845),"",Sheet1!AI845)</f>
        <v/>
      </c>
      <c r="AA845" t="e">
        <f>IF(Sheet1!W845="Councillors",5120,IF(Sheet1!W845="Information Technology Services Dept.",1024,IF(Sheet1!W845="City Clerk and Solicitor Dept",1953,"No")))</f>
        <v>#VALUE!</v>
      </c>
      <c r="AB845" s="5" t="s">
        <v>96</v>
      </c>
      <c r="AC845" t="e">
        <f>IF(Sheet1!W845="Councillors",4608,IF(Sheet1!W845="Information Technology Services Dept.",921,IF(Sheet1!W845="City Clerk and Solicitor Dept",1855,"No")))</f>
        <v>#VALUE!</v>
      </c>
      <c r="AD845" t="e">
        <f t="shared" si="81"/>
        <v>#VALUE!</v>
      </c>
      <c r="AE845" t="str">
        <f ca="1">IF(Sheet1!AM845="DC1MDB01","DC1",IF(Sheet1!AM845="DC1MDB02","DC1",IF(Sheet1!AM845="DC1MDB03","DC1",IF(Sheet1!AM845="DC1MDB04","DC1",IF(Sheet1!AM845="DC1MDB05","DC1",IF(Sheet1!AM845="DC1MDB06","DC1",IF(Sheet1!AM845="DC1MDB07","DC1",IF(Sheet1!AM845="DC1MDB08","DC1",IF(Sheet1!AM845="DC1MDB09","DC1",IF(Sheet1!AM845="DC1MDB10","DC1",IF(Sheet1!AM845="DC4MDB01","DC4",IF(Sheet1!AM845="DC4MDB02","DC4",IF(Sheet1!AM845="DC4MDB03","DC4",IF(Sheet1!AM845="DC4MDB04","DC4",IF(Sheet1!AM845="DC4MDB05","DC4",IF(Sheet1!AM845="DC4MDB06","DC4",IF(Sheet1!AM845="DC4MDB07","DC4",IF(Sheet1!AM845="DC4MDB08","DC4",IF(Sheet1!AM845="DC4MDB09","DC4",IF(Sheet1!AM845="DC4MDB10","DC4","$False"))))))))))))))))))))</f>
        <v>DC4</v>
      </c>
      <c r="AF845" t="s">
        <v>35</v>
      </c>
      <c r="AG845" t="e">
        <f t="shared" si="82"/>
        <v>#VALUE!</v>
      </c>
      <c r="AH845" t="e">
        <f t="shared" si="83"/>
        <v>#VALUE!</v>
      </c>
      <c r="AI845" t="s">
        <v>11</v>
      </c>
      <c r="AJ845" t="s">
        <v>12</v>
      </c>
      <c r="AK845" t="s">
        <v>13</v>
      </c>
      <c r="AL845" t="s">
        <v>14</v>
      </c>
      <c r="AM845" t="s">
        <v>5</v>
      </c>
      <c r="AN845" t="s">
        <v>15</v>
      </c>
      <c r="AO845" t="s">
        <v>16</v>
      </c>
      <c r="AP845" t="s">
        <v>17</v>
      </c>
      <c r="AQ845" t="s">
        <v>18</v>
      </c>
      <c r="AR845" t="s">
        <v>19</v>
      </c>
    </row>
    <row r="846" spans="1:44" ht="13.5" customHeight="1">
      <c r="A846" s="7"/>
      <c r="B846" s="7"/>
      <c r="C846" s="7"/>
      <c r="D846" s="8"/>
      <c r="F846" s="9" t="str">
        <f>(Sheet1!AE846)</f>
        <v/>
      </c>
      <c r="G846" t="str">
        <f>IF(OR(Sheet1!AH846="Yes",Sheet1!AF846="Yes"),"\\CMFP538\"&amp;Sheet1!AK846,"")</f>
        <v/>
      </c>
      <c r="H846" t="str">
        <f>IF(G846="","",Sheet1!AK846)</f>
        <v/>
      </c>
      <c r="I846" t="str">
        <f>IF(G846="","",Sheet1!AJ846)</f>
        <v/>
      </c>
      <c r="J846" t="e">
        <f>PROPER(Sheet1!Z846)</f>
        <v>#VALUE!</v>
      </c>
      <c r="K846" t="e">
        <f>PROPER(TRIM(IF(ISERROR(Sheet1!N846),Sheet1!Q846,Sheet1!N846)))</f>
        <v>#VALUE!</v>
      </c>
      <c r="L846" t="e">
        <f>PROPER(Sheet1!V846)</f>
        <v>#VALUE!</v>
      </c>
      <c r="M846" t="str">
        <f>TRIM(IF(ISERROR(Sheet1!P846),"",Sheet1!P846))</f>
        <v/>
      </c>
      <c r="N846" s="6" t="e">
        <f>(Sheet1!AA846)</f>
        <v>#VALUE!</v>
      </c>
      <c r="O846" s="6" t="e">
        <f t="shared" si="79"/>
        <v>#VALUE!</v>
      </c>
      <c r="P846" s="6" t="e">
        <f>IF(Sheet1!X846="No","No",IF(Sheet1!X846="","No","Yes"))</f>
        <v>#VALUE!</v>
      </c>
      <c r="Q846" t="e">
        <f>(Sheet1!AB846)</f>
        <v>#VALUE!</v>
      </c>
      <c r="R846" s="6" t="e">
        <f>IF(Sheet1!F846=FALSE,Q846,Sheet1!G846&amp;Sheet1!F846)</f>
        <v>#VALUE!</v>
      </c>
      <c r="S846" s="6" t="e">
        <f t="shared" si="80"/>
        <v>#VALUE!</v>
      </c>
      <c r="T846" s="6" t="e">
        <f>IF(Sheet1!A846=0,"C=US;A= ;P=Regional Municip;O=Lisgar;S="&amp;K846&amp;";"&amp;"G="&amp;L846&amp;";"&amp;"I="&amp;M846&amp;";","C=US;A= ;P=Regional Municip;O=Lisgar;S="&amp;K846&amp;";"&amp;"G="&amp;L846&amp;Sheet1!A846&amp;";"&amp;"I="&amp;M846&amp;";")</f>
        <v>#N/A</v>
      </c>
      <c r="U846" t="str">
        <f ca="1">(Sheet1!AM846)</f>
        <v>DC4MDB04</v>
      </c>
      <c r="V846" t="e">
        <f>(Sheet1!AC846)</f>
        <v>#VALUE!</v>
      </c>
      <c r="W846" t="e">
        <f>Sheet3!D846</f>
        <v>#VALUE!</v>
      </c>
      <c r="X846" t="e">
        <f>Sheet3!E846</f>
        <v>#VALUE!</v>
      </c>
      <c r="Y846" t="str">
        <f t="shared" si="78"/>
        <v/>
      </c>
      <c r="Z846" t="str">
        <f>IF(ISERROR(Sheet1!AI846),"",Sheet1!AI846)</f>
        <v/>
      </c>
      <c r="AA846" t="e">
        <f>IF(Sheet1!W846="Councillors",5120,IF(Sheet1!W846="Information Technology Services Dept.",1024,IF(Sheet1!W846="City Clerk and Solicitor Dept",1953,"No")))</f>
        <v>#VALUE!</v>
      </c>
      <c r="AB846" s="5" t="s">
        <v>96</v>
      </c>
      <c r="AC846" t="e">
        <f>IF(Sheet1!W846="Councillors",4608,IF(Sheet1!W846="Information Technology Services Dept.",921,IF(Sheet1!W846="City Clerk and Solicitor Dept",1855,"No")))</f>
        <v>#VALUE!</v>
      </c>
      <c r="AD846" t="e">
        <f t="shared" si="81"/>
        <v>#VALUE!</v>
      </c>
      <c r="AE846" t="str">
        <f ca="1">IF(Sheet1!AM846="DC1MDB01","DC1",IF(Sheet1!AM846="DC1MDB02","DC1",IF(Sheet1!AM846="DC1MDB03","DC1",IF(Sheet1!AM846="DC1MDB04","DC1",IF(Sheet1!AM846="DC1MDB05","DC1",IF(Sheet1!AM846="DC1MDB06","DC1",IF(Sheet1!AM846="DC1MDB07","DC1",IF(Sheet1!AM846="DC1MDB08","DC1",IF(Sheet1!AM846="DC1MDB09","DC1",IF(Sheet1!AM846="DC1MDB10","DC1",IF(Sheet1!AM846="DC4MDB01","DC4",IF(Sheet1!AM846="DC4MDB02","DC4",IF(Sheet1!AM846="DC4MDB03","DC4",IF(Sheet1!AM846="DC4MDB04","DC4",IF(Sheet1!AM846="DC4MDB05","DC4",IF(Sheet1!AM846="DC4MDB06","DC4",IF(Sheet1!AM846="DC4MDB07","DC4",IF(Sheet1!AM846="DC4MDB08","DC4",IF(Sheet1!AM846="DC4MDB09","DC4",IF(Sheet1!AM846="DC4MDB10","DC4","$False"))))))))))))))))))))</f>
        <v>DC4</v>
      </c>
      <c r="AF846" t="s">
        <v>35</v>
      </c>
      <c r="AG846" t="e">
        <f t="shared" si="82"/>
        <v>#VALUE!</v>
      </c>
      <c r="AH846" t="e">
        <f t="shared" si="83"/>
        <v>#VALUE!</v>
      </c>
      <c r="AI846" t="s">
        <v>11</v>
      </c>
      <c r="AJ846" t="s">
        <v>12</v>
      </c>
      <c r="AK846" t="s">
        <v>13</v>
      </c>
      <c r="AL846" t="s">
        <v>14</v>
      </c>
      <c r="AM846" t="s">
        <v>5</v>
      </c>
      <c r="AN846" t="s">
        <v>15</v>
      </c>
      <c r="AO846" t="s">
        <v>16</v>
      </c>
      <c r="AP846" t="s">
        <v>17</v>
      </c>
      <c r="AQ846" t="s">
        <v>18</v>
      </c>
      <c r="AR846" t="s">
        <v>19</v>
      </c>
    </row>
    <row r="847" spans="1:44" ht="13.5" customHeight="1">
      <c r="A847" s="7"/>
      <c r="B847" s="7"/>
      <c r="C847" s="7"/>
      <c r="D847" s="8"/>
      <c r="F847" s="9" t="str">
        <f>(Sheet1!AE847)</f>
        <v/>
      </c>
      <c r="G847" t="str">
        <f>IF(OR(Sheet1!AH847="Yes",Sheet1!AF847="Yes"),"\\CMFP538\"&amp;Sheet1!AK847,"")</f>
        <v/>
      </c>
      <c r="H847" t="str">
        <f>IF(G847="","",Sheet1!AK847)</f>
        <v/>
      </c>
      <c r="I847" t="str">
        <f>IF(G847="","",Sheet1!AJ847)</f>
        <v/>
      </c>
      <c r="J847" t="e">
        <f>PROPER(Sheet1!Z847)</f>
        <v>#VALUE!</v>
      </c>
      <c r="K847" t="e">
        <f>PROPER(TRIM(IF(ISERROR(Sheet1!N847),Sheet1!Q847,Sheet1!N847)))</f>
        <v>#VALUE!</v>
      </c>
      <c r="L847" t="e">
        <f>PROPER(Sheet1!V847)</f>
        <v>#VALUE!</v>
      </c>
      <c r="M847" t="str">
        <f>TRIM(IF(ISERROR(Sheet1!P847),"",Sheet1!P847))</f>
        <v/>
      </c>
      <c r="N847" s="6" t="e">
        <f>(Sheet1!AA847)</f>
        <v>#VALUE!</v>
      </c>
      <c r="O847" s="6" t="e">
        <f t="shared" si="79"/>
        <v>#VALUE!</v>
      </c>
      <c r="P847" s="6" t="e">
        <f>IF(Sheet1!X847="No","No",IF(Sheet1!X847="","No","Yes"))</f>
        <v>#VALUE!</v>
      </c>
      <c r="Q847" t="e">
        <f>(Sheet1!AB847)</f>
        <v>#VALUE!</v>
      </c>
      <c r="R847" s="6" t="e">
        <f>IF(Sheet1!F847=FALSE,Q847,Sheet1!G847&amp;Sheet1!F847)</f>
        <v>#VALUE!</v>
      </c>
      <c r="S847" s="6" t="e">
        <f t="shared" si="80"/>
        <v>#VALUE!</v>
      </c>
      <c r="T847" s="6" t="e">
        <f>IF(Sheet1!A847=0,"C=US;A= ;P=Regional Municip;O=Lisgar;S="&amp;K847&amp;";"&amp;"G="&amp;L847&amp;";"&amp;"I="&amp;M847&amp;";","C=US;A= ;P=Regional Municip;O=Lisgar;S="&amp;K847&amp;";"&amp;"G="&amp;L847&amp;Sheet1!A847&amp;";"&amp;"I="&amp;M847&amp;";")</f>
        <v>#N/A</v>
      </c>
      <c r="U847" t="str">
        <f ca="1">(Sheet1!AM847)</f>
        <v>DC4MDB01</v>
      </c>
      <c r="V847" t="e">
        <f>(Sheet1!AC847)</f>
        <v>#VALUE!</v>
      </c>
      <c r="W847" t="e">
        <f>Sheet3!D847</f>
        <v>#VALUE!</v>
      </c>
      <c r="X847" t="e">
        <f>Sheet3!E847</f>
        <v>#VALUE!</v>
      </c>
      <c r="Y847" t="str">
        <f t="shared" si="78"/>
        <v/>
      </c>
      <c r="Z847" t="str">
        <f>IF(ISERROR(Sheet1!AI847),"",Sheet1!AI847)</f>
        <v/>
      </c>
      <c r="AA847" t="e">
        <f>IF(Sheet1!W847="Councillors",5120,IF(Sheet1!W847="Information Technology Services Dept.",1024,IF(Sheet1!W847="City Clerk and Solicitor Dept",1953,"No")))</f>
        <v>#VALUE!</v>
      </c>
      <c r="AB847" s="5" t="s">
        <v>96</v>
      </c>
      <c r="AC847" t="e">
        <f>IF(Sheet1!W847="Councillors",4608,IF(Sheet1!W847="Information Technology Services Dept.",921,IF(Sheet1!W847="City Clerk and Solicitor Dept",1855,"No")))</f>
        <v>#VALUE!</v>
      </c>
      <c r="AD847" t="e">
        <f t="shared" si="81"/>
        <v>#VALUE!</v>
      </c>
      <c r="AE847" t="str">
        <f ca="1">IF(Sheet1!AM847="DC1MDB01","DC1",IF(Sheet1!AM847="DC1MDB02","DC1",IF(Sheet1!AM847="DC1MDB03","DC1",IF(Sheet1!AM847="DC1MDB04","DC1",IF(Sheet1!AM847="DC1MDB05","DC1",IF(Sheet1!AM847="DC1MDB06","DC1",IF(Sheet1!AM847="DC1MDB07","DC1",IF(Sheet1!AM847="DC1MDB08","DC1",IF(Sheet1!AM847="DC1MDB09","DC1",IF(Sheet1!AM847="DC1MDB10","DC1",IF(Sheet1!AM847="DC4MDB01","DC4",IF(Sheet1!AM847="DC4MDB02","DC4",IF(Sheet1!AM847="DC4MDB03","DC4",IF(Sheet1!AM847="DC4MDB04","DC4",IF(Sheet1!AM847="DC4MDB05","DC4",IF(Sheet1!AM847="DC4MDB06","DC4",IF(Sheet1!AM847="DC4MDB07","DC4",IF(Sheet1!AM847="DC4MDB08","DC4",IF(Sheet1!AM847="DC4MDB09","DC4",IF(Sheet1!AM847="DC4MDB10","DC4","$False"))))))))))))))))))))</f>
        <v>DC4</v>
      </c>
      <c r="AF847" t="s">
        <v>35</v>
      </c>
      <c r="AG847" t="e">
        <f t="shared" si="82"/>
        <v>#VALUE!</v>
      </c>
      <c r="AH847" t="e">
        <f t="shared" si="83"/>
        <v>#VALUE!</v>
      </c>
      <c r="AI847" t="s">
        <v>11</v>
      </c>
      <c r="AJ847" t="s">
        <v>12</v>
      </c>
      <c r="AK847" t="s">
        <v>13</v>
      </c>
      <c r="AL847" t="s">
        <v>14</v>
      </c>
      <c r="AM847" t="s">
        <v>5</v>
      </c>
      <c r="AN847" t="s">
        <v>15</v>
      </c>
      <c r="AO847" t="s">
        <v>16</v>
      </c>
      <c r="AP847" t="s">
        <v>17</v>
      </c>
      <c r="AQ847" t="s">
        <v>18</v>
      </c>
      <c r="AR847" t="s">
        <v>19</v>
      </c>
    </row>
    <row r="848" spans="1:44" ht="13.5" customHeight="1">
      <c r="A848" s="7"/>
      <c r="B848" s="7"/>
      <c r="C848" s="7"/>
      <c r="D848" s="8"/>
      <c r="F848" s="9" t="str">
        <f>(Sheet1!AE848)</f>
        <v/>
      </c>
      <c r="G848" t="str">
        <f>IF(OR(Sheet1!AH848="Yes",Sheet1!AF848="Yes"),"\\CMFP538\"&amp;Sheet1!AK848,"")</f>
        <v/>
      </c>
      <c r="H848" t="str">
        <f>IF(G848="","",Sheet1!AK848)</f>
        <v/>
      </c>
      <c r="I848" t="str">
        <f>IF(G848="","",Sheet1!AJ848)</f>
        <v/>
      </c>
      <c r="J848" t="e">
        <f>PROPER(Sheet1!Z848)</f>
        <v>#VALUE!</v>
      </c>
      <c r="K848" t="e">
        <f>PROPER(TRIM(IF(ISERROR(Sheet1!N848),Sheet1!Q848,Sheet1!N848)))</f>
        <v>#VALUE!</v>
      </c>
      <c r="L848" t="e">
        <f>PROPER(Sheet1!V848)</f>
        <v>#VALUE!</v>
      </c>
      <c r="M848" t="str">
        <f>TRIM(IF(ISERROR(Sheet1!P848),"",Sheet1!P848))</f>
        <v/>
      </c>
      <c r="N848" s="6" t="e">
        <f>(Sheet1!AA848)</f>
        <v>#VALUE!</v>
      </c>
      <c r="O848" s="6" t="e">
        <f t="shared" si="79"/>
        <v>#VALUE!</v>
      </c>
      <c r="P848" s="6" t="e">
        <f>IF(Sheet1!X848="No","No",IF(Sheet1!X848="","No","Yes"))</f>
        <v>#VALUE!</v>
      </c>
      <c r="Q848" t="e">
        <f>(Sheet1!AB848)</f>
        <v>#VALUE!</v>
      </c>
      <c r="R848" s="6" t="e">
        <f>IF(Sheet1!F848=FALSE,Q848,Sheet1!G848&amp;Sheet1!F848)</f>
        <v>#VALUE!</v>
      </c>
      <c r="S848" s="6" t="e">
        <f t="shared" si="80"/>
        <v>#VALUE!</v>
      </c>
      <c r="T848" s="6" t="e">
        <f>IF(Sheet1!A848=0,"C=US;A= ;P=Regional Municip;O=Lisgar;S="&amp;K848&amp;";"&amp;"G="&amp;L848&amp;";"&amp;"I="&amp;M848&amp;";","C=US;A= ;P=Regional Municip;O=Lisgar;S="&amp;K848&amp;";"&amp;"G="&amp;L848&amp;Sheet1!A848&amp;";"&amp;"I="&amp;M848&amp;";")</f>
        <v>#N/A</v>
      </c>
      <c r="U848" t="str">
        <f ca="1">(Sheet1!AM848)</f>
        <v>DC1MDB03</v>
      </c>
      <c r="V848" t="e">
        <f>(Sheet1!AC848)</f>
        <v>#VALUE!</v>
      </c>
      <c r="W848" t="e">
        <f>Sheet3!D848</f>
        <v>#VALUE!</v>
      </c>
      <c r="X848" t="e">
        <f>Sheet3!E848</f>
        <v>#VALUE!</v>
      </c>
      <c r="Y848" t="str">
        <f t="shared" si="78"/>
        <v/>
      </c>
      <c r="Z848" t="str">
        <f>IF(ISERROR(Sheet1!AI848),"",Sheet1!AI848)</f>
        <v/>
      </c>
      <c r="AA848" t="e">
        <f>IF(Sheet1!W848="Councillors",5120,IF(Sheet1!W848="Information Technology Services Dept.",1024,IF(Sheet1!W848="City Clerk and Solicitor Dept",1953,"No")))</f>
        <v>#VALUE!</v>
      </c>
      <c r="AB848" s="5" t="s">
        <v>96</v>
      </c>
      <c r="AC848" t="e">
        <f>IF(Sheet1!W848="Councillors",4608,IF(Sheet1!W848="Information Technology Services Dept.",921,IF(Sheet1!W848="City Clerk and Solicitor Dept",1855,"No")))</f>
        <v>#VALUE!</v>
      </c>
      <c r="AD848" t="e">
        <f t="shared" si="81"/>
        <v>#VALUE!</v>
      </c>
      <c r="AE848" t="str">
        <f ca="1">IF(Sheet1!AM848="DC1MDB01","DC1",IF(Sheet1!AM848="DC1MDB02","DC1",IF(Sheet1!AM848="DC1MDB03","DC1",IF(Sheet1!AM848="DC1MDB04","DC1",IF(Sheet1!AM848="DC1MDB05","DC1",IF(Sheet1!AM848="DC1MDB06","DC1",IF(Sheet1!AM848="DC1MDB07","DC1",IF(Sheet1!AM848="DC1MDB08","DC1",IF(Sheet1!AM848="DC1MDB09","DC1",IF(Sheet1!AM848="DC1MDB10","DC1",IF(Sheet1!AM848="DC4MDB01","DC4",IF(Sheet1!AM848="DC4MDB02","DC4",IF(Sheet1!AM848="DC4MDB03","DC4",IF(Sheet1!AM848="DC4MDB04","DC4",IF(Sheet1!AM848="DC4MDB05","DC4",IF(Sheet1!AM848="DC4MDB06","DC4",IF(Sheet1!AM848="DC4MDB07","DC4",IF(Sheet1!AM848="DC4MDB08","DC4",IF(Sheet1!AM848="DC4MDB09","DC4",IF(Sheet1!AM848="DC4MDB10","DC4","$False"))))))))))))))))))))</f>
        <v>DC1</v>
      </c>
      <c r="AF848" t="s">
        <v>35</v>
      </c>
      <c r="AG848" t="e">
        <f t="shared" si="82"/>
        <v>#VALUE!</v>
      </c>
      <c r="AH848" t="e">
        <f t="shared" si="83"/>
        <v>#VALUE!</v>
      </c>
      <c r="AI848" t="s">
        <v>11</v>
      </c>
      <c r="AJ848" t="s">
        <v>12</v>
      </c>
      <c r="AK848" t="s">
        <v>13</v>
      </c>
      <c r="AL848" t="s">
        <v>14</v>
      </c>
      <c r="AM848" t="s">
        <v>5</v>
      </c>
      <c r="AN848" t="s">
        <v>15</v>
      </c>
      <c r="AO848" t="s">
        <v>16</v>
      </c>
      <c r="AP848" t="s">
        <v>17</v>
      </c>
      <c r="AQ848" t="s">
        <v>18</v>
      </c>
      <c r="AR848" t="s">
        <v>19</v>
      </c>
    </row>
    <row r="849" spans="1:44" ht="13.5" customHeight="1">
      <c r="A849" s="7"/>
      <c r="B849" s="7"/>
      <c r="C849" s="7"/>
      <c r="D849" s="8"/>
      <c r="F849" s="9" t="str">
        <f>(Sheet1!AE849)</f>
        <v/>
      </c>
      <c r="G849" t="str">
        <f>IF(OR(Sheet1!AH849="Yes",Sheet1!AF849="Yes"),"\\CMFP538\"&amp;Sheet1!AK849,"")</f>
        <v/>
      </c>
      <c r="H849" t="str">
        <f>IF(G849="","",Sheet1!AK849)</f>
        <v/>
      </c>
      <c r="I849" t="str">
        <f>IF(G849="","",Sheet1!AJ849)</f>
        <v/>
      </c>
      <c r="J849" t="e">
        <f>PROPER(Sheet1!Z849)</f>
        <v>#VALUE!</v>
      </c>
      <c r="K849" t="e">
        <f>PROPER(TRIM(IF(ISERROR(Sheet1!N849),Sheet1!Q849,Sheet1!N849)))</f>
        <v>#VALUE!</v>
      </c>
      <c r="L849" t="e">
        <f>PROPER(Sheet1!V849)</f>
        <v>#VALUE!</v>
      </c>
      <c r="M849" t="str">
        <f>TRIM(IF(ISERROR(Sheet1!P849),"",Sheet1!P849))</f>
        <v/>
      </c>
      <c r="N849" s="6" t="e">
        <f>(Sheet1!AA849)</f>
        <v>#VALUE!</v>
      </c>
      <c r="O849" s="6" t="e">
        <f t="shared" si="79"/>
        <v>#VALUE!</v>
      </c>
      <c r="P849" s="6" t="e">
        <f>IF(Sheet1!X849="No","No",IF(Sheet1!X849="","No","Yes"))</f>
        <v>#VALUE!</v>
      </c>
      <c r="Q849" t="e">
        <f>(Sheet1!AB849)</f>
        <v>#VALUE!</v>
      </c>
      <c r="R849" s="6" t="e">
        <f>IF(Sheet1!F849=FALSE,Q849,Sheet1!G849&amp;Sheet1!F849)</f>
        <v>#VALUE!</v>
      </c>
      <c r="S849" s="6" t="e">
        <f t="shared" si="80"/>
        <v>#VALUE!</v>
      </c>
      <c r="T849" s="6" t="e">
        <f>IF(Sheet1!A849=0,"C=US;A= ;P=Regional Municip;O=Lisgar;S="&amp;K849&amp;";"&amp;"G="&amp;L849&amp;";"&amp;"I="&amp;M849&amp;";","C=US;A= ;P=Regional Municip;O=Lisgar;S="&amp;K849&amp;";"&amp;"G="&amp;L849&amp;Sheet1!A849&amp;";"&amp;"I="&amp;M849&amp;";")</f>
        <v>#N/A</v>
      </c>
      <c r="U849" t="str">
        <f ca="1">(Sheet1!AM849)</f>
        <v>DC4MDB05</v>
      </c>
      <c r="V849" t="e">
        <f>(Sheet1!AC849)</f>
        <v>#VALUE!</v>
      </c>
      <c r="W849" t="e">
        <f>Sheet3!D849</f>
        <v>#VALUE!</v>
      </c>
      <c r="X849" t="e">
        <f>Sheet3!E849</f>
        <v>#VALUE!</v>
      </c>
      <c r="Y849" t="str">
        <f t="shared" si="78"/>
        <v/>
      </c>
      <c r="Z849" t="str">
        <f>IF(ISERROR(Sheet1!AI849),"",Sheet1!AI849)</f>
        <v/>
      </c>
      <c r="AA849" t="e">
        <f>IF(Sheet1!W849="Councillors",5120,IF(Sheet1!W849="Information Technology Services Dept.",1024,IF(Sheet1!W849="City Clerk and Solicitor Dept",1953,"No")))</f>
        <v>#VALUE!</v>
      </c>
      <c r="AB849" s="5" t="s">
        <v>96</v>
      </c>
      <c r="AC849" t="e">
        <f>IF(Sheet1!W849="Councillors",4608,IF(Sheet1!W849="Information Technology Services Dept.",921,IF(Sheet1!W849="City Clerk and Solicitor Dept",1855,"No")))</f>
        <v>#VALUE!</v>
      </c>
      <c r="AD849" t="e">
        <f t="shared" si="81"/>
        <v>#VALUE!</v>
      </c>
      <c r="AE849" t="str">
        <f ca="1">IF(Sheet1!AM849="DC1MDB01","DC1",IF(Sheet1!AM849="DC1MDB02","DC1",IF(Sheet1!AM849="DC1MDB03","DC1",IF(Sheet1!AM849="DC1MDB04","DC1",IF(Sheet1!AM849="DC1MDB05","DC1",IF(Sheet1!AM849="DC1MDB06","DC1",IF(Sheet1!AM849="DC1MDB07","DC1",IF(Sheet1!AM849="DC1MDB08","DC1",IF(Sheet1!AM849="DC1MDB09","DC1",IF(Sheet1!AM849="DC1MDB10","DC1",IF(Sheet1!AM849="DC4MDB01","DC4",IF(Sheet1!AM849="DC4MDB02","DC4",IF(Sheet1!AM849="DC4MDB03","DC4",IF(Sheet1!AM849="DC4MDB04","DC4",IF(Sheet1!AM849="DC4MDB05","DC4",IF(Sheet1!AM849="DC4MDB06","DC4",IF(Sheet1!AM849="DC4MDB07","DC4",IF(Sheet1!AM849="DC4MDB08","DC4",IF(Sheet1!AM849="DC4MDB09","DC4",IF(Sheet1!AM849="DC4MDB10","DC4","$False"))))))))))))))))))))</f>
        <v>DC4</v>
      </c>
      <c r="AF849" t="s">
        <v>35</v>
      </c>
      <c r="AG849" t="e">
        <f t="shared" si="82"/>
        <v>#VALUE!</v>
      </c>
      <c r="AH849" t="e">
        <f t="shared" si="83"/>
        <v>#VALUE!</v>
      </c>
      <c r="AI849" t="s">
        <v>11</v>
      </c>
      <c r="AJ849" t="s">
        <v>12</v>
      </c>
      <c r="AK849" t="s">
        <v>13</v>
      </c>
      <c r="AL849" t="s">
        <v>14</v>
      </c>
      <c r="AM849" t="s">
        <v>5</v>
      </c>
      <c r="AN849" t="s">
        <v>15</v>
      </c>
      <c r="AO849" t="s">
        <v>16</v>
      </c>
      <c r="AP849" t="s">
        <v>17</v>
      </c>
      <c r="AQ849" t="s">
        <v>18</v>
      </c>
      <c r="AR849" t="s">
        <v>19</v>
      </c>
    </row>
    <row r="850" spans="1:44" ht="13.5" customHeight="1">
      <c r="A850" s="7"/>
      <c r="B850" s="7"/>
      <c r="C850" s="7"/>
      <c r="D850" s="8"/>
      <c r="F850" s="9" t="str">
        <f>(Sheet1!AE850)</f>
        <v/>
      </c>
      <c r="G850" t="str">
        <f>IF(OR(Sheet1!AH850="Yes",Sheet1!AF850="Yes"),"\\CMFP538\"&amp;Sheet1!AK850,"")</f>
        <v/>
      </c>
      <c r="H850" t="str">
        <f>IF(G850="","",Sheet1!AK850)</f>
        <v/>
      </c>
      <c r="I850" t="str">
        <f>IF(G850="","",Sheet1!AJ850)</f>
        <v/>
      </c>
      <c r="J850" t="e">
        <f>PROPER(Sheet1!Z850)</f>
        <v>#VALUE!</v>
      </c>
      <c r="K850" t="e">
        <f>PROPER(TRIM(IF(ISERROR(Sheet1!N850),Sheet1!Q850,Sheet1!N850)))</f>
        <v>#VALUE!</v>
      </c>
      <c r="L850" t="e">
        <f>PROPER(Sheet1!V850)</f>
        <v>#VALUE!</v>
      </c>
      <c r="M850" t="str">
        <f>TRIM(IF(ISERROR(Sheet1!P850),"",Sheet1!P850))</f>
        <v/>
      </c>
      <c r="N850" s="6" t="e">
        <f>(Sheet1!AA850)</f>
        <v>#VALUE!</v>
      </c>
      <c r="O850" s="6" t="e">
        <f t="shared" si="79"/>
        <v>#VALUE!</v>
      </c>
      <c r="P850" s="6" t="e">
        <f>IF(Sheet1!X850="No","No",IF(Sheet1!X850="","No","Yes"))</f>
        <v>#VALUE!</v>
      </c>
      <c r="Q850" t="e">
        <f>(Sheet1!AB850)</f>
        <v>#VALUE!</v>
      </c>
      <c r="R850" s="6" t="e">
        <f>IF(Sheet1!F850=FALSE,Q850,Sheet1!G850&amp;Sheet1!F850)</f>
        <v>#VALUE!</v>
      </c>
      <c r="S850" s="6" t="e">
        <f t="shared" si="80"/>
        <v>#VALUE!</v>
      </c>
      <c r="T850" s="6" t="e">
        <f>IF(Sheet1!A850=0,"C=US;A= ;P=Regional Municip;O=Lisgar;S="&amp;K850&amp;";"&amp;"G="&amp;L850&amp;";"&amp;"I="&amp;M850&amp;";","C=US;A= ;P=Regional Municip;O=Lisgar;S="&amp;K850&amp;";"&amp;"G="&amp;L850&amp;Sheet1!A850&amp;";"&amp;"I="&amp;M850&amp;";")</f>
        <v>#N/A</v>
      </c>
      <c r="U850" t="str">
        <f ca="1">(Sheet1!AM850)</f>
        <v>DC1MDB07</v>
      </c>
      <c r="V850" t="e">
        <f>(Sheet1!AC850)</f>
        <v>#VALUE!</v>
      </c>
      <c r="W850" t="e">
        <f>Sheet3!D850</f>
        <v>#VALUE!</v>
      </c>
      <c r="X850" t="e">
        <f>Sheet3!E850</f>
        <v>#VALUE!</v>
      </c>
      <c r="Y850" t="str">
        <f t="shared" si="78"/>
        <v/>
      </c>
      <c r="Z850" t="str">
        <f>IF(ISERROR(Sheet1!AI850),"",Sheet1!AI850)</f>
        <v/>
      </c>
      <c r="AA850" t="e">
        <f>IF(Sheet1!W850="Councillors",5120,IF(Sheet1!W850="Information Technology Services Dept.",1024,IF(Sheet1!W850="City Clerk and Solicitor Dept",1953,"No")))</f>
        <v>#VALUE!</v>
      </c>
      <c r="AB850" s="5" t="s">
        <v>96</v>
      </c>
      <c r="AC850" t="e">
        <f>IF(Sheet1!W850="Councillors",4608,IF(Sheet1!W850="Information Technology Services Dept.",921,IF(Sheet1!W850="City Clerk and Solicitor Dept",1855,"No")))</f>
        <v>#VALUE!</v>
      </c>
      <c r="AD850" t="e">
        <f t="shared" si="81"/>
        <v>#VALUE!</v>
      </c>
      <c r="AE850" t="str">
        <f ca="1">IF(Sheet1!AM850="DC1MDB01","DC1",IF(Sheet1!AM850="DC1MDB02","DC1",IF(Sheet1!AM850="DC1MDB03","DC1",IF(Sheet1!AM850="DC1MDB04","DC1",IF(Sheet1!AM850="DC1MDB05","DC1",IF(Sheet1!AM850="DC1MDB06","DC1",IF(Sheet1!AM850="DC1MDB07","DC1",IF(Sheet1!AM850="DC1MDB08","DC1",IF(Sheet1!AM850="DC1MDB09","DC1",IF(Sheet1!AM850="DC1MDB10","DC1",IF(Sheet1!AM850="DC4MDB01","DC4",IF(Sheet1!AM850="DC4MDB02","DC4",IF(Sheet1!AM850="DC4MDB03","DC4",IF(Sheet1!AM850="DC4MDB04","DC4",IF(Sheet1!AM850="DC4MDB05","DC4",IF(Sheet1!AM850="DC4MDB06","DC4",IF(Sheet1!AM850="DC4MDB07","DC4",IF(Sheet1!AM850="DC4MDB08","DC4",IF(Sheet1!AM850="DC4MDB09","DC4",IF(Sheet1!AM850="DC4MDB10","DC4","$False"))))))))))))))))))))</f>
        <v>DC1</v>
      </c>
      <c r="AF850" t="s">
        <v>35</v>
      </c>
      <c r="AG850" t="e">
        <f t="shared" si="82"/>
        <v>#VALUE!</v>
      </c>
      <c r="AH850" t="e">
        <f t="shared" si="83"/>
        <v>#VALUE!</v>
      </c>
      <c r="AI850" t="s">
        <v>11</v>
      </c>
      <c r="AJ850" t="s">
        <v>12</v>
      </c>
      <c r="AK850" t="s">
        <v>13</v>
      </c>
      <c r="AL850" t="s">
        <v>14</v>
      </c>
      <c r="AM850" t="s">
        <v>5</v>
      </c>
      <c r="AN850" t="s">
        <v>15</v>
      </c>
      <c r="AO850" t="s">
        <v>16</v>
      </c>
      <c r="AP850" t="s">
        <v>17</v>
      </c>
      <c r="AQ850" t="s">
        <v>18</v>
      </c>
      <c r="AR850" t="s">
        <v>19</v>
      </c>
    </row>
    <row r="851" spans="1:44" ht="13.5" customHeight="1">
      <c r="A851" s="7"/>
      <c r="B851" s="7"/>
      <c r="C851" s="7"/>
      <c r="D851" s="8"/>
      <c r="F851" s="9" t="str">
        <f>(Sheet1!AE851)</f>
        <v/>
      </c>
      <c r="G851" t="str">
        <f>IF(OR(Sheet1!AH851="Yes",Sheet1!AF851="Yes"),"\\CMFP538\"&amp;Sheet1!AK851,"")</f>
        <v/>
      </c>
      <c r="H851" t="str">
        <f>IF(G851="","",Sheet1!AK851)</f>
        <v/>
      </c>
      <c r="I851" t="str">
        <f>IF(G851="","",Sheet1!AJ851)</f>
        <v/>
      </c>
      <c r="J851" t="e">
        <f>PROPER(Sheet1!Z851)</f>
        <v>#VALUE!</v>
      </c>
      <c r="K851" t="e">
        <f>PROPER(TRIM(IF(ISERROR(Sheet1!N851),Sheet1!Q851,Sheet1!N851)))</f>
        <v>#VALUE!</v>
      </c>
      <c r="L851" t="e">
        <f>PROPER(Sheet1!V851)</f>
        <v>#VALUE!</v>
      </c>
      <c r="M851" t="str">
        <f>TRIM(IF(ISERROR(Sheet1!P851),"",Sheet1!P851))</f>
        <v/>
      </c>
      <c r="N851" s="6" t="e">
        <f>(Sheet1!AA851)</f>
        <v>#VALUE!</v>
      </c>
      <c r="O851" s="6" t="e">
        <f t="shared" si="79"/>
        <v>#VALUE!</v>
      </c>
      <c r="P851" s="6" t="e">
        <f>IF(Sheet1!X851="No","No",IF(Sheet1!X851="","No","Yes"))</f>
        <v>#VALUE!</v>
      </c>
      <c r="Q851" t="e">
        <f>(Sheet1!AB851)</f>
        <v>#VALUE!</v>
      </c>
      <c r="R851" s="6" t="e">
        <f>IF(Sheet1!F851=FALSE,Q851,Sheet1!G851&amp;Sheet1!F851)</f>
        <v>#VALUE!</v>
      </c>
      <c r="S851" s="6" t="e">
        <f t="shared" si="80"/>
        <v>#VALUE!</v>
      </c>
      <c r="T851" s="6" t="e">
        <f>IF(Sheet1!A851=0,"C=US;A= ;P=Regional Municip;O=Lisgar;S="&amp;K851&amp;";"&amp;"G="&amp;L851&amp;";"&amp;"I="&amp;M851&amp;";","C=US;A= ;P=Regional Municip;O=Lisgar;S="&amp;K851&amp;";"&amp;"G="&amp;L851&amp;Sheet1!A851&amp;";"&amp;"I="&amp;M851&amp;";")</f>
        <v>#N/A</v>
      </c>
      <c r="U851" t="str">
        <f ca="1">(Sheet1!AM851)</f>
        <v>DC1MDB10</v>
      </c>
      <c r="V851" t="e">
        <f>(Sheet1!AC851)</f>
        <v>#VALUE!</v>
      </c>
      <c r="W851" t="e">
        <f>Sheet3!D851</f>
        <v>#VALUE!</v>
      </c>
      <c r="X851" t="e">
        <f>Sheet3!E851</f>
        <v>#VALUE!</v>
      </c>
      <c r="Y851" t="str">
        <f t="shared" si="78"/>
        <v/>
      </c>
      <c r="Z851" t="str">
        <f>IF(ISERROR(Sheet1!AI851),"",Sheet1!AI851)</f>
        <v/>
      </c>
      <c r="AA851" t="e">
        <f>IF(Sheet1!W851="Councillors",5120,IF(Sheet1!W851="Information Technology Services Dept.",1024,IF(Sheet1!W851="City Clerk and Solicitor Dept",1953,"No")))</f>
        <v>#VALUE!</v>
      </c>
      <c r="AB851" s="5" t="s">
        <v>96</v>
      </c>
      <c r="AC851" t="e">
        <f>IF(Sheet1!W851="Councillors",4608,IF(Sheet1!W851="Information Technology Services Dept.",921,IF(Sheet1!W851="City Clerk and Solicitor Dept",1855,"No")))</f>
        <v>#VALUE!</v>
      </c>
      <c r="AD851" t="e">
        <f t="shared" si="81"/>
        <v>#VALUE!</v>
      </c>
      <c r="AE851" t="str">
        <f ca="1">IF(Sheet1!AM851="DC1MDB01","DC1",IF(Sheet1!AM851="DC1MDB02","DC1",IF(Sheet1!AM851="DC1MDB03","DC1",IF(Sheet1!AM851="DC1MDB04","DC1",IF(Sheet1!AM851="DC1MDB05","DC1",IF(Sheet1!AM851="DC1MDB06","DC1",IF(Sheet1!AM851="DC1MDB07","DC1",IF(Sheet1!AM851="DC1MDB08","DC1",IF(Sheet1!AM851="DC1MDB09","DC1",IF(Sheet1!AM851="DC1MDB10","DC1",IF(Sheet1!AM851="DC4MDB01","DC4",IF(Sheet1!AM851="DC4MDB02","DC4",IF(Sheet1!AM851="DC4MDB03","DC4",IF(Sheet1!AM851="DC4MDB04","DC4",IF(Sheet1!AM851="DC4MDB05","DC4",IF(Sheet1!AM851="DC4MDB06","DC4",IF(Sheet1!AM851="DC4MDB07","DC4",IF(Sheet1!AM851="DC4MDB08","DC4",IF(Sheet1!AM851="DC4MDB09","DC4",IF(Sheet1!AM851="DC4MDB10","DC4","$False"))))))))))))))))))))</f>
        <v>DC1</v>
      </c>
      <c r="AF851" t="s">
        <v>35</v>
      </c>
      <c r="AG851" t="e">
        <f t="shared" si="82"/>
        <v>#VALUE!</v>
      </c>
      <c r="AH851" t="e">
        <f t="shared" si="83"/>
        <v>#VALUE!</v>
      </c>
      <c r="AI851" t="s">
        <v>11</v>
      </c>
      <c r="AJ851" t="s">
        <v>12</v>
      </c>
      <c r="AK851" t="s">
        <v>13</v>
      </c>
      <c r="AL851" t="s">
        <v>14</v>
      </c>
      <c r="AM851" t="s">
        <v>5</v>
      </c>
      <c r="AN851" t="s">
        <v>15</v>
      </c>
      <c r="AO851" t="s">
        <v>16</v>
      </c>
      <c r="AP851" t="s">
        <v>17</v>
      </c>
      <c r="AQ851" t="s">
        <v>18</v>
      </c>
      <c r="AR851" t="s">
        <v>19</v>
      </c>
    </row>
    <row r="852" spans="1:44" ht="13.5" customHeight="1">
      <c r="A852" s="7"/>
      <c r="B852" s="7"/>
      <c r="C852" s="7"/>
      <c r="D852" s="8"/>
      <c r="F852" s="9" t="str">
        <f>(Sheet1!AE852)</f>
        <v/>
      </c>
      <c r="G852" t="str">
        <f>IF(OR(Sheet1!AH852="Yes",Sheet1!AF852="Yes"),"\\CMFP538\"&amp;Sheet1!AK852,"")</f>
        <v/>
      </c>
      <c r="H852" t="str">
        <f>IF(G852="","",Sheet1!AK852)</f>
        <v/>
      </c>
      <c r="I852" t="str">
        <f>IF(G852="","",Sheet1!AJ852)</f>
        <v/>
      </c>
      <c r="J852" t="e">
        <f>PROPER(Sheet1!Z852)</f>
        <v>#VALUE!</v>
      </c>
      <c r="K852" t="e">
        <f>PROPER(TRIM(IF(ISERROR(Sheet1!N852),Sheet1!Q852,Sheet1!N852)))</f>
        <v>#VALUE!</v>
      </c>
      <c r="L852" t="e">
        <f>PROPER(Sheet1!V852)</f>
        <v>#VALUE!</v>
      </c>
      <c r="M852" t="str">
        <f>TRIM(IF(ISERROR(Sheet1!P852),"",Sheet1!P852))</f>
        <v/>
      </c>
      <c r="N852" s="6" t="e">
        <f>(Sheet1!AA852)</f>
        <v>#VALUE!</v>
      </c>
      <c r="O852" s="6" t="e">
        <f t="shared" si="79"/>
        <v>#VALUE!</v>
      </c>
      <c r="P852" s="6" t="e">
        <f>IF(Sheet1!X852="No","No",IF(Sheet1!X852="","No","Yes"))</f>
        <v>#VALUE!</v>
      </c>
      <c r="Q852" t="e">
        <f>(Sheet1!AB852)</f>
        <v>#VALUE!</v>
      </c>
      <c r="R852" s="6" t="e">
        <f>IF(Sheet1!F852=FALSE,Q852,Sheet1!G852&amp;Sheet1!F852)</f>
        <v>#VALUE!</v>
      </c>
      <c r="S852" s="6" t="e">
        <f t="shared" si="80"/>
        <v>#VALUE!</v>
      </c>
      <c r="T852" s="6" t="e">
        <f>IF(Sheet1!A852=0,"C=US;A= ;P=Regional Municip;O=Lisgar;S="&amp;K852&amp;";"&amp;"G="&amp;L852&amp;";"&amp;"I="&amp;M852&amp;";","C=US;A= ;P=Regional Municip;O=Lisgar;S="&amp;K852&amp;";"&amp;"G="&amp;L852&amp;Sheet1!A852&amp;";"&amp;"I="&amp;M852&amp;";")</f>
        <v>#N/A</v>
      </c>
      <c r="U852" t="str">
        <f ca="1">(Sheet1!AM852)</f>
        <v>DC1MDB01</v>
      </c>
      <c r="V852" t="e">
        <f>(Sheet1!AC852)</f>
        <v>#VALUE!</v>
      </c>
      <c r="W852" t="e">
        <f>Sheet3!D852</f>
        <v>#VALUE!</v>
      </c>
      <c r="X852" t="e">
        <f>Sheet3!E852</f>
        <v>#VALUE!</v>
      </c>
      <c r="Y852" t="str">
        <f t="shared" si="78"/>
        <v/>
      </c>
      <c r="Z852" t="str">
        <f>IF(ISERROR(Sheet1!AI852),"",Sheet1!AI852)</f>
        <v/>
      </c>
      <c r="AA852" t="e">
        <f>IF(Sheet1!W852="Councillors",5120,IF(Sheet1!W852="Information Technology Services Dept.",1024,IF(Sheet1!W852="City Clerk and Solicitor Dept",1953,"No")))</f>
        <v>#VALUE!</v>
      </c>
      <c r="AB852" s="5" t="s">
        <v>96</v>
      </c>
      <c r="AC852" t="e">
        <f>IF(Sheet1!W852="Councillors",4608,IF(Sheet1!W852="Information Technology Services Dept.",921,IF(Sheet1!W852="City Clerk and Solicitor Dept",1855,"No")))</f>
        <v>#VALUE!</v>
      </c>
      <c r="AD852" t="e">
        <f t="shared" si="81"/>
        <v>#VALUE!</v>
      </c>
      <c r="AE852" t="str">
        <f ca="1">IF(Sheet1!AM852="DC1MDB01","DC1",IF(Sheet1!AM852="DC1MDB02","DC1",IF(Sheet1!AM852="DC1MDB03","DC1",IF(Sheet1!AM852="DC1MDB04","DC1",IF(Sheet1!AM852="DC1MDB05","DC1",IF(Sheet1!AM852="DC1MDB06","DC1",IF(Sheet1!AM852="DC1MDB07","DC1",IF(Sheet1!AM852="DC1MDB08","DC1",IF(Sheet1!AM852="DC1MDB09","DC1",IF(Sheet1!AM852="DC1MDB10","DC1",IF(Sheet1!AM852="DC4MDB01","DC4",IF(Sheet1!AM852="DC4MDB02","DC4",IF(Sheet1!AM852="DC4MDB03","DC4",IF(Sheet1!AM852="DC4MDB04","DC4",IF(Sheet1!AM852="DC4MDB05","DC4",IF(Sheet1!AM852="DC4MDB06","DC4",IF(Sheet1!AM852="DC4MDB07","DC4",IF(Sheet1!AM852="DC4MDB08","DC4",IF(Sheet1!AM852="DC4MDB09","DC4",IF(Sheet1!AM852="DC4MDB10","DC4","$False"))))))))))))))))))))</f>
        <v>DC1</v>
      </c>
      <c r="AF852" t="s">
        <v>35</v>
      </c>
      <c r="AG852" t="e">
        <f t="shared" si="82"/>
        <v>#VALUE!</v>
      </c>
      <c r="AH852" t="e">
        <f t="shared" si="83"/>
        <v>#VALUE!</v>
      </c>
      <c r="AI852" t="s">
        <v>11</v>
      </c>
      <c r="AJ852" t="s">
        <v>12</v>
      </c>
      <c r="AK852" t="s">
        <v>13</v>
      </c>
      <c r="AL852" t="s">
        <v>14</v>
      </c>
      <c r="AM852" t="s">
        <v>5</v>
      </c>
      <c r="AN852" t="s">
        <v>15</v>
      </c>
      <c r="AO852" t="s">
        <v>16</v>
      </c>
      <c r="AP852" t="s">
        <v>17</v>
      </c>
      <c r="AQ852" t="s">
        <v>18</v>
      </c>
      <c r="AR852" t="s">
        <v>19</v>
      </c>
    </row>
    <row r="853" spans="1:44" ht="13.5" customHeight="1">
      <c r="A853" s="7"/>
      <c r="B853" s="7"/>
      <c r="C853" s="7"/>
      <c r="D853" s="8"/>
      <c r="F853" s="9" t="str">
        <f>(Sheet1!AE853)</f>
        <v/>
      </c>
      <c r="G853" t="str">
        <f>IF(OR(Sheet1!AH853="Yes",Sheet1!AF853="Yes"),"\\CMFP538\"&amp;Sheet1!AK853,"")</f>
        <v/>
      </c>
      <c r="H853" t="str">
        <f>IF(G853="","",Sheet1!AK853)</f>
        <v/>
      </c>
      <c r="I853" t="str">
        <f>IF(G853="","",Sheet1!AJ853)</f>
        <v/>
      </c>
      <c r="J853" t="e">
        <f>PROPER(Sheet1!Z853)</f>
        <v>#VALUE!</v>
      </c>
      <c r="K853" t="e">
        <f>PROPER(TRIM(IF(ISERROR(Sheet1!N853),Sheet1!Q853,Sheet1!N853)))</f>
        <v>#VALUE!</v>
      </c>
      <c r="L853" t="e">
        <f>PROPER(Sheet1!V853)</f>
        <v>#VALUE!</v>
      </c>
      <c r="M853" t="str">
        <f>TRIM(IF(ISERROR(Sheet1!P853),"",Sheet1!P853))</f>
        <v/>
      </c>
      <c r="N853" s="6" t="e">
        <f>(Sheet1!AA853)</f>
        <v>#VALUE!</v>
      </c>
      <c r="O853" s="6" t="e">
        <f t="shared" si="79"/>
        <v>#VALUE!</v>
      </c>
      <c r="P853" s="6" t="e">
        <f>IF(Sheet1!X853="No","No",IF(Sheet1!X853="","No","Yes"))</f>
        <v>#VALUE!</v>
      </c>
      <c r="Q853" t="e">
        <f>(Sheet1!AB853)</f>
        <v>#VALUE!</v>
      </c>
      <c r="R853" s="6" t="e">
        <f>IF(Sheet1!F853=FALSE,Q853,Sheet1!G853&amp;Sheet1!F853)</f>
        <v>#VALUE!</v>
      </c>
      <c r="S853" s="6" t="e">
        <f t="shared" si="80"/>
        <v>#VALUE!</v>
      </c>
      <c r="T853" s="6" t="e">
        <f>IF(Sheet1!A853=0,"C=US;A= ;P=Regional Municip;O=Lisgar;S="&amp;K853&amp;";"&amp;"G="&amp;L853&amp;";"&amp;"I="&amp;M853&amp;";","C=US;A= ;P=Regional Municip;O=Lisgar;S="&amp;K853&amp;";"&amp;"G="&amp;L853&amp;Sheet1!A853&amp;";"&amp;"I="&amp;M853&amp;";")</f>
        <v>#N/A</v>
      </c>
      <c r="U853" t="str">
        <f ca="1">(Sheet1!AM853)</f>
        <v>DC4MDB06</v>
      </c>
      <c r="V853" t="e">
        <f>(Sheet1!AC853)</f>
        <v>#VALUE!</v>
      </c>
      <c r="W853" t="e">
        <f>Sheet3!D853</f>
        <v>#VALUE!</v>
      </c>
      <c r="X853" t="e">
        <f>Sheet3!E853</f>
        <v>#VALUE!</v>
      </c>
      <c r="Y853" t="str">
        <f t="shared" si="78"/>
        <v/>
      </c>
      <c r="Z853" t="str">
        <f>IF(ISERROR(Sheet1!AI853),"",Sheet1!AI853)</f>
        <v/>
      </c>
      <c r="AA853" t="e">
        <f>IF(Sheet1!W853="Councillors",5120,IF(Sheet1!W853="Information Technology Services Dept.",1024,IF(Sheet1!W853="City Clerk and Solicitor Dept",1953,"No")))</f>
        <v>#VALUE!</v>
      </c>
      <c r="AB853" s="5" t="s">
        <v>96</v>
      </c>
      <c r="AC853" t="e">
        <f>IF(Sheet1!W853="Councillors",4608,IF(Sheet1!W853="Information Technology Services Dept.",921,IF(Sheet1!W853="City Clerk and Solicitor Dept",1855,"No")))</f>
        <v>#VALUE!</v>
      </c>
      <c r="AD853" t="e">
        <f t="shared" si="81"/>
        <v>#VALUE!</v>
      </c>
      <c r="AE853" t="str">
        <f ca="1">IF(Sheet1!AM853="DC1MDB01","DC1",IF(Sheet1!AM853="DC1MDB02","DC1",IF(Sheet1!AM853="DC1MDB03","DC1",IF(Sheet1!AM853="DC1MDB04","DC1",IF(Sheet1!AM853="DC1MDB05","DC1",IF(Sheet1!AM853="DC1MDB06","DC1",IF(Sheet1!AM853="DC1MDB07","DC1",IF(Sheet1!AM853="DC1MDB08","DC1",IF(Sheet1!AM853="DC1MDB09","DC1",IF(Sheet1!AM853="DC1MDB10","DC1",IF(Sheet1!AM853="DC4MDB01","DC4",IF(Sheet1!AM853="DC4MDB02","DC4",IF(Sheet1!AM853="DC4MDB03","DC4",IF(Sheet1!AM853="DC4MDB04","DC4",IF(Sheet1!AM853="DC4MDB05","DC4",IF(Sheet1!AM853="DC4MDB06","DC4",IF(Sheet1!AM853="DC4MDB07","DC4",IF(Sheet1!AM853="DC4MDB08","DC4",IF(Sheet1!AM853="DC4MDB09","DC4",IF(Sheet1!AM853="DC4MDB10","DC4","$False"))))))))))))))))))))</f>
        <v>DC4</v>
      </c>
      <c r="AF853" t="s">
        <v>35</v>
      </c>
      <c r="AG853" t="e">
        <f t="shared" si="82"/>
        <v>#VALUE!</v>
      </c>
      <c r="AH853" t="e">
        <f t="shared" si="83"/>
        <v>#VALUE!</v>
      </c>
      <c r="AI853" t="s">
        <v>11</v>
      </c>
      <c r="AJ853" t="s">
        <v>12</v>
      </c>
      <c r="AK853" t="s">
        <v>13</v>
      </c>
      <c r="AL853" t="s">
        <v>14</v>
      </c>
      <c r="AM853" t="s">
        <v>5</v>
      </c>
      <c r="AN853" t="s">
        <v>15</v>
      </c>
      <c r="AO853" t="s">
        <v>16</v>
      </c>
      <c r="AP853" t="s">
        <v>17</v>
      </c>
      <c r="AQ853" t="s">
        <v>18</v>
      </c>
      <c r="AR853" t="s">
        <v>19</v>
      </c>
    </row>
    <row r="854" spans="1:44" ht="13.5" customHeight="1">
      <c r="A854" s="7"/>
      <c r="B854" s="7"/>
      <c r="C854" s="7"/>
      <c r="D854" s="8"/>
      <c r="F854" s="9" t="str">
        <f>(Sheet1!AE854)</f>
        <v/>
      </c>
      <c r="G854" t="str">
        <f>IF(OR(Sheet1!AH854="Yes",Sheet1!AF854="Yes"),"\\CMFP538\"&amp;Sheet1!AK854,"")</f>
        <v/>
      </c>
      <c r="H854" t="str">
        <f>IF(G854="","",Sheet1!AK854)</f>
        <v/>
      </c>
      <c r="I854" t="str">
        <f>IF(G854="","",Sheet1!AJ854)</f>
        <v/>
      </c>
      <c r="J854" t="e">
        <f>PROPER(Sheet1!Z854)</f>
        <v>#VALUE!</v>
      </c>
      <c r="K854" t="e">
        <f>PROPER(TRIM(IF(ISERROR(Sheet1!N854),Sheet1!Q854,Sheet1!N854)))</f>
        <v>#VALUE!</v>
      </c>
      <c r="L854" t="e">
        <f>PROPER(Sheet1!V854)</f>
        <v>#VALUE!</v>
      </c>
      <c r="M854" t="str">
        <f>TRIM(IF(ISERROR(Sheet1!P854),"",Sheet1!P854))</f>
        <v/>
      </c>
      <c r="N854" s="6" t="e">
        <f>(Sheet1!AA854)</f>
        <v>#VALUE!</v>
      </c>
      <c r="O854" s="6" t="e">
        <f t="shared" si="79"/>
        <v>#VALUE!</v>
      </c>
      <c r="P854" s="6" t="e">
        <f>IF(Sheet1!X854="No","No",IF(Sheet1!X854="","No","Yes"))</f>
        <v>#VALUE!</v>
      </c>
      <c r="Q854" t="e">
        <f>(Sheet1!AB854)</f>
        <v>#VALUE!</v>
      </c>
      <c r="R854" s="6" t="e">
        <f>IF(Sheet1!F854=FALSE,Q854,Sheet1!G854&amp;Sheet1!F854)</f>
        <v>#VALUE!</v>
      </c>
      <c r="S854" s="6" t="e">
        <f t="shared" si="80"/>
        <v>#VALUE!</v>
      </c>
      <c r="T854" s="6" t="e">
        <f>IF(Sheet1!A854=0,"C=US;A= ;P=Regional Municip;O=Lisgar;S="&amp;K854&amp;";"&amp;"G="&amp;L854&amp;";"&amp;"I="&amp;M854&amp;";","C=US;A= ;P=Regional Municip;O=Lisgar;S="&amp;K854&amp;";"&amp;"G="&amp;L854&amp;Sheet1!A854&amp;";"&amp;"I="&amp;M854&amp;";")</f>
        <v>#N/A</v>
      </c>
      <c r="U854" t="str">
        <f ca="1">(Sheet1!AM854)</f>
        <v>DC1MDB01</v>
      </c>
      <c r="V854" t="e">
        <f>(Sheet1!AC854)</f>
        <v>#VALUE!</v>
      </c>
      <c r="W854" t="e">
        <f>Sheet3!D854</f>
        <v>#VALUE!</v>
      </c>
      <c r="X854" t="e">
        <f>Sheet3!E854</f>
        <v>#VALUE!</v>
      </c>
      <c r="Y854" t="str">
        <f t="shared" si="78"/>
        <v/>
      </c>
      <c r="Z854" t="str">
        <f>IF(ISERROR(Sheet1!AI854),"",Sheet1!AI854)</f>
        <v/>
      </c>
      <c r="AA854" t="e">
        <f>IF(Sheet1!W854="Councillors",5120,IF(Sheet1!W854="Information Technology Services Dept.",1024,IF(Sheet1!W854="City Clerk and Solicitor Dept",1953,"No")))</f>
        <v>#VALUE!</v>
      </c>
      <c r="AB854" s="5" t="s">
        <v>96</v>
      </c>
      <c r="AC854" t="e">
        <f>IF(Sheet1!W854="Councillors",4608,IF(Sheet1!W854="Information Technology Services Dept.",921,IF(Sheet1!W854="City Clerk and Solicitor Dept",1855,"No")))</f>
        <v>#VALUE!</v>
      </c>
      <c r="AD854" t="e">
        <f t="shared" si="81"/>
        <v>#VALUE!</v>
      </c>
      <c r="AE854" t="str">
        <f ca="1">IF(Sheet1!AM854="DC1MDB01","DC1",IF(Sheet1!AM854="DC1MDB02","DC1",IF(Sheet1!AM854="DC1MDB03","DC1",IF(Sheet1!AM854="DC1MDB04","DC1",IF(Sheet1!AM854="DC1MDB05","DC1",IF(Sheet1!AM854="DC1MDB06","DC1",IF(Sheet1!AM854="DC1MDB07","DC1",IF(Sheet1!AM854="DC1MDB08","DC1",IF(Sheet1!AM854="DC1MDB09","DC1",IF(Sheet1!AM854="DC1MDB10","DC1",IF(Sheet1!AM854="DC4MDB01","DC4",IF(Sheet1!AM854="DC4MDB02","DC4",IF(Sheet1!AM854="DC4MDB03","DC4",IF(Sheet1!AM854="DC4MDB04","DC4",IF(Sheet1!AM854="DC4MDB05","DC4",IF(Sheet1!AM854="DC4MDB06","DC4",IF(Sheet1!AM854="DC4MDB07","DC4",IF(Sheet1!AM854="DC4MDB08","DC4",IF(Sheet1!AM854="DC4MDB09","DC4",IF(Sheet1!AM854="DC4MDB10","DC4","$False"))))))))))))))))))))</f>
        <v>DC1</v>
      </c>
      <c r="AF854" t="s">
        <v>35</v>
      </c>
      <c r="AG854" t="e">
        <f t="shared" si="82"/>
        <v>#VALUE!</v>
      </c>
      <c r="AH854" t="e">
        <f t="shared" si="83"/>
        <v>#VALUE!</v>
      </c>
      <c r="AI854" t="s">
        <v>11</v>
      </c>
      <c r="AJ854" t="s">
        <v>12</v>
      </c>
      <c r="AK854" t="s">
        <v>13</v>
      </c>
      <c r="AL854" t="s">
        <v>14</v>
      </c>
      <c r="AM854" t="s">
        <v>5</v>
      </c>
      <c r="AN854" t="s">
        <v>15</v>
      </c>
      <c r="AO854" t="s">
        <v>16</v>
      </c>
      <c r="AP854" t="s">
        <v>17</v>
      </c>
      <c r="AQ854" t="s">
        <v>18</v>
      </c>
      <c r="AR854" t="s">
        <v>19</v>
      </c>
    </row>
    <row r="855" spans="1:44" ht="13.5" customHeight="1">
      <c r="A855" s="7"/>
      <c r="B855" s="7"/>
      <c r="C855" s="7"/>
      <c r="D855" s="8"/>
      <c r="F855" s="9" t="str">
        <f>(Sheet1!AE855)</f>
        <v/>
      </c>
      <c r="G855" t="str">
        <f>IF(OR(Sheet1!AH855="Yes",Sheet1!AF855="Yes"),"\\CMFP538\"&amp;Sheet1!AK855,"")</f>
        <v/>
      </c>
      <c r="H855" t="str">
        <f>IF(G855="","",Sheet1!AK855)</f>
        <v/>
      </c>
      <c r="I855" t="str">
        <f>IF(G855="","",Sheet1!AJ855)</f>
        <v/>
      </c>
      <c r="J855" t="e">
        <f>PROPER(Sheet1!Z855)</f>
        <v>#VALUE!</v>
      </c>
      <c r="K855" t="e">
        <f>PROPER(TRIM(IF(ISERROR(Sheet1!N855),Sheet1!Q855,Sheet1!N855)))</f>
        <v>#VALUE!</v>
      </c>
      <c r="L855" t="e">
        <f>PROPER(Sheet1!V855)</f>
        <v>#VALUE!</v>
      </c>
      <c r="M855" t="str">
        <f>TRIM(IF(ISERROR(Sheet1!P855),"",Sheet1!P855))</f>
        <v/>
      </c>
      <c r="N855" s="6" t="e">
        <f>(Sheet1!AA855)</f>
        <v>#VALUE!</v>
      </c>
      <c r="O855" s="6" t="e">
        <f t="shared" si="79"/>
        <v>#VALUE!</v>
      </c>
      <c r="P855" s="6" t="e">
        <f>IF(Sheet1!X855="No","No",IF(Sheet1!X855="","No","Yes"))</f>
        <v>#VALUE!</v>
      </c>
      <c r="Q855" t="e">
        <f>(Sheet1!AB855)</f>
        <v>#VALUE!</v>
      </c>
      <c r="R855" s="6" t="e">
        <f>IF(Sheet1!F855=FALSE,Q855,Sheet1!G855&amp;Sheet1!F855)</f>
        <v>#VALUE!</v>
      </c>
      <c r="S855" s="6" t="e">
        <f t="shared" si="80"/>
        <v>#VALUE!</v>
      </c>
      <c r="T855" s="6" t="e">
        <f>IF(Sheet1!A855=0,"C=US;A= ;P=Regional Municip;O=Lisgar;S="&amp;K855&amp;";"&amp;"G="&amp;L855&amp;";"&amp;"I="&amp;M855&amp;";","C=US;A= ;P=Regional Municip;O=Lisgar;S="&amp;K855&amp;";"&amp;"G="&amp;L855&amp;Sheet1!A855&amp;";"&amp;"I="&amp;M855&amp;";")</f>
        <v>#N/A</v>
      </c>
      <c r="U855" t="str">
        <f ca="1">(Sheet1!AM855)</f>
        <v>DC4MDB03</v>
      </c>
      <c r="V855" t="e">
        <f>(Sheet1!AC855)</f>
        <v>#VALUE!</v>
      </c>
      <c r="W855" t="e">
        <f>Sheet3!D855</f>
        <v>#VALUE!</v>
      </c>
      <c r="X855" t="e">
        <f>Sheet3!E855</f>
        <v>#VALUE!</v>
      </c>
      <c r="Y855" t="str">
        <f t="shared" si="78"/>
        <v/>
      </c>
      <c r="Z855" t="str">
        <f>IF(ISERROR(Sheet1!AI855),"",Sheet1!AI855)</f>
        <v/>
      </c>
      <c r="AA855" t="e">
        <f>IF(Sheet1!W855="Councillors",5120,IF(Sheet1!W855="Information Technology Services Dept.",1024,IF(Sheet1!W855="City Clerk and Solicitor Dept",1953,"No")))</f>
        <v>#VALUE!</v>
      </c>
      <c r="AB855" s="5" t="s">
        <v>96</v>
      </c>
      <c r="AC855" t="e">
        <f>IF(Sheet1!W855="Councillors",4608,IF(Sheet1!W855="Information Technology Services Dept.",921,IF(Sheet1!W855="City Clerk and Solicitor Dept",1855,"No")))</f>
        <v>#VALUE!</v>
      </c>
      <c r="AD855" t="e">
        <f t="shared" si="81"/>
        <v>#VALUE!</v>
      </c>
      <c r="AE855" t="str">
        <f ca="1">IF(Sheet1!AM855="DC1MDB01","DC1",IF(Sheet1!AM855="DC1MDB02","DC1",IF(Sheet1!AM855="DC1MDB03","DC1",IF(Sheet1!AM855="DC1MDB04","DC1",IF(Sheet1!AM855="DC1MDB05","DC1",IF(Sheet1!AM855="DC1MDB06","DC1",IF(Sheet1!AM855="DC1MDB07","DC1",IF(Sheet1!AM855="DC1MDB08","DC1",IF(Sheet1!AM855="DC1MDB09","DC1",IF(Sheet1!AM855="DC1MDB10","DC1",IF(Sheet1!AM855="DC4MDB01","DC4",IF(Sheet1!AM855="DC4MDB02","DC4",IF(Sheet1!AM855="DC4MDB03","DC4",IF(Sheet1!AM855="DC4MDB04","DC4",IF(Sheet1!AM855="DC4MDB05","DC4",IF(Sheet1!AM855="DC4MDB06","DC4",IF(Sheet1!AM855="DC4MDB07","DC4",IF(Sheet1!AM855="DC4MDB08","DC4",IF(Sheet1!AM855="DC4MDB09","DC4",IF(Sheet1!AM855="DC4MDB10","DC4","$False"))))))))))))))))))))</f>
        <v>DC4</v>
      </c>
      <c r="AF855" t="s">
        <v>35</v>
      </c>
      <c r="AG855" t="e">
        <f t="shared" si="82"/>
        <v>#VALUE!</v>
      </c>
      <c r="AH855" t="e">
        <f t="shared" si="83"/>
        <v>#VALUE!</v>
      </c>
      <c r="AI855" t="s">
        <v>11</v>
      </c>
      <c r="AJ855" t="s">
        <v>12</v>
      </c>
      <c r="AK855" t="s">
        <v>13</v>
      </c>
      <c r="AL855" t="s">
        <v>14</v>
      </c>
      <c r="AM855" t="s">
        <v>5</v>
      </c>
      <c r="AN855" t="s">
        <v>15</v>
      </c>
      <c r="AO855" t="s">
        <v>16</v>
      </c>
      <c r="AP855" t="s">
        <v>17</v>
      </c>
      <c r="AQ855" t="s">
        <v>18</v>
      </c>
      <c r="AR855" t="s">
        <v>19</v>
      </c>
    </row>
    <row r="856" spans="1:44" ht="13.5" customHeight="1">
      <c r="A856" s="7"/>
      <c r="B856" s="7"/>
      <c r="C856" s="7"/>
      <c r="D856" s="8"/>
      <c r="F856" s="9" t="str">
        <f>(Sheet1!AE856)</f>
        <v/>
      </c>
      <c r="G856" t="str">
        <f>IF(OR(Sheet1!AH856="Yes",Sheet1!AF856="Yes"),"\\CMFP538\"&amp;Sheet1!AK856,"")</f>
        <v/>
      </c>
      <c r="H856" t="str">
        <f>IF(G856="","",Sheet1!AK856)</f>
        <v/>
      </c>
      <c r="I856" t="str">
        <f>IF(G856="","",Sheet1!AJ856)</f>
        <v/>
      </c>
      <c r="J856" t="e">
        <f>PROPER(Sheet1!Z856)</f>
        <v>#VALUE!</v>
      </c>
      <c r="K856" t="e">
        <f>PROPER(TRIM(IF(ISERROR(Sheet1!N856),Sheet1!Q856,Sheet1!N856)))</f>
        <v>#VALUE!</v>
      </c>
      <c r="L856" t="e">
        <f>PROPER(Sheet1!V856)</f>
        <v>#VALUE!</v>
      </c>
      <c r="M856" t="str">
        <f>TRIM(IF(ISERROR(Sheet1!P856),"",Sheet1!P856))</f>
        <v/>
      </c>
      <c r="N856" s="6" t="e">
        <f>(Sheet1!AA856)</f>
        <v>#VALUE!</v>
      </c>
      <c r="O856" s="6" t="e">
        <f t="shared" si="79"/>
        <v>#VALUE!</v>
      </c>
      <c r="P856" s="6" t="e">
        <f>IF(Sheet1!X856="No","No",IF(Sheet1!X856="","No","Yes"))</f>
        <v>#VALUE!</v>
      </c>
      <c r="Q856" t="e">
        <f>(Sheet1!AB856)</f>
        <v>#VALUE!</v>
      </c>
      <c r="R856" s="6" t="e">
        <f>IF(Sheet1!F856=FALSE,Q856,Sheet1!G856&amp;Sheet1!F856)</f>
        <v>#VALUE!</v>
      </c>
      <c r="S856" s="6" t="e">
        <f t="shared" si="80"/>
        <v>#VALUE!</v>
      </c>
      <c r="T856" s="6" t="e">
        <f>IF(Sheet1!A856=0,"C=US;A= ;P=Regional Municip;O=Lisgar;S="&amp;K856&amp;";"&amp;"G="&amp;L856&amp;";"&amp;"I="&amp;M856&amp;";","C=US;A= ;P=Regional Municip;O=Lisgar;S="&amp;K856&amp;";"&amp;"G="&amp;L856&amp;Sheet1!A856&amp;";"&amp;"I="&amp;M856&amp;";")</f>
        <v>#N/A</v>
      </c>
      <c r="U856" t="str">
        <f ca="1">(Sheet1!AM856)</f>
        <v>DC4MDB03</v>
      </c>
      <c r="V856" t="e">
        <f>(Sheet1!AC856)</f>
        <v>#VALUE!</v>
      </c>
      <c r="W856" t="e">
        <f>Sheet3!D856</f>
        <v>#VALUE!</v>
      </c>
      <c r="X856" t="e">
        <f>Sheet3!E856</f>
        <v>#VALUE!</v>
      </c>
      <c r="Y856" t="str">
        <f t="shared" si="78"/>
        <v/>
      </c>
      <c r="Z856" t="str">
        <f>IF(ISERROR(Sheet1!AI856),"",Sheet1!AI856)</f>
        <v/>
      </c>
      <c r="AA856" t="e">
        <f>IF(Sheet1!W856="Councillors",5120,IF(Sheet1!W856="Information Technology Services Dept.",1024,IF(Sheet1!W856="City Clerk and Solicitor Dept",1953,"No")))</f>
        <v>#VALUE!</v>
      </c>
      <c r="AB856" s="5" t="s">
        <v>96</v>
      </c>
      <c r="AC856" t="e">
        <f>IF(Sheet1!W856="Councillors",4608,IF(Sheet1!W856="Information Technology Services Dept.",921,IF(Sheet1!W856="City Clerk and Solicitor Dept",1855,"No")))</f>
        <v>#VALUE!</v>
      </c>
      <c r="AD856" t="e">
        <f t="shared" si="81"/>
        <v>#VALUE!</v>
      </c>
      <c r="AE856" t="str">
        <f ca="1">IF(Sheet1!AM856="DC1MDB01","DC1",IF(Sheet1!AM856="DC1MDB02","DC1",IF(Sheet1!AM856="DC1MDB03","DC1",IF(Sheet1!AM856="DC1MDB04","DC1",IF(Sheet1!AM856="DC1MDB05","DC1",IF(Sheet1!AM856="DC1MDB06","DC1",IF(Sheet1!AM856="DC1MDB07","DC1",IF(Sheet1!AM856="DC1MDB08","DC1",IF(Sheet1!AM856="DC1MDB09","DC1",IF(Sheet1!AM856="DC1MDB10","DC1",IF(Sheet1!AM856="DC4MDB01","DC4",IF(Sheet1!AM856="DC4MDB02","DC4",IF(Sheet1!AM856="DC4MDB03","DC4",IF(Sheet1!AM856="DC4MDB04","DC4",IF(Sheet1!AM856="DC4MDB05","DC4",IF(Sheet1!AM856="DC4MDB06","DC4",IF(Sheet1!AM856="DC4MDB07","DC4",IF(Sheet1!AM856="DC4MDB08","DC4",IF(Sheet1!AM856="DC4MDB09","DC4",IF(Sheet1!AM856="DC4MDB10","DC4","$False"))))))))))))))))))))</f>
        <v>DC4</v>
      </c>
      <c r="AF856" t="s">
        <v>35</v>
      </c>
      <c r="AG856" t="e">
        <f t="shared" si="82"/>
        <v>#VALUE!</v>
      </c>
      <c r="AH856" t="e">
        <f t="shared" si="83"/>
        <v>#VALUE!</v>
      </c>
      <c r="AI856" t="s">
        <v>11</v>
      </c>
      <c r="AJ856" t="s">
        <v>12</v>
      </c>
      <c r="AK856" t="s">
        <v>13</v>
      </c>
      <c r="AL856" t="s">
        <v>14</v>
      </c>
      <c r="AM856" t="s">
        <v>5</v>
      </c>
      <c r="AN856" t="s">
        <v>15</v>
      </c>
      <c r="AO856" t="s">
        <v>16</v>
      </c>
      <c r="AP856" t="s">
        <v>17</v>
      </c>
      <c r="AQ856" t="s">
        <v>18</v>
      </c>
      <c r="AR856" t="s">
        <v>19</v>
      </c>
    </row>
    <row r="857" spans="1:44" ht="13.5" customHeight="1">
      <c r="A857" s="7"/>
      <c r="B857" s="7"/>
      <c r="C857" s="7"/>
      <c r="D857" s="8"/>
      <c r="F857" s="9" t="str">
        <f>(Sheet1!AE857)</f>
        <v/>
      </c>
      <c r="G857" t="str">
        <f>IF(OR(Sheet1!AH857="Yes",Sheet1!AF857="Yes"),"\\CMFP538\"&amp;Sheet1!AK857,"")</f>
        <v/>
      </c>
      <c r="H857" t="str">
        <f>IF(G857="","",Sheet1!AK857)</f>
        <v/>
      </c>
      <c r="I857" t="str">
        <f>IF(G857="","",Sheet1!AJ857)</f>
        <v/>
      </c>
      <c r="J857" t="e">
        <f>PROPER(Sheet1!Z857)</f>
        <v>#VALUE!</v>
      </c>
      <c r="K857" t="e">
        <f>PROPER(TRIM(IF(ISERROR(Sheet1!N857),Sheet1!Q857,Sheet1!N857)))</f>
        <v>#VALUE!</v>
      </c>
      <c r="L857" t="e">
        <f>PROPER(Sheet1!V857)</f>
        <v>#VALUE!</v>
      </c>
      <c r="M857" t="str">
        <f>TRIM(IF(ISERROR(Sheet1!P857),"",Sheet1!P857))</f>
        <v/>
      </c>
      <c r="N857" s="6" t="e">
        <f>(Sheet1!AA857)</f>
        <v>#VALUE!</v>
      </c>
      <c r="O857" s="6" t="e">
        <f t="shared" si="79"/>
        <v>#VALUE!</v>
      </c>
      <c r="P857" s="6" t="e">
        <f>IF(Sheet1!X857="No","No",IF(Sheet1!X857="","No","Yes"))</f>
        <v>#VALUE!</v>
      </c>
      <c r="Q857" t="e">
        <f>(Sheet1!AB857)</f>
        <v>#VALUE!</v>
      </c>
      <c r="R857" s="6" t="e">
        <f>IF(Sheet1!F857=FALSE,Q857,Sheet1!G857&amp;Sheet1!F857)</f>
        <v>#VALUE!</v>
      </c>
      <c r="S857" s="6" t="e">
        <f t="shared" si="80"/>
        <v>#VALUE!</v>
      </c>
      <c r="T857" s="6" t="e">
        <f>IF(Sheet1!A857=0,"C=US;A= ;P=Regional Municip;O=Lisgar;S="&amp;K857&amp;";"&amp;"G="&amp;L857&amp;";"&amp;"I="&amp;M857&amp;";","C=US;A= ;P=Regional Municip;O=Lisgar;S="&amp;K857&amp;";"&amp;"G="&amp;L857&amp;Sheet1!A857&amp;";"&amp;"I="&amp;M857&amp;";")</f>
        <v>#N/A</v>
      </c>
      <c r="U857" t="str">
        <f ca="1">(Sheet1!AM857)</f>
        <v>DC4MDB10</v>
      </c>
      <c r="V857" t="e">
        <f>(Sheet1!AC857)</f>
        <v>#VALUE!</v>
      </c>
      <c r="W857" t="e">
        <f>Sheet3!D857</f>
        <v>#VALUE!</v>
      </c>
      <c r="X857" t="e">
        <f>Sheet3!E857</f>
        <v>#VALUE!</v>
      </c>
      <c r="Y857" t="str">
        <f t="shared" si="78"/>
        <v/>
      </c>
      <c r="Z857" t="str">
        <f>IF(ISERROR(Sheet1!AI857),"",Sheet1!AI857)</f>
        <v/>
      </c>
      <c r="AA857" t="e">
        <f>IF(Sheet1!W857="Councillors",5120,IF(Sheet1!W857="Information Technology Services Dept.",1024,IF(Sheet1!W857="City Clerk and Solicitor Dept",1953,"No")))</f>
        <v>#VALUE!</v>
      </c>
      <c r="AB857" s="5" t="s">
        <v>96</v>
      </c>
      <c r="AC857" t="e">
        <f>IF(Sheet1!W857="Councillors",4608,IF(Sheet1!W857="Information Technology Services Dept.",921,IF(Sheet1!W857="City Clerk and Solicitor Dept",1855,"No")))</f>
        <v>#VALUE!</v>
      </c>
      <c r="AD857" t="e">
        <f t="shared" si="81"/>
        <v>#VALUE!</v>
      </c>
      <c r="AE857" t="str">
        <f ca="1">IF(Sheet1!AM857="DC1MDB01","DC1",IF(Sheet1!AM857="DC1MDB02","DC1",IF(Sheet1!AM857="DC1MDB03","DC1",IF(Sheet1!AM857="DC1MDB04","DC1",IF(Sheet1!AM857="DC1MDB05","DC1",IF(Sheet1!AM857="DC1MDB06","DC1",IF(Sheet1!AM857="DC1MDB07","DC1",IF(Sheet1!AM857="DC1MDB08","DC1",IF(Sheet1!AM857="DC1MDB09","DC1",IF(Sheet1!AM857="DC1MDB10","DC1",IF(Sheet1!AM857="DC4MDB01","DC4",IF(Sheet1!AM857="DC4MDB02","DC4",IF(Sheet1!AM857="DC4MDB03","DC4",IF(Sheet1!AM857="DC4MDB04","DC4",IF(Sheet1!AM857="DC4MDB05","DC4",IF(Sheet1!AM857="DC4MDB06","DC4",IF(Sheet1!AM857="DC4MDB07","DC4",IF(Sheet1!AM857="DC4MDB08","DC4",IF(Sheet1!AM857="DC4MDB09","DC4",IF(Sheet1!AM857="DC4MDB10","DC4","$False"))))))))))))))))))))</f>
        <v>DC4</v>
      </c>
      <c r="AF857" t="s">
        <v>35</v>
      </c>
      <c r="AG857" t="e">
        <f t="shared" si="82"/>
        <v>#VALUE!</v>
      </c>
      <c r="AH857" t="e">
        <f t="shared" si="83"/>
        <v>#VALUE!</v>
      </c>
      <c r="AI857" t="s">
        <v>11</v>
      </c>
      <c r="AJ857" t="s">
        <v>12</v>
      </c>
      <c r="AK857" t="s">
        <v>13</v>
      </c>
      <c r="AL857" t="s">
        <v>14</v>
      </c>
      <c r="AM857" t="s">
        <v>5</v>
      </c>
      <c r="AN857" t="s">
        <v>15</v>
      </c>
      <c r="AO857" t="s">
        <v>16</v>
      </c>
      <c r="AP857" t="s">
        <v>17</v>
      </c>
      <c r="AQ857" t="s">
        <v>18</v>
      </c>
      <c r="AR857" t="s">
        <v>19</v>
      </c>
    </row>
    <row r="858" spans="1:44" ht="13.5" customHeight="1">
      <c r="A858" s="7"/>
      <c r="B858" s="7"/>
      <c r="C858" s="7"/>
      <c r="D858" s="8"/>
      <c r="F858" s="9" t="str">
        <f>(Sheet1!AE858)</f>
        <v/>
      </c>
      <c r="G858" t="str">
        <f>IF(OR(Sheet1!AH858="Yes",Sheet1!AF858="Yes"),"\\CMFP538\"&amp;Sheet1!AK858,"")</f>
        <v/>
      </c>
      <c r="H858" t="str">
        <f>IF(G858="","",Sheet1!AK858)</f>
        <v/>
      </c>
      <c r="I858" t="str">
        <f>IF(G858="","",Sheet1!AJ858)</f>
        <v/>
      </c>
      <c r="J858" t="e">
        <f>PROPER(Sheet1!Z858)</f>
        <v>#VALUE!</v>
      </c>
      <c r="K858" t="e">
        <f>PROPER(TRIM(IF(ISERROR(Sheet1!N858),Sheet1!Q858,Sheet1!N858)))</f>
        <v>#VALUE!</v>
      </c>
      <c r="L858" t="e">
        <f>PROPER(Sheet1!V858)</f>
        <v>#VALUE!</v>
      </c>
      <c r="M858" t="str">
        <f>TRIM(IF(ISERROR(Sheet1!P858),"",Sheet1!P858))</f>
        <v/>
      </c>
      <c r="N858" s="6" t="e">
        <f>(Sheet1!AA858)</f>
        <v>#VALUE!</v>
      </c>
      <c r="O858" s="6" t="e">
        <f t="shared" si="79"/>
        <v>#VALUE!</v>
      </c>
      <c r="P858" s="6" t="e">
        <f>IF(Sheet1!X858="No","No",IF(Sheet1!X858="","No","Yes"))</f>
        <v>#VALUE!</v>
      </c>
      <c r="Q858" t="e">
        <f>(Sheet1!AB858)</f>
        <v>#VALUE!</v>
      </c>
      <c r="R858" s="6" t="e">
        <f>IF(Sheet1!F858=FALSE,Q858,Sheet1!G858&amp;Sheet1!F858)</f>
        <v>#VALUE!</v>
      </c>
      <c r="S858" s="6" t="e">
        <f t="shared" si="80"/>
        <v>#VALUE!</v>
      </c>
      <c r="T858" s="6" t="e">
        <f>IF(Sheet1!A858=0,"C=US;A= ;P=Regional Municip;O=Lisgar;S="&amp;K858&amp;";"&amp;"G="&amp;L858&amp;";"&amp;"I="&amp;M858&amp;";","C=US;A= ;P=Regional Municip;O=Lisgar;S="&amp;K858&amp;";"&amp;"G="&amp;L858&amp;Sheet1!A858&amp;";"&amp;"I="&amp;M858&amp;";")</f>
        <v>#N/A</v>
      </c>
      <c r="U858" t="str">
        <f ca="1">(Sheet1!AM858)</f>
        <v>DC1MDB10</v>
      </c>
      <c r="V858" t="e">
        <f>(Sheet1!AC858)</f>
        <v>#VALUE!</v>
      </c>
      <c r="W858" t="e">
        <f>Sheet3!D858</f>
        <v>#VALUE!</v>
      </c>
      <c r="X858" t="e">
        <f>Sheet3!E858</f>
        <v>#VALUE!</v>
      </c>
      <c r="Y858" t="str">
        <f t="shared" si="78"/>
        <v/>
      </c>
      <c r="Z858" t="str">
        <f>IF(ISERROR(Sheet1!AI858),"",Sheet1!AI858)</f>
        <v/>
      </c>
      <c r="AA858" t="e">
        <f>IF(Sheet1!W858="Councillors",5120,IF(Sheet1!W858="Information Technology Services Dept.",1024,IF(Sheet1!W858="City Clerk and Solicitor Dept",1953,"No")))</f>
        <v>#VALUE!</v>
      </c>
      <c r="AB858" s="5" t="s">
        <v>96</v>
      </c>
      <c r="AC858" t="e">
        <f>IF(Sheet1!W858="Councillors",4608,IF(Sheet1!W858="Information Technology Services Dept.",921,IF(Sheet1!W858="City Clerk and Solicitor Dept",1855,"No")))</f>
        <v>#VALUE!</v>
      </c>
      <c r="AD858" t="e">
        <f t="shared" si="81"/>
        <v>#VALUE!</v>
      </c>
      <c r="AE858" t="str">
        <f ca="1">IF(Sheet1!AM858="DC1MDB01","DC1",IF(Sheet1!AM858="DC1MDB02","DC1",IF(Sheet1!AM858="DC1MDB03","DC1",IF(Sheet1!AM858="DC1MDB04","DC1",IF(Sheet1!AM858="DC1MDB05","DC1",IF(Sheet1!AM858="DC1MDB06","DC1",IF(Sheet1!AM858="DC1MDB07","DC1",IF(Sheet1!AM858="DC1MDB08","DC1",IF(Sheet1!AM858="DC1MDB09","DC1",IF(Sheet1!AM858="DC1MDB10","DC1",IF(Sheet1!AM858="DC4MDB01","DC4",IF(Sheet1!AM858="DC4MDB02","DC4",IF(Sheet1!AM858="DC4MDB03","DC4",IF(Sheet1!AM858="DC4MDB04","DC4",IF(Sheet1!AM858="DC4MDB05","DC4",IF(Sheet1!AM858="DC4MDB06","DC4",IF(Sheet1!AM858="DC4MDB07","DC4",IF(Sheet1!AM858="DC4MDB08","DC4",IF(Sheet1!AM858="DC4MDB09","DC4",IF(Sheet1!AM858="DC4MDB10","DC4","$False"))))))))))))))))))))</f>
        <v>DC1</v>
      </c>
      <c r="AF858" t="s">
        <v>35</v>
      </c>
      <c r="AG858" t="e">
        <f t="shared" si="82"/>
        <v>#VALUE!</v>
      </c>
      <c r="AH858" t="e">
        <f t="shared" si="83"/>
        <v>#VALUE!</v>
      </c>
      <c r="AI858" t="s">
        <v>11</v>
      </c>
      <c r="AJ858" t="s">
        <v>12</v>
      </c>
      <c r="AK858" t="s">
        <v>13</v>
      </c>
      <c r="AL858" t="s">
        <v>14</v>
      </c>
      <c r="AM858" t="s">
        <v>5</v>
      </c>
      <c r="AN858" t="s">
        <v>15</v>
      </c>
      <c r="AO858" t="s">
        <v>16</v>
      </c>
      <c r="AP858" t="s">
        <v>17</v>
      </c>
      <c r="AQ858" t="s">
        <v>18</v>
      </c>
      <c r="AR858" t="s">
        <v>19</v>
      </c>
    </row>
    <row r="859" spans="1:44" ht="13.5" customHeight="1">
      <c r="A859" s="7"/>
      <c r="B859" s="7"/>
      <c r="C859" s="7"/>
      <c r="D859" s="8"/>
      <c r="F859" s="9" t="str">
        <f>(Sheet1!AE859)</f>
        <v/>
      </c>
      <c r="G859" t="str">
        <f>IF(OR(Sheet1!AH859="Yes",Sheet1!AF859="Yes"),"\\CMFP538\"&amp;Sheet1!AK859,"")</f>
        <v/>
      </c>
      <c r="H859" t="str">
        <f>IF(G859="","",Sheet1!AK859)</f>
        <v/>
      </c>
      <c r="I859" t="str">
        <f>IF(G859="","",Sheet1!AJ859)</f>
        <v/>
      </c>
      <c r="J859" t="e">
        <f>PROPER(Sheet1!Z859)</f>
        <v>#VALUE!</v>
      </c>
      <c r="K859" t="e">
        <f>PROPER(TRIM(IF(ISERROR(Sheet1!N859),Sheet1!Q859,Sheet1!N859)))</f>
        <v>#VALUE!</v>
      </c>
      <c r="L859" t="e">
        <f>PROPER(Sheet1!V859)</f>
        <v>#VALUE!</v>
      </c>
      <c r="M859" t="str">
        <f>TRIM(IF(ISERROR(Sheet1!P859),"",Sheet1!P859))</f>
        <v/>
      </c>
      <c r="N859" s="6" t="e">
        <f>(Sheet1!AA859)</f>
        <v>#VALUE!</v>
      </c>
      <c r="O859" s="6" t="e">
        <f t="shared" si="79"/>
        <v>#VALUE!</v>
      </c>
      <c r="P859" s="6" t="e">
        <f>IF(Sheet1!X859="No","No",IF(Sheet1!X859="","No","Yes"))</f>
        <v>#VALUE!</v>
      </c>
      <c r="Q859" t="e">
        <f>(Sheet1!AB859)</f>
        <v>#VALUE!</v>
      </c>
      <c r="R859" s="6" t="e">
        <f>IF(Sheet1!F859=FALSE,Q859,Sheet1!G859&amp;Sheet1!F859)</f>
        <v>#VALUE!</v>
      </c>
      <c r="S859" s="6" t="e">
        <f t="shared" si="80"/>
        <v>#VALUE!</v>
      </c>
      <c r="T859" s="6" t="e">
        <f>IF(Sheet1!A859=0,"C=US;A= ;P=Regional Municip;O=Lisgar;S="&amp;K859&amp;";"&amp;"G="&amp;L859&amp;";"&amp;"I="&amp;M859&amp;";","C=US;A= ;P=Regional Municip;O=Lisgar;S="&amp;K859&amp;";"&amp;"G="&amp;L859&amp;Sheet1!A859&amp;";"&amp;"I="&amp;M859&amp;";")</f>
        <v>#N/A</v>
      </c>
      <c r="U859" t="str">
        <f ca="1">(Sheet1!AM859)</f>
        <v>DC1MDB04</v>
      </c>
      <c r="V859" t="e">
        <f>(Sheet1!AC859)</f>
        <v>#VALUE!</v>
      </c>
      <c r="W859" t="e">
        <f>Sheet3!D859</f>
        <v>#VALUE!</v>
      </c>
      <c r="X859" t="e">
        <f>Sheet3!E859</f>
        <v>#VALUE!</v>
      </c>
      <c r="Y859" t="str">
        <f t="shared" si="78"/>
        <v/>
      </c>
      <c r="Z859" t="str">
        <f>IF(ISERROR(Sheet1!AI859),"",Sheet1!AI859)</f>
        <v/>
      </c>
      <c r="AA859" t="e">
        <f>IF(Sheet1!W859="Councillors",5120,IF(Sheet1!W859="Information Technology Services Dept.",1024,IF(Sheet1!W859="City Clerk and Solicitor Dept",1953,"No")))</f>
        <v>#VALUE!</v>
      </c>
      <c r="AB859" s="5" t="s">
        <v>96</v>
      </c>
      <c r="AC859" t="e">
        <f>IF(Sheet1!W859="Councillors",4608,IF(Sheet1!W859="Information Technology Services Dept.",921,IF(Sheet1!W859="City Clerk and Solicitor Dept",1855,"No")))</f>
        <v>#VALUE!</v>
      </c>
      <c r="AD859" t="e">
        <f t="shared" si="81"/>
        <v>#VALUE!</v>
      </c>
      <c r="AE859" t="str">
        <f ca="1">IF(Sheet1!AM859="DC1MDB01","DC1",IF(Sheet1!AM859="DC1MDB02","DC1",IF(Sheet1!AM859="DC1MDB03","DC1",IF(Sheet1!AM859="DC1MDB04","DC1",IF(Sheet1!AM859="DC1MDB05","DC1",IF(Sheet1!AM859="DC1MDB06","DC1",IF(Sheet1!AM859="DC1MDB07","DC1",IF(Sheet1!AM859="DC1MDB08","DC1",IF(Sheet1!AM859="DC1MDB09","DC1",IF(Sheet1!AM859="DC1MDB10","DC1",IF(Sheet1!AM859="DC4MDB01","DC4",IF(Sheet1!AM859="DC4MDB02","DC4",IF(Sheet1!AM859="DC4MDB03","DC4",IF(Sheet1!AM859="DC4MDB04","DC4",IF(Sheet1!AM859="DC4MDB05","DC4",IF(Sheet1!AM859="DC4MDB06","DC4",IF(Sheet1!AM859="DC4MDB07","DC4",IF(Sheet1!AM859="DC4MDB08","DC4",IF(Sheet1!AM859="DC4MDB09","DC4",IF(Sheet1!AM859="DC4MDB10","DC4","$False"))))))))))))))))))))</f>
        <v>DC1</v>
      </c>
      <c r="AF859" t="s">
        <v>35</v>
      </c>
      <c r="AG859" t="e">
        <f t="shared" si="82"/>
        <v>#VALUE!</v>
      </c>
      <c r="AH859" t="e">
        <f t="shared" si="83"/>
        <v>#VALUE!</v>
      </c>
      <c r="AI859" t="s">
        <v>11</v>
      </c>
      <c r="AJ859" t="s">
        <v>12</v>
      </c>
      <c r="AK859" t="s">
        <v>13</v>
      </c>
      <c r="AL859" t="s">
        <v>14</v>
      </c>
      <c r="AM859" t="s">
        <v>5</v>
      </c>
      <c r="AN859" t="s">
        <v>15</v>
      </c>
      <c r="AO859" t="s">
        <v>16</v>
      </c>
      <c r="AP859" t="s">
        <v>17</v>
      </c>
      <c r="AQ859" t="s">
        <v>18</v>
      </c>
      <c r="AR859" t="s">
        <v>19</v>
      </c>
    </row>
    <row r="860" spans="1:44" ht="13.5" customHeight="1">
      <c r="A860" s="7"/>
      <c r="B860" s="7"/>
      <c r="C860" s="7"/>
      <c r="D860" s="8"/>
      <c r="F860" s="9" t="str">
        <f>(Sheet1!AE860)</f>
        <v/>
      </c>
      <c r="G860" t="str">
        <f>IF(OR(Sheet1!AH860="Yes",Sheet1!AF860="Yes"),"\\CMFP538\"&amp;Sheet1!AK860,"")</f>
        <v/>
      </c>
      <c r="H860" t="str">
        <f>IF(G860="","",Sheet1!AK860)</f>
        <v/>
      </c>
      <c r="I860" t="str">
        <f>IF(G860="","",Sheet1!AJ860)</f>
        <v/>
      </c>
      <c r="J860" t="e">
        <f>PROPER(Sheet1!Z860)</f>
        <v>#VALUE!</v>
      </c>
      <c r="K860" t="e">
        <f>PROPER(TRIM(IF(ISERROR(Sheet1!N860),Sheet1!Q860,Sheet1!N860)))</f>
        <v>#VALUE!</v>
      </c>
      <c r="L860" t="e">
        <f>PROPER(Sheet1!V860)</f>
        <v>#VALUE!</v>
      </c>
      <c r="M860" t="str">
        <f>TRIM(IF(ISERROR(Sheet1!P860),"",Sheet1!P860))</f>
        <v/>
      </c>
      <c r="N860" s="6" t="e">
        <f>(Sheet1!AA860)</f>
        <v>#VALUE!</v>
      </c>
      <c r="O860" s="6" t="e">
        <f t="shared" si="79"/>
        <v>#VALUE!</v>
      </c>
      <c r="P860" s="6" t="e">
        <f>IF(Sheet1!X860="No","No",IF(Sheet1!X860="","No","Yes"))</f>
        <v>#VALUE!</v>
      </c>
      <c r="Q860" t="e">
        <f>(Sheet1!AB860)</f>
        <v>#VALUE!</v>
      </c>
      <c r="R860" s="6" t="e">
        <f>IF(Sheet1!F860=FALSE,Q860,Sheet1!G860&amp;Sheet1!F860)</f>
        <v>#VALUE!</v>
      </c>
      <c r="S860" s="6" t="e">
        <f t="shared" si="80"/>
        <v>#VALUE!</v>
      </c>
      <c r="T860" s="6" t="e">
        <f>IF(Sheet1!A860=0,"C=US;A= ;P=Regional Municip;O=Lisgar;S="&amp;K860&amp;";"&amp;"G="&amp;L860&amp;";"&amp;"I="&amp;M860&amp;";","C=US;A= ;P=Regional Municip;O=Lisgar;S="&amp;K860&amp;";"&amp;"G="&amp;L860&amp;Sheet1!A860&amp;";"&amp;"I="&amp;M860&amp;";")</f>
        <v>#N/A</v>
      </c>
      <c r="U860" t="str">
        <f ca="1">(Sheet1!AM860)</f>
        <v>DC1MDB02</v>
      </c>
      <c r="V860" t="e">
        <f>(Sheet1!AC860)</f>
        <v>#VALUE!</v>
      </c>
      <c r="W860" t="e">
        <f>Sheet3!D860</f>
        <v>#VALUE!</v>
      </c>
      <c r="X860" t="e">
        <f>Sheet3!E860</f>
        <v>#VALUE!</v>
      </c>
      <c r="Y860" t="str">
        <f t="shared" si="78"/>
        <v/>
      </c>
      <c r="Z860" t="str">
        <f>IF(ISERROR(Sheet1!AI860),"",Sheet1!AI860)</f>
        <v/>
      </c>
      <c r="AA860" t="e">
        <f>IF(Sheet1!W860="Councillors",5120,IF(Sheet1!W860="Information Technology Services Dept.",1024,IF(Sheet1!W860="City Clerk and Solicitor Dept",1953,"No")))</f>
        <v>#VALUE!</v>
      </c>
      <c r="AB860" s="5" t="s">
        <v>96</v>
      </c>
      <c r="AC860" t="e">
        <f>IF(Sheet1!W860="Councillors",4608,IF(Sheet1!W860="Information Technology Services Dept.",921,IF(Sheet1!W860="City Clerk and Solicitor Dept",1855,"No")))</f>
        <v>#VALUE!</v>
      </c>
      <c r="AD860" t="e">
        <f t="shared" si="81"/>
        <v>#VALUE!</v>
      </c>
      <c r="AE860" t="str">
        <f ca="1">IF(Sheet1!AM860="DC1MDB01","DC1",IF(Sheet1!AM860="DC1MDB02","DC1",IF(Sheet1!AM860="DC1MDB03","DC1",IF(Sheet1!AM860="DC1MDB04","DC1",IF(Sheet1!AM860="DC1MDB05","DC1",IF(Sheet1!AM860="DC1MDB06","DC1",IF(Sheet1!AM860="DC1MDB07","DC1",IF(Sheet1!AM860="DC1MDB08","DC1",IF(Sheet1!AM860="DC1MDB09","DC1",IF(Sheet1!AM860="DC1MDB10","DC1",IF(Sheet1!AM860="DC4MDB01","DC4",IF(Sheet1!AM860="DC4MDB02","DC4",IF(Sheet1!AM860="DC4MDB03","DC4",IF(Sheet1!AM860="DC4MDB04","DC4",IF(Sheet1!AM860="DC4MDB05","DC4",IF(Sheet1!AM860="DC4MDB06","DC4",IF(Sheet1!AM860="DC4MDB07","DC4",IF(Sheet1!AM860="DC4MDB08","DC4",IF(Sheet1!AM860="DC4MDB09","DC4",IF(Sheet1!AM860="DC4MDB10","DC4","$False"))))))))))))))))))))</f>
        <v>DC1</v>
      </c>
      <c r="AF860" t="s">
        <v>35</v>
      </c>
      <c r="AG860" t="e">
        <f t="shared" si="82"/>
        <v>#VALUE!</v>
      </c>
      <c r="AH860" t="e">
        <f t="shared" si="83"/>
        <v>#VALUE!</v>
      </c>
      <c r="AI860" t="s">
        <v>11</v>
      </c>
      <c r="AJ860" t="s">
        <v>12</v>
      </c>
      <c r="AK860" t="s">
        <v>13</v>
      </c>
      <c r="AL860" t="s">
        <v>14</v>
      </c>
      <c r="AM860" t="s">
        <v>5</v>
      </c>
      <c r="AN860" t="s">
        <v>15</v>
      </c>
      <c r="AO860" t="s">
        <v>16</v>
      </c>
      <c r="AP860" t="s">
        <v>17</v>
      </c>
      <c r="AQ860" t="s">
        <v>18</v>
      </c>
      <c r="AR860" t="s">
        <v>19</v>
      </c>
    </row>
    <row r="861" spans="1:44" ht="13.5" customHeight="1">
      <c r="A861" s="7"/>
      <c r="B861" s="7"/>
      <c r="C861" s="7"/>
      <c r="D861" s="8"/>
      <c r="F861" s="9" t="str">
        <f>(Sheet1!AE861)</f>
        <v/>
      </c>
      <c r="G861" t="str">
        <f>IF(OR(Sheet1!AH861="Yes",Sheet1!AF861="Yes"),"\\CMFP538\"&amp;Sheet1!AK861,"")</f>
        <v/>
      </c>
      <c r="H861" t="str">
        <f>IF(G861="","",Sheet1!AK861)</f>
        <v/>
      </c>
      <c r="I861" t="str">
        <f>IF(G861="","",Sheet1!AJ861)</f>
        <v/>
      </c>
      <c r="J861" t="e">
        <f>PROPER(Sheet1!Z861)</f>
        <v>#VALUE!</v>
      </c>
      <c r="K861" t="e">
        <f>PROPER(TRIM(IF(ISERROR(Sheet1!N861),Sheet1!Q861,Sheet1!N861)))</f>
        <v>#VALUE!</v>
      </c>
      <c r="L861" t="e">
        <f>PROPER(Sheet1!V861)</f>
        <v>#VALUE!</v>
      </c>
      <c r="M861" t="str">
        <f>TRIM(IF(ISERROR(Sheet1!P861),"",Sheet1!P861))</f>
        <v/>
      </c>
      <c r="N861" s="6" t="e">
        <f>(Sheet1!AA861)</f>
        <v>#VALUE!</v>
      </c>
      <c r="O861" s="6" t="e">
        <f t="shared" si="79"/>
        <v>#VALUE!</v>
      </c>
      <c r="P861" s="6" t="e">
        <f>IF(Sheet1!X861="No","No",IF(Sheet1!X861="","No","Yes"))</f>
        <v>#VALUE!</v>
      </c>
      <c r="Q861" t="e">
        <f>(Sheet1!AB861)</f>
        <v>#VALUE!</v>
      </c>
      <c r="R861" s="6" t="e">
        <f>IF(Sheet1!F861=FALSE,Q861,Sheet1!G861&amp;Sheet1!F861)</f>
        <v>#VALUE!</v>
      </c>
      <c r="S861" s="6" t="e">
        <f t="shared" si="80"/>
        <v>#VALUE!</v>
      </c>
      <c r="T861" s="6" t="e">
        <f>IF(Sheet1!A861=0,"C=US;A= ;P=Regional Municip;O=Lisgar;S="&amp;K861&amp;";"&amp;"G="&amp;L861&amp;";"&amp;"I="&amp;M861&amp;";","C=US;A= ;P=Regional Municip;O=Lisgar;S="&amp;K861&amp;";"&amp;"G="&amp;L861&amp;Sheet1!A861&amp;";"&amp;"I="&amp;M861&amp;";")</f>
        <v>#N/A</v>
      </c>
      <c r="U861" t="str">
        <f ca="1">(Sheet1!AM861)</f>
        <v>DC4MDB08</v>
      </c>
      <c r="V861" t="e">
        <f>(Sheet1!AC861)</f>
        <v>#VALUE!</v>
      </c>
      <c r="W861" t="e">
        <f>Sheet3!D861</f>
        <v>#VALUE!</v>
      </c>
      <c r="X861" t="e">
        <f>Sheet3!E861</f>
        <v>#VALUE!</v>
      </c>
      <c r="Y861" t="str">
        <f t="shared" si="78"/>
        <v/>
      </c>
      <c r="Z861" t="str">
        <f>IF(ISERROR(Sheet1!AI861),"",Sheet1!AI861)</f>
        <v/>
      </c>
      <c r="AA861" t="e">
        <f>IF(Sheet1!W861="Councillors",5120,IF(Sheet1!W861="Information Technology Services Dept.",1024,IF(Sheet1!W861="City Clerk and Solicitor Dept",1953,"No")))</f>
        <v>#VALUE!</v>
      </c>
      <c r="AB861" s="5" t="s">
        <v>96</v>
      </c>
      <c r="AC861" t="e">
        <f>IF(Sheet1!W861="Councillors",4608,IF(Sheet1!W861="Information Technology Services Dept.",921,IF(Sheet1!W861="City Clerk and Solicitor Dept",1855,"No")))</f>
        <v>#VALUE!</v>
      </c>
      <c r="AD861" t="e">
        <f t="shared" si="81"/>
        <v>#VALUE!</v>
      </c>
      <c r="AE861" t="str">
        <f ca="1">IF(Sheet1!AM861="DC1MDB01","DC1",IF(Sheet1!AM861="DC1MDB02","DC1",IF(Sheet1!AM861="DC1MDB03","DC1",IF(Sheet1!AM861="DC1MDB04","DC1",IF(Sheet1!AM861="DC1MDB05","DC1",IF(Sheet1!AM861="DC1MDB06","DC1",IF(Sheet1!AM861="DC1MDB07","DC1",IF(Sheet1!AM861="DC1MDB08","DC1",IF(Sheet1!AM861="DC1MDB09","DC1",IF(Sheet1!AM861="DC1MDB10","DC1",IF(Sheet1!AM861="DC4MDB01","DC4",IF(Sheet1!AM861="DC4MDB02","DC4",IF(Sheet1!AM861="DC4MDB03","DC4",IF(Sheet1!AM861="DC4MDB04","DC4",IF(Sheet1!AM861="DC4MDB05","DC4",IF(Sheet1!AM861="DC4MDB06","DC4",IF(Sheet1!AM861="DC4MDB07","DC4",IF(Sheet1!AM861="DC4MDB08","DC4",IF(Sheet1!AM861="DC4MDB09","DC4",IF(Sheet1!AM861="DC4MDB10","DC4","$False"))))))))))))))))))))</f>
        <v>DC4</v>
      </c>
      <c r="AF861" t="s">
        <v>35</v>
      </c>
      <c r="AG861" t="e">
        <f t="shared" si="82"/>
        <v>#VALUE!</v>
      </c>
      <c r="AH861" t="e">
        <f t="shared" si="83"/>
        <v>#VALUE!</v>
      </c>
      <c r="AI861" t="s">
        <v>11</v>
      </c>
      <c r="AJ861" t="s">
        <v>12</v>
      </c>
      <c r="AK861" t="s">
        <v>13</v>
      </c>
      <c r="AL861" t="s">
        <v>14</v>
      </c>
      <c r="AM861" t="s">
        <v>5</v>
      </c>
      <c r="AN861" t="s">
        <v>15</v>
      </c>
      <c r="AO861" t="s">
        <v>16</v>
      </c>
      <c r="AP861" t="s">
        <v>17</v>
      </c>
      <c r="AQ861" t="s">
        <v>18</v>
      </c>
      <c r="AR861" t="s">
        <v>19</v>
      </c>
    </row>
    <row r="862" spans="1:44" ht="13.5" customHeight="1">
      <c r="A862" s="7"/>
      <c r="B862" s="7"/>
      <c r="C862" s="7"/>
      <c r="D862" s="8"/>
      <c r="F862" s="9" t="str">
        <f>(Sheet1!AE862)</f>
        <v/>
      </c>
      <c r="G862" t="str">
        <f>IF(OR(Sheet1!AH862="Yes",Sheet1!AF862="Yes"),"\\CMFP538\"&amp;Sheet1!AK862,"")</f>
        <v/>
      </c>
      <c r="H862" t="str">
        <f>IF(G862="","",Sheet1!AK862)</f>
        <v/>
      </c>
      <c r="I862" t="str">
        <f>IF(G862="","",Sheet1!AJ862)</f>
        <v/>
      </c>
      <c r="J862" t="e">
        <f>PROPER(Sheet1!Z862)</f>
        <v>#VALUE!</v>
      </c>
      <c r="K862" t="e">
        <f>PROPER(TRIM(IF(ISERROR(Sheet1!N862),Sheet1!Q862,Sheet1!N862)))</f>
        <v>#VALUE!</v>
      </c>
      <c r="L862" t="e">
        <f>PROPER(Sheet1!V862)</f>
        <v>#VALUE!</v>
      </c>
      <c r="M862" t="str">
        <f>TRIM(IF(ISERROR(Sheet1!P862),"",Sheet1!P862))</f>
        <v/>
      </c>
      <c r="N862" s="6" t="e">
        <f>(Sheet1!AA862)</f>
        <v>#VALUE!</v>
      </c>
      <c r="O862" s="6" t="e">
        <f t="shared" si="79"/>
        <v>#VALUE!</v>
      </c>
      <c r="P862" s="6" t="e">
        <f>IF(Sheet1!X862="No","No",IF(Sheet1!X862="","No","Yes"))</f>
        <v>#VALUE!</v>
      </c>
      <c r="Q862" t="e">
        <f>(Sheet1!AB862)</f>
        <v>#VALUE!</v>
      </c>
      <c r="R862" s="6" t="e">
        <f>IF(Sheet1!F862=FALSE,Q862,Sheet1!G862&amp;Sheet1!F862)</f>
        <v>#VALUE!</v>
      </c>
      <c r="S862" s="6" t="e">
        <f t="shared" si="80"/>
        <v>#VALUE!</v>
      </c>
      <c r="T862" s="6" t="e">
        <f>IF(Sheet1!A862=0,"C=US;A= ;P=Regional Municip;O=Lisgar;S="&amp;K862&amp;";"&amp;"G="&amp;L862&amp;";"&amp;"I="&amp;M862&amp;";","C=US;A= ;P=Regional Municip;O=Lisgar;S="&amp;K862&amp;";"&amp;"G="&amp;L862&amp;Sheet1!A862&amp;";"&amp;"I="&amp;M862&amp;";")</f>
        <v>#N/A</v>
      </c>
      <c r="U862" t="str">
        <f ca="1">(Sheet1!AM862)</f>
        <v>DC1MDB08</v>
      </c>
      <c r="V862" t="e">
        <f>(Sheet1!AC862)</f>
        <v>#VALUE!</v>
      </c>
      <c r="W862" t="e">
        <f>Sheet3!D862</f>
        <v>#VALUE!</v>
      </c>
      <c r="X862" t="e">
        <f>Sheet3!E862</f>
        <v>#VALUE!</v>
      </c>
      <c r="Y862" t="str">
        <f t="shared" si="78"/>
        <v/>
      </c>
      <c r="Z862" t="str">
        <f>IF(ISERROR(Sheet1!AI862),"",Sheet1!AI862)</f>
        <v/>
      </c>
      <c r="AA862" t="e">
        <f>IF(Sheet1!W862="Councillors",5120,IF(Sheet1!W862="Information Technology Services Dept.",1024,IF(Sheet1!W862="City Clerk and Solicitor Dept",1953,"No")))</f>
        <v>#VALUE!</v>
      </c>
      <c r="AB862" s="5" t="s">
        <v>96</v>
      </c>
      <c r="AC862" t="e">
        <f>IF(Sheet1!W862="Councillors",4608,IF(Sheet1!W862="Information Technology Services Dept.",921,IF(Sheet1!W862="City Clerk and Solicitor Dept",1855,"No")))</f>
        <v>#VALUE!</v>
      </c>
      <c r="AD862" t="e">
        <f t="shared" si="81"/>
        <v>#VALUE!</v>
      </c>
      <c r="AE862" t="str">
        <f ca="1">IF(Sheet1!AM862="DC1MDB01","DC1",IF(Sheet1!AM862="DC1MDB02","DC1",IF(Sheet1!AM862="DC1MDB03","DC1",IF(Sheet1!AM862="DC1MDB04","DC1",IF(Sheet1!AM862="DC1MDB05","DC1",IF(Sheet1!AM862="DC1MDB06","DC1",IF(Sheet1!AM862="DC1MDB07","DC1",IF(Sheet1!AM862="DC1MDB08","DC1",IF(Sheet1!AM862="DC1MDB09","DC1",IF(Sheet1!AM862="DC1MDB10","DC1",IF(Sheet1!AM862="DC4MDB01","DC4",IF(Sheet1!AM862="DC4MDB02","DC4",IF(Sheet1!AM862="DC4MDB03","DC4",IF(Sheet1!AM862="DC4MDB04","DC4",IF(Sheet1!AM862="DC4MDB05","DC4",IF(Sheet1!AM862="DC4MDB06","DC4",IF(Sheet1!AM862="DC4MDB07","DC4",IF(Sheet1!AM862="DC4MDB08","DC4",IF(Sheet1!AM862="DC4MDB09","DC4",IF(Sheet1!AM862="DC4MDB10","DC4","$False"))))))))))))))))))))</f>
        <v>DC1</v>
      </c>
      <c r="AF862" t="s">
        <v>35</v>
      </c>
      <c r="AG862" t="e">
        <f t="shared" si="82"/>
        <v>#VALUE!</v>
      </c>
      <c r="AH862" t="e">
        <f t="shared" si="83"/>
        <v>#VALUE!</v>
      </c>
      <c r="AI862" t="s">
        <v>11</v>
      </c>
      <c r="AJ862" t="s">
        <v>12</v>
      </c>
      <c r="AK862" t="s">
        <v>13</v>
      </c>
      <c r="AL862" t="s">
        <v>14</v>
      </c>
      <c r="AM862" t="s">
        <v>5</v>
      </c>
      <c r="AN862" t="s">
        <v>15</v>
      </c>
      <c r="AO862" t="s">
        <v>16</v>
      </c>
      <c r="AP862" t="s">
        <v>17</v>
      </c>
      <c r="AQ862" t="s">
        <v>18</v>
      </c>
      <c r="AR862" t="s">
        <v>19</v>
      </c>
    </row>
    <row r="863" spans="1:44" ht="13.5" customHeight="1">
      <c r="A863" s="7"/>
      <c r="B863" s="7"/>
      <c r="C863" s="7"/>
      <c r="D863" s="8"/>
      <c r="F863" s="9" t="str">
        <f>(Sheet1!AE863)</f>
        <v/>
      </c>
      <c r="G863" t="str">
        <f>IF(OR(Sheet1!AH863="Yes",Sheet1!AF863="Yes"),"\\CMFP538\"&amp;Sheet1!AK863,"")</f>
        <v/>
      </c>
      <c r="H863" t="str">
        <f>IF(G863="","",Sheet1!AK863)</f>
        <v/>
      </c>
      <c r="I863" t="str">
        <f>IF(G863="","",Sheet1!AJ863)</f>
        <v/>
      </c>
      <c r="J863" t="e">
        <f>PROPER(Sheet1!Z863)</f>
        <v>#VALUE!</v>
      </c>
      <c r="K863" t="e">
        <f>PROPER(TRIM(IF(ISERROR(Sheet1!N863),Sheet1!Q863,Sheet1!N863)))</f>
        <v>#VALUE!</v>
      </c>
      <c r="L863" t="e">
        <f>PROPER(Sheet1!V863)</f>
        <v>#VALUE!</v>
      </c>
      <c r="M863" t="str">
        <f>TRIM(IF(ISERROR(Sheet1!P863),"",Sheet1!P863))</f>
        <v/>
      </c>
      <c r="N863" s="6" t="e">
        <f>(Sheet1!AA863)</f>
        <v>#VALUE!</v>
      </c>
      <c r="O863" s="6" t="e">
        <f t="shared" si="79"/>
        <v>#VALUE!</v>
      </c>
      <c r="P863" s="6" t="e">
        <f>IF(Sheet1!X863="No","No",IF(Sheet1!X863="","No","Yes"))</f>
        <v>#VALUE!</v>
      </c>
      <c r="Q863" t="e">
        <f>(Sheet1!AB863)</f>
        <v>#VALUE!</v>
      </c>
      <c r="R863" s="6" t="e">
        <f>IF(Sheet1!F863=FALSE,Q863,Sheet1!G863&amp;Sheet1!F863)</f>
        <v>#VALUE!</v>
      </c>
      <c r="S863" s="6" t="e">
        <f t="shared" si="80"/>
        <v>#VALUE!</v>
      </c>
      <c r="T863" s="6" t="e">
        <f>IF(Sheet1!A863=0,"C=US;A= ;P=Regional Municip;O=Lisgar;S="&amp;K863&amp;";"&amp;"G="&amp;L863&amp;";"&amp;"I="&amp;M863&amp;";","C=US;A= ;P=Regional Municip;O=Lisgar;S="&amp;K863&amp;";"&amp;"G="&amp;L863&amp;Sheet1!A863&amp;";"&amp;"I="&amp;M863&amp;";")</f>
        <v>#N/A</v>
      </c>
      <c r="U863" t="str">
        <f ca="1">(Sheet1!AM863)</f>
        <v>DC4MDB04</v>
      </c>
      <c r="V863" t="e">
        <f>(Sheet1!AC863)</f>
        <v>#VALUE!</v>
      </c>
      <c r="W863" t="e">
        <f>Sheet3!D863</f>
        <v>#VALUE!</v>
      </c>
      <c r="X863" t="e">
        <f>Sheet3!E863</f>
        <v>#VALUE!</v>
      </c>
      <c r="Y863" t="str">
        <f t="shared" si="78"/>
        <v/>
      </c>
      <c r="Z863" t="str">
        <f>IF(ISERROR(Sheet1!AI863),"",Sheet1!AI863)</f>
        <v/>
      </c>
      <c r="AA863" t="e">
        <f>IF(Sheet1!W863="Councillors",5120,IF(Sheet1!W863="Information Technology Services Dept.",1024,IF(Sheet1!W863="City Clerk and Solicitor Dept",1953,"No")))</f>
        <v>#VALUE!</v>
      </c>
      <c r="AB863" s="5" t="s">
        <v>96</v>
      </c>
      <c r="AC863" t="e">
        <f>IF(Sheet1!W863="Councillors",4608,IF(Sheet1!W863="Information Technology Services Dept.",921,IF(Sheet1!W863="City Clerk and Solicitor Dept",1855,"No")))</f>
        <v>#VALUE!</v>
      </c>
      <c r="AD863" t="e">
        <f t="shared" si="81"/>
        <v>#VALUE!</v>
      </c>
      <c r="AE863" t="str">
        <f ca="1">IF(Sheet1!AM863="DC1MDB01","DC1",IF(Sheet1!AM863="DC1MDB02","DC1",IF(Sheet1!AM863="DC1MDB03","DC1",IF(Sheet1!AM863="DC1MDB04","DC1",IF(Sheet1!AM863="DC1MDB05","DC1",IF(Sheet1!AM863="DC1MDB06","DC1",IF(Sheet1!AM863="DC1MDB07","DC1",IF(Sheet1!AM863="DC1MDB08","DC1",IF(Sheet1!AM863="DC1MDB09","DC1",IF(Sheet1!AM863="DC1MDB10","DC1",IF(Sheet1!AM863="DC4MDB01","DC4",IF(Sheet1!AM863="DC4MDB02","DC4",IF(Sheet1!AM863="DC4MDB03","DC4",IF(Sheet1!AM863="DC4MDB04","DC4",IF(Sheet1!AM863="DC4MDB05","DC4",IF(Sheet1!AM863="DC4MDB06","DC4",IF(Sheet1!AM863="DC4MDB07","DC4",IF(Sheet1!AM863="DC4MDB08","DC4",IF(Sheet1!AM863="DC4MDB09","DC4",IF(Sheet1!AM863="DC4MDB10","DC4","$False"))))))))))))))))))))</f>
        <v>DC4</v>
      </c>
      <c r="AF863" t="s">
        <v>35</v>
      </c>
      <c r="AG863" t="e">
        <f t="shared" si="82"/>
        <v>#VALUE!</v>
      </c>
      <c r="AH863" t="e">
        <f t="shared" si="83"/>
        <v>#VALUE!</v>
      </c>
      <c r="AI863" t="s">
        <v>11</v>
      </c>
      <c r="AJ863" t="s">
        <v>12</v>
      </c>
      <c r="AK863" t="s">
        <v>13</v>
      </c>
      <c r="AL863" t="s">
        <v>14</v>
      </c>
      <c r="AM863" t="s">
        <v>5</v>
      </c>
      <c r="AN863" t="s">
        <v>15</v>
      </c>
      <c r="AO863" t="s">
        <v>16</v>
      </c>
      <c r="AP863" t="s">
        <v>17</v>
      </c>
      <c r="AQ863" t="s">
        <v>18</v>
      </c>
      <c r="AR863" t="s">
        <v>19</v>
      </c>
    </row>
    <row r="864" spans="1:44" ht="13.5" customHeight="1">
      <c r="A864" s="7"/>
      <c r="B864" s="7"/>
      <c r="C864" s="7"/>
      <c r="D864" s="8"/>
      <c r="F864" s="9" t="str">
        <f>(Sheet1!AE864)</f>
        <v/>
      </c>
      <c r="G864" t="str">
        <f>IF(OR(Sheet1!AH864="Yes",Sheet1!AF864="Yes"),"\\CMFP538\"&amp;Sheet1!AK864,"")</f>
        <v/>
      </c>
      <c r="H864" t="str">
        <f>IF(G864="","",Sheet1!AK864)</f>
        <v/>
      </c>
      <c r="I864" t="str">
        <f>IF(G864="","",Sheet1!AJ864)</f>
        <v/>
      </c>
      <c r="J864" t="e">
        <f>PROPER(Sheet1!Z864)</f>
        <v>#VALUE!</v>
      </c>
      <c r="K864" t="e">
        <f>PROPER(TRIM(IF(ISERROR(Sheet1!N864),Sheet1!Q864,Sheet1!N864)))</f>
        <v>#VALUE!</v>
      </c>
      <c r="L864" t="e">
        <f>PROPER(Sheet1!V864)</f>
        <v>#VALUE!</v>
      </c>
      <c r="M864" t="str">
        <f>TRIM(IF(ISERROR(Sheet1!P864),"",Sheet1!P864))</f>
        <v/>
      </c>
      <c r="N864" s="6" t="e">
        <f>(Sheet1!AA864)</f>
        <v>#VALUE!</v>
      </c>
      <c r="O864" s="6" t="e">
        <f t="shared" si="79"/>
        <v>#VALUE!</v>
      </c>
      <c r="P864" s="6" t="e">
        <f>IF(Sheet1!X864="No","No",IF(Sheet1!X864="","No","Yes"))</f>
        <v>#VALUE!</v>
      </c>
      <c r="Q864" t="e">
        <f>(Sheet1!AB864)</f>
        <v>#VALUE!</v>
      </c>
      <c r="R864" s="6" t="e">
        <f>IF(Sheet1!F864=FALSE,Q864,Sheet1!G864&amp;Sheet1!F864)</f>
        <v>#VALUE!</v>
      </c>
      <c r="S864" s="6" t="e">
        <f t="shared" si="80"/>
        <v>#VALUE!</v>
      </c>
      <c r="T864" s="6" t="e">
        <f>IF(Sheet1!A864=0,"C=US;A= ;P=Regional Municip;O=Lisgar;S="&amp;K864&amp;";"&amp;"G="&amp;L864&amp;";"&amp;"I="&amp;M864&amp;";","C=US;A= ;P=Regional Municip;O=Lisgar;S="&amp;K864&amp;";"&amp;"G="&amp;L864&amp;Sheet1!A864&amp;";"&amp;"I="&amp;M864&amp;";")</f>
        <v>#N/A</v>
      </c>
      <c r="U864" t="str">
        <f ca="1">(Sheet1!AM864)</f>
        <v>DC4MDB02</v>
      </c>
      <c r="V864" t="e">
        <f>(Sheet1!AC864)</f>
        <v>#VALUE!</v>
      </c>
      <c r="W864" t="e">
        <f>Sheet3!D864</f>
        <v>#VALUE!</v>
      </c>
      <c r="X864" t="e">
        <f>Sheet3!E864</f>
        <v>#VALUE!</v>
      </c>
      <c r="Y864" t="str">
        <f t="shared" si="78"/>
        <v/>
      </c>
      <c r="Z864" t="str">
        <f>IF(ISERROR(Sheet1!AI864),"",Sheet1!AI864)</f>
        <v/>
      </c>
      <c r="AA864" t="e">
        <f>IF(Sheet1!W864="Councillors",5120,IF(Sheet1!W864="Information Technology Services Dept.",1024,IF(Sheet1!W864="City Clerk and Solicitor Dept",1953,"No")))</f>
        <v>#VALUE!</v>
      </c>
      <c r="AB864" s="5" t="s">
        <v>96</v>
      </c>
      <c r="AC864" t="e">
        <f>IF(Sheet1!W864="Councillors",4608,IF(Sheet1!W864="Information Technology Services Dept.",921,IF(Sheet1!W864="City Clerk and Solicitor Dept",1855,"No")))</f>
        <v>#VALUE!</v>
      </c>
      <c r="AD864" t="e">
        <f t="shared" si="81"/>
        <v>#VALUE!</v>
      </c>
      <c r="AE864" t="str">
        <f ca="1">IF(Sheet1!AM864="DC1MDB01","DC1",IF(Sheet1!AM864="DC1MDB02","DC1",IF(Sheet1!AM864="DC1MDB03","DC1",IF(Sheet1!AM864="DC1MDB04","DC1",IF(Sheet1!AM864="DC1MDB05","DC1",IF(Sheet1!AM864="DC1MDB06","DC1",IF(Sheet1!AM864="DC1MDB07","DC1",IF(Sheet1!AM864="DC1MDB08","DC1",IF(Sheet1!AM864="DC1MDB09","DC1",IF(Sheet1!AM864="DC1MDB10","DC1",IF(Sheet1!AM864="DC4MDB01","DC4",IF(Sheet1!AM864="DC4MDB02","DC4",IF(Sheet1!AM864="DC4MDB03","DC4",IF(Sheet1!AM864="DC4MDB04","DC4",IF(Sheet1!AM864="DC4MDB05","DC4",IF(Sheet1!AM864="DC4MDB06","DC4",IF(Sheet1!AM864="DC4MDB07","DC4",IF(Sheet1!AM864="DC4MDB08","DC4",IF(Sheet1!AM864="DC4MDB09","DC4",IF(Sheet1!AM864="DC4MDB10","DC4","$False"))))))))))))))))))))</f>
        <v>DC4</v>
      </c>
      <c r="AF864" t="s">
        <v>35</v>
      </c>
      <c r="AG864" t="e">
        <f t="shared" si="82"/>
        <v>#VALUE!</v>
      </c>
      <c r="AH864" t="e">
        <f t="shared" si="83"/>
        <v>#VALUE!</v>
      </c>
      <c r="AI864" t="s">
        <v>11</v>
      </c>
      <c r="AJ864" t="s">
        <v>12</v>
      </c>
      <c r="AK864" t="s">
        <v>13</v>
      </c>
      <c r="AL864" t="s">
        <v>14</v>
      </c>
      <c r="AM864" t="s">
        <v>5</v>
      </c>
      <c r="AN864" t="s">
        <v>15</v>
      </c>
      <c r="AO864" t="s">
        <v>16</v>
      </c>
      <c r="AP864" t="s">
        <v>17</v>
      </c>
      <c r="AQ864" t="s">
        <v>18</v>
      </c>
      <c r="AR864" t="s">
        <v>19</v>
      </c>
    </row>
    <row r="865" spans="1:44" ht="13.5" customHeight="1">
      <c r="A865" s="7"/>
      <c r="B865" s="7"/>
      <c r="C865" s="7"/>
      <c r="D865" s="8"/>
      <c r="F865" s="9" t="str">
        <f>(Sheet1!AE865)</f>
        <v/>
      </c>
      <c r="G865" t="str">
        <f>IF(OR(Sheet1!AH865="Yes",Sheet1!AF865="Yes"),"\\CMFP538\"&amp;Sheet1!AK865,"")</f>
        <v/>
      </c>
      <c r="H865" t="str">
        <f>IF(G865="","",Sheet1!AK865)</f>
        <v/>
      </c>
      <c r="I865" t="str">
        <f>IF(G865="","",Sheet1!AJ865)</f>
        <v/>
      </c>
      <c r="J865" t="e">
        <f>PROPER(Sheet1!Z865)</f>
        <v>#VALUE!</v>
      </c>
      <c r="K865" t="e">
        <f>PROPER(TRIM(IF(ISERROR(Sheet1!N865),Sheet1!Q865,Sheet1!N865)))</f>
        <v>#VALUE!</v>
      </c>
      <c r="L865" t="e">
        <f>PROPER(Sheet1!V865)</f>
        <v>#VALUE!</v>
      </c>
      <c r="M865" t="str">
        <f>TRIM(IF(ISERROR(Sheet1!P865),"",Sheet1!P865))</f>
        <v/>
      </c>
      <c r="N865" s="6" t="e">
        <f>(Sheet1!AA865)</f>
        <v>#VALUE!</v>
      </c>
      <c r="O865" s="6" t="e">
        <f t="shared" si="79"/>
        <v>#VALUE!</v>
      </c>
      <c r="P865" s="6" t="e">
        <f>IF(Sheet1!X865="No","No",IF(Sheet1!X865="","No","Yes"))</f>
        <v>#VALUE!</v>
      </c>
      <c r="Q865" t="e">
        <f>(Sheet1!AB865)</f>
        <v>#VALUE!</v>
      </c>
      <c r="R865" s="6" t="e">
        <f>IF(Sheet1!F865=FALSE,Q865,Sheet1!G865&amp;Sheet1!F865)</f>
        <v>#VALUE!</v>
      </c>
      <c r="S865" s="6" t="e">
        <f t="shared" si="80"/>
        <v>#VALUE!</v>
      </c>
      <c r="T865" s="6" t="e">
        <f>IF(Sheet1!A865=0,"C=US;A= ;P=Regional Municip;O=Lisgar;S="&amp;K865&amp;";"&amp;"G="&amp;L865&amp;";"&amp;"I="&amp;M865&amp;";","C=US;A= ;P=Regional Municip;O=Lisgar;S="&amp;K865&amp;";"&amp;"G="&amp;L865&amp;Sheet1!A865&amp;";"&amp;"I="&amp;M865&amp;";")</f>
        <v>#N/A</v>
      </c>
      <c r="U865" t="str">
        <f ca="1">(Sheet1!AM865)</f>
        <v>DC4MDB08</v>
      </c>
      <c r="V865" t="e">
        <f>(Sheet1!AC865)</f>
        <v>#VALUE!</v>
      </c>
      <c r="W865" t="e">
        <f>Sheet3!D865</f>
        <v>#VALUE!</v>
      </c>
      <c r="X865" t="e">
        <f>Sheet3!E865</f>
        <v>#VALUE!</v>
      </c>
      <c r="Y865" t="str">
        <f t="shared" si="78"/>
        <v/>
      </c>
      <c r="Z865" t="str">
        <f>IF(ISERROR(Sheet1!AI865),"",Sheet1!AI865)</f>
        <v/>
      </c>
      <c r="AA865" t="e">
        <f>IF(Sheet1!W865="Councillors",5120,IF(Sheet1!W865="Information Technology Services Dept.",1024,IF(Sheet1!W865="City Clerk and Solicitor Dept",1953,"No")))</f>
        <v>#VALUE!</v>
      </c>
      <c r="AB865" s="5" t="s">
        <v>96</v>
      </c>
      <c r="AC865" t="e">
        <f>IF(Sheet1!W865="Councillors",4608,IF(Sheet1!W865="Information Technology Services Dept.",921,IF(Sheet1!W865="City Clerk and Solicitor Dept",1855,"No")))</f>
        <v>#VALUE!</v>
      </c>
      <c r="AD865" t="e">
        <f t="shared" si="81"/>
        <v>#VALUE!</v>
      </c>
      <c r="AE865" t="str">
        <f ca="1">IF(Sheet1!AM865="DC1MDB01","DC1",IF(Sheet1!AM865="DC1MDB02","DC1",IF(Sheet1!AM865="DC1MDB03","DC1",IF(Sheet1!AM865="DC1MDB04","DC1",IF(Sheet1!AM865="DC1MDB05","DC1",IF(Sheet1!AM865="DC1MDB06","DC1",IF(Sheet1!AM865="DC1MDB07","DC1",IF(Sheet1!AM865="DC1MDB08","DC1",IF(Sheet1!AM865="DC1MDB09","DC1",IF(Sheet1!AM865="DC1MDB10","DC1",IF(Sheet1!AM865="DC4MDB01","DC4",IF(Sheet1!AM865="DC4MDB02","DC4",IF(Sheet1!AM865="DC4MDB03","DC4",IF(Sheet1!AM865="DC4MDB04","DC4",IF(Sheet1!AM865="DC4MDB05","DC4",IF(Sheet1!AM865="DC4MDB06","DC4",IF(Sheet1!AM865="DC4MDB07","DC4",IF(Sheet1!AM865="DC4MDB08","DC4",IF(Sheet1!AM865="DC4MDB09","DC4",IF(Sheet1!AM865="DC4MDB10","DC4","$False"))))))))))))))))))))</f>
        <v>DC4</v>
      </c>
      <c r="AF865" t="s">
        <v>35</v>
      </c>
      <c r="AG865" t="e">
        <f t="shared" si="82"/>
        <v>#VALUE!</v>
      </c>
      <c r="AH865" t="e">
        <f t="shared" si="83"/>
        <v>#VALUE!</v>
      </c>
      <c r="AI865" t="s">
        <v>11</v>
      </c>
      <c r="AJ865" t="s">
        <v>12</v>
      </c>
      <c r="AK865" t="s">
        <v>13</v>
      </c>
      <c r="AL865" t="s">
        <v>14</v>
      </c>
      <c r="AM865" t="s">
        <v>5</v>
      </c>
      <c r="AN865" t="s">
        <v>15</v>
      </c>
      <c r="AO865" t="s">
        <v>16</v>
      </c>
      <c r="AP865" t="s">
        <v>17</v>
      </c>
      <c r="AQ865" t="s">
        <v>18</v>
      </c>
      <c r="AR865" t="s">
        <v>19</v>
      </c>
    </row>
    <row r="866" spans="1:44" ht="13.5" customHeight="1">
      <c r="A866" s="7"/>
      <c r="B866" s="7"/>
      <c r="C866" s="7"/>
      <c r="D866" s="8"/>
      <c r="F866" s="9" t="str">
        <f>(Sheet1!AE866)</f>
        <v/>
      </c>
      <c r="G866" t="str">
        <f>IF(OR(Sheet1!AH866="Yes",Sheet1!AF866="Yes"),"\\CMFP538\"&amp;Sheet1!AK866,"")</f>
        <v/>
      </c>
      <c r="H866" t="str">
        <f>IF(G866="","",Sheet1!AK866)</f>
        <v/>
      </c>
      <c r="I866" t="str">
        <f>IF(G866="","",Sheet1!AJ866)</f>
        <v/>
      </c>
      <c r="J866" t="e">
        <f>PROPER(Sheet1!Z866)</f>
        <v>#VALUE!</v>
      </c>
      <c r="K866" t="e">
        <f>PROPER(TRIM(IF(ISERROR(Sheet1!N866),Sheet1!Q866,Sheet1!N866)))</f>
        <v>#VALUE!</v>
      </c>
      <c r="L866" t="e">
        <f>PROPER(Sheet1!V866)</f>
        <v>#VALUE!</v>
      </c>
      <c r="M866" t="str">
        <f>TRIM(IF(ISERROR(Sheet1!P866),"",Sheet1!P866))</f>
        <v/>
      </c>
      <c r="N866" s="6" t="e">
        <f>(Sheet1!AA866)</f>
        <v>#VALUE!</v>
      </c>
      <c r="O866" s="6" t="e">
        <f t="shared" si="79"/>
        <v>#VALUE!</v>
      </c>
      <c r="P866" s="6" t="e">
        <f>IF(Sheet1!X866="No","No",IF(Sheet1!X866="","No","Yes"))</f>
        <v>#VALUE!</v>
      </c>
      <c r="Q866" t="e">
        <f>(Sheet1!AB866)</f>
        <v>#VALUE!</v>
      </c>
      <c r="R866" s="6" t="e">
        <f>IF(Sheet1!F866=FALSE,Q866,Sheet1!G866&amp;Sheet1!F866)</f>
        <v>#VALUE!</v>
      </c>
      <c r="S866" s="6" t="e">
        <f t="shared" si="80"/>
        <v>#VALUE!</v>
      </c>
      <c r="T866" s="6" t="e">
        <f>IF(Sheet1!A866=0,"C=US;A= ;P=Regional Municip;O=Lisgar;S="&amp;K866&amp;";"&amp;"G="&amp;L866&amp;";"&amp;"I="&amp;M866&amp;";","C=US;A= ;P=Regional Municip;O=Lisgar;S="&amp;K866&amp;";"&amp;"G="&amp;L866&amp;Sheet1!A866&amp;";"&amp;"I="&amp;M866&amp;";")</f>
        <v>#N/A</v>
      </c>
      <c r="U866" t="str">
        <f ca="1">(Sheet1!AM866)</f>
        <v>DC1MDB06</v>
      </c>
      <c r="V866" t="e">
        <f>(Sheet1!AC866)</f>
        <v>#VALUE!</v>
      </c>
      <c r="W866" t="e">
        <f>Sheet3!D866</f>
        <v>#VALUE!</v>
      </c>
      <c r="X866" t="e">
        <f>Sheet3!E866</f>
        <v>#VALUE!</v>
      </c>
      <c r="Y866" t="str">
        <f t="shared" si="78"/>
        <v/>
      </c>
      <c r="Z866" t="str">
        <f>IF(ISERROR(Sheet1!AI866),"",Sheet1!AI866)</f>
        <v/>
      </c>
      <c r="AA866" t="e">
        <f>IF(Sheet1!W866="Councillors",5120,IF(Sheet1!W866="Information Technology Services Dept.",1024,IF(Sheet1!W866="City Clerk and Solicitor Dept",1953,"No")))</f>
        <v>#VALUE!</v>
      </c>
      <c r="AB866" s="5" t="s">
        <v>96</v>
      </c>
      <c r="AC866" t="e">
        <f>IF(Sheet1!W866="Councillors",4608,IF(Sheet1!W866="Information Technology Services Dept.",921,IF(Sheet1!W866="City Clerk and Solicitor Dept",1855,"No")))</f>
        <v>#VALUE!</v>
      </c>
      <c r="AD866" t="e">
        <f t="shared" si="81"/>
        <v>#VALUE!</v>
      </c>
      <c r="AE866" t="str">
        <f ca="1">IF(Sheet1!AM866="DC1MDB01","DC1",IF(Sheet1!AM866="DC1MDB02","DC1",IF(Sheet1!AM866="DC1MDB03","DC1",IF(Sheet1!AM866="DC1MDB04","DC1",IF(Sheet1!AM866="DC1MDB05","DC1",IF(Sheet1!AM866="DC1MDB06","DC1",IF(Sheet1!AM866="DC1MDB07","DC1",IF(Sheet1!AM866="DC1MDB08","DC1",IF(Sheet1!AM866="DC1MDB09","DC1",IF(Sheet1!AM866="DC1MDB10","DC1",IF(Sheet1!AM866="DC4MDB01","DC4",IF(Sheet1!AM866="DC4MDB02","DC4",IF(Sheet1!AM866="DC4MDB03","DC4",IF(Sheet1!AM866="DC4MDB04","DC4",IF(Sheet1!AM866="DC4MDB05","DC4",IF(Sheet1!AM866="DC4MDB06","DC4",IF(Sheet1!AM866="DC4MDB07","DC4",IF(Sheet1!AM866="DC4MDB08","DC4",IF(Sheet1!AM866="DC4MDB09","DC4",IF(Sheet1!AM866="DC4MDB10","DC4","$False"))))))))))))))))))))</f>
        <v>DC1</v>
      </c>
      <c r="AF866" t="s">
        <v>35</v>
      </c>
      <c r="AG866" t="e">
        <f t="shared" si="82"/>
        <v>#VALUE!</v>
      </c>
      <c r="AH866" t="e">
        <f t="shared" si="83"/>
        <v>#VALUE!</v>
      </c>
      <c r="AI866" t="s">
        <v>11</v>
      </c>
      <c r="AJ866" t="s">
        <v>12</v>
      </c>
      <c r="AK866" t="s">
        <v>13</v>
      </c>
      <c r="AL866" t="s">
        <v>14</v>
      </c>
      <c r="AM866" t="s">
        <v>5</v>
      </c>
      <c r="AN866" t="s">
        <v>15</v>
      </c>
      <c r="AO866" t="s">
        <v>16</v>
      </c>
      <c r="AP866" t="s">
        <v>17</v>
      </c>
      <c r="AQ866" t="s">
        <v>18</v>
      </c>
      <c r="AR866" t="s">
        <v>19</v>
      </c>
    </row>
    <row r="867" spans="1:44" ht="13.5" customHeight="1">
      <c r="A867" s="7"/>
      <c r="B867" s="7"/>
      <c r="C867" s="7"/>
      <c r="D867" s="8"/>
      <c r="F867" s="9" t="str">
        <f>(Sheet1!AE867)</f>
        <v/>
      </c>
      <c r="G867" t="str">
        <f>IF(OR(Sheet1!AH867="Yes",Sheet1!AF867="Yes"),"\\CMFP538\"&amp;Sheet1!AK867,"")</f>
        <v/>
      </c>
      <c r="H867" t="str">
        <f>IF(G867="","",Sheet1!AK867)</f>
        <v/>
      </c>
      <c r="I867" t="str">
        <f>IF(G867="","",Sheet1!AJ867)</f>
        <v/>
      </c>
      <c r="J867" t="e">
        <f>PROPER(Sheet1!Z867)</f>
        <v>#VALUE!</v>
      </c>
      <c r="K867" t="e">
        <f>PROPER(TRIM(IF(ISERROR(Sheet1!N867),Sheet1!Q867,Sheet1!N867)))</f>
        <v>#VALUE!</v>
      </c>
      <c r="L867" t="e">
        <f>PROPER(Sheet1!V867)</f>
        <v>#VALUE!</v>
      </c>
      <c r="M867" t="str">
        <f>TRIM(IF(ISERROR(Sheet1!P867),"",Sheet1!P867))</f>
        <v/>
      </c>
      <c r="N867" s="6" t="e">
        <f>(Sheet1!AA867)</f>
        <v>#VALUE!</v>
      </c>
      <c r="O867" s="6" t="e">
        <f t="shared" si="79"/>
        <v>#VALUE!</v>
      </c>
      <c r="P867" s="6" t="e">
        <f>IF(Sheet1!X867="No","No",IF(Sheet1!X867="","No","Yes"))</f>
        <v>#VALUE!</v>
      </c>
      <c r="Q867" t="e">
        <f>(Sheet1!AB867)</f>
        <v>#VALUE!</v>
      </c>
      <c r="R867" s="6" t="e">
        <f>IF(Sheet1!F867=FALSE,Q867,Sheet1!G867&amp;Sheet1!F867)</f>
        <v>#VALUE!</v>
      </c>
      <c r="S867" s="6" t="e">
        <f t="shared" si="80"/>
        <v>#VALUE!</v>
      </c>
      <c r="T867" s="6" t="e">
        <f>IF(Sheet1!A867=0,"C=US;A= ;P=Regional Municip;O=Lisgar;S="&amp;K867&amp;";"&amp;"G="&amp;L867&amp;";"&amp;"I="&amp;M867&amp;";","C=US;A= ;P=Regional Municip;O=Lisgar;S="&amp;K867&amp;";"&amp;"G="&amp;L867&amp;Sheet1!A867&amp;";"&amp;"I="&amp;M867&amp;";")</f>
        <v>#N/A</v>
      </c>
      <c r="U867" t="str">
        <f ca="1">(Sheet1!AM867)</f>
        <v>DC4MDB03</v>
      </c>
      <c r="V867" t="e">
        <f>(Sheet1!AC867)</f>
        <v>#VALUE!</v>
      </c>
      <c r="W867" t="e">
        <f>Sheet3!D867</f>
        <v>#VALUE!</v>
      </c>
      <c r="X867" t="e">
        <f>Sheet3!E867</f>
        <v>#VALUE!</v>
      </c>
      <c r="Y867" t="str">
        <f t="shared" si="78"/>
        <v/>
      </c>
      <c r="Z867" t="str">
        <f>IF(ISERROR(Sheet1!AI867),"",Sheet1!AI867)</f>
        <v/>
      </c>
      <c r="AA867" t="e">
        <f>IF(Sheet1!W867="Councillors",5120,IF(Sheet1!W867="Information Technology Services Dept.",1024,IF(Sheet1!W867="City Clerk and Solicitor Dept",1953,"No")))</f>
        <v>#VALUE!</v>
      </c>
      <c r="AB867" s="5" t="s">
        <v>96</v>
      </c>
      <c r="AC867" t="e">
        <f>IF(Sheet1!W867="Councillors",4608,IF(Sheet1!W867="Information Technology Services Dept.",921,IF(Sheet1!W867="City Clerk and Solicitor Dept",1855,"No")))</f>
        <v>#VALUE!</v>
      </c>
      <c r="AD867" t="e">
        <f t="shared" si="81"/>
        <v>#VALUE!</v>
      </c>
      <c r="AE867" t="str">
        <f ca="1">IF(Sheet1!AM867="DC1MDB01","DC1",IF(Sheet1!AM867="DC1MDB02","DC1",IF(Sheet1!AM867="DC1MDB03","DC1",IF(Sheet1!AM867="DC1MDB04","DC1",IF(Sheet1!AM867="DC1MDB05","DC1",IF(Sheet1!AM867="DC1MDB06","DC1",IF(Sheet1!AM867="DC1MDB07","DC1",IF(Sheet1!AM867="DC1MDB08","DC1",IF(Sheet1!AM867="DC1MDB09","DC1",IF(Sheet1!AM867="DC1MDB10","DC1",IF(Sheet1!AM867="DC4MDB01","DC4",IF(Sheet1!AM867="DC4MDB02","DC4",IF(Sheet1!AM867="DC4MDB03","DC4",IF(Sheet1!AM867="DC4MDB04","DC4",IF(Sheet1!AM867="DC4MDB05","DC4",IF(Sheet1!AM867="DC4MDB06","DC4",IF(Sheet1!AM867="DC4MDB07","DC4",IF(Sheet1!AM867="DC4MDB08","DC4",IF(Sheet1!AM867="DC4MDB09","DC4",IF(Sheet1!AM867="DC4MDB10","DC4","$False"))))))))))))))))))))</f>
        <v>DC4</v>
      </c>
      <c r="AF867" t="s">
        <v>35</v>
      </c>
      <c r="AG867" t="e">
        <f t="shared" si="82"/>
        <v>#VALUE!</v>
      </c>
      <c r="AH867" t="e">
        <f t="shared" si="83"/>
        <v>#VALUE!</v>
      </c>
      <c r="AI867" t="s">
        <v>11</v>
      </c>
      <c r="AJ867" t="s">
        <v>12</v>
      </c>
      <c r="AK867" t="s">
        <v>13</v>
      </c>
      <c r="AL867" t="s">
        <v>14</v>
      </c>
      <c r="AM867" t="s">
        <v>5</v>
      </c>
      <c r="AN867" t="s">
        <v>15</v>
      </c>
      <c r="AO867" t="s">
        <v>16</v>
      </c>
      <c r="AP867" t="s">
        <v>17</v>
      </c>
      <c r="AQ867" t="s">
        <v>18</v>
      </c>
      <c r="AR867" t="s">
        <v>19</v>
      </c>
    </row>
    <row r="868" spans="1:44" ht="13.5" customHeight="1">
      <c r="A868" s="7"/>
      <c r="B868" s="7"/>
      <c r="C868" s="7"/>
      <c r="D868" s="8"/>
      <c r="F868" s="9" t="str">
        <f>(Sheet1!AE868)</f>
        <v/>
      </c>
      <c r="G868" t="str">
        <f>IF(OR(Sheet1!AH868="Yes",Sheet1!AF868="Yes"),"\\CMFP538\"&amp;Sheet1!AK868,"")</f>
        <v/>
      </c>
      <c r="H868" t="str">
        <f>IF(G868="","",Sheet1!AK868)</f>
        <v/>
      </c>
      <c r="I868" t="str">
        <f>IF(G868="","",Sheet1!AJ868)</f>
        <v/>
      </c>
      <c r="J868" t="e">
        <f>PROPER(Sheet1!Z868)</f>
        <v>#VALUE!</v>
      </c>
      <c r="K868" t="e">
        <f>PROPER(TRIM(IF(ISERROR(Sheet1!N868),Sheet1!Q868,Sheet1!N868)))</f>
        <v>#VALUE!</v>
      </c>
      <c r="L868" t="e">
        <f>PROPER(Sheet1!V868)</f>
        <v>#VALUE!</v>
      </c>
      <c r="M868" t="str">
        <f>TRIM(IF(ISERROR(Sheet1!P868),"",Sheet1!P868))</f>
        <v/>
      </c>
      <c r="N868" s="6" t="e">
        <f>(Sheet1!AA868)</f>
        <v>#VALUE!</v>
      </c>
      <c r="O868" s="6" t="e">
        <f t="shared" si="79"/>
        <v>#VALUE!</v>
      </c>
      <c r="P868" s="6" t="e">
        <f>IF(Sheet1!X868="No","No",IF(Sheet1!X868="","No","Yes"))</f>
        <v>#VALUE!</v>
      </c>
      <c r="Q868" t="e">
        <f>(Sheet1!AB868)</f>
        <v>#VALUE!</v>
      </c>
      <c r="R868" s="6" t="e">
        <f>IF(Sheet1!F868=FALSE,Q868,Sheet1!G868&amp;Sheet1!F868)</f>
        <v>#VALUE!</v>
      </c>
      <c r="S868" s="6" t="e">
        <f t="shared" si="80"/>
        <v>#VALUE!</v>
      </c>
      <c r="T868" s="6" t="e">
        <f>IF(Sheet1!A868=0,"C=US;A= ;P=Regional Municip;O=Lisgar;S="&amp;K868&amp;";"&amp;"G="&amp;L868&amp;";"&amp;"I="&amp;M868&amp;";","C=US;A= ;P=Regional Municip;O=Lisgar;S="&amp;K868&amp;";"&amp;"G="&amp;L868&amp;Sheet1!A868&amp;";"&amp;"I="&amp;M868&amp;";")</f>
        <v>#N/A</v>
      </c>
      <c r="U868" t="str">
        <f ca="1">(Sheet1!AM868)</f>
        <v>DC4MDB04</v>
      </c>
      <c r="V868" t="e">
        <f>(Sheet1!AC868)</f>
        <v>#VALUE!</v>
      </c>
      <c r="W868" t="e">
        <f>Sheet3!D868</f>
        <v>#VALUE!</v>
      </c>
      <c r="X868" t="e">
        <f>Sheet3!E868</f>
        <v>#VALUE!</v>
      </c>
      <c r="Y868" t="str">
        <f t="shared" si="78"/>
        <v/>
      </c>
      <c r="Z868" t="str">
        <f>IF(ISERROR(Sheet1!AI868),"",Sheet1!AI868)</f>
        <v/>
      </c>
      <c r="AA868" t="e">
        <f>IF(Sheet1!W868="Councillors",5120,IF(Sheet1!W868="Information Technology Services Dept.",1024,IF(Sheet1!W868="City Clerk and Solicitor Dept",1953,"No")))</f>
        <v>#VALUE!</v>
      </c>
      <c r="AB868" s="5" t="s">
        <v>96</v>
      </c>
      <c r="AC868" t="e">
        <f>IF(Sheet1!W868="Councillors",4608,IF(Sheet1!W868="Information Technology Services Dept.",921,IF(Sheet1!W868="City Clerk and Solicitor Dept",1855,"No")))</f>
        <v>#VALUE!</v>
      </c>
      <c r="AD868" t="e">
        <f t="shared" si="81"/>
        <v>#VALUE!</v>
      </c>
      <c r="AE868" t="str">
        <f ca="1">IF(Sheet1!AM868="DC1MDB01","DC1",IF(Sheet1!AM868="DC1MDB02","DC1",IF(Sheet1!AM868="DC1MDB03","DC1",IF(Sheet1!AM868="DC1MDB04","DC1",IF(Sheet1!AM868="DC1MDB05","DC1",IF(Sheet1!AM868="DC1MDB06","DC1",IF(Sheet1!AM868="DC1MDB07","DC1",IF(Sheet1!AM868="DC1MDB08","DC1",IF(Sheet1!AM868="DC1MDB09","DC1",IF(Sheet1!AM868="DC1MDB10","DC1",IF(Sheet1!AM868="DC4MDB01","DC4",IF(Sheet1!AM868="DC4MDB02","DC4",IF(Sheet1!AM868="DC4MDB03","DC4",IF(Sheet1!AM868="DC4MDB04","DC4",IF(Sheet1!AM868="DC4MDB05","DC4",IF(Sheet1!AM868="DC4MDB06","DC4",IF(Sheet1!AM868="DC4MDB07","DC4",IF(Sheet1!AM868="DC4MDB08","DC4",IF(Sheet1!AM868="DC4MDB09","DC4",IF(Sheet1!AM868="DC4MDB10","DC4","$False"))))))))))))))))))))</f>
        <v>DC4</v>
      </c>
      <c r="AF868" t="s">
        <v>35</v>
      </c>
      <c r="AG868" t="e">
        <f t="shared" si="82"/>
        <v>#VALUE!</v>
      </c>
      <c r="AH868" t="e">
        <f t="shared" si="83"/>
        <v>#VALUE!</v>
      </c>
      <c r="AI868" t="s">
        <v>11</v>
      </c>
      <c r="AJ868" t="s">
        <v>12</v>
      </c>
      <c r="AK868" t="s">
        <v>13</v>
      </c>
      <c r="AL868" t="s">
        <v>14</v>
      </c>
      <c r="AM868" t="s">
        <v>5</v>
      </c>
      <c r="AN868" t="s">
        <v>15</v>
      </c>
      <c r="AO868" t="s">
        <v>16</v>
      </c>
      <c r="AP868" t="s">
        <v>17</v>
      </c>
      <c r="AQ868" t="s">
        <v>18</v>
      </c>
      <c r="AR868" t="s">
        <v>19</v>
      </c>
    </row>
    <row r="869" spans="1:44" ht="13.5" customHeight="1">
      <c r="A869" s="7"/>
      <c r="B869" s="7"/>
      <c r="C869" s="7"/>
      <c r="D869" s="8"/>
      <c r="F869" s="9" t="str">
        <f>(Sheet1!AE869)</f>
        <v/>
      </c>
      <c r="G869" t="str">
        <f>IF(OR(Sheet1!AH869="Yes",Sheet1!AF869="Yes"),"\\CMFP538\"&amp;Sheet1!AK869,"")</f>
        <v/>
      </c>
      <c r="H869" t="str">
        <f>IF(G869="","",Sheet1!AK869)</f>
        <v/>
      </c>
      <c r="I869" t="str">
        <f>IF(G869="","",Sheet1!AJ869)</f>
        <v/>
      </c>
      <c r="J869" t="e">
        <f>PROPER(Sheet1!Z869)</f>
        <v>#VALUE!</v>
      </c>
      <c r="K869" t="e">
        <f>PROPER(TRIM(IF(ISERROR(Sheet1!N869),Sheet1!Q869,Sheet1!N869)))</f>
        <v>#VALUE!</v>
      </c>
      <c r="L869" t="e">
        <f>PROPER(Sheet1!V869)</f>
        <v>#VALUE!</v>
      </c>
      <c r="M869" t="str">
        <f>TRIM(IF(ISERROR(Sheet1!P869),"",Sheet1!P869))</f>
        <v/>
      </c>
      <c r="N869" s="6" t="e">
        <f>(Sheet1!AA869)</f>
        <v>#VALUE!</v>
      </c>
      <c r="O869" s="6" t="e">
        <f t="shared" si="79"/>
        <v>#VALUE!</v>
      </c>
      <c r="P869" s="6" t="e">
        <f>IF(Sheet1!X869="No","No",IF(Sheet1!X869="","No","Yes"))</f>
        <v>#VALUE!</v>
      </c>
      <c r="Q869" t="e">
        <f>(Sheet1!AB869)</f>
        <v>#VALUE!</v>
      </c>
      <c r="R869" s="6" t="e">
        <f>IF(Sheet1!F869=FALSE,Q869,Sheet1!G869&amp;Sheet1!F869)</f>
        <v>#VALUE!</v>
      </c>
      <c r="S869" s="6" t="e">
        <f t="shared" si="80"/>
        <v>#VALUE!</v>
      </c>
      <c r="T869" s="6" t="e">
        <f>IF(Sheet1!A869=0,"C=US;A= ;P=Regional Municip;O=Lisgar;S="&amp;K869&amp;";"&amp;"G="&amp;L869&amp;";"&amp;"I="&amp;M869&amp;";","C=US;A= ;P=Regional Municip;O=Lisgar;S="&amp;K869&amp;";"&amp;"G="&amp;L869&amp;Sheet1!A869&amp;";"&amp;"I="&amp;M869&amp;";")</f>
        <v>#N/A</v>
      </c>
      <c r="U869" t="str">
        <f ca="1">(Sheet1!AM869)</f>
        <v>DC1MDB05</v>
      </c>
      <c r="V869" t="e">
        <f>(Sheet1!AC869)</f>
        <v>#VALUE!</v>
      </c>
      <c r="W869" t="e">
        <f>Sheet3!D869</f>
        <v>#VALUE!</v>
      </c>
      <c r="X869" t="e">
        <f>Sheet3!E869</f>
        <v>#VALUE!</v>
      </c>
      <c r="Y869" t="str">
        <f t="shared" si="78"/>
        <v/>
      </c>
      <c r="Z869" t="str">
        <f>IF(ISERROR(Sheet1!AI869),"",Sheet1!AI869)</f>
        <v/>
      </c>
      <c r="AA869" t="e">
        <f>IF(Sheet1!W869="Councillors",5120,IF(Sheet1!W869="Information Technology Services Dept.",1024,IF(Sheet1!W869="City Clerk and Solicitor Dept",1953,"No")))</f>
        <v>#VALUE!</v>
      </c>
      <c r="AB869" s="5" t="s">
        <v>96</v>
      </c>
      <c r="AC869" t="e">
        <f>IF(Sheet1!W869="Councillors",4608,IF(Sheet1!W869="Information Technology Services Dept.",921,IF(Sheet1!W869="City Clerk and Solicitor Dept",1855,"No")))</f>
        <v>#VALUE!</v>
      </c>
      <c r="AD869" t="e">
        <f t="shared" si="81"/>
        <v>#VALUE!</v>
      </c>
      <c r="AE869" t="str">
        <f ca="1">IF(Sheet1!AM869="DC1MDB01","DC1",IF(Sheet1!AM869="DC1MDB02","DC1",IF(Sheet1!AM869="DC1MDB03","DC1",IF(Sheet1!AM869="DC1MDB04","DC1",IF(Sheet1!AM869="DC1MDB05","DC1",IF(Sheet1!AM869="DC1MDB06","DC1",IF(Sheet1!AM869="DC1MDB07","DC1",IF(Sheet1!AM869="DC1MDB08","DC1",IF(Sheet1!AM869="DC1MDB09","DC1",IF(Sheet1!AM869="DC1MDB10","DC1",IF(Sheet1!AM869="DC4MDB01","DC4",IF(Sheet1!AM869="DC4MDB02","DC4",IF(Sheet1!AM869="DC4MDB03","DC4",IF(Sheet1!AM869="DC4MDB04","DC4",IF(Sheet1!AM869="DC4MDB05","DC4",IF(Sheet1!AM869="DC4MDB06","DC4",IF(Sheet1!AM869="DC4MDB07","DC4",IF(Sheet1!AM869="DC4MDB08","DC4",IF(Sheet1!AM869="DC4MDB09","DC4",IF(Sheet1!AM869="DC4MDB10","DC4","$False"))))))))))))))))))))</f>
        <v>DC1</v>
      </c>
      <c r="AF869" t="s">
        <v>35</v>
      </c>
      <c r="AG869" t="e">
        <f t="shared" si="82"/>
        <v>#VALUE!</v>
      </c>
      <c r="AH869" t="e">
        <f t="shared" si="83"/>
        <v>#VALUE!</v>
      </c>
      <c r="AI869" t="s">
        <v>11</v>
      </c>
      <c r="AJ869" t="s">
        <v>12</v>
      </c>
      <c r="AK869" t="s">
        <v>13</v>
      </c>
      <c r="AL869" t="s">
        <v>14</v>
      </c>
      <c r="AM869" t="s">
        <v>5</v>
      </c>
      <c r="AN869" t="s">
        <v>15</v>
      </c>
      <c r="AO869" t="s">
        <v>16</v>
      </c>
      <c r="AP869" t="s">
        <v>17</v>
      </c>
      <c r="AQ869" t="s">
        <v>18</v>
      </c>
      <c r="AR869" t="s">
        <v>19</v>
      </c>
    </row>
    <row r="870" spans="1:44" ht="13.5" customHeight="1">
      <c r="A870" s="7"/>
      <c r="B870" s="7"/>
      <c r="C870" s="7"/>
      <c r="D870" s="8"/>
      <c r="F870" s="9" t="str">
        <f>(Sheet1!AE870)</f>
        <v/>
      </c>
      <c r="G870" t="str">
        <f>IF(OR(Sheet1!AH870="Yes",Sheet1!AF870="Yes"),"\\CMFP538\"&amp;Sheet1!AK870,"")</f>
        <v/>
      </c>
      <c r="H870" t="str">
        <f>IF(G870="","",Sheet1!AK870)</f>
        <v/>
      </c>
      <c r="I870" t="str">
        <f>IF(G870="","",Sheet1!AJ870)</f>
        <v/>
      </c>
      <c r="J870" t="e">
        <f>PROPER(Sheet1!Z870)</f>
        <v>#VALUE!</v>
      </c>
      <c r="K870" t="e">
        <f>PROPER(TRIM(IF(ISERROR(Sheet1!N870),Sheet1!Q870,Sheet1!N870)))</f>
        <v>#VALUE!</v>
      </c>
      <c r="L870" t="e">
        <f>PROPER(Sheet1!V870)</f>
        <v>#VALUE!</v>
      </c>
      <c r="M870" t="str">
        <f>TRIM(IF(ISERROR(Sheet1!P870),"",Sheet1!P870))</f>
        <v/>
      </c>
      <c r="N870" s="6" t="e">
        <f>(Sheet1!AA870)</f>
        <v>#VALUE!</v>
      </c>
      <c r="O870" s="6" t="e">
        <f t="shared" si="79"/>
        <v>#VALUE!</v>
      </c>
      <c r="P870" s="6" t="e">
        <f>IF(Sheet1!X870="No","No",IF(Sheet1!X870="","No","Yes"))</f>
        <v>#VALUE!</v>
      </c>
      <c r="Q870" t="e">
        <f>(Sheet1!AB870)</f>
        <v>#VALUE!</v>
      </c>
      <c r="R870" s="6" t="e">
        <f>IF(Sheet1!F870=FALSE,Q870,Sheet1!G870&amp;Sheet1!F870)</f>
        <v>#VALUE!</v>
      </c>
      <c r="S870" s="6" t="e">
        <f t="shared" si="80"/>
        <v>#VALUE!</v>
      </c>
      <c r="T870" s="6" t="e">
        <f>IF(Sheet1!A870=0,"C=US;A= ;P=Regional Municip;O=Lisgar;S="&amp;K870&amp;";"&amp;"G="&amp;L870&amp;";"&amp;"I="&amp;M870&amp;";","C=US;A= ;P=Regional Municip;O=Lisgar;S="&amp;K870&amp;";"&amp;"G="&amp;L870&amp;Sheet1!A870&amp;";"&amp;"I="&amp;M870&amp;";")</f>
        <v>#N/A</v>
      </c>
      <c r="U870" t="str">
        <f ca="1">(Sheet1!AM870)</f>
        <v>DC1MDB09</v>
      </c>
      <c r="V870" t="e">
        <f>(Sheet1!AC870)</f>
        <v>#VALUE!</v>
      </c>
      <c r="W870" t="e">
        <f>Sheet3!D870</f>
        <v>#VALUE!</v>
      </c>
      <c r="X870" t="e">
        <f>Sheet3!E870</f>
        <v>#VALUE!</v>
      </c>
      <c r="Y870" t="str">
        <f t="shared" si="78"/>
        <v/>
      </c>
      <c r="Z870" t="str">
        <f>IF(ISERROR(Sheet1!AI870),"",Sheet1!AI870)</f>
        <v/>
      </c>
      <c r="AA870" t="e">
        <f>IF(Sheet1!W870="Councillors",5120,IF(Sheet1!W870="Information Technology Services Dept.",1024,IF(Sheet1!W870="City Clerk and Solicitor Dept",1953,"No")))</f>
        <v>#VALUE!</v>
      </c>
      <c r="AB870" s="5" t="s">
        <v>96</v>
      </c>
      <c r="AC870" t="e">
        <f>IF(Sheet1!W870="Councillors",4608,IF(Sheet1!W870="Information Technology Services Dept.",921,IF(Sheet1!W870="City Clerk and Solicitor Dept",1855,"No")))</f>
        <v>#VALUE!</v>
      </c>
      <c r="AD870" t="e">
        <f t="shared" si="81"/>
        <v>#VALUE!</v>
      </c>
      <c r="AE870" t="str">
        <f ca="1">IF(Sheet1!AM870="DC1MDB01","DC1",IF(Sheet1!AM870="DC1MDB02","DC1",IF(Sheet1!AM870="DC1MDB03","DC1",IF(Sheet1!AM870="DC1MDB04","DC1",IF(Sheet1!AM870="DC1MDB05","DC1",IF(Sheet1!AM870="DC1MDB06","DC1",IF(Sheet1!AM870="DC1MDB07","DC1",IF(Sheet1!AM870="DC1MDB08","DC1",IF(Sheet1!AM870="DC1MDB09","DC1",IF(Sheet1!AM870="DC1MDB10","DC1",IF(Sheet1!AM870="DC4MDB01","DC4",IF(Sheet1!AM870="DC4MDB02","DC4",IF(Sheet1!AM870="DC4MDB03","DC4",IF(Sheet1!AM870="DC4MDB04","DC4",IF(Sheet1!AM870="DC4MDB05","DC4",IF(Sheet1!AM870="DC4MDB06","DC4",IF(Sheet1!AM870="DC4MDB07","DC4",IF(Sheet1!AM870="DC4MDB08","DC4",IF(Sheet1!AM870="DC4MDB09","DC4",IF(Sheet1!AM870="DC4MDB10","DC4","$False"))))))))))))))))))))</f>
        <v>DC1</v>
      </c>
      <c r="AF870" t="s">
        <v>35</v>
      </c>
      <c r="AG870" t="e">
        <f t="shared" si="82"/>
        <v>#VALUE!</v>
      </c>
      <c r="AH870" t="e">
        <f t="shared" si="83"/>
        <v>#VALUE!</v>
      </c>
      <c r="AI870" t="s">
        <v>11</v>
      </c>
      <c r="AJ870" t="s">
        <v>12</v>
      </c>
      <c r="AK870" t="s">
        <v>13</v>
      </c>
      <c r="AL870" t="s">
        <v>14</v>
      </c>
      <c r="AM870" t="s">
        <v>5</v>
      </c>
      <c r="AN870" t="s">
        <v>15</v>
      </c>
      <c r="AO870" t="s">
        <v>16</v>
      </c>
      <c r="AP870" t="s">
        <v>17</v>
      </c>
      <c r="AQ870" t="s">
        <v>18</v>
      </c>
      <c r="AR870" t="s">
        <v>19</v>
      </c>
    </row>
    <row r="871" spans="1:44" ht="13.5" customHeight="1">
      <c r="A871" s="7"/>
      <c r="B871" s="7"/>
      <c r="C871" s="7"/>
      <c r="D871" s="8"/>
      <c r="F871" s="9" t="str">
        <f>(Sheet1!AE871)</f>
        <v/>
      </c>
      <c r="G871" t="str">
        <f>IF(OR(Sheet1!AH871="Yes",Sheet1!AF871="Yes"),"\\CMFP538\"&amp;Sheet1!AK871,"")</f>
        <v/>
      </c>
      <c r="H871" t="str">
        <f>IF(G871="","",Sheet1!AK871)</f>
        <v/>
      </c>
      <c r="I871" t="str">
        <f>IF(G871="","",Sheet1!AJ871)</f>
        <v/>
      </c>
      <c r="J871" t="e">
        <f>PROPER(Sheet1!Z871)</f>
        <v>#VALUE!</v>
      </c>
      <c r="K871" t="e">
        <f>PROPER(TRIM(IF(ISERROR(Sheet1!N871),Sheet1!Q871,Sheet1!N871)))</f>
        <v>#VALUE!</v>
      </c>
      <c r="L871" t="e">
        <f>PROPER(Sheet1!V871)</f>
        <v>#VALUE!</v>
      </c>
      <c r="M871" t="str">
        <f>TRIM(IF(ISERROR(Sheet1!P871),"",Sheet1!P871))</f>
        <v/>
      </c>
      <c r="N871" s="6" t="e">
        <f>(Sheet1!AA871)</f>
        <v>#VALUE!</v>
      </c>
      <c r="O871" s="6" t="e">
        <f t="shared" si="79"/>
        <v>#VALUE!</v>
      </c>
      <c r="P871" s="6" t="e">
        <f>IF(Sheet1!X871="No","No",IF(Sheet1!X871="","No","Yes"))</f>
        <v>#VALUE!</v>
      </c>
      <c r="Q871" t="e">
        <f>(Sheet1!AB871)</f>
        <v>#VALUE!</v>
      </c>
      <c r="R871" s="6" t="e">
        <f>IF(Sheet1!F871=FALSE,Q871,Sheet1!G871&amp;Sheet1!F871)</f>
        <v>#VALUE!</v>
      </c>
      <c r="S871" s="6" t="e">
        <f t="shared" si="80"/>
        <v>#VALUE!</v>
      </c>
      <c r="T871" s="6" t="e">
        <f>IF(Sheet1!A871=0,"C=US;A= ;P=Regional Municip;O=Lisgar;S="&amp;K871&amp;";"&amp;"G="&amp;L871&amp;";"&amp;"I="&amp;M871&amp;";","C=US;A= ;P=Regional Municip;O=Lisgar;S="&amp;K871&amp;";"&amp;"G="&amp;L871&amp;Sheet1!A871&amp;";"&amp;"I="&amp;M871&amp;";")</f>
        <v>#N/A</v>
      </c>
      <c r="U871" t="str">
        <f ca="1">(Sheet1!AM871)</f>
        <v>DC4MDB07</v>
      </c>
      <c r="V871" t="e">
        <f>(Sheet1!AC871)</f>
        <v>#VALUE!</v>
      </c>
      <c r="W871" t="e">
        <f>Sheet3!D871</f>
        <v>#VALUE!</v>
      </c>
      <c r="X871" t="e">
        <f>Sheet3!E871</f>
        <v>#VALUE!</v>
      </c>
      <c r="Y871" t="str">
        <f t="shared" si="78"/>
        <v/>
      </c>
      <c r="Z871" t="str">
        <f>IF(ISERROR(Sheet1!AI871),"",Sheet1!AI871)</f>
        <v/>
      </c>
      <c r="AA871" t="e">
        <f>IF(Sheet1!W871="Councillors",5120,IF(Sheet1!W871="Information Technology Services Dept.",1024,IF(Sheet1!W871="City Clerk and Solicitor Dept",1953,"No")))</f>
        <v>#VALUE!</v>
      </c>
      <c r="AB871" s="5" t="s">
        <v>96</v>
      </c>
      <c r="AC871" t="e">
        <f>IF(Sheet1!W871="Councillors",4608,IF(Sheet1!W871="Information Technology Services Dept.",921,IF(Sheet1!W871="City Clerk and Solicitor Dept",1855,"No")))</f>
        <v>#VALUE!</v>
      </c>
      <c r="AD871" t="e">
        <f t="shared" si="81"/>
        <v>#VALUE!</v>
      </c>
      <c r="AE871" t="str">
        <f ca="1">IF(Sheet1!AM871="DC1MDB01","DC1",IF(Sheet1!AM871="DC1MDB02","DC1",IF(Sheet1!AM871="DC1MDB03","DC1",IF(Sheet1!AM871="DC1MDB04","DC1",IF(Sheet1!AM871="DC1MDB05","DC1",IF(Sheet1!AM871="DC1MDB06","DC1",IF(Sheet1!AM871="DC1MDB07","DC1",IF(Sheet1!AM871="DC1MDB08","DC1",IF(Sheet1!AM871="DC1MDB09","DC1",IF(Sheet1!AM871="DC1MDB10","DC1",IF(Sheet1!AM871="DC4MDB01","DC4",IF(Sheet1!AM871="DC4MDB02","DC4",IF(Sheet1!AM871="DC4MDB03","DC4",IF(Sheet1!AM871="DC4MDB04","DC4",IF(Sheet1!AM871="DC4MDB05","DC4",IF(Sheet1!AM871="DC4MDB06","DC4",IF(Sheet1!AM871="DC4MDB07","DC4",IF(Sheet1!AM871="DC4MDB08","DC4",IF(Sheet1!AM871="DC4MDB09","DC4",IF(Sheet1!AM871="DC4MDB10","DC4","$False"))))))))))))))))))))</f>
        <v>DC4</v>
      </c>
      <c r="AF871" t="s">
        <v>35</v>
      </c>
      <c r="AG871" t="e">
        <f t="shared" si="82"/>
        <v>#VALUE!</v>
      </c>
      <c r="AH871" t="e">
        <f t="shared" si="83"/>
        <v>#VALUE!</v>
      </c>
      <c r="AI871" t="s">
        <v>11</v>
      </c>
      <c r="AJ871" t="s">
        <v>12</v>
      </c>
      <c r="AK871" t="s">
        <v>13</v>
      </c>
      <c r="AL871" t="s">
        <v>14</v>
      </c>
      <c r="AM871" t="s">
        <v>5</v>
      </c>
      <c r="AN871" t="s">
        <v>15</v>
      </c>
      <c r="AO871" t="s">
        <v>16</v>
      </c>
      <c r="AP871" t="s">
        <v>17</v>
      </c>
      <c r="AQ871" t="s">
        <v>18</v>
      </c>
      <c r="AR871" t="s">
        <v>19</v>
      </c>
    </row>
    <row r="872" spans="1:44" ht="13.5" customHeight="1">
      <c r="A872" s="7"/>
      <c r="B872" s="7"/>
      <c r="C872" s="7"/>
      <c r="D872" s="8"/>
      <c r="F872" s="9" t="str">
        <f>(Sheet1!AE872)</f>
        <v/>
      </c>
      <c r="G872" t="str">
        <f>IF(OR(Sheet1!AH872="Yes",Sheet1!AF872="Yes"),"\\CMFP538\"&amp;Sheet1!AK872,"")</f>
        <v/>
      </c>
      <c r="H872" t="str">
        <f>IF(G872="","",Sheet1!AK872)</f>
        <v/>
      </c>
      <c r="I872" t="str">
        <f>IF(G872="","",Sheet1!AJ872)</f>
        <v/>
      </c>
      <c r="J872" t="e">
        <f>PROPER(Sheet1!Z872)</f>
        <v>#VALUE!</v>
      </c>
      <c r="K872" t="e">
        <f>PROPER(TRIM(IF(ISERROR(Sheet1!N872),Sheet1!Q872,Sheet1!N872)))</f>
        <v>#VALUE!</v>
      </c>
      <c r="L872" t="e">
        <f>PROPER(Sheet1!V872)</f>
        <v>#VALUE!</v>
      </c>
      <c r="M872" t="str">
        <f>TRIM(IF(ISERROR(Sheet1!P872),"",Sheet1!P872))</f>
        <v/>
      </c>
      <c r="N872" s="6" t="e">
        <f>(Sheet1!AA872)</f>
        <v>#VALUE!</v>
      </c>
      <c r="O872" s="6" t="e">
        <f t="shared" si="79"/>
        <v>#VALUE!</v>
      </c>
      <c r="P872" s="6" t="e">
        <f>IF(Sheet1!X872="No","No",IF(Sheet1!X872="","No","Yes"))</f>
        <v>#VALUE!</v>
      </c>
      <c r="Q872" t="e">
        <f>(Sheet1!AB872)</f>
        <v>#VALUE!</v>
      </c>
      <c r="R872" s="6" t="e">
        <f>IF(Sheet1!F872=FALSE,Q872,Sheet1!G872&amp;Sheet1!F872)</f>
        <v>#VALUE!</v>
      </c>
      <c r="S872" s="6" t="e">
        <f t="shared" si="80"/>
        <v>#VALUE!</v>
      </c>
      <c r="T872" s="6" t="e">
        <f>IF(Sheet1!A872=0,"C=US;A= ;P=Regional Municip;O=Lisgar;S="&amp;K872&amp;";"&amp;"G="&amp;L872&amp;";"&amp;"I="&amp;M872&amp;";","C=US;A= ;P=Regional Municip;O=Lisgar;S="&amp;K872&amp;";"&amp;"G="&amp;L872&amp;Sheet1!A872&amp;";"&amp;"I="&amp;M872&amp;";")</f>
        <v>#N/A</v>
      </c>
      <c r="U872" t="str">
        <f ca="1">(Sheet1!AM872)</f>
        <v>DC4MDB09</v>
      </c>
      <c r="V872" t="e">
        <f>(Sheet1!AC872)</f>
        <v>#VALUE!</v>
      </c>
      <c r="W872" t="e">
        <f>Sheet3!D872</f>
        <v>#VALUE!</v>
      </c>
      <c r="X872" t="e">
        <f>Sheet3!E872</f>
        <v>#VALUE!</v>
      </c>
      <c r="Y872" t="str">
        <f t="shared" si="78"/>
        <v/>
      </c>
      <c r="Z872" t="str">
        <f>IF(ISERROR(Sheet1!AI872),"",Sheet1!AI872)</f>
        <v/>
      </c>
      <c r="AA872" t="e">
        <f>IF(Sheet1!W872="Councillors",5120,IF(Sheet1!W872="Information Technology Services Dept.",1024,IF(Sheet1!W872="City Clerk and Solicitor Dept",1953,"No")))</f>
        <v>#VALUE!</v>
      </c>
      <c r="AB872" s="5" t="s">
        <v>96</v>
      </c>
      <c r="AC872" t="e">
        <f>IF(Sheet1!W872="Councillors",4608,IF(Sheet1!W872="Information Technology Services Dept.",921,IF(Sheet1!W872="City Clerk and Solicitor Dept",1855,"No")))</f>
        <v>#VALUE!</v>
      </c>
      <c r="AD872" t="e">
        <f t="shared" si="81"/>
        <v>#VALUE!</v>
      </c>
      <c r="AE872" t="str">
        <f ca="1">IF(Sheet1!AM872="DC1MDB01","DC1",IF(Sheet1!AM872="DC1MDB02","DC1",IF(Sheet1!AM872="DC1MDB03","DC1",IF(Sheet1!AM872="DC1MDB04","DC1",IF(Sheet1!AM872="DC1MDB05","DC1",IF(Sheet1!AM872="DC1MDB06","DC1",IF(Sheet1!AM872="DC1MDB07","DC1",IF(Sheet1!AM872="DC1MDB08","DC1",IF(Sheet1!AM872="DC1MDB09","DC1",IF(Sheet1!AM872="DC1MDB10","DC1",IF(Sheet1!AM872="DC4MDB01","DC4",IF(Sheet1!AM872="DC4MDB02","DC4",IF(Sheet1!AM872="DC4MDB03","DC4",IF(Sheet1!AM872="DC4MDB04","DC4",IF(Sheet1!AM872="DC4MDB05","DC4",IF(Sheet1!AM872="DC4MDB06","DC4",IF(Sheet1!AM872="DC4MDB07","DC4",IF(Sheet1!AM872="DC4MDB08","DC4",IF(Sheet1!AM872="DC4MDB09","DC4",IF(Sheet1!AM872="DC4MDB10","DC4","$False"))))))))))))))))))))</f>
        <v>DC4</v>
      </c>
      <c r="AF872" t="s">
        <v>35</v>
      </c>
      <c r="AG872" t="e">
        <f t="shared" si="82"/>
        <v>#VALUE!</v>
      </c>
      <c r="AH872" t="e">
        <f t="shared" si="83"/>
        <v>#VALUE!</v>
      </c>
      <c r="AI872" t="s">
        <v>11</v>
      </c>
      <c r="AJ872" t="s">
        <v>12</v>
      </c>
      <c r="AK872" t="s">
        <v>13</v>
      </c>
      <c r="AL872" t="s">
        <v>14</v>
      </c>
      <c r="AM872" t="s">
        <v>5</v>
      </c>
      <c r="AN872" t="s">
        <v>15</v>
      </c>
      <c r="AO872" t="s">
        <v>16</v>
      </c>
      <c r="AP872" t="s">
        <v>17</v>
      </c>
      <c r="AQ872" t="s">
        <v>18</v>
      </c>
      <c r="AR872" t="s">
        <v>19</v>
      </c>
    </row>
    <row r="873" spans="1:44" ht="13.5" customHeight="1">
      <c r="A873" s="7"/>
      <c r="B873" s="7"/>
      <c r="C873" s="7"/>
      <c r="D873" s="8"/>
      <c r="F873" s="9" t="str">
        <f>(Sheet1!AE873)</f>
        <v/>
      </c>
      <c r="G873" t="str">
        <f>IF(OR(Sheet1!AH873="Yes",Sheet1!AF873="Yes"),"\\CMFP538\"&amp;Sheet1!AK873,"")</f>
        <v/>
      </c>
      <c r="H873" t="str">
        <f>IF(G873="","",Sheet1!AK873)</f>
        <v/>
      </c>
      <c r="I873" t="str">
        <f>IF(G873="","",Sheet1!AJ873)</f>
        <v/>
      </c>
      <c r="J873" t="e">
        <f>PROPER(Sheet1!Z873)</f>
        <v>#VALUE!</v>
      </c>
      <c r="K873" t="e">
        <f>PROPER(TRIM(IF(ISERROR(Sheet1!N873),Sheet1!Q873,Sheet1!N873)))</f>
        <v>#VALUE!</v>
      </c>
      <c r="L873" t="e">
        <f>PROPER(Sheet1!V873)</f>
        <v>#VALUE!</v>
      </c>
      <c r="M873" t="str">
        <f>TRIM(IF(ISERROR(Sheet1!P873),"",Sheet1!P873))</f>
        <v/>
      </c>
      <c r="N873" s="6" t="e">
        <f>(Sheet1!AA873)</f>
        <v>#VALUE!</v>
      </c>
      <c r="O873" s="6" t="e">
        <f t="shared" si="79"/>
        <v>#VALUE!</v>
      </c>
      <c r="P873" s="6" t="e">
        <f>IF(Sheet1!X873="No","No",IF(Sheet1!X873="","No","Yes"))</f>
        <v>#VALUE!</v>
      </c>
      <c r="Q873" t="e">
        <f>(Sheet1!AB873)</f>
        <v>#VALUE!</v>
      </c>
      <c r="R873" s="6" t="e">
        <f>IF(Sheet1!F873=FALSE,Q873,Sheet1!G873&amp;Sheet1!F873)</f>
        <v>#VALUE!</v>
      </c>
      <c r="S873" s="6" t="e">
        <f t="shared" si="80"/>
        <v>#VALUE!</v>
      </c>
      <c r="T873" s="6" t="e">
        <f>IF(Sheet1!A873=0,"C=US;A= ;P=Regional Municip;O=Lisgar;S="&amp;K873&amp;";"&amp;"G="&amp;L873&amp;";"&amp;"I="&amp;M873&amp;";","C=US;A= ;P=Regional Municip;O=Lisgar;S="&amp;K873&amp;";"&amp;"G="&amp;L873&amp;Sheet1!A873&amp;";"&amp;"I="&amp;M873&amp;";")</f>
        <v>#N/A</v>
      </c>
      <c r="U873" t="str">
        <f ca="1">(Sheet1!AM873)</f>
        <v>DC1MDB09</v>
      </c>
      <c r="V873" t="e">
        <f>(Sheet1!AC873)</f>
        <v>#VALUE!</v>
      </c>
      <c r="W873" t="e">
        <f>Sheet3!D873</f>
        <v>#VALUE!</v>
      </c>
      <c r="X873" t="e">
        <f>Sheet3!E873</f>
        <v>#VALUE!</v>
      </c>
      <c r="Y873" t="str">
        <f t="shared" si="78"/>
        <v/>
      </c>
      <c r="Z873" t="str">
        <f>IF(ISERROR(Sheet1!AI873),"",Sheet1!AI873)</f>
        <v/>
      </c>
      <c r="AA873" t="e">
        <f>IF(Sheet1!W873="Councillors",5120,IF(Sheet1!W873="Information Technology Services Dept.",1024,IF(Sheet1!W873="City Clerk and Solicitor Dept",1953,"No")))</f>
        <v>#VALUE!</v>
      </c>
      <c r="AB873" s="5" t="s">
        <v>96</v>
      </c>
      <c r="AC873" t="e">
        <f>IF(Sheet1!W873="Councillors",4608,IF(Sheet1!W873="Information Technology Services Dept.",921,IF(Sheet1!W873="City Clerk and Solicitor Dept",1855,"No")))</f>
        <v>#VALUE!</v>
      </c>
      <c r="AD873" t="e">
        <f t="shared" si="81"/>
        <v>#VALUE!</v>
      </c>
      <c r="AE873" t="str">
        <f ca="1">IF(Sheet1!AM873="DC1MDB01","DC1",IF(Sheet1!AM873="DC1MDB02","DC1",IF(Sheet1!AM873="DC1MDB03","DC1",IF(Sheet1!AM873="DC1MDB04","DC1",IF(Sheet1!AM873="DC1MDB05","DC1",IF(Sheet1!AM873="DC1MDB06","DC1",IF(Sheet1!AM873="DC1MDB07","DC1",IF(Sheet1!AM873="DC1MDB08","DC1",IF(Sheet1!AM873="DC1MDB09","DC1",IF(Sheet1!AM873="DC1MDB10","DC1",IF(Sheet1!AM873="DC4MDB01","DC4",IF(Sheet1!AM873="DC4MDB02","DC4",IF(Sheet1!AM873="DC4MDB03","DC4",IF(Sheet1!AM873="DC4MDB04","DC4",IF(Sheet1!AM873="DC4MDB05","DC4",IF(Sheet1!AM873="DC4MDB06","DC4",IF(Sheet1!AM873="DC4MDB07","DC4",IF(Sheet1!AM873="DC4MDB08","DC4",IF(Sheet1!AM873="DC4MDB09","DC4",IF(Sheet1!AM873="DC4MDB10","DC4","$False"))))))))))))))))))))</f>
        <v>DC1</v>
      </c>
      <c r="AF873" t="s">
        <v>35</v>
      </c>
      <c r="AG873" t="e">
        <f t="shared" si="82"/>
        <v>#VALUE!</v>
      </c>
      <c r="AH873" t="e">
        <f t="shared" si="83"/>
        <v>#VALUE!</v>
      </c>
      <c r="AI873" t="s">
        <v>11</v>
      </c>
      <c r="AJ873" t="s">
        <v>12</v>
      </c>
      <c r="AK873" t="s">
        <v>13</v>
      </c>
      <c r="AL873" t="s">
        <v>14</v>
      </c>
      <c r="AM873" t="s">
        <v>5</v>
      </c>
      <c r="AN873" t="s">
        <v>15</v>
      </c>
      <c r="AO873" t="s">
        <v>16</v>
      </c>
      <c r="AP873" t="s">
        <v>17</v>
      </c>
      <c r="AQ873" t="s">
        <v>18</v>
      </c>
      <c r="AR873" t="s">
        <v>19</v>
      </c>
    </row>
    <row r="874" spans="1:44" ht="13.5" customHeight="1">
      <c r="A874" s="7"/>
      <c r="B874" s="7"/>
      <c r="C874" s="7"/>
      <c r="D874" s="8"/>
      <c r="F874" s="9" t="str">
        <f>(Sheet1!AE874)</f>
        <v/>
      </c>
      <c r="G874" t="str">
        <f>IF(OR(Sheet1!AH874="Yes",Sheet1!AF874="Yes"),"\\CMFP538\"&amp;Sheet1!AK874,"")</f>
        <v/>
      </c>
      <c r="H874" t="str">
        <f>IF(G874="","",Sheet1!AK874)</f>
        <v/>
      </c>
      <c r="I874" t="str">
        <f>IF(G874="","",Sheet1!AJ874)</f>
        <v/>
      </c>
      <c r="J874" t="e">
        <f>PROPER(Sheet1!Z874)</f>
        <v>#VALUE!</v>
      </c>
      <c r="K874" t="e">
        <f>PROPER(TRIM(IF(ISERROR(Sheet1!N874),Sheet1!Q874,Sheet1!N874)))</f>
        <v>#VALUE!</v>
      </c>
      <c r="L874" t="e">
        <f>PROPER(Sheet1!V874)</f>
        <v>#VALUE!</v>
      </c>
      <c r="M874" t="str">
        <f>TRIM(IF(ISERROR(Sheet1!P874),"",Sheet1!P874))</f>
        <v/>
      </c>
      <c r="N874" s="6" t="e">
        <f>(Sheet1!AA874)</f>
        <v>#VALUE!</v>
      </c>
      <c r="O874" s="6" t="e">
        <f t="shared" si="79"/>
        <v>#VALUE!</v>
      </c>
      <c r="P874" s="6" t="e">
        <f>IF(Sheet1!X874="No","No",IF(Sheet1!X874="","No","Yes"))</f>
        <v>#VALUE!</v>
      </c>
      <c r="Q874" t="e">
        <f>(Sheet1!AB874)</f>
        <v>#VALUE!</v>
      </c>
      <c r="R874" s="6" t="e">
        <f>IF(Sheet1!F874=FALSE,Q874,Sheet1!G874&amp;Sheet1!F874)</f>
        <v>#VALUE!</v>
      </c>
      <c r="S874" s="6" t="e">
        <f t="shared" si="80"/>
        <v>#VALUE!</v>
      </c>
      <c r="T874" s="6" t="e">
        <f>IF(Sheet1!A874=0,"C=US;A= ;P=Regional Municip;O=Lisgar;S="&amp;K874&amp;";"&amp;"G="&amp;L874&amp;";"&amp;"I="&amp;M874&amp;";","C=US;A= ;P=Regional Municip;O=Lisgar;S="&amp;K874&amp;";"&amp;"G="&amp;L874&amp;Sheet1!A874&amp;";"&amp;"I="&amp;M874&amp;";")</f>
        <v>#N/A</v>
      </c>
      <c r="U874" t="str">
        <f ca="1">(Sheet1!AM874)</f>
        <v>DC4MDB09</v>
      </c>
      <c r="V874" t="e">
        <f>(Sheet1!AC874)</f>
        <v>#VALUE!</v>
      </c>
      <c r="W874" t="e">
        <f>Sheet3!D874</f>
        <v>#VALUE!</v>
      </c>
      <c r="X874" t="e">
        <f>Sheet3!E874</f>
        <v>#VALUE!</v>
      </c>
      <c r="Y874" t="str">
        <f t="shared" si="78"/>
        <v/>
      </c>
      <c r="Z874" t="str">
        <f>IF(ISERROR(Sheet1!AI874),"",Sheet1!AI874)</f>
        <v/>
      </c>
      <c r="AA874" t="e">
        <f>IF(Sheet1!W874="Councillors",5120,IF(Sheet1!W874="Information Technology Services Dept.",1024,IF(Sheet1!W874="City Clerk and Solicitor Dept",1953,"No")))</f>
        <v>#VALUE!</v>
      </c>
      <c r="AB874" s="5" t="s">
        <v>96</v>
      </c>
      <c r="AC874" t="e">
        <f>IF(Sheet1!W874="Councillors",4608,IF(Sheet1!W874="Information Technology Services Dept.",921,IF(Sheet1!W874="City Clerk and Solicitor Dept",1855,"No")))</f>
        <v>#VALUE!</v>
      </c>
      <c r="AD874" t="e">
        <f t="shared" si="81"/>
        <v>#VALUE!</v>
      </c>
      <c r="AE874" t="str">
        <f ca="1">IF(Sheet1!AM874="DC1MDB01","DC1",IF(Sheet1!AM874="DC1MDB02","DC1",IF(Sheet1!AM874="DC1MDB03","DC1",IF(Sheet1!AM874="DC1MDB04","DC1",IF(Sheet1!AM874="DC1MDB05","DC1",IF(Sheet1!AM874="DC1MDB06","DC1",IF(Sheet1!AM874="DC1MDB07","DC1",IF(Sheet1!AM874="DC1MDB08","DC1",IF(Sheet1!AM874="DC1MDB09","DC1",IF(Sheet1!AM874="DC1MDB10","DC1",IF(Sheet1!AM874="DC4MDB01","DC4",IF(Sheet1!AM874="DC4MDB02","DC4",IF(Sheet1!AM874="DC4MDB03","DC4",IF(Sheet1!AM874="DC4MDB04","DC4",IF(Sheet1!AM874="DC4MDB05","DC4",IF(Sheet1!AM874="DC4MDB06","DC4",IF(Sheet1!AM874="DC4MDB07","DC4",IF(Sheet1!AM874="DC4MDB08","DC4",IF(Sheet1!AM874="DC4MDB09","DC4",IF(Sheet1!AM874="DC4MDB10","DC4","$False"))))))))))))))))))))</f>
        <v>DC4</v>
      </c>
      <c r="AF874" t="s">
        <v>35</v>
      </c>
      <c r="AG874" t="e">
        <f t="shared" si="82"/>
        <v>#VALUE!</v>
      </c>
      <c r="AH874" t="e">
        <f t="shared" si="83"/>
        <v>#VALUE!</v>
      </c>
      <c r="AI874" t="s">
        <v>11</v>
      </c>
      <c r="AJ874" t="s">
        <v>12</v>
      </c>
      <c r="AK874" t="s">
        <v>13</v>
      </c>
      <c r="AL874" t="s">
        <v>14</v>
      </c>
      <c r="AM874" t="s">
        <v>5</v>
      </c>
      <c r="AN874" t="s">
        <v>15</v>
      </c>
      <c r="AO874" t="s">
        <v>16</v>
      </c>
      <c r="AP874" t="s">
        <v>17</v>
      </c>
      <c r="AQ874" t="s">
        <v>18</v>
      </c>
      <c r="AR874" t="s">
        <v>19</v>
      </c>
    </row>
    <row r="875" spans="1:44" ht="13.5" customHeight="1">
      <c r="A875" s="7"/>
      <c r="B875" s="7"/>
      <c r="C875" s="7"/>
      <c r="D875" s="8"/>
      <c r="F875" s="9" t="str">
        <f>(Sheet1!AE875)</f>
        <v/>
      </c>
      <c r="G875" t="str">
        <f>IF(OR(Sheet1!AH875="Yes",Sheet1!AF875="Yes"),"\\CMFP538\"&amp;Sheet1!AK875,"")</f>
        <v/>
      </c>
      <c r="H875" t="str">
        <f>IF(G875="","",Sheet1!AK875)</f>
        <v/>
      </c>
      <c r="I875" t="str">
        <f>IF(G875="","",Sheet1!AJ875)</f>
        <v/>
      </c>
      <c r="J875" t="e">
        <f>PROPER(Sheet1!Z875)</f>
        <v>#VALUE!</v>
      </c>
      <c r="K875" t="e">
        <f>PROPER(TRIM(IF(ISERROR(Sheet1!N875),Sheet1!Q875,Sheet1!N875)))</f>
        <v>#VALUE!</v>
      </c>
      <c r="L875" t="e">
        <f>PROPER(Sheet1!V875)</f>
        <v>#VALUE!</v>
      </c>
      <c r="M875" t="str">
        <f>TRIM(IF(ISERROR(Sheet1!P875),"",Sheet1!P875))</f>
        <v/>
      </c>
      <c r="N875" s="6" t="e">
        <f>(Sheet1!AA875)</f>
        <v>#VALUE!</v>
      </c>
      <c r="O875" s="6" t="e">
        <f t="shared" si="79"/>
        <v>#VALUE!</v>
      </c>
      <c r="P875" s="6" t="e">
        <f>IF(Sheet1!X875="No","No",IF(Sheet1!X875="","No","Yes"))</f>
        <v>#VALUE!</v>
      </c>
      <c r="Q875" t="e">
        <f>(Sheet1!AB875)</f>
        <v>#VALUE!</v>
      </c>
      <c r="R875" s="6" t="e">
        <f>IF(Sheet1!F875=FALSE,Q875,Sheet1!G875&amp;Sheet1!F875)</f>
        <v>#VALUE!</v>
      </c>
      <c r="S875" s="6" t="e">
        <f t="shared" si="80"/>
        <v>#VALUE!</v>
      </c>
      <c r="T875" s="6" t="e">
        <f>IF(Sheet1!A875=0,"C=US;A= ;P=Regional Municip;O=Lisgar;S="&amp;K875&amp;";"&amp;"G="&amp;L875&amp;";"&amp;"I="&amp;M875&amp;";","C=US;A= ;P=Regional Municip;O=Lisgar;S="&amp;K875&amp;";"&amp;"G="&amp;L875&amp;Sheet1!A875&amp;";"&amp;"I="&amp;M875&amp;";")</f>
        <v>#N/A</v>
      </c>
      <c r="U875" t="str">
        <f ca="1">(Sheet1!AM875)</f>
        <v>DC1MDB10</v>
      </c>
      <c r="V875" t="e">
        <f>(Sheet1!AC875)</f>
        <v>#VALUE!</v>
      </c>
      <c r="W875" t="e">
        <f>Sheet3!D875</f>
        <v>#VALUE!</v>
      </c>
      <c r="X875" t="e">
        <f>Sheet3!E875</f>
        <v>#VALUE!</v>
      </c>
      <c r="Y875" t="str">
        <f t="shared" si="78"/>
        <v/>
      </c>
      <c r="Z875" t="str">
        <f>IF(ISERROR(Sheet1!AI875),"",Sheet1!AI875)</f>
        <v/>
      </c>
      <c r="AA875" t="e">
        <f>IF(Sheet1!W875="Councillors",5120,IF(Sheet1!W875="Information Technology Services Dept.",1024,IF(Sheet1!W875="City Clerk and Solicitor Dept",1953,"No")))</f>
        <v>#VALUE!</v>
      </c>
      <c r="AB875" s="5" t="s">
        <v>96</v>
      </c>
      <c r="AC875" t="e">
        <f>IF(Sheet1!W875="Councillors",4608,IF(Sheet1!W875="Information Technology Services Dept.",921,IF(Sheet1!W875="City Clerk and Solicitor Dept",1855,"No")))</f>
        <v>#VALUE!</v>
      </c>
      <c r="AD875" t="e">
        <f t="shared" si="81"/>
        <v>#VALUE!</v>
      </c>
      <c r="AE875" t="str">
        <f ca="1">IF(Sheet1!AM875="DC1MDB01","DC1",IF(Sheet1!AM875="DC1MDB02","DC1",IF(Sheet1!AM875="DC1MDB03","DC1",IF(Sheet1!AM875="DC1MDB04","DC1",IF(Sheet1!AM875="DC1MDB05","DC1",IF(Sheet1!AM875="DC1MDB06","DC1",IF(Sheet1!AM875="DC1MDB07","DC1",IF(Sheet1!AM875="DC1MDB08","DC1",IF(Sheet1!AM875="DC1MDB09","DC1",IF(Sheet1!AM875="DC1MDB10","DC1",IF(Sheet1!AM875="DC4MDB01","DC4",IF(Sheet1!AM875="DC4MDB02","DC4",IF(Sheet1!AM875="DC4MDB03","DC4",IF(Sheet1!AM875="DC4MDB04","DC4",IF(Sheet1!AM875="DC4MDB05","DC4",IF(Sheet1!AM875="DC4MDB06","DC4",IF(Sheet1!AM875="DC4MDB07","DC4",IF(Sheet1!AM875="DC4MDB08","DC4",IF(Sheet1!AM875="DC4MDB09","DC4",IF(Sheet1!AM875="DC4MDB10","DC4","$False"))))))))))))))))))))</f>
        <v>DC1</v>
      </c>
      <c r="AF875" t="s">
        <v>35</v>
      </c>
      <c r="AG875" t="e">
        <f t="shared" si="82"/>
        <v>#VALUE!</v>
      </c>
      <c r="AH875" t="e">
        <f t="shared" si="83"/>
        <v>#VALUE!</v>
      </c>
      <c r="AI875" t="s">
        <v>11</v>
      </c>
      <c r="AJ875" t="s">
        <v>12</v>
      </c>
      <c r="AK875" t="s">
        <v>13</v>
      </c>
      <c r="AL875" t="s">
        <v>14</v>
      </c>
      <c r="AM875" t="s">
        <v>5</v>
      </c>
      <c r="AN875" t="s">
        <v>15</v>
      </c>
      <c r="AO875" t="s">
        <v>16</v>
      </c>
      <c r="AP875" t="s">
        <v>17</v>
      </c>
      <c r="AQ875" t="s">
        <v>18</v>
      </c>
      <c r="AR875" t="s">
        <v>19</v>
      </c>
    </row>
    <row r="876" spans="1:44" ht="13.5" customHeight="1">
      <c r="A876" s="7"/>
      <c r="B876" s="7"/>
      <c r="C876" s="7"/>
      <c r="D876" s="8"/>
      <c r="F876" s="9" t="str">
        <f>(Sheet1!AE876)</f>
        <v/>
      </c>
      <c r="G876" t="str">
        <f>IF(OR(Sheet1!AH876="Yes",Sheet1!AF876="Yes"),"\\CMFP538\"&amp;Sheet1!AK876,"")</f>
        <v/>
      </c>
      <c r="H876" t="str">
        <f>IF(G876="","",Sheet1!AK876)</f>
        <v/>
      </c>
      <c r="I876" t="str">
        <f>IF(G876="","",Sheet1!AJ876)</f>
        <v/>
      </c>
      <c r="J876" t="e">
        <f>PROPER(Sheet1!Z876)</f>
        <v>#VALUE!</v>
      </c>
      <c r="K876" t="e">
        <f>PROPER(TRIM(IF(ISERROR(Sheet1!N876),Sheet1!Q876,Sheet1!N876)))</f>
        <v>#VALUE!</v>
      </c>
      <c r="L876" t="e">
        <f>PROPER(Sheet1!V876)</f>
        <v>#VALUE!</v>
      </c>
      <c r="M876" t="str">
        <f>TRIM(IF(ISERROR(Sheet1!P876),"",Sheet1!P876))</f>
        <v/>
      </c>
      <c r="N876" s="6" t="e">
        <f>(Sheet1!AA876)</f>
        <v>#VALUE!</v>
      </c>
      <c r="O876" s="6" t="e">
        <f t="shared" si="79"/>
        <v>#VALUE!</v>
      </c>
      <c r="P876" s="6" t="e">
        <f>IF(Sheet1!X876="No","No",IF(Sheet1!X876="","No","Yes"))</f>
        <v>#VALUE!</v>
      </c>
      <c r="Q876" t="e">
        <f>(Sheet1!AB876)</f>
        <v>#VALUE!</v>
      </c>
      <c r="R876" s="6" t="e">
        <f>IF(Sheet1!F876=FALSE,Q876,Sheet1!G876&amp;Sheet1!F876)</f>
        <v>#VALUE!</v>
      </c>
      <c r="S876" s="6" t="e">
        <f t="shared" si="80"/>
        <v>#VALUE!</v>
      </c>
      <c r="T876" s="6" t="e">
        <f>IF(Sheet1!A876=0,"C=US;A= ;P=Regional Municip;O=Lisgar;S="&amp;K876&amp;";"&amp;"G="&amp;L876&amp;";"&amp;"I="&amp;M876&amp;";","C=US;A= ;P=Regional Municip;O=Lisgar;S="&amp;K876&amp;";"&amp;"G="&amp;L876&amp;Sheet1!A876&amp;";"&amp;"I="&amp;M876&amp;";")</f>
        <v>#N/A</v>
      </c>
      <c r="U876" t="str">
        <f ca="1">(Sheet1!AM876)</f>
        <v>DC4MDB07</v>
      </c>
      <c r="V876" t="e">
        <f>(Sheet1!AC876)</f>
        <v>#VALUE!</v>
      </c>
      <c r="W876" t="e">
        <f>Sheet3!D876</f>
        <v>#VALUE!</v>
      </c>
      <c r="X876" t="e">
        <f>Sheet3!E876</f>
        <v>#VALUE!</v>
      </c>
      <c r="Y876" t="str">
        <f t="shared" si="78"/>
        <v/>
      </c>
      <c r="Z876" t="str">
        <f>IF(ISERROR(Sheet1!AI876),"",Sheet1!AI876)</f>
        <v/>
      </c>
      <c r="AA876" t="e">
        <f>IF(Sheet1!W876="Councillors",5120,IF(Sheet1!W876="Information Technology Services Dept.",1024,IF(Sheet1!W876="City Clerk and Solicitor Dept",1953,"No")))</f>
        <v>#VALUE!</v>
      </c>
      <c r="AB876" s="5" t="s">
        <v>96</v>
      </c>
      <c r="AC876" t="e">
        <f>IF(Sheet1!W876="Councillors",4608,IF(Sheet1!W876="Information Technology Services Dept.",921,IF(Sheet1!W876="City Clerk and Solicitor Dept",1855,"No")))</f>
        <v>#VALUE!</v>
      </c>
      <c r="AD876" t="e">
        <f t="shared" si="81"/>
        <v>#VALUE!</v>
      </c>
      <c r="AE876" t="str">
        <f ca="1">IF(Sheet1!AM876="DC1MDB01","DC1",IF(Sheet1!AM876="DC1MDB02","DC1",IF(Sheet1!AM876="DC1MDB03","DC1",IF(Sheet1!AM876="DC1MDB04","DC1",IF(Sheet1!AM876="DC1MDB05","DC1",IF(Sheet1!AM876="DC1MDB06","DC1",IF(Sheet1!AM876="DC1MDB07","DC1",IF(Sheet1!AM876="DC1MDB08","DC1",IF(Sheet1!AM876="DC1MDB09","DC1",IF(Sheet1!AM876="DC1MDB10","DC1",IF(Sheet1!AM876="DC4MDB01","DC4",IF(Sheet1!AM876="DC4MDB02","DC4",IF(Sheet1!AM876="DC4MDB03","DC4",IF(Sheet1!AM876="DC4MDB04","DC4",IF(Sheet1!AM876="DC4MDB05","DC4",IF(Sheet1!AM876="DC4MDB06","DC4",IF(Sheet1!AM876="DC4MDB07","DC4",IF(Sheet1!AM876="DC4MDB08","DC4",IF(Sheet1!AM876="DC4MDB09","DC4",IF(Sheet1!AM876="DC4MDB10","DC4","$False"))))))))))))))))))))</f>
        <v>DC4</v>
      </c>
      <c r="AF876" t="s">
        <v>35</v>
      </c>
      <c r="AG876" t="e">
        <f t="shared" si="82"/>
        <v>#VALUE!</v>
      </c>
      <c r="AH876" t="e">
        <f t="shared" si="83"/>
        <v>#VALUE!</v>
      </c>
      <c r="AI876" t="s">
        <v>11</v>
      </c>
      <c r="AJ876" t="s">
        <v>12</v>
      </c>
      <c r="AK876" t="s">
        <v>13</v>
      </c>
      <c r="AL876" t="s">
        <v>14</v>
      </c>
      <c r="AM876" t="s">
        <v>5</v>
      </c>
      <c r="AN876" t="s">
        <v>15</v>
      </c>
      <c r="AO876" t="s">
        <v>16</v>
      </c>
      <c r="AP876" t="s">
        <v>17</v>
      </c>
      <c r="AQ876" t="s">
        <v>18</v>
      </c>
      <c r="AR876" t="s">
        <v>19</v>
      </c>
    </row>
    <row r="877" spans="1:44" ht="13.5" customHeight="1">
      <c r="A877" s="7"/>
      <c r="B877" s="7"/>
      <c r="C877" s="7"/>
      <c r="D877" s="8"/>
      <c r="F877" s="9" t="str">
        <f>(Sheet1!AE877)</f>
        <v/>
      </c>
      <c r="G877" t="str">
        <f>IF(OR(Sheet1!AH877="Yes",Sheet1!AF877="Yes"),"\\CMFP538\"&amp;Sheet1!AK877,"")</f>
        <v/>
      </c>
      <c r="H877" t="str">
        <f>IF(G877="","",Sheet1!AK877)</f>
        <v/>
      </c>
      <c r="I877" t="str">
        <f>IF(G877="","",Sheet1!AJ877)</f>
        <v/>
      </c>
      <c r="J877" t="e">
        <f>PROPER(Sheet1!Z877)</f>
        <v>#VALUE!</v>
      </c>
      <c r="K877" t="e">
        <f>PROPER(TRIM(IF(ISERROR(Sheet1!N877),Sheet1!Q877,Sheet1!N877)))</f>
        <v>#VALUE!</v>
      </c>
      <c r="L877" t="e">
        <f>PROPER(Sheet1!V877)</f>
        <v>#VALUE!</v>
      </c>
      <c r="M877" t="str">
        <f>TRIM(IF(ISERROR(Sheet1!P877),"",Sheet1!P877))</f>
        <v/>
      </c>
      <c r="N877" s="6" t="e">
        <f>(Sheet1!AA877)</f>
        <v>#VALUE!</v>
      </c>
      <c r="O877" s="6" t="e">
        <f t="shared" si="79"/>
        <v>#VALUE!</v>
      </c>
      <c r="P877" s="6" t="e">
        <f>IF(Sheet1!X877="No","No",IF(Sheet1!X877="","No","Yes"))</f>
        <v>#VALUE!</v>
      </c>
      <c r="Q877" t="e">
        <f>(Sheet1!AB877)</f>
        <v>#VALUE!</v>
      </c>
      <c r="R877" s="6" t="e">
        <f>IF(Sheet1!F877=FALSE,Q877,Sheet1!G877&amp;Sheet1!F877)</f>
        <v>#VALUE!</v>
      </c>
      <c r="S877" s="6" t="e">
        <f t="shared" si="80"/>
        <v>#VALUE!</v>
      </c>
      <c r="T877" s="6" t="e">
        <f>IF(Sheet1!A877=0,"C=US;A= ;P=Regional Municip;O=Lisgar;S="&amp;K877&amp;";"&amp;"G="&amp;L877&amp;";"&amp;"I="&amp;M877&amp;";","C=US;A= ;P=Regional Municip;O=Lisgar;S="&amp;K877&amp;";"&amp;"G="&amp;L877&amp;Sheet1!A877&amp;";"&amp;"I="&amp;M877&amp;";")</f>
        <v>#N/A</v>
      </c>
      <c r="U877" t="str">
        <f ca="1">(Sheet1!AM877)</f>
        <v>DC4MDB03</v>
      </c>
      <c r="V877" t="e">
        <f>(Sheet1!AC877)</f>
        <v>#VALUE!</v>
      </c>
      <c r="W877" t="e">
        <f>Sheet3!D877</f>
        <v>#VALUE!</v>
      </c>
      <c r="X877" t="e">
        <f>Sheet3!E877</f>
        <v>#VALUE!</v>
      </c>
      <c r="Y877" t="str">
        <f t="shared" si="78"/>
        <v/>
      </c>
      <c r="Z877" t="str">
        <f>IF(ISERROR(Sheet1!AI877),"",Sheet1!AI877)</f>
        <v/>
      </c>
      <c r="AA877" t="e">
        <f>IF(Sheet1!W877="Councillors",5120,IF(Sheet1!W877="Information Technology Services Dept.",1024,IF(Sheet1!W877="City Clerk and Solicitor Dept",1953,"No")))</f>
        <v>#VALUE!</v>
      </c>
      <c r="AB877" s="5" t="s">
        <v>96</v>
      </c>
      <c r="AC877" t="e">
        <f>IF(Sheet1!W877="Councillors",4608,IF(Sheet1!W877="Information Technology Services Dept.",921,IF(Sheet1!W877="City Clerk and Solicitor Dept",1855,"No")))</f>
        <v>#VALUE!</v>
      </c>
      <c r="AD877" t="e">
        <f t="shared" si="81"/>
        <v>#VALUE!</v>
      </c>
      <c r="AE877" t="str">
        <f ca="1">IF(Sheet1!AM877="DC1MDB01","DC1",IF(Sheet1!AM877="DC1MDB02","DC1",IF(Sheet1!AM877="DC1MDB03","DC1",IF(Sheet1!AM877="DC1MDB04","DC1",IF(Sheet1!AM877="DC1MDB05","DC1",IF(Sheet1!AM877="DC1MDB06","DC1",IF(Sheet1!AM877="DC1MDB07","DC1",IF(Sheet1!AM877="DC1MDB08","DC1",IF(Sheet1!AM877="DC1MDB09","DC1",IF(Sheet1!AM877="DC1MDB10","DC1",IF(Sheet1!AM877="DC4MDB01","DC4",IF(Sheet1!AM877="DC4MDB02","DC4",IF(Sheet1!AM877="DC4MDB03","DC4",IF(Sheet1!AM877="DC4MDB04","DC4",IF(Sheet1!AM877="DC4MDB05","DC4",IF(Sheet1!AM877="DC4MDB06","DC4",IF(Sheet1!AM877="DC4MDB07","DC4",IF(Sheet1!AM877="DC4MDB08","DC4",IF(Sheet1!AM877="DC4MDB09","DC4",IF(Sheet1!AM877="DC4MDB10","DC4","$False"))))))))))))))))))))</f>
        <v>DC4</v>
      </c>
      <c r="AF877" t="s">
        <v>35</v>
      </c>
      <c r="AG877" t="e">
        <f t="shared" si="82"/>
        <v>#VALUE!</v>
      </c>
      <c r="AH877" t="e">
        <f t="shared" si="83"/>
        <v>#VALUE!</v>
      </c>
      <c r="AI877" t="s">
        <v>11</v>
      </c>
      <c r="AJ877" t="s">
        <v>12</v>
      </c>
      <c r="AK877" t="s">
        <v>13</v>
      </c>
      <c r="AL877" t="s">
        <v>14</v>
      </c>
      <c r="AM877" t="s">
        <v>5</v>
      </c>
      <c r="AN877" t="s">
        <v>15</v>
      </c>
      <c r="AO877" t="s">
        <v>16</v>
      </c>
      <c r="AP877" t="s">
        <v>17</v>
      </c>
      <c r="AQ877" t="s">
        <v>18</v>
      </c>
      <c r="AR877" t="s">
        <v>19</v>
      </c>
    </row>
    <row r="878" spans="1:44" ht="13.5" customHeight="1">
      <c r="A878" s="7"/>
      <c r="B878" s="7"/>
      <c r="C878" s="7"/>
      <c r="D878" s="8"/>
      <c r="F878" s="9" t="str">
        <f>(Sheet1!AE878)</f>
        <v/>
      </c>
      <c r="G878" t="str">
        <f>IF(OR(Sheet1!AH878="Yes",Sheet1!AF878="Yes"),"\\CMFP538\"&amp;Sheet1!AK878,"")</f>
        <v/>
      </c>
      <c r="H878" t="str">
        <f>IF(G878="","",Sheet1!AK878)</f>
        <v/>
      </c>
      <c r="I878" t="str">
        <f>IF(G878="","",Sheet1!AJ878)</f>
        <v/>
      </c>
      <c r="J878" t="e">
        <f>PROPER(Sheet1!Z878)</f>
        <v>#VALUE!</v>
      </c>
      <c r="K878" t="e">
        <f>PROPER(TRIM(IF(ISERROR(Sheet1!N878),Sheet1!Q878,Sheet1!N878)))</f>
        <v>#VALUE!</v>
      </c>
      <c r="L878" t="e">
        <f>PROPER(Sheet1!V878)</f>
        <v>#VALUE!</v>
      </c>
      <c r="M878" t="str">
        <f>TRIM(IF(ISERROR(Sheet1!P878),"",Sheet1!P878))</f>
        <v/>
      </c>
      <c r="N878" s="6" t="e">
        <f>(Sheet1!AA878)</f>
        <v>#VALUE!</v>
      </c>
      <c r="O878" s="6" t="e">
        <f t="shared" si="79"/>
        <v>#VALUE!</v>
      </c>
      <c r="P878" s="6" t="e">
        <f>IF(Sheet1!X878="No","No",IF(Sheet1!X878="","No","Yes"))</f>
        <v>#VALUE!</v>
      </c>
      <c r="Q878" t="e">
        <f>(Sheet1!AB878)</f>
        <v>#VALUE!</v>
      </c>
      <c r="R878" s="6" t="e">
        <f>IF(Sheet1!F878=FALSE,Q878,Sheet1!G878&amp;Sheet1!F878)</f>
        <v>#VALUE!</v>
      </c>
      <c r="S878" s="6" t="e">
        <f t="shared" si="80"/>
        <v>#VALUE!</v>
      </c>
      <c r="T878" s="6" t="e">
        <f>IF(Sheet1!A878=0,"C=US;A= ;P=Regional Municip;O=Lisgar;S="&amp;K878&amp;";"&amp;"G="&amp;L878&amp;";"&amp;"I="&amp;M878&amp;";","C=US;A= ;P=Regional Municip;O=Lisgar;S="&amp;K878&amp;";"&amp;"G="&amp;L878&amp;Sheet1!A878&amp;";"&amp;"I="&amp;M878&amp;";")</f>
        <v>#N/A</v>
      </c>
      <c r="U878" t="str">
        <f ca="1">(Sheet1!AM878)</f>
        <v>DC4MDB02</v>
      </c>
      <c r="V878" t="e">
        <f>(Sheet1!AC878)</f>
        <v>#VALUE!</v>
      </c>
      <c r="W878" t="e">
        <f>Sheet3!D878</f>
        <v>#VALUE!</v>
      </c>
      <c r="X878" t="e">
        <f>Sheet3!E878</f>
        <v>#VALUE!</v>
      </c>
      <c r="Y878" t="str">
        <f t="shared" si="78"/>
        <v/>
      </c>
      <c r="Z878" t="str">
        <f>IF(ISERROR(Sheet1!AI878),"",Sheet1!AI878)</f>
        <v/>
      </c>
      <c r="AA878" t="e">
        <f>IF(Sheet1!W878="Councillors",5120,IF(Sheet1!W878="Information Technology Services Dept.",1024,IF(Sheet1!W878="City Clerk and Solicitor Dept",1953,"No")))</f>
        <v>#VALUE!</v>
      </c>
      <c r="AB878" s="5" t="s">
        <v>96</v>
      </c>
      <c r="AC878" t="e">
        <f>IF(Sheet1!W878="Councillors",4608,IF(Sheet1!W878="Information Technology Services Dept.",921,IF(Sheet1!W878="City Clerk and Solicitor Dept",1855,"No")))</f>
        <v>#VALUE!</v>
      </c>
      <c r="AD878" t="e">
        <f t="shared" si="81"/>
        <v>#VALUE!</v>
      </c>
      <c r="AE878" t="str">
        <f ca="1">IF(Sheet1!AM878="DC1MDB01","DC1",IF(Sheet1!AM878="DC1MDB02","DC1",IF(Sheet1!AM878="DC1MDB03","DC1",IF(Sheet1!AM878="DC1MDB04","DC1",IF(Sheet1!AM878="DC1MDB05","DC1",IF(Sheet1!AM878="DC1MDB06","DC1",IF(Sheet1!AM878="DC1MDB07","DC1",IF(Sheet1!AM878="DC1MDB08","DC1",IF(Sheet1!AM878="DC1MDB09","DC1",IF(Sheet1!AM878="DC1MDB10","DC1",IF(Sheet1!AM878="DC4MDB01","DC4",IF(Sheet1!AM878="DC4MDB02","DC4",IF(Sheet1!AM878="DC4MDB03","DC4",IF(Sheet1!AM878="DC4MDB04","DC4",IF(Sheet1!AM878="DC4MDB05","DC4",IF(Sheet1!AM878="DC4MDB06","DC4",IF(Sheet1!AM878="DC4MDB07","DC4",IF(Sheet1!AM878="DC4MDB08","DC4",IF(Sheet1!AM878="DC4MDB09","DC4",IF(Sheet1!AM878="DC4MDB10","DC4","$False"))))))))))))))))))))</f>
        <v>DC4</v>
      </c>
      <c r="AF878" t="s">
        <v>35</v>
      </c>
      <c r="AG878" t="e">
        <f t="shared" si="82"/>
        <v>#VALUE!</v>
      </c>
      <c r="AH878" t="e">
        <f t="shared" si="83"/>
        <v>#VALUE!</v>
      </c>
      <c r="AI878" t="s">
        <v>11</v>
      </c>
      <c r="AJ878" t="s">
        <v>12</v>
      </c>
      <c r="AK878" t="s">
        <v>13</v>
      </c>
      <c r="AL878" t="s">
        <v>14</v>
      </c>
      <c r="AM878" t="s">
        <v>5</v>
      </c>
      <c r="AN878" t="s">
        <v>15</v>
      </c>
      <c r="AO878" t="s">
        <v>16</v>
      </c>
      <c r="AP878" t="s">
        <v>17</v>
      </c>
      <c r="AQ878" t="s">
        <v>18</v>
      </c>
      <c r="AR878" t="s">
        <v>19</v>
      </c>
    </row>
    <row r="879" spans="1:44" ht="13.5" customHeight="1">
      <c r="A879" s="7"/>
      <c r="B879" s="7"/>
      <c r="C879" s="7"/>
      <c r="D879" s="8"/>
      <c r="F879" s="9" t="str">
        <f>(Sheet1!AE879)</f>
        <v/>
      </c>
      <c r="G879" t="str">
        <f>IF(OR(Sheet1!AH879="Yes",Sheet1!AF879="Yes"),"\\CMFP538\"&amp;Sheet1!AK879,"")</f>
        <v/>
      </c>
      <c r="H879" t="str">
        <f>IF(G879="","",Sheet1!AK879)</f>
        <v/>
      </c>
      <c r="I879" t="str">
        <f>IF(G879="","",Sheet1!AJ879)</f>
        <v/>
      </c>
      <c r="J879" t="e">
        <f>PROPER(Sheet1!Z879)</f>
        <v>#VALUE!</v>
      </c>
      <c r="K879" t="e">
        <f>PROPER(TRIM(IF(ISERROR(Sheet1!N879),Sheet1!Q879,Sheet1!N879)))</f>
        <v>#VALUE!</v>
      </c>
      <c r="L879" t="e">
        <f>PROPER(Sheet1!V879)</f>
        <v>#VALUE!</v>
      </c>
      <c r="M879" t="str">
        <f>TRIM(IF(ISERROR(Sheet1!P879),"",Sheet1!P879))</f>
        <v/>
      </c>
      <c r="N879" s="6" t="e">
        <f>(Sheet1!AA879)</f>
        <v>#VALUE!</v>
      </c>
      <c r="O879" s="6" t="e">
        <f t="shared" si="79"/>
        <v>#VALUE!</v>
      </c>
      <c r="P879" s="6" t="e">
        <f>IF(Sheet1!X879="No","No",IF(Sheet1!X879="","No","Yes"))</f>
        <v>#VALUE!</v>
      </c>
      <c r="Q879" t="e">
        <f>(Sheet1!AB879)</f>
        <v>#VALUE!</v>
      </c>
      <c r="R879" s="6" t="e">
        <f>IF(Sheet1!F879=FALSE,Q879,Sheet1!G879&amp;Sheet1!F879)</f>
        <v>#VALUE!</v>
      </c>
      <c r="S879" s="6" t="e">
        <f t="shared" si="80"/>
        <v>#VALUE!</v>
      </c>
      <c r="T879" s="6" t="e">
        <f>IF(Sheet1!A879=0,"C=US;A= ;P=Regional Municip;O=Lisgar;S="&amp;K879&amp;";"&amp;"G="&amp;L879&amp;";"&amp;"I="&amp;M879&amp;";","C=US;A= ;P=Regional Municip;O=Lisgar;S="&amp;K879&amp;";"&amp;"G="&amp;L879&amp;Sheet1!A879&amp;";"&amp;"I="&amp;M879&amp;";")</f>
        <v>#N/A</v>
      </c>
      <c r="U879" t="str">
        <f ca="1">(Sheet1!AM879)</f>
        <v>DC1MDB09</v>
      </c>
      <c r="V879" t="e">
        <f>(Sheet1!AC879)</f>
        <v>#VALUE!</v>
      </c>
      <c r="W879" t="e">
        <f>Sheet3!D879</f>
        <v>#VALUE!</v>
      </c>
      <c r="X879" t="e">
        <f>Sheet3!E879</f>
        <v>#VALUE!</v>
      </c>
      <c r="Y879" t="str">
        <f t="shared" si="78"/>
        <v/>
      </c>
      <c r="Z879" t="str">
        <f>IF(ISERROR(Sheet1!AI879),"",Sheet1!AI879)</f>
        <v/>
      </c>
      <c r="AA879" t="e">
        <f>IF(Sheet1!W879="Councillors",5120,IF(Sheet1!W879="Information Technology Services Dept.",1024,IF(Sheet1!W879="City Clerk and Solicitor Dept",1953,"No")))</f>
        <v>#VALUE!</v>
      </c>
      <c r="AB879" s="5" t="s">
        <v>96</v>
      </c>
      <c r="AC879" t="e">
        <f>IF(Sheet1!W879="Councillors",4608,IF(Sheet1!W879="Information Technology Services Dept.",921,IF(Sheet1!W879="City Clerk and Solicitor Dept",1855,"No")))</f>
        <v>#VALUE!</v>
      </c>
      <c r="AD879" t="e">
        <f t="shared" si="81"/>
        <v>#VALUE!</v>
      </c>
      <c r="AE879" t="str">
        <f ca="1">IF(Sheet1!AM879="DC1MDB01","DC1",IF(Sheet1!AM879="DC1MDB02","DC1",IF(Sheet1!AM879="DC1MDB03","DC1",IF(Sheet1!AM879="DC1MDB04","DC1",IF(Sheet1!AM879="DC1MDB05","DC1",IF(Sheet1!AM879="DC1MDB06","DC1",IF(Sheet1!AM879="DC1MDB07","DC1",IF(Sheet1!AM879="DC1MDB08","DC1",IF(Sheet1!AM879="DC1MDB09","DC1",IF(Sheet1!AM879="DC1MDB10","DC1",IF(Sheet1!AM879="DC4MDB01","DC4",IF(Sheet1!AM879="DC4MDB02","DC4",IF(Sheet1!AM879="DC4MDB03","DC4",IF(Sheet1!AM879="DC4MDB04","DC4",IF(Sheet1!AM879="DC4MDB05","DC4",IF(Sheet1!AM879="DC4MDB06","DC4",IF(Sheet1!AM879="DC4MDB07","DC4",IF(Sheet1!AM879="DC4MDB08","DC4",IF(Sheet1!AM879="DC4MDB09","DC4",IF(Sheet1!AM879="DC4MDB10","DC4","$False"))))))))))))))))))))</f>
        <v>DC1</v>
      </c>
      <c r="AF879" t="s">
        <v>35</v>
      </c>
      <c r="AG879" t="e">
        <f t="shared" si="82"/>
        <v>#VALUE!</v>
      </c>
      <c r="AH879" t="e">
        <f t="shared" si="83"/>
        <v>#VALUE!</v>
      </c>
      <c r="AI879" t="s">
        <v>11</v>
      </c>
      <c r="AJ879" t="s">
        <v>12</v>
      </c>
      <c r="AK879" t="s">
        <v>13</v>
      </c>
      <c r="AL879" t="s">
        <v>14</v>
      </c>
      <c r="AM879" t="s">
        <v>5</v>
      </c>
      <c r="AN879" t="s">
        <v>15</v>
      </c>
      <c r="AO879" t="s">
        <v>16</v>
      </c>
      <c r="AP879" t="s">
        <v>17</v>
      </c>
      <c r="AQ879" t="s">
        <v>18</v>
      </c>
      <c r="AR879" t="s">
        <v>19</v>
      </c>
    </row>
    <row r="880" spans="1:44" ht="13.5" customHeight="1">
      <c r="A880" s="7"/>
      <c r="B880" s="7"/>
      <c r="C880" s="7"/>
      <c r="D880" s="8"/>
      <c r="F880" s="9" t="str">
        <f>(Sheet1!AE880)</f>
        <v/>
      </c>
      <c r="G880" t="str">
        <f>IF(OR(Sheet1!AH880="Yes",Sheet1!AF880="Yes"),"\\CMFP538\"&amp;Sheet1!AK880,"")</f>
        <v/>
      </c>
      <c r="H880" t="str">
        <f>IF(G880="","",Sheet1!AK880)</f>
        <v/>
      </c>
      <c r="I880" t="str">
        <f>IF(G880="","",Sheet1!AJ880)</f>
        <v/>
      </c>
      <c r="J880" t="e">
        <f>PROPER(Sheet1!Z880)</f>
        <v>#VALUE!</v>
      </c>
      <c r="K880" t="e">
        <f>PROPER(TRIM(IF(ISERROR(Sheet1!N880),Sheet1!Q880,Sheet1!N880)))</f>
        <v>#VALUE!</v>
      </c>
      <c r="L880" t="e">
        <f>PROPER(Sheet1!V880)</f>
        <v>#VALUE!</v>
      </c>
      <c r="M880" t="str">
        <f>TRIM(IF(ISERROR(Sheet1!P880),"",Sheet1!P880))</f>
        <v/>
      </c>
      <c r="N880" s="6" t="e">
        <f>(Sheet1!AA880)</f>
        <v>#VALUE!</v>
      </c>
      <c r="O880" s="6" t="e">
        <f t="shared" si="79"/>
        <v>#VALUE!</v>
      </c>
      <c r="P880" s="6" t="e">
        <f>IF(Sheet1!X880="No","No",IF(Sheet1!X880="","No","Yes"))</f>
        <v>#VALUE!</v>
      </c>
      <c r="Q880" t="e">
        <f>(Sheet1!AB880)</f>
        <v>#VALUE!</v>
      </c>
      <c r="R880" s="6" t="e">
        <f>IF(Sheet1!F880=FALSE,Q880,Sheet1!G880&amp;Sheet1!F880)</f>
        <v>#VALUE!</v>
      </c>
      <c r="S880" s="6" t="e">
        <f t="shared" si="80"/>
        <v>#VALUE!</v>
      </c>
      <c r="T880" s="6" t="e">
        <f>IF(Sheet1!A880=0,"C=US;A= ;P=Regional Municip;O=Lisgar;S="&amp;K880&amp;";"&amp;"G="&amp;L880&amp;";"&amp;"I="&amp;M880&amp;";","C=US;A= ;P=Regional Municip;O=Lisgar;S="&amp;K880&amp;";"&amp;"G="&amp;L880&amp;Sheet1!A880&amp;";"&amp;"I="&amp;M880&amp;";")</f>
        <v>#N/A</v>
      </c>
      <c r="U880" t="str">
        <f ca="1">(Sheet1!AM880)</f>
        <v>DC4MDB08</v>
      </c>
      <c r="V880" t="e">
        <f>(Sheet1!AC880)</f>
        <v>#VALUE!</v>
      </c>
      <c r="W880" t="e">
        <f>Sheet3!D880</f>
        <v>#VALUE!</v>
      </c>
      <c r="X880" t="e">
        <f>Sheet3!E880</f>
        <v>#VALUE!</v>
      </c>
      <c r="Y880" t="str">
        <f t="shared" si="78"/>
        <v/>
      </c>
      <c r="Z880" t="str">
        <f>IF(ISERROR(Sheet1!AI880),"",Sheet1!AI880)</f>
        <v/>
      </c>
      <c r="AA880" t="e">
        <f>IF(Sheet1!W880="Councillors",5120,IF(Sheet1!W880="Information Technology Services Dept.",1024,IF(Sheet1!W880="City Clerk and Solicitor Dept",1953,"No")))</f>
        <v>#VALUE!</v>
      </c>
      <c r="AB880" s="5" t="s">
        <v>96</v>
      </c>
      <c r="AC880" t="e">
        <f>IF(Sheet1!W880="Councillors",4608,IF(Sheet1!W880="Information Technology Services Dept.",921,IF(Sheet1!W880="City Clerk and Solicitor Dept",1855,"No")))</f>
        <v>#VALUE!</v>
      </c>
      <c r="AD880" t="e">
        <f t="shared" si="81"/>
        <v>#VALUE!</v>
      </c>
      <c r="AE880" t="str">
        <f ca="1">IF(Sheet1!AM880="DC1MDB01","DC1",IF(Sheet1!AM880="DC1MDB02","DC1",IF(Sheet1!AM880="DC1MDB03","DC1",IF(Sheet1!AM880="DC1MDB04","DC1",IF(Sheet1!AM880="DC1MDB05","DC1",IF(Sheet1!AM880="DC1MDB06","DC1",IF(Sheet1!AM880="DC1MDB07","DC1",IF(Sheet1!AM880="DC1MDB08","DC1",IF(Sheet1!AM880="DC1MDB09","DC1",IF(Sheet1!AM880="DC1MDB10","DC1",IF(Sheet1!AM880="DC4MDB01","DC4",IF(Sheet1!AM880="DC4MDB02","DC4",IF(Sheet1!AM880="DC4MDB03","DC4",IF(Sheet1!AM880="DC4MDB04","DC4",IF(Sheet1!AM880="DC4MDB05","DC4",IF(Sheet1!AM880="DC4MDB06","DC4",IF(Sheet1!AM880="DC4MDB07","DC4",IF(Sheet1!AM880="DC4MDB08","DC4",IF(Sheet1!AM880="DC4MDB09","DC4",IF(Sheet1!AM880="DC4MDB10","DC4","$False"))))))))))))))))))))</f>
        <v>DC4</v>
      </c>
      <c r="AF880" t="s">
        <v>35</v>
      </c>
      <c r="AG880" t="e">
        <f t="shared" si="82"/>
        <v>#VALUE!</v>
      </c>
      <c r="AH880" t="e">
        <f t="shared" si="83"/>
        <v>#VALUE!</v>
      </c>
      <c r="AI880" t="s">
        <v>11</v>
      </c>
      <c r="AJ880" t="s">
        <v>12</v>
      </c>
      <c r="AK880" t="s">
        <v>13</v>
      </c>
      <c r="AL880" t="s">
        <v>14</v>
      </c>
      <c r="AM880" t="s">
        <v>5</v>
      </c>
      <c r="AN880" t="s">
        <v>15</v>
      </c>
      <c r="AO880" t="s">
        <v>16</v>
      </c>
      <c r="AP880" t="s">
        <v>17</v>
      </c>
      <c r="AQ880" t="s">
        <v>18</v>
      </c>
      <c r="AR880" t="s">
        <v>19</v>
      </c>
    </row>
    <row r="881" spans="1:44" ht="13.5" customHeight="1">
      <c r="A881" s="7"/>
      <c r="B881" s="7"/>
      <c r="C881" s="7"/>
      <c r="D881" s="8"/>
      <c r="F881" s="9" t="str">
        <f>(Sheet1!AE881)</f>
        <v/>
      </c>
      <c r="G881" t="str">
        <f>IF(OR(Sheet1!AH881="Yes",Sheet1!AF881="Yes"),"\\CMFP538\"&amp;Sheet1!AK881,"")</f>
        <v/>
      </c>
      <c r="H881" t="str">
        <f>IF(G881="","",Sheet1!AK881)</f>
        <v/>
      </c>
      <c r="I881" t="str">
        <f>IF(G881="","",Sheet1!AJ881)</f>
        <v/>
      </c>
      <c r="J881" t="e">
        <f>PROPER(Sheet1!Z881)</f>
        <v>#VALUE!</v>
      </c>
      <c r="K881" t="e">
        <f>PROPER(TRIM(IF(ISERROR(Sheet1!N881),Sheet1!Q881,Sheet1!N881)))</f>
        <v>#VALUE!</v>
      </c>
      <c r="L881" t="e">
        <f>PROPER(Sheet1!V881)</f>
        <v>#VALUE!</v>
      </c>
      <c r="M881" t="str">
        <f>TRIM(IF(ISERROR(Sheet1!P881),"",Sheet1!P881))</f>
        <v/>
      </c>
      <c r="N881" s="6" t="e">
        <f>(Sheet1!AA881)</f>
        <v>#VALUE!</v>
      </c>
      <c r="O881" s="6" t="e">
        <f t="shared" si="79"/>
        <v>#VALUE!</v>
      </c>
      <c r="P881" s="6" t="e">
        <f>IF(Sheet1!X881="No","No",IF(Sheet1!X881="","No","Yes"))</f>
        <v>#VALUE!</v>
      </c>
      <c r="Q881" t="e">
        <f>(Sheet1!AB881)</f>
        <v>#VALUE!</v>
      </c>
      <c r="R881" s="6" t="e">
        <f>IF(Sheet1!F881=FALSE,Q881,Sheet1!G881&amp;Sheet1!F881)</f>
        <v>#VALUE!</v>
      </c>
      <c r="S881" s="6" t="e">
        <f t="shared" si="80"/>
        <v>#VALUE!</v>
      </c>
      <c r="T881" s="6" t="e">
        <f>IF(Sheet1!A881=0,"C=US;A= ;P=Regional Municip;O=Lisgar;S="&amp;K881&amp;";"&amp;"G="&amp;L881&amp;";"&amp;"I="&amp;M881&amp;";","C=US;A= ;P=Regional Municip;O=Lisgar;S="&amp;K881&amp;";"&amp;"G="&amp;L881&amp;Sheet1!A881&amp;";"&amp;"I="&amp;M881&amp;";")</f>
        <v>#N/A</v>
      </c>
      <c r="U881" t="str">
        <f ca="1">(Sheet1!AM881)</f>
        <v>DC4MDB02</v>
      </c>
      <c r="V881" t="e">
        <f>(Sheet1!AC881)</f>
        <v>#VALUE!</v>
      </c>
      <c r="W881" t="e">
        <f>Sheet3!D881</f>
        <v>#VALUE!</v>
      </c>
      <c r="X881" t="e">
        <f>Sheet3!E881</f>
        <v>#VALUE!</v>
      </c>
      <c r="Y881" t="str">
        <f t="shared" si="78"/>
        <v/>
      </c>
      <c r="Z881" t="str">
        <f>IF(ISERROR(Sheet1!AI881),"",Sheet1!AI881)</f>
        <v/>
      </c>
      <c r="AA881" t="e">
        <f>IF(Sheet1!W881="Councillors",5120,IF(Sheet1!W881="Information Technology Services Dept.",1024,IF(Sheet1!W881="City Clerk and Solicitor Dept",1953,"No")))</f>
        <v>#VALUE!</v>
      </c>
      <c r="AB881" s="5" t="s">
        <v>96</v>
      </c>
      <c r="AC881" t="e">
        <f>IF(Sheet1!W881="Councillors",4608,IF(Sheet1!W881="Information Technology Services Dept.",921,IF(Sheet1!W881="City Clerk and Solicitor Dept",1855,"No")))</f>
        <v>#VALUE!</v>
      </c>
      <c r="AD881" t="e">
        <f t="shared" si="81"/>
        <v>#VALUE!</v>
      </c>
      <c r="AE881" t="str">
        <f ca="1">IF(Sheet1!AM881="DC1MDB01","DC1",IF(Sheet1!AM881="DC1MDB02","DC1",IF(Sheet1!AM881="DC1MDB03","DC1",IF(Sheet1!AM881="DC1MDB04","DC1",IF(Sheet1!AM881="DC1MDB05","DC1",IF(Sheet1!AM881="DC1MDB06","DC1",IF(Sheet1!AM881="DC1MDB07","DC1",IF(Sheet1!AM881="DC1MDB08","DC1",IF(Sheet1!AM881="DC1MDB09","DC1",IF(Sheet1!AM881="DC1MDB10","DC1",IF(Sheet1!AM881="DC4MDB01","DC4",IF(Sheet1!AM881="DC4MDB02","DC4",IF(Sheet1!AM881="DC4MDB03","DC4",IF(Sheet1!AM881="DC4MDB04","DC4",IF(Sheet1!AM881="DC4MDB05","DC4",IF(Sheet1!AM881="DC4MDB06","DC4",IF(Sheet1!AM881="DC4MDB07","DC4",IF(Sheet1!AM881="DC4MDB08","DC4",IF(Sheet1!AM881="DC4MDB09","DC4",IF(Sheet1!AM881="DC4MDB10","DC4","$False"))))))))))))))))))))</f>
        <v>DC4</v>
      </c>
      <c r="AF881" t="s">
        <v>35</v>
      </c>
      <c r="AG881" t="e">
        <f t="shared" si="82"/>
        <v>#VALUE!</v>
      </c>
      <c r="AH881" t="e">
        <f t="shared" si="83"/>
        <v>#VALUE!</v>
      </c>
      <c r="AI881" t="s">
        <v>11</v>
      </c>
      <c r="AJ881" t="s">
        <v>12</v>
      </c>
      <c r="AK881" t="s">
        <v>13</v>
      </c>
      <c r="AL881" t="s">
        <v>14</v>
      </c>
      <c r="AM881" t="s">
        <v>5</v>
      </c>
      <c r="AN881" t="s">
        <v>15</v>
      </c>
      <c r="AO881" t="s">
        <v>16</v>
      </c>
      <c r="AP881" t="s">
        <v>17</v>
      </c>
      <c r="AQ881" t="s">
        <v>18</v>
      </c>
      <c r="AR881" t="s">
        <v>19</v>
      </c>
    </row>
    <row r="882" spans="1:44" ht="13.5" customHeight="1">
      <c r="A882" s="7"/>
      <c r="B882" s="7"/>
      <c r="C882" s="7"/>
      <c r="D882" s="8"/>
      <c r="F882" s="9" t="str">
        <f>(Sheet1!AE882)</f>
        <v/>
      </c>
      <c r="G882" t="str">
        <f>IF(OR(Sheet1!AH882="Yes",Sheet1!AF882="Yes"),"\\CMFP538\"&amp;Sheet1!AK882,"")</f>
        <v/>
      </c>
      <c r="H882" t="str">
        <f>IF(G882="","",Sheet1!AK882)</f>
        <v/>
      </c>
      <c r="I882" t="str">
        <f>IF(G882="","",Sheet1!AJ882)</f>
        <v/>
      </c>
      <c r="J882" t="e">
        <f>PROPER(Sheet1!Z882)</f>
        <v>#VALUE!</v>
      </c>
      <c r="K882" t="e">
        <f>PROPER(TRIM(IF(ISERROR(Sheet1!N882),Sheet1!Q882,Sheet1!N882)))</f>
        <v>#VALUE!</v>
      </c>
      <c r="L882" t="e">
        <f>PROPER(Sheet1!V882)</f>
        <v>#VALUE!</v>
      </c>
      <c r="M882" t="str">
        <f>TRIM(IF(ISERROR(Sheet1!P882),"",Sheet1!P882))</f>
        <v/>
      </c>
      <c r="N882" s="6" t="e">
        <f>(Sheet1!AA882)</f>
        <v>#VALUE!</v>
      </c>
      <c r="O882" s="6" t="e">
        <f t="shared" si="79"/>
        <v>#VALUE!</v>
      </c>
      <c r="P882" s="6" t="e">
        <f>IF(Sheet1!X882="No","No",IF(Sheet1!X882="","No","Yes"))</f>
        <v>#VALUE!</v>
      </c>
      <c r="Q882" t="e">
        <f>(Sheet1!AB882)</f>
        <v>#VALUE!</v>
      </c>
      <c r="R882" s="6" t="e">
        <f>IF(Sheet1!F882=FALSE,Q882,Sheet1!G882&amp;Sheet1!F882)</f>
        <v>#VALUE!</v>
      </c>
      <c r="S882" s="6" t="e">
        <f t="shared" si="80"/>
        <v>#VALUE!</v>
      </c>
      <c r="T882" s="6" t="e">
        <f>IF(Sheet1!A882=0,"C=US;A= ;P=Regional Municip;O=Lisgar;S="&amp;K882&amp;";"&amp;"G="&amp;L882&amp;";"&amp;"I="&amp;M882&amp;";","C=US;A= ;P=Regional Municip;O=Lisgar;S="&amp;K882&amp;";"&amp;"G="&amp;L882&amp;Sheet1!A882&amp;";"&amp;"I="&amp;M882&amp;";")</f>
        <v>#N/A</v>
      </c>
      <c r="U882" t="str">
        <f ca="1">(Sheet1!AM882)</f>
        <v>DC4MDB01</v>
      </c>
      <c r="V882" t="e">
        <f>(Sheet1!AC882)</f>
        <v>#VALUE!</v>
      </c>
      <c r="W882" t="e">
        <f>Sheet3!D882</f>
        <v>#VALUE!</v>
      </c>
      <c r="X882" t="e">
        <f>Sheet3!E882</f>
        <v>#VALUE!</v>
      </c>
      <c r="Y882" t="str">
        <f t="shared" si="78"/>
        <v/>
      </c>
      <c r="Z882" t="str">
        <f>IF(ISERROR(Sheet1!AI882),"",Sheet1!AI882)</f>
        <v/>
      </c>
      <c r="AA882" t="e">
        <f>IF(Sheet1!W882="Councillors",5120,IF(Sheet1!W882="Information Technology Services Dept.",1024,IF(Sheet1!W882="City Clerk and Solicitor Dept",1953,"No")))</f>
        <v>#VALUE!</v>
      </c>
      <c r="AB882" s="5" t="s">
        <v>96</v>
      </c>
      <c r="AC882" t="e">
        <f>IF(Sheet1!W882="Councillors",4608,IF(Sheet1!W882="Information Technology Services Dept.",921,IF(Sheet1!W882="City Clerk and Solicitor Dept",1855,"No")))</f>
        <v>#VALUE!</v>
      </c>
      <c r="AD882" t="e">
        <f t="shared" si="81"/>
        <v>#VALUE!</v>
      </c>
      <c r="AE882" t="str">
        <f ca="1">IF(Sheet1!AM882="DC1MDB01","DC1",IF(Sheet1!AM882="DC1MDB02","DC1",IF(Sheet1!AM882="DC1MDB03","DC1",IF(Sheet1!AM882="DC1MDB04","DC1",IF(Sheet1!AM882="DC1MDB05","DC1",IF(Sheet1!AM882="DC1MDB06","DC1",IF(Sheet1!AM882="DC1MDB07","DC1",IF(Sheet1!AM882="DC1MDB08","DC1",IF(Sheet1!AM882="DC1MDB09","DC1",IF(Sheet1!AM882="DC1MDB10","DC1",IF(Sheet1!AM882="DC4MDB01","DC4",IF(Sheet1!AM882="DC4MDB02","DC4",IF(Sheet1!AM882="DC4MDB03","DC4",IF(Sheet1!AM882="DC4MDB04","DC4",IF(Sheet1!AM882="DC4MDB05","DC4",IF(Sheet1!AM882="DC4MDB06","DC4",IF(Sheet1!AM882="DC4MDB07","DC4",IF(Sheet1!AM882="DC4MDB08","DC4",IF(Sheet1!AM882="DC4MDB09","DC4",IF(Sheet1!AM882="DC4MDB10","DC4","$False"))))))))))))))))))))</f>
        <v>DC4</v>
      </c>
      <c r="AF882" t="s">
        <v>35</v>
      </c>
      <c r="AG882" t="e">
        <f t="shared" si="82"/>
        <v>#VALUE!</v>
      </c>
      <c r="AH882" t="e">
        <f t="shared" si="83"/>
        <v>#VALUE!</v>
      </c>
      <c r="AI882" t="s">
        <v>11</v>
      </c>
      <c r="AJ882" t="s">
        <v>12</v>
      </c>
      <c r="AK882" t="s">
        <v>13</v>
      </c>
      <c r="AL882" t="s">
        <v>14</v>
      </c>
      <c r="AM882" t="s">
        <v>5</v>
      </c>
      <c r="AN882" t="s">
        <v>15</v>
      </c>
      <c r="AO882" t="s">
        <v>16</v>
      </c>
      <c r="AP882" t="s">
        <v>17</v>
      </c>
      <c r="AQ882" t="s">
        <v>18</v>
      </c>
      <c r="AR882" t="s">
        <v>19</v>
      </c>
    </row>
    <row r="883" spans="1:44" ht="13.5" customHeight="1">
      <c r="A883" s="7"/>
      <c r="B883" s="7"/>
      <c r="C883" s="7"/>
      <c r="D883" s="8"/>
      <c r="F883" s="9" t="str">
        <f>(Sheet1!AE883)</f>
        <v/>
      </c>
      <c r="G883" t="str">
        <f>IF(OR(Sheet1!AH883="Yes",Sheet1!AF883="Yes"),"\\CMFP538\"&amp;Sheet1!AK883,"")</f>
        <v/>
      </c>
      <c r="H883" t="str">
        <f>IF(G883="","",Sheet1!AK883)</f>
        <v/>
      </c>
      <c r="I883" t="str">
        <f>IF(G883="","",Sheet1!AJ883)</f>
        <v/>
      </c>
      <c r="J883" t="e">
        <f>PROPER(Sheet1!Z883)</f>
        <v>#VALUE!</v>
      </c>
      <c r="K883" t="e">
        <f>PROPER(TRIM(IF(ISERROR(Sheet1!N883),Sheet1!Q883,Sheet1!N883)))</f>
        <v>#VALUE!</v>
      </c>
      <c r="L883" t="e">
        <f>PROPER(Sheet1!V883)</f>
        <v>#VALUE!</v>
      </c>
      <c r="M883" t="str">
        <f>TRIM(IF(ISERROR(Sheet1!P883),"",Sheet1!P883))</f>
        <v/>
      </c>
      <c r="N883" s="6" t="e">
        <f>(Sheet1!AA883)</f>
        <v>#VALUE!</v>
      </c>
      <c r="O883" s="6" t="e">
        <f t="shared" si="79"/>
        <v>#VALUE!</v>
      </c>
      <c r="P883" s="6" t="e">
        <f>IF(Sheet1!X883="No","No",IF(Sheet1!X883="","No","Yes"))</f>
        <v>#VALUE!</v>
      </c>
      <c r="Q883" t="e">
        <f>(Sheet1!AB883)</f>
        <v>#VALUE!</v>
      </c>
      <c r="R883" s="6" t="e">
        <f>IF(Sheet1!F883=FALSE,Q883,Sheet1!G883&amp;Sheet1!F883)</f>
        <v>#VALUE!</v>
      </c>
      <c r="S883" s="6" t="e">
        <f t="shared" si="80"/>
        <v>#VALUE!</v>
      </c>
      <c r="T883" s="6" t="e">
        <f>IF(Sheet1!A883=0,"C=US;A= ;P=Regional Municip;O=Lisgar;S="&amp;K883&amp;";"&amp;"G="&amp;L883&amp;";"&amp;"I="&amp;M883&amp;";","C=US;A= ;P=Regional Municip;O=Lisgar;S="&amp;K883&amp;";"&amp;"G="&amp;L883&amp;Sheet1!A883&amp;";"&amp;"I="&amp;M883&amp;";")</f>
        <v>#N/A</v>
      </c>
      <c r="U883" t="str">
        <f ca="1">(Sheet1!AM883)</f>
        <v>DC4MDB01</v>
      </c>
      <c r="V883" t="e">
        <f>(Sheet1!AC883)</f>
        <v>#VALUE!</v>
      </c>
      <c r="W883" t="e">
        <f>Sheet3!D883</f>
        <v>#VALUE!</v>
      </c>
      <c r="X883" t="e">
        <f>Sheet3!E883</f>
        <v>#VALUE!</v>
      </c>
      <c r="Y883" t="str">
        <f t="shared" si="78"/>
        <v/>
      </c>
      <c r="Z883" t="str">
        <f>IF(ISERROR(Sheet1!AI883),"",Sheet1!AI883)</f>
        <v/>
      </c>
      <c r="AA883" t="e">
        <f>IF(Sheet1!W883="Councillors",5120,IF(Sheet1!W883="Information Technology Services Dept.",1024,IF(Sheet1!W883="City Clerk and Solicitor Dept",1953,"No")))</f>
        <v>#VALUE!</v>
      </c>
      <c r="AB883" s="5" t="s">
        <v>96</v>
      </c>
      <c r="AC883" t="e">
        <f>IF(Sheet1!W883="Councillors",4608,IF(Sheet1!W883="Information Technology Services Dept.",921,IF(Sheet1!W883="City Clerk and Solicitor Dept",1855,"No")))</f>
        <v>#VALUE!</v>
      </c>
      <c r="AD883" t="e">
        <f t="shared" si="81"/>
        <v>#VALUE!</v>
      </c>
      <c r="AE883" t="str">
        <f ca="1">IF(Sheet1!AM883="DC1MDB01","DC1",IF(Sheet1!AM883="DC1MDB02","DC1",IF(Sheet1!AM883="DC1MDB03","DC1",IF(Sheet1!AM883="DC1MDB04","DC1",IF(Sheet1!AM883="DC1MDB05","DC1",IF(Sheet1!AM883="DC1MDB06","DC1",IF(Sheet1!AM883="DC1MDB07","DC1",IF(Sheet1!AM883="DC1MDB08","DC1",IF(Sheet1!AM883="DC1MDB09","DC1",IF(Sheet1!AM883="DC1MDB10","DC1",IF(Sheet1!AM883="DC4MDB01","DC4",IF(Sheet1!AM883="DC4MDB02","DC4",IF(Sheet1!AM883="DC4MDB03","DC4",IF(Sheet1!AM883="DC4MDB04","DC4",IF(Sheet1!AM883="DC4MDB05","DC4",IF(Sheet1!AM883="DC4MDB06","DC4",IF(Sheet1!AM883="DC4MDB07","DC4",IF(Sheet1!AM883="DC4MDB08","DC4",IF(Sheet1!AM883="DC4MDB09","DC4",IF(Sheet1!AM883="DC4MDB10","DC4","$False"))))))))))))))))))))</f>
        <v>DC4</v>
      </c>
      <c r="AF883" t="s">
        <v>35</v>
      </c>
      <c r="AG883" t="e">
        <f t="shared" si="82"/>
        <v>#VALUE!</v>
      </c>
      <c r="AH883" t="e">
        <f t="shared" si="83"/>
        <v>#VALUE!</v>
      </c>
      <c r="AI883" t="s">
        <v>11</v>
      </c>
      <c r="AJ883" t="s">
        <v>12</v>
      </c>
      <c r="AK883" t="s">
        <v>13</v>
      </c>
      <c r="AL883" t="s">
        <v>14</v>
      </c>
      <c r="AM883" t="s">
        <v>5</v>
      </c>
      <c r="AN883" t="s">
        <v>15</v>
      </c>
      <c r="AO883" t="s">
        <v>16</v>
      </c>
      <c r="AP883" t="s">
        <v>17</v>
      </c>
      <c r="AQ883" t="s">
        <v>18</v>
      </c>
      <c r="AR883" t="s">
        <v>19</v>
      </c>
    </row>
    <row r="884" spans="1:44" ht="13.5" customHeight="1">
      <c r="A884" s="7"/>
      <c r="B884" s="7"/>
      <c r="C884" s="7"/>
      <c r="D884" s="8"/>
      <c r="F884" s="9" t="str">
        <f>(Sheet1!AE884)</f>
        <v/>
      </c>
      <c r="G884" t="str">
        <f>IF(OR(Sheet1!AH884="Yes",Sheet1!AF884="Yes"),"\\CMFP538\"&amp;Sheet1!AK884,"")</f>
        <v/>
      </c>
      <c r="H884" t="str">
        <f>IF(G884="","",Sheet1!AK884)</f>
        <v/>
      </c>
      <c r="I884" t="str">
        <f>IF(G884="","",Sheet1!AJ884)</f>
        <v/>
      </c>
      <c r="J884" t="e">
        <f>PROPER(Sheet1!Z884)</f>
        <v>#VALUE!</v>
      </c>
      <c r="K884" t="e">
        <f>PROPER(TRIM(IF(ISERROR(Sheet1!N884),Sheet1!Q884,Sheet1!N884)))</f>
        <v>#VALUE!</v>
      </c>
      <c r="L884" t="e">
        <f>PROPER(Sheet1!V884)</f>
        <v>#VALUE!</v>
      </c>
      <c r="M884" t="str">
        <f>TRIM(IF(ISERROR(Sheet1!P884),"",Sheet1!P884))</f>
        <v/>
      </c>
      <c r="N884" s="6" t="e">
        <f>(Sheet1!AA884)</f>
        <v>#VALUE!</v>
      </c>
      <c r="O884" s="6" t="e">
        <f t="shared" si="79"/>
        <v>#VALUE!</v>
      </c>
      <c r="P884" s="6" t="e">
        <f>IF(Sheet1!X884="No","No",IF(Sheet1!X884="","No","Yes"))</f>
        <v>#VALUE!</v>
      </c>
      <c r="Q884" t="e">
        <f>(Sheet1!AB884)</f>
        <v>#VALUE!</v>
      </c>
      <c r="R884" s="6" t="e">
        <f>IF(Sheet1!F884=FALSE,Q884,Sheet1!G884&amp;Sheet1!F884)</f>
        <v>#VALUE!</v>
      </c>
      <c r="S884" s="6" t="e">
        <f t="shared" si="80"/>
        <v>#VALUE!</v>
      </c>
      <c r="T884" s="6" t="e">
        <f>IF(Sheet1!A884=0,"C=US;A= ;P=Regional Municip;O=Lisgar;S="&amp;K884&amp;";"&amp;"G="&amp;L884&amp;";"&amp;"I="&amp;M884&amp;";","C=US;A= ;P=Regional Municip;O=Lisgar;S="&amp;K884&amp;";"&amp;"G="&amp;L884&amp;Sheet1!A884&amp;";"&amp;"I="&amp;M884&amp;";")</f>
        <v>#N/A</v>
      </c>
      <c r="U884" t="str">
        <f ca="1">(Sheet1!AM884)</f>
        <v>DC4MDB10</v>
      </c>
      <c r="V884" t="e">
        <f>(Sheet1!AC884)</f>
        <v>#VALUE!</v>
      </c>
      <c r="W884" t="e">
        <f>Sheet3!D884</f>
        <v>#VALUE!</v>
      </c>
      <c r="X884" t="e">
        <f>Sheet3!E884</f>
        <v>#VALUE!</v>
      </c>
      <c r="Y884" t="str">
        <f t="shared" si="78"/>
        <v/>
      </c>
      <c r="Z884" t="str">
        <f>IF(ISERROR(Sheet1!AI884),"",Sheet1!AI884)</f>
        <v/>
      </c>
      <c r="AA884" t="e">
        <f>IF(Sheet1!W884="Councillors",5120,IF(Sheet1!W884="Information Technology Services Dept.",1024,IF(Sheet1!W884="City Clerk and Solicitor Dept",1953,"No")))</f>
        <v>#VALUE!</v>
      </c>
      <c r="AB884" s="5" t="s">
        <v>96</v>
      </c>
      <c r="AC884" t="e">
        <f>IF(Sheet1!W884="Councillors",4608,IF(Sheet1!W884="Information Technology Services Dept.",921,IF(Sheet1!W884="City Clerk and Solicitor Dept",1855,"No")))</f>
        <v>#VALUE!</v>
      </c>
      <c r="AD884" t="e">
        <f t="shared" si="81"/>
        <v>#VALUE!</v>
      </c>
      <c r="AE884" t="str">
        <f ca="1">IF(Sheet1!AM884="DC1MDB01","DC1",IF(Sheet1!AM884="DC1MDB02","DC1",IF(Sheet1!AM884="DC1MDB03","DC1",IF(Sheet1!AM884="DC1MDB04","DC1",IF(Sheet1!AM884="DC1MDB05","DC1",IF(Sheet1!AM884="DC1MDB06","DC1",IF(Sheet1!AM884="DC1MDB07","DC1",IF(Sheet1!AM884="DC1MDB08","DC1",IF(Sheet1!AM884="DC1MDB09","DC1",IF(Sheet1!AM884="DC1MDB10","DC1",IF(Sheet1!AM884="DC4MDB01","DC4",IF(Sheet1!AM884="DC4MDB02","DC4",IF(Sheet1!AM884="DC4MDB03","DC4",IF(Sheet1!AM884="DC4MDB04","DC4",IF(Sheet1!AM884="DC4MDB05","DC4",IF(Sheet1!AM884="DC4MDB06","DC4",IF(Sheet1!AM884="DC4MDB07","DC4",IF(Sheet1!AM884="DC4MDB08","DC4",IF(Sheet1!AM884="DC4MDB09","DC4",IF(Sheet1!AM884="DC4MDB10","DC4","$False"))))))))))))))))))))</f>
        <v>DC4</v>
      </c>
      <c r="AF884" t="s">
        <v>35</v>
      </c>
      <c r="AG884" t="e">
        <f t="shared" si="82"/>
        <v>#VALUE!</v>
      </c>
      <c r="AH884" t="e">
        <f t="shared" si="83"/>
        <v>#VALUE!</v>
      </c>
      <c r="AI884" t="s">
        <v>11</v>
      </c>
      <c r="AJ884" t="s">
        <v>12</v>
      </c>
      <c r="AK884" t="s">
        <v>13</v>
      </c>
      <c r="AL884" t="s">
        <v>14</v>
      </c>
      <c r="AM884" t="s">
        <v>5</v>
      </c>
      <c r="AN884" t="s">
        <v>15</v>
      </c>
      <c r="AO884" t="s">
        <v>16</v>
      </c>
      <c r="AP884" t="s">
        <v>17</v>
      </c>
      <c r="AQ884" t="s">
        <v>18</v>
      </c>
      <c r="AR884" t="s">
        <v>19</v>
      </c>
    </row>
    <row r="885" spans="1:44" ht="13.5" customHeight="1">
      <c r="A885" s="7"/>
      <c r="B885" s="7"/>
      <c r="C885" s="7"/>
      <c r="D885" s="8"/>
      <c r="F885" s="9" t="str">
        <f>(Sheet1!AE885)</f>
        <v/>
      </c>
      <c r="G885" t="str">
        <f>IF(OR(Sheet1!AH885="Yes",Sheet1!AF885="Yes"),"\\CMFP538\"&amp;Sheet1!AK885,"")</f>
        <v/>
      </c>
      <c r="H885" t="str">
        <f>IF(G885="","",Sheet1!AK885)</f>
        <v/>
      </c>
      <c r="I885" t="str">
        <f>IF(G885="","",Sheet1!AJ885)</f>
        <v/>
      </c>
      <c r="J885" t="e">
        <f>PROPER(Sheet1!Z885)</f>
        <v>#VALUE!</v>
      </c>
      <c r="K885" t="e">
        <f>PROPER(TRIM(IF(ISERROR(Sheet1!N885),Sheet1!Q885,Sheet1!N885)))</f>
        <v>#VALUE!</v>
      </c>
      <c r="L885" t="e">
        <f>PROPER(Sheet1!V885)</f>
        <v>#VALUE!</v>
      </c>
      <c r="M885" t="str">
        <f>TRIM(IF(ISERROR(Sheet1!P885),"",Sheet1!P885))</f>
        <v/>
      </c>
      <c r="N885" s="6" t="e">
        <f>(Sheet1!AA885)</f>
        <v>#VALUE!</v>
      </c>
      <c r="O885" s="6" t="e">
        <f t="shared" si="79"/>
        <v>#VALUE!</v>
      </c>
      <c r="P885" s="6" t="e">
        <f>IF(Sheet1!X885="No","No",IF(Sheet1!X885="","No","Yes"))</f>
        <v>#VALUE!</v>
      </c>
      <c r="Q885" t="e">
        <f>(Sheet1!AB885)</f>
        <v>#VALUE!</v>
      </c>
      <c r="R885" s="6" t="e">
        <f>IF(Sheet1!F885=FALSE,Q885,Sheet1!G885&amp;Sheet1!F885)</f>
        <v>#VALUE!</v>
      </c>
      <c r="S885" s="6" t="e">
        <f t="shared" si="80"/>
        <v>#VALUE!</v>
      </c>
      <c r="T885" s="6" t="e">
        <f>IF(Sheet1!A885=0,"C=US;A= ;P=Regional Municip;O=Lisgar;S="&amp;K885&amp;";"&amp;"G="&amp;L885&amp;";"&amp;"I="&amp;M885&amp;";","C=US;A= ;P=Regional Municip;O=Lisgar;S="&amp;K885&amp;";"&amp;"G="&amp;L885&amp;Sheet1!A885&amp;";"&amp;"I="&amp;M885&amp;";")</f>
        <v>#N/A</v>
      </c>
      <c r="U885" t="str">
        <f ca="1">(Sheet1!AM885)</f>
        <v>DC4MDB07</v>
      </c>
      <c r="V885" t="e">
        <f>(Sheet1!AC885)</f>
        <v>#VALUE!</v>
      </c>
      <c r="W885" t="e">
        <f>Sheet3!D885</f>
        <v>#VALUE!</v>
      </c>
      <c r="X885" t="e">
        <f>Sheet3!E885</f>
        <v>#VALUE!</v>
      </c>
      <c r="Y885" t="str">
        <f t="shared" si="78"/>
        <v/>
      </c>
      <c r="Z885" t="str">
        <f>IF(ISERROR(Sheet1!AI885),"",Sheet1!AI885)</f>
        <v/>
      </c>
      <c r="AA885" t="e">
        <f>IF(Sheet1!W885="Councillors",5120,IF(Sheet1!W885="Information Technology Services Dept.",1024,IF(Sheet1!W885="City Clerk and Solicitor Dept",1953,"No")))</f>
        <v>#VALUE!</v>
      </c>
      <c r="AB885" s="5" t="s">
        <v>96</v>
      </c>
      <c r="AC885" t="e">
        <f>IF(Sheet1!W885="Councillors",4608,IF(Sheet1!W885="Information Technology Services Dept.",921,IF(Sheet1!W885="City Clerk and Solicitor Dept",1855,"No")))</f>
        <v>#VALUE!</v>
      </c>
      <c r="AD885" t="e">
        <f t="shared" si="81"/>
        <v>#VALUE!</v>
      </c>
      <c r="AE885" t="str">
        <f ca="1">IF(Sheet1!AM885="DC1MDB01","DC1",IF(Sheet1!AM885="DC1MDB02","DC1",IF(Sheet1!AM885="DC1MDB03","DC1",IF(Sheet1!AM885="DC1MDB04","DC1",IF(Sheet1!AM885="DC1MDB05","DC1",IF(Sheet1!AM885="DC1MDB06","DC1",IF(Sheet1!AM885="DC1MDB07","DC1",IF(Sheet1!AM885="DC1MDB08","DC1",IF(Sheet1!AM885="DC1MDB09","DC1",IF(Sheet1!AM885="DC1MDB10","DC1",IF(Sheet1!AM885="DC4MDB01","DC4",IF(Sheet1!AM885="DC4MDB02","DC4",IF(Sheet1!AM885="DC4MDB03","DC4",IF(Sheet1!AM885="DC4MDB04","DC4",IF(Sheet1!AM885="DC4MDB05","DC4",IF(Sheet1!AM885="DC4MDB06","DC4",IF(Sheet1!AM885="DC4MDB07","DC4",IF(Sheet1!AM885="DC4MDB08","DC4",IF(Sheet1!AM885="DC4MDB09","DC4",IF(Sheet1!AM885="DC4MDB10","DC4","$False"))))))))))))))))))))</f>
        <v>DC4</v>
      </c>
      <c r="AF885" t="s">
        <v>35</v>
      </c>
      <c r="AG885" t="e">
        <f t="shared" si="82"/>
        <v>#VALUE!</v>
      </c>
      <c r="AH885" t="e">
        <f t="shared" si="83"/>
        <v>#VALUE!</v>
      </c>
      <c r="AI885" t="s">
        <v>11</v>
      </c>
      <c r="AJ885" t="s">
        <v>12</v>
      </c>
      <c r="AK885" t="s">
        <v>13</v>
      </c>
      <c r="AL885" t="s">
        <v>14</v>
      </c>
      <c r="AM885" t="s">
        <v>5</v>
      </c>
      <c r="AN885" t="s">
        <v>15</v>
      </c>
      <c r="AO885" t="s">
        <v>16</v>
      </c>
      <c r="AP885" t="s">
        <v>17</v>
      </c>
      <c r="AQ885" t="s">
        <v>18</v>
      </c>
      <c r="AR885" t="s">
        <v>19</v>
      </c>
    </row>
    <row r="886" spans="1:44" ht="13.5" customHeight="1">
      <c r="A886" s="7"/>
      <c r="B886" s="7"/>
      <c r="C886" s="7"/>
      <c r="D886" s="8"/>
      <c r="F886" s="9" t="str">
        <f>(Sheet1!AE886)</f>
        <v/>
      </c>
      <c r="G886" t="str">
        <f>IF(OR(Sheet1!AH886="Yes",Sheet1!AF886="Yes"),"\\CMFP538\"&amp;Sheet1!AK886,"")</f>
        <v/>
      </c>
      <c r="H886" t="str">
        <f>IF(G886="","",Sheet1!AK886)</f>
        <v/>
      </c>
      <c r="I886" t="str">
        <f>IF(G886="","",Sheet1!AJ886)</f>
        <v/>
      </c>
      <c r="J886" t="e">
        <f>PROPER(Sheet1!Z886)</f>
        <v>#VALUE!</v>
      </c>
      <c r="K886" t="e">
        <f>PROPER(TRIM(IF(ISERROR(Sheet1!N886),Sheet1!Q886,Sheet1!N886)))</f>
        <v>#VALUE!</v>
      </c>
      <c r="L886" t="e">
        <f>PROPER(Sheet1!V886)</f>
        <v>#VALUE!</v>
      </c>
      <c r="M886" t="str">
        <f>TRIM(IF(ISERROR(Sheet1!P886),"",Sheet1!P886))</f>
        <v/>
      </c>
      <c r="N886" s="6" t="e">
        <f>(Sheet1!AA886)</f>
        <v>#VALUE!</v>
      </c>
      <c r="O886" s="6" t="e">
        <f t="shared" si="79"/>
        <v>#VALUE!</v>
      </c>
      <c r="P886" s="6" t="e">
        <f>IF(Sheet1!X886="No","No",IF(Sheet1!X886="","No","Yes"))</f>
        <v>#VALUE!</v>
      </c>
      <c r="Q886" t="e">
        <f>(Sheet1!AB886)</f>
        <v>#VALUE!</v>
      </c>
      <c r="R886" s="6" t="e">
        <f>IF(Sheet1!F886=FALSE,Q886,Sheet1!G886&amp;Sheet1!F886)</f>
        <v>#VALUE!</v>
      </c>
      <c r="S886" s="6" t="e">
        <f t="shared" si="80"/>
        <v>#VALUE!</v>
      </c>
      <c r="T886" s="6" t="e">
        <f>IF(Sheet1!A886=0,"C=US;A= ;P=Regional Municip;O=Lisgar;S="&amp;K886&amp;";"&amp;"G="&amp;L886&amp;";"&amp;"I="&amp;M886&amp;";","C=US;A= ;P=Regional Municip;O=Lisgar;S="&amp;K886&amp;";"&amp;"G="&amp;L886&amp;Sheet1!A886&amp;";"&amp;"I="&amp;M886&amp;";")</f>
        <v>#N/A</v>
      </c>
      <c r="U886" t="str">
        <f ca="1">(Sheet1!AM886)</f>
        <v>DC4MDB01</v>
      </c>
      <c r="V886" t="e">
        <f>(Sheet1!AC886)</f>
        <v>#VALUE!</v>
      </c>
      <c r="W886" t="e">
        <f>Sheet3!D886</f>
        <v>#VALUE!</v>
      </c>
      <c r="X886" t="e">
        <f>Sheet3!E886</f>
        <v>#VALUE!</v>
      </c>
      <c r="Y886" t="str">
        <f t="shared" si="78"/>
        <v/>
      </c>
      <c r="Z886" t="str">
        <f>IF(ISERROR(Sheet1!AI886),"",Sheet1!AI886)</f>
        <v/>
      </c>
      <c r="AA886" t="e">
        <f>IF(Sheet1!W886="Councillors",5120,IF(Sheet1!W886="Information Technology Services Dept.",1024,IF(Sheet1!W886="City Clerk and Solicitor Dept",1953,"No")))</f>
        <v>#VALUE!</v>
      </c>
      <c r="AB886" s="5" t="s">
        <v>96</v>
      </c>
      <c r="AC886" t="e">
        <f>IF(Sheet1!W886="Councillors",4608,IF(Sheet1!W886="Information Technology Services Dept.",921,IF(Sheet1!W886="City Clerk and Solicitor Dept",1855,"No")))</f>
        <v>#VALUE!</v>
      </c>
      <c r="AD886" t="e">
        <f t="shared" si="81"/>
        <v>#VALUE!</v>
      </c>
      <c r="AE886" t="str">
        <f ca="1">IF(Sheet1!AM886="DC1MDB01","DC1",IF(Sheet1!AM886="DC1MDB02","DC1",IF(Sheet1!AM886="DC1MDB03","DC1",IF(Sheet1!AM886="DC1MDB04","DC1",IF(Sheet1!AM886="DC1MDB05","DC1",IF(Sheet1!AM886="DC1MDB06","DC1",IF(Sheet1!AM886="DC1MDB07","DC1",IF(Sheet1!AM886="DC1MDB08","DC1",IF(Sheet1!AM886="DC1MDB09","DC1",IF(Sheet1!AM886="DC1MDB10","DC1",IF(Sheet1!AM886="DC4MDB01","DC4",IF(Sheet1!AM886="DC4MDB02","DC4",IF(Sheet1!AM886="DC4MDB03","DC4",IF(Sheet1!AM886="DC4MDB04","DC4",IF(Sheet1!AM886="DC4MDB05","DC4",IF(Sheet1!AM886="DC4MDB06","DC4",IF(Sheet1!AM886="DC4MDB07","DC4",IF(Sheet1!AM886="DC4MDB08","DC4",IF(Sheet1!AM886="DC4MDB09","DC4",IF(Sheet1!AM886="DC4MDB10","DC4","$False"))))))))))))))))))))</f>
        <v>DC4</v>
      </c>
      <c r="AF886" t="s">
        <v>35</v>
      </c>
      <c r="AG886" t="e">
        <f t="shared" si="82"/>
        <v>#VALUE!</v>
      </c>
      <c r="AH886" t="e">
        <f t="shared" si="83"/>
        <v>#VALUE!</v>
      </c>
      <c r="AI886" t="s">
        <v>11</v>
      </c>
      <c r="AJ886" t="s">
        <v>12</v>
      </c>
      <c r="AK886" t="s">
        <v>13</v>
      </c>
      <c r="AL886" t="s">
        <v>14</v>
      </c>
      <c r="AM886" t="s">
        <v>5</v>
      </c>
      <c r="AN886" t="s">
        <v>15</v>
      </c>
      <c r="AO886" t="s">
        <v>16</v>
      </c>
      <c r="AP886" t="s">
        <v>17</v>
      </c>
      <c r="AQ886" t="s">
        <v>18</v>
      </c>
      <c r="AR886" t="s">
        <v>19</v>
      </c>
    </row>
    <row r="887" spans="1:44" ht="13.5" customHeight="1">
      <c r="A887" s="7"/>
      <c r="B887" s="7"/>
      <c r="C887" s="7"/>
      <c r="D887" s="8"/>
      <c r="F887" s="9" t="str">
        <f>(Sheet1!AE887)</f>
        <v/>
      </c>
      <c r="G887" t="str">
        <f>IF(OR(Sheet1!AH887="Yes",Sheet1!AF887="Yes"),"\\CMFP538\"&amp;Sheet1!AK887,"")</f>
        <v/>
      </c>
      <c r="H887" t="str">
        <f>IF(G887="","",Sheet1!AK887)</f>
        <v/>
      </c>
      <c r="I887" t="str">
        <f>IF(G887="","",Sheet1!AJ887)</f>
        <v/>
      </c>
      <c r="J887" t="e">
        <f>PROPER(Sheet1!Z887)</f>
        <v>#VALUE!</v>
      </c>
      <c r="K887" t="e">
        <f>PROPER(TRIM(IF(ISERROR(Sheet1!N887),Sheet1!Q887,Sheet1!N887)))</f>
        <v>#VALUE!</v>
      </c>
      <c r="L887" t="e">
        <f>PROPER(Sheet1!V887)</f>
        <v>#VALUE!</v>
      </c>
      <c r="M887" t="str">
        <f>TRIM(IF(ISERROR(Sheet1!P887),"",Sheet1!P887))</f>
        <v/>
      </c>
      <c r="N887" s="6" t="e">
        <f>(Sheet1!AA887)</f>
        <v>#VALUE!</v>
      </c>
      <c r="O887" s="6" t="e">
        <f t="shared" si="79"/>
        <v>#VALUE!</v>
      </c>
      <c r="P887" s="6" t="e">
        <f>IF(Sheet1!X887="No","No",IF(Sheet1!X887="","No","Yes"))</f>
        <v>#VALUE!</v>
      </c>
      <c r="Q887" t="e">
        <f>(Sheet1!AB887)</f>
        <v>#VALUE!</v>
      </c>
      <c r="R887" s="6" t="e">
        <f>IF(Sheet1!F887=FALSE,Q887,Sheet1!G887&amp;Sheet1!F887)</f>
        <v>#VALUE!</v>
      </c>
      <c r="S887" s="6" t="e">
        <f t="shared" si="80"/>
        <v>#VALUE!</v>
      </c>
      <c r="T887" s="6" t="e">
        <f>IF(Sheet1!A887=0,"C=US;A= ;P=Regional Municip;O=Lisgar;S="&amp;K887&amp;";"&amp;"G="&amp;L887&amp;";"&amp;"I="&amp;M887&amp;";","C=US;A= ;P=Regional Municip;O=Lisgar;S="&amp;K887&amp;";"&amp;"G="&amp;L887&amp;Sheet1!A887&amp;";"&amp;"I="&amp;M887&amp;";")</f>
        <v>#N/A</v>
      </c>
      <c r="U887" t="str">
        <f ca="1">(Sheet1!AM887)</f>
        <v>DC1MDB07</v>
      </c>
      <c r="V887" t="e">
        <f>(Sheet1!AC887)</f>
        <v>#VALUE!</v>
      </c>
      <c r="W887" t="e">
        <f>Sheet3!D887</f>
        <v>#VALUE!</v>
      </c>
      <c r="X887" t="e">
        <f>Sheet3!E887</f>
        <v>#VALUE!</v>
      </c>
      <c r="Y887" t="str">
        <f t="shared" si="78"/>
        <v/>
      </c>
      <c r="Z887" t="str">
        <f>IF(ISERROR(Sheet1!AI887),"",Sheet1!AI887)</f>
        <v/>
      </c>
      <c r="AA887" t="e">
        <f>IF(Sheet1!W887="Councillors",5120,IF(Sheet1!W887="Information Technology Services Dept.",1024,IF(Sheet1!W887="City Clerk and Solicitor Dept",1953,"No")))</f>
        <v>#VALUE!</v>
      </c>
      <c r="AB887" s="5" t="s">
        <v>96</v>
      </c>
      <c r="AC887" t="e">
        <f>IF(Sheet1!W887="Councillors",4608,IF(Sheet1!W887="Information Technology Services Dept.",921,IF(Sheet1!W887="City Clerk and Solicitor Dept",1855,"No")))</f>
        <v>#VALUE!</v>
      </c>
      <c r="AD887" t="e">
        <f t="shared" si="81"/>
        <v>#VALUE!</v>
      </c>
      <c r="AE887" t="str">
        <f ca="1">IF(Sheet1!AM887="DC1MDB01","DC1",IF(Sheet1!AM887="DC1MDB02","DC1",IF(Sheet1!AM887="DC1MDB03","DC1",IF(Sheet1!AM887="DC1MDB04","DC1",IF(Sheet1!AM887="DC1MDB05","DC1",IF(Sheet1!AM887="DC1MDB06","DC1",IF(Sheet1!AM887="DC1MDB07","DC1",IF(Sheet1!AM887="DC1MDB08","DC1",IF(Sheet1!AM887="DC1MDB09","DC1",IF(Sheet1!AM887="DC1MDB10","DC1",IF(Sheet1!AM887="DC4MDB01","DC4",IF(Sheet1!AM887="DC4MDB02","DC4",IF(Sheet1!AM887="DC4MDB03","DC4",IF(Sheet1!AM887="DC4MDB04","DC4",IF(Sheet1!AM887="DC4MDB05","DC4",IF(Sheet1!AM887="DC4MDB06","DC4",IF(Sheet1!AM887="DC4MDB07","DC4",IF(Sheet1!AM887="DC4MDB08","DC4",IF(Sheet1!AM887="DC4MDB09","DC4",IF(Sheet1!AM887="DC4MDB10","DC4","$False"))))))))))))))))))))</f>
        <v>DC1</v>
      </c>
      <c r="AF887" t="s">
        <v>35</v>
      </c>
      <c r="AG887" t="e">
        <f t="shared" si="82"/>
        <v>#VALUE!</v>
      </c>
      <c r="AH887" t="e">
        <f t="shared" si="83"/>
        <v>#VALUE!</v>
      </c>
      <c r="AI887" t="s">
        <v>11</v>
      </c>
      <c r="AJ887" t="s">
        <v>12</v>
      </c>
      <c r="AK887" t="s">
        <v>13</v>
      </c>
      <c r="AL887" t="s">
        <v>14</v>
      </c>
      <c r="AM887" t="s">
        <v>5</v>
      </c>
      <c r="AN887" t="s">
        <v>15</v>
      </c>
      <c r="AO887" t="s">
        <v>16</v>
      </c>
      <c r="AP887" t="s">
        <v>17</v>
      </c>
      <c r="AQ887" t="s">
        <v>18</v>
      </c>
      <c r="AR887" t="s">
        <v>19</v>
      </c>
    </row>
    <row r="888" spans="1:44" ht="13.5" customHeight="1">
      <c r="A888" s="7"/>
      <c r="B888" s="7"/>
      <c r="C888" s="7"/>
      <c r="D888" s="8"/>
      <c r="F888" s="9" t="str">
        <f>(Sheet1!AE888)</f>
        <v/>
      </c>
      <c r="G888" t="str">
        <f>IF(OR(Sheet1!AH888="Yes",Sheet1!AF888="Yes"),"\\CMFP538\"&amp;Sheet1!AK888,"")</f>
        <v/>
      </c>
      <c r="H888" t="str">
        <f>IF(G888="","",Sheet1!AK888)</f>
        <v/>
      </c>
      <c r="I888" t="str">
        <f>IF(G888="","",Sheet1!AJ888)</f>
        <v/>
      </c>
      <c r="J888" t="e">
        <f>PROPER(Sheet1!Z888)</f>
        <v>#VALUE!</v>
      </c>
      <c r="K888" t="e">
        <f>PROPER(TRIM(IF(ISERROR(Sheet1!N888),Sheet1!Q888,Sheet1!N888)))</f>
        <v>#VALUE!</v>
      </c>
      <c r="L888" t="e">
        <f>PROPER(Sheet1!V888)</f>
        <v>#VALUE!</v>
      </c>
      <c r="M888" t="str">
        <f>TRIM(IF(ISERROR(Sheet1!P888),"",Sheet1!P888))</f>
        <v/>
      </c>
      <c r="N888" s="6" t="e">
        <f>(Sheet1!AA888)</f>
        <v>#VALUE!</v>
      </c>
      <c r="O888" s="6" t="e">
        <f t="shared" si="79"/>
        <v>#VALUE!</v>
      </c>
      <c r="P888" s="6" t="e">
        <f>IF(Sheet1!X888="No","No",IF(Sheet1!X888="","No","Yes"))</f>
        <v>#VALUE!</v>
      </c>
      <c r="Q888" t="e">
        <f>(Sheet1!AB888)</f>
        <v>#VALUE!</v>
      </c>
      <c r="R888" s="6" t="e">
        <f>IF(Sheet1!F888=FALSE,Q888,Sheet1!G888&amp;Sheet1!F888)</f>
        <v>#VALUE!</v>
      </c>
      <c r="S888" s="6" t="e">
        <f t="shared" si="80"/>
        <v>#VALUE!</v>
      </c>
      <c r="T888" s="6" t="e">
        <f>IF(Sheet1!A888=0,"C=US;A= ;P=Regional Municip;O=Lisgar;S="&amp;K888&amp;";"&amp;"G="&amp;L888&amp;";"&amp;"I="&amp;M888&amp;";","C=US;A= ;P=Regional Municip;O=Lisgar;S="&amp;K888&amp;";"&amp;"G="&amp;L888&amp;Sheet1!A888&amp;";"&amp;"I="&amp;M888&amp;";")</f>
        <v>#N/A</v>
      </c>
      <c r="U888" t="str">
        <f ca="1">(Sheet1!AM888)</f>
        <v>DC4MDB06</v>
      </c>
      <c r="V888" t="e">
        <f>(Sheet1!AC888)</f>
        <v>#VALUE!</v>
      </c>
      <c r="W888" t="e">
        <f>Sheet3!D888</f>
        <v>#VALUE!</v>
      </c>
      <c r="X888" t="e">
        <f>Sheet3!E888</f>
        <v>#VALUE!</v>
      </c>
      <c r="Y888" t="str">
        <f t="shared" si="78"/>
        <v/>
      </c>
      <c r="Z888" t="str">
        <f>IF(ISERROR(Sheet1!AI888),"",Sheet1!AI888)</f>
        <v/>
      </c>
      <c r="AA888" t="e">
        <f>IF(Sheet1!W888="Councillors",5120,IF(Sheet1!W888="Information Technology Services Dept.",1024,IF(Sheet1!W888="City Clerk and Solicitor Dept",1953,"No")))</f>
        <v>#VALUE!</v>
      </c>
      <c r="AB888" s="5" t="s">
        <v>96</v>
      </c>
      <c r="AC888" t="e">
        <f>IF(Sheet1!W888="Councillors",4608,IF(Sheet1!W888="Information Technology Services Dept.",921,IF(Sheet1!W888="City Clerk and Solicitor Dept",1855,"No")))</f>
        <v>#VALUE!</v>
      </c>
      <c r="AD888" t="e">
        <f t="shared" si="81"/>
        <v>#VALUE!</v>
      </c>
      <c r="AE888" t="str">
        <f ca="1">IF(Sheet1!AM888="DC1MDB01","DC1",IF(Sheet1!AM888="DC1MDB02","DC1",IF(Sheet1!AM888="DC1MDB03","DC1",IF(Sheet1!AM888="DC1MDB04","DC1",IF(Sheet1!AM888="DC1MDB05","DC1",IF(Sheet1!AM888="DC1MDB06","DC1",IF(Sheet1!AM888="DC1MDB07","DC1",IF(Sheet1!AM888="DC1MDB08","DC1",IF(Sheet1!AM888="DC1MDB09","DC1",IF(Sheet1!AM888="DC1MDB10","DC1",IF(Sheet1!AM888="DC4MDB01","DC4",IF(Sheet1!AM888="DC4MDB02","DC4",IF(Sheet1!AM888="DC4MDB03","DC4",IF(Sheet1!AM888="DC4MDB04","DC4",IF(Sheet1!AM888="DC4MDB05","DC4",IF(Sheet1!AM888="DC4MDB06","DC4",IF(Sheet1!AM888="DC4MDB07","DC4",IF(Sheet1!AM888="DC4MDB08","DC4",IF(Sheet1!AM888="DC4MDB09","DC4",IF(Sheet1!AM888="DC4MDB10","DC4","$False"))))))))))))))))))))</f>
        <v>DC4</v>
      </c>
      <c r="AF888" t="s">
        <v>35</v>
      </c>
      <c r="AG888" t="e">
        <f t="shared" si="82"/>
        <v>#VALUE!</v>
      </c>
      <c r="AH888" t="e">
        <f t="shared" si="83"/>
        <v>#VALUE!</v>
      </c>
      <c r="AI888" t="s">
        <v>11</v>
      </c>
      <c r="AJ888" t="s">
        <v>12</v>
      </c>
      <c r="AK888" t="s">
        <v>13</v>
      </c>
      <c r="AL888" t="s">
        <v>14</v>
      </c>
      <c r="AM888" t="s">
        <v>5</v>
      </c>
      <c r="AN888" t="s">
        <v>15</v>
      </c>
      <c r="AO888" t="s">
        <v>16</v>
      </c>
      <c r="AP888" t="s">
        <v>17</v>
      </c>
      <c r="AQ888" t="s">
        <v>18</v>
      </c>
      <c r="AR888" t="s">
        <v>19</v>
      </c>
    </row>
    <row r="889" spans="1:44" ht="13.5" customHeight="1">
      <c r="A889" s="7"/>
      <c r="B889" s="7"/>
      <c r="C889" s="7"/>
      <c r="D889" s="8"/>
      <c r="F889" s="9" t="str">
        <f>(Sheet1!AE889)</f>
        <v/>
      </c>
      <c r="G889" t="str">
        <f>IF(OR(Sheet1!AH889="Yes",Sheet1!AF889="Yes"),"\\CMFP538\"&amp;Sheet1!AK889,"")</f>
        <v/>
      </c>
      <c r="H889" t="str">
        <f>IF(G889="","",Sheet1!AK889)</f>
        <v/>
      </c>
      <c r="I889" t="str">
        <f>IF(G889="","",Sheet1!AJ889)</f>
        <v/>
      </c>
      <c r="J889" t="e">
        <f>PROPER(Sheet1!Z889)</f>
        <v>#VALUE!</v>
      </c>
      <c r="K889" t="e">
        <f>PROPER(TRIM(IF(ISERROR(Sheet1!N889),Sheet1!Q889,Sheet1!N889)))</f>
        <v>#VALUE!</v>
      </c>
      <c r="L889" t="e">
        <f>PROPER(Sheet1!V889)</f>
        <v>#VALUE!</v>
      </c>
      <c r="M889" t="str">
        <f>TRIM(IF(ISERROR(Sheet1!P889),"",Sheet1!P889))</f>
        <v/>
      </c>
      <c r="N889" s="6" t="e">
        <f>(Sheet1!AA889)</f>
        <v>#VALUE!</v>
      </c>
      <c r="O889" s="6" t="e">
        <f t="shared" si="79"/>
        <v>#VALUE!</v>
      </c>
      <c r="P889" s="6" t="e">
        <f>IF(Sheet1!X889="No","No",IF(Sheet1!X889="","No","Yes"))</f>
        <v>#VALUE!</v>
      </c>
      <c r="Q889" t="e">
        <f>(Sheet1!AB889)</f>
        <v>#VALUE!</v>
      </c>
      <c r="R889" s="6" t="e">
        <f>IF(Sheet1!F889=FALSE,Q889,Sheet1!G889&amp;Sheet1!F889)</f>
        <v>#VALUE!</v>
      </c>
      <c r="S889" s="6" t="e">
        <f t="shared" si="80"/>
        <v>#VALUE!</v>
      </c>
      <c r="T889" s="6" t="e">
        <f>IF(Sheet1!A889=0,"C=US;A= ;P=Regional Municip;O=Lisgar;S="&amp;K889&amp;";"&amp;"G="&amp;L889&amp;";"&amp;"I="&amp;M889&amp;";","C=US;A= ;P=Regional Municip;O=Lisgar;S="&amp;K889&amp;";"&amp;"G="&amp;L889&amp;Sheet1!A889&amp;";"&amp;"I="&amp;M889&amp;";")</f>
        <v>#N/A</v>
      </c>
      <c r="U889" t="str">
        <f ca="1">(Sheet1!AM889)</f>
        <v>DC1MDB09</v>
      </c>
      <c r="V889" t="e">
        <f>(Sheet1!AC889)</f>
        <v>#VALUE!</v>
      </c>
      <c r="W889" t="e">
        <f>Sheet3!D889</f>
        <v>#VALUE!</v>
      </c>
      <c r="X889" t="e">
        <f>Sheet3!E889</f>
        <v>#VALUE!</v>
      </c>
      <c r="Y889" t="str">
        <f t="shared" si="78"/>
        <v/>
      </c>
      <c r="Z889" t="str">
        <f>IF(ISERROR(Sheet1!AI889),"",Sheet1!AI889)</f>
        <v/>
      </c>
      <c r="AA889" t="e">
        <f>IF(Sheet1!W889="Councillors",5120,IF(Sheet1!W889="Information Technology Services Dept.",1024,IF(Sheet1!W889="City Clerk and Solicitor Dept",1953,"No")))</f>
        <v>#VALUE!</v>
      </c>
      <c r="AB889" s="5" t="s">
        <v>96</v>
      </c>
      <c r="AC889" t="e">
        <f>IF(Sheet1!W889="Councillors",4608,IF(Sheet1!W889="Information Technology Services Dept.",921,IF(Sheet1!W889="City Clerk and Solicitor Dept",1855,"No")))</f>
        <v>#VALUE!</v>
      </c>
      <c r="AD889" t="e">
        <f t="shared" si="81"/>
        <v>#VALUE!</v>
      </c>
      <c r="AE889" t="str">
        <f ca="1">IF(Sheet1!AM889="DC1MDB01","DC1",IF(Sheet1!AM889="DC1MDB02","DC1",IF(Sheet1!AM889="DC1MDB03","DC1",IF(Sheet1!AM889="DC1MDB04","DC1",IF(Sheet1!AM889="DC1MDB05","DC1",IF(Sheet1!AM889="DC1MDB06","DC1",IF(Sheet1!AM889="DC1MDB07","DC1",IF(Sheet1!AM889="DC1MDB08","DC1",IF(Sheet1!AM889="DC1MDB09","DC1",IF(Sheet1!AM889="DC1MDB10","DC1",IF(Sheet1!AM889="DC4MDB01","DC4",IF(Sheet1!AM889="DC4MDB02","DC4",IF(Sheet1!AM889="DC4MDB03","DC4",IF(Sheet1!AM889="DC4MDB04","DC4",IF(Sheet1!AM889="DC4MDB05","DC4",IF(Sheet1!AM889="DC4MDB06","DC4",IF(Sheet1!AM889="DC4MDB07","DC4",IF(Sheet1!AM889="DC4MDB08","DC4",IF(Sheet1!AM889="DC4MDB09","DC4",IF(Sheet1!AM889="DC4MDB10","DC4","$False"))))))))))))))))))))</f>
        <v>DC1</v>
      </c>
      <c r="AF889" t="s">
        <v>35</v>
      </c>
      <c r="AG889" t="e">
        <f t="shared" si="82"/>
        <v>#VALUE!</v>
      </c>
      <c r="AH889" t="e">
        <f t="shared" si="83"/>
        <v>#VALUE!</v>
      </c>
      <c r="AI889" t="s">
        <v>11</v>
      </c>
      <c r="AJ889" t="s">
        <v>12</v>
      </c>
      <c r="AK889" t="s">
        <v>13</v>
      </c>
      <c r="AL889" t="s">
        <v>14</v>
      </c>
      <c r="AM889" t="s">
        <v>5</v>
      </c>
      <c r="AN889" t="s">
        <v>15</v>
      </c>
      <c r="AO889" t="s">
        <v>16</v>
      </c>
      <c r="AP889" t="s">
        <v>17</v>
      </c>
      <c r="AQ889" t="s">
        <v>18</v>
      </c>
      <c r="AR889" t="s">
        <v>19</v>
      </c>
    </row>
    <row r="890" spans="1:44" ht="13.5" customHeight="1">
      <c r="A890" s="7"/>
      <c r="B890" s="7"/>
      <c r="C890" s="7"/>
      <c r="D890" s="8"/>
      <c r="F890" s="9" t="str">
        <f>(Sheet1!AE890)</f>
        <v/>
      </c>
      <c r="G890" t="str">
        <f>IF(OR(Sheet1!AH890="Yes",Sheet1!AF890="Yes"),"\\CMFP538\"&amp;Sheet1!AK890,"")</f>
        <v/>
      </c>
      <c r="H890" t="str">
        <f>IF(G890="","",Sheet1!AK890)</f>
        <v/>
      </c>
      <c r="I890" t="str">
        <f>IF(G890="","",Sheet1!AJ890)</f>
        <v/>
      </c>
      <c r="J890" t="e">
        <f>PROPER(Sheet1!Z890)</f>
        <v>#VALUE!</v>
      </c>
      <c r="K890" t="e">
        <f>PROPER(TRIM(IF(ISERROR(Sheet1!N890),Sheet1!Q890,Sheet1!N890)))</f>
        <v>#VALUE!</v>
      </c>
      <c r="L890" t="e">
        <f>PROPER(Sheet1!V890)</f>
        <v>#VALUE!</v>
      </c>
      <c r="M890" t="str">
        <f>TRIM(IF(ISERROR(Sheet1!P890),"",Sheet1!P890))</f>
        <v/>
      </c>
      <c r="N890" s="6" t="e">
        <f>(Sheet1!AA890)</f>
        <v>#VALUE!</v>
      </c>
      <c r="O890" s="6" t="e">
        <f t="shared" si="79"/>
        <v>#VALUE!</v>
      </c>
      <c r="P890" s="6" t="e">
        <f>IF(Sheet1!X890="No","No",IF(Sheet1!X890="","No","Yes"))</f>
        <v>#VALUE!</v>
      </c>
      <c r="Q890" t="e">
        <f>(Sheet1!AB890)</f>
        <v>#VALUE!</v>
      </c>
      <c r="R890" s="6" t="e">
        <f>IF(Sheet1!F890=FALSE,Q890,Sheet1!G890&amp;Sheet1!F890)</f>
        <v>#VALUE!</v>
      </c>
      <c r="S890" s="6" t="e">
        <f t="shared" si="80"/>
        <v>#VALUE!</v>
      </c>
      <c r="T890" s="6" t="e">
        <f>IF(Sheet1!A890=0,"C=US;A= ;P=Regional Municip;O=Lisgar;S="&amp;K890&amp;";"&amp;"G="&amp;L890&amp;";"&amp;"I="&amp;M890&amp;";","C=US;A= ;P=Regional Municip;O=Lisgar;S="&amp;K890&amp;";"&amp;"G="&amp;L890&amp;Sheet1!A890&amp;";"&amp;"I="&amp;M890&amp;";")</f>
        <v>#N/A</v>
      </c>
      <c r="U890" t="str">
        <f ca="1">(Sheet1!AM890)</f>
        <v>DC1MDB09</v>
      </c>
      <c r="V890" t="e">
        <f>(Sheet1!AC890)</f>
        <v>#VALUE!</v>
      </c>
      <c r="W890" t="e">
        <f>Sheet3!D890</f>
        <v>#VALUE!</v>
      </c>
      <c r="X890" t="e">
        <f>Sheet3!E890</f>
        <v>#VALUE!</v>
      </c>
      <c r="Y890" t="str">
        <f t="shared" si="78"/>
        <v/>
      </c>
      <c r="Z890" t="str">
        <f>IF(ISERROR(Sheet1!AI890),"",Sheet1!AI890)</f>
        <v/>
      </c>
      <c r="AA890" t="e">
        <f>IF(Sheet1!W890="Councillors",5120,IF(Sheet1!W890="Information Technology Services Dept.",1024,IF(Sheet1!W890="City Clerk and Solicitor Dept",1953,"No")))</f>
        <v>#VALUE!</v>
      </c>
      <c r="AB890" s="5" t="s">
        <v>96</v>
      </c>
      <c r="AC890" t="e">
        <f>IF(Sheet1!W890="Councillors",4608,IF(Sheet1!W890="Information Technology Services Dept.",921,IF(Sheet1!W890="City Clerk and Solicitor Dept",1855,"No")))</f>
        <v>#VALUE!</v>
      </c>
      <c r="AD890" t="e">
        <f t="shared" si="81"/>
        <v>#VALUE!</v>
      </c>
      <c r="AE890" t="str">
        <f ca="1">IF(Sheet1!AM890="DC1MDB01","DC1",IF(Sheet1!AM890="DC1MDB02","DC1",IF(Sheet1!AM890="DC1MDB03","DC1",IF(Sheet1!AM890="DC1MDB04","DC1",IF(Sheet1!AM890="DC1MDB05","DC1",IF(Sheet1!AM890="DC1MDB06","DC1",IF(Sheet1!AM890="DC1MDB07","DC1",IF(Sheet1!AM890="DC1MDB08","DC1",IF(Sheet1!AM890="DC1MDB09","DC1",IF(Sheet1!AM890="DC1MDB10","DC1",IF(Sheet1!AM890="DC4MDB01","DC4",IF(Sheet1!AM890="DC4MDB02","DC4",IF(Sheet1!AM890="DC4MDB03","DC4",IF(Sheet1!AM890="DC4MDB04","DC4",IF(Sheet1!AM890="DC4MDB05","DC4",IF(Sheet1!AM890="DC4MDB06","DC4",IF(Sheet1!AM890="DC4MDB07","DC4",IF(Sheet1!AM890="DC4MDB08","DC4",IF(Sheet1!AM890="DC4MDB09","DC4",IF(Sheet1!AM890="DC4MDB10","DC4","$False"))))))))))))))))))))</f>
        <v>DC1</v>
      </c>
      <c r="AF890" t="s">
        <v>35</v>
      </c>
      <c r="AG890" t="e">
        <f t="shared" si="82"/>
        <v>#VALUE!</v>
      </c>
      <c r="AH890" t="e">
        <f t="shared" si="83"/>
        <v>#VALUE!</v>
      </c>
      <c r="AI890" t="s">
        <v>11</v>
      </c>
      <c r="AJ890" t="s">
        <v>12</v>
      </c>
      <c r="AK890" t="s">
        <v>13</v>
      </c>
      <c r="AL890" t="s">
        <v>14</v>
      </c>
      <c r="AM890" t="s">
        <v>5</v>
      </c>
      <c r="AN890" t="s">
        <v>15</v>
      </c>
      <c r="AO890" t="s">
        <v>16</v>
      </c>
      <c r="AP890" t="s">
        <v>17</v>
      </c>
      <c r="AQ890" t="s">
        <v>18</v>
      </c>
      <c r="AR890" t="s">
        <v>19</v>
      </c>
    </row>
    <row r="891" spans="1:44" ht="13.5" customHeight="1">
      <c r="A891" s="7"/>
      <c r="B891" s="7"/>
      <c r="C891" s="7"/>
      <c r="D891" s="8"/>
      <c r="F891" s="9" t="str">
        <f>(Sheet1!AE891)</f>
        <v/>
      </c>
      <c r="G891" t="str">
        <f>IF(OR(Sheet1!AH891="Yes",Sheet1!AF891="Yes"),"\\CMFP538\"&amp;Sheet1!AK891,"")</f>
        <v/>
      </c>
      <c r="H891" t="str">
        <f>IF(G891="","",Sheet1!AK891)</f>
        <v/>
      </c>
      <c r="I891" t="str">
        <f>IF(G891="","",Sheet1!AJ891)</f>
        <v/>
      </c>
      <c r="J891" t="e">
        <f>PROPER(Sheet1!Z891)</f>
        <v>#VALUE!</v>
      </c>
      <c r="K891" t="e">
        <f>PROPER(TRIM(IF(ISERROR(Sheet1!N891),Sheet1!Q891,Sheet1!N891)))</f>
        <v>#VALUE!</v>
      </c>
      <c r="L891" t="e">
        <f>PROPER(Sheet1!V891)</f>
        <v>#VALUE!</v>
      </c>
      <c r="M891" t="str">
        <f>TRIM(IF(ISERROR(Sheet1!P891),"",Sheet1!P891))</f>
        <v/>
      </c>
      <c r="N891" s="6" t="e">
        <f>(Sheet1!AA891)</f>
        <v>#VALUE!</v>
      </c>
      <c r="O891" s="6" t="e">
        <f t="shared" si="79"/>
        <v>#VALUE!</v>
      </c>
      <c r="P891" s="6" t="e">
        <f>IF(Sheet1!X891="No","No",IF(Sheet1!X891="","No","Yes"))</f>
        <v>#VALUE!</v>
      </c>
      <c r="Q891" t="e">
        <f>(Sheet1!AB891)</f>
        <v>#VALUE!</v>
      </c>
      <c r="R891" s="6" t="e">
        <f>IF(Sheet1!F891=FALSE,Q891,Sheet1!G891&amp;Sheet1!F891)</f>
        <v>#VALUE!</v>
      </c>
      <c r="S891" s="6" t="e">
        <f t="shared" si="80"/>
        <v>#VALUE!</v>
      </c>
      <c r="T891" s="6" t="e">
        <f>IF(Sheet1!A891=0,"C=US;A= ;P=Regional Municip;O=Lisgar;S="&amp;K891&amp;";"&amp;"G="&amp;L891&amp;";"&amp;"I="&amp;M891&amp;";","C=US;A= ;P=Regional Municip;O=Lisgar;S="&amp;K891&amp;";"&amp;"G="&amp;L891&amp;Sheet1!A891&amp;";"&amp;"I="&amp;M891&amp;";")</f>
        <v>#N/A</v>
      </c>
      <c r="U891" t="str">
        <f ca="1">(Sheet1!AM891)</f>
        <v>DC4MDB05</v>
      </c>
      <c r="V891" t="e">
        <f>(Sheet1!AC891)</f>
        <v>#VALUE!</v>
      </c>
      <c r="W891" t="e">
        <f>Sheet3!D891</f>
        <v>#VALUE!</v>
      </c>
      <c r="X891" t="e">
        <f>Sheet3!E891</f>
        <v>#VALUE!</v>
      </c>
      <c r="Y891" t="str">
        <f t="shared" si="78"/>
        <v/>
      </c>
      <c r="Z891" t="str">
        <f>IF(ISERROR(Sheet1!AI891),"",Sheet1!AI891)</f>
        <v/>
      </c>
      <c r="AA891" t="e">
        <f>IF(Sheet1!W891="Councillors",5120,IF(Sheet1!W891="Information Technology Services Dept.",1024,IF(Sheet1!W891="City Clerk and Solicitor Dept",1953,"No")))</f>
        <v>#VALUE!</v>
      </c>
      <c r="AB891" s="5" t="s">
        <v>96</v>
      </c>
      <c r="AC891" t="e">
        <f>IF(Sheet1!W891="Councillors",4608,IF(Sheet1!W891="Information Technology Services Dept.",921,IF(Sheet1!W891="City Clerk and Solicitor Dept",1855,"No")))</f>
        <v>#VALUE!</v>
      </c>
      <c r="AD891" t="e">
        <f t="shared" si="81"/>
        <v>#VALUE!</v>
      </c>
      <c r="AE891" t="str">
        <f ca="1">IF(Sheet1!AM891="DC1MDB01","DC1",IF(Sheet1!AM891="DC1MDB02","DC1",IF(Sheet1!AM891="DC1MDB03","DC1",IF(Sheet1!AM891="DC1MDB04","DC1",IF(Sheet1!AM891="DC1MDB05","DC1",IF(Sheet1!AM891="DC1MDB06","DC1",IF(Sheet1!AM891="DC1MDB07","DC1",IF(Sheet1!AM891="DC1MDB08","DC1",IF(Sheet1!AM891="DC1MDB09","DC1",IF(Sheet1!AM891="DC1MDB10","DC1",IF(Sheet1!AM891="DC4MDB01","DC4",IF(Sheet1!AM891="DC4MDB02","DC4",IF(Sheet1!AM891="DC4MDB03","DC4",IF(Sheet1!AM891="DC4MDB04","DC4",IF(Sheet1!AM891="DC4MDB05","DC4",IF(Sheet1!AM891="DC4MDB06","DC4",IF(Sheet1!AM891="DC4MDB07","DC4",IF(Sheet1!AM891="DC4MDB08","DC4",IF(Sheet1!AM891="DC4MDB09","DC4",IF(Sheet1!AM891="DC4MDB10","DC4","$False"))))))))))))))))))))</f>
        <v>DC4</v>
      </c>
      <c r="AF891" t="s">
        <v>35</v>
      </c>
      <c r="AG891" t="e">
        <f t="shared" si="82"/>
        <v>#VALUE!</v>
      </c>
      <c r="AH891" t="e">
        <f t="shared" si="83"/>
        <v>#VALUE!</v>
      </c>
      <c r="AI891" t="s">
        <v>11</v>
      </c>
      <c r="AJ891" t="s">
        <v>12</v>
      </c>
      <c r="AK891" t="s">
        <v>13</v>
      </c>
      <c r="AL891" t="s">
        <v>14</v>
      </c>
      <c r="AM891" t="s">
        <v>5</v>
      </c>
      <c r="AN891" t="s">
        <v>15</v>
      </c>
      <c r="AO891" t="s">
        <v>16</v>
      </c>
      <c r="AP891" t="s">
        <v>17</v>
      </c>
      <c r="AQ891" t="s">
        <v>18</v>
      </c>
      <c r="AR891" t="s">
        <v>19</v>
      </c>
    </row>
    <row r="892" spans="1:44" ht="13.5" customHeight="1">
      <c r="A892" s="7"/>
      <c r="B892" s="7"/>
      <c r="C892" s="7"/>
      <c r="D892" s="8"/>
      <c r="F892" s="9" t="str">
        <f>(Sheet1!AE892)</f>
        <v/>
      </c>
      <c r="G892" t="str">
        <f>IF(OR(Sheet1!AH892="Yes",Sheet1!AF892="Yes"),"\\CMFP538\"&amp;Sheet1!AK892,"")</f>
        <v/>
      </c>
      <c r="H892" t="str">
        <f>IF(G892="","",Sheet1!AK892)</f>
        <v/>
      </c>
      <c r="I892" t="str">
        <f>IF(G892="","",Sheet1!AJ892)</f>
        <v/>
      </c>
      <c r="J892" t="e">
        <f>PROPER(Sheet1!Z892)</f>
        <v>#VALUE!</v>
      </c>
      <c r="K892" t="e">
        <f>PROPER(TRIM(IF(ISERROR(Sheet1!N892),Sheet1!Q892,Sheet1!N892)))</f>
        <v>#VALUE!</v>
      </c>
      <c r="L892" t="e">
        <f>PROPER(Sheet1!V892)</f>
        <v>#VALUE!</v>
      </c>
      <c r="M892" t="str">
        <f>TRIM(IF(ISERROR(Sheet1!P892),"",Sheet1!P892))</f>
        <v/>
      </c>
      <c r="N892" s="6" t="e">
        <f>(Sheet1!AA892)</f>
        <v>#VALUE!</v>
      </c>
      <c r="O892" s="6" t="e">
        <f t="shared" si="79"/>
        <v>#VALUE!</v>
      </c>
      <c r="P892" s="6" t="e">
        <f>IF(Sheet1!X892="No","No",IF(Sheet1!X892="","No","Yes"))</f>
        <v>#VALUE!</v>
      </c>
      <c r="Q892" t="e">
        <f>(Sheet1!AB892)</f>
        <v>#VALUE!</v>
      </c>
      <c r="R892" s="6" t="e">
        <f>IF(Sheet1!F892=FALSE,Q892,Sheet1!G892&amp;Sheet1!F892)</f>
        <v>#VALUE!</v>
      </c>
      <c r="S892" s="6" t="e">
        <f t="shared" si="80"/>
        <v>#VALUE!</v>
      </c>
      <c r="T892" s="6" t="e">
        <f>IF(Sheet1!A892=0,"C=US;A= ;P=Regional Municip;O=Lisgar;S="&amp;K892&amp;";"&amp;"G="&amp;L892&amp;";"&amp;"I="&amp;M892&amp;";","C=US;A= ;P=Regional Municip;O=Lisgar;S="&amp;K892&amp;";"&amp;"G="&amp;L892&amp;Sheet1!A892&amp;";"&amp;"I="&amp;M892&amp;";")</f>
        <v>#N/A</v>
      </c>
      <c r="U892" t="str">
        <f ca="1">(Sheet1!AM892)</f>
        <v>DC4MDB01</v>
      </c>
      <c r="V892" t="e">
        <f>(Sheet1!AC892)</f>
        <v>#VALUE!</v>
      </c>
      <c r="W892" t="e">
        <f>Sheet3!D892</f>
        <v>#VALUE!</v>
      </c>
      <c r="X892" t="e">
        <f>Sheet3!E892</f>
        <v>#VALUE!</v>
      </c>
      <c r="Y892" t="str">
        <f t="shared" si="78"/>
        <v/>
      </c>
      <c r="Z892" t="str">
        <f>IF(ISERROR(Sheet1!AI892),"",Sheet1!AI892)</f>
        <v/>
      </c>
      <c r="AA892" t="e">
        <f>IF(Sheet1!W892="Councillors",5120,IF(Sheet1!W892="Information Technology Services Dept.",1024,IF(Sheet1!W892="City Clerk and Solicitor Dept",1953,"No")))</f>
        <v>#VALUE!</v>
      </c>
      <c r="AB892" s="5" t="s">
        <v>96</v>
      </c>
      <c r="AC892" t="e">
        <f>IF(Sheet1!W892="Councillors",4608,IF(Sheet1!W892="Information Technology Services Dept.",921,IF(Sheet1!W892="City Clerk and Solicitor Dept",1855,"No")))</f>
        <v>#VALUE!</v>
      </c>
      <c r="AD892" t="e">
        <f t="shared" si="81"/>
        <v>#VALUE!</v>
      </c>
      <c r="AE892" t="str">
        <f ca="1">IF(Sheet1!AM892="DC1MDB01","DC1",IF(Sheet1!AM892="DC1MDB02","DC1",IF(Sheet1!AM892="DC1MDB03","DC1",IF(Sheet1!AM892="DC1MDB04","DC1",IF(Sheet1!AM892="DC1MDB05","DC1",IF(Sheet1!AM892="DC1MDB06","DC1",IF(Sheet1!AM892="DC1MDB07","DC1",IF(Sheet1!AM892="DC1MDB08","DC1",IF(Sheet1!AM892="DC1MDB09","DC1",IF(Sheet1!AM892="DC1MDB10","DC1",IF(Sheet1!AM892="DC4MDB01","DC4",IF(Sheet1!AM892="DC4MDB02","DC4",IF(Sheet1!AM892="DC4MDB03","DC4",IF(Sheet1!AM892="DC4MDB04","DC4",IF(Sheet1!AM892="DC4MDB05","DC4",IF(Sheet1!AM892="DC4MDB06","DC4",IF(Sheet1!AM892="DC4MDB07","DC4",IF(Sheet1!AM892="DC4MDB08","DC4",IF(Sheet1!AM892="DC4MDB09","DC4",IF(Sheet1!AM892="DC4MDB10","DC4","$False"))))))))))))))))))))</f>
        <v>DC4</v>
      </c>
      <c r="AF892" t="s">
        <v>35</v>
      </c>
      <c r="AG892" t="e">
        <f t="shared" si="82"/>
        <v>#VALUE!</v>
      </c>
      <c r="AH892" t="e">
        <f t="shared" si="83"/>
        <v>#VALUE!</v>
      </c>
      <c r="AI892" t="s">
        <v>11</v>
      </c>
      <c r="AJ892" t="s">
        <v>12</v>
      </c>
      <c r="AK892" t="s">
        <v>13</v>
      </c>
      <c r="AL892" t="s">
        <v>14</v>
      </c>
      <c r="AM892" t="s">
        <v>5</v>
      </c>
      <c r="AN892" t="s">
        <v>15</v>
      </c>
      <c r="AO892" t="s">
        <v>16</v>
      </c>
      <c r="AP892" t="s">
        <v>17</v>
      </c>
      <c r="AQ892" t="s">
        <v>18</v>
      </c>
      <c r="AR892" t="s">
        <v>19</v>
      </c>
    </row>
    <row r="893" spans="1:44" ht="13.5" customHeight="1">
      <c r="A893" s="7"/>
      <c r="B893" s="7"/>
      <c r="C893" s="7"/>
      <c r="D893" s="8"/>
      <c r="F893" s="9" t="str">
        <f>(Sheet1!AE893)</f>
        <v/>
      </c>
      <c r="G893" t="str">
        <f>IF(OR(Sheet1!AH893="Yes",Sheet1!AF893="Yes"),"\\CMFP538\"&amp;Sheet1!AK893,"")</f>
        <v/>
      </c>
      <c r="H893" t="str">
        <f>IF(G893="","",Sheet1!AK893)</f>
        <v/>
      </c>
      <c r="I893" t="str">
        <f>IF(G893="","",Sheet1!AJ893)</f>
        <v/>
      </c>
      <c r="J893" t="e">
        <f>PROPER(Sheet1!Z893)</f>
        <v>#VALUE!</v>
      </c>
      <c r="K893" t="e">
        <f>PROPER(TRIM(IF(ISERROR(Sheet1!N893),Sheet1!Q893,Sheet1!N893)))</f>
        <v>#VALUE!</v>
      </c>
      <c r="L893" t="e">
        <f>PROPER(Sheet1!V893)</f>
        <v>#VALUE!</v>
      </c>
      <c r="M893" t="str">
        <f>TRIM(IF(ISERROR(Sheet1!P893),"",Sheet1!P893))</f>
        <v/>
      </c>
      <c r="N893" s="6" t="e">
        <f>(Sheet1!AA893)</f>
        <v>#VALUE!</v>
      </c>
      <c r="O893" s="6" t="e">
        <f t="shared" si="79"/>
        <v>#VALUE!</v>
      </c>
      <c r="P893" s="6" t="e">
        <f>IF(Sheet1!X893="No","No",IF(Sheet1!X893="","No","Yes"))</f>
        <v>#VALUE!</v>
      </c>
      <c r="Q893" t="e">
        <f>(Sheet1!AB893)</f>
        <v>#VALUE!</v>
      </c>
      <c r="R893" s="6" t="e">
        <f>IF(Sheet1!F893=FALSE,Q893,Sheet1!G893&amp;Sheet1!F893)</f>
        <v>#VALUE!</v>
      </c>
      <c r="S893" s="6" t="e">
        <f t="shared" si="80"/>
        <v>#VALUE!</v>
      </c>
      <c r="T893" s="6" t="e">
        <f>IF(Sheet1!A893=0,"C=US;A= ;P=Regional Municip;O=Lisgar;S="&amp;K893&amp;";"&amp;"G="&amp;L893&amp;";"&amp;"I="&amp;M893&amp;";","C=US;A= ;P=Regional Municip;O=Lisgar;S="&amp;K893&amp;";"&amp;"G="&amp;L893&amp;Sheet1!A893&amp;";"&amp;"I="&amp;M893&amp;";")</f>
        <v>#N/A</v>
      </c>
      <c r="U893" t="str">
        <f ca="1">(Sheet1!AM893)</f>
        <v>DC4MDB03</v>
      </c>
      <c r="V893" t="e">
        <f>(Sheet1!AC893)</f>
        <v>#VALUE!</v>
      </c>
      <c r="W893" t="e">
        <f>Sheet3!D893</f>
        <v>#VALUE!</v>
      </c>
      <c r="X893" t="e">
        <f>Sheet3!E893</f>
        <v>#VALUE!</v>
      </c>
      <c r="Y893" t="str">
        <f t="shared" si="78"/>
        <v/>
      </c>
      <c r="Z893" t="str">
        <f>IF(ISERROR(Sheet1!AI893),"",Sheet1!AI893)</f>
        <v/>
      </c>
      <c r="AA893" t="e">
        <f>IF(Sheet1!W893="Councillors",5120,IF(Sheet1!W893="Information Technology Services Dept.",1024,IF(Sheet1!W893="City Clerk and Solicitor Dept",1953,"No")))</f>
        <v>#VALUE!</v>
      </c>
      <c r="AB893" s="5" t="s">
        <v>96</v>
      </c>
      <c r="AC893" t="e">
        <f>IF(Sheet1!W893="Councillors",4608,IF(Sheet1!W893="Information Technology Services Dept.",921,IF(Sheet1!W893="City Clerk and Solicitor Dept",1855,"No")))</f>
        <v>#VALUE!</v>
      </c>
      <c r="AD893" t="e">
        <f t="shared" si="81"/>
        <v>#VALUE!</v>
      </c>
      <c r="AE893" t="str">
        <f ca="1">IF(Sheet1!AM893="DC1MDB01","DC1",IF(Sheet1!AM893="DC1MDB02","DC1",IF(Sheet1!AM893="DC1MDB03","DC1",IF(Sheet1!AM893="DC1MDB04","DC1",IF(Sheet1!AM893="DC1MDB05","DC1",IF(Sheet1!AM893="DC1MDB06","DC1",IF(Sheet1!AM893="DC1MDB07","DC1",IF(Sheet1!AM893="DC1MDB08","DC1",IF(Sheet1!AM893="DC1MDB09","DC1",IF(Sheet1!AM893="DC1MDB10","DC1",IF(Sheet1!AM893="DC4MDB01","DC4",IF(Sheet1!AM893="DC4MDB02","DC4",IF(Sheet1!AM893="DC4MDB03","DC4",IF(Sheet1!AM893="DC4MDB04","DC4",IF(Sheet1!AM893="DC4MDB05","DC4",IF(Sheet1!AM893="DC4MDB06","DC4",IF(Sheet1!AM893="DC4MDB07","DC4",IF(Sheet1!AM893="DC4MDB08","DC4",IF(Sheet1!AM893="DC4MDB09","DC4",IF(Sheet1!AM893="DC4MDB10","DC4","$False"))))))))))))))))))))</f>
        <v>DC4</v>
      </c>
      <c r="AF893" t="s">
        <v>35</v>
      </c>
      <c r="AG893" t="e">
        <f t="shared" si="82"/>
        <v>#VALUE!</v>
      </c>
      <c r="AH893" t="e">
        <f t="shared" si="83"/>
        <v>#VALUE!</v>
      </c>
      <c r="AI893" t="s">
        <v>11</v>
      </c>
      <c r="AJ893" t="s">
        <v>12</v>
      </c>
      <c r="AK893" t="s">
        <v>13</v>
      </c>
      <c r="AL893" t="s">
        <v>14</v>
      </c>
      <c r="AM893" t="s">
        <v>5</v>
      </c>
      <c r="AN893" t="s">
        <v>15</v>
      </c>
      <c r="AO893" t="s">
        <v>16</v>
      </c>
      <c r="AP893" t="s">
        <v>17</v>
      </c>
      <c r="AQ893" t="s">
        <v>18</v>
      </c>
      <c r="AR893" t="s">
        <v>19</v>
      </c>
    </row>
    <row r="894" spans="1:44" ht="13.5" customHeight="1">
      <c r="A894" s="7"/>
      <c r="B894" s="7"/>
      <c r="C894" s="7"/>
      <c r="D894" s="8"/>
      <c r="F894" s="9" t="str">
        <f>(Sheet1!AE894)</f>
        <v/>
      </c>
      <c r="G894" t="str">
        <f>IF(OR(Sheet1!AH894="Yes",Sheet1!AF894="Yes"),"\\CMFP538\"&amp;Sheet1!AK894,"")</f>
        <v/>
      </c>
      <c r="H894" t="str">
        <f>IF(G894="","",Sheet1!AK894)</f>
        <v/>
      </c>
      <c r="I894" t="str">
        <f>IF(G894="","",Sheet1!AJ894)</f>
        <v/>
      </c>
      <c r="J894" t="e">
        <f>PROPER(Sheet1!Z894)</f>
        <v>#VALUE!</v>
      </c>
      <c r="K894" t="e">
        <f>PROPER(TRIM(IF(ISERROR(Sheet1!N894),Sheet1!Q894,Sheet1!N894)))</f>
        <v>#VALUE!</v>
      </c>
      <c r="L894" t="e">
        <f>PROPER(Sheet1!V894)</f>
        <v>#VALUE!</v>
      </c>
      <c r="M894" t="str">
        <f>TRIM(IF(ISERROR(Sheet1!P894),"",Sheet1!P894))</f>
        <v/>
      </c>
      <c r="N894" s="6" t="e">
        <f>(Sheet1!AA894)</f>
        <v>#VALUE!</v>
      </c>
      <c r="O894" s="6" t="e">
        <f t="shared" si="79"/>
        <v>#VALUE!</v>
      </c>
      <c r="P894" s="6" t="e">
        <f>IF(Sheet1!X894="No","No",IF(Sheet1!X894="","No","Yes"))</f>
        <v>#VALUE!</v>
      </c>
      <c r="Q894" t="e">
        <f>(Sheet1!AB894)</f>
        <v>#VALUE!</v>
      </c>
      <c r="R894" s="6" t="e">
        <f>IF(Sheet1!F894=FALSE,Q894,Sheet1!G894&amp;Sheet1!F894)</f>
        <v>#VALUE!</v>
      </c>
      <c r="S894" s="6" t="e">
        <f t="shared" si="80"/>
        <v>#VALUE!</v>
      </c>
      <c r="T894" s="6" t="e">
        <f>IF(Sheet1!A894=0,"C=US;A= ;P=Regional Municip;O=Lisgar;S="&amp;K894&amp;";"&amp;"G="&amp;L894&amp;";"&amp;"I="&amp;M894&amp;";","C=US;A= ;P=Regional Municip;O=Lisgar;S="&amp;K894&amp;";"&amp;"G="&amp;L894&amp;Sheet1!A894&amp;";"&amp;"I="&amp;M894&amp;";")</f>
        <v>#N/A</v>
      </c>
      <c r="U894" t="str">
        <f ca="1">(Sheet1!AM894)</f>
        <v>DC4MDB06</v>
      </c>
      <c r="V894" t="e">
        <f>(Sheet1!AC894)</f>
        <v>#VALUE!</v>
      </c>
      <c r="W894" t="e">
        <f>Sheet3!D894</f>
        <v>#VALUE!</v>
      </c>
      <c r="X894" t="e">
        <f>Sheet3!E894</f>
        <v>#VALUE!</v>
      </c>
      <c r="Y894" t="str">
        <f t="shared" si="78"/>
        <v/>
      </c>
      <c r="Z894" t="str">
        <f>IF(ISERROR(Sheet1!AI894),"",Sheet1!AI894)</f>
        <v/>
      </c>
      <c r="AA894" t="e">
        <f>IF(Sheet1!W894="Councillors",5120,IF(Sheet1!W894="Information Technology Services Dept.",1024,IF(Sheet1!W894="City Clerk and Solicitor Dept",1953,"No")))</f>
        <v>#VALUE!</v>
      </c>
      <c r="AB894" s="5" t="s">
        <v>96</v>
      </c>
      <c r="AC894" t="e">
        <f>IF(Sheet1!W894="Councillors",4608,IF(Sheet1!W894="Information Technology Services Dept.",921,IF(Sheet1!W894="City Clerk and Solicitor Dept",1855,"No")))</f>
        <v>#VALUE!</v>
      </c>
      <c r="AD894" t="e">
        <f t="shared" si="81"/>
        <v>#VALUE!</v>
      </c>
      <c r="AE894" t="str">
        <f ca="1">IF(Sheet1!AM894="DC1MDB01","DC1",IF(Sheet1!AM894="DC1MDB02","DC1",IF(Sheet1!AM894="DC1MDB03","DC1",IF(Sheet1!AM894="DC1MDB04","DC1",IF(Sheet1!AM894="DC1MDB05","DC1",IF(Sheet1!AM894="DC1MDB06","DC1",IF(Sheet1!AM894="DC1MDB07","DC1",IF(Sheet1!AM894="DC1MDB08","DC1",IF(Sheet1!AM894="DC1MDB09","DC1",IF(Sheet1!AM894="DC1MDB10","DC1",IF(Sheet1!AM894="DC4MDB01","DC4",IF(Sheet1!AM894="DC4MDB02","DC4",IF(Sheet1!AM894="DC4MDB03","DC4",IF(Sheet1!AM894="DC4MDB04","DC4",IF(Sheet1!AM894="DC4MDB05","DC4",IF(Sheet1!AM894="DC4MDB06","DC4",IF(Sheet1!AM894="DC4MDB07","DC4",IF(Sheet1!AM894="DC4MDB08","DC4",IF(Sheet1!AM894="DC4MDB09","DC4",IF(Sheet1!AM894="DC4MDB10","DC4","$False"))))))))))))))))))))</f>
        <v>DC4</v>
      </c>
      <c r="AF894" t="s">
        <v>35</v>
      </c>
      <c r="AG894" t="e">
        <f t="shared" si="82"/>
        <v>#VALUE!</v>
      </c>
      <c r="AH894" t="e">
        <f t="shared" si="83"/>
        <v>#VALUE!</v>
      </c>
      <c r="AI894" t="s">
        <v>11</v>
      </c>
      <c r="AJ894" t="s">
        <v>12</v>
      </c>
      <c r="AK894" t="s">
        <v>13</v>
      </c>
      <c r="AL894" t="s">
        <v>14</v>
      </c>
      <c r="AM894" t="s">
        <v>5</v>
      </c>
      <c r="AN894" t="s">
        <v>15</v>
      </c>
      <c r="AO894" t="s">
        <v>16</v>
      </c>
      <c r="AP894" t="s">
        <v>17</v>
      </c>
      <c r="AQ894" t="s">
        <v>18</v>
      </c>
      <c r="AR894" t="s">
        <v>19</v>
      </c>
    </row>
    <row r="895" spans="1:44" ht="13.5" customHeight="1">
      <c r="A895" s="7"/>
      <c r="B895" s="7"/>
      <c r="C895" s="7"/>
      <c r="D895" s="8"/>
      <c r="F895" s="9" t="str">
        <f>(Sheet1!AE895)</f>
        <v/>
      </c>
      <c r="G895" t="str">
        <f>IF(OR(Sheet1!AH895="Yes",Sheet1!AF895="Yes"),"\\CMFP538\"&amp;Sheet1!AK895,"")</f>
        <v/>
      </c>
      <c r="H895" t="str">
        <f>IF(G895="","",Sheet1!AK895)</f>
        <v/>
      </c>
      <c r="I895" t="str">
        <f>IF(G895="","",Sheet1!AJ895)</f>
        <v/>
      </c>
      <c r="J895" t="e">
        <f>PROPER(Sheet1!Z895)</f>
        <v>#VALUE!</v>
      </c>
      <c r="K895" t="e">
        <f>PROPER(TRIM(IF(ISERROR(Sheet1!N895),Sheet1!Q895,Sheet1!N895)))</f>
        <v>#VALUE!</v>
      </c>
      <c r="L895" t="e">
        <f>PROPER(Sheet1!V895)</f>
        <v>#VALUE!</v>
      </c>
      <c r="M895" t="str">
        <f>TRIM(IF(ISERROR(Sheet1!P895),"",Sheet1!P895))</f>
        <v/>
      </c>
      <c r="N895" s="6" t="e">
        <f>(Sheet1!AA895)</f>
        <v>#VALUE!</v>
      </c>
      <c r="O895" s="6" t="e">
        <f t="shared" si="79"/>
        <v>#VALUE!</v>
      </c>
      <c r="P895" s="6" t="e">
        <f>IF(Sheet1!X895="No","No",IF(Sheet1!X895="","No","Yes"))</f>
        <v>#VALUE!</v>
      </c>
      <c r="Q895" t="e">
        <f>(Sheet1!AB895)</f>
        <v>#VALUE!</v>
      </c>
      <c r="R895" s="6" t="e">
        <f>IF(Sheet1!F895=FALSE,Q895,Sheet1!G895&amp;Sheet1!F895)</f>
        <v>#VALUE!</v>
      </c>
      <c r="S895" s="6" t="e">
        <f t="shared" si="80"/>
        <v>#VALUE!</v>
      </c>
      <c r="T895" s="6" t="e">
        <f>IF(Sheet1!A895=0,"C=US;A= ;P=Regional Municip;O=Lisgar;S="&amp;K895&amp;";"&amp;"G="&amp;L895&amp;";"&amp;"I="&amp;M895&amp;";","C=US;A= ;P=Regional Municip;O=Lisgar;S="&amp;K895&amp;";"&amp;"G="&amp;L895&amp;Sheet1!A895&amp;";"&amp;"I="&amp;M895&amp;";")</f>
        <v>#N/A</v>
      </c>
      <c r="U895" t="str">
        <f ca="1">(Sheet1!AM895)</f>
        <v>DC1MDB01</v>
      </c>
      <c r="V895" t="e">
        <f>(Sheet1!AC895)</f>
        <v>#VALUE!</v>
      </c>
      <c r="W895" t="e">
        <f>Sheet3!D895</f>
        <v>#VALUE!</v>
      </c>
      <c r="X895" t="e">
        <f>Sheet3!E895</f>
        <v>#VALUE!</v>
      </c>
      <c r="Y895" t="str">
        <f t="shared" si="78"/>
        <v/>
      </c>
      <c r="Z895" t="str">
        <f>IF(ISERROR(Sheet1!AI895),"",Sheet1!AI895)</f>
        <v/>
      </c>
      <c r="AA895" t="e">
        <f>IF(Sheet1!W895="Councillors",5120,IF(Sheet1!W895="Information Technology Services Dept.",1024,IF(Sheet1!W895="City Clerk and Solicitor Dept",1953,"No")))</f>
        <v>#VALUE!</v>
      </c>
      <c r="AB895" s="5" t="s">
        <v>96</v>
      </c>
      <c r="AC895" t="e">
        <f>IF(Sheet1!W895="Councillors",4608,IF(Sheet1!W895="Information Technology Services Dept.",921,IF(Sheet1!W895="City Clerk and Solicitor Dept",1855,"No")))</f>
        <v>#VALUE!</v>
      </c>
      <c r="AD895" t="e">
        <f t="shared" si="81"/>
        <v>#VALUE!</v>
      </c>
      <c r="AE895" t="str">
        <f ca="1">IF(Sheet1!AM895="DC1MDB01","DC1",IF(Sheet1!AM895="DC1MDB02","DC1",IF(Sheet1!AM895="DC1MDB03","DC1",IF(Sheet1!AM895="DC1MDB04","DC1",IF(Sheet1!AM895="DC1MDB05","DC1",IF(Sheet1!AM895="DC1MDB06","DC1",IF(Sheet1!AM895="DC1MDB07","DC1",IF(Sheet1!AM895="DC1MDB08","DC1",IF(Sheet1!AM895="DC1MDB09","DC1",IF(Sheet1!AM895="DC1MDB10","DC1",IF(Sheet1!AM895="DC4MDB01","DC4",IF(Sheet1!AM895="DC4MDB02","DC4",IF(Sheet1!AM895="DC4MDB03","DC4",IF(Sheet1!AM895="DC4MDB04","DC4",IF(Sheet1!AM895="DC4MDB05","DC4",IF(Sheet1!AM895="DC4MDB06","DC4",IF(Sheet1!AM895="DC4MDB07","DC4",IF(Sheet1!AM895="DC4MDB08","DC4",IF(Sheet1!AM895="DC4MDB09","DC4",IF(Sheet1!AM895="DC4MDB10","DC4","$False"))))))))))))))))))))</f>
        <v>DC1</v>
      </c>
      <c r="AF895" t="s">
        <v>35</v>
      </c>
      <c r="AG895" t="e">
        <f t="shared" si="82"/>
        <v>#VALUE!</v>
      </c>
      <c r="AH895" t="e">
        <f t="shared" si="83"/>
        <v>#VALUE!</v>
      </c>
      <c r="AI895" t="s">
        <v>11</v>
      </c>
      <c r="AJ895" t="s">
        <v>12</v>
      </c>
      <c r="AK895" t="s">
        <v>13</v>
      </c>
      <c r="AL895" t="s">
        <v>14</v>
      </c>
      <c r="AM895" t="s">
        <v>5</v>
      </c>
      <c r="AN895" t="s">
        <v>15</v>
      </c>
      <c r="AO895" t="s">
        <v>16</v>
      </c>
      <c r="AP895" t="s">
        <v>17</v>
      </c>
      <c r="AQ895" t="s">
        <v>18</v>
      </c>
      <c r="AR895" t="s">
        <v>19</v>
      </c>
    </row>
    <row r="896" spans="1:44" ht="13.5" customHeight="1">
      <c r="A896" s="7"/>
      <c r="B896" s="7"/>
      <c r="C896" s="7"/>
      <c r="D896" s="8"/>
      <c r="F896" s="9" t="str">
        <f>(Sheet1!AE896)</f>
        <v/>
      </c>
      <c r="G896" t="str">
        <f>IF(OR(Sheet1!AH896="Yes",Sheet1!AF896="Yes"),"\\CMFP538\"&amp;Sheet1!AK896,"")</f>
        <v/>
      </c>
      <c r="H896" t="str">
        <f>IF(G896="","",Sheet1!AK896)</f>
        <v/>
      </c>
      <c r="I896" t="str">
        <f>IF(G896="","",Sheet1!AJ896)</f>
        <v/>
      </c>
      <c r="J896" t="e">
        <f>PROPER(Sheet1!Z896)</f>
        <v>#VALUE!</v>
      </c>
      <c r="K896" t="e">
        <f>PROPER(TRIM(IF(ISERROR(Sheet1!N896),Sheet1!Q896,Sheet1!N896)))</f>
        <v>#VALUE!</v>
      </c>
      <c r="L896" t="e">
        <f>PROPER(Sheet1!V896)</f>
        <v>#VALUE!</v>
      </c>
      <c r="M896" t="str">
        <f>TRIM(IF(ISERROR(Sheet1!P896),"",Sheet1!P896))</f>
        <v/>
      </c>
      <c r="N896" s="6" t="e">
        <f>(Sheet1!AA896)</f>
        <v>#VALUE!</v>
      </c>
      <c r="O896" s="6" t="e">
        <f t="shared" si="79"/>
        <v>#VALUE!</v>
      </c>
      <c r="P896" s="6" t="e">
        <f>IF(Sheet1!X896="No","No",IF(Sheet1!X896="","No","Yes"))</f>
        <v>#VALUE!</v>
      </c>
      <c r="Q896" t="e">
        <f>(Sheet1!AB896)</f>
        <v>#VALUE!</v>
      </c>
      <c r="R896" s="6" t="e">
        <f>IF(Sheet1!F896=FALSE,Q896,Sheet1!G896&amp;Sheet1!F896)</f>
        <v>#VALUE!</v>
      </c>
      <c r="S896" s="6" t="e">
        <f t="shared" si="80"/>
        <v>#VALUE!</v>
      </c>
      <c r="T896" s="6" t="e">
        <f>IF(Sheet1!A896=0,"C=US;A= ;P=Regional Municip;O=Lisgar;S="&amp;K896&amp;";"&amp;"G="&amp;L896&amp;";"&amp;"I="&amp;M896&amp;";","C=US;A= ;P=Regional Municip;O=Lisgar;S="&amp;K896&amp;";"&amp;"G="&amp;L896&amp;Sheet1!A896&amp;";"&amp;"I="&amp;M896&amp;";")</f>
        <v>#N/A</v>
      </c>
      <c r="U896" t="str">
        <f ca="1">(Sheet1!AM896)</f>
        <v>DC4MDB03</v>
      </c>
      <c r="V896" t="e">
        <f>(Sheet1!AC896)</f>
        <v>#VALUE!</v>
      </c>
      <c r="W896" t="e">
        <f>Sheet3!D896</f>
        <v>#VALUE!</v>
      </c>
      <c r="X896" t="e">
        <f>Sheet3!E896</f>
        <v>#VALUE!</v>
      </c>
      <c r="Y896" t="str">
        <f t="shared" si="78"/>
        <v/>
      </c>
      <c r="Z896" t="str">
        <f>IF(ISERROR(Sheet1!AI896),"",Sheet1!AI896)</f>
        <v/>
      </c>
      <c r="AA896" t="e">
        <f>IF(Sheet1!W896="Councillors",5120,IF(Sheet1!W896="Information Technology Services Dept.",1024,IF(Sheet1!W896="City Clerk and Solicitor Dept",1953,"No")))</f>
        <v>#VALUE!</v>
      </c>
      <c r="AB896" s="5" t="s">
        <v>96</v>
      </c>
      <c r="AC896" t="e">
        <f>IF(Sheet1!W896="Councillors",4608,IF(Sheet1!W896="Information Technology Services Dept.",921,IF(Sheet1!W896="City Clerk and Solicitor Dept",1855,"No")))</f>
        <v>#VALUE!</v>
      </c>
      <c r="AD896" t="e">
        <f t="shared" si="81"/>
        <v>#VALUE!</v>
      </c>
      <c r="AE896" t="str">
        <f ca="1">IF(Sheet1!AM896="DC1MDB01","DC1",IF(Sheet1!AM896="DC1MDB02","DC1",IF(Sheet1!AM896="DC1MDB03","DC1",IF(Sheet1!AM896="DC1MDB04","DC1",IF(Sheet1!AM896="DC1MDB05","DC1",IF(Sheet1!AM896="DC1MDB06","DC1",IF(Sheet1!AM896="DC1MDB07","DC1",IF(Sheet1!AM896="DC1MDB08","DC1",IF(Sheet1!AM896="DC1MDB09","DC1",IF(Sheet1!AM896="DC1MDB10","DC1",IF(Sheet1!AM896="DC4MDB01","DC4",IF(Sheet1!AM896="DC4MDB02","DC4",IF(Sheet1!AM896="DC4MDB03","DC4",IF(Sheet1!AM896="DC4MDB04","DC4",IF(Sheet1!AM896="DC4MDB05","DC4",IF(Sheet1!AM896="DC4MDB06","DC4",IF(Sheet1!AM896="DC4MDB07","DC4",IF(Sheet1!AM896="DC4MDB08","DC4",IF(Sheet1!AM896="DC4MDB09","DC4",IF(Sheet1!AM896="DC4MDB10","DC4","$False"))))))))))))))))))))</f>
        <v>DC4</v>
      </c>
      <c r="AF896" t="s">
        <v>35</v>
      </c>
      <c r="AG896" t="e">
        <f t="shared" si="82"/>
        <v>#VALUE!</v>
      </c>
      <c r="AH896" t="e">
        <f t="shared" si="83"/>
        <v>#VALUE!</v>
      </c>
      <c r="AI896" t="s">
        <v>11</v>
      </c>
      <c r="AJ896" t="s">
        <v>12</v>
      </c>
      <c r="AK896" t="s">
        <v>13</v>
      </c>
      <c r="AL896" t="s">
        <v>14</v>
      </c>
      <c r="AM896" t="s">
        <v>5</v>
      </c>
      <c r="AN896" t="s">
        <v>15</v>
      </c>
      <c r="AO896" t="s">
        <v>16</v>
      </c>
      <c r="AP896" t="s">
        <v>17</v>
      </c>
      <c r="AQ896" t="s">
        <v>18</v>
      </c>
      <c r="AR896" t="s">
        <v>19</v>
      </c>
    </row>
    <row r="897" spans="1:44" ht="13.5" customHeight="1">
      <c r="A897" s="7"/>
      <c r="B897" s="7"/>
      <c r="C897" s="7"/>
      <c r="D897" s="8"/>
      <c r="F897" s="9" t="str">
        <f>(Sheet1!AE897)</f>
        <v/>
      </c>
      <c r="G897" t="str">
        <f>IF(OR(Sheet1!AH897="Yes",Sheet1!AF897="Yes"),"\\CMFP538\"&amp;Sheet1!AK897,"")</f>
        <v/>
      </c>
      <c r="H897" t="str">
        <f>IF(G897="","",Sheet1!AK897)</f>
        <v/>
      </c>
      <c r="I897" t="str">
        <f>IF(G897="","",Sheet1!AJ897)</f>
        <v/>
      </c>
      <c r="J897" t="e">
        <f>PROPER(Sheet1!Z897)</f>
        <v>#VALUE!</v>
      </c>
      <c r="K897" t="e">
        <f>PROPER(TRIM(IF(ISERROR(Sheet1!N897),Sheet1!Q897,Sheet1!N897)))</f>
        <v>#VALUE!</v>
      </c>
      <c r="L897" t="e">
        <f>PROPER(Sheet1!V897)</f>
        <v>#VALUE!</v>
      </c>
      <c r="M897" t="str">
        <f>TRIM(IF(ISERROR(Sheet1!P897),"",Sheet1!P897))</f>
        <v/>
      </c>
      <c r="N897" s="6" t="e">
        <f>(Sheet1!AA897)</f>
        <v>#VALUE!</v>
      </c>
      <c r="O897" s="6" t="e">
        <f t="shared" si="79"/>
        <v>#VALUE!</v>
      </c>
      <c r="P897" s="6" t="e">
        <f>IF(Sheet1!X897="No","No",IF(Sheet1!X897="","No","Yes"))</f>
        <v>#VALUE!</v>
      </c>
      <c r="Q897" t="e">
        <f>(Sheet1!AB897)</f>
        <v>#VALUE!</v>
      </c>
      <c r="R897" s="6" t="e">
        <f>IF(Sheet1!F897=FALSE,Q897,Sheet1!G897&amp;Sheet1!F897)</f>
        <v>#VALUE!</v>
      </c>
      <c r="S897" s="6" t="e">
        <f t="shared" si="80"/>
        <v>#VALUE!</v>
      </c>
      <c r="T897" s="6" t="e">
        <f>IF(Sheet1!A897=0,"C=US;A= ;P=Regional Municip;O=Lisgar;S="&amp;K897&amp;";"&amp;"G="&amp;L897&amp;";"&amp;"I="&amp;M897&amp;";","C=US;A= ;P=Regional Municip;O=Lisgar;S="&amp;K897&amp;";"&amp;"G="&amp;L897&amp;Sheet1!A897&amp;";"&amp;"I="&amp;M897&amp;";")</f>
        <v>#N/A</v>
      </c>
      <c r="U897" t="str">
        <f ca="1">(Sheet1!AM897)</f>
        <v>DC4MDB06</v>
      </c>
      <c r="V897" t="e">
        <f>(Sheet1!AC897)</f>
        <v>#VALUE!</v>
      </c>
      <c r="W897" t="e">
        <f>Sheet3!D897</f>
        <v>#VALUE!</v>
      </c>
      <c r="X897" t="e">
        <f>Sheet3!E897</f>
        <v>#VALUE!</v>
      </c>
      <c r="Y897" t="str">
        <f t="shared" si="78"/>
        <v/>
      </c>
      <c r="Z897" t="str">
        <f>IF(ISERROR(Sheet1!AI897),"",Sheet1!AI897)</f>
        <v/>
      </c>
      <c r="AA897" t="e">
        <f>IF(Sheet1!W897="Councillors",5120,IF(Sheet1!W897="Information Technology Services Dept.",1024,IF(Sheet1!W897="City Clerk and Solicitor Dept",1953,"No")))</f>
        <v>#VALUE!</v>
      </c>
      <c r="AB897" s="5" t="s">
        <v>96</v>
      </c>
      <c r="AC897" t="e">
        <f>IF(Sheet1!W897="Councillors",4608,IF(Sheet1!W897="Information Technology Services Dept.",921,IF(Sheet1!W897="City Clerk and Solicitor Dept",1855,"No")))</f>
        <v>#VALUE!</v>
      </c>
      <c r="AD897" t="e">
        <f t="shared" si="81"/>
        <v>#VALUE!</v>
      </c>
      <c r="AE897" t="str">
        <f ca="1">IF(Sheet1!AM897="DC1MDB01","DC1",IF(Sheet1!AM897="DC1MDB02","DC1",IF(Sheet1!AM897="DC1MDB03","DC1",IF(Sheet1!AM897="DC1MDB04","DC1",IF(Sheet1!AM897="DC1MDB05","DC1",IF(Sheet1!AM897="DC1MDB06","DC1",IF(Sheet1!AM897="DC1MDB07","DC1",IF(Sheet1!AM897="DC1MDB08","DC1",IF(Sheet1!AM897="DC1MDB09","DC1",IF(Sheet1!AM897="DC1MDB10","DC1",IF(Sheet1!AM897="DC4MDB01","DC4",IF(Sheet1!AM897="DC4MDB02","DC4",IF(Sheet1!AM897="DC4MDB03","DC4",IF(Sheet1!AM897="DC4MDB04","DC4",IF(Sheet1!AM897="DC4MDB05","DC4",IF(Sheet1!AM897="DC4MDB06","DC4",IF(Sheet1!AM897="DC4MDB07","DC4",IF(Sheet1!AM897="DC4MDB08","DC4",IF(Sheet1!AM897="DC4MDB09","DC4",IF(Sheet1!AM897="DC4MDB10","DC4","$False"))))))))))))))))))))</f>
        <v>DC4</v>
      </c>
      <c r="AF897" t="s">
        <v>35</v>
      </c>
      <c r="AG897" t="e">
        <f t="shared" si="82"/>
        <v>#VALUE!</v>
      </c>
      <c r="AH897" t="e">
        <f t="shared" si="83"/>
        <v>#VALUE!</v>
      </c>
      <c r="AI897" t="s">
        <v>11</v>
      </c>
      <c r="AJ897" t="s">
        <v>12</v>
      </c>
      <c r="AK897" t="s">
        <v>13</v>
      </c>
      <c r="AL897" t="s">
        <v>14</v>
      </c>
      <c r="AM897" t="s">
        <v>5</v>
      </c>
      <c r="AN897" t="s">
        <v>15</v>
      </c>
      <c r="AO897" t="s">
        <v>16</v>
      </c>
      <c r="AP897" t="s">
        <v>17</v>
      </c>
      <c r="AQ897" t="s">
        <v>18</v>
      </c>
      <c r="AR897" t="s">
        <v>19</v>
      </c>
    </row>
    <row r="898" spans="1:44" ht="13.5" customHeight="1">
      <c r="A898" s="7"/>
      <c r="B898" s="7"/>
      <c r="C898" s="7"/>
      <c r="D898" s="8"/>
      <c r="F898" s="9" t="str">
        <f>(Sheet1!AE898)</f>
        <v/>
      </c>
      <c r="G898" t="str">
        <f>IF(OR(Sheet1!AH898="Yes",Sheet1!AF898="Yes"),"\\CMFP538\"&amp;Sheet1!AK898,"")</f>
        <v/>
      </c>
      <c r="H898" t="str">
        <f>IF(G898="","",Sheet1!AK898)</f>
        <v/>
      </c>
      <c r="I898" t="str">
        <f>IF(G898="","",Sheet1!AJ898)</f>
        <v/>
      </c>
      <c r="J898" t="e">
        <f>PROPER(Sheet1!Z898)</f>
        <v>#VALUE!</v>
      </c>
      <c r="K898" t="e">
        <f>PROPER(TRIM(IF(ISERROR(Sheet1!N898),Sheet1!Q898,Sheet1!N898)))</f>
        <v>#VALUE!</v>
      </c>
      <c r="L898" t="e">
        <f>PROPER(Sheet1!V898)</f>
        <v>#VALUE!</v>
      </c>
      <c r="M898" t="str">
        <f>TRIM(IF(ISERROR(Sheet1!P898),"",Sheet1!P898))</f>
        <v/>
      </c>
      <c r="N898" s="6" t="e">
        <f>(Sheet1!AA898)</f>
        <v>#VALUE!</v>
      </c>
      <c r="O898" s="6" t="e">
        <f t="shared" si="79"/>
        <v>#VALUE!</v>
      </c>
      <c r="P898" s="6" t="e">
        <f>IF(Sheet1!X898="No","No",IF(Sheet1!X898="","No","Yes"))</f>
        <v>#VALUE!</v>
      </c>
      <c r="Q898" t="e">
        <f>(Sheet1!AB898)</f>
        <v>#VALUE!</v>
      </c>
      <c r="R898" s="6" t="e">
        <f>IF(Sheet1!F898=FALSE,Q898,Sheet1!G898&amp;Sheet1!F898)</f>
        <v>#VALUE!</v>
      </c>
      <c r="S898" s="6" t="e">
        <f t="shared" si="80"/>
        <v>#VALUE!</v>
      </c>
      <c r="T898" s="6" t="e">
        <f>IF(Sheet1!A898=0,"C=US;A= ;P=Regional Municip;O=Lisgar;S="&amp;K898&amp;";"&amp;"G="&amp;L898&amp;";"&amp;"I="&amp;M898&amp;";","C=US;A= ;P=Regional Municip;O=Lisgar;S="&amp;K898&amp;";"&amp;"G="&amp;L898&amp;Sheet1!A898&amp;";"&amp;"I="&amp;M898&amp;";")</f>
        <v>#N/A</v>
      </c>
      <c r="U898" t="str">
        <f ca="1">(Sheet1!AM898)</f>
        <v>DC1MDB05</v>
      </c>
      <c r="V898" t="e">
        <f>(Sheet1!AC898)</f>
        <v>#VALUE!</v>
      </c>
      <c r="W898" t="e">
        <f>Sheet3!D898</f>
        <v>#VALUE!</v>
      </c>
      <c r="X898" t="e">
        <f>Sheet3!E898</f>
        <v>#VALUE!</v>
      </c>
      <c r="Y898" t="str">
        <f t="shared" ref="Y898:Y961" si="84">IF(G898="","","\\CMFP538\e$\USR\"&amp;N898)</f>
        <v/>
      </c>
      <c r="Z898" t="str">
        <f>IF(ISERROR(Sheet1!AI898),"",Sheet1!AI898)</f>
        <v/>
      </c>
      <c r="AA898" t="e">
        <f>IF(Sheet1!W898="Councillors",5120,IF(Sheet1!W898="Information Technology Services Dept.",1024,IF(Sheet1!W898="City Clerk and Solicitor Dept",1953,"No")))</f>
        <v>#VALUE!</v>
      </c>
      <c r="AB898" s="5" t="s">
        <v>96</v>
      </c>
      <c r="AC898" t="e">
        <f>IF(Sheet1!W898="Councillors",4608,IF(Sheet1!W898="Information Technology Services Dept.",921,IF(Sheet1!W898="City Clerk and Solicitor Dept",1855,"No")))</f>
        <v>#VALUE!</v>
      </c>
      <c r="AD898" t="e">
        <f t="shared" si="81"/>
        <v>#VALUE!</v>
      </c>
      <c r="AE898" t="str">
        <f ca="1">IF(Sheet1!AM898="DC1MDB01","DC1",IF(Sheet1!AM898="DC1MDB02","DC1",IF(Sheet1!AM898="DC1MDB03","DC1",IF(Sheet1!AM898="DC1MDB04","DC1",IF(Sheet1!AM898="DC1MDB05","DC1",IF(Sheet1!AM898="DC1MDB06","DC1",IF(Sheet1!AM898="DC1MDB07","DC1",IF(Sheet1!AM898="DC1MDB08","DC1",IF(Sheet1!AM898="DC1MDB09","DC1",IF(Sheet1!AM898="DC1MDB10","DC1",IF(Sheet1!AM898="DC4MDB01","DC4",IF(Sheet1!AM898="DC4MDB02","DC4",IF(Sheet1!AM898="DC4MDB03","DC4",IF(Sheet1!AM898="DC4MDB04","DC4",IF(Sheet1!AM898="DC4MDB05","DC4",IF(Sheet1!AM898="DC4MDB06","DC4",IF(Sheet1!AM898="DC4MDB07","DC4",IF(Sheet1!AM898="DC4MDB08","DC4",IF(Sheet1!AM898="DC4MDB09","DC4",IF(Sheet1!AM898="DC4MDB10","DC4","$False"))))))))))))))))))))</f>
        <v>DC1</v>
      </c>
      <c r="AF898" t="s">
        <v>35</v>
      </c>
      <c r="AG898" t="e">
        <f t="shared" si="82"/>
        <v>#VALUE!</v>
      </c>
      <c r="AH898" t="e">
        <f t="shared" si="83"/>
        <v>#VALUE!</v>
      </c>
      <c r="AI898" t="s">
        <v>11</v>
      </c>
      <c r="AJ898" t="s">
        <v>12</v>
      </c>
      <c r="AK898" t="s">
        <v>13</v>
      </c>
      <c r="AL898" t="s">
        <v>14</v>
      </c>
      <c r="AM898" t="s">
        <v>5</v>
      </c>
      <c r="AN898" t="s">
        <v>15</v>
      </c>
      <c r="AO898" t="s">
        <v>16</v>
      </c>
      <c r="AP898" t="s">
        <v>17</v>
      </c>
      <c r="AQ898" t="s">
        <v>18</v>
      </c>
      <c r="AR898" t="s">
        <v>19</v>
      </c>
    </row>
    <row r="899" spans="1:44" ht="13.5" customHeight="1">
      <c r="A899" s="7"/>
      <c r="B899" s="7"/>
      <c r="C899" s="7"/>
      <c r="D899" s="8"/>
      <c r="F899" s="9" t="str">
        <f>(Sheet1!AE899)</f>
        <v/>
      </c>
      <c r="G899" t="str">
        <f>IF(OR(Sheet1!AH899="Yes",Sheet1!AF899="Yes"),"\\CMFP538\"&amp;Sheet1!AK899,"")</f>
        <v/>
      </c>
      <c r="H899" t="str">
        <f>IF(G899="","",Sheet1!AK899)</f>
        <v/>
      </c>
      <c r="I899" t="str">
        <f>IF(G899="","",Sheet1!AJ899)</f>
        <v/>
      </c>
      <c r="J899" t="e">
        <f>PROPER(Sheet1!Z899)</f>
        <v>#VALUE!</v>
      </c>
      <c r="K899" t="e">
        <f>PROPER(TRIM(IF(ISERROR(Sheet1!N899),Sheet1!Q899,Sheet1!N899)))</f>
        <v>#VALUE!</v>
      </c>
      <c r="L899" t="e">
        <f>PROPER(Sheet1!V899)</f>
        <v>#VALUE!</v>
      </c>
      <c r="M899" t="str">
        <f>TRIM(IF(ISERROR(Sheet1!P899),"",Sheet1!P899))</f>
        <v/>
      </c>
      <c r="N899" s="6" t="e">
        <f>(Sheet1!AA899)</f>
        <v>#VALUE!</v>
      </c>
      <c r="O899" s="6" t="e">
        <f t="shared" ref="O899:O962" si="85">LOWER(N899)</f>
        <v>#VALUE!</v>
      </c>
      <c r="P899" s="6" t="e">
        <f>IF(Sheet1!X899="No","No",IF(Sheet1!X899="","No","Yes"))</f>
        <v>#VALUE!</v>
      </c>
      <c r="Q899" t="e">
        <f>(Sheet1!AB899)</f>
        <v>#VALUE!</v>
      </c>
      <c r="R899" s="6" t="e">
        <f>IF(Sheet1!F899=FALSE,Q899,Sheet1!G899&amp;Sheet1!F899)</f>
        <v>#VALUE!</v>
      </c>
      <c r="S899" s="6" t="e">
        <f t="shared" ref="S899:S962" si="86">"RFAX:"&amp;Q899</f>
        <v>#VALUE!</v>
      </c>
      <c r="T899" s="6" t="e">
        <f>IF(Sheet1!A899=0,"C=US;A= ;P=Regional Municip;O=Lisgar;S="&amp;K899&amp;";"&amp;"G="&amp;L899&amp;";"&amp;"I="&amp;M899&amp;";","C=US;A= ;P=Regional Municip;O=Lisgar;S="&amp;K899&amp;";"&amp;"G="&amp;L899&amp;Sheet1!A899&amp;";"&amp;"I="&amp;M899&amp;";")</f>
        <v>#N/A</v>
      </c>
      <c r="U899" t="str">
        <f ca="1">(Sheet1!AM899)</f>
        <v>DC4MDB01</v>
      </c>
      <c r="V899" t="e">
        <f>(Sheet1!AC899)</f>
        <v>#VALUE!</v>
      </c>
      <c r="W899" t="e">
        <f>Sheet3!D899</f>
        <v>#VALUE!</v>
      </c>
      <c r="X899" t="e">
        <f>Sheet3!E899</f>
        <v>#VALUE!</v>
      </c>
      <c r="Y899" t="str">
        <f t="shared" si="84"/>
        <v/>
      </c>
      <c r="Z899" t="str">
        <f>IF(ISERROR(Sheet1!AI899),"",Sheet1!AI899)</f>
        <v/>
      </c>
      <c r="AA899" t="e">
        <f>IF(Sheet1!W899="Councillors",5120,IF(Sheet1!W899="Information Technology Services Dept.",1024,IF(Sheet1!W899="City Clerk and Solicitor Dept",1953,"No")))</f>
        <v>#VALUE!</v>
      </c>
      <c r="AB899" s="5" t="s">
        <v>96</v>
      </c>
      <c r="AC899" t="e">
        <f>IF(Sheet1!W899="Councillors",4608,IF(Sheet1!W899="Information Technology Services Dept.",921,IF(Sheet1!W899="City Clerk and Solicitor Dept",1855,"No")))</f>
        <v>#VALUE!</v>
      </c>
      <c r="AD899" t="e">
        <f t="shared" ref="AD899:AD962" si="87">IF(AC899&gt;="0","Yes","No")</f>
        <v>#VALUE!</v>
      </c>
      <c r="AE899" t="str">
        <f ca="1">IF(Sheet1!AM899="DC1MDB01","DC1",IF(Sheet1!AM899="DC1MDB02","DC1",IF(Sheet1!AM899="DC1MDB03","DC1",IF(Sheet1!AM899="DC1MDB04","DC1",IF(Sheet1!AM899="DC1MDB05","DC1",IF(Sheet1!AM899="DC1MDB06","DC1",IF(Sheet1!AM899="DC1MDB07","DC1",IF(Sheet1!AM899="DC1MDB08","DC1",IF(Sheet1!AM899="DC1MDB09","DC1",IF(Sheet1!AM899="DC1MDB10","DC1",IF(Sheet1!AM899="DC4MDB01","DC4",IF(Sheet1!AM899="DC4MDB02","DC4",IF(Sheet1!AM899="DC4MDB03","DC4",IF(Sheet1!AM899="DC4MDB04","DC4",IF(Sheet1!AM899="DC4MDB05","DC4",IF(Sheet1!AM899="DC4MDB06","DC4",IF(Sheet1!AM899="DC4MDB07","DC4",IF(Sheet1!AM899="DC4MDB08","DC4",IF(Sheet1!AM899="DC4MDB09","DC4",IF(Sheet1!AM899="DC4MDB10","DC4","$False"))))))))))))))))))))</f>
        <v>DC4</v>
      </c>
      <c r="AF899" t="s">
        <v>35</v>
      </c>
      <c r="AG899" t="e">
        <f t="shared" ref="AG899:AG962" si="88">IF(AA899=5120,"5GB",IF(AA899=1024,"1GB",IF(AA899=1953,"2GB","512MB")))</f>
        <v>#VALUE!</v>
      </c>
      <c r="AH899" t="e">
        <f t="shared" ref="AH899:AH962" si="89">IF(Q899="","","\&gt;C2C ArchiveOne Email Auto delete "&amp;AE899)</f>
        <v>#VALUE!</v>
      </c>
      <c r="AI899" t="s">
        <v>11</v>
      </c>
      <c r="AJ899" t="s">
        <v>12</v>
      </c>
      <c r="AK899" t="s">
        <v>13</v>
      </c>
      <c r="AL899" t="s">
        <v>14</v>
      </c>
      <c r="AM899" t="s">
        <v>5</v>
      </c>
      <c r="AN899" t="s">
        <v>15</v>
      </c>
      <c r="AO899" t="s">
        <v>16</v>
      </c>
      <c r="AP899" t="s">
        <v>17</v>
      </c>
      <c r="AQ899" t="s">
        <v>18</v>
      </c>
      <c r="AR899" t="s">
        <v>19</v>
      </c>
    </row>
    <row r="900" spans="1:44" ht="13.5" customHeight="1">
      <c r="A900" s="7"/>
      <c r="B900" s="7"/>
      <c r="C900" s="7"/>
      <c r="D900" s="8"/>
      <c r="F900" s="9" t="str">
        <f>(Sheet1!AE900)</f>
        <v/>
      </c>
      <c r="G900" t="str">
        <f>IF(OR(Sheet1!AH900="Yes",Sheet1!AF900="Yes"),"\\CMFP538\"&amp;Sheet1!AK900,"")</f>
        <v/>
      </c>
      <c r="H900" t="str">
        <f>IF(G900="","",Sheet1!AK900)</f>
        <v/>
      </c>
      <c r="I900" t="str">
        <f>IF(G900="","",Sheet1!AJ900)</f>
        <v/>
      </c>
      <c r="J900" t="e">
        <f>PROPER(Sheet1!Z900)</f>
        <v>#VALUE!</v>
      </c>
      <c r="K900" t="e">
        <f>PROPER(TRIM(IF(ISERROR(Sheet1!N900),Sheet1!Q900,Sheet1!N900)))</f>
        <v>#VALUE!</v>
      </c>
      <c r="L900" t="e">
        <f>PROPER(Sheet1!V900)</f>
        <v>#VALUE!</v>
      </c>
      <c r="M900" t="str">
        <f>TRIM(IF(ISERROR(Sheet1!P900),"",Sheet1!P900))</f>
        <v/>
      </c>
      <c r="N900" s="6" t="e">
        <f>(Sheet1!AA900)</f>
        <v>#VALUE!</v>
      </c>
      <c r="O900" s="6" t="e">
        <f t="shared" si="85"/>
        <v>#VALUE!</v>
      </c>
      <c r="P900" s="6" t="e">
        <f>IF(Sheet1!X900="No","No",IF(Sheet1!X900="","No","Yes"))</f>
        <v>#VALUE!</v>
      </c>
      <c r="Q900" t="e">
        <f>(Sheet1!AB900)</f>
        <v>#VALUE!</v>
      </c>
      <c r="R900" s="6" t="e">
        <f>IF(Sheet1!F900=FALSE,Q900,Sheet1!G900&amp;Sheet1!F900)</f>
        <v>#VALUE!</v>
      </c>
      <c r="S900" s="6" t="e">
        <f t="shared" si="86"/>
        <v>#VALUE!</v>
      </c>
      <c r="T900" s="6" t="e">
        <f>IF(Sheet1!A900=0,"C=US;A= ;P=Regional Municip;O=Lisgar;S="&amp;K900&amp;";"&amp;"G="&amp;L900&amp;";"&amp;"I="&amp;M900&amp;";","C=US;A= ;P=Regional Municip;O=Lisgar;S="&amp;K900&amp;";"&amp;"G="&amp;L900&amp;Sheet1!A900&amp;";"&amp;"I="&amp;M900&amp;";")</f>
        <v>#N/A</v>
      </c>
      <c r="U900" t="str">
        <f ca="1">(Sheet1!AM900)</f>
        <v>DC1MDB09</v>
      </c>
      <c r="V900" t="e">
        <f>(Sheet1!AC900)</f>
        <v>#VALUE!</v>
      </c>
      <c r="W900" t="e">
        <f>Sheet3!D900</f>
        <v>#VALUE!</v>
      </c>
      <c r="X900" t="e">
        <f>Sheet3!E900</f>
        <v>#VALUE!</v>
      </c>
      <c r="Y900" t="str">
        <f t="shared" si="84"/>
        <v/>
      </c>
      <c r="Z900" t="str">
        <f>IF(ISERROR(Sheet1!AI900),"",Sheet1!AI900)</f>
        <v/>
      </c>
      <c r="AA900" t="e">
        <f>IF(Sheet1!W900="Councillors",5120,IF(Sheet1!W900="Information Technology Services Dept.",1024,IF(Sheet1!W900="City Clerk and Solicitor Dept",1953,"No")))</f>
        <v>#VALUE!</v>
      </c>
      <c r="AB900" s="5" t="s">
        <v>96</v>
      </c>
      <c r="AC900" t="e">
        <f>IF(Sheet1!W900="Councillors",4608,IF(Sheet1!W900="Information Technology Services Dept.",921,IF(Sheet1!W900="City Clerk and Solicitor Dept",1855,"No")))</f>
        <v>#VALUE!</v>
      </c>
      <c r="AD900" t="e">
        <f t="shared" si="87"/>
        <v>#VALUE!</v>
      </c>
      <c r="AE900" t="str">
        <f ca="1">IF(Sheet1!AM900="DC1MDB01","DC1",IF(Sheet1!AM900="DC1MDB02","DC1",IF(Sheet1!AM900="DC1MDB03","DC1",IF(Sheet1!AM900="DC1MDB04","DC1",IF(Sheet1!AM900="DC1MDB05","DC1",IF(Sheet1!AM900="DC1MDB06","DC1",IF(Sheet1!AM900="DC1MDB07","DC1",IF(Sheet1!AM900="DC1MDB08","DC1",IF(Sheet1!AM900="DC1MDB09","DC1",IF(Sheet1!AM900="DC1MDB10","DC1",IF(Sheet1!AM900="DC4MDB01","DC4",IF(Sheet1!AM900="DC4MDB02","DC4",IF(Sheet1!AM900="DC4MDB03","DC4",IF(Sheet1!AM900="DC4MDB04","DC4",IF(Sheet1!AM900="DC4MDB05","DC4",IF(Sheet1!AM900="DC4MDB06","DC4",IF(Sheet1!AM900="DC4MDB07","DC4",IF(Sheet1!AM900="DC4MDB08","DC4",IF(Sheet1!AM900="DC4MDB09","DC4",IF(Sheet1!AM900="DC4MDB10","DC4","$False"))))))))))))))))))))</f>
        <v>DC1</v>
      </c>
      <c r="AF900" t="s">
        <v>35</v>
      </c>
      <c r="AG900" t="e">
        <f t="shared" si="88"/>
        <v>#VALUE!</v>
      </c>
      <c r="AH900" t="e">
        <f t="shared" si="89"/>
        <v>#VALUE!</v>
      </c>
      <c r="AI900" t="s">
        <v>11</v>
      </c>
      <c r="AJ900" t="s">
        <v>12</v>
      </c>
      <c r="AK900" t="s">
        <v>13</v>
      </c>
      <c r="AL900" t="s">
        <v>14</v>
      </c>
      <c r="AM900" t="s">
        <v>5</v>
      </c>
      <c r="AN900" t="s">
        <v>15</v>
      </c>
      <c r="AO900" t="s">
        <v>16</v>
      </c>
      <c r="AP900" t="s">
        <v>17</v>
      </c>
      <c r="AQ900" t="s">
        <v>18</v>
      </c>
      <c r="AR900" t="s">
        <v>19</v>
      </c>
    </row>
    <row r="901" spans="1:44" ht="13.5" customHeight="1">
      <c r="A901" s="7"/>
      <c r="B901" s="7"/>
      <c r="C901" s="7"/>
      <c r="D901" s="8"/>
      <c r="F901" s="9" t="str">
        <f>(Sheet1!AE901)</f>
        <v/>
      </c>
      <c r="G901" t="str">
        <f>IF(OR(Sheet1!AH901="Yes",Sheet1!AF901="Yes"),"\\CMFP538\"&amp;Sheet1!AK901,"")</f>
        <v/>
      </c>
      <c r="H901" t="str">
        <f>IF(G901="","",Sheet1!AK901)</f>
        <v/>
      </c>
      <c r="I901" t="str">
        <f>IF(G901="","",Sheet1!AJ901)</f>
        <v/>
      </c>
      <c r="J901" t="e">
        <f>PROPER(Sheet1!Z901)</f>
        <v>#VALUE!</v>
      </c>
      <c r="K901" t="e">
        <f>PROPER(TRIM(IF(ISERROR(Sheet1!N901),Sheet1!Q901,Sheet1!N901)))</f>
        <v>#VALUE!</v>
      </c>
      <c r="L901" t="e">
        <f>PROPER(Sheet1!V901)</f>
        <v>#VALUE!</v>
      </c>
      <c r="M901" t="str">
        <f>TRIM(IF(ISERROR(Sheet1!P901),"",Sheet1!P901))</f>
        <v/>
      </c>
      <c r="N901" s="6" t="e">
        <f>(Sheet1!AA901)</f>
        <v>#VALUE!</v>
      </c>
      <c r="O901" s="6" t="e">
        <f t="shared" si="85"/>
        <v>#VALUE!</v>
      </c>
      <c r="P901" s="6" t="e">
        <f>IF(Sheet1!X901="No","No",IF(Sheet1!X901="","No","Yes"))</f>
        <v>#VALUE!</v>
      </c>
      <c r="Q901" t="e">
        <f>(Sheet1!AB901)</f>
        <v>#VALUE!</v>
      </c>
      <c r="R901" s="6" t="e">
        <f>IF(Sheet1!F901=FALSE,Q901,Sheet1!G901&amp;Sheet1!F901)</f>
        <v>#VALUE!</v>
      </c>
      <c r="S901" s="6" t="e">
        <f t="shared" si="86"/>
        <v>#VALUE!</v>
      </c>
      <c r="T901" s="6" t="e">
        <f>IF(Sheet1!A901=0,"C=US;A= ;P=Regional Municip;O=Lisgar;S="&amp;K901&amp;";"&amp;"G="&amp;L901&amp;";"&amp;"I="&amp;M901&amp;";","C=US;A= ;P=Regional Municip;O=Lisgar;S="&amp;K901&amp;";"&amp;"G="&amp;L901&amp;Sheet1!A901&amp;";"&amp;"I="&amp;M901&amp;";")</f>
        <v>#N/A</v>
      </c>
      <c r="U901" t="str">
        <f ca="1">(Sheet1!AM901)</f>
        <v>DC1MDB08</v>
      </c>
      <c r="V901" t="e">
        <f>(Sheet1!AC901)</f>
        <v>#VALUE!</v>
      </c>
      <c r="W901" t="e">
        <f>Sheet3!D901</f>
        <v>#VALUE!</v>
      </c>
      <c r="X901" t="e">
        <f>Sheet3!E901</f>
        <v>#VALUE!</v>
      </c>
      <c r="Y901" t="str">
        <f t="shared" si="84"/>
        <v/>
      </c>
      <c r="Z901" t="str">
        <f>IF(ISERROR(Sheet1!AI901),"",Sheet1!AI901)</f>
        <v/>
      </c>
      <c r="AA901" t="e">
        <f>IF(Sheet1!W901="Councillors",5120,IF(Sheet1!W901="Information Technology Services Dept.",1024,IF(Sheet1!W901="City Clerk and Solicitor Dept",1953,"No")))</f>
        <v>#VALUE!</v>
      </c>
      <c r="AB901" s="5" t="s">
        <v>96</v>
      </c>
      <c r="AC901" t="e">
        <f>IF(Sheet1!W901="Councillors",4608,IF(Sheet1!W901="Information Technology Services Dept.",921,IF(Sheet1!W901="City Clerk and Solicitor Dept",1855,"No")))</f>
        <v>#VALUE!</v>
      </c>
      <c r="AD901" t="e">
        <f t="shared" si="87"/>
        <v>#VALUE!</v>
      </c>
      <c r="AE901" t="str">
        <f ca="1">IF(Sheet1!AM901="DC1MDB01","DC1",IF(Sheet1!AM901="DC1MDB02","DC1",IF(Sheet1!AM901="DC1MDB03","DC1",IF(Sheet1!AM901="DC1MDB04","DC1",IF(Sheet1!AM901="DC1MDB05","DC1",IF(Sheet1!AM901="DC1MDB06","DC1",IF(Sheet1!AM901="DC1MDB07","DC1",IF(Sheet1!AM901="DC1MDB08","DC1",IF(Sheet1!AM901="DC1MDB09","DC1",IF(Sheet1!AM901="DC1MDB10","DC1",IF(Sheet1!AM901="DC4MDB01","DC4",IF(Sheet1!AM901="DC4MDB02","DC4",IF(Sheet1!AM901="DC4MDB03","DC4",IF(Sheet1!AM901="DC4MDB04","DC4",IF(Sheet1!AM901="DC4MDB05","DC4",IF(Sheet1!AM901="DC4MDB06","DC4",IF(Sheet1!AM901="DC4MDB07","DC4",IF(Sheet1!AM901="DC4MDB08","DC4",IF(Sheet1!AM901="DC4MDB09","DC4",IF(Sheet1!AM901="DC4MDB10","DC4","$False"))))))))))))))))))))</f>
        <v>DC1</v>
      </c>
      <c r="AF901" t="s">
        <v>35</v>
      </c>
      <c r="AG901" t="e">
        <f t="shared" si="88"/>
        <v>#VALUE!</v>
      </c>
      <c r="AH901" t="e">
        <f t="shared" si="89"/>
        <v>#VALUE!</v>
      </c>
      <c r="AI901" t="s">
        <v>11</v>
      </c>
      <c r="AJ901" t="s">
        <v>12</v>
      </c>
      <c r="AK901" t="s">
        <v>13</v>
      </c>
      <c r="AL901" t="s">
        <v>14</v>
      </c>
      <c r="AM901" t="s">
        <v>5</v>
      </c>
      <c r="AN901" t="s">
        <v>15</v>
      </c>
      <c r="AO901" t="s">
        <v>16</v>
      </c>
      <c r="AP901" t="s">
        <v>17</v>
      </c>
      <c r="AQ901" t="s">
        <v>18</v>
      </c>
      <c r="AR901" t="s">
        <v>19</v>
      </c>
    </row>
    <row r="902" spans="1:44" ht="13.5" customHeight="1">
      <c r="A902" s="7"/>
      <c r="B902" s="7"/>
      <c r="C902" s="7"/>
      <c r="D902" s="8"/>
      <c r="F902" s="9" t="str">
        <f>(Sheet1!AE902)</f>
        <v/>
      </c>
      <c r="G902" t="str">
        <f>IF(OR(Sheet1!AH902="Yes",Sheet1!AF902="Yes"),"\\CMFP538\"&amp;Sheet1!AK902,"")</f>
        <v/>
      </c>
      <c r="H902" t="str">
        <f>IF(G902="","",Sheet1!AK902)</f>
        <v/>
      </c>
      <c r="I902" t="str">
        <f>IF(G902="","",Sheet1!AJ902)</f>
        <v/>
      </c>
      <c r="J902" t="e">
        <f>PROPER(Sheet1!Z902)</f>
        <v>#VALUE!</v>
      </c>
      <c r="K902" t="e">
        <f>PROPER(TRIM(IF(ISERROR(Sheet1!N902),Sheet1!Q902,Sheet1!N902)))</f>
        <v>#VALUE!</v>
      </c>
      <c r="L902" t="e">
        <f>PROPER(Sheet1!V902)</f>
        <v>#VALUE!</v>
      </c>
      <c r="M902" t="str">
        <f>TRIM(IF(ISERROR(Sheet1!P902),"",Sheet1!P902))</f>
        <v/>
      </c>
      <c r="N902" s="6" t="e">
        <f>(Sheet1!AA902)</f>
        <v>#VALUE!</v>
      </c>
      <c r="O902" s="6" t="e">
        <f t="shared" si="85"/>
        <v>#VALUE!</v>
      </c>
      <c r="P902" s="6" t="e">
        <f>IF(Sheet1!X902="No","No",IF(Sheet1!X902="","No","Yes"))</f>
        <v>#VALUE!</v>
      </c>
      <c r="Q902" t="e">
        <f>(Sheet1!AB902)</f>
        <v>#VALUE!</v>
      </c>
      <c r="R902" s="6" t="e">
        <f>IF(Sheet1!F902=FALSE,Q902,Sheet1!G902&amp;Sheet1!F902)</f>
        <v>#VALUE!</v>
      </c>
      <c r="S902" s="6" t="e">
        <f t="shared" si="86"/>
        <v>#VALUE!</v>
      </c>
      <c r="T902" s="6" t="e">
        <f>IF(Sheet1!A902=0,"C=US;A= ;P=Regional Municip;O=Lisgar;S="&amp;K902&amp;";"&amp;"G="&amp;L902&amp;";"&amp;"I="&amp;M902&amp;";","C=US;A= ;P=Regional Municip;O=Lisgar;S="&amp;K902&amp;";"&amp;"G="&amp;L902&amp;Sheet1!A902&amp;";"&amp;"I="&amp;M902&amp;";")</f>
        <v>#N/A</v>
      </c>
      <c r="U902" t="str">
        <f ca="1">(Sheet1!AM902)</f>
        <v>DC1MDB02</v>
      </c>
      <c r="V902" t="e">
        <f>(Sheet1!AC902)</f>
        <v>#VALUE!</v>
      </c>
      <c r="W902" t="e">
        <f>Sheet3!D902</f>
        <v>#VALUE!</v>
      </c>
      <c r="X902" t="e">
        <f>Sheet3!E902</f>
        <v>#VALUE!</v>
      </c>
      <c r="Y902" t="str">
        <f t="shared" si="84"/>
        <v/>
      </c>
      <c r="Z902" t="str">
        <f>IF(ISERROR(Sheet1!AI902),"",Sheet1!AI902)</f>
        <v/>
      </c>
      <c r="AA902" t="e">
        <f>IF(Sheet1!W902="Councillors",5120,IF(Sheet1!W902="Information Technology Services Dept.",1024,IF(Sheet1!W902="City Clerk and Solicitor Dept",1953,"No")))</f>
        <v>#VALUE!</v>
      </c>
      <c r="AB902" s="5" t="s">
        <v>96</v>
      </c>
      <c r="AC902" t="e">
        <f>IF(Sheet1!W902="Councillors",4608,IF(Sheet1!W902="Information Technology Services Dept.",921,IF(Sheet1!W902="City Clerk and Solicitor Dept",1855,"No")))</f>
        <v>#VALUE!</v>
      </c>
      <c r="AD902" t="e">
        <f t="shared" si="87"/>
        <v>#VALUE!</v>
      </c>
      <c r="AE902" t="str">
        <f ca="1">IF(Sheet1!AM902="DC1MDB01","DC1",IF(Sheet1!AM902="DC1MDB02","DC1",IF(Sheet1!AM902="DC1MDB03","DC1",IF(Sheet1!AM902="DC1MDB04","DC1",IF(Sheet1!AM902="DC1MDB05","DC1",IF(Sheet1!AM902="DC1MDB06","DC1",IF(Sheet1!AM902="DC1MDB07","DC1",IF(Sheet1!AM902="DC1MDB08","DC1",IF(Sheet1!AM902="DC1MDB09","DC1",IF(Sheet1!AM902="DC1MDB10","DC1",IF(Sheet1!AM902="DC4MDB01","DC4",IF(Sheet1!AM902="DC4MDB02","DC4",IF(Sheet1!AM902="DC4MDB03","DC4",IF(Sheet1!AM902="DC4MDB04","DC4",IF(Sheet1!AM902="DC4MDB05","DC4",IF(Sheet1!AM902="DC4MDB06","DC4",IF(Sheet1!AM902="DC4MDB07","DC4",IF(Sheet1!AM902="DC4MDB08","DC4",IF(Sheet1!AM902="DC4MDB09","DC4",IF(Sheet1!AM902="DC4MDB10","DC4","$False"))))))))))))))))))))</f>
        <v>DC1</v>
      </c>
      <c r="AF902" t="s">
        <v>35</v>
      </c>
      <c r="AG902" t="e">
        <f t="shared" si="88"/>
        <v>#VALUE!</v>
      </c>
      <c r="AH902" t="e">
        <f t="shared" si="89"/>
        <v>#VALUE!</v>
      </c>
      <c r="AI902" t="s">
        <v>11</v>
      </c>
      <c r="AJ902" t="s">
        <v>12</v>
      </c>
      <c r="AK902" t="s">
        <v>13</v>
      </c>
      <c r="AL902" t="s">
        <v>14</v>
      </c>
      <c r="AM902" t="s">
        <v>5</v>
      </c>
      <c r="AN902" t="s">
        <v>15</v>
      </c>
      <c r="AO902" t="s">
        <v>16</v>
      </c>
      <c r="AP902" t="s">
        <v>17</v>
      </c>
      <c r="AQ902" t="s">
        <v>18</v>
      </c>
      <c r="AR902" t="s">
        <v>19</v>
      </c>
    </row>
    <row r="903" spans="1:44" ht="13.5" customHeight="1">
      <c r="A903" s="7"/>
      <c r="B903" s="7"/>
      <c r="C903" s="7"/>
      <c r="D903" s="8"/>
      <c r="F903" s="9" t="str">
        <f>(Sheet1!AE903)</f>
        <v/>
      </c>
      <c r="G903" t="str">
        <f>IF(OR(Sheet1!AH903="Yes",Sheet1!AF903="Yes"),"\\CMFP538\"&amp;Sheet1!AK903,"")</f>
        <v/>
      </c>
      <c r="H903" t="str">
        <f>IF(G903="","",Sheet1!AK903)</f>
        <v/>
      </c>
      <c r="I903" t="str">
        <f>IF(G903="","",Sheet1!AJ903)</f>
        <v/>
      </c>
      <c r="J903" t="e">
        <f>PROPER(Sheet1!Z903)</f>
        <v>#VALUE!</v>
      </c>
      <c r="K903" t="e">
        <f>PROPER(TRIM(IF(ISERROR(Sheet1!N903),Sheet1!Q903,Sheet1!N903)))</f>
        <v>#VALUE!</v>
      </c>
      <c r="L903" t="e">
        <f>PROPER(Sheet1!V903)</f>
        <v>#VALUE!</v>
      </c>
      <c r="M903" t="str">
        <f>TRIM(IF(ISERROR(Sheet1!P903),"",Sheet1!P903))</f>
        <v/>
      </c>
      <c r="N903" s="6" t="e">
        <f>(Sheet1!AA903)</f>
        <v>#VALUE!</v>
      </c>
      <c r="O903" s="6" t="e">
        <f t="shared" si="85"/>
        <v>#VALUE!</v>
      </c>
      <c r="P903" s="6" t="e">
        <f>IF(Sheet1!X903="No","No",IF(Sheet1!X903="","No","Yes"))</f>
        <v>#VALUE!</v>
      </c>
      <c r="Q903" t="e">
        <f>(Sheet1!AB903)</f>
        <v>#VALUE!</v>
      </c>
      <c r="R903" s="6" t="e">
        <f>IF(Sheet1!F903=FALSE,Q903,Sheet1!G903&amp;Sheet1!F903)</f>
        <v>#VALUE!</v>
      </c>
      <c r="S903" s="6" t="e">
        <f t="shared" si="86"/>
        <v>#VALUE!</v>
      </c>
      <c r="T903" s="6" t="e">
        <f>IF(Sheet1!A903=0,"C=US;A= ;P=Regional Municip;O=Lisgar;S="&amp;K903&amp;";"&amp;"G="&amp;L903&amp;";"&amp;"I="&amp;M903&amp;";","C=US;A= ;P=Regional Municip;O=Lisgar;S="&amp;K903&amp;";"&amp;"G="&amp;L903&amp;Sheet1!A903&amp;";"&amp;"I="&amp;M903&amp;";")</f>
        <v>#N/A</v>
      </c>
      <c r="U903" t="str">
        <f ca="1">(Sheet1!AM903)</f>
        <v>DC1MDB09</v>
      </c>
      <c r="V903" t="e">
        <f>(Sheet1!AC903)</f>
        <v>#VALUE!</v>
      </c>
      <c r="W903" t="e">
        <f>Sheet3!D903</f>
        <v>#VALUE!</v>
      </c>
      <c r="X903" t="e">
        <f>Sheet3!E903</f>
        <v>#VALUE!</v>
      </c>
      <c r="Y903" t="str">
        <f t="shared" si="84"/>
        <v/>
      </c>
      <c r="Z903" t="str">
        <f>IF(ISERROR(Sheet1!AI903),"",Sheet1!AI903)</f>
        <v/>
      </c>
      <c r="AA903" t="e">
        <f>IF(Sheet1!W903="Councillors",5120,IF(Sheet1!W903="Information Technology Services Dept.",1024,IF(Sheet1!W903="City Clerk and Solicitor Dept",1953,"No")))</f>
        <v>#VALUE!</v>
      </c>
      <c r="AB903" s="5" t="s">
        <v>96</v>
      </c>
      <c r="AC903" t="e">
        <f>IF(Sheet1!W903="Councillors",4608,IF(Sheet1!W903="Information Technology Services Dept.",921,IF(Sheet1!W903="City Clerk and Solicitor Dept",1855,"No")))</f>
        <v>#VALUE!</v>
      </c>
      <c r="AD903" t="e">
        <f t="shared" si="87"/>
        <v>#VALUE!</v>
      </c>
      <c r="AE903" t="str">
        <f ca="1">IF(Sheet1!AM903="DC1MDB01","DC1",IF(Sheet1!AM903="DC1MDB02","DC1",IF(Sheet1!AM903="DC1MDB03","DC1",IF(Sheet1!AM903="DC1MDB04","DC1",IF(Sheet1!AM903="DC1MDB05","DC1",IF(Sheet1!AM903="DC1MDB06","DC1",IF(Sheet1!AM903="DC1MDB07","DC1",IF(Sheet1!AM903="DC1MDB08","DC1",IF(Sheet1!AM903="DC1MDB09","DC1",IF(Sheet1!AM903="DC1MDB10","DC1",IF(Sheet1!AM903="DC4MDB01","DC4",IF(Sheet1!AM903="DC4MDB02","DC4",IF(Sheet1!AM903="DC4MDB03","DC4",IF(Sheet1!AM903="DC4MDB04","DC4",IF(Sheet1!AM903="DC4MDB05","DC4",IF(Sheet1!AM903="DC4MDB06","DC4",IF(Sheet1!AM903="DC4MDB07","DC4",IF(Sheet1!AM903="DC4MDB08","DC4",IF(Sheet1!AM903="DC4MDB09","DC4",IF(Sheet1!AM903="DC4MDB10","DC4","$False"))))))))))))))))))))</f>
        <v>DC1</v>
      </c>
      <c r="AF903" t="s">
        <v>35</v>
      </c>
      <c r="AG903" t="e">
        <f t="shared" si="88"/>
        <v>#VALUE!</v>
      </c>
      <c r="AH903" t="e">
        <f t="shared" si="89"/>
        <v>#VALUE!</v>
      </c>
      <c r="AI903" t="s">
        <v>11</v>
      </c>
      <c r="AJ903" t="s">
        <v>12</v>
      </c>
      <c r="AK903" t="s">
        <v>13</v>
      </c>
      <c r="AL903" t="s">
        <v>14</v>
      </c>
      <c r="AM903" t="s">
        <v>5</v>
      </c>
      <c r="AN903" t="s">
        <v>15</v>
      </c>
      <c r="AO903" t="s">
        <v>16</v>
      </c>
      <c r="AP903" t="s">
        <v>17</v>
      </c>
      <c r="AQ903" t="s">
        <v>18</v>
      </c>
      <c r="AR903" t="s">
        <v>19</v>
      </c>
    </row>
    <row r="904" spans="1:44" ht="13.5" customHeight="1">
      <c r="A904" s="7"/>
      <c r="B904" s="7"/>
      <c r="C904" s="7"/>
      <c r="D904" s="8"/>
      <c r="F904" s="9" t="str">
        <f>(Sheet1!AE904)</f>
        <v/>
      </c>
      <c r="G904" t="str">
        <f>IF(OR(Sheet1!AH904="Yes",Sheet1!AF904="Yes"),"\\CMFP538\"&amp;Sheet1!AK904,"")</f>
        <v/>
      </c>
      <c r="H904" t="str">
        <f>IF(G904="","",Sheet1!AK904)</f>
        <v/>
      </c>
      <c r="I904" t="str">
        <f>IF(G904="","",Sheet1!AJ904)</f>
        <v/>
      </c>
      <c r="J904" t="e">
        <f>PROPER(Sheet1!Z904)</f>
        <v>#VALUE!</v>
      </c>
      <c r="K904" t="e">
        <f>PROPER(TRIM(IF(ISERROR(Sheet1!N904),Sheet1!Q904,Sheet1!N904)))</f>
        <v>#VALUE!</v>
      </c>
      <c r="L904" t="e">
        <f>PROPER(Sheet1!V904)</f>
        <v>#VALUE!</v>
      </c>
      <c r="M904" t="str">
        <f>TRIM(IF(ISERROR(Sheet1!P904),"",Sheet1!P904))</f>
        <v/>
      </c>
      <c r="N904" s="6" t="e">
        <f>(Sheet1!AA904)</f>
        <v>#VALUE!</v>
      </c>
      <c r="O904" s="6" t="e">
        <f t="shared" si="85"/>
        <v>#VALUE!</v>
      </c>
      <c r="P904" s="6" t="e">
        <f>IF(Sheet1!X904="No","No",IF(Sheet1!X904="","No","Yes"))</f>
        <v>#VALUE!</v>
      </c>
      <c r="Q904" t="e">
        <f>(Sheet1!AB904)</f>
        <v>#VALUE!</v>
      </c>
      <c r="R904" s="6" t="e">
        <f>IF(Sheet1!F904=FALSE,Q904,Sheet1!G904&amp;Sheet1!F904)</f>
        <v>#VALUE!</v>
      </c>
      <c r="S904" s="6" t="e">
        <f t="shared" si="86"/>
        <v>#VALUE!</v>
      </c>
      <c r="T904" s="6" t="e">
        <f>IF(Sheet1!A904=0,"C=US;A= ;P=Regional Municip;O=Lisgar;S="&amp;K904&amp;";"&amp;"G="&amp;L904&amp;";"&amp;"I="&amp;M904&amp;";","C=US;A= ;P=Regional Municip;O=Lisgar;S="&amp;K904&amp;";"&amp;"G="&amp;L904&amp;Sheet1!A904&amp;";"&amp;"I="&amp;M904&amp;";")</f>
        <v>#N/A</v>
      </c>
      <c r="U904" t="str">
        <f ca="1">(Sheet1!AM904)</f>
        <v>DC4MDB02</v>
      </c>
      <c r="V904" t="e">
        <f>(Sheet1!AC904)</f>
        <v>#VALUE!</v>
      </c>
      <c r="W904" t="e">
        <f>Sheet3!D904</f>
        <v>#VALUE!</v>
      </c>
      <c r="X904" t="e">
        <f>Sheet3!E904</f>
        <v>#VALUE!</v>
      </c>
      <c r="Y904" t="str">
        <f t="shared" si="84"/>
        <v/>
      </c>
      <c r="Z904" t="str">
        <f>IF(ISERROR(Sheet1!AI904),"",Sheet1!AI904)</f>
        <v/>
      </c>
      <c r="AA904" t="e">
        <f>IF(Sheet1!W904="Councillors",5120,IF(Sheet1!W904="Information Technology Services Dept.",1024,IF(Sheet1!W904="City Clerk and Solicitor Dept",1953,"No")))</f>
        <v>#VALUE!</v>
      </c>
      <c r="AB904" s="5" t="s">
        <v>96</v>
      </c>
      <c r="AC904" t="e">
        <f>IF(Sheet1!W904="Councillors",4608,IF(Sheet1!W904="Information Technology Services Dept.",921,IF(Sheet1!W904="City Clerk and Solicitor Dept",1855,"No")))</f>
        <v>#VALUE!</v>
      </c>
      <c r="AD904" t="e">
        <f t="shared" si="87"/>
        <v>#VALUE!</v>
      </c>
      <c r="AE904" t="str">
        <f ca="1">IF(Sheet1!AM904="DC1MDB01","DC1",IF(Sheet1!AM904="DC1MDB02","DC1",IF(Sheet1!AM904="DC1MDB03","DC1",IF(Sheet1!AM904="DC1MDB04","DC1",IF(Sheet1!AM904="DC1MDB05","DC1",IF(Sheet1!AM904="DC1MDB06","DC1",IF(Sheet1!AM904="DC1MDB07","DC1",IF(Sheet1!AM904="DC1MDB08","DC1",IF(Sheet1!AM904="DC1MDB09","DC1",IF(Sheet1!AM904="DC1MDB10","DC1",IF(Sheet1!AM904="DC4MDB01","DC4",IF(Sheet1!AM904="DC4MDB02","DC4",IF(Sheet1!AM904="DC4MDB03","DC4",IF(Sheet1!AM904="DC4MDB04","DC4",IF(Sheet1!AM904="DC4MDB05","DC4",IF(Sheet1!AM904="DC4MDB06","DC4",IF(Sheet1!AM904="DC4MDB07","DC4",IF(Sheet1!AM904="DC4MDB08","DC4",IF(Sheet1!AM904="DC4MDB09","DC4",IF(Sheet1!AM904="DC4MDB10","DC4","$False"))))))))))))))))))))</f>
        <v>DC4</v>
      </c>
      <c r="AF904" t="s">
        <v>35</v>
      </c>
      <c r="AG904" t="e">
        <f t="shared" si="88"/>
        <v>#VALUE!</v>
      </c>
      <c r="AH904" t="e">
        <f t="shared" si="89"/>
        <v>#VALUE!</v>
      </c>
      <c r="AI904" t="s">
        <v>11</v>
      </c>
      <c r="AJ904" t="s">
        <v>12</v>
      </c>
      <c r="AK904" t="s">
        <v>13</v>
      </c>
      <c r="AL904" t="s">
        <v>14</v>
      </c>
      <c r="AM904" t="s">
        <v>5</v>
      </c>
      <c r="AN904" t="s">
        <v>15</v>
      </c>
      <c r="AO904" t="s">
        <v>16</v>
      </c>
      <c r="AP904" t="s">
        <v>17</v>
      </c>
      <c r="AQ904" t="s">
        <v>18</v>
      </c>
      <c r="AR904" t="s">
        <v>19</v>
      </c>
    </row>
    <row r="905" spans="1:44" ht="13.5" customHeight="1">
      <c r="A905" s="7"/>
      <c r="B905" s="7"/>
      <c r="C905" s="7"/>
      <c r="D905" s="8"/>
      <c r="F905" s="9" t="str">
        <f>(Sheet1!AE905)</f>
        <v/>
      </c>
      <c r="G905" t="str">
        <f>IF(OR(Sheet1!AH905="Yes",Sheet1!AF905="Yes"),"\\CMFP538\"&amp;Sheet1!AK905,"")</f>
        <v/>
      </c>
      <c r="H905" t="str">
        <f>IF(G905="","",Sheet1!AK905)</f>
        <v/>
      </c>
      <c r="I905" t="str">
        <f>IF(G905="","",Sheet1!AJ905)</f>
        <v/>
      </c>
      <c r="J905" t="e">
        <f>PROPER(Sheet1!Z905)</f>
        <v>#VALUE!</v>
      </c>
      <c r="K905" t="e">
        <f>PROPER(TRIM(IF(ISERROR(Sheet1!N905),Sheet1!Q905,Sheet1!N905)))</f>
        <v>#VALUE!</v>
      </c>
      <c r="L905" t="e">
        <f>PROPER(Sheet1!V905)</f>
        <v>#VALUE!</v>
      </c>
      <c r="M905" t="str">
        <f>TRIM(IF(ISERROR(Sheet1!P905),"",Sheet1!P905))</f>
        <v/>
      </c>
      <c r="N905" s="6" t="e">
        <f>(Sheet1!AA905)</f>
        <v>#VALUE!</v>
      </c>
      <c r="O905" s="6" t="e">
        <f t="shared" si="85"/>
        <v>#VALUE!</v>
      </c>
      <c r="P905" s="6" t="e">
        <f>IF(Sheet1!X905="No","No",IF(Sheet1!X905="","No","Yes"))</f>
        <v>#VALUE!</v>
      </c>
      <c r="Q905" t="e">
        <f>(Sheet1!AB905)</f>
        <v>#VALUE!</v>
      </c>
      <c r="R905" s="6" t="e">
        <f>IF(Sheet1!F905=FALSE,Q905,Sheet1!G905&amp;Sheet1!F905)</f>
        <v>#VALUE!</v>
      </c>
      <c r="S905" s="6" t="e">
        <f t="shared" si="86"/>
        <v>#VALUE!</v>
      </c>
      <c r="T905" s="6" t="e">
        <f>IF(Sheet1!A905=0,"C=US;A= ;P=Regional Municip;O=Lisgar;S="&amp;K905&amp;";"&amp;"G="&amp;L905&amp;";"&amp;"I="&amp;M905&amp;";","C=US;A= ;P=Regional Municip;O=Lisgar;S="&amp;K905&amp;";"&amp;"G="&amp;L905&amp;Sheet1!A905&amp;";"&amp;"I="&amp;M905&amp;";")</f>
        <v>#N/A</v>
      </c>
      <c r="U905" t="str">
        <f ca="1">(Sheet1!AM905)</f>
        <v>DC4MDB05</v>
      </c>
      <c r="V905" t="e">
        <f>(Sheet1!AC905)</f>
        <v>#VALUE!</v>
      </c>
      <c r="W905" t="e">
        <f>Sheet3!D905</f>
        <v>#VALUE!</v>
      </c>
      <c r="X905" t="e">
        <f>Sheet3!E905</f>
        <v>#VALUE!</v>
      </c>
      <c r="Y905" t="str">
        <f t="shared" si="84"/>
        <v/>
      </c>
      <c r="Z905" t="str">
        <f>IF(ISERROR(Sheet1!AI905),"",Sheet1!AI905)</f>
        <v/>
      </c>
      <c r="AA905" t="e">
        <f>IF(Sheet1!W905="Councillors",5120,IF(Sheet1!W905="Information Technology Services Dept.",1024,IF(Sheet1!W905="City Clerk and Solicitor Dept",1953,"No")))</f>
        <v>#VALUE!</v>
      </c>
      <c r="AB905" s="5" t="s">
        <v>96</v>
      </c>
      <c r="AC905" t="e">
        <f>IF(Sheet1!W905="Councillors",4608,IF(Sheet1!W905="Information Technology Services Dept.",921,IF(Sheet1!W905="City Clerk and Solicitor Dept",1855,"No")))</f>
        <v>#VALUE!</v>
      </c>
      <c r="AD905" t="e">
        <f t="shared" si="87"/>
        <v>#VALUE!</v>
      </c>
      <c r="AE905" t="str">
        <f ca="1">IF(Sheet1!AM905="DC1MDB01","DC1",IF(Sheet1!AM905="DC1MDB02","DC1",IF(Sheet1!AM905="DC1MDB03","DC1",IF(Sheet1!AM905="DC1MDB04","DC1",IF(Sheet1!AM905="DC1MDB05","DC1",IF(Sheet1!AM905="DC1MDB06","DC1",IF(Sheet1!AM905="DC1MDB07","DC1",IF(Sheet1!AM905="DC1MDB08","DC1",IF(Sheet1!AM905="DC1MDB09","DC1",IF(Sheet1!AM905="DC1MDB10","DC1",IF(Sheet1!AM905="DC4MDB01","DC4",IF(Sheet1!AM905="DC4MDB02","DC4",IF(Sheet1!AM905="DC4MDB03","DC4",IF(Sheet1!AM905="DC4MDB04","DC4",IF(Sheet1!AM905="DC4MDB05","DC4",IF(Sheet1!AM905="DC4MDB06","DC4",IF(Sheet1!AM905="DC4MDB07","DC4",IF(Sheet1!AM905="DC4MDB08","DC4",IF(Sheet1!AM905="DC4MDB09","DC4",IF(Sheet1!AM905="DC4MDB10","DC4","$False"))))))))))))))))))))</f>
        <v>DC4</v>
      </c>
      <c r="AF905" t="s">
        <v>35</v>
      </c>
      <c r="AG905" t="e">
        <f t="shared" si="88"/>
        <v>#VALUE!</v>
      </c>
      <c r="AH905" t="e">
        <f t="shared" si="89"/>
        <v>#VALUE!</v>
      </c>
      <c r="AI905" t="s">
        <v>11</v>
      </c>
      <c r="AJ905" t="s">
        <v>12</v>
      </c>
      <c r="AK905" t="s">
        <v>13</v>
      </c>
      <c r="AL905" t="s">
        <v>14</v>
      </c>
      <c r="AM905" t="s">
        <v>5</v>
      </c>
      <c r="AN905" t="s">
        <v>15</v>
      </c>
      <c r="AO905" t="s">
        <v>16</v>
      </c>
      <c r="AP905" t="s">
        <v>17</v>
      </c>
      <c r="AQ905" t="s">
        <v>18</v>
      </c>
      <c r="AR905" t="s">
        <v>19</v>
      </c>
    </row>
    <row r="906" spans="1:44" ht="13.5" customHeight="1">
      <c r="A906" s="7"/>
      <c r="B906" s="7"/>
      <c r="C906" s="7"/>
      <c r="D906" s="8"/>
      <c r="F906" s="9" t="str">
        <f>(Sheet1!AE906)</f>
        <v/>
      </c>
      <c r="G906" t="str">
        <f>IF(OR(Sheet1!AH906="Yes",Sheet1!AF906="Yes"),"\\CMFP538\"&amp;Sheet1!AK906,"")</f>
        <v/>
      </c>
      <c r="H906" t="str">
        <f>IF(G906="","",Sheet1!AK906)</f>
        <v/>
      </c>
      <c r="I906" t="str">
        <f>IF(G906="","",Sheet1!AJ906)</f>
        <v/>
      </c>
      <c r="J906" t="e">
        <f>PROPER(Sheet1!Z906)</f>
        <v>#VALUE!</v>
      </c>
      <c r="K906" t="e">
        <f>PROPER(TRIM(IF(ISERROR(Sheet1!N906),Sheet1!Q906,Sheet1!N906)))</f>
        <v>#VALUE!</v>
      </c>
      <c r="L906" t="e">
        <f>PROPER(Sheet1!V906)</f>
        <v>#VALUE!</v>
      </c>
      <c r="M906" t="str">
        <f>TRIM(IF(ISERROR(Sheet1!P906),"",Sheet1!P906))</f>
        <v/>
      </c>
      <c r="N906" s="6" t="e">
        <f>(Sheet1!AA906)</f>
        <v>#VALUE!</v>
      </c>
      <c r="O906" s="6" t="e">
        <f t="shared" si="85"/>
        <v>#VALUE!</v>
      </c>
      <c r="P906" s="6" t="e">
        <f>IF(Sheet1!X906="No","No",IF(Sheet1!X906="","No","Yes"))</f>
        <v>#VALUE!</v>
      </c>
      <c r="Q906" t="e">
        <f>(Sheet1!AB906)</f>
        <v>#VALUE!</v>
      </c>
      <c r="R906" s="6" t="e">
        <f>IF(Sheet1!F906=FALSE,Q906,Sheet1!G906&amp;Sheet1!F906)</f>
        <v>#VALUE!</v>
      </c>
      <c r="S906" s="6" t="e">
        <f t="shared" si="86"/>
        <v>#VALUE!</v>
      </c>
      <c r="T906" s="6" t="e">
        <f>IF(Sheet1!A906=0,"C=US;A= ;P=Regional Municip;O=Lisgar;S="&amp;K906&amp;";"&amp;"G="&amp;L906&amp;";"&amp;"I="&amp;M906&amp;";","C=US;A= ;P=Regional Municip;O=Lisgar;S="&amp;K906&amp;";"&amp;"G="&amp;L906&amp;Sheet1!A906&amp;";"&amp;"I="&amp;M906&amp;";")</f>
        <v>#N/A</v>
      </c>
      <c r="U906" t="str">
        <f ca="1">(Sheet1!AM906)</f>
        <v>DC4MDB08</v>
      </c>
      <c r="V906" t="e">
        <f>(Sheet1!AC906)</f>
        <v>#VALUE!</v>
      </c>
      <c r="W906" t="e">
        <f>Sheet3!D906</f>
        <v>#VALUE!</v>
      </c>
      <c r="X906" t="e">
        <f>Sheet3!E906</f>
        <v>#VALUE!</v>
      </c>
      <c r="Y906" t="str">
        <f t="shared" si="84"/>
        <v/>
      </c>
      <c r="Z906" t="str">
        <f>IF(ISERROR(Sheet1!AI906),"",Sheet1!AI906)</f>
        <v/>
      </c>
      <c r="AA906" t="e">
        <f>IF(Sheet1!W906="Councillors",5120,IF(Sheet1!W906="Information Technology Services Dept.",1024,IF(Sheet1!W906="City Clerk and Solicitor Dept",1953,"No")))</f>
        <v>#VALUE!</v>
      </c>
      <c r="AB906" s="5" t="s">
        <v>96</v>
      </c>
      <c r="AC906" t="e">
        <f>IF(Sheet1!W906="Councillors",4608,IF(Sheet1!W906="Information Technology Services Dept.",921,IF(Sheet1!W906="City Clerk and Solicitor Dept",1855,"No")))</f>
        <v>#VALUE!</v>
      </c>
      <c r="AD906" t="e">
        <f t="shared" si="87"/>
        <v>#VALUE!</v>
      </c>
      <c r="AE906" t="str">
        <f ca="1">IF(Sheet1!AM906="DC1MDB01","DC1",IF(Sheet1!AM906="DC1MDB02","DC1",IF(Sheet1!AM906="DC1MDB03","DC1",IF(Sheet1!AM906="DC1MDB04","DC1",IF(Sheet1!AM906="DC1MDB05","DC1",IF(Sheet1!AM906="DC1MDB06","DC1",IF(Sheet1!AM906="DC1MDB07","DC1",IF(Sheet1!AM906="DC1MDB08","DC1",IF(Sheet1!AM906="DC1MDB09","DC1",IF(Sheet1!AM906="DC1MDB10","DC1",IF(Sheet1!AM906="DC4MDB01","DC4",IF(Sheet1!AM906="DC4MDB02","DC4",IF(Sheet1!AM906="DC4MDB03","DC4",IF(Sheet1!AM906="DC4MDB04","DC4",IF(Sheet1!AM906="DC4MDB05","DC4",IF(Sheet1!AM906="DC4MDB06","DC4",IF(Sheet1!AM906="DC4MDB07","DC4",IF(Sheet1!AM906="DC4MDB08","DC4",IF(Sheet1!AM906="DC4MDB09","DC4",IF(Sheet1!AM906="DC4MDB10","DC4","$False"))))))))))))))))))))</f>
        <v>DC4</v>
      </c>
      <c r="AF906" t="s">
        <v>35</v>
      </c>
      <c r="AG906" t="e">
        <f t="shared" si="88"/>
        <v>#VALUE!</v>
      </c>
      <c r="AH906" t="e">
        <f t="shared" si="89"/>
        <v>#VALUE!</v>
      </c>
      <c r="AI906" t="s">
        <v>11</v>
      </c>
      <c r="AJ906" t="s">
        <v>12</v>
      </c>
      <c r="AK906" t="s">
        <v>13</v>
      </c>
      <c r="AL906" t="s">
        <v>14</v>
      </c>
      <c r="AM906" t="s">
        <v>5</v>
      </c>
      <c r="AN906" t="s">
        <v>15</v>
      </c>
      <c r="AO906" t="s">
        <v>16</v>
      </c>
      <c r="AP906" t="s">
        <v>17</v>
      </c>
      <c r="AQ906" t="s">
        <v>18</v>
      </c>
      <c r="AR906" t="s">
        <v>19</v>
      </c>
    </row>
    <row r="907" spans="1:44" ht="13.5" customHeight="1">
      <c r="A907" s="7"/>
      <c r="B907" s="7"/>
      <c r="C907" s="7"/>
      <c r="D907" s="8"/>
      <c r="F907" s="9" t="str">
        <f>(Sheet1!AE907)</f>
        <v/>
      </c>
      <c r="G907" t="str">
        <f>IF(OR(Sheet1!AH907="Yes",Sheet1!AF907="Yes"),"\\CMFP538\"&amp;Sheet1!AK907,"")</f>
        <v/>
      </c>
      <c r="H907" t="str">
        <f>IF(G907="","",Sheet1!AK907)</f>
        <v/>
      </c>
      <c r="I907" t="str">
        <f>IF(G907="","",Sheet1!AJ907)</f>
        <v/>
      </c>
      <c r="J907" t="e">
        <f>PROPER(Sheet1!Z907)</f>
        <v>#VALUE!</v>
      </c>
      <c r="K907" t="e">
        <f>PROPER(TRIM(IF(ISERROR(Sheet1!N907),Sheet1!Q907,Sheet1!N907)))</f>
        <v>#VALUE!</v>
      </c>
      <c r="L907" t="e">
        <f>PROPER(Sheet1!V907)</f>
        <v>#VALUE!</v>
      </c>
      <c r="M907" t="str">
        <f>TRIM(IF(ISERROR(Sheet1!P907),"",Sheet1!P907))</f>
        <v/>
      </c>
      <c r="N907" s="6" t="e">
        <f>(Sheet1!AA907)</f>
        <v>#VALUE!</v>
      </c>
      <c r="O907" s="6" t="e">
        <f t="shared" si="85"/>
        <v>#VALUE!</v>
      </c>
      <c r="P907" s="6" t="e">
        <f>IF(Sheet1!X907="No","No",IF(Sheet1!X907="","No","Yes"))</f>
        <v>#VALUE!</v>
      </c>
      <c r="Q907" t="e">
        <f>(Sheet1!AB907)</f>
        <v>#VALUE!</v>
      </c>
      <c r="R907" s="6" t="e">
        <f>IF(Sheet1!F907=FALSE,Q907,Sheet1!G907&amp;Sheet1!F907)</f>
        <v>#VALUE!</v>
      </c>
      <c r="S907" s="6" t="e">
        <f t="shared" si="86"/>
        <v>#VALUE!</v>
      </c>
      <c r="T907" s="6" t="e">
        <f>IF(Sheet1!A907=0,"C=US;A= ;P=Regional Municip;O=Lisgar;S="&amp;K907&amp;";"&amp;"G="&amp;L907&amp;";"&amp;"I="&amp;M907&amp;";","C=US;A= ;P=Regional Municip;O=Lisgar;S="&amp;K907&amp;";"&amp;"G="&amp;L907&amp;Sheet1!A907&amp;";"&amp;"I="&amp;M907&amp;";")</f>
        <v>#N/A</v>
      </c>
      <c r="U907" t="str">
        <f ca="1">(Sheet1!AM907)</f>
        <v>DC4MDB01</v>
      </c>
      <c r="V907" t="e">
        <f>(Sheet1!AC907)</f>
        <v>#VALUE!</v>
      </c>
      <c r="W907" t="e">
        <f>Sheet3!D907</f>
        <v>#VALUE!</v>
      </c>
      <c r="X907" t="e">
        <f>Sheet3!E907</f>
        <v>#VALUE!</v>
      </c>
      <c r="Y907" t="str">
        <f t="shared" si="84"/>
        <v/>
      </c>
      <c r="Z907" t="str">
        <f>IF(ISERROR(Sheet1!AI907),"",Sheet1!AI907)</f>
        <v/>
      </c>
      <c r="AA907" t="e">
        <f>IF(Sheet1!W907="Councillors",5120,IF(Sheet1!W907="Information Technology Services Dept.",1024,IF(Sheet1!W907="City Clerk and Solicitor Dept",1953,"No")))</f>
        <v>#VALUE!</v>
      </c>
      <c r="AB907" s="5" t="s">
        <v>96</v>
      </c>
      <c r="AC907" t="e">
        <f>IF(Sheet1!W907="Councillors",4608,IF(Sheet1!W907="Information Technology Services Dept.",921,IF(Sheet1!W907="City Clerk and Solicitor Dept",1855,"No")))</f>
        <v>#VALUE!</v>
      </c>
      <c r="AD907" t="e">
        <f t="shared" si="87"/>
        <v>#VALUE!</v>
      </c>
      <c r="AE907" t="str">
        <f ca="1">IF(Sheet1!AM907="DC1MDB01","DC1",IF(Sheet1!AM907="DC1MDB02","DC1",IF(Sheet1!AM907="DC1MDB03","DC1",IF(Sheet1!AM907="DC1MDB04","DC1",IF(Sheet1!AM907="DC1MDB05","DC1",IF(Sheet1!AM907="DC1MDB06","DC1",IF(Sheet1!AM907="DC1MDB07","DC1",IF(Sheet1!AM907="DC1MDB08","DC1",IF(Sheet1!AM907="DC1MDB09","DC1",IF(Sheet1!AM907="DC1MDB10","DC1",IF(Sheet1!AM907="DC4MDB01","DC4",IF(Sheet1!AM907="DC4MDB02","DC4",IF(Sheet1!AM907="DC4MDB03","DC4",IF(Sheet1!AM907="DC4MDB04","DC4",IF(Sheet1!AM907="DC4MDB05","DC4",IF(Sheet1!AM907="DC4MDB06","DC4",IF(Sheet1!AM907="DC4MDB07","DC4",IF(Sheet1!AM907="DC4MDB08","DC4",IF(Sheet1!AM907="DC4MDB09","DC4",IF(Sheet1!AM907="DC4MDB10","DC4","$False"))))))))))))))))))))</f>
        <v>DC4</v>
      </c>
      <c r="AF907" t="s">
        <v>35</v>
      </c>
      <c r="AG907" t="e">
        <f t="shared" si="88"/>
        <v>#VALUE!</v>
      </c>
      <c r="AH907" t="e">
        <f t="shared" si="89"/>
        <v>#VALUE!</v>
      </c>
      <c r="AI907" t="s">
        <v>11</v>
      </c>
      <c r="AJ907" t="s">
        <v>12</v>
      </c>
      <c r="AK907" t="s">
        <v>13</v>
      </c>
      <c r="AL907" t="s">
        <v>14</v>
      </c>
      <c r="AM907" t="s">
        <v>5</v>
      </c>
      <c r="AN907" t="s">
        <v>15</v>
      </c>
      <c r="AO907" t="s">
        <v>16</v>
      </c>
      <c r="AP907" t="s">
        <v>17</v>
      </c>
      <c r="AQ907" t="s">
        <v>18</v>
      </c>
      <c r="AR907" t="s">
        <v>19</v>
      </c>
    </row>
    <row r="908" spans="1:44" ht="13.5" customHeight="1">
      <c r="A908" s="7"/>
      <c r="B908" s="7"/>
      <c r="C908" s="7"/>
      <c r="D908" s="8"/>
      <c r="F908" s="9" t="str">
        <f>(Sheet1!AE908)</f>
        <v/>
      </c>
      <c r="G908" t="str">
        <f>IF(OR(Sheet1!AH908="Yes",Sheet1!AF908="Yes"),"\\CMFP538\"&amp;Sheet1!AK908,"")</f>
        <v/>
      </c>
      <c r="H908" t="str">
        <f>IF(G908="","",Sheet1!AK908)</f>
        <v/>
      </c>
      <c r="I908" t="str">
        <f>IF(G908="","",Sheet1!AJ908)</f>
        <v/>
      </c>
      <c r="J908" t="e">
        <f>PROPER(Sheet1!Z908)</f>
        <v>#VALUE!</v>
      </c>
      <c r="K908" t="e">
        <f>PROPER(TRIM(IF(ISERROR(Sheet1!N908),Sheet1!Q908,Sheet1!N908)))</f>
        <v>#VALUE!</v>
      </c>
      <c r="L908" t="e">
        <f>PROPER(Sheet1!V908)</f>
        <v>#VALUE!</v>
      </c>
      <c r="M908" t="str">
        <f>TRIM(IF(ISERROR(Sheet1!P908),"",Sheet1!P908))</f>
        <v/>
      </c>
      <c r="N908" s="6" t="e">
        <f>(Sheet1!AA908)</f>
        <v>#VALUE!</v>
      </c>
      <c r="O908" s="6" t="e">
        <f t="shared" si="85"/>
        <v>#VALUE!</v>
      </c>
      <c r="P908" s="6" t="e">
        <f>IF(Sheet1!X908="No","No",IF(Sheet1!X908="","No","Yes"))</f>
        <v>#VALUE!</v>
      </c>
      <c r="Q908" t="e">
        <f>(Sheet1!AB908)</f>
        <v>#VALUE!</v>
      </c>
      <c r="R908" s="6" t="e">
        <f>IF(Sheet1!F908=FALSE,Q908,Sheet1!G908&amp;Sheet1!F908)</f>
        <v>#VALUE!</v>
      </c>
      <c r="S908" s="6" t="e">
        <f t="shared" si="86"/>
        <v>#VALUE!</v>
      </c>
      <c r="T908" s="6" t="e">
        <f>IF(Sheet1!A908=0,"C=US;A= ;P=Regional Municip;O=Lisgar;S="&amp;K908&amp;";"&amp;"G="&amp;L908&amp;";"&amp;"I="&amp;M908&amp;";","C=US;A= ;P=Regional Municip;O=Lisgar;S="&amp;K908&amp;";"&amp;"G="&amp;L908&amp;Sheet1!A908&amp;";"&amp;"I="&amp;M908&amp;";")</f>
        <v>#N/A</v>
      </c>
      <c r="U908" t="str">
        <f ca="1">(Sheet1!AM908)</f>
        <v>DC4MDB05</v>
      </c>
      <c r="V908" t="e">
        <f>(Sheet1!AC908)</f>
        <v>#VALUE!</v>
      </c>
      <c r="W908" t="e">
        <f>Sheet3!D908</f>
        <v>#VALUE!</v>
      </c>
      <c r="X908" t="e">
        <f>Sheet3!E908</f>
        <v>#VALUE!</v>
      </c>
      <c r="Y908" t="str">
        <f t="shared" si="84"/>
        <v/>
      </c>
      <c r="Z908" t="str">
        <f>IF(ISERROR(Sheet1!AI908),"",Sheet1!AI908)</f>
        <v/>
      </c>
      <c r="AA908" t="e">
        <f>IF(Sheet1!W908="Councillors",5120,IF(Sheet1!W908="Information Technology Services Dept.",1024,IF(Sheet1!W908="City Clerk and Solicitor Dept",1953,"No")))</f>
        <v>#VALUE!</v>
      </c>
      <c r="AB908" s="5" t="s">
        <v>96</v>
      </c>
      <c r="AC908" t="e">
        <f>IF(Sheet1!W908="Councillors",4608,IF(Sheet1!W908="Information Technology Services Dept.",921,IF(Sheet1!W908="City Clerk and Solicitor Dept",1855,"No")))</f>
        <v>#VALUE!</v>
      </c>
      <c r="AD908" t="e">
        <f t="shared" si="87"/>
        <v>#VALUE!</v>
      </c>
      <c r="AE908" t="str">
        <f ca="1">IF(Sheet1!AM908="DC1MDB01","DC1",IF(Sheet1!AM908="DC1MDB02","DC1",IF(Sheet1!AM908="DC1MDB03","DC1",IF(Sheet1!AM908="DC1MDB04","DC1",IF(Sheet1!AM908="DC1MDB05","DC1",IF(Sheet1!AM908="DC1MDB06","DC1",IF(Sheet1!AM908="DC1MDB07","DC1",IF(Sheet1!AM908="DC1MDB08","DC1",IF(Sheet1!AM908="DC1MDB09","DC1",IF(Sheet1!AM908="DC1MDB10","DC1",IF(Sheet1!AM908="DC4MDB01","DC4",IF(Sheet1!AM908="DC4MDB02","DC4",IF(Sheet1!AM908="DC4MDB03","DC4",IF(Sheet1!AM908="DC4MDB04","DC4",IF(Sheet1!AM908="DC4MDB05","DC4",IF(Sheet1!AM908="DC4MDB06","DC4",IF(Sheet1!AM908="DC4MDB07","DC4",IF(Sheet1!AM908="DC4MDB08","DC4",IF(Sheet1!AM908="DC4MDB09","DC4",IF(Sheet1!AM908="DC4MDB10","DC4","$False"))))))))))))))))))))</f>
        <v>DC4</v>
      </c>
      <c r="AF908" t="s">
        <v>35</v>
      </c>
      <c r="AG908" t="e">
        <f t="shared" si="88"/>
        <v>#VALUE!</v>
      </c>
      <c r="AH908" t="e">
        <f t="shared" si="89"/>
        <v>#VALUE!</v>
      </c>
      <c r="AI908" t="s">
        <v>11</v>
      </c>
      <c r="AJ908" t="s">
        <v>12</v>
      </c>
      <c r="AK908" t="s">
        <v>13</v>
      </c>
      <c r="AL908" t="s">
        <v>14</v>
      </c>
      <c r="AM908" t="s">
        <v>5</v>
      </c>
      <c r="AN908" t="s">
        <v>15</v>
      </c>
      <c r="AO908" t="s">
        <v>16</v>
      </c>
      <c r="AP908" t="s">
        <v>17</v>
      </c>
      <c r="AQ908" t="s">
        <v>18</v>
      </c>
      <c r="AR908" t="s">
        <v>19</v>
      </c>
    </row>
    <row r="909" spans="1:44" ht="13.5" customHeight="1">
      <c r="A909" s="7"/>
      <c r="B909" s="7"/>
      <c r="C909" s="7"/>
      <c r="D909" s="8"/>
      <c r="F909" s="9" t="str">
        <f>(Sheet1!AE909)</f>
        <v/>
      </c>
      <c r="G909" t="str">
        <f>IF(OR(Sheet1!AH909="Yes",Sheet1!AF909="Yes"),"\\CMFP538\"&amp;Sheet1!AK909,"")</f>
        <v/>
      </c>
      <c r="H909" t="str">
        <f>IF(G909="","",Sheet1!AK909)</f>
        <v/>
      </c>
      <c r="I909" t="str">
        <f>IF(G909="","",Sheet1!AJ909)</f>
        <v/>
      </c>
      <c r="J909" t="e">
        <f>PROPER(Sheet1!Z909)</f>
        <v>#VALUE!</v>
      </c>
      <c r="K909" t="e">
        <f>PROPER(TRIM(IF(ISERROR(Sheet1!N909),Sheet1!Q909,Sheet1!N909)))</f>
        <v>#VALUE!</v>
      </c>
      <c r="L909" t="e">
        <f>PROPER(Sheet1!V909)</f>
        <v>#VALUE!</v>
      </c>
      <c r="M909" t="str">
        <f>TRIM(IF(ISERROR(Sheet1!P909),"",Sheet1!P909))</f>
        <v/>
      </c>
      <c r="N909" s="6" t="e">
        <f>(Sheet1!AA909)</f>
        <v>#VALUE!</v>
      </c>
      <c r="O909" s="6" t="e">
        <f t="shared" si="85"/>
        <v>#VALUE!</v>
      </c>
      <c r="P909" s="6" t="e">
        <f>IF(Sheet1!X909="No","No",IF(Sheet1!X909="","No","Yes"))</f>
        <v>#VALUE!</v>
      </c>
      <c r="Q909" t="e">
        <f>(Sheet1!AB909)</f>
        <v>#VALUE!</v>
      </c>
      <c r="R909" s="6" t="e">
        <f>IF(Sheet1!F909=FALSE,Q909,Sheet1!G909&amp;Sheet1!F909)</f>
        <v>#VALUE!</v>
      </c>
      <c r="S909" s="6" t="e">
        <f t="shared" si="86"/>
        <v>#VALUE!</v>
      </c>
      <c r="T909" s="6" t="e">
        <f>IF(Sheet1!A909=0,"C=US;A= ;P=Regional Municip;O=Lisgar;S="&amp;K909&amp;";"&amp;"G="&amp;L909&amp;";"&amp;"I="&amp;M909&amp;";","C=US;A= ;P=Regional Municip;O=Lisgar;S="&amp;K909&amp;";"&amp;"G="&amp;L909&amp;Sheet1!A909&amp;";"&amp;"I="&amp;M909&amp;";")</f>
        <v>#N/A</v>
      </c>
      <c r="U909" t="str">
        <f ca="1">(Sheet1!AM909)</f>
        <v>DC1MDB07</v>
      </c>
      <c r="V909" t="e">
        <f>(Sheet1!AC909)</f>
        <v>#VALUE!</v>
      </c>
      <c r="W909" t="e">
        <f>Sheet3!D909</f>
        <v>#VALUE!</v>
      </c>
      <c r="X909" t="e">
        <f>Sheet3!E909</f>
        <v>#VALUE!</v>
      </c>
      <c r="Y909" t="str">
        <f t="shared" si="84"/>
        <v/>
      </c>
      <c r="Z909" t="str">
        <f>IF(ISERROR(Sheet1!AI909),"",Sheet1!AI909)</f>
        <v/>
      </c>
      <c r="AA909" t="e">
        <f>IF(Sheet1!W909="Councillors",5120,IF(Sheet1!W909="Information Technology Services Dept.",1024,IF(Sheet1!W909="City Clerk and Solicitor Dept",1953,"No")))</f>
        <v>#VALUE!</v>
      </c>
      <c r="AB909" s="5" t="s">
        <v>96</v>
      </c>
      <c r="AC909" t="e">
        <f>IF(Sheet1!W909="Councillors",4608,IF(Sheet1!W909="Information Technology Services Dept.",921,IF(Sheet1!W909="City Clerk and Solicitor Dept",1855,"No")))</f>
        <v>#VALUE!</v>
      </c>
      <c r="AD909" t="e">
        <f t="shared" si="87"/>
        <v>#VALUE!</v>
      </c>
      <c r="AE909" t="str">
        <f ca="1">IF(Sheet1!AM909="DC1MDB01","DC1",IF(Sheet1!AM909="DC1MDB02","DC1",IF(Sheet1!AM909="DC1MDB03","DC1",IF(Sheet1!AM909="DC1MDB04","DC1",IF(Sheet1!AM909="DC1MDB05","DC1",IF(Sheet1!AM909="DC1MDB06","DC1",IF(Sheet1!AM909="DC1MDB07","DC1",IF(Sheet1!AM909="DC1MDB08","DC1",IF(Sheet1!AM909="DC1MDB09","DC1",IF(Sheet1!AM909="DC1MDB10","DC1",IF(Sheet1!AM909="DC4MDB01","DC4",IF(Sheet1!AM909="DC4MDB02","DC4",IF(Sheet1!AM909="DC4MDB03","DC4",IF(Sheet1!AM909="DC4MDB04","DC4",IF(Sheet1!AM909="DC4MDB05","DC4",IF(Sheet1!AM909="DC4MDB06","DC4",IF(Sheet1!AM909="DC4MDB07","DC4",IF(Sheet1!AM909="DC4MDB08","DC4",IF(Sheet1!AM909="DC4MDB09","DC4",IF(Sheet1!AM909="DC4MDB10","DC4","$False"))))))))))))))))))))</f>
        <v>DC1</v>
      </c>
      <c r="AF909" t="s">
        <v>35</v>
      </c>
      <c r="AG909" t="e">
        <f t="shared" si="88"/>
        <v>#VALUE!</v>
      </c>
      <c r="AH909" t="e">
        <f t="shared" si="89"/>
        <v>#VALUE!</v>
      </c>
      <c r="AI909" t="s">
        <v>11</v>
      </c>
      <c r="AJ909" t="s">
        <v>12</v>
      </c>
      <c r="AK909" t="s">
        <v>13</v>
      </c>
      <c r="AL909" t="s">
        <v>14</v>
      </c>
      <c r="AM909" t="s">
        <v>5</v>
      </c>
      <c r="AN909" t="s">
        <v>15</v>
      </c>
      <c r="AO909" t="s">
        <v>16</v>
      </c>
      <c r="AP909" t="s">
        <v>17</v>
      </c>
      <c r="AQ909" t="s">
        <v>18</v>
      </c>
      <c r="AR909" t="s">
        <v>19</v>
      </c>
    </row>
    <row r="910" spans="1:44" ht="13.5" customHeight="1">
      <c r="A910" s="7"/>
      <c r="B910" s="7"/>
      <c r="C910" s="7"/>
      <c r="D910" s="8"/>
      <c r="F910" s="9" t="str">
        <f>(Sheet1!AE910)</f>
        <v/>
      </c>
      <c r="G910" t="str">
        <f>IF(OR(Sheet1!AH910="Yes",Sheet1!AF910="Yes"),"\\CMFP538\"&amp;Sheet1!AK910,"")</f>
        <v/>
      </c>
      <c r="H910" t="str">
        <f>IF(G910="","",Sheet1!AK910)</f>
        <v/>
      </c>
      <c r="I910" t="str">
        <f>IF(G910="","",Sheet1!AJ910)</f>
        <v/>
      </c>
      <c r="J910" t="e">
        <f>PROPER(Sheet1!Z910)</f>
        <v>#VALUE!</v>
      </c>
      <c r="K910" t="e">
        <f>PROPER(TRIM(IF(ISERROR(Sheet1!N910),Sheet1!Q910,Sheet1!N910)))</f>
        <v>#VALUE!</v>
      </c>
      <c r="L910" t="e">
        <f>PROPER(Sheet1!V910)</f>
        <v>#VALUE!</v>
      </c>
      <c r="M910" t="str">
        <f>TRIM(IF(ISERROR(Sheet1!P910),"",Sheet1!P910))</f>
        <v/>
      </c>
      <c r="N910" s="6" t="e">
        <f>(Sheet1!AA910)</f>
        <v>#VALUE!</v>
      </c>
      <c r="O910" s="6" t="e">
        <f t="shared" si="85"/>
        <v>#VALUE!</v>
      </c>
      <c r="P910" s="6" t="e">
        <f>IF(Sheet1!X910="No","No",IF(Sheet1!X910="","No","Yes"))</f>
        <v>#VALUE!</v>
      </c>
      <c r="Q910" t="e">
        <f>(Sheet1!AB910)</f>
        <v>#VALUE!</v>
      </c>
      <c r="R910" s="6" t="e">
        <f>IF(Sheet1!F910=FALSE,Q910,Sheet1!G910&amp;Sheet1!F910)</f>
        <v>#VALUE!</v>
      </c>
      <c r="S910" s="6" t="e">
        <f t="shared" si="86"/>
        <v>#VALUE!</v>
      </c>
      <c r="T910" s="6" t="e">
        <f>IF(Sheet1!A910=0,"C=US;A= ;P=Regional Municip;O=Lisgar;S="&amp;K910&amp;";"&amp;"G="&amp;L910&amp;";"&amp;"I="&amp;M910&amp;";","C=US;A= ;P=Regional Municip;O=Lisgar;S="&amp;K910&amp;";"&amp;"G="&amp;L910&amp;Sheet1!A910&amp;";"&amp;"I="&amp;M910&amp;";")</f>
        <v>#N/A</v>
      </c>
      <c r="U910" t="str">
        <f ca="1">(Sheet1!AM910)</f>
        <v>DC4MDB10</v>
      </c>
      <c r="V910" t="e">
        <f>(Sheet1!AC910)</f>
        <v>#VALUE!</v>
      </c>
      <c r="W910" t="e">
        <f>Sheet3!D910</f>
        <v>#VALUE!</v>
      </c>
      <c r="X910" t="e">
        <f>Sheet3!E910</f>
        <v>#VALUE!</v>
      </c>
      <c r="Y910" t="str">
        <f t="shared" si="84"/>
        <v/>
      </c>
      <c r="Z910" t="str">
        <f>IF(ISERROR(Sheet1!AI910),"",Sheet1!AI910)</f>
        <v/>
      </c>
      <c r="AA910" t="e">
        <f>IF(Sheet1!W910="Councillors",5120,IF(Sheet1!W910="Information Technology Services Dept.",1024,IF(Sheet1!W910="City Clerk and Solicitor Dept",1953,"No")))</f>
        <v>#VALUE!</v>
      </c>
      <c r="AB910" s="5" t="s">
        <v>96</v>
      </c>
      <c r="AC910" t="e">
        <f>IF(Sheet1!W910="Councillors",4608,IF(Sheet1!W910="Information Technology Services Dept.",921,IF(Sheet1!W910="City Clerk and Solicitor Dept",1855,"No")))</f>
        <v>#VALUE!</v>
      </c>
      <c r="AD910" t="e">
        <f t="shared" si="87"/>
        <v>#VALUE!</v>
      </c>
      <c r="AE910" t="str">
        <f ca="1">IF(Sheet1!AM910="DC1MDB01","DC1",IF(Sheet1!AM910="DC1MDB02","DC1",IF(Sheet1!AM910="DC1MDB03","DC1",IF(Sheet1!AM910="DC1MDB04","DC1",IF(Sheet1!AM910="DC1MDB05","DC1",IF(Sheet1!AM910="DC1MDB06","DC1",IF(Sheet1!AM910="DC1MDB07","DC1",IF(Sheet1!AM910="DC1MDB08","DC1",IF(Sheet1!AM910="DC1MDB09","DC1",IF(Sheet1!AM910="DC1MDB10","DC1",IF(Sheet1!AM910="DC4MDB01","DC4",IF(Sheet1!AM910="DC4MDB02","DC4",IF(Sheet1!AM910="DC4MDB03","DC4",IF(Sheet1!AM910="DC4MDB04","DC4",IF(Sheet1!AM910="DC4MDB05","DC4",IF(Sheet1!AM910="DC4MDB06","DC4",IF(Sheet1!AM910="DC4MDB07","DC4",IF(Sheet1!AM910="DC4MDB08","DC4",IF(Sheet1!AM910="DC4MDB09","DC4",IF(Sheet1!AM910="DC4MDB10","DC4","$False"))))))))))))))))))))</f>
        <v>DC4</v>
      </c>
      <c r="AF910" t="s">
        <v>35</v>
      </c>
      <c r="AG910" t="e">
        <f t="shared" si="88"/>
        <v>#VALUE!</v>
      </c>
      <c r="AH910" t="e">
        <f t="shared" si="89"/>
        <v>#VALUE!</v>
      </c>
      <c r="AI910" t="s">
        <v>11</v>
      </c>
      <c r="AJ910" t="s">
        <v>12</v>
      </c>
      <c r="AK910" t="s">
        <v>13</v>
      </c>
      <c r="AL910" t="s">
        <v>14</v>
      </c>
      <c r="AM910" t="s">
        <v>5</v>
      </c>
      <c r="AN910" t="s">
        <v>15</v>
      </c>
      <c r="AO910" t="s">
        <v>16</v>
      </c>
      <c r="AP910" t="s">
        <v>17</v>
      </c>
      <c r="AQ910" t="s">
        <v>18</v>
      </c>
      <c r="AR910" t="s">
        <v>19</v>
      </c>
    </row>
    <row r="911" spans="1:44" ht="13.5" customHeight="1">
      <c r="A911" s="7"/>
      <c r="B911" s="7"/>
      <c r="C911" s="7"/>
      <c r="D911" s="8"/>
      <c r="F911" s="9" t="str">
        <f>(Sheet1!AE911)</f>
        <v/>
      </c>
      <c r="G911" t="str">
        <f>IF(OR(Sheet1!AH911="Yes",Sheet1!AF911="Yes"),"\\CMFP538\"&amp;Sheet1!AK911,"")</f>
        <v/>
      </c>
      <c r="H911" t="str">
        <f>IF(G911="","",Sheet1!AK911)</f>
        <v/>
      </c>
      <c r="I911" t="str">
        <f>IF(G911="","",Sheet1!AJ911)</f>
        <v/>
      </c>
      <c r="J911" t="e">
        <f>PROPER(Sheet1!Z911)</f>
        <v>#VALUE!</v>
      </c>
      <c r="K911" t="e">
        <f>PROPER(TRIM(IF(ISERROR(Sheet1!N911),Sheet1!Q911,Sheet1!N911)))</f>
        <v>#VALUE!</v>
      </c>
      <c r="L911" t="e">
        <f>PROPER(Sheet1!V911)</f>
        <v>#VALUE!</v>
      </c>
      <c r="M911" t="str">
        <f>TRIM(IF(ISERROR(Sheet1!P911),"",Sheet1!P911))</f>
        <v/>
      </c>
      <c r="N911" s="6" t="e">
        <f>(Sheet1!AA911)</f>
        <v>#VALUE!</v>
      </c>
      <c r="O911" s="6" t="e">
        <f t="shared" si="85"/>
        <v>#VALUE!</v>
      </c>
      <c r="P911" s="6" t="e">
        <f>IF(Sheet1!X911="No","No",IF(Sheet1!X911="","No","Yes"))</f>
        <v>#VALUE!</v>
      </c>
      <c r="Q911" t="e">
        <f>(Sheet1!AB911)</f>
        <v>#VALUE!</v>
      </c>
      <c r="R911" s="6" t="e">
        <f>IF(Sheet1!F911=FALSE,Q911,Sheet1!G911&amp;Sheet1!F911)</f>
        <v>#VALUE!</v>
      </c>
      <c r="S911" s="6" t="e">
        <f t="shared" si="86"/>
        <v>#VALUE!</v>
      </c>
      <c r="T911" s="6" t="e">
        <f>IF(Sheet1!A911=0,"C=US;A= ;P=Regional Municip;O=Lisgar;S="&amp;K911&amp;";"&amp;"G="&amp;L911&amp;";"&amp;"I="&amp;M911&amp;";","C=US;A= ;P=Regional Municip;O=Lisgar;S="&amp;K911&amp;";"&amp;"G="&amp;L911&amp;Sheet1!A911&amp;";"&amp;"I="&amp;M911&amp;";")</f>
        <v>#N/A</v>
      </c>
      <c r="U911" t="str">
        <f ca="1">(Sheet1!AM911)</f>
        <v>DC1MDB09</v>
      </c>
      <c r="V911" t="e">
        <f>(Sheet1!AC911)</f>
        <v>#VALUE!</v>
      </c>
      <c r="W911" t="e">
        <f>Sheet3!D911</f>
        <v>#VALUE!</v>
      </c>
      <c r="X911" t="e">
        <f>Sheet3!E911</f>
        <v>#VALUE!</v>
      </c>
      <c r="Y911" t="str">
        <f t="shared" si="84"/>
        <v/>
      </c>
      <c r="Z911" t="str">
        <f>IF(ISERROR(Sheet1!AI911),"",Sheet1!AI911)</f>
        <v/>
      </c>
      <c r="AA911" t="e">
        <f>IF(Sheet1!W911="Councillors",5120,IF(Sheet1!W911="Information Technology Services Dept.",1024,IF(Sheet1!W911="City Clerk and Solicitor Dept",1953,"No")))</f>
        <v>#VALUE!</v>
      </c>
      <c r="AB911" s="5" t="s">
        <v>96</v>
      </c>
      <c r="AC911" t="e">
        <f>IF(Sheet1!W911="Councillors",4608,IF(Sheet1!W911="Information Technology Services Dept.",921,IF(Sheet1!W911="City Clerk and Solicitor Dept",1855,"No")))</f>
        <v>#VALUE!</v>
      </c>
      <c r="AD911" t="e">
        <f t="shared" si="87"/>
        <v>#VALUE!</v>
      </c>
      <c r="AE911" t="str">
        <f ca="1">IF(Sheet1!AM911="DC1MDB01","DC1",IF(Sheet1!AM911="DC1MDB02","DC1",IF(Sheet1!AM911="DC1MDB03","DC1",IF(Sheet1!AM911="DC1MDB04","DC1",IF(Sheet1!AM911="DC1MDB05","DC1",IF(Sheet1!AM911="DC1MDB06","DC1",IF(Sheet1!AM911="DC1MDB07","DC1",IF(Sheet1!AM911="DC1MDB08","DC1",IF(Sheet1!AM911="DC1MDB09","DC1",IF(Sheet1!AM911="DC1MDB10","DC1",IF(Sheet1!AM911="DC4MDB01","DC4",IF(Sheet1!AM911="DC4MDB02","DC4",IF(Sheet1!AM911="DC4MDB03","DC4",IF(Sheet1!AM911="DC4MDB04","DC4",IF(Sheet1!AM911="DC4MDB05","DC4",IF(Sheet1!AM911="DC4MDB06","DC4",IF(Sheet1!AM911="DC4MDB07","DC4",IF(Sheet1!AM911="DC4MDB08","DC4",IF(Sheet1!AM911="DC4MDB09","DC4",IF(Sheet1!AM911="DC4MDB10","DC4","$False"))))))))))))))))))))</f>
        <v>DC1</v>
      </c>
      <c r="AF911" t="s">
        <v>35</v>
      </c>
      <c r="AG911" t="e">
        <f t="shared" si="88"/>
        <v>#VALUE!</v>
      </c>
      <c r="AH911" t="e">
        <f t="shared" si="89"/>
        <v>#VALUE!</v>
      </c>
      <c r="AI911" t="s">
        <v>11</v>
      </c>
      <c r="AJ911" t="s">
        <v>12</v>
      </c>
      <c r="AK911" t="s">
        <v>13</v>
      </c>
      <c r="AL911" t="s">
        <v>14</v>
      </c>
      <c r="AM911" t="s">
        <v>5</v>
      </c>
      <c r="AN911" t="s">
        <v>15</v>
      </c>
      <c r="AO911" t="s">
        <v>16</v>
      </c>
      <c r="AP911" t="s">
        <v>17</v>
      </c>
      <c r="AQ911" t="s">
        <v>18</v>
      </c>
      <c r="AR911" t="s">
        <v>19</v>
      </c>
    </row>
    <row r="912" spans="1:44" ht="13.5" customHeight="1">
      <c r="A912" s="7"/>
      <c r="B912" s="7"/>
      <c r="C912" s="7"/>
      <c r="D912" s="8"/>
      <c r="F912" s="9" t="str">
        <f>(Sheet1!AE912)</f>
        <v/>
      </c>
      <c r="G912" t="str">
        <f>IF(OR(Sheet1!AH912="Yes",Sheet1!AF912="Yes"),"\\CMFP538\"&amp;Sheet1!AK912,"")</f>
        <v/>
      </c>
      <c r="H912" t="str">
        <f>IF(G912="","",Sheet1!AK912)</f>
        <v/>
      </c>
      <c r="I912" t="str">
        <f>IF(G912="","",Sheet1!AJ912)</f>
        <v/>
      </c>
      <c r="J912" t="e">
        <f>PROPER(Sheet1!Z912)</f>
        <v>#VALUE!</v>
      </c>
      <c r="K912" t="e">
        <f>PROPER(TRIM(IF(ISERROR(Sheet1!N912),Sheet1!Q912,Sheet1!N912)))</f>
        <v>#VALUE!</v>
      </c>
      <c r="L912" t="e">
        <f>PROPER(Sheet1!V912)</f>
        <v>#VALUE!</v>
      </c>
      <c r="M912" t="str">
        <f>TRIM(IF(ISERROR(Sheet1!P912),"",Sheet1!P912))</f>
        <v/>
      </c>
      <c r="N912" s="6" t="e">
        <f>(Sheet1!AA912)</f>
        <v>#VALUE!</v>
      </c>
      <c r="O912" s="6" t="e">
        <f t="shared" si="85"/>
        <v>#VALUE!</v>
      </c>
      <c r="P912" s="6" t="e">
        <f>IF(Sheet1!X912="No","No",IF(Sheet1!X912="","No","Yes"))</f>
        <v>#VALUE!</v>
      </c>
      <c r="Q912" t="e">
        <f>(Sheet1!AB912)</f>
        <v>#VALUE!</v>
      </c>
      <c r="R912" s="6" t="e">
        <f>IF(Sheet1!F912=FALSE,Q912,Sheet1!G912&amp;Sheet1!F912)</f>
        <v>#VALUE!</v>
      </c>
      <c r="S912" s="6" t="e">
        <f t="shared" si="86"/>
        <v>#VALUE!</v>
      </c>
      <c r="T912" s="6" t="e">
        <f>IF(Sheet1!A912=0,"C=US;A= ;P=Regional Municip;O=Lisgar;S="&amp;K912&amp;";"&amp;"G="&amp;L912&amp;";"&amp;"I="&amp;M912&amp;";","C=US;A= ;P=Regional Municip;O=Lisgar;S="&amp;K912&amp;";"&amp;"G="&amp;L912&amp;Sheet1!A912&amp;";"&amp;"I="&amp;M912&amp;";")</f>
        <v>#N/A</v>
      </c>
      <c r="U912" t="str">
        <f ca="1">(Sheet1!AM912)</f>
        <v>DC1MDB04</v>
      </c>
      <c r="V912" t="e">
        <f>(Sheet1!AC912)</f>
        <v>#VALUE!</v>
      </c>
      <c r="W912" t="e">
        <f>Sheet3!D912</f>
        <v>#VALUE!</v>
      </c>
      <c r="X912" t="e">
        <f>Sheet3!E912</f>
        <v>#VALUE!</v>
      </c>
      <c r="Y912" t="str">
        <f t="shared" si="84"/>
        <v/>
      </c>
      <c r="Z912" t="str">
        <f>IF(ISERROR(Sheet1!AI912),"",Sheet1!AI912)</f>
        <v/>
      </c>
      <c r="AA912" t="e">
        <f>IF(Sheet1!W912="Councillors",5120,IF(Sheet1!W912="Information Technology Services Dept.",1024,IF(Sheet1!W912="City Clerk and Solicitor Dept",1953,"No")))</f>
        <v>#VALUE!</v>
      </c>
      <c r="AB912" s="5" t="s">
        <v>96</v>
      </c>
      <c r="AC912" t="e">
        <f>IF(Sheet1!W912="Councillors",4608,IF(Sheet1!W912="Information Technology Services Dept.",921,IF(Sheet1!W912="City Clerk and Solicitor Dept",1855,"No")))</f>
        <v>#VALUE!</v>
      </c>
      <c r="AD912" t="e">
        <f t="shared" si="87"/>
        <v>#VALUE!</v>
      </c>
      <c r="AE912" t="str">
        <f ca="1">IF(Sheet1!AM912="DC1MDB01","DC1",IF(Sheet1!AM912="DC1MDB02","DC1",IF(Sheet1!AM912="DC1MDB03","DC1",IF(Sheet1!AM912="DC1MDB04","DC1",IF(Sheet1!AM912="DC1MDB05","DC1",IF(Sheet1!AM912="DC1MDB06","DC1",IF(Sheet1!AM912="DC1MDB07","DC1",IF(Sheet1!AM912="DC1MDB08","DC1",IF(Sheet1!AM912="DC1MDB09","DC1",IF(Sheet1!AM912="DC1MDB10","DC1",IF(Sheet1!AM912="DC4MDB01","DC4",IF(Sheet1!AM912="DC4MDB02","DC4",IF(Sheet1!AM912="DC4MDB03","DC4",IF(Sheet1!AM912="DC4MDB04","DC4",IF(Sheet1!AM912="DC4MDB05","DC4",IF(Sheet1!AM912="DC4MDB06","DC4",IF(Sheet1!AM912="DC4MDB07","DC4",IF(Sheet1!AM912="DC4MDB08","DC4",IF(Sheet1!AM912="DC4MDB09","DC4",IF(Sheet1!AM912="DC4MDB10","DC4","$False"))))))))))))))))))))</f>
        <v>DC1</v>
      </c>
      <c r="AF912" t="s">
        <v>35</v>
      </c>
      <c r="AG912" t="e">
        <f t="shared" si="88"/>
        <v>#VALUE!</v>
      </c>
      <c r="AH912" t="e">
        <f t="shared" si="89"/>
        <v>#VALUE!</v>
      </c>
      <c r="AI912" t="s">
        <v>11</v>
      </c>
      <c r="AJ912" t="s">
        <v>12</v>
      </c>
      <c r="AK912" t="s">
        <v>13</v>
      </c>
      <c r="AL912" t="s">
        <v>14</v>
      </c>
      <c r="AM912" t="s">
        <v>5</v>
      </c>
      <c r="AN912" t="s">
        <v>15</v>
      </c>
      <c r="AO912" t="s">
        <v>16</v>
      </c>
      <c r="AP912" t="s">
        <v>17</v>
      </c>
      <c r="AQ912" t="s">
        <v>18</v>
      </c>
      <c r="AR912" t="s">
        <v>19</v>
      </c>
    </row>
    <row r="913" spans="1:44" ht="13.5" customHeight="1">
      <c r="A913" s="7"/>
      <c r="B913" s="7"/>
      <c r="C913" s="7"/>
      <c r="D913" s="8"/>
      <c r="F913" s="9" t="str">
        <f>(Sheet1!AE913)</f>
        <v/>
      </c>
      <c r="G913" t="str">
        <f>IF(OR(Sheet1!AH913="Yes",Sheet1!AF913="Yes"),"\\CMFP538\"&amp;Sheet1!AK913,"")</f>
        <v/>
      </c>
      <c r="H913" t="str">
        <f>IF(G913="","",Sheet1!AK913)</f>
        <v/>
      </c>
      <c r="I913" t="str">
        <f>IF(G913="","",Sheet1!AJ913)</f>
        <v/>
      </c>
      <c r="J913" t="e">
        <f>PROPER(Sheet1!Z913)</f>
        <v>#VALUE!</v>
      </c>
      <c r="K913" t="e">
        <f>PROPER(TRIM(IF(ISERROR(Sheet1!N913),Sheet1!Q913,Sheet1!N913)))</f>
        <v>#VALUE!</v>
      </c>
      <c r="L913" t="e">
        <f>PROPER(Sheet1!V913)</f>
        <v>#VALUE!</v>
      </c>
      <c r="M913" t="str">
        <f>TRIM(IF(ISERROR(Sheet1!P913),"",Sheet1!P913))</f>
        <v/>
      </c>
      <c r="N913" s="6" t="e">
        <f>(Sheet1!AA913)</f>
        <v>#VALUE!</v>
      </c>
      <c r="O913" s="6" t="e">
        <f t="shared" si="85"/>
        <v>#VALUE!</v>
      </c>
      <c r="P913" s="6" t="e">
        <f>IF(Sheet1!X913="No","No",IF(Sheet1!X913="","No","Yes"))</f>
        <v>#VALUE!</v>
      </c>
      <c r="Q913" t="e">
        <f>(Sheet1!AB913)</f>
        <v>#VALUE!</v>
      </c>
      <c r="R913" s="6" t="e">
        <f>IF(Sheet1!F913=FALSE,Q913,Sheet1!G913&amp;Sheet1!F913)</f>
        <v>#VALUE!</v>
      </c>
      <c r="S913" s="6" t="e">
        <f t="shared" si="86"/>
        <v>#VALUE!</v>
      </c>
      <c r="T913" s="6" t="e">
        <f>IF(Sheet1!A913=0,"C=US;A= ;P=Regional Municip;O=Lisgar;S="&amp;K913&amp;";"&amp;"G="&amp;L913&amp;";"&amp;"I="&amp;M913&amp;";","C=US;A= ;P=Regional Municip;O=Lisgar;S="&amp;K913&amp;";"&amp;"G="&amp;L913&amp;Sheet1!A913&amp;";"&amp;"I="&amp;M913&amp;";")</f>
        <v>#N/A</v>
      </c>
      <c r="U913" t="str">
        <f ca="1">(Sheet1!AM913)</f>
        <v>DC1MDB07</v>
      </c>
      <c r="V913" t="e">
        <f>(Sheet1!AC913)</f>
        <v>#VALUE!</v>
      </c>
      <c r="W913" t="e">
        <f>Sheet3!D913</f>
        <v>#VALUE!</v>
      </c>
      <c r="X913" t="e">
        <f>Sheet3!E913</f>
        <v>#VALUE!</v>
      </c>
      <c r="Y913" t="str">
        <f t="shared" si="84"/>
        <v/>
      </c>
      <c r="Z913" t="str">
        <f>IF(ISERROR(Sheet1!AI913),"",Sheet1!AI913)</f>
        <v/>
      </c>
      <c r="AA913" t="e">
        <f>IF(Sheet1!W913="Councillors",5120,IF(Sheet1!W913="Information Technology Services Dept.",1024,IF(Sheet1!W913="City Clerk and Solicitor Dept",1953,"No")))</f>
        <v>#VALUE!</v>
      </c>
      <c r="AB913" s="5" t="s">
        <v>96</v>
      </c>
      <c r="AC913" t="e">
        <f>IF(Sheet1!W913="Councillors",4608,IF(Sheet1!W913="Information Technology Services Dept.",921,IF(Sheet1!W913="City Clerk and Solicitor Dept",1855,"No")))</f>
        <v>#VALUE!</v>
      </c>
      <c r="AD913" t="e">
        <f t="shared" si="87"/>
        <v>#VALUE!</v>
      </c>
      <c r="AE913" t="str">
        <f ca="1">IF(Sheet1!AM913="DC1MDB01","DC1",IF(Sheet1!AM913="DC1MDB02","DC1",IF(Sheet1!AM913="DC1MDB03","DC1",IF(Sheet1!AM913="DC1MDB04","DC1",IF(Sheet1!AM913="DC1MDB05","DC1",IF(Sheet1!AM913="DC1MDB06","DC1",IF(Sheet1!AM913="DC1MDB07","DC1",IF(Sheet1!AM913="DC1MDB08","DC1",IF(Sheet1!AM913="DC1MDB09","DC1",IF(Sheet1!AM913="DC1MDB10","DC1",IF(Sheet1!AM913="DC4MDB01","DC4",IF(Sheet1!AM913="DC4MDB02","DC4",IF(Sheet1!AM913="DC4MDB03","DC4",IF(Sheet1!AM913="DC4MDB04","DC4",IF(Sheet1!AM913="DC4MDB05","DC4",IF(Sheet1!AM913="DC4MDB06","DC4",IF(Sheet1!AM913="DC4MDB07","DC4",IF(Sheet1!AM913="DC4MDB08","DC4",IF(Sheet1!AM913="DC4MDB09","DC4",IF(Sheet1!AM913="DC4MDB10","DC4","$False"))))))))))))))))))))</f>
        <v>DC1</v>
      </c>
      <c r="AF913" t="s">
        <v>35</v>
      </c>
      <c r="AG913" t="e">
        <f t="shared" si="88"/>
        <v>#VALUE!</v>
      </c>
      <c r="AH913" t="e">
        <f t="shared" si="89"/>
        <v>#VALUE!</v>
      </c>
      <c r="AI913" t="s">
        <v>11</v>
      </c>
      <c r="AJ913" t="s">
        <v>12</v>
      </c>
      <c r="AK913" t="s">
        <v>13</v>
      </c>
      <c r="AL913" t="s">
        <v>14</v>
      </c>
      <c r="AM913" t="s">
        <v>5</v>
      </c>
      <c r="AN913" t="s">
        <v>15</v>
      </c>
      <c r="AO913" t="s">
        <v>16</v>
      </c>
      <c r="AP913" t="s">
        <v>17</v>
      </c>
      <c r="AQ913" t="s">
        <v>18</v>
      </c>
      <c r="AR913" t="s">
        <v>19</v>
      </c>
    </row>
    <row r="914" spans="1:44" ht="13.5" customHeight="1">
      <c r="A914" s="7"/>
      <c r="B914" s="7"/>
      <c r="C914" s="7"/>
      <c r="D914" s="8"/>
      <c r="F914" s="9" t="str">
        <f>(Sheet1!AE914)</f>
        <v/>
      </c>
      <c r="G914" t="str">
        <f>IF(OR(Sheet1!AH914="Yes",Sheet1!AF914="Yes"),"\\CMFP538\"&amp;Sheet1!AK914,"")</f>
        <v/>
      </c>
      <c r="H914" t="str">
        <f>IF(G914="","",Sheet1!AK914)</f>
        <v/>
      </c>
      <c r="I914" t="str">
        <f>IF(G914="","",Sheet1!AJ914)</f>
        <v/>
      </c>
      <c r="J914" t="e">
        <f>PROPER(Sheet1!Z914)</f>
        <v>#VALUE!</v>
      </c>
      <c r="K914" t="e">
        <f>PROPER(TRIM(IF(ISERROR(Sheet1!N914),Sheet1!Q914,Sheet1!N914)))</f>
        <v>#VALUE!</v>
      </c>
      <c r="L914" t="e">
        <f>PROPER(Sheet1!V914)</f>
        <v>#VALUE!</v>
      </c>
      <c r="M914" t="str">
        <f>TRIM(IF(ISERROR(Sheet1!P914),"",Sheet1!P914))</f>
        <v/>
      </c>
      <c r="N914" s="6" t="e">
        <f>(Sheet1!AA914)</f>
        <v>#VALUE!</v>
      </c>
      <c r="O914" s="6" t="e">
        <f t="shared" si="85"/>
        <v>#VALUE!</v>
      </c>
      <c r="P914" s="6" t="e">
        <f>IF(Sheet1!X914="No","No",IF(Sheet1!X914="","No","Yes"))</f>
        <v>#VALUE!</v>
      </c>
      <c r="Q914" t="e">
        <f>(Sheet1!AB914)</f>
        <v>#VALUE!</v>
      </c>
      <c r="R914" s="6" t="e">
        <f>IF(Sheet1!F914=FALSE,Q914,Sheet1!G914&amp;Sheet1!F914)</f>
        <v>#VALUE!</v>
      </c>
      <c r="S914" s="6" t="e">
        <f t="shared" si="86"/>
        <v>#VALUE!</v>
      </c>
      <c r="T914" s="6" t="e">
        <f>IF(Sheet1!A914=0,"C=US;A= ;P=Regional Municip;O=Lisgar;S="&amp;K914&amp;";"&amp;"G="&amp;L914&amp;";"&amp;"I="&amp;M914&amp;";","C=US;A= ;P=Regional Municip;O=Lisgar;S="&amp;K914&amp;";"&amp;"G="&amp;L914&amp;Sheet1!A914&amp;";"&amp;"I="&amp;M914&amp;";")</f>
        <v>#N/A</v>
      </c>
      <c r="U914" t="str">
        <f ca="1">(Sheet1!AM914)</f>
        <v>DC1MDB08</v>
      </c>
      <c r="V914" t="e">
        <f>(Sheet1!AC914)</f>
        <v>#VALUE!</v>
      </c>
      <c r="W914" t="e">
        <f>Sheet3!D914</f>
        <v>#VALUE!</v>
      </c>
      <c r="X914" t="e">
        <f>Sheet3!E914</f>
        <v>#VALUE!</v>
      </c>
      <c r="Y914" t="str">
        <f t="shared" si="84"/>
        <v/>
      </c>
      <c r="Z914" t="str">
        <f>IF(ISERROR(Sheet1!AI914),"",Sheet1!AI914)</f>
        <v/>
      </c>
      <c r="AA914" t="e">
        <f>IF(Sheet1!W914="Councillors",5120,IF(Sheet1!W914="Information Technology Services Dept.",1024,IF(Sheet1!W914="City Clerk and Solicitor Dept",1953,"No")))</f>
        <v>#VALUE!</v>
      </c>
      <c r="AB914" s="5" t="s">
        <v>96</v>
      </c>
      <c r="AC914" t="e">
        <f>IF(Sheet1!W914="Councillors",4608,IF(Sheet1!W914="Information Technology Services Dept.",921,IF(Sheet1!W914="City Clerk and Solicitor Dept",1855,"No")))</f>
        <v>#VALUE!</v>
      </c>
      <c r="AD914" t="e">
        <f t="shared" si="87"/>
        <v>#VALUE!</v>
      </c>
      <c r="AE914" t="str">
        <f ca="1">IF(Sheet1!AM914="DC1MDB01","DC1",IF(Sheet1!AM914="DC1MDB02","DC1",IF(Sheet1!AM914="DC1MDB03","DC1",IF(Sheet1!AM914="DC1MDB04","DC1",IF(Sheet1!AM914="DC1MDB05","DC1",IF(Sheet1!AM914="DC1MDB06","DC1",IF(Sheet1!AM914="DC1MDB07","DC1",IF(Sheet1!AM914="DC1MDB08","DC1",IF(Sheet1!AM914="DC1MDB09","DC1",IF(Sheet1!AM914="DC1MDB10","DC1",IF(Sheet1!AM914="DC4MDB01","DC4",IF(Sheet1!AM914="DC4MDB02","DC4",IF(Sheet1!AM914="DC4MDB03","DC4",IF(Sheet1!AM914="DC4MDB04","DC4",IF(Sheet1!AM914="DC4MDB05","DC4",IF(Sheet1!AM914="DC4MDB06","DC4",IF(Sheet1!AM914="DC4MDB07","DC4",IF(Sheet1!AM914="DC4MDB08","DC4",IF(Sheet1!AM914="DC4MDB09","DC4",IF(Sheet1!AM914="DC4MDB10","DC4","$False"))))))))))))))))))))</f>
        <v>DC1</v>
      </c>
      <c r="AF914" t="s">
        <v>35</v>
      </c>
      <c r="AG914" t="e">
        <f t="shared" si="88"/>
        <v>#VALUE!</v>
      </c>
      <c r="AH914" t="e">
        <f t="shared" si="89"/>
        <v>#VALUE!</v>
      </c>
      <c r="AI914" t="s">
        <v>11</v>
      </c>
      <c r="AJ914" t="s">
        <v>12</v>
      </c>
      <c r="AK914" t="s">
        <v>13</v>
      </c>
      <c r="AL914" t="s">
        <v>14</v>
      </c>
      <c r="AM914" t="s">
        <v>5</v>
      </c>
      <c r="AN914" t="s">
        <v>15</v>
      </c>
      <c r="AO914" t="s">
        <v>16</v>
      </c>
      <c r="AP914" t="s">
        <v>17</v>
      </c>
      <c r="AQ914" t="s">
        <v>18</v>
      </c>
      <c r="AR914" t="s">
        <v>19</v>
      </c>
    </row>
    <row r="915" spans="1:44" ht="13.5" customHeight="1">
      <c r="A915" s="7"/>
      <c r="B915" s="7"/>
      <c r="C915" s="7"/>
      <c r="D915" s="8"/>
      <c r="F915" s="9" t="str">
        <f>(Sheet1!AE915)</f>
        <v/>
      </c>
      <c r="G915" t="str">
        <f>IF(OR(Sheet1!AH915="Yes",Sheet1!AF915="Yes"),"\\CMFP538\"&amp;Sheet1!AK915,"")</f>
        <v/>
      </c>
      <c r="H915" t="str">
        <f>IF(G915="","",Sheet1!AK915)</f>
        <v/>
      </c>
      <c r="I915" t="str">
        <f>IF(G915="","",Sheet1!AJ915)</f>
        <v/>
      </c>
      <c r="J915" t="e">
        <f>PROPER(Sheet1!Z915)</f>
        <v>#VALUE!</v>
      </c>
      <c r="K915" t="e">
        <f>PROPER(TRIM(IF(ISERROR(Sheet1!N915),Sheet1!Q915,Sheet1!N915)))</f>
        <v>#VALUE!</v>
      </c>
      <c r="L915" t="e">
        <f>PROPER(Sheet1!V915)</f>
        <v>#VALUE!</v>
      </c>
      <c r="M915" t="str">
        <f>TRIM(IF(ISERROR(Sheet1!P915),"",Sheet1!P915))</f>
        <v/>
      </c>
      <c r="N915" s="6" t="e">
        <f>(Sheet1!AA915)</f>
        <v>#VALUE!</v>
      </c>
      <c r="O915" s="6" t="e">
        <f t="shared" si="85"/>
        <v>#VALUE!</v>
      </c>
      <c r="P915" s="6" t="e">
        <f>IF(Sheet1!X915="No","No",IF(Sheet1!X915="","No","Yes"))</f>
        <v>#VALUE!</v>
      </c>
      <c r="Q915" t="e">
        <f>(Sheet1!AB915)</f>
        <v>#VALUE!</v>
      </c>
      <c r="R915" s="6" t="e">
        <f>IF(Sheet1!F915=FALSE,Q915,Sheet1!G915&amp;Sheet1!F915)</f>
        <v>#VALUE!</v>
      </c>
      <c r="S915" s="6" t="e">
        <f t="shared" si="86"/>
        <v>#VALUE!</v>
      </c>
      <c r="T915" s="6" t="e">
        <f>IF(Sheet1!A915=0,"C=US;A= ;P=Regional Municip;O=Lisgar;S="&amp;K915&amp;";"&amp;"G="&amp;L915&amp;";"&amp;"I="&amp;M915&amp;";","C=US;A= ;P=Regional Municip;O=Lisgar;S="&amp;K915&amp;";"&amp;"G="&amp;L915&amp;Sheet1!A915&amp;";"&amp;"I="&amp;M915&amp;";")</f>
        <v>#N/A</v>
      </c>
      <c r="U915" t="str">
        <f ca="1">(Sheet1!AM915)</f>
        <v>DC4MDB09</v>
      </c>
      <c r="V915" t="e">
        <f>(Sheet1!AC915)</f>
        <v>#VALUE!</v>
      </c>
      <c r="W915" t="e">
        <f>Sheet3!D915</f>
        <v>#VALUE!</v>
      </c>
      <c r="X915" t="e">
        <f>Sheet3!E915</f>
        <v>#VALUE!</v>
      </c>
      <c r="Y915" t="str">
        <f t="shared" si="84"/>
        <v/>
      </c>
      <c r="Z915" t="str">
        <f>IF(ISERROR(Sheet1!AI915),"",Sheet1!AI915)</f>
        <v/>
      </c>
      <c r="AA915" t="e">
        <f>IF(Sheet1!W915="Councillors",5120,IF(Sheet1!W915="Information Technology Services Dept.",1024,IF(Sheet1!W915="City Clerk and Solicitor Dept",1953,"No")))</f>
        <v>#VALUE!</v>
      </c>
      <c r="AB915" s="5" t="s">
        <v>96</v>
      </c>
      <c r="AC915" t="e">
        <f>IF(Sheet1!W915="Councillors",4608,IF(Sheet1!W915="Information Technology Services Dept.",921,IF(Sheet1!W915="City Clerk and Solicitor Dept",1855,"No")))</f>
        <v>#VALUE!</v>
      </c>
      <c r="AD915" t="e">
        <f t="shared" si="87"/>
        <v>#VALUE!</v>
      </c>
      <c r="AE915" t="str">
        <f ca="1">IF(Sheet1!AM915="DC1MDB01","DC1",IF(Sheet1!AM915="DC1MDB02","DC1",IF(Sheet1!AM915="DC1MDB03","DC1",IF(Sheet1!AM915="DC1MDB04","DC1",IF(Sheet1!AM915="DC1MDB05","DC1",IF(Sheet1!AM915="DC1MDB06","DC1",IF(Sheet1!AM915="DC1MDB07","DC1",IF(Sheet1!AM915="DC1MDB08","DC1",IF(Sheet1!AM915="DC1MDB09","DC1",IF(Sheet1!AM915="DC1MDB10","DC1",IF(Sheet1!AM915="DC4MDB01","DC4",IF(Sheet1!AM915="DC4MDB02","DC4",IF(Sheet1!AM915="DC4MDB03","DC4",IF(Sheet1!AM915="DC4MDB04","DC4",IF(Sheet1!AM915="DC4MDB05","DC4",IF(Sheet1!AM915="DC4MDB06","DC4",IF(Sheet1!AM915="DC4MDB07","DC4",IF(Sheet1!AM915="DC4MDB08","DC4",IF(Sheet1!AM915="DC4MDB09","DC4",IF(Sheet1!AM915="DC4MDB10","DC4","$False"))))))))))))))))))))</f>
        <v>DC4</v>
      </c>
      <c r="AF915" t="s">
        <v>35</v>
      </c>
      <c r="AG915" t="e">
        <f t="shared" si="88"/>
        <v>#VALUE!</v>
      </c>
      <c r="AH915" t="e">
        <f t="shared" si="89"/>
        <v>#VALUE!</v>
      </c>
      <c r="AI915" t="s">
        <v>11</v>
      </c>
      <c r="AJ915" t="s">
        <v>12</v>
      </c>
      <c r="AK915" t="s">
        <v>13</v>
      </c>
      <c r="AL915" t="s">
        <v>14</v>
      </c>
      <c r="AM915" t="s">
        <v>5</v>
      </c>
      <c r="AN915" t="s">
        <v>15</v>
      </c>
      <c r="AO915" t="s">
        <v>16</v>
      </c>
      <c r="AP915" t="s">
        <v>17</v>
      </c>
      <c r="AQ915" t="s">
        <v>18</v>
      </c>
      <c r="AR915" t="s">
        <v>19</v>
      </c>
    </row>
    <row r="916" spans="1:44" ht="13.5" customHeight="1">
      <c r="A916" s="7"/>
      <c r="B916" s="7"/>
      <c r="C916" s="7"/>
      <c r="D916" s="8"/>
      <c r="F916" s="9" t="str">
        <f>(Sheet1!AE916)</f>
        <v/>
      </c>
      <c r="G916" t="str">
        <f>IF(OR(Sheet1!AH916="Yes",Sheet1!AF916="Yes"),"\\CMFP538\"&amp;Sheet1!AK916,"")</f>
        <v/>
      </c>
      <c r="H916" t="str">
        <f>IF(G916="","",Sheet1!AK916)</f>
        <v/>
      </c>
      <c r="I916" t="str">
        <f>IF(G916="","",Sheet1!AJ916)</f>
        <v/>
      </c>
      <c r="J916" t="e">
        <f>PROPER(Sheet1!Z916)</f>
        <v>#VALUE!</v>
      </c>
      <c r="K916" t="e">
        <f>PROPER(TRIM(IF(ISERROR(Sheet1!N916),Sheet1!Q916,Sheet1!N916)))</f>
        <v>#VALUE!</v>
      </c>
      <c r="L916" t="e">
        <f>PROPER(Sheet1!V916)</f>
        <v>#VALUE!</v>
      </c>
      <c r="M916" t="str">
        <f>TRIM(IF(ISERROR(Sheet1!P916),"",Sheet1!P916))</f>
        <v/>
      </c>
      <c r="N916" s="6" t="e">
        <f>(Sheet1!AA916)</f>
        <v>#VALUE!</v>
      </c>
      <c r="O916" s="6" t="e">
        <f t="shared" si="85"/>
        <v>#VALUE!</v>
      </c>
      <c r="P916" s="6" t="e">
        <f>IF(Sheet1!X916="No","No",IF(Sheet1!X916="","No","Yes"))</f>
        <v>#VALUE!</v>
      </c>
      <c r="Q916" t="e">
        <f>(Sheet1!AB916)</f>
        <v>#VALUE!</v>
      </c>
      <c r="R916" s="6" t="e">
        <f>IF(Sheet1!F916=FALSE,Q916,Sheet1!G916&amp;Sheet1!F916)</f>
        <v>#VALUE!</v>
      </c>
      <c r="S916" s="6" t="e">
        <f t="shared" si="86"/>
        <v>#VALUE!</v>
      </c>
      <c r="T916" s="6" t="e">
        <f>IF(Sheet1!A916=0,"C=US;A= ;P=Regional Municip;O=Lisgar;S="&amp;K916&amp;";"&amp;"G="&amp;L916&amp;";"&amp;"I="&amp;M916&amp;";","C=US;A= ;P=Regional Municip;O=Lisgar;S="&amp;K916&amp;";"&amp;"G="&amp;L916&amp;Sheet1!A916&amp;";"&amp;"I="&amp;M916&amp;";")</f>
        <v>#N/A</v>
      </c>
      <c r="U916" t="str">
        <f ca="1">(Sheet1!AM916)</f>
        <v>DC4MDB01</v>
      </c>
      <c r="V916" t="e">
        <f>(Sheet1!AC916)</f>
        <v>#VALUE!</v>
      </c>
      <c r="W916" t="e">
        <f>Sheet3!D916</f>
        <v>#VALUE!</v>
      </c>
      <c r="X916" t="e">
        <f>Sheet3!E916</f>
        <v>#VALUE!</v>
      </c>
      <c r="Y916" t="str">
        <f t="shared" si="84"/>
        <v/>
      </c>
      <c r="Z916" t="str">
        <f>IF(ISERROR(Sheet1!AI916),"",Sheet1!AI916)</f>
        <v/>
      </c>
      <c r="AA916" t="e">
        <f>IF(Sheet1!W916="Councillors",5120,IF(Sheet1!W916="Information Technology Services Dept.",1024,IF(Sheet1!W916="City Clerk and Solicitor Dept",1953,"No")))</f>
        <v>#VALUE!</v>
      </c>
      <c r="AB916" s="5" t="s">
        <v>96</v>
      </c>
      <c r="AC916" t="e">
        <f>IF(Sheet1!W916="Councillors",4608,IF(Sheet1!W916="Information Technology Services Dept.",921,IF(Sheet1!W916="City Clerk and Solicitor Dept",1855,"No")))</f>
        <v>#VALUE!</v>
      </c>
      <c r="AD916" t="e">
        <f t="shared" si="87"/>
        <v>#VALUE!</v>
      </c>
      <c r="AE916" t="str">
        <f ca="1">IF(Sheet1!AM916="DC1MDB01","DC1",IF(Sheet1!AM916="DC1MDB02","DC1",IF(Sheet1!AM916="DC1MDB03","DC1",IF(Sheet1!AM916="DC1MDB04","DC1",IF(Sheet1!AM916="DC1MDB05","DC1",IF(Sheet1!AM916="DC1MDB06","DC1",IF(Sheet1!AM916="DC1MDB07","DC1",IF(Sheet1!AM916="DC1MDB08","DC1",IF(Sheet1!AM916="DC1MDB09","DC1",IF(Sheet1!AM916="DC1MDB10","DC1",IF(Sheet1!AM916="DC4MDB01","DC4",IF(Sheet1!AM916="DC4MDB02","DC4",IF(Sheet1!AM916="DC4MDB03","DC4",IF(Sheet1!AM916="DC4MDB04","DC4",IF(Sheet1!AM916="DC4MDB05","DC4",IF(Sheet1!AM916="DC4MDB06","DC4",IF(Sheet1!AM916="DC4MDB07","DC4",IF(Sheet1!AM916="DC4MDB08","DC4",IF(Sheet1!AM916="DC4MDB09","DC4",IF(Sheet1!AM916="DC4MDB10","DC4","$False"))))))))))))))))))))</f>
        <v>DC4</v>
      </c>
      <c r="AF916" t="s">
        <v>35</v>
      </c>
      <c r="AG916" t="e">
        <f t="shared" si="88"/>
        <v>#VALUE!</v>
      </c>
      <c r="AH916" t="e">
        <f t="shared" si="89"/>
        <v>#VALUE!</v>
      </c>
      <c r="AI916" t="s">
        <v>11</v>
      </c>
      <c r="AJ916" t="s">
        <v>12</v>
      </c>
      <c r="AK916" t="s">
        <v>13</v>
      </c>
      <c r="AL916" t="s">
        <v>14</v>
      </c>
      <c r="AM916" t="s">
        <v>5</v>
      </c>
      <c r="AN916" t="s">
        <v>15</v>
      </c>
      <c r="AO916" t="s">
        <v>16</v>
      </c>
      <c r="AP916" t="s">
        <v>17</v>
      </c>
      <c r="AQ916" t="s">
        <v>18</v>
      </c>
      <c r="AR916" t="s">
        <v>19</v>
      </c>
    </row>
    <row r="917" spans="1:44" ht="13.5" customHeight="1">
      <c r="A917" s="7"/>
      <c r="B917" s="7"/>
      <c r="C917" s="7"/>
      <c r="D917" s="8"/>
      <c r="F917" s="9" t="str">
        <f>(Sheet1!AE917)</f>
        <v/>
      </c>
      <c r="G917" t="str">
        <f>IF(OR(Sheet1!AH917="Yes",Sheet1!AF917="Yes"),"\\CMFP538\"&amp;Sheet1!AK917,"")</f>
        <v/>
      </c>
      <c r="H917" t="str">
        <f>IF(G917="","",Sheet1!AK917)</f>
        <v/>
      </c>
      <c r="I917" t="str">
        <f>IF(G917="","",Sheet1!AJ917)</f>
        <v/>
      </c>
      <c r="J917" t="e">
        <f>PROPER(Sheet1!Z917)</f>
        <v>#VALUE!</v>
      </c>
      <c r="K917" t="e">
        <f>PROPER(TRIM(IF(ISERROR(Sheet1!N917),Sheet1!Q917,Sheet1!N917)))</f>
        <v>#VALUE!</v>
      </c>
      <c r="L917" t="e">
        <f>PROPER(Sheet1!V917)</f>
        <v>#VALUE!</v>
      </c>
      <c r="M917" t="str">
        <f>TRIM(IF(ISERROR(Sheet1!P917),"",Sheet1!P917))</f>
        <v/>
      </c>
      <c r="N917" s="6" t="e">
        <f>(Sheet1!AA917)</f>
        <v>#VALUE!</v>
      </c>
      <c r="O917" s="6" t="e">
        <f t="shared" si="85"/>
        <v>#VALUE!</v>
      </c>
      <c r="P917" s="6" t="e">
        <f>IF(Sheet1!X917="No","No",IF(Sheet1!X917="","No","Yes"))</f>
        <v>#VALUE!</v>
      </c>
      <c r="Q917" t="e">
        <f>(Sheet1!AB917)</f>
        <v>#VALUE!</v>
      </c>
      <c r="R917" s="6" t="e">
        <f>IF(Sheet1!F917=FALSE,Q917,Sheet1!G917&amp;Sheet1!F917)</f>
        <v>#VALUE!</v>
      </c>
      <c r="S917" s="6" t="e">
        <f t="shared" si="86"/>
        <v>#VALUE!</v>
      </c>
      <c r="T917" s="6" t="e">
        <f>IF(Sheet1!A917=0,"C=US;A= ;P=Regional Municip;O=Lisgar;S="&amp;K917&amp;";"&amp;"G="&amp;L917&amp;";"&amp;"I="&amp;M917&amp;";","C=US;A= ;P=Regional Municip;O=Lisgar;S="&amp;K917&amp;";"&amp;"G="&amp;L917&amp;Sheet1!A917&amp;";"&amp;"I="&amp;M917&amp;";")</f>
        <v>#N/A</v>
      </c>
      <c r="U917" t="str">
        <f ca="1">(Sheet1!AM917)</f>
        <v>DC4MDB08</v>
      </c>
      <c r="V917" t="e">
        <f>(Sheet1!AC917)</f>
        <v>#VALUE!</v>
      </c>
      <c r="W917" t="e">
        <f>Sheet3!D917</f>
        <v>#VALUE!</v>
      </c>
      <c r="X917" t="e">
        <f>Sheet3!E917</f>
        <v>#VALUE!</v>
      </c>
      <c r="Y917" t="str">
        <f t="shared" si="84"/>
        <v/>
      </c>
      <c r="Z917" t="str">
        <f>IF(ISERROR(Sheet1!AI917),"",Sheet1!AI917)</f>
        <v/>
      </c>
      <c r="AA917" t="e">
        <f>IF(Sheet1!W917="Councillors",5120,IF(Sheet1!W917="Information Technology Services Dept.",1024,IF(Sheet1!W917="City Clerk and Solicitor Dept",1953,"No")))</f>
        <v>#VALUE!</v>
      </c>
      <c r="AB917" s="5" t="s">
        <v>96</v>
      </c>
      <c r="AC917" t="e">
        <f>IF(Sheet1!W917="Councillors",4608,IF(Sheet1!W917="Information Technology Services Dept.",921,IF(Sheet1!W917="City Clerk and Solicitor Dept",1855,"No")))</f>
        <v>#VALUE!</v>
      </c>
      <c r="AD917" t="e">
        <f t="shared" si="87"/>
        <v>#VALUE!</v>
      </c>
      <c r="AE917" t="str">
        <f ca="1">IF(Sheet1!AM917="DC1MDB01","DC1",IF(Sheet1!AM917="DC1MDB02","DC1",IF(Sheet1!AM917="DC1MDB03","DC1",IF(Sheet1!AM917="DC1MDB04","DC1",IF(Sheet1!AM917="DC1MDB05","DC1",IF(Sheet1!AM917="DC1MDB06","DC1",IF(Sheet1!AM917="DC1MDB07","DC1",IF(Sheet1!AM917="DC1MDB08","DC1",IF(Sheet1!AM917="DC1MDB09","DC1",IF(Sheet1!AM917="DC1MDB10","DC1",IF(Sheet1!AM917="DC4MDB01","DC4",IF(Sheet1!AM917="DC4MDB02","DC4",IF(Sheet1!AM917="DC4MDB03","DC4",IF(Sheet1!AM917="DC4MDB04","DC4",IF(Sheet1!AM917="DC4MDB05","DC4",IF(Sheet1!AM917="DC4MDB06","DC4",IF(Sheet1!AM917="DC4MDB07","DC4",IF(Sheet1!AM917="DC4MDB08","DC4",IF(Sheet1!AM917="DC4MDB09","DC4",IF(Sheet1!AM917="DC4MDB10","DC4","$False"))))))))))))))))))))</f>
        <v>DC4</v>
      </c>
      <c r="AF917" t="s">
        <v>35</v>
      </c>
      <c r="AG917" t="e">
        <f t="shared" si="88"/>
        <v>#VALUE!</v>
      </c>
      <c r="AH917" t="e">
        <f t="shared" si="89"/>
        <v>#VALUE!</v>
      </c>
      <c r="AI917" t="s">
        <v>11</v>
      </c>
      <c r="AJ917" t="s">
        <v>12</v>
      </c>
      <c r="AK917" t="s">
        <v>13</v>
      </c>
      <c r="AL917" t="s">
        <v>14</v>
      </c>
      <c r="AM917" t="s">
        <v>5</v>
      </c>
      <c r="AN917" t="s">
        <v>15</v>
      </c>
      <c r="AO917" t="s">
        <v>16</v>
      </c>
      <c r="AP917" t="s">
        <v>17</v>
      </c>
      <c r="AQ917" t="s">
        <v>18</v>
      </c>
      <c r="AR917" t="s">
        <v>19</v>
      </c>
    </row>
    <row r="918" spans="1:44" ht="13.5" customHeight="1">
      <c r="A918" s="7"/>
      <c r="B918" s="7"/>
      <c r="C918" s="7"/>
      <c r="D918" s="8"/>
      <c r="F918" s="9" t="str">
        <f>(Sheet1!AE918)</f>
        <v/>
      </c>
      <c r="G918" t="str">
        <f>IF(OR(Sheet1!AH918="Yes",Sheet1!AF918="Yes"),"\\CMFP538\"&amp;Sheet1!AK918,"")</f>
        <v/>
      </c>
      <c r="H918" t="str">
        <f>IF(G918="","",Sheet1!AK918)</f>
        <v/>
      </c>
      <c r="I918" t="str">
        <f>IF(G918="","",Sheet1!AJ918)</f>
        <v/>
      </c>
      <c r="J918" t="e">
        <f>PROPER(Sheet1!Z918)</f>
        <v>#VALUE!</v>
      </c>
      <c r="K918" t="e">
        <f>PROPER(TRIM(IF(ISERROR(Sheet1!N918),Sheet1!Q918,Sheet1!N918)))</f>
        <v>#VALUE!</v>
      </c>
      <c r="L918" t="e">
        <f>PROPER(Sheet1!V918)</f>
        <v>#VALUE!</v>
      </c>
      <c r="M918" t="str">
        <f>TRIM(IF(ISERROR(Sheet1!P918),"",Sheet1!P918))</f>
        <v/>
      </c>
      <c r="N918" s="6" t="e">
        <f>(Sheet1!AA918)</f>
        <v>#VALUE!</v>
      </c>
      <c r="O918" s="6" t="e">
        <f t="shared" si="85"/>
        <v>#VALUE!</v>
      </c>
      <c r="P918" s="6" t="e">
        <f>IF(Sheet1!X918="No","No",IF(Sheet1!X918="","No","Yes"))</f>
        <v>#VALUE!</v>
      </c>
      <c r="Q918" t="e">
        <f>(Sheet1!AB918)</f>
        <v>#VALUE!</v>
      </c>
      <c r="R918" s="6" t="e">
        <f>IF(Sheet1!F918=FALSE,Q918,Sheet1!G918&amp;Sheet1!F918)</f>
        <v>#VALUE!</v>
      </c>
      <c r="S918" s="6" t="e">
        <f t="shared" si="86"/>
        <v>#VALUE!</v>
      </c>
      <c r="T918" s="6" t="e">
        <f>IF(Sheet1!A918=0,"C=US;A= ;P=Regional Municip;O=Lisgar;S="&amp;K918&amp;";"&amp;"G="&amp;L918&amp;";"&amp;"I="&amp;M918&amp;";","C=US;A= ;P=Regional Municip;O=Lisgar;S="&amp;K918&amp;";"&amp;"G="&amp;L918&amp;Sheet1!A918&amp;";"&amp;"I="&amp;M918&amp;";")</f>
        <v>#N/A</v>
      </c>
      <c r="U918" t="str">
        <f ca="1">(Sheet1!AM918)</f>
        <v>DC1MDB04</v>
      </c>
      <c r="V918" t="e">
        <f>(Sheet1!AC918)</f>
        <v>#VALUE!</v>
      </c>
      <c r="W918" t="e">
        <f>Sheet3!D918</f>
        <v>#VALUE!</v>
      </c>
      <c r="X918" t="e">
        <f>Sheet3!E918</f>
        <v>#VALUE!</v>
      </c>
      <c r="Y918" t="str">
        <f t="shared" si="84"/>
        <v/>
      </c>
      <c r="Z918" t="str">
        <f>IF(ISERROR(Sheet1!AI918),"",Sheet1!AI918)</f>
        <v/>
      </c>
      <c r="AA918" t="e">
        <f>IF(Sheet1!W918="Councillors",5120,IF(Sheet1!W918="Information Technology Services Dept.",1024,IF(Sheet1!W918="City Clerk and Solicitor Dept",1953,"No")))</f>
        <v>#VALUE!</v>
      </c>
      <c r="AB918" s="5" t="s">
        <v>96</v>
      </c>
      <c r="AC918" t="e">
        <f>IF(Sheet1!W918="Councillors",4608,IF(Sheet1!W918="Information Technology Services Dept.",921,IF(Sheet1!W918="City Clerk and Solicitor Dept",1855,"No")))</f>
        <v>#VALUE!</v>
      </c>
      <c r="AD918" t="e">
        <f t="shared" si="87"/>
        <v>#VALUE!</v>
      </c>
      <c r="AE918" t="str">
        <f ca="1">IF(Sheet1!AM918="DC1MDB01","DC1",IF(Sheet1!AM918="DC1MDB02","DC1",IF(Sheet1!AM918="DC1MDB03","DC1",IF(Sheet1!AM918="DC1MDB04","DC1",IF(Sheet1!AM918="DC1MDB05","DC1",IF(Sheet1!AM918="DC1MDB06","DC1",IF(Sheet1!AM918="DC1MDB07","DC1",IF(Sheet1!AM918="DC1MDB08","DC1",IF(Sheet1!AM918="DC1MDB09","DC1",IF(Sheet1!AM918="DC1MDB10","DC1",IF(Sheet1!AM918="DC4MDB01","DC4",IF(Sheet1!AM918="DC4MDB02","DC4",IF(Sheet1!AM918="DC4MDB03","DC4",IF(Sheet1!AM918="DC4MDB04","DC4",IF(Sheet1!AM918="DC4MDB05","DC4",IF(Sheet1!AM918="DC4MDB06","DC4",IF(Sheet1!AM918="DC4MDB07","DC4",IF(Sheet1!AM918="DC4MDB08","DC4",IF(Sheet1!AM918="DC4MDB09","DC4",IF(Sheet1!AM918="DC4MDB10","DC4","$False"))))))))))))))))))))</f>
        <v>DC1</v>
      </c>
      <c r="AF918" t="s">
        <v>35</v>
      </c>
      <c r="AG918" t="e">
        <f t="shared" si="88"/>
        <v>#VALUE!</v>
      </c>
      <c r="AH918" t="e">
        <f t="shared" si="89"/>
        <v>#VALUE!</v>
      </c>
      <c r="AI918" t="s">
        <v>11</v>
      </c>
      <c r="AJ918" t="s">
        <v>12</v>
      </c>
      <c r="AK918" t="s">
        <v>13</v>
      </c>
      <c r="AL918" t="s">
        <v>14</v>
      </c>
      <c r="AM918" t="s">
        <v>5</v>
      </c>
      <c r="AN918" t="s">
        <v>15</v>
      </c>
      <c r="AO918" t="s">
        <v>16</v>
      </c>
      <c r="AP918" t="s">
        <v>17</v>
      </c>
      <c r="AQ918" t="s">
        <v>18</v>
      </c>
      <c r="AR918" t="s">
        <v>19</v>
      </c>
    </row>
    <row r="919" spans="1:44" ht="13.5" customHeight="1">
      <c r="A919" s="7"/>
      <c r="B919" s="7"/>
      <c r="C919" s="7"/>
      <c r="D919" s="8"/>
      <c r="F919" s="9" t="str">
        <f>(Sheet1!AE919)</f>
        <v/>
      </c>
      <c r="G919" t="str">
        <f>IF(OR(Sheet1!AH919="Yes",Sheet1!AF919="Yes"),"\\CMFP538\"&amp;Sheet1!AK919,"")</f>
        <v/>
      </c>
      <c r="H919" t="str">
        <f>IF(G919="","",Sheet1!AK919)</f>
        <v/>
      </c>
      <c r="I919" t="str">
        <f>IF(G919="","",Sheet1!AJ919)</f>
        <v/>
      </c>
      <c r="J919" t="e">
        <f>PROPER(Sheet1!Z919)</f>
        <v>#VALUE!</v>
      </c>
      <c r="K919" t="e">
        <f>PROPER(TRIM(IF(ISERROR(Sheet1!N919),Sheet1!Q919,Sheet1!N919)))</f>
        <v>#VALUE!</v>
      </c>
      <c r="L919" t="e">
        <f>PROPER(Sheet1!V919)</f>
        <v>#VALUE!</v>
      </c>
      <c r="M919" t="str">
        <f>TRIM(IF(ISERROR(Sheet1!P919),"",Sheet1!P919))</f>
        <v/>
      </c>
      <c r="N919" s="6" t="e">
        <f>(Sheet1!AA919)</f>
        <v>#VALUE!</v>
      </c>
      <c r="O919" s="6" t="e">
        <f t="shared" si="85"/>
        <v>#VALUE!</v>
      </c>
      <c r="P919" s="6" t="e">
        <f>IF(Sheet1!X919="No","No",IF(Sheet1!X919="","No","Yes"))</f>
        <v>#VALUE!</v>
      </c>
      <c r="Q919" t="e">
        <f>(Sheet1!AB919)</f>
        <v>#VALUE!</v>
      </c>
      <c r="R919" s="6" t="e">
        <f>IF(Sheet1!F919=FALSE,Q919,Sheet1!G919&amp;Sheet1!F919)</f>
        <v>#VALUE!</v>
      </c>
      <c r="S919" s="6" t="e">
        <f t="shared" si="86"/>
        <v>#VALUE!</v>
      </c>
      <c r="T919" s="6" t="e">
        <f>IF(Sheet1!A919=0,"C=US;A= ;P=Regional Municip;O=Lisgar;S="&amp;K919&amp;";"&amp;"G="&amp;L919&amp;";"&amp;"I="&amp;M919&amp;";","C=US;A= ;P=Regional Municip;O=Lisgar;S="&amp;K919&amp;";"&amp;"G="&amp;L919&amp;Sheet1!A919&amp;";"&amp;"I="&amp;M919&amp;";")</f>
        <v>#N/A</v>
      </c>
      <c r="U919" t="str">
        <f ca="1">(Sheet1!AM919)</f>
        <v>DC4MDB04</v>
      </c>
      <c r="V919" t="e">
        <f>(Sheet1!AC919)</f>
        <v>#VALUE!</v>
      </c>
      <c r="W919" t="e">
        <f>Sheet3!D919</f>
        <v>#VALUE!</v>
      </c>
      <c r="X919" t="e">
        <f>Sheet3!E919</f>
        <v>#VALUE!</v>
      </c>
      <c r="Y919" t="str">
        <f t="shared" si="84"/>
        <v/>
      </c>
      <c r="Z919" t="str">
        <f>IF(ISERROR(Sheet1!AI919),"",Sheet1!AI919)</f>
        <v/>
      </c>
      <c r="AA919" t="e">
        <f>IF(Sheet1!W919="Councillors",5120,IF(Sheet1!W919="Information Technology Services Dept.",1024,IF(Sheet1!W919="City Clerk and Solicitor Dept",1953,"No")))</f>
        <v>#VALUE!</v>
      </c>
      <c r="AB919" s="5" t="s">
        <v>96</v>
      </c>
      <c r="AC919" t="e">
        <f>IF(Sheet1!W919="Councillors",4608,IF(Sheet1!W919="Information Technology Services Dept.",921,IF(Sheet1!W919="City Clerk and Solicitor Dept",1855,"No")))</f>
        <v>#VALUE!</v>
      </c>
      <c r="AD919" t="e">
        <f t="shared" si="87"/>
        <v>#VALUE!</v>
      </c>
      <c r="AE919" t="str">
        <f ca="1">IF(Sheet1!AM919="DC1MDB01","DC1",IF(Sheet1!AM919="DC1MDB02","DC1",IF(Sheet1!AM919="DC1MDB03","DC1",IF(Sheet1!AM919="DC1MDB04","DC1",IF(Sheet1!AM919="DC1MDB05","DC1",IF(Sheet1!AM919="DC1MDB06","DC1",IF(Sheet1!AM919="DC1MDB07","DC1",IF(Sheet1!AM919="DC1MDB08","DC1",IF(Sheet1!AM919="DC1MDB09","DC1",IF(Sheet1!AM919="DC1MDB10","DC1",IF(Sheet1!AM919="DC4MDB01","DC4",IF(Sheet1!AM919="DC4MDB02","DC4",IF(Sheet1!AM919="DC4MDB03","DC4",IF(Sheet1!AM919="DC4MDB04","DC4",IF(Sheet1!AM919="DC4MDB05","DC4",IF(Sheet1!AM919="DC4MDB06","DC4",IF(Sheet1!AM919="DC4MDB07","DC4",IF(Sheet1!AM919="DC4MDB08","DC4",IF(Sheet1!AM919="DC4MDB09","DC4",IF(Sheet1!AM919="DC4MDB10","DC4","$False"))))))))))))))))))))</f>
        <v>DC4</v>
      </c>
      <c r="AF919" t="s">
        <v>35</v>
      </c>
      <c r="AG919" t="e">
        <f t="shared" si="88"/>
        <v>#VALUE!</v>
      </c>
      <c r="AH919" t="e">
        <f t="shared" si="89"/>
        <v>#VALUE!</v>
      </c>
      <c r="AI919" t="s">
        <v>11</v>
      </c>
      <c r="AJ919" t="s">
        <v>12</v>
      </c>
      <c r="AK919" t="s">
        <v>13</v>
      </c>
      <c r="AL919" t="s">
        <v>14</v>
      </c>
      <c r="AM919" t="s">
        <v>5</v>
      </c>
      <c r="AN919" t="s">
        <v>15</v>
      </c>
      <c r="AO919" t="s">
        <v>16</v>
      </c>
      <c r="AP919" t="s">
        <v>17</v>
      </c>
      <c r="AQ919" t="s">
        <v>18</v>
      </c>
      <c r="AR919" t="s">
        <v>19</v>
      </c>
    </row>
    <row r="920" spans="1:44" ht="13.5" customHeight="1">
      <c r="A920" s="7"/>
      <c r="B920" s="7"/>
      <c r="C920" s="7"/>
      <c r="D920" s="8"/>
      <c r="F920" s="9" t="str">
        <f>(Sheet1!AE920)</f>
        <v/>
      </c>
      <c r="G920" t="str">
        <f>IF(OR(Sheet1!AH920="Yes",Sheet1!AF920="Yes"),"\\CMFP538\"&amp;Sheet1!AK920,"")</f>
        <v/>
      </c>
      <c r="H920" t="str">
        <f>IF(G920="","",Sheet1!AK920)</f>
        <v/>
      </c>
      <c r="I920" t="str">
        <f>IF(G920="","",Sheet1!AJ920)</f>
        <v/>
      </c>
      <c r="J920" t="e">
        <f>PROPER(Sheet1!Z920)</f>
        <v>#VALUE!</v>
      </c>
      <c r="K920" t="e">
        <f>PROPER(TRIM(IF(ISERROR(Sheet1!N920),Sheet1!Q920,Sheet1!N920)))</f>
        <v>#VALUE!</v>
      </c>
      <c r="L920" t="e">
        <f>PROPER(Sheet1!V920)</f>
        <v>#VALUE!</v>
      </c>
      <c r="M920" t="str">
        <f>TRIM(IF(ISERROR(Sheet1!P920),"",Sheet1!P920))</f>
        <v/>
      </c>
      <c r="N920" s="6" t="e">
        <f>(Sheet1!AA920)</f>
        <v>#VALUE!</v>
      </c>
      <c r="O920" s="6" t="e">
        <f t="shared" si="85"/>
        <v>#VALUE!</v>
      </c>
      <c r="P920" s="6" t="e">
        <f>IF(Sheet1!X920="No","No",IF(Sheet1!X920="","No","Yes"))</f>
        <v>#VALUE!</v>
      </c>
      <c r="Q920" t="e">
        <f>(Sheet1!AB920)</f>
        <v>#VALUE!</v>
      </c>
      <c r="R920" s="6" t="e">
        <f>IF(Sheet1!F920=FALSE,Q920,Sheet1!G920&amp;Sheet1!F920)</f>
        <v>#VALUE!</v>
      </c>
      <c r="S920" s="6" t="e">
        <f t="shared" si="86"/>
        <v>#VALUE!</v>
      </c>
      <c r="T920" s="6" t="e">
        <f>IF(Sheet1!A920=0,"C=US;A= ;P=Regional Municip;O=Lisgar;S="&amp;K920&amp;";"&amp;"G="&amp;L920&amp;";"&amp;"I="&amp;M920&amp;";","C=US;A= ;P=Regional Municip;O=Lisgar;S="&amp;K920&amp;";"&amp;"G="&amp;L920&amp;Sheet1!A920&amp;";"&amp;"I="&amp;M920&amp;";")</f>
        <v>#N/A</v>
      </c>
      <c r="U920" t="str">
        <f ca="1">(Sheet1!AM920)</f>
        <v>DC1MDB06</v>
      </c>
      <c r="V920" t="e">
        <f>(Sheet1!AC920)</f>
        <v>#VALUE!</v>
      </c>
      <c r="W920" t="e">
        <f>Sheet3!D920</f>
        <v>#VALUE!</v>
      </c>
      <c r="X920" t="e">
        <f>Sheet3!E920</f>
        <v>#VALUE!</v>
      </c>
      <c r="Y920" t="str">
        <f t="shared" si="84"/>
        <v/>
      </c>
      <c r="Z920" t="str">
        <f>IF(ISERROR(Sheet1!AI920),"",Sheet1!AI920)</f>
        <v/>
      </c>
      <c r="AA920" t="e">
        <f>IF(Sheet1!W920="Councillors",5120,IF(Sheet1!W920="Information Technology Services Dept.",1024,IF(Sheet1!W920="City Clerk and Solicitor Dept",1953,"No")))</f>
        <v>#VALUE!</v>
      </c>
      <c r="AB920" s="5" t="s">
        <v>96</v>
      </c>
      <c r="AC920" t="e">
        <f>IF(Sheet1!W920="Councillors",4608,IF(Sheet1!W920="Information Technology Services Dept.",921,IF(Sheet1!W920="City Clerk and Solicitor Dept",1855,"No")))</f>
        <v>#VALUE!</v>
      </c>
      <c r="AD920" t="e">
        <f t="shared" si="87"/>
        <v>#VALUE!</v>
      </c>
      <c r="AE920" t="str">
        <f ca="1">IF(Sheet1!AM920="DC1MDB01","DC1",IF(Sheet1!AM920="DC1MDB02","DC1",IF(Sheet1!AM920="DC1MDB03","DC1",IF(Sheet1!AM920="DC1MDB04","DC1",IF(Sheet1!AM920="DC1MDB05","DC1",IF(Sheet1!AM920="DC1MDB06","DC1",IF(Sheet1!AM920="DC1MDB07","DC1",IF(Sheet1!AM920="DC1MDB08","DC1",IF(Sheet1!AM920="DC1MDB09","DC1",IF(Sheet1!AM920="DC1MDB10","DC1",IF(Sheet1!AM920="DC4MDB01","DC4",IF(Sheet1!AM920="DC4MDB02","DC4",IF(Sheet1!AM920="DC4MDB03","DC4",IF(Sheet1!AM920="DC4MDB04","DC4",IF(Sheet1!AM920="DC4MDB05","DC4",IF(Sheet1!AM920="DC4MDB06","DC4",IF(Sheet1!AM920="DC4MDB07","DC4",IF(Sheet1!AM920="DC4MDB08","DC4",IF(Sheet1!AM920="DC4MDB09","DC4",IF(Sheet1!AM920="DC4MDB10","DC4","$False"))))))))))))))))))))</f>
        <v>DC1</v>
      </c>
      <c r="AF920" t="s">
        <v>35</v>
      </c>
      <c r="AG920" t="e">
        <f t="shared" si="88"/>
        <v>#VALUE!</v>
      </c>
      <c r="AH920" t="e">
        <f t="shared" si="89"/>
        <v>#VALUE!</v>
      </c>
      <c r="AI920" t="s">
        <v>11</v>
      </c>
      <c r="AJ920" t="s">
        <v>12</v>
      </c>
      <c r="AK920" t="s">
        <v>13</v>
      </c>
      <c r="AL920" t="s">
        <v>14</v>
      </c>
      <c r="AM920" t="s">
        <v>5</v>
      </c>
      <c r="AN920" t="s">
        <v>15</v>
      </c>
      <c r="AO920" t="s">
        <v>16</v>
      </c>
      <c r="AP920" t="s">
        <v>17</v>
      </c>
      <c r="AQ920" t="s">
        <v>18</v>
      </c>
      <c r="AR920" t="s">
        <v>19</v>
      </c>
    </row>
    <row r="921" spans="1:44" ht="13.5" customHeight="1">
      <c r="A921" s="7"/>
      <c r="B921" s="7"/>
      <c r="C921" s="7"/>
      <c r="D921" s="8"/>
      <c r="F921" s="9" t="str">
        <f>(Sheet1!AE921)</f>
        <v/>
      </c>
      <c r="G921" t="str">
        <f>IF(OR(Sheet1!AH921="Yes",Sheet1!AF921="Yes"),"\\CMFP538\"&amp;Sheet1!AK921,"")</f>
        <v/>
      </c>
      <c r="H921" t="str">
        <f>IF(G921="","",Sheet1!AK921)</f>
        <v/>
      </c>
      <c r="I921" t="str">
        <f>IF(G921="","",Sheet1!AJ921)</f>
        <v/>
      </c>
      <c r="J921" t="e">
        <f>PROPER(Sheet1!Z921)</f>
        <v>#VALUE!</v>
      </c>
      <c r="K921" t="e">
        <f>PROPER(TRIM(IF(ISERROR(Sheet1!N921),Sheet1!Q921,Sheet1!N921)))</f>
        <v>#VALUE!</v>
      </c>
      <c r="L921" t="e">
        <f>PROPER(Sheet1!V921)</f>
        <v>#VALUE!</v>
      </c>
      <c r="M921" t="str">
        <f>TRIM(IF(ISERROR(Sheet1!P921),"",Sheet1!P921))</f>
        <v/>
      </c>
      <c r="N921" s="6" t="e">
        <f>(Sheet1!AA921)</f>
        <v>#VALUE!</v>
      </c>
      <c r="O921" s="6" t="e">
        <f t="shared" si="85"/>
        <v>#VALUE!</v>
      </c>
      <c r="P921" s="6" t="e">
        <f>IF(Sheet1!X921="No","No",IF(Sheet1!X921="","No","Yes"))</f>
        <v>#VALUE!</v>
      </c>
      <c r="Q921" t="e">
        <f>(Sheet1!AB921)</f>
        <v>#VALUE!</v>
      </c>
      <c r="R921" s="6" t="e">
        <f>IF(Sheet1!F921=FALSE,Q921,Sheet1!G921&amp;Sheet1!F921)</f>
        <v>#VALUE!</v>
      </c>
      <c r="S921" s="6" t="e">
        <f t="shared" si="86"/>
        <v>#VALUE!</v>
      </c>
      <c r="T921" s="6" t="e">
        <f>IF(Sheet1!A921=0,"C=US;A= ;P=Regional Municip;O=Lisgar;S="&amp;K921&amp;";"&amp;"G="&amp;L921&amp;";"&amp;"I="&amp;M921&amp;";","C=US;A= ;P=Regional Municip;O=Lisgar;S="&amp;K921&amp;";"&amp;"G="&amp;L921&amp;Sheet1!A921&amp;";"&amp;"I="&amp;M921&amp;";")</f>
        <v>#N/A</v>
      </c>
      <c r="U921" t="str">
        <f ca="1">(Sheet1!AM921)</f>
        <v>DC1MDB02</v>
      </c>
      <c r="V921" t="e">
        <f>(Sheet1!AC921)</f>
        <v>#VALUE!</v>
      </c>
      <c r="W921" t="e">
        <f>Sheet3!D921</f>
        <v>#VALUE!</v>
      </c>
      <c r="X921" t="e">
        <f>Sheet3!E921</f>
        <v>#VALUE!</v>
      </c>
      <c r="Y921" t="str">
        <f t="shared" si="84"/>
        <v/>
      </c>
      <c r="Z921" t="str">
        <f>IF(ISERROR(Sheet1!AI921),"",Sheet1!AI921)</f>
        <v/>
      </c>
      <c r="AA921" t="e">
        <f>IF(Sheet1!W921="Councillors",5120,IF(Sheet1!W921="Information Technology Services Dept.",1024,IF(Sheet1!W921="City Clerk and Solicitor Dept",1953,"No")))</f>
        <v>#VALUE!</v>
      </c>
      <c r="AB921" s="5" t="s">
        <v>96</v>
      </c>
      <c r="AC921" t="e">
        <f>IF(Sheet1!W921="Councillors",4608,IF(Sheet1!W921="Information Technology Services Dept.",921,IF(Sheet1!W921="City Clerk and Solicitor Dept",1855,"No")))</f>
        <v>#VALUE!</v>
      </c>
      <c r="AD921" t="e">
        <f t="shared" si="87"/>
        <v>#VALUE!</v>
      </c>
      <c r="AE921" t="str">
        <f ca="1">IF(Sheet1!AM921="DC1MDB01","DC1",IF(Sheet1!AM921="DC1MDB02","DC1",IF(Sheet1!AM921="DC1MDB03","DC1",IF(Sheet1!AM921="DC1MDB04","DC1",IF(Sheet1!AM921="DC1MDB05","DC1",IF(Sheet1!AM921="DC1MDB06","DC1",IF(Sheet1!AM921="DC1MDB07","DC1",IF(Sheet1!AM921="DC1MDB08","DC1",IF(Sheet1!AM921="DC1MDB09","DC1",IF(Sheet1!AM921="DC1MDB10","DC1",IF(Sheet1!AM921="DC4MDB01","DC4",IF(Sheet1!AM921="DC4MDB02","DC4",IF(Sheet1!AM921="DC4MDB03","DC4",IF(Sheet1!AM921="DC4MDB04","DC4",IF(Sheet1!AM921="DC4MDB05","DC4",IF(Sheet1!AM921="DC4MDB06","DC4",IF(Sheet1!AM921="DC4MDB07","DC4",IF(Sheet1!AM921="DC4MDB08","DC4",IF(Sheet1!AM921="DC4MDB09","DC4",IF(Sheet1!AM921="DC4MDB10","DC4","$False"))))))))))))))))))))</f>
        <v>DC1</v>
      </c>
      <c r="AF921" t="s">
        <v>35</v>
      </c>
      <c r="AG921" t="e">
        <f t="shared" si="88"/>
        <v>#VALUE!</v>
      </c>
      <c r="AH921" t="e">
        <f t="shared" si="89"/>
        <v>#VALUE!</v>
      </c>
      <c r="AI921" t="s">
        <v>11</v>
      </c>
      <c r="AJ921" t="s">
        <v>12</v>
      </c>
      <c r="AK921" t="s">
        <v>13</v>
      </c>
      <c r="AL921" t="s">
        <v>14</v>
      </c>
      <c r="AM921" t="s">
        <v>5</v>
      </c>
      <c r="AN921" t="s">
        <v>15</v>
      </c>
      <c r="AO921" t="s">
        <v>16</v>
      </c>
      <c r="AP921" t="s">
        <v>17</v>
      </c>
      <c r="AQ921" t="s">
        <v>18</v>
      </c>
      <c r="AR921" t="s">
        <v>19</v>
      </c>
    </row>
    <row r="922" spans="1:44" ht="13.5" customHeight="1">
      <c r="A922" s="7"/>
      <c r="B922" s="7"/>
      <c r="C922" s="7"/>
      <c r="D922" s="8"/>
      <c r="F922" s="9" t="str">
        <f>(Sheet1!AE922)</f>
        <v/>
      </c>
      <c r="G922" t="str">
        <f>IF(OR(Sheet1!AH922="Yes",Sheet1!AF922="Yes"),"\\CMFP538\"&amp;Sheet1!AK922,"")</f>
        <v/>
      </c>
      <c r="H922" t="str">
        <f>IF(G922="","",Sheet1!AK922)</f>
        <v/>
      </c>
      <c r="I922" t="str">
        <f>IF(G922="","",Sheet1!AJ922)</f>
        <v/>
      </c>
      <c r="J922" t="e">
        <f>PROPER(Sheet1!Z922)</f>
        <v>#VALUE!</v>
      </c>
      <c r="K922" t="e">
        <f>PROPER(TRIM(IF(ISERROR(Sheet1!N922),Sheet1!Q922,Sheet1!N922)))</f>
        <v>#VALUE!</v>
      </c>
      <c r="L922" t="e">
        <f>PROPER(Sheet1!V922)</f>
        <v>#VALUE!</v>
      </c>
      <c r="M922" t="str">
        <f>TRIM(IF(ISERROR(Sheet1!P922),"",Sheet1!P922))</f>
        <v/>
      </c>
      <c r="N922" s="6" t="e">
        <f>(Sheet1!AA922)</f>
        <v>#VALUE!</v>
      </c>
      <c r="O922" s="6" t="e">
        <f t="shared" si="85"/>
        <v>#VALUE!</v>
      </c>
      <c r="P922" s="6" t="e">
        <f>IF(Sheet1!X922="No","No",IF(Sheet1!X922="","No","Yes"))</f>
        <v>#VALUE!</v>
      </c>
      <c r="Q922" t="e">
        <f>(Sheet1!AB922)</f>
        <v>#VALUE!</v>
      </c>
      <c r="R922" s="6" t="e">
        <f>IF(Sheet1!F922=FALSE,Q922,Sheet1!G922&amp;Sheet1!F922)</f>
        <v>#VALUE!</v>
      </c>
      <c r="S922" s="6" t="e">
        <f t="shared" si="86"/>
        <v>#VALUE!</v>
      </c>
      <c r="T922" s="6" t="e">
        <f>IF(Sheet1!A922=0,"C=US;A= ;P=Regional Municip;O=Lisgar;S="&amp;K922&amp;";"&amp;"G="&amp;L922&amp;";"&amp;"I="&amp;M922&amp;";","C=US;A= ;P=Regional Municip;O=Lisgar;S="&amp;K922&amp;";"&amp;"G="&amp;L922&amp;Sheet1!A922&amp;";"&amp;"I="&amp;M922&amp;";")</f>
        <v>#N/A</v>
      </c>
      <c r="U922" t="str">
        <f ca="1">(Sheet1!AM922)</f>
        <v>DC4MDB08</v>
      </c>
      <c r="V922" t="e">
        <f>(Sheet1!AC922)</f>
        <v>#VALUE!</v>
      </c>
      <c r="W922" t="e">
        <f>Sheet3!D922</f>
        <v>#VALUE!</v>
      </c>
      <c r="X922" t="e">
        <f>Sheet3!E922</f>
        <v>#VALUE!</v>
      </c>
      <c r="Y922" t="str">
        <f t="shared" si="84"/>
        <v/>
      </c>
      <c r="Z922" t="str">
        <f>IF(ISERROR(Sheet1!AI922),"",Sheet1!AI922)</f>
        <v/>
      </c>
      <c r="AA922" t="e">
        <f>IF(Sheet1!W922="Councillors",5120,IF(Sheet1!W922="Information Technology Services Dept.",1024,IF(Sheet1!W922="City Clerk and Solicitor Dept",1953,"No")))</f>
        <v>#VALUE!</v>
      </c>
      <c r="AB922" s="5" t="s">
        <v>96</v>
      </c>
      <c r="AC922" t="e">
        <f>IF(Sheet1!W922="Councillors",4608,IF(Sheet1!W922="Information Technology Services Dept.",921,IF(Sheet1!W922="City Clerk and Solicitor Dept",1855,"No")))</f>
        <v>#VALUE!</v>
      </c>
      <c r="AD922" t="e">
        <f t="shared" si="87"/>
        <v>#VALUE!</v>
      </c>
      <c r="AE922" t="str">
        <f ca="1">IF(Sheet1!AM922="DC1MDB01","DC1",IF(Sheet1!AM922="DC1MDB02","DC1",IF(Sheet1!AM922="DC1MDB03","DC1",IF(Sheet1!AM922="DC1MDB04","DC1",IF(Sheet1!AM922="DC1MDB05","DC1",IF(Sheet1!AM922="DC1MDB06","DC1",IF(Sheet1!AM922="DC1MDB07","DC1",IF(Sheet1!AM922="DC1MDB08","DC1",IF(Sheet1!AM922="DC1MDB09","DC1",IF(Sheet1!AM922="DC1MDB10","DC1",IF(Sheet1!AM922="DC4MDB01","DC4",IF(Sheet1!AM922="DC4MDB02","DC4",IF(Sheet1!AM922="DC4MDB03","DC4",IF(Sheet1!AM922="DC4MDB04","DC4",IF(Sheet1!AM922="DC4MDB05","DC4",IF(Sheet1!AM922="DC4MDB06","DC4",IF(Sheet1!AM922="DC4MDB07","DC4",IF(Sheet1!AM922="DC4MDB08","DC4",IF(Sheet1!AM922="DC4MDB09","DC4",IF(Sheet1!AM922="DC4MDB10","DC4","$False"))))))))))))))))))))</f>
        <v>DC4</v>
      </c>
      <c r="AF922" t="s">
        <v>35</v>
      </c>
      <c r="AG922" t="e">
        <f t="shared" si="88"/>
        <v>#VALUE!</v>
      </c>
      <c r="AH922" t="e">
        <f t="shared" si="89"/>
        <v>#VALUE!</v>
      </c>
      <c r="AI922" t="s">
        <v>11</v>
      </c>
      <c r="AJ922" t="s">
        <v>12</v>
      </c>
      <c r="AK922" t="s">
        <v>13</v>
      </c>
      <c r="AL922" t="s">
        <v>14</v>
      </c>
      <c r="AM922" t="s">
        <v>5</v>
      </c>
      <c r="AN922" t="s">
        <v>15</v>
      </c>
      <c r="AO922" t="s">
        <v>16</v>
      </c>
      <c r="AP922" t="s">
        <v>17</v>
      </c>
      <c r="AQ922" t="s">
        <v>18</v>
      </c>
      <c r="AR922" t="s">
        <v>19</v>
      </c>
    </row>
    <row r="923" spans="1:44" ht="13.5" customHeight="1">
      <c r="A923" s="7"/>
      <c r="B923" s="7"/>
      <c r="C923" s="7"/>
      <c r="D923" s="8"/>
      <c r="F923" s="9" t="str">
        <f>(Sheet1!AE923)</f>
        <v/>
      </c>
      <c r="G923" t="str">
        <f>IF(OR(Sheet1!AH923="Yes",Sheet1!AF923="Yes"),"\\CMFP538\"&amp;Sheet1!AK923,"")</f>
        <v/>
      </c>
      <c r="H923" t="str">
        <f>IF(G923="","",Sheet1!AK923)</f>
        <v/>
      </c>
      <c r="I923" t="str">
        <f>IF(G923="","",Sheet1!AJ923)</f>
        <v/>
      </c>
      <c r="J923" t="e">
        <f>PROPER(Sheet1!Z923)</f>
        <v>#VALUE!</v>
      </c>
      <c r="K923" t="e">
        <f>PROPER(TRIM(IF(ISERROR(Sheet1!N923),Sheet1!Q923,Sheet1!N923)))</f>
        <v>#VALUE!</v>
      </c>
      <c r="L923" t="e">
        <f>PROPER(Sheet1!V923)</f>
        <v>#VALUE!</v>
      </c>
      <c r="M923" t="str">
        <f>TRIM(IF(ISERROR(Sheet1!P923),"",Sheet1!P923))</f>
        <v/>
      </c>
      <c r="N923" s="6" t="e">
        <f>(Sheet1!AA923)</f>
        <v>#VALUE!</v>
      </c>
      <c r="O923" s="6" t="e">
        <f t="shared" si="85"/>
        <v>#VALUE!</v>
      </c>
      <c r="P923" s="6" t="e">
        <f>IF(Sheet1!X923="No","No",IF(Sheet1!X923="","No","Yes"))</f>
        <v>#VALUE!</v>
      </c>
      <c r="Q923" t="e">
        <f>(Sheet1!AB923)</f>
        <v>#VALUE!</v>
      </c>
      <c r="R923" s="6" t="e">
        <f>IF(Sheet1!F923=FALSE,Q923,Sheet1!G923&amp;Sheet1!F923)</f>
        <v>#VALUE!</v>
      </c>
      <c r="S923" s="6" t="e">
        <f t="shared" si="86"/>
        <v>#VALUE!</v>
      </c>
      <c r="T923" s="6" t="e">
        <f>IF(Sheet1!A923=0,"C=US;A= ;P=Regional Municip;O=Lisgar;S="&amp;K923&amp;";"&amp;"G="&amp;L923&amp;";"&amp;"I="&amp;M923&amp;";","C=US;A= ;P=Regional Municip;O=Lisgar;S="&amp;K923&amp;";"&amp;"G="&amp;L923&amp;Sheet1!A923&amp;";"&amp;"I="&amp;M923&amp;";")</f>
        <v>#N/A</v>
      </c>
      <c r="U923" t="str">
        <f ca="1">(Sheet1!AM923)</f>
        <v>DC4MDB01</v>
      </c>
      <c r="V923" t="e">
        <f>(Sheet1!AC923)</f>
        <v>#VALUE!</v>
      </c>
      <c r="W923" t="e">
        <f>Sheet3!D923</f>
        <v>#VALUE!</v>
      </c>
      <c r="X923" t="e">
        <f>Sheet3!E923</f>
        <v>#VALUE!</v>
      </c>
      <c r="Y923" t="str">
        <f t="shared" si="84"/>
        <v/>
      </c>
      <c r="Z923" t="str">
        <f>IF(ISERROR(Sheet1!AI923),"",Sheet1!AI923)</f>
        <v/>
      </c>
      <c r="AA923" t="e">
        <f>IF(Sheet1!W923="Councillors",5120,IF(Sheet1!W923="Information Technology Services Dept.",1024,IF(Sheet1!W923="City Clerk and Solicitor Dept",1953,"No")))</f>
        <v>#VALUE!</v>
      </c>
      <c r="AB923" s="5" t="s">
        <v>96</v>
      </c>
      <c r="AC923" t="e">
        <f>IF(Sheet1!W923="Councillors",4608,IF(Sheet1!W923="Information Technology Services Dept.",921,IF(Sheet1!W923="City Clerk and Solicitor Dept",1855,"No")))</f>
        <v>#VALUE!</v>
      </c>
      <c r="AD923" t="e">
        <f t="shared" si="87"/>
        <v>#VALUE!</v>
      </c>
      <c r="AE923" t="str">
        <f ca="1">IF(Sheet1!AM923="DC1MDB01","DC1",IF(Sheet1!AM923="DC1MDB02","DC1",IF(Sheet1!AM923="DC1MDB03","DC1",IF(Sheet1!AM923="DC1MDB04","DC1",IF(Sheet1!AM923="DC1MDB05","DC1",IF(Sheet1!AM923="DC1MDB06","DC1",IF(Sheet1!AM923="DC1MDB07","DC1",IF(Sheet1!AM923="DC1MDB08","DC1",IF(Sheet1!AM923="DC1MDB09","DC1",IF(Sheet1!AM923="DC1MDB10","DC1",IF(Sheet1!AM923="DC4MDB01","DC4",IF(Sheet1!AM923="DC4MDB02","DC4",IF(Sheet1!AM923="DC4MDB03","DC4",IF(Sheet1!AM923="DC4MDB04","DC4",IF(Sheet1!AM923="DC4MDB05","DC4",IF(Sheet1!AM923="DC4MDB06","DC4",IF(Sheet1!AM923="DC4MDB07","DC4",IF(Sheet1!AM923="DC4MDB08","DC4",IF(Sheet1!AM923="DC4MDB09","DC4",IF(Sheet1!AM923="DC4MDB10","DC4","$False"))))))))))))))))))))</f>
        <v>DC4</v>
      </c>
      <c r="AF923" t="s">
        <v>35</v>
      </c>
      <c r="AG923" t="e">
        <f t="shared" si="88"/>
        <v>#VALUE!</v>
      </c>
      <c r="AH923" t="e">
        <f t="shared" si="89"/>
        <v>#VALUE!</v>
      </c>
      <c r="AI923" t="s">
        <v>11</v>
      </c>
      <c r="AJ923" t="s">
        <v>12</v>
      </c>
      <c r="AK923" t="s">
        <v>13</v>
      </c>
      <c r="AL923" t="s">
        <v>14</v>
      </c>
      <c r="AM923" t="s">
        <v>5</v>
      </c>
      <c r="AN923" t="s">
        <v>15</v>
      </c>
      <c r="AO923" t="s">
        <v>16</v>
      </c>
      <c r="AP923" t="s">
        <v>17</v>
      </c>
      <c r="AQ923" t="s">
        <v>18</v>
      </c>
      <c r="AR923" t="s">
        <v>19</v>
      </c>
    </row>
    <row r="924" spans="1:44" ht="13.5" customHeight="1">
      <c r="A924" s="7"/>
      <c r="B924" s="7"/>
      <c r="C924" s="7"/>
      <c r="D924" s="8"/>
      <c r="F924" s="9" t="str">
        <f>(Sheet1!AE924)</f>
        <v/>
      </c>
      <c r="G924" t="str">
        <f>IF(OR(Sheet1!AH924="Yes",Sheet1!AF924="Yes"),"\\CMFP538\"&amp;Sheet1!AK924,"")</f>
        <v/>
      </c>
      <c r="H924" t="str">
        <f>IF(G924="","",Sheet1!AK924)</f>
        <v/>
      </c>
      <c r="I924" t="str">
        <f>IF(G924="","",Sheet1!AJ924)</f>
        <v/>
      </c>
      <c r="J924" t="e">
        <f>PROPER(Sheet1!Z924)</f>
        <v>#VALUE!</v>
      </c>
      <c r="K924" t="e">
        <f>PROPER(TRIM(IF(ISERROR(Sheet1!N924),Sheet1!Q924,Sheet1!N924)))</f>
        <v>#VALUE!</v>
      </c>
      <c r="L924" t="e">
        <f>PROPER(Sheet1!V924)</f>
        <v>#VALUE!</v>
      </c>
      <c r="M924" t="str">
        <f>TRIM(IF(ISERROR(Sheet1!P924),"",Sheet1!P924))</f>
        <v/>
      </c>
      <c r="N924" s="6" t="e">
        <f>(Sheet1!AA924)</f>
        <v>#VALUE!</v>
      </c>
      <c r="O924" s="6" t="e">
        <f t="shared" si="85"/>
        <v>#VALUE!</v>
      </c>
      <c r="P924" s="6" t="e">
        <f>IF(Sheet1!X924="No","No",IF(Sheet1!X924="","No","Yes"))</f>
        <v>#VALUE!</v>
      </c>
      <c r="Q924" t="e">
        <f>(Sheet1!AB924)</f>
        <v>#VALUE!</v>
      </c>
      <c r="R924" s="6" t="e">
        <f>IF(Sheet1!F924=FALSE,Q924,Sheet1!G924&amp;Sheet1!F924)</f>
        <v>#VALUE!</v>
      </c>
      <c r="S924" s="6" t="e">
        <f t="shared" si="86"/>
        <v>#VALUE!</v>
      </c>
      <c r="T924" s="6" t="e">
        <f>IF(Sheet1!A924=0,"C=US;A= ;P=Regional Municip;O=Lisgar;S="&amp;K924&amp;";"&amp;"G="&amp;L924&amp;";"&amp;"I="&amp;M924&amp;";","C=US;A= ;P=Regional Municip;O=Lisgar;S="&amp;K924&amp;";"&amp;"G="&amp;L924&amp;Sheet1!A924&amp;";"&amp;"I="&amp;M924&amp;";")</f>
        <v>#N/A</v>
      </c>
      <c r="U924" t="str">
        <f ca="1">(Sheet1!AM924)</f>
        <v>DC1MDB01</v>
      </c>
      <c r="V924" t="e">
        <f>(Sheet1!AC924)</f>
        <v>#VALUE!</v>
      </c>
      <c r="W924" t="e">
        <f>Sheet3!D924</f>
        <v>#VALUE!</v>
      </c>
      <c r="X924" t="e">
        <f>Sheet3!E924</f>
        <v>#VALUE!</v>
      </c>
      <c r="Y924" t="str">
        <f t="shared" si="84"/>
        <v/>
      </c>
      <c r="Z924" t="str">
        <f>IF(ISERROR(Sheet1!AI924),"",Sheet1!AI924)</f>
        <v/>
      </c>
      <c r="AA924" t="e">
        <f>IF(Sheet1!W924="Councillors",5120,IF(Sheet1!W924="Information Technology Services Dept.",1024,IF(Sheet1!W924="City Clerk and Solicitor Dept",1953,"No")))</f>
        <v>#VALUE!</v>
      </c>
      <c r="AB924" s="5" t="s">
        <v>96</v>
      </c>
      <c r="AC924" t="e">
        <f>IF(Sheet1!W924="Councillors",4608,IF(Sheet1!W924="Information Technology Services Dept.",921,IF(Sheet1!W924="City Clerk and Solicitor Dept",1855,"No")))</f>
        <v>#VALUE!</v>
      </c>
      <c r="AD924" t="e">
        <f t="shared" si="87"/>
        <v>#VALUE!</v>
      </c>
      <c r="AE924" t="str">
        <f ca="1">IF(Sheet1!AM924="DC1MDB01","DC1",IF(Sheet1!AM924="DC1MDB02","DC1",IF(Sheet1!AM924="DC1MDB03","DC1",IF(Sheet1!AM924="DC1MDB04","DC1",IF(Sheet1!AM924="DC1MDB05","DC1",IF(Sheet1!AM924="DC1MDB06","DC1",IF(Sheet1!AM924="DC1MDB07","DC1",IF(Sheet1!AM924="DC1MDB08","DC1",IF(Sheet1!AM924="DC1MDB09","DC1",IF(Sheet1!AM924="DC1MDB10","DC1",IF(Sheet1!AM924="DC4MDB01","DC4",IF(Sheet1!AM924="DC4MDB02","DC4",IF(Sheet1!AM924="DC4MDB03","DC4",IF(Sheet1!AM924="DC4MDB04","DC4",IF(Sheet1!AM924="DC4MDB05","DC4",IF(Sheet1!AM924="DC4MDB06","DC4",IF(Sheet1!AM924="DC4MDB07","DC4",IF(Sheet1!AM924="DC4MDB08","DC4",IF(Sheet1!AM924="DC4MDB09","DC4",IF(Sheet1!AM924="DC4MDB10","DC4","$False"))))))))))))))))))))</f>
        <v>DC1</v>
      </c>
      <c r="AF924" t="s">
        <v>35</v>
      </c>
      <c r="AG924" t="e">
        <f t="shared" si="88"/>
        <v>#VALUE!</v>
      </c>
      <c r="AH924" t="e">
        <f t="shared" si="89"/>
        <v>#VALUE!</v>
      </c>
      <c r="AI924" t="s">
        <v>11</v>
      </c>
      <c r="AJ924" t="s">
        <v>12</v>
      </c>
      <c r="AK924" t="s">
        <v>13</v>
      </c>
      <c r="AL924" t="s">
        <v>14</v>
      </c>
      <c r="AM924" t="s">
        <v>5</v>
      </c>
      <c r="AN924" t="s">
        <v>15</v>
      </c>
      <c r="AO924" t="s">
        <v>16</v>
      </c>
      <c r="AP924" t="s">
        <v>17</v>
      </c>
      <c r="AQ924" t="s">
        <v>18</v>
      </c>
      <c r="AR924" t="s">
        <v>19</v>
      </c>
    </row>
    <row r="925" spans="1:44" ht="13.5" customHeight="1">
      <c r="A925" s="7"/>
      <c r="B925" s="7"/>
      <c r="C925" s="7"/>
      <c r="D925" s="8"/>
      <c r="F925" s="9" t="str">
        <f>(Sheet1!AE925)</f>
        <v/>
      </c>
      <c r="G925" t="str">
        <f>IF(OR(Sheet1!AH925="Yes",Sheet1!AF925="Yes"),"\\CMFP538\"&amp;Sheet1!AK925,"")</f>
        <v/>
      </c>
      <c r="H925" t="str">
        <f>IF(G925="","",Sheet1!AK925)</f>
        <v/>
      </c>
      <c r="I925" t="str">
        <f>IF(G925="","",Sheet1!AJ925)</f>
        <v/>
      </c>
      <c r="J925" t="e">
        <f>PROPER(Sheet1!Z925)</f>
        <v>#VALUE!</v>
      </c>
      <c r="K925" t="e">
        <f>PROPER(TRIM(IF(ISERROR(Sheet1!N925),Sheet1!Q925,Sheet1!N925)))</f>
        <v>#VALUE!</v>
      </c>
      <c r="L925" t="e">
        <f>PROPER(Sheet1!V925)</f>
        <v>#VALUE!</v>
      </c>
      <c r="M925" t="str">
        <f>TRIM(IF(ISERROR(Sheet1!P925),"",Sheet1!P925))</f>
        <v/>
      </c>
      <c r="N925" s="6" t="e">
        <f>(Sheet1!AA925)</f>
        <v>#VALUE!</v>
      </c>
      <c r="O925" s="6" t="e">
        <f t="shared" si="85"/>
        <v>#VALUE!</v>
      </c>
      <c r="P925" s="6" t="e">
        <f>IF(Sheet1!X925="No","No",IF(Sheet1!X925="","No","Yes"))</f>
        <v>#VALUE!</v>
      </c>
      <c r="Q925" t="e">
        <f>(Sheet1!AB925)</f>
        <v>#VALUE!</v>
      </c>
      <c r="R925" s="6" t="e">
        <f>IF(Sheet1!F925=FALSE,Q925,Sheet1!G925&amp;Sheet1!F925)</f>
        <v>#VALUE!</v>
      </c>
      <c r="S925" s="6" t="e">
        <f t="shared" si="86"/>
        <v>#VALUE!</v>
      </c>
      <c r="T925" s="6" t="e">
        <f>IF(Sheet1!A925=0,"C=US;A= ;P=Regional Municip;O=Lisgar;S="&amp;K925&amp;";"&amp;"G="&amp;L925&amp;";"&amp;"I="&amp;M925&amp;";","C=US;A= ;P=Regional Municip;O=Lisgar;S="&amp;K925&amp;";"&amp;"G="&amp;L925&amp;Sheet1!A925&amp;";"&amp;"I="&amp;M925&amp;";")</f>
        <v>#N/A</v>
      </c>
      <c r="U925" t="str">
        <f ca="1">(Sheet1!AM925)</f>
        <v>DC4MDB05</v>
      </c>
      <c r="V925" t="e">
        <f>(Sheet1!AC925)</f>
        <v>#VALUE!</v>
      </c>
      <c r="W925" t="e">
        <f>Sheet3!D925</f>
        <v>#VALUE!</v>
      </c>
      <c r="X925" t="e">
        <f>Sheet3!E925</f>
        <v>#VALUE!</v>
      </c>
      <c r="Y925" t="str">
        <f t="shared" si="84"/>
        <v/>
      </c>
      <c r="Z925" t="str">
        <f>IF(ISERROR(Sheet1!AI925),"",Sheet1!AI925)</f>
        <v/>
      </c>
      <c r="AA925" t="e">
        <f>IF(Sheet1!W925="Councillors",5120,IF(Sheet1!W925="Information Technology Services Dept.",1024,IF(Sheet1!W925="City Clerk and Solicitor Dept",1953,"No")))</f>
        <v>#VALUE!</v>
      </c>
      <c r="AB925" s="5" t="s">
        <v>96</v>
      </c>
      <c r="AC925" t="e">
        <f>IF(Sheet1!W925="Councillors",4608,IF(Sheet1!W925="Information Technology Services Dept.",921,IF(Sheet1!W925="City Clerk and Solicitor Dept",1855,"No")))</f>
        <v>#VALUE!</v>
      </c>
      <c r="AD925" t="e">
        <f t="shared" si="87"/>
        <v>#VALUE!</v>
      </c>
      <c r="AE925" t="str">
        <f ca="1">IF(Sheet1!AM925="DC1MDB01","DC1",IF(Sheet1!AM925="DC1MDB02","DC1",IF(Sheet1!AM925="DC1MDB03","DC1",IF(Sheet1!AM925="DC1MDB04","DC1",IF(Sheet1!AM925="DC1MDB05","DC1",IF(Sheet1!AM925="DC1MDB06","DC1",IF(Sheet1!AM925="DC1MDB07","DC1",IF(Sheet1!AM925="DC1MDB08","DC1",IF(Sheet1!AM925="DC1MDB09","DC1",IF(Sheet1!AM925="DC1MDB10","DC1",IF(Sheet1!AM925="DC4MDB01","DC4",IF(Sheet1!AM925="DC4MDB02","DC4",IF(Sheet1!AM925="DC4MDB03","DC4",IF(Sheet1!AM925="DC4MDB04","DC4",IF(Sheet1!AM925="DC4MDB05","DC4",IF(Sheet1!AM925="DC4MDB06","DC4",IF(Sheet1!AM925="DC4MDB07","DC4",IF(Sheet1!AM925="DC4MDB08","DC4",IF(Sheet1!AM925="DC4MDB09","DC4",IF(Sheet1!AM925="DC4MDB10","DC4","$False"))))))))))))))))))))</f>
        <v>DC4</v>
      </c>
      <c r="AF925" t="s">
        <v>35</v>
      </c>
      <c r="AG925" t="e">
        <f t="shared" si="88"/>
        <v>#VALUE!</v>
      </c>
      <c r="AH925" t="e">
        <f t="shared" si="89"/>
        <v>#VALUE!</v>
      </c>
      <c r="AI925" t="s">
        <v>11</v>
      </c>
      <c r="AJ925" t="s">
        <v>12</v>
      </c>
      <c r="AK925" t="s">
        <v>13</v>
      </c>
      <c r="AL925" t="s">
        <v>14</v>
      </c>
      <c r="AM925" t="s">
        <v>5</v>
      </c>
      <c r="AN925" t="s">
        <v>15</v>
      </c>
      <c r="AO925" t="s">
        <v>16</v>
      </c>
      <c r="AP925" t="s">
        <v>17</v>
      </c>
      <c r="AQ925" t="s">
        <v>18</v>
      </c>
      <c r="AR925" t="s">
        <v>19</v>
      </c>
    </row>
    <row r="926" spans="1:44" ht="13.5" customHeight="1">
      <c r="A926" s="7"/>
      <c r="B926" s="7"/>
      <c r="C926" s="7"/>
      <c r="D926" s="8"/>
      <c r="F926" s="9" t="str">
        <f>(Sheet1!AE926)</f>
        <v/>
      </c>
      <c r="G926" t="str">
        <f>IF(OR(Sheet1!AH926="Yes",Sheet1!AF926="Yes"),"\\CMFP538\"&amp;Sheet1!AK926,"")</f>
        <v/>
      </c>
      <c r="H926" t="str">
        <f>IF(G926="","",Sheet1!AK926)</f>
        <v/>
      </c>
      <c r="I926" t="str">
        <f>IF(G926="","",Sheet1!AJ926)</f>
        <v/>
      </c>
      <c r="J926" t="e">
        <f>PROPER(Sheet1!Z926)</f>
        <v>#VALUE!</v>
      </c>
      <c r="K926" t="e">
        <f>PROPER(TRIM(IF(ISERROR(Sheet1!N926),Sheet1!Q926,Sheet1!N926)))</f>
        <v>#VALUE!</v>
      </c>
      <c r="L926" t="e">
        <f>PROPER(Sheet1!V926)</f>
        <v>#VALUE!</v>
      </c>
      <c r="M926" t="str">
        <f>TRIM(IF(ISERROR(Sheet1!P926),"",Sheet1!P926))</f>
        <v/>
      </c>
      <c r="N926" s="6" t="e">
        <f>(Sheet1!AA926)</f>
        <v>#VALUE!</v>
      </c>
      <c r="O926" s="6" t="e">
        <f t="shared" si="85"/>
        <v>#VALUE!</v>
      </c>
      <c r="P926" s="6" t="e">
        <f>IF(Sheet1!X926="No","No",IF(Sheet1!X926="","No","Yes"))</f>
        <v>#VALUE!</v>
      </c>
      <c r="Q926" t="e">
        <f>(Sheet1!AB926)</f>
        <v>#VALUE!</v>
      </c>
      <c r="R926" s="6" t="e">
        <f>IF(Sheet1!F926=FALSE,Q926,Sheet1!G926&amp;Sheet1!F926)</f>
        <v>#VALUE!</v>
      </c>
      <c r="S926" s="6" t="e">
        <f t="shared" si="86"/>
        <v>#VALUE!</v>
      </c>
      <c r="T926" s="6" t="e">
        <f>IF(Sheet1!A926=0,"C=US;A= ;P=Regional Municip;O=Lisgar;S="&amp;K926&amp;";"&amp;"G="&amp;L926&amp;";"&amp;"I="&amp;M926&amp;";","C=US;A= ;P=Regional Municip;O=Lisgar;S="&amp;K926&amp;";"&amp;"G="&amp;L926&amp;Sheet1!A926&amp;";"&amp;"I="&amp;M926&amp;";")</f>
        <v>#N/A</v>
      </c>
      <c r="U926" t="str">
        <f ca="1">(Sheet1!AM926)</f>
        <v>DC1MDB02</v>
      </c>
      <c r="V926" t="e">
        <f>(Sheet1!AC926)</f>
        <v>#VALUE!</v>
      </c>
      <c r="W926" t="e">
        <f>Sheet3!D926</f>
        <v>#VALUE!</v>
      </c>
      <c r="X926" t="e">
        <f>Sheet3!E926</f>
        <v>#VALUE!</v>
      </c>
      <c r="Y926" t="str">
        <f t="shared" si="84"/>
        <v/>
      </c>
      <c r="Z926" t="str">
        <f>IF(ISERROR(Sheet1!AI926),"",Sheet1!AI926)</f>
        <v/>
      </c>
      <c r="AA926" t="e">
        <f>IF(Sheet1!W926="Councillors",5120,IF(Sheet1!W926="Information Technology Services Dept.",1024,IF(Sheet1!W926="City Clerk and Solicitor Dept",1953,"No")))</f>
        <v>#VALUE!</v>
      </c>
      <c r="AB926" s="5" t="s">
        <v>96</v>
      </c>
      <c r="AC926" t="e">
        <f>IF(Sheet1!W926="Councillors",4608,IF(Sheet1!W926="Information Technology Services Dept.",921,IF(Sheet1!W926="City Clerk and Solicitor Dept",1855,"No")))</f>
        <v>#VALUE!</v>
      </c>
      <c r="AD926" t="e">
        <f t="shared" si="87"/>
        <v>#VALUE!</v>
      </c>
      <c r="AE926" t="str">
        <f ca="1">IF(Sheet1!AM926="DC1MDB01","DC1",IF(Sheet1!AM926="DC1MDB02","DC1",IF(Sheet1!AM926="DC1MDB03","DC1",IF(Sheet1!AM926="DC1MDB04","DC1",IF(Sheet1!AM926="DC1MDB05","DC1",IF(Sheet1!AM926="DC1MDB06","DC1",IF(Sheet1!AM926="DC1MDB07","DC1",IF(Sheet1!AM926="DC1MDB08","DC1",IF(Sheet1!AM926="DC1MDB09","DC1",IF(Sheet1!AM926="DC1MDB10","DC1",IF(Sheet1!AM926="DC4MDB01","DC4",IF(Sheet1!AM926="DC4MDB02","DC4",IF(Sheet1!AM926="DC4MDB03","DC4",IF(Sheet1!AM926="DC4MDB04","DC4",IF(Sheet1!AM926="DC4MDB05","DC4",IF(Sheet1!AM926="DC4MDB06","DC4",IF(Sheet1!AM926="DC4MDB07","DC4",IF(Sheet1!AM926="DC4MDB08","DC4",IF(Sheet1!AM926="DC4MDB09","DC4",IF(Sheet1!AM926="DC4MDB10","DC4","$False"))))))))))))))))))))</f>
        <v>DC1</v>
      </c>
      <c r="AF926" t="s">
        <v>35</v>
      </c>
      <c r="AG926" t="e">
        <f t="shared" si="88"/>
        <v>#VALUE!</v>
      </c>
      <c r="AH926" t="e">
        <f t="shared" si="89"/>
        <v>#VALUE!</v>
      </c>
      <c r="AI926" t="s">
        <v>11</v>
      </c>
      <c r="AJ926" t="s">
        <v>12</v>
      </c>
      <c r="AK926" t="s">
        <v>13</v>
      </c>
      <c r="AL926" t="s">
        <v>14</v>
      </c>
      <c r="AM926" t="s">
        <v>5</v>
      </c>
      <c r="AN926" t="s">
        <v>15</v>
      </c>
      <c r="AO926" t="s">
        <v>16</v>
      </c>
      <c r="AP926" t="s">
        <v>17</v>
      </c>
      <c r="AQ926" t="s">
        <v>18</v>
      </c>
      <c r="AR926" t="s">
        <v>19</v>
      </c>
    </row>
    <row r="927" spans="1:44" ht="13.5" customHeight="1">
      <c r="A927" s="7"/>
      <c r="B927" s="7"/>
      <c r="C927" s="7"/>
      <c r="D927" s="8"/>
      <c r="F927" s="9" t="str">
        <f>(Sheet1!AE927)</f>
        <v/>
      </c>
      <c r="G927" t="str">
        <f>IF(OR(Sheet1!AH927="Yes",Sheet1!AF927="Yes"),"\\CMFP538\"&amp;Sheet1!AK927,"")</f>
        <v/>
      </c>
      <c r="H927" t="str">
        <f>IF(G927="","",Sheet1!AK927)</f>
        <v/>
      </c>
      <c r="I927" t="str">
        <f>IF(G927="","",Sheet1!AJ927)</f>
        <v/>
      </c>
      <c r="J927" t="e">
        <f>PROPER(Sheet1!Z927)</f>
        <v>#VALUE!</v>
      </c>
      <c r="K927" t="e">
        <f>PROPER(TRIM(IF(ISERROR(Sheet1!N927),Sheet1!Q927,Sheet1!N927)))</f>
        <v>#VALUE!</v>
      </c>
      <c r="L927" t="e">
        <f>PROPER(Sheet1!V927)</f>
        <v>#VALUE!</v>
      </c>
      <c r="M927" t="str">
        <f>TRIM(IF(ISERROR(Sheet1!P927),"",Sheet1!P927))</f>
        <v/>
      </c>
      <c r="N927" s="6" t="e">
        <f>(Sheet1!AA927)</f>
        <v>#VALUE!</v>
      </c>
      <c r="O927" s="6" t="e">
        <f t="shared" si="85"/>
        <v>#VALUE!</v>
      </c>
      <c r="P927" s="6" t="e">
        <f>IF(Sheet1!X927="No","No",IF(Sheet1!X927="","No","Yes"))</f>
        <v>#VALUE!</v>
      </c>
      <c r="Q927" t="e">
        <f>(Sheet1!AB927)</f>
        <v>#VALUE!</v>
      </c>
      <c r="R927" s="6" t="e">
        <f>IF(Sheet1!F927=FALSE,Q927,Sheet1!G927&amp;Sheet1!F927)</f>
        <v>#VALUE!</v>
      </c>
      <c r="S927" s="6" t="e">
        <f t="shared" si="86"/>
        <v>#VALUE!</v>
      </c>
      <c r="T927" s="6" t="e">
        <f>IF(Sheet1!A927=0,"C=US;A= ;P=Regional Municip;O=Lisgar;S="&amp;K927&amp;";"&amp;"G="&amp;L927&amp;";"&amp;"I="&amp;M927&amp;";","C=US;A= ;P=Regional Municip;O=Lisgar;S="&amp;K927&amp;";"&amp;"G="&amp;L927&amp;Sheet1!A927&amp;";"&amp;"I="&amp;M927&amp;";")</f>
        <v>#N/A</v>
      </c>
      <c r="U927" t="str">
        <f ca="1">(Sheet1!AM927)</f>
        <v>DC1MDB01</v>
      </c>
      <c r="V927" t="e">
        <f>(Sheet1!AC927)</f>
        <v>#VALUE!</v>
      </c>
      <c r="W927" t="e">
        <f>Sheet3!D927</f>
        <v>#VALUE!</v>
      </c>
      <c r="X927" t="e">
        <f>Sheet3!E927</f>
        <v>#VALUE!</v>
      </c>
      <c r="Y927" t="str">
        <f t="shared" si="84"/>
        <v/>
      </c>
      <c r="Z927" t="str">
        <f>IF(ISERROR(Sheet1!AI927),"",Sheet1!AI927)</f>
        <v/>
      </c>
      <c r="AA927" t="e">
        <f>IF(Sheet1!W927="Councillors",5120,IF(Sheet1!W927="Information Technology Services Dept.",1024,IF(Sheet1!W927="City Clerk and Solicitor Dept",1953,"No")))</f>
        <v>#VALUE!</v>
      </c>
      <c r="AB927" s="5" t="s">
        <v>96</v>
      </c>
      <c r="AC927" t="e">
        <f>IF(Sheet1!W927="Councillors",4608,IF(Sheet1!W927="Information Technology Services Dept.",921,IF(Sheet1!W927="City Clerk and Solicitor Dept",1855,"No")))</f>
        <v>#VALUE!</v>
      </c>
      <c r="AD927" t="e">
        <f t="shared" si="87"/>
        <v>#VALUE!</v>
      </c>
      <c r="AE927" t="str">
        <f ca="1">IF(Sheet1!AM927="DC1MDB01","DC1",IF(Sheet1!AM927="DC1MDB02","DC1",IF(Sheet1!AM927="DC1MDB03","DC1",IF(Sheet1!AM927="DC1MDB04","DC1",IF(Sheet1!AM927="DC1MDB05","DC1",IF(Sheet1!AM927="DC1MDB06","DC1",IF(Sheet1!AM927="DC1MDB07","DC1",IF(Sheet1!AM927="DC1MDB08","DC1",IF(Sheet1!AM927="DC1MDB09","DC1",IF(Sheet1!AM927="DC1MDB10","DC1",IF(Sheet1!AM927="DC4MDB01","DC4",IF(Sheet1!AM927="DC4MDB02","DC4",IF(Sheet1!AM927="DC4MDB03","DC4",IF(Sheet1!AM927="DC4MDB04","DC4",IF(Sheet1!AM927="DC4MDB05","DC4",IF(Sheet1!AM927="DC4MDB06","DC4",IF(Sheet1!AM927="DC4MDB07","DC4",IF(Sheet1!AM927="DC4MDB08","DC4",IF(Sheet1!AM927="DC4MDB09","DC4",IF(Sheet1!AM927="DC4MDB10","DC4","$False"))))))))))))))))))))</f>
        <v>DC1</v>
      </c>
      <c r="AF927" t="s">
        <v>35</v>
      </c>
      <c r="AG927" t="e">
        <f t="shared" si="88"/>
        <v>#VALUE!</v>
      </c>
      <c r="AH927" t="e">
        <f t="shared" si="89"/>
        <v>#VALUE!</v>
      </c>
      <c r="AI927" t="s">
        <v>11</v>
      </c>
      <c r="AJ927" t="s">
        <v>12</v>
      </c>
      <c r="AK927" t="s">
        <v>13</v>
      </c>
      <c r="AL927" t="s">
        <v>14</v>
      </c>
      <c r="AM927" t="s">
        <v>5</v>
      </c>
      <c r="AN927" t="s">
        <v>15</v>
      </c>
      <c r="AO927" t="s">
        <v>16</v>
      </c>
      <c r="AP927" t="s">
        <v>17</v>
      </c>
      <c r="AQ927" t="s">
        <v>18</v>
      </c>
      <c r="AR927" t="s">
        <v>19</v>
      </c>
    </row>
    <row r="928" spans="1:44" ht="13.5" customHeight="1">
      <c r="A928" s="7"/>
      <c r="B928" s="7"/>
      <c r="C928" s="7"/>
      <c r="D928" s="8"/>
      <c r="F928" s="9" t="str">
        <f>(Sheet1!AE928)</f>
        <v/>
      </c>
      <c r="G928" t="str">
        <f>IF(OR(Sheet1!AH928="Yes",Sheet1!AF928="Yes"),"\\CMFP538\"&amp;Sheet1!AK928,"")</f>
        <v/>
      </c>
      <c r="H928" t="str">
        <f>IF(G928="","",Sheet1!AK928)</f>
        <v/>
      </c>
      <c r="I928" t="str">
        <f>IF(G928="","",Sheet1!AJ928)</f>
        <v/>
      </c>
      <c r="J928" t="e">
        <f>PROPER(Sheet1!Z928)</f>
        <v>#VALUE!</v>
      </c>
      <c r="K928" t="e">
        <f>PROPER(TRIM(IF(ISERROR(Sheet1!N928),Sheet1!Q928,Sheet1!N928)))</f>
        <v>#VALUE!</v>
      </c>
      <c r="L928" t="e">
        <f>PROPER(Sheet1!V928)</f>
        <v>#VALUE!</v>
      </c>
      <c r="M928" t="str">
        <f>TRIM(IF(ISERROR(Sheet1!P928),"",Sheet1!P928))</f>
        <v/>
      </c>
      <c r="N928" s="6" t="e">
        <f>(Sheet1!AA928)</f>
        <v>#VALUE!</v>
      </c>
      <c r="O928" s="6" t="e">
        <f t="shared" si="85"/>
        <v>#VALUE!</v>
      </c>
      <c r="P928" s="6" t="e">
        <f>IF(Sheet1!X928="No","No",IF(Sheet1!X928="","No","Yes"))</f>
        <v>#VALUE!</v>
      </c>
      <c r="Q928" t="e">
        <f>(Sheet1!AB928)</f>
        <v>#VALUE!</v>
      </c>
      <c r="R928" s="6" t="e">
        <f>IF(Sheet1!F928=FALSE,Q928,Sheet1!G928&amp;Sheet1!F928)</f>
        <v>#VALUE!</v>
      </c>
      <c r="S928" s="6" t="e">
        <f t="shared" si="86"/>
        <v>#VALUE!</v>
      </c>
      <c r="T928" s="6" t="e">
        <f>IF(Sheet1!A928=0,"C=US;A= ;P=Regional Municip;O=Lisgar;S="&amp;K928&amp;";"&amp;"G="&amp;L928&amp;";"&amp;"I="&amp;M928&amp;";","C=US;A= ;P=Regional Municip;O=Lisgar;S="&amp;K928&amp;";"&amp;"G="&amp;L928&amp;Sheet1!A928&amp;";"&amp;"I="&amp;M928&amp;";")</f>
        <v>#N/A</v>
      </c>
      <c r="U928" t="str">
        <f ca="1">(Sheet1!AM928)</f>
        <v>DC1MDB04</v>
      </c>
      <c r="V928" t="e">
        <f>(Sheet1!AC928)</f>
        <v>#VALUE!</v>
      </c>
      <c r="W928" t="e">
        <f>Sheet3!D928</f>
        <v>#VALUE!</v>
      </c>
      <c r="X928" t="e">
        <f>Sheet3!E928</f>
        <v>#VALUE!</v>
      </c>
      <c r="Y928" t="str">
        <f t="shared" si="84"/>
        <v/>
      </c>
      <c r="Z928" t="str">
        <f>IF(ISERROR(Sheet1!AI928),"",Sheet1!AI928)</f>
        <v/>
      </c>
      <c r="AA928" t="e">
        <f>IF(Sheet1!W928="Councillors",5120,IF(Sheet1!W928="Information Technology Services Dept.",1024,IF(Sheet1!W928="City Clerk and Solicitor Dept",1953,"No")))</f>
        <v>#VALUE!</v>
      </c>
      <c r="AB928" s="5" t="s">
        <v>96</v>
      </c>
      <c r="AC928" t="e">
        <f>IF(Sheet1!W928="Councillors",4608,IF(Sheet1!W928="Information Technology Services Dept.",921,IF(Sheet1!W928="City Clerk and Solicitor Dept",1855,"No")))</f>
        <v>#VALUE!</v>
      </c>
      <c r="AD928" t="e">
        <f t="shared" si="87"/>
        <v>#VALUE!</v>
      </c>
      <c r="AE928" t="str">
        <f ca="1">IF(Sheet1!AM928="DC1MDB01","DC1",IF(Sheet1!AM928="DC1MDB02","DC1",IF(Sheet1!AM928="DC1MDB03","DC1",IF(Sheet1!AM928="DC1MDB04","DC1",IF(Sheet1!AM928="DC1MDB05","DC1",IF(Sheet1!AM928="DC1MDB06","DC1",IF(Sheet1!AM928="DC1MDB07","DC1",IF(Sheet1!AM928="DC1MDB08","DC1",IF(Sheet1!AM928="DC1MDB09","DC1",IF(Sheet1!AM928="DC1MDB10","DC1",IF(Sheet1!AM928="DC4MDB01","DC4",IF(Sheet1!AM928="DC4MDB02","DC4",IF(Sheet1!AM928="DC4MDB03","DC4",IF(Sheet1!AM928="DC4MDB04","DC4",IF(Sheet1!AM928="DC4MDB05","DC4",IF(Sheet1!AM928="DC4MDB06","DC4",IF(Sheet1!AM928="DC4MDB07","DC4",IF(Sheet1!AM928="DC4MDB08","DC4",IF(Sheet1!AM928="DC4MDB09","DC4",IF(Sheet1!AM928="DC4MDB10","DC4","$False"))))))))))))))))))))</f>
        <v>DC1</v>
      </c>
      <c r="AF928" t="s">
        <v>35</v>
      </c>
      <c r="AG928" t="e">
        <f t="shared" si="88"/>
        <v>#VALUE!</v>
      </c>
      <c r="AH928" t="e">
        <f t="shared" si="89"/>
        <v>#VALUE!</v>
      </c>
      <c r="AI928" t="s">
        <v>11</v>
      </c>
      <c r="AJ928" t="s">
        <v>12</v>
      </c>
      <c r="AK928" t="s">
        <v>13</v>
      </c>
      <c r="AL928" t="s">
        <v>14</v>
      </c>
      <c r="AM928" t="s">
        <v>5</v>
      </c>
      <c r="AN928" t="s">
        <v>15</v>
      </c>
      <c r="AO928" t="s">
        <v>16</v>
      </c>
      <c r="AP928" t="s">
        <v>17</v>
      </c>
      <c r="AQ928" t="s">
        <v>18</v>
      </c>
      <c r="AR928" t="s">
        <v>19</v>
      </c>
    </row>
    <row r="929" spans="1:44" ht="13.5" customHeight="1">
      <c r="A929" s="7"/>
      <c r="B929" s="7"/>
      <c r="C929" s="7"/>
      <c r="D929" s="8"/>
      <c r="F929" s="9" t="str">
        <f>(Sheet1!AE929)</f>
        <v/>
      </c>
      <c r="G929" t="str">
        <f>IF(OR(Sheet1!AH929="Yes",Sheet1!AF929="Yes"),"\\CMFP538\"&amp;Sheet1!AK929,"")</f>
        <v/>
      </c>
      <c r="H929" t="str">
        <f>IF(G929="","",Sheet1!AK929)</f>
        <v/>
      </c>
      <c r="I929" t="str">
        <f>IF(G929="","",Sheet1!AJ929)</f>
        <v/>
      </c>
      <c r="J929" t="e">
        <f>PROPER(Sheet1!Z929)</f>
        <v>#VALUE!</v>
      </c>
      <c r="K929" t="e">
        <f>PROPER(TRIM(IF(ISERROR(Sheet1!N929),Sheet1!Q929,Sheet1!N929)))</f>
        <v>#VALUE!</v>
      </c>
      <c r="L929" t="e">
        <f>PROPER(Sheet1!V929)</f>
        <v>#VALUE!</v>
      </c>
      <c r="M929" t="str">
        <f>TRIM(IF(ISERROR(Sheet1!P929),"",Sheet1!P929))</f>
        <v/>
      </c>
      <c r="N929" s="6" t="e">
        <f>(Sheet1!AA929)</f>
        <v>#VALUE!</v>
      </c>
      <c r="O929" s="6" t="e">
        <f t="shared" si="85"/>
        <v>#VALUE!</v>
      </c>
      <c r="P929" s="6" t="e">
        <f>IF(Sheet1!X929="No","No",IF(Sheet1!X929="","No","Yes"))</f>
        <v>#VALUE!</v>
      </c>
      <c r="Q929" t="e">
        <f>(Sheet1!AB929)</f>
        <v>#VALUE!</v>
      </c>
      <c r="R929" s="6" t="e">
        <f>IF(Sheet1!F929=FALSE,Q929,Sheet1!G929&amp;Sheet1!F929)</f>
        <v>#VALUE!</v>
      </c>
      <c r="S929" s="6" t="e">
        <f t="shared" si="86"/>
        <v>#VALUE!</v>
      </c>
      <c r="T929" s="6" t="e">
        <f>IF(Sheet1!A929=0,"C=US;A= ;P=Regional Municip;O=Lisgar;S="&amp;K929&amp;";"&amp;"G="&amp;L929&amp;";"&amp;"I="&amp;M929&amp;";","C=US;A= ;P=Regional Municip;O=Lisgar;S="&amp;K929&amp;";"&amp;"G="&amp;L929&amp;Sheet1!A929&amp;";"&amp;"I="&amp;M929&amp;";")</f>
        <v>#N/A</v>
      </c>
      <c r="U929" t="str">
        <f ca="1">(Sheet1!AM929)</f>
        <v>DC1MDB04</v>
      </c>
      <c r="V929" t="e">
        <f>(Sheet1!AC929)</f>
        <v>#VALUE!</v>
      </c>
      <c r="W929" t="e">
        <f>Sheet3!D929</f>
        <v>#VALUE!</v>
      </c>
      <c r="X929" t="e">
        <f>Sheet3!E929</f>
        <v>#VALUE!</v>
      </c>
      <c r="Y929" t="str">
        <f t="shared" si="84"/>
        <v/>
      </c>
      <c r="Z929" t="str">
        <f>IF(ISERROR(Sheet1!AI929),"",Sheet1!AI929)</f>
        <v/>
      </c>
      <c r="AA929" t="e">
        <f>IF(Sheet1!W929="Councillors",5120,IF(Sheet1!W929="Information Technology Services Dept.",1024,IF(Sheet1!W929="City Clerk and Solicitor Dept",1953,"No")))</f>
        <v>#VALUE!</v>
      </c>
      <c r="AB929" s="5" t="s">
        <v>96</v>
      </c>
      <c r="AC929" t="e">
        <f>IF(Sheet1!W929="Councillors",4608,IF(Sheet1!W929="Information Technology Services Dept.",921,IF(Sheet1!W929="City Clerk and Solicitor Dept",1855,"No")))</f>
        <v>#VALUE!</v>
      </c>
      <c r="AD929" t="e">
        <f t="shared" si="87"/>
        <v>#VALUE!</v>
      </c>
      <c r="AE929" t="str">
        <f ca="1">IF(Sheet1!AM929="DC1MDB01","DC1",IF(Sheet1!AM929="DC1MDB02","DC1",IF(Sheet1!AM929="DC1MDB03","DC1",IF(Sheet1!AM929="DC1MDB04","DC1",IF(Sheet1!AM929="DC1MDB05","DC1",IF(Sheet1!AM929="DC1MDB06","DC1",IF(Sheet1!AM929="DC1MDB07","DC1",IF(Sheet1!AM929="DC1MDB08","DC1",IF(Sheet1!AM929="DC1MDB09","DC1",IF(Sheet1!AM929="DC1MDB10","DC1",IF(Sheet1!AM929="DC4MDB01","DC4",IF(Sheet1!AM929="DC4MDB02","DC4",IF(Sheet1!AM929="DC4MDB03","DC4",IF(Sheet1!AM929="DC4MDB04","DC4",IF(Sheet1!AM929="DC4MDB05","DC4",IF(Sheet1!AM929="DC4MDB06","DC4",IF(Sheet1!AM929="DC4MDB07","DC4",IF(Sheet1!AM929="DC4MDB08","DC4",IF(Sheet1!AM929="DC4MDB09","DC4",IF(Sheet1!AM929="DC4MDB10","DC4","$False"))))))))))))))))))))</f>
        <v>DC1</v>
      </c>
      <c r="AF929" t="s">
        <v>35</v>
      </c>
      <c r="AG929" t="e">
        <f t="shared" si="88"/>
        <v>#VALUE!</v>
      </c>
      <c r="AH929" t="e">
        <f t="shared" si="89"/>
        <v>#VALUE!</v>
      </c>
      <c r="AI929" t="s">
        <v>11</v>
      </c>
      <c r="AJ929" t="s">
        <v>12</v>
      </c>
      <c r="AK929" t="s">
        <v>13</v>
      </c>
      <c r="AL929" t="s">
        <v>14</v>
      </c>
      <c r="AM929" t="s">
        <v>5</v>
      </c>
      <c r="AN929" t="s">
        <v>15</v>
      </c>
      <c r="AO929" t="s">
        <v>16</v>
      </c>
      <c r="AP929" t="s">
        <v>17</v>
      </c>
      <c r="AQ929" t="s">
        <v>18</v>
      </c>
      <c r="AR929" t="s">
        <v>19</v>
      </c>
    </row>
    <row r="930" spans="1:44" ht="13.5" customHeight="1">
      <c r="A930" s="7"/>
      <c r="B930" s="7"/>
      <c r="C930" s="7"/>
      <c r="D930" s="8"/>
      <c r="F930" s="9" t="str">
        <f>(Sheet1!AE930)</f>
        <v/>
      </c>
      <c r="G930" t="str">
        <f>IF(OR(Sheet1!AH930="Yes",Sheet1!AF930="Yes"),"\\CMFP538\"&amp;Sheet1!AK930,"")</f>
        <v/>
      </c>
      <c r="H930" t="str">
        <f>IF(G930="","",Sheet1!AK930)</f>
        <v/>
      </c>
      <c r="I930" t="str">
        <f>IF(G930="","",Sheet1!AJ930)</f>
        <v/>
      </c>
      <c r="J930" t="e">
        <f>PROPER(Sheet1!Z930)</f>
        <v>#VALUE!</v>
      </c>
      <c r="K930" t="e">
        <f>PROPER(TRIM(IF(ISERROR(Sheet1!N930),Sheet1!Q930,Sheet1!N930)))</f>
        <v>#VALUE!</v>
      </c>
      <c r="L930" t="e">
        <f>PROPER(Sheet1!V930)</f>
        <v>#VALUE!</v>
      </c>
      <c r="M930" t="str">
        <f>TRIM(IF(ISERROR(Sheet1!P930),"",Sheet1!P930))</f>
        <v/>
      </c>
      <c r="N930" s="6" t="e">
        <f>(Sheet1!AA930)</f>
        <v>#VALUE!</v>
      </c>
      <c r="O930" s="6" t="e">
        <f t="shared" si="85"/>
        <v>#VALUE!</v>
      </c>
      <c r="P930" s="6" t="e">
        <f>IF(Sheet1!X930="No","No",IF(Sheet1!X930="","No","Yes"))</f>
        <v>#VALUE!</v>
      </c>
      <c r="Q930" t="e">
        <f>(Sheet1!AB930)</f>
        <v>#VALUE!</v>
      </c>
      <c r="R930" s="6" t="e">
        <f>IF(Sheet1!F930=FALSE,Q930,Sheet1!G930&amp;Sheet1!F930)</f>
        <v>#VALUE!</v>
      </c>
      <c r="S930" s="6" t="e">
        <f t="shared" si="86"/>
        <v>#VALUE!</v>
      </c>
      <c r="T930" s="6" t="e">
        <f>IF(Sheet1!A930=0,"C=US;A= ;P=Regional Municip;O=Lisgar;S="&amp;K930&amp;";"&amp;"G="&amp;L930&amp;";"&amp;"I="&amp;M930&amp;";","C=US;A= ;P=Regional Municip;O=Lisgar;S="&amp;K930&amp;";"&amp;"G="&amp;L930&amp;Sheet1!A930&amp;";"&amp;"I="&amp;M930&amp;";")</f>
        <v>#N/A</v>
      </c>
      <c r="U930" t="str">
        <f ca="1">(Sheet1!AM930)</f>
        <v>DC4MDB06</v>
      </c>
      <c r="V930" t="e">
        <f>(Sheet1!AC930)</f>
        <v>#VALUE!</v>
      </c>
      <c r="W930" t="e">
        <f>Sheet3!D930</f>
        <v>#VALUE!</v>
      </c>
      <c r="X930" t="e">
        <f>Sheet3!E930</f>
        <v>#VALUE!</v>
      </c>
      <c r="Y930" t="str">
        <f t="shared" si="84"/>
        <v/>
      </c>
      <c r="Z930" t="str">
        <f>IF(ISERROR(Sheet1!AI930),"",Sheet1!AI930)</f>
        <v/>
      </c>
      <c r="AA930" t="e">
        <f>IF(Sheet1!W930="Councillors",5120,IF(Sheet1!W930="Information Technology Services Dept.",1024,IF(Sheet1!W930="City Clerk and Solicitor Dept",1953,"No")))</f>
        <v>#VALUE!</v>
      </c>
      <c r="AB930" s="5" t="s">
        <v>96</v>
      </c>
      <c r="AC930" t="e">
        <f>IF(Sheet1!W930="Councillors",4608,IF(Sheet1!W930="Information Technology Services Dept.",921,IF(Sheet1!W930="City Clerk and Solicitor Dept",1855,"No")))</f>
        <v>#VALUE!</v>
      </c>
      <c r="AD930" t="e">
        <f t="shared" si="87"/>
        <v>#VALUE!</v>
      </c>
      <c r="AE930" t="str">
        <f ca="1">IF(Sheet1!AM930="DC1MDB01","DC1",IF(Sheet1!AM930="DC1MDB02","DC1",IF(Sheet1!AM930="DC1MDB03","DC1",IF(Sheet1!AM930="DC1MDB04","DC1",IF(Sheet1!AM930="DC1MDB05","DC1",IF(Sheet1!AM930="DC1MDB06","DC1",IF(Sheet1!AM930="DC1MDB07","DC1",IF(Sheet1!AM930="DC1MDB08","DC1",IF(Sheet1!AM930="DC1MDB09","DC1",IF(Sheet1!AM930="DC1MDB10","DC1",IF(Sheet1!AM930="DC4MDB01","DC4",IF(Sheet1!AM930="DC4MDB02","DC4",IF(Sheet1!AM930="DC4MDB03","DC4",IF(Sheet1!AM930="DC4MDB04","DC4",IF(Sheet1!AM930="DC4MDB05","DC4",IF(Sheet1!AM930="DC4MDB06","DC4",IF(Sheet1!AM930="DC4MDB07","DC4",IF(Sheet1!AM930="DC4MDB08","DC4",IF(Sheet1!AM930="DC4MDB09","DC4",IF(Sheet1!AM930="DC4MDB10","DC4","$False"))))))))))))))))))))</f>
        <v>DC4</v>
      </c>
      <c r="AF930" t="s">
        <v>35</v>
      </c>
      <c r="AG930" t="e">
        <f t="shared" si="88"/>
        <v>#VALUE!</v>
      </c>
      <c r="AH930" t="e">
        <f t="shared" si="89"/>
        <v>#VALUE!</v>
      </c>
      <c r="AI930" t="s">
        <v>11</v>
      </c>
      <c r="AJ930" t="s">
        <v>12</v>
      </c>
      <c r="AK930" t="s">
        <v>13</v>
      </c>
      <c r="AL930" t="s">
        <v>14</v>
      </c>
      <c r="AM930" t="s">
        <v>5</v>
      </c>
      <c r="AN930" t="s">
        <v>15</v>
      </c>
      <c r="AO930" t="s">
        <v>16</v>
      </c>
      <c r="AP930" t="s">
        <v>17</v>
      </c>
      <c r="AQ930" t="s">
        <v>18</v>
      </c>
      <c r="AR930" t="s">
        <v>19</v>
      </c>
    </row>
    <row r="931" spans="1:44" ht="13.5" customHeight="1">
      <c r="A931" s="7"/>
      <c r="B931" s="7"/>
      <c r="C931" s="7"/>
      <c r="D931" s="8"/>
      <c r="F931" s="9" t="str">
        <f>(Sheet1!AE931)</f>
        <v/>
      </c>
      <c r="G931" t="str">
        <f>IF(OR(Sheet1!AH931="Yes",Sheet1!AF931="Yes"),"\\CMFP538\"&amp;Sheet1!AK931,"")</f>
        <v/>
      </c>
      <c r="H931" t="str">
        <f>IF(G931="","",Sheet1!AK931)</f>
        <v/>
      </c>
      <c r="I931" t="str">
        <f>IF(G931="","",Sheet1!AJ931)</f>
        <v/>
      </c>
      <c r="J931" t="e">
        <f>PROPER(Sheet1!Z931)</f>
        <v>#VALUE!</v>
      </c>
      <c r="K931" t="e">
        <f>PROPER(TRIM(IF(ISERROR(Sheet1!N931),Sheet1!Q931,Sheet1!N931)))</f>
        <v>#VALUE!</v>
      </c>
      <c r="L931" t="e">
        <f>PROPER(Sheet1!V931)</f>
        <v>#VALUE!</v>
      </c>
      <c r="M931" t="str">
        <f>TRIM(IF(ISERROR(Sheet1!P931),"",Sheet1!P931))</f>
        <v/>
      </c>
      <c r="N931" s="6" t="e">
        <f>(Sheet1!AA931)</f>
        <v>#VALUE!</v>
      </c>
      <c r="O931" s="6" t="e">
        <f t="shared" si="85"/>
        <v>#VALUE!</v>
      </c>
      <c r="P931" s="6" t="e">
        <f>IF(Sheet1!X931="No","No",IF(Sheet1!X931="","No","Yes"))</f>
        <v>#VALUE!</v>
      </c>
      <c r="Q931" t="e">
        <f>(Sheet1!AB931)</f>
        <v>#VALUE!</v>
      </c>
      <c r="R931" s="6" t="e">
        <f>IF(Sheet1!F931=FALSE,Q931,Sheet1!G931&amp;Sheet1!F931)</f>
        <v>#VALUE!</v>
      </c>
      <c r="S931" s="6" t="e">
        <f t="shared" si="86"/>
        <v>#VALUE!</v>
      </c>
      <c r="T931" s="6" t="e">
        <f>IF(Sheet1!A931=0,"C=US;A= ;P=Regional Municip;O=Lisgar;S="&amp;K931&amp;";"&amp;"G="&amp;L931&amp;";"&amp;"I="&amp;M931&amp;";","C=US;A= ;P=Regional Municip;O=Lisgar;S="&amp;K931&amp;";"&amp;"G="&amp;L931&amp;Sheet1!A931&amp;";"&amp;"I="&amp;M931&amp;";")</f>
        <v>#N/A</v>
      </c>
      <c r="U931" t="str">
        <f ca="1">(Sheet1!AM931)</f>
        <v>DC1MDB03</v>
      </c>
      <c r="V931" t="e">
        <f>(Sheet1!AC931)</f>
        <v>#VALUE!</v>
      </c>
      <c r="W931" t="e">
        <f>Sheet3!D931</f>
        <v>#VALUE!</v>
      </c>
      <c r="X931" t="e">
        <f>Sheet3!E931</f>
        <v>#VALUE!</v>
      </c>
      <c r="Y931" t="str">
        <f t="shared" si="84"/>
        <v/>
      </c>
      <c r="Z931" t="str">
        <f>IF(ISERROR(Sheet1!AI931),"",Sheet1!AI931)</f>
        <v/>
      </c>
      <c r="AA931" t="e">
        <f>IF(Sheet1!W931="Councillors",5120,IF(Sheet1!W931="Information Technology Services Dept.",1024,IF(Sheet1!W931="City Clerk and Solicitor Dept",1953,"No")))</f>
        <v>#VALUE!</v>
      </c>
      <c r="AB931" s="5" t="s">
        <v>96</v>
      </c>
      <c r="AC931" t="e">
        <f>IF(Sheet1!W931="Councillors",4608,IF(Sheet1!W931="Information Technology Services Dept.",921,IF(Sheet1!W931="City Clerk and Solicitor Dept",1855,"No")))</f>
        <v>#VALUE!</v>
      </c>
      <c r="AD931" t="e">
        <f t="shared" si="87"/>
        <v>#VALUE!</v>
      </c>
      <c r="AE931" t="str">
        <f ca="1">IF(Sheet1!AM931="DC1MDB01","DC1",IF(Sheet1!AM931="DC1MDB02","DC1",IF(Sheet1!AM931="DC1MDB03","DC1",IF(Sheet1!AM931="DC1MDB04","DC1",IF(Sheet1!AM931="DC1MDB05","DC1",IF(Sheet1!AM931="DC1MDB06","DC1",IF(Sheet1!AM931="DC1MDB07","DC1",IF(Sheet1!AM931="DC1MDB08","DC1",IF(Sheet1!AM931="DC1MDB09","DC1",IF(Sheet1!AM931="DC1MDB10","DC1",IF(Sheet1!AM931="DC4MDB01","DC4",IF(Sheet1!AM931="DC4MDB02","DC4",IF(Sheet1!AM931="DC4MDB03","DC4",IF(Sheet1!AM931="DC4MDB04","DC4",IF(Sheet1!AM931="DC4MDB05","DC4",IF(Sheet1!AM931="DC4MDB06","DC4",IF(Sheet1!AM931="DC4MDB07","DC4",IF(Sheet1!AM931="DC4MDB08","DC4",IF(Sheet1!AM931="DC4MDB09","DC4",IF(Sheet1!AM931="DC4MDB10","DC4","$False"))))))))))))))))))))</f>
        <v>DC1</v>
      </c>
      <c r="AF931" t="s">
        <v>35</v>
      </c>
      <c r="AG931" t="e">
        <f t="shared" si="88"/>
        <v>#VALUE!</v>
      </c>
      <c r="AH931" t="e">
        <f t="shared" si="89"/>
        <v>#VALUE!</v>
      </c>
      <c r="AI931" t="s">
        <v>11</v>
      </c>
      <c r="AJ931" t="s">
        <v>12</v>
      </c>
      <c r="AK931" t="s">
        <v>13</v>
      </c>
      <c r="AL931" t="s">
        <v>14</v>
      </c>
      <c r="AM931" t="s">
        <v>5</v>
      </c>
      <c r="AN931" t="s">
        <v>15</v>
      </c>
      <c r="AO931" t="s">
        <v>16</v>
      </c>
      <c r="AP931" t="s">
        <v>17</v>
      </c>
      <c r="AQ931" t="s">
        <v>18</v>
      </c>
      <c r="AR931" t="s">
        <v>19</v>
      </c>
    </row>
    <row r="932" spans="1:44" ht="13.5" customHeight="1">
      <c r="A932" s="7"/>
      <c r="B932" s="7"/>
      <c r="C932" s="7"/>
      <c r="D932" s="8"/>
      <c r="F932" s="9" t="str">
        <f>(Sheet1!AE932)</f>
        <v/>
      </c>
      <c r="G932" t="str">
        <f>IF(OR(Sheet1!AH932="Yes",Sheet1!AF932="Yes"),"\\CMFP538\"&amp;Sheet1!AK932,"")</f>
        <v/>
      </c>
      <c r="H932" t="str">
        <f>IF(G932="","",Sheet1!AK932)</f>
        <v/>
      </c>
      <c r="I932" t="str">
        <f>IF(G932="","",Sheet1!AJ932)</f>
        <v/>
      </c>
      <c r="J932" t="e">
        <f>PROPER(Sheet1!Z932)</f>
        <v>#VALUE!</v>
      </c>
      <c r="K932" t="e">
        <f>PROPER(TRIM(IF(ISERROR(Sheet1!N932),Sheet1!Q932,Sheet1!N932)))</f>
        <v>#VALUE!</v>
      </c>
      <c r="L932" t="e">
        <f>PROPER(Sheet1!V932)</f>
        <v>#VALUE!</v>
      </c>
      <c r="M932" t="str">
        <f>TRIM(IF(ISERROR(Sheet1!P932),"",Sheet1!P932))</f>
        <v/>
      </c>
      <c r="N932" s="6" t="e">
        <f>(Sheet1!AA932)</f>
        <v>#VALUE!</v>
      </c>
      <c r="O932" s="6" t="e">
        <f t="shared" si="85"/>
        <v>#VALUE!</v>
      </c>
      <c r="P932" s="6" t="e">
        <f>IF(Sheet1!X932="No","No",IF(Sheet1!X932="","No","Yes"))</f>
        <v>#VALUE!</v>
      </c>
      <c r="Q932" t="e">
        <f>(Sheet1!AB932)</f>
        <v>#VALUE!</v>
      </c>
      <c r="R932" s="6" t="e">
        <f>IF(Sheet1!F932=FALSE,Q932,Sheet1!G932&amp;Sheet1!F932)</f>
        <v>#VALUE!</v>
      </c>
      <c r="S932" s="6" t="e">
        <f t="shared" si="86"/>
        <v>#VALUE!</v>
      </c>
      <c r="T932" s="6" t="e">
        <f>IF(Sheet1!A932=0,"C=US;A= ;P=Regional Municip;O=Lisgar;S="&amp;K932&amp;";"&amp;"G="&amp;L932&amp;";"&amp;"I="&amp;M932&amp;";","C=US;A= ;P=Regional Municip;O=Lisgar;S="&amp;K932&amp;";"&amp;"G="&amp;L932&amp;Sheet1!A932&amp;";"&amp;"I="&amp;M932&amp;";")</f>
        <v>#N/A</v>
      </c>
      <c r="U932" t="str">
        <f ca="1">(Sheet1!AM932)</f>
        <v>DC1MDB04</v>
      </c>
      <c r="V932" t="e">
        <f>(Sheet1!AC932)</f>
        <v>#VALUE!</v>
      </c>
      <c r="W932" t="e">
        <f>Sheet3!D932</f>
        <v>#VALUE!</v>
      </c>
      <c r="X932" t="e">
        <f>Sheet3!E932</f>
        <v>#VALUE!</v>
      </c>
      <c r="Y932" t="str">
        <f t="shared" si="84"/>
        <v/>
      </c>
      <c r="Z932" t="str">
        <f>IF(ISERROR(Sheet1!AI932),"",Sheet1!AI932)</f>
        <v/>
      </c>
      <c r="AA932" t="e">
        <f>IF(Sheet1!W932="Councillors",5120,IF(Sheet1!W932="Information Technology Services Dept.",1024,IF(Sheet1!W932="City Clerk and Solicitor Dept",1953,"No")))</f>
        <v>#VALUE!</v>
      </c>
      <c r="AB932" s="5" t="s">
        <v>96</v>
      </c>
      <c r="AC932" t="e">
        <f>IF(Sheet1!W932="Councillors",4608,IF(Sheet1!W932="Information Technology Services Dept.",921,IF(Sheet1!W932="City Clerk and Solicitor Dept",1855,"No")))</f>
        <v>#VALUE!</v>
      </c>
      <c r="AD932" t="e">
        <f t="shared" si="87"/>
        <v>#VALUE!</v>
      </c>
      <c r="AE932" t="str">
        <f ca="1">IF(Sheet1!AM932="DC1MDB01","DC1",IF(Sheet1!AM932="DC1MDB02","DC1",IF(Sheet1!AM932="DC1MDB03","DC1",IF(Sheet1!AM932="DC1MDB04","DC1",IF(Sheet1!AM932="DC1MDB05","DC1",IF(Sheet1!AM932="DC1MDB06","DC1",IF(Sheet1!AM932="DC1MDB07","DC1",IF(Sheet1!AM932="DC1MDB08","DC1",IF(Sheet1!AM932="DC1MDB09","DC1",IF(Sheet1!AM932="DC1MDB10","DC1",IF(Sheet1!AM932="DC4MDB01","DC4",IF(Sheet1!AM932="DC4MDB02","DC4",IF(Sheet1!AM932="DC4MDB03","DC4",IF(Sheet1!AM932="DC4MDB04","DC4",IF(Sheet1!AM932="DC4MDB05","DC4",IF(Sheet1!AM932="DC4MDB06","DC4",IF(Sheet1!AM932="DC4MDB07","DC4",IF(Sheet1!AM932="DC4MDB08","DC4",IF(Sheet1!AM932="DC4MDB09","DC4",IF(Sheet1!AM932="DC4MDB10","DC4","$False"))))))))))))))))))))</f>
        <v>DC1</v>
      </c>
      <c r="AF932" t="s">
        <v>35</v>
      </c>
      <c r="AG932" t="e">
        <f t="shared" si="88"/>
        <v>#VALUE!</v>
      </c>
      <c r="AH932" t="e">
        <f t="shared" si="89"/>
        <v>#VALUE!</v>
      </c>
      <c r="AI932" t="s">
        <v>11</v>
      </c>
      <c r="AJ932" t="s">
        <v>12</v>
      </c>
      <c r="AK932" t="s">
        <v>13</v>
      </c>
      <c r="AL932" t="s">
        <v>14</v>
      </c>
      <c r="AM932" t="s">
        <v>5</v>
      </c>
      <c r="AN932" t="s">
        <v>15</v>
      </c>
      <c r="AO932" t="s">
        <v>16</v>
      </c>
      <c r="AP932" t="s">
        <v>17</v>
      </c>
      <c r="AQ932" t="s">
        <v>18</v>
      </c>
      <c r="AR932" t="s">
        <v>19</v>
      </c>
    </row>
    <row r="933" spans="1:44" ht="13.5" customHeight="1">
      <c r="A933" s="7"/>
      <c r="B933" s="7"/>
      <c r="C933" s="7"/>
      <c r="D933" s="8"/>
      <c r="F933" s="9" t="str">
        <f>(Sheet1!AE933)</f>
        <v/>
      </c>
      <c r="G933" t="str">
        <f>IF(OR(Sheet1!AH933="Yes",Sheet1!AF933="Yes"),"\\CMFP538\"&amp;Sheet1!AK933,"")</f>
        <v/>
      </c>
      <c r="H933" t="str">
        <f>IF(G933="","",Sheet1!AK933)</f>
        <v/>
      </c>
      <c r="I933" t="str">
        <f>IF(G933="","",Sheet1!AJ933)</f>
        <v/>
      </c>
      <c r="J933" t="e">
        <f>PROPER(Sheet1!Z933)</f>
        <v>#VALUE!</v>
      </c>
      <c r="K933" t="e">
        <f>PROPER(TRIM(IF(ISERROR(Sheet1!N933),Sheet1!Q933,Sheet1!N933)))</f>
        <v>#VALUE!</v>
      </c>
      <c r="L933" t="e">
        <f>PROPER(Sheet1!V933)</f>
        <v>#VALUE!</v>
      </c>
      <c r="M933" t="str">
        <f>TRIM(IF(ISERROR(Sheet1!P933),"",Sheet1!P933))</f>
        <v/>
      </c>
      <c r="N933" s="6" t="e">
        <f>(Sheet1!AA933)</f>
        <v>#VALUE!</v>
      </c>
      <c r="O933" s="6" t="e">
        <f t="shared" si="85"/>
        <v>#VALUE!</v>
      </c>
      <c r="P933" s="6" t="e">
        <f>IF(Sheet1!X933="No","No",IF(Sheet1!X933="","No","Yes"))</f>
        <v>#VALUE!</v>
      </c>
      <c r="Q933" t="e">
        <f>(Sheet1!AB933)</f>
        <v>#VALUE!</v>
      </c>
      <c r="R933" s="6" t="e">
        <f>IF(Sheet1!F933=FALSE,Q933,Sheet1!G933&amp;Sheet1!F933)</f>
        <v>#VALUE!</v>
      </c>
      <c r="S933" s="6" t="e">
        <f t="shared" si="86"/>
        <v>#VALUE!</v>
      </c>
      <c r="T933" s="6" t="e">
        <f>IF(Sheet1!A933=0,"C=US;A= ;P=Regional Municip;O=Lisgar;S="&amp;K933&amp;";"&amp;"G="&amp;L933&amp;";"&amp;"I="&amp;M933&amp;";","C=US;A= ;P=Regional Municip;O=Lisgar;S="&amp;K933&amp;";"&amp;"G="&amp;L933&amp;Sheet1!A933&amp;";"&amp;"I="&amp;M933&amp;";")</f>
        <v>#N/A</v>
      </c>
      <c r="U933" t="str">
        <f ca="1">(Sheet1!AM933)</f>
        <v>DC4MDB03</v>
      </c>
      <c r="V933" t="e">
        <f>(Sheet1!AC933)</f>
        <v>#VALUE!</v>
      </c>
      <c r="W933" t="e">
        <f>Sheet3!D933</f>
        <v>#VALUE!</v>
      </c>
      <c r="X933" t="e">
        <f>Sheet3!E933</f>
        <v>#VALUE!</v>
      </c>
      <c r="Y933" t="str">
        <f t="shared" si="84"/>
        <v/>
      </c>
      <c r="Z933" t="str">
        <f>IF(ISERROR(Sheet1!AI933),"",Sheet1!AI933)</f>
        <v/>
      </c>
      <c r="AA933" t="e">
        <f>IF(Sheet1!W933="Councillors",5120,IF(Sheet1!W933="Information Technology Services Dept.",1024,IF(Sheet1!W933="City Clerk and Solicitor Dept",1953,"No")))</f>
        <v>#VALUE!</v>
      </c>
      <c r="AB933" s="5" t="s">
        <v>96</v>
      </c>
      <c r="AC933" t="e">
        <f>IF(Sheet1!W933="Councillors",4608,IF(Sheet1!W933="Information Technology Services Dept.",921,IF(Sheet1!W933="City Clerk and Solicitor Dept",1855,"No")))</f>
        <v>#VALUE!</v>
      </c>
      <c r="AD933" t="e">
        <f t="shared" si="87"/>
        <v>#VALUE!</v>
      </c>
      <c r="AE933" t="str">
        <f ca="1">IF(Sheet1!AM933="DC1MDB01","DC1",IF(Sheet1!AM933="DC1MDB02","DC1",IF(Sheet1!AM933="DC1MDB03","DC1",IF(Sheet1!AM933="DC1MDB04","DC1",IF(Sheet1!AM933="DC1MDB05","DC1",IF(Sheet1!AM933="DC1MDB06","DC1",IF(Sheet1!AM933="DC1MDB07","DC1",IF(Sheet1!AM933="DC1MDB08","DC1",IF(Sheet1!AM933="DC1MDB09","DC1",IF(Sheet1!AM933="DC1MDB10","DC1",IF(Sheet1!AM933="DC4MDB01","DC4",IF(Sheet1!AM933="DC4MDB02","DC4",IF(Sheet1!AM933="DC4MDB03","DC4",IF(Sheet1!AM933="DC4MDB04","DC4",IF(Sheet1!AM933="DC4MDB05","DC4",IF(Sheet1!AM933="DC4MDB06","DC4",IF(Sheet1!AM933="DC4MDB07","DC4",IF(Sheet1!AM933="DC4MDB08","DC4",IF(Sheet1!AM933="DC4MDB09","DC4",IF(Sheet1!AM933="DC4MDB10","DC4","$False"))))))))))))))))))))</f>
        <v>DC4</v>
      </c>
      <c r="AF933" t="s">
        <v>35</v>
      </c>
      <c r="AG933" t="e">
        <f t="shared" si="88"/>
        <v>#VALUE!</v>
      </c>
      <c r="AH933" t="e">
        <f t="shared" si="89"/>
        <v>#VALUE!</v>
      </c>
      <c r="AI933" t="s">
        <v>11</v>
      </c>
      <c r="AJ933" t="s">
        <v>12</v>
      </c>
      <c r="AK933" t="s">
        <v>13</v>
      </c>
      <c r="AL933" t="s">
        <v>14</v>
      </c>
      <c r="AM933" t="s">
        <v>5</v>
      </c>
      <c r="AN933" t="s">
        <v>15</v>
      </c>
      <c r="AO933" t="s">
        <v>16</v>
      </c>
      <c r="AP933" t="s">
        <v>17</v>
      </c>
      <c r="AQ933" t="s">
        <v>18</v>
      </c>
      <c r="AR933" t="s">
        <v>19</v>
      </c>
    </row>
    <row r="934" spans="1:44" ht="13.5" customHeight="1">
      <c r="A934" s="7"/>
      <c r="B934" s="7"/>
      <c r="C934" s="7"/>
      <c r="D934" s="8"/>
      <c r="F934" s="9" t="str">
        <f>(Sheet1!AE934)</f>
        <v/>
      </c>
      <c r="G934" t="str">
        <f>IF(OR(Sheet1!AH934="Yes",Sheet1!AF934="Yes"),"\\CMFP538\"&amp;Sheet1!AK934,"")</f>
        <v/>
      </c>
      <c r="H934" t="str">
        <f>IF(G934="","",Sheet1!AK934)</f>
        <v/>
      </c>
      <c r="I934" t="str">
        <f>IF(G934="","",Sheet1!AJ934)</f>
        <v/>
      </c>
      <c r="J934" t="e">
        <f>PROPER(Sheet1!Z934)</f>
        <v>#VALUE!</v>
      </c>
      <c r="K934" t="e">
        <f>PROPER(TRIM(IF(ISERROR(Sheet1!N934),Sheet1!Q934,Sheet1!N934)))</f>
        <v>#VALUE!</v>
      </c>
      <c r="L934" t="e">
        <f>PROPER(Sheet1!V934)</f>
        <v>#VALUE!</v>
      </c>
      <c r="M934" t="str">
        <f>TRIM(IF(ISERROR(Sheet1!P934),"",Sheet1!P934))</f>
        <v/>
      </c>
      <c r="N934" s="6" t="e">
        <f>(Sheet1!AA934)</f>
        <v>#VALUE!</v>
      </c>
      <c r="O934" s="6" t="e">
        <f t="shared" si="85"/>
        <v>#VALUE!</v>
      </c>
      <c r="P934" s="6" t="e">
        <f>IF(Sheet1!X934="No","No",IF(Sheet1!X934="","No","Yes"))</f>
        <v>#VALUE!</v>
      </c>
      <c r="Q934" t="e">
        <f>(Sheet1!AB934)</f>
        <v>#VALUE!</v>
      </c>
      <c r="R934" s="6" t="e">
        <f>IF(Sheet1!F934=FALSE,Q934,Sheet1!G934&amp;Sheet1!F934)</f>
        <v>#VALUE!</v>
      </c>
      <c r="S934" s="6" t="e">
        <f t="shared" si="86"/>
        <v>#VALUE!</v>
      </c>
      <c r="T934" s="6" t="e">
        <f>IF(Sheet1!A934=0,"C=US;A= ;P=Regional Municip;O=Lisgar;S="&amp;K934&amp;";"&amp;"G="&amp;L934&amp;";"&amp;"I="&amp;M934&amp;";","C=US;A= ;P=Regional Municip;O=Lisgar;S="&amp;K934&amp;";"&amp;"G="&amp;L934&amp;Sheet1!A934&amp;";"&amp;"I="&amp;M934&amp;";")</f>
        <v>#N/A</v>
      </c>
      <c r="U934" t="str">
        <f ca="1">(Sheet1!AM934)</f>
        <v>DC4MDB08</v>
      </c>
      <c r="V934" t="e">
        <f>(Sheet1!AC934)</f>
        <v>#VALUE!</v>
      </c>
      <c r="W934" t="e">
        <f>Sheet3!D934</f>
        <v>#VALUE!</v>
      </c>
      <c r="X934" t="e">
        <f>Sheet3!E934</f>
        <v>#VALUE!</v>
      </c>
      <c r="Y934" t="str">
        <f t="shared" si="84"/>
        <v/>
      </c>
      <c r="Z934" t="str">
        <f>IF(ISERROR(Sheet1!AI934),"",Sheet1!AI934)</f>
        <v/>
      </c>
      <c r="AA934" t="e">
        <f>IF(Sheet1!W934="Councillors",5120,IF(Sheet1!W934="Information Technology Services Dept.",1024,IF(Sheet1!W934="City Clerk and Solicitor Dept",1953,"No")))</f>
        <v>#VALUE!</v>
      </c>
      <c r="AB934" s="5" t="s">
        <v>96</v>
      </c>
      <c r="AC934" t="e">
        <f>IF(Sheet1!W934="Councillors",4608,IF(Sheet1!W934="Information Technology Services Dept.",921,IF(Sheet1!W934="City Clerk and Solicitor Dept",1855,"No")))</f>
        <v>#VALUE!</v>
      </c>
      <c r="AD934" t="e">
        <f t="shared" si="87"/>
        <v>#VALUE!</v>
      </c>
      <c r="AE934" t="str">
        <f ca="1">IF(Sheet1!AM934="DC1MDB01","DC1",IF(Sheet1!AM934="DC1MDB02","DC1",IF(Sheet1!AM934="DC1MDB03","DC1",IF(Sheet1!AM934="DC1MDB04","DC1",IF(Sheet1!AM934="DC1MDB05","DC1",IF(Sheet1!AM934="DC1MDB06","DC1",IF(Sheet1!AM934="DC1MDB07","DC1",IF(Sheet1!AM934="DC1MDB08","DC1",IF(Sheet1!AM934="DC1MDB09","DC1",IF(Sheet1!AM934="DC1MDB10","DC1",IF(Sheet1!AM934="DC4MDB01","DC4",IF(Sheet1!AM934="DC4MDB02","DC4",IF(Sheet1!AM934="DC4MDB03","DC4",IF(Sheet1!AM934="DC4MDB04","DC4",IF(Sheet1!AM934="DC4MDB05","DC4",IF(Sheet1!AM934="DC4MDB06","DC4",IF(Sheet1!AM934="DC4MDB07","DC4",IF(Sheet1!AM934="DC4MDB08","DC4",IF(Sheet1!AM934="DC4MDB09","DC4",IF(Sheet1!AM934="DC4MDB10","DC4","$False"))))))))))))))))))))</f>
        <v>DC4</v>
      </c>
      <c r="AF934" t="s">
        <v>35</v>
      </c>
      <c r="AG934" t="e">
        <f t="shared" si="88"/>
        <v>#VALUE!</v>
      </c>
      <c r="AH934" t="e">
        <f t="shared" si="89"/>
        <v>#VALUE!</v>
      </c>
      <c r="AI934" t="s">
        <v>11</v>
      </c>
      <c r="AJ934" t="s">
        <v>12</v>
      </c>
      <c r="AK934" t="s">
        <v>13</v>
      </c>
      <c r="AL934" t="s">
        <v>14</v>
      </c>
      <c r="AM934" t="s">
        <v>5</v>
      </c>
      <c r="AN934" t="s">
        <v>15</v>
      </c>
      <c r="AO934" t="s">
        <v>16</v>
      </c>
      <c r="AP934" t="s">
        <v>17</v>
      </c>
      <c r="AQ934" t="s">
        <v>18</v>
      </c>
      <c r="AR934" t="s">
        <v>19</v>
      </c>
    </row>
    <row r="935" spans="1:44" ht="13.5" customHeight="1">
      <c r="A935" s="7"/>
      <c r="B935" s="7"/>
      <c r="C935" s="7"/>
      <c r="D935" s="8"/>
      <c r="F935" s="9" t="str">
        <f>(Sheet1!AE935)</f>
        <v/>
      </c>
      <c r="G935" t="str">
        <f>IF(OR(Sheet1!AH935="Yes",Sheet1!AF935="Yes"),"\\CMFP538\"&amp;Sheet1!AK935,"")</f>
        <v/>
      </c>
      <c r="H935" t="str">
        <f>IF(G935="","",Sheet1!AK935)</f>
        <v/>
      </c>
      <c r="I935" t="str">
        <f>IF(G935="","",Sheet1!AJ935)</f>
        <v/>
      </c>
      <c r="J935" t="e">
        <f>PROPER(Sheet1!Z935)</f>
        <v>#VALUE!</v>
      </c>
      <c r="K935" t="e">
        <f>PROPER(TRIM(IF(ISERROR(Sheet1!N935),Sheet1!Q935,Sheet1!N935)))</f>
        <v>#VALUE!</v>
      </c>
      <c r="L935" t="e">
        <f>PROPER(Sheet1!V935)</f>
        <v>#VALUE!</v>
      </c>
      <c r="M935" t="str">
        <f>TRIM(IF(ISERROR(Sheet1!P935),"",Sheet1!P935))</f>
        <v/>
      </c>
      <c r="N935" s="6" t="e">
        <f>(Sheet1!AA935)</f>
        <v>#VALUE!</v>
      </c>
      <c r="O935" s="6" t="e">
        <f t="shared" si="85"/>
        <v>#VALUE!</v>
      </c>
      <c r="P935" s="6" t="e">
        <f>IF(Sheet1!X935="No","No",IF(Sheet1!X935="","No","Yes"))</f>
        <v>#VALUE!</v>
      </c>
      <c r="Q935" t="e">
        <f>(Sheet1!AB935)</f>
        <v>#VALUE!</v>
      </c>
      <c r="R935" s="6" t="e">
        <f>IF(Sheet1!F935=FALSE,Q935,Sheet1!G935&amp;Sheet1!F935)</f>
        <v>#VALUE!</v>
      </c>
      <c r="S935" s="6" t="e">
        <f t="shared" si="86"/>
        <v>#VALUE!</v>
      </c>
      <c r="T935" s="6" t="e">
        <f>IF(Sheet1!A935=0,"C=US;A= ;P=Regional Municip;O=Lisgar;S="&amp;K935&amp;";"&amp;"G="&amp;L935&amp;";"&amp;"I="&amp;M935&amp;";","C=US;A= ;P=Regional Municip;O=Lisgar;S="&amp;K935&amp;";"&amp;"G="&amp;L935&amp;Sheet1!A935&amp;";"&amp;"I="&amp;M935&amp;";")</f>
        <v>#N/A</v>
      </c>
      <c r="U935" t="str">
        <f ca="1">(Sheet1!AM935)</f>
        <v>DC1MDB09</v>
      </c>
      <c r="V935" t="e">
        <f>(Sheet1!AC935)</f>
        <v>#VALUE!</v>
      </c>
      <c r="W935" t="e">
        <f>Sheet3!D935</f>
        <v>#VALUE!</v>
      </c>
      <c r="X935" t="e">
        <f>Sheet3!E935</f>
        <v>#VALUE!</v>
      </c>
      <c r="Y935" t="str">
        <f t="shared" si="84"/>
        <v/>
      </c>
      <c r="Z935" t="str">
        <f>IF(ISERROR(Sheet1!AI935),"",Sheet1!AI935)</f>
        <v/>
      </c>
      <c r="AA935" t="e">
        <f>IF(Sheet1!W935="Councillors",5120,IF(Sheet1!W935="Information Technology Services Dept.",1024,IF(Sheet1!W935="City Clerk and Solicitor Dept",1953,"No")))</f>
        <v>#VALUE!</v>
      </c>
      <c r="AB935" s="5" t="s">
        <v>96</v>
      </c>
      <c r="AC935" t="e">
        <f>IF(Sheet1!W935="Councillors",4608,IF(Sheet1!W935="Information Technology Services Dept.",921,IF(Sheet1!W935="City Clerk and Solicitor Dept",1855,"No")))</f>
        <v>#VALUE!</v>
      </c>
      <c r="AD935" t="e">
        <f t="shared" si="87"/>
        <v>#VALUE!</v>
      </c>
      <c r="AE935" t="str">
        <f ca="1">IF(Sheet1!AM935="DC1MDB01","DC1",IF(Sheet1!AM935="DC1MDB02","DC1",IF(Sheet1!AM935="DC1MDB03","DC1",IF(Sheet1!AM935="DC1MDB04","DC1",IF(Sheet1!AM935="DC1MDB05","DC1",IF(Sheet1!AM935="DC1MDB06","DC1",IF(Sheet1!AM935="DC1MDB07","DC1",IF(Sheet1!AM935="DC1MDB08","DC1",IF(Sheet1!AM935="DC1MDB09","DC1",IF(Sheet1!AM935="DC1MDB10","DC1",IF(Sheet1!AM935="DC4MDB01","DC4",IF(Sheet1!AM935="DC4MDB02","DC4",IF(Sheet1!AM935="DC4MDB03","DC4",IF(Sheet1!AM935="DC4MDB04","DC4",IF(Sheet1!AM935="DC4MDB05","DC4",IF(Sheet1!AM935="DC4MDB06","DC4",IF(Sheet1!AM935="DC4MDB07","DC4",IF(Sheet1!AM935="DC4MDB08","DC4",IF(Sheet1!AM935="DC4MDB09","DC4",IF(Sheet1!AM935="DC4MDB10","DC4","$False"))))))))))))))))))))</f>
        <v>DC1</v>
      </c>
      <c r="AF935" t="s">
        <v>35</v>
      </c>
      <c r="AG935" t="e">
        <f t="shared" si="88"/>
        <v>#VALUE!</v>
      </c>
      <c r="AH935" t="e">
        <f t="shared" si="89"/>
        <v>#VALUE!</v>
      </c>
      <c r="AI935" t="s">
        <v>11</v>
      </c>
      <c r="AJ935" t="s">
        <v>12</v>
      </c>
      <c r="AK935" t="s">
        <v>13</v>
      </c>
      <c r="AL935" t="s">
        <v>14</v>
      </c>
      <c r="AM935" t="s">
        <v>5</v>
      </c>
      <c r="AN935" t="s">
        <v>15</v>
      </c>
      <c r="AO935" t="s">
        <v>16</v>
      </c>
      <c r="AP935" t="s">
        <v>17</v>
      </c>
      <c r="AQ935" t="s">
        <v>18</v>
      </c>
      <c r="AR935" t="s">
        <v>19</v>
      </c>
    </row>
    <row r="936" spans="1:44" ht="13.5" customHeight="1">
      <c r="A936" s="7"/>
      <c r="B936" s="7"/>
      <c r="C936" s="7"/>
      <c r="D936" s="8"/>
      <c r="F936" s="9" t="str">
        <f>(Sheet1!AE936)</f>
        <v/>
      </c>
      <c r="G936" t="str">
        <f>IF(OR(Sheet1!AH936="Yes",Sheet1!AF936="Yes"),"\\CMFP538\"&amp;Sheet1!AK936,"")</f>
        <v/>
      </c>
      <c r="H936" t="str">
        <f>IF(G936="","",Sheet1!AK936)</f>
        <v/>
      </c>
      <c r="I936" t="str">
        <f>IF(G936="","",Sheet1!AJ936)</f>
        <v/>
      </c>
      <c r="J936" t="e">
        <f>PROPER(Sheet1!Z936)</f>
        <v>#VALUE!</v>
      </c>
      <c r="K936" t="e">
        <f>PROPER(TRIM(IF(ISERROR(Sheet1!N936),Sheet1!Q936,Sheet1!N936)))</f>
        <v>#VALUE!</v>
      </c>
      <c r="L936" t="e">
        <f>PROPER(Sheet1!V936)</f>
        <v>#VALUE!</v>
      </c>
      <c r="M936" t="str">
        <f>TRIM(IF(ISERROR(Sheet1!P936),"",Sheet1!P936))</f>
        <v/>
      </c>
      <c r="N936" s="6" t="e">
        <f>(Sheet1!AA936)</f>
        <v>#VALUE!</v>
      </c>
      <c r="O936" s="6" t="e">
        <f t="shared" si="85"/>
        <v>#VALUE!</v>
      </c>
      <c r="P936" s="6" t="e">
        <f>IF(Sheet1!X936="No","No",IF(Sheet1!X936="","No","Yes"))</f>
        <v>#VALUE!</v>
      </c>
      <c r="Q936" t="e">
        <f>(Sheet1!AB936)</f>
        <v>#VALUE!</v>
      </c>
      <c r="R936" s="6" t="e">
        <f>IF(Sheet1!F936=FALSE,Q936,Sheet1!G936&amp;Sheet1!F936)</f>
        <v>#VALUE!</v>
      </c>
      <c r="S936" s="6" t="e">
        <f t="shared" si="86"/>
        <v>#VALUE!</v>
      </c>
      <c r="T936" s="6" t="e">
        <f>IF(Sheet1!A936=0,"C=US;A= ;P=Regional Municip;O=Lisgar;S="&amp;K936&amp;";"&amp;"G="&amp;L936&amp;";"&amp;"I="&amp;M936&amp;";","C=US;A= ;P=Regional Municip;O=Lisgar;S="&amp;K936&amp;";"&amp;"G="&amp;L936&amp;Sheet1!A936&amp;";"&amp;"I="&amp;M936&amp;";")</f>
        <v>#N/A</v>
      </c>
      <c r="U936" t="str">
        <f ca="1">(Sheet1!AM936)</f>
        <v>DC1MDB07</v>
      </c>
      <c r="V936" t="e">
        <f>(Sheet1!AC936)</f>
        <v>#VALUE!</v>
      </c>
      <c r="W936" t="e">
        <f>Sheet3!D936</f>
        <v>#VALUE!</v>
      </c>
      <c r="X936" t="e">
        <f>Sheet3!E936</f>
        <v>#VALUE!</v>
      </c>
      <c r="Y936" t="str">
        <f t="shared" si="84"/>
        <v/>
      </c>
      <c r="Z936" t="str">
        <f>IF(ISERROR(Sheet1!AI936),"",Sheet1!AI936)</f>
        <v/>
      </c>
      <c r="AA936" t="e">
        <f>IF(Sheet1!W936="Councillors",5120,IF(Sheet1!W936="Information Technology Services Dept.",1024,IF(Sheet1!W936="City Clerk and Solicitor Dept",1953,"No")))</f>
        <v>#VALUE!</v>
      </c>
      <c r="AB936" s="5" t="s">
        <v>96</v>
      </c>
      <c r="AC936" t="e">
        <f>IF(Sheet1!W936="Councillors",4608,IF(Sheet1!W936="Information Technology Services Dept.",921,IF(Sheet1!W936="City Clerk and Solicitor Dept",1855,"No")))</f>
        <v>#VALUE!</v>
      </c>
      <c r="AD936" t="e">
        <f t="shared" si="87"/>
        <v>#VALUE!</v>
      </c>
      <c r="AE936" t="str">
        <f ca="1">IF(Sheet1!AM936="DC1MDB01","DC1",IF(Sheet1!AM936="DC1MDB02","DC1",IF(Sheet1!AM936="DC1MDB03","DC1",IF(Sheet1!AM936="DC1MDB04","DC1",IF(Sheet1!AM936="DC1MDB05","DC1",IF(Sheet1!AM936="DC1MDB06","DC1",IF(Sheet1!AM936="DC1MDB07","DC1",IF(Sheet1!AM936="DC1MDB08","DC1",IF(Sheet1!AM936="DC1MDB09","DC1",IF(Sheet1!AM936="DC1MDB10","DC1",IF(Sheet1!AM936="DC4MDB01","DC4",IF(Sheet1!AM936="DC4MDB02","DC4",IF(Sheet1!AM936="DC4MDB03","DC4",IF(Sheet1!AM936="DC4MDB04","DC4",IF(Sheet1!AM936="DC4MDB05","DC4",IF(Sheet1!AM936="DC4MDB06","DC4",IF(Sheet1!AM936="DC4MDB07","DC4",IF(Sheet1!AM936="DC4MDB08","DC4",IF(Sheet1!AM936="DC4MDB09","DC4",IF(Sheet1!AM936="DC4MDB10","DC4","$False"))))))))))))))))))))</f>
        <v>DC1</v>
      </c>
      <c r="AF936" t="s">
        <v>35</v>
      </c>
      <c r="AG936" t="e">
        <f t="shared" si="88"/>
        <v>#VALUE!</v>
      </c>
      <c r="AH936" t="e">
        <f t="shared" si="89"/>
        <v>#VALUE!</v>
      </c>
      <c r="AI936" t="s">
        <v>11</v>
      </c>
      <c r="AJ936" t="s">
        <v>12</v>
      </c>
      <c r="AK936" t="s">
        <v>13</v>
      </c>
      <c r="AL936" t="s">
        <v>14</v>
      </c>
      <c r="AM936" t="s">
        <v>5</v>
      </c>
      <c r="AN936" t="s">
        <v>15</v>
      </c>
      <c r="AO936" t="s">
        <v>16</v>
      </c>
      <c r="AP936" t="s">
        <v>17</v>
      </c>
      <c r="AQ936" t="s">
        <v>18</v>
      </c>
      <c r="AR936" t="s">
        <v>19</v>
      </c>
    </row>
    <row r="937" spans="1:44" ht="13.5" customHeight="1">
      <c r="A937" s="7"/>
      <c r="B937" s="7"/>
      <c r="C937" s="7"/>
      <c r="D937" s="8"/>
      <c r="F937" s="9" t="str">
        <f>(Sheet1!AE937)</f>
        <v/>
      </c>
      <c r="G937" t="str">
        <f>IF(OR(Sheet1!AH937="Yes",Sheet1!AF937="Yes"),"\\CMFP538\"&amp;Sheet1!AK937,"")</f>
        <v/>
      </c>
      <c r="H937" t="str">
        <f>IF(G937="","",Sheet1!AK937)</f>
        <v/>
      </c>
      <c r="I937" t="str">
        <f>IF(G937="","",Sheet1!AJ937)</f>
        <v/>
      </c>
      <c r="J937" t="e">
        <f>PROPER(Sheet1!Z937)</f>
        <v>#VALUE!</v>
      </c>
      <c r="K937" t="e">
        <f>PROPER(TRIM(IF(ISERROR(Sheet1!N937),Sheet1!Q937,Sheet1!N937)))</f>
        <v>#VALUE!</v>
      </c>
      <c r="L937" t="e">
        <f>PROPER(Sheet1!V937)</f>
        <v>#VALUE!</v>
      </c>
      <c r="M937" t="str">
        <f>TRIM(IF(ISERROR(Sheet1!P937),"",Sheet1!P937))</f>
        <v/>
      </c>
      <c r="N937" s="6" t="e">
        <f>(Sheet1!AA937)</f>
        <v>#VALUE!</v>
      </c>
      <c r="O937" s="6" t="e">
        <f t="shared" si="85"/>
        <v>#VALUE!</v>
      </c>
      <c r="P937" s="6" t="e">
        <f>IF(Sheet1!X937="No","No",IF(Sheet1!X937="","No","Yes"))</f>
        <v>#VALUE!</v>
      </c>
      <c r="Q937" t="e">
        <f>(Sheet1!AB937)</f>
        <v>#VALUE!</v>
      </c>
      <c r="R937" s="6" t="e">
        <f>IF(Sheet1!F937=FALSE,Q937,Sheet1!G937&amp;Sheet1!F937)</f>
        <v>#VALUE!</v>
      </c>
      <c r="S937" s="6" t="e">
        <f t="shared" si="86"/>
        <v>#VALUE!</v>
      </c>
      <c r="T937" s="6" t="e">
        <f>IF(Sheet1!A937=0,"C=US;A= ;P=Regional Municip;O=Lisgar;S="&amp;K937&amp;";"&amp;"G="&amp;L937&amp;";"&amp;"I="&amp;M937&amp;";","C=US;A= ;P=Regional Municip;O=Lisgar;S="&amp;K937&amp;";"&amp;"G="&amp;L937&amp;Sheet1!A937&amp;";"&amp;"I="&amp;M937&amp;";")</f>
        <v>#N/A</v>
      </c>
      <c r="U937" t="str">
        <f ca="1">(Sheet1!AM937)</f>
        <v>DC4MDB09</v>
      </c>
      <c r="V937" t="e">
        <f>(Sheet1!AC937)</f>
        <v>#VALUE!</v>
      </c>
      <c r="W937" t="e">
        <f>Sheet3!D937</f>
        <v>#VALUE!</v>
      </c>
      <c r="X937" t="e">
        <f>Sheet3!E937</f>
        <v>#VALUE!</v>
      </c>
      <c r="Y937" t="str">
        <f t="shared" si="84"/>
        <v/>
      </c>
      <c r="Z937" t="str">
        <f>IF(ISERROR(Sheet1!AI937),"",Sheet1!AI937)</f>
        <v/>
      </c>
      <c r="AA937" t="e">
        <f>IF(Sheet1!W937="Councillors",5120,IF(Sheet1!W937="Information Technology Services Dept.",1024,IF(Sheet1!W937="City Clerk and Solicitor Dept",1953,"No")))</f>
        <v>#VALUE!</v>
      </c>
      <c r="AB937" s="5" t="s">
        <v>96</v>
      </c>
      <c r="AC937" t="e">
        <f>IF(Sheet1!W937="Councillors",4608,IF(Sheet1!W937="Information Technology Services Dept.",921,IF(Sheet1!W937="City Clerk and Solicitor Dept",1855,"No")))</f>
        <v>#VALUE!</v>
      </c>
      <c r="AD937" t="e">
        <f t="shared" si="87"/>
        <v>#VALUE!</v>
      </c>
      <c r="AE937" t="str">
        <f ca="1">IF(Sheet1!AM937="DC1MDB01","DC1",IF(Sheet1!AM937="DC1MDB02","DC1",IF(Sheet1!AM937="DC1MDB03","DC1",IF(Sheet1!AM937="DC1MDB04","DC1",IF(Sheet1!AM937="DC1MDB05","DC1",IF(Sheet1!AM937="DC1MDB06","DC1",IF(Sheet1!AM937="DC1MDB07","DC1",IF(Sheet1!AM937="DC1MDB08","DC1",IF(Sheet1!AM937="DC1MDB09","DC1",IF(Sheet1!AM937="DC1MDB10","DC1",IF(Sheet1!AM937="DC4MDB01","DC4",IF(Sheet1!AM937="DC4MDB02","DC4",IF(Sheet1!AM937="DC4MDB03","DC4",IF(Sheet1!AM937="DC4MDB04","DC4",IF(Sheet1!AM937="DC4MDB05","DC4",IF(Sheet1!AM937="DC4MDB06","DC4",IF(Sheet1!AM937="DC4MDB07","DC4",IF(Sheet1!AM937="DC4MDB08","DC4",IF(Sheet1!AM937="DC4MDB09","DC4",IF(Sheet1!AM937="DC4MDB10","DC4","$False"))))))))))))))))))))</f>
        <v>DC4</v>
      </c>
      <c r="AF937" t="s">
        <v>35</v>
      </c>
      <c r="AG937" t="e">
        <f t="shared" si="88"/>
        <v>#VALUE!</v>
      </c>
      <c r="AH937" t="e">
        <f t="shared" si="89"/>
        <v>#VALUE!</v>
      </c>
      <c r="AI937" t="s">
        <v>11</v>
      </c>
      <c r="AJ937" t="s">
        <v>12</v>
      </c>
      <c r="AK937" t="s">
        <v>13</v>
      </c>
      <c r="AL937" t="s">
        <v>14</v>
      </c>
      <c r="AM937" t="s">
        <v>5</v>
      </c>
      <c r="AN937" t="s">
        <v>15</v>
      </c>
      <c r="AO937" t="s">
        <v>16</v>
      </c>
      <c r="AP937" t="s">
        <v>17</v>
      </c>
      <c r="AQ937" t="s">
        <v>18</v>
      </c>
      <c r="AR937" t="s">
        <v>19</v>
      </c>
    </row>
    <row r="938" spans="1:44" ht="13.5" customHeight="1">
      <c r="A938" s="7"/>
      <c r="B938" s="7"/>
      <c r="C938" s="7"/>
      <c r="D938" s="8"/>
      <c r="F938" s="9" t="str">
        <f>(Sheet1!AE938)</f>
        <v/>
      </c>
      <c r="G938" t="str">
        <f>IF(OR(Sheet1!AH938="Yes",Sheet1!AF938="Yes"),"\\CMFP538\"&amp;Sheet1!AK938,"")</f>
        <v/>
      </c>
      <c r="H938" t="str">
        <f>IF(G938="","",Sheet1!AK938)</f>
        <v/>
      </c>
      <c r="I938" t="str">
        <f>IF(G938="","",Sheet1!AJ938)</f>
        <v/>
      </c>
      <c r="J938" t="e">
        <f>PROPER(Sheet1!Z938)</f>
        <v>#VALUE!</v>
      </c>
      <c r="K938" t="e">
        <f>PROPER(TRIM(IF(ISERROR(Sheet1!N938),Sheet1!Q938,Sheet1!N938)))</f>
        <v>#VALUE!</v>
      </c>
      <c r="L938" t="e">
        <f>PROPER(Sheet1!V938)</f>
        <v>#VALUE!</v>
      </c>
      <c r="M938" t="str">
        <f>TRIM(IF(ISERROR(Sheet1!P938),"",Sheet1!P938))</f>
        <v/>
      </c>
      <c r="N938" s="6" t="e">
        <f>(Sheet1!AA938)</f>
        <v>#VALUE!</v>
      </c>
      <c r="O938" s="6" t="e">
        <f t="shared" si="85"/>
        <v>#VALUE!</v>
      </c>
      <c r="P938" s="6" t="e">
        <f>IF(Sheet1!X938="No","No",IF(Sheet1!X938="","No","Yes"))</f>
        <v>#VALUE!</v>
      </c>
      <c r="Q938" t="e">
        <f>(Sheet1!AB938)</f>
        <v>#VALUE!</v>
      </c>
      <c r="R938" s="6" t="e">
        <f>IF(Sheet1!F938=FALSE,Q938,Sheet1!G938&amp;Sheet1!F938)</f>
        <v>#VALUE!</v>
      </c>
      <c r="S938" s="6" t="e">
        <f t="shared" si="86"/>
        <v>#VALUE!</v>
      </c>
      <c r="T938" s="6" t="e">
        <f>IF(Sheet1!A938=0,"C=US;A= ;P=Regional Municip;O=Lisgar;S="&amp;K938&amp;";"&amp;"G="&amp;L938&amp;";"&amp;"I="&amp;M938&amp;";","C=US;A= ;P=Regional Municip;O=Lisgar;S="&amp;K938&amp;";"&amp;"G="&amp;L938&amp;Sheet1!A938&amp;";"&amp;"I="&amp;M938&amp;";")</f>
        <v>#N/A</v>
      </c>
      <c r="U938" t="str">
        <f ca="1">(Sheet1!AM938)</f>
        <v>DC4MDB09</v>
      </c>
      <c r="V938" t="e">
        <f>(Sheet1!AC938)</f>
        <v>#VALUE!</v>
      </c>
      <c r="W938" t="e">
        <f>Sheet3!D938</f>
        <v>#VALUE!</v>
      </c>
      <c r="X938" t="e">
        <f>Sheet3!E938</f>
        <v>#VALUE!</v>
      </c>
      <c r="Y938" t="str">
        <f t="shared" si="84"/>
        <v/>
      </c>
      <c r="Z938" t="str">
        <f>IF(ISERROR(Sheet1!AI938),"",Sheet1!AI938)</f>
        <v/>
      </c>
      <c r="AA938" t="e">
        <f>IF(Sheet1!W938="Councillors",5120,IF(Sheet1!W938="Information Technology Services Dept.",1024,IF(Sheet1!W938="City Clerk and Solicitor Dept",1953,"No")))</f>
        <v>#VALUE!</v>
      </c>
      <c r="AB938" s="5" t="s">
        <v>96</v>
      </c>
      <c r="AC938" t="e">
        <f>IF(Sheet1!W938="Councillors",4608,IF(Sheet1!W938="Information Technology Services Dept.",921,IF(Sheet1!W938="City Clerk and Solicitor Dept",1855,"No")))</f>
        <v>#VALUE!</v>
      </c>
      <c r="AD938" t="e">
        <f t="shared" si="87"/>
        <v>#VALUE!</v>
      </c>
      <c r="AE938" t="str">
        <f ca="1">IF(Sheet1!AM938="DC1MDB01","DC1",IF(Sheet1!AM938="DC1MDB02","DC1",IF(Sheet1!AM938="DC1MDB03","DC1",IF(Sheet1!AM938="DC1MDB04","DC1",IF(Sheet1!AM938="DC1MDB05","DC1",IF(Sheet1!AM938="DC1MDB06","DC1",IF(Sheet1!AM938="DC1MDB07","DC1",IF(Sheet1!AM938="DC1MDB08","DC1",IF(Sheet1!AM938="DC1MDB09","DC1",IF(Sheet1!AM938="DC1MDB10","DC1",IF(Sheet1!AM938="DC4MDB01","DC4",IF(Sheet1!AM938="DC4MDB02","DC4",IF(Sheet1!AM938="DC4MDB03","DC4",IF(Sheet1!AM938="DC4MDB04","DC4",IF(Sheet1!AM938="DC4MDB05","DC4",IF(Sheet1!AM938="DC4MDB06","DC4",IF(Sheet1!AM938="DC4MDB07","DC4",IF(Sheet1!AM938="DC4MDB08","DC4",IF(Sheet1!AM938="DC4MDB09","DC4",IF(Sheet1!AM938="DC4MDB10","DC4","$False"))))))))))))))))))))</f>
        <v>DC4</v>
      </c>
      <c r="AF938" t="s">
        <v>35</v>
      </c>
      <c r="AG938" t="e">
        <f t="shared" si="88"/>
        <v>#VALUE!</v>
      </c>
      <c r="AH938" t="e">
        <f t="shared" si="89"/>
        <v>#VALUE!</v>
      </c>
      <c r="AI938" t="s">
        <v>11</v>
      </c>
      <c r="AJ938" t="s">
        <v>12</v>
      </c>
      <c r="AK938" t="s">
        <v>13</v>
      </c>
      <c r="AL938" t="s">
        <v>14</v>
      </c>
      <c r="AM938" t="s">
        <v>5</v>
      </c>
      <c r="AN938" t="s">
        <v>15</v>
      </c>
      <c r="AO938" t="s">
        <v>16</v>
      </c>
      <c r="AP938" t="s">
        <v>17</v>
      </c>
      <c r="AQ938" t="s">
        <v>18</v>
      </c>
      <c r="AR938" t="s">
        <v>19</v>
      </c>
    </row>
    <row r="939" spans="1:44" ht="13.5" customHeight="1">
      <c r="A939" s="7"/>
      <c r="B939" s="7"/>
      <c r="C939" s="7"/>
      <c r="D939" s="8"/>
      <c r="F939" s="9" t="str">
        <f>(Sheet1!AE939)</f>
        <v/>
      </c>
      <c r="G939" t="str">
        <f>IF(OR(Sheet1!AH939="Yes",Sheet1!AF939="Yes"),"\\CMFP538\"&amp;Sheet1!AK939,"")</f>
        <v/>
      </c>
      <c r="H939" t="str">
        <f>IF(G939="","",Sheet1!AK939)</f>
        <v/>
      </c>
      <c r="I939" t="str">
        <f>IF(G939="","",Sheet1!AJ939)</f>
        <v/>
      </c>
      <c r="J939" t="e">
        <f>PROPER(Sheet1!Z939)</f>
        <v>#VALUE!</v>
      </c>
      <c r="K939" t="e">
        <f>PROPER(TRIM(IF(ISERROR(Sheet1!N939),Sheet1!Q939,Sheet1!N939)))</f>
        <v>#VALUE!</v>
      </c>
      <c r="L939" t="e">
        <f>PROPER(Sheet1!V939)</f>
        <v>#VALUE!</v>
      </c>
      <c r="M939" t="str">
        <f>TRIM(IF(ISERROR(Sheet1!P939),"",Sheet1!P939))</f>
        <v/>
      </c>
      <c r="N939" s="6" t="e">
        <f>(Sheet1!AA939)</f>
        <v>#VALUE!</v>
      </c>
      <c r="O939" s="6" t="e">
        <f t="shared" si="85"/>
        <v>#VALUE!</v>
      </c>
      <c r="P939" s="6" t="e">
        <f>IF(Sheet1!X939="No","No",IF(Sheet1!X939="","No","Yes"))</f>
        <v>#VALUE!</v>
      </c>
      <c r="Q939" t="e">
        <f>(Sheet1!AB939)</f>
        <v>#VALUE!</v>
      </c>
      <c r="R939" s="6" t="e">
        <f>IF(Sheet1!F939=FALSE,Q939,Sheet1!G939&amp;Sheet1!F939)</f>
        <v>#VALUE!</v>
      </c>
      <c r="S939" s="6" t="e">
        <f t="shared" si="86"/>
        <v>#VALUE!</v>
      </c>
      <c r="T939" s="6" t="e">
        <f>IF(Sheet1!A939=0,"C=US;A= ;P=Regional Municip;O=Lisgar;S="&amp;K939&amp;";"&amp;"G="&amp;L939&amp;";"&amp;"I="&amp;M939&amp;";","C=US;A= ;P=Regional Municip;O=Lisgar;S="&amp;K939&amp;";"&amp;"G="&amp;L939&amp;Sheet1!A939&amp;";"&amp;"I="&amp;M939&amp;";")</f>
        <v>#N/A</v>
      </c>
      <c r="U939" t="str">
        <f ca="1">(Sheet1!AM939)</f>
        <v>DC1MDB05</v>
      </c>
      <c r="V939" t="e">
        <f>(Sheet1!AC939)</f>
        <v>#VALUE!</v>
      </c>
      <c r="W939" t="e">
        <f>Sheet3!D939</f>
        <v>#VALUE!</v>
      </c>
      <c r="X939" t="e">
        <f>Sheet3!E939</f>
        <v>#VALUE!</v>
      </c>
      <c r="Y939" t="str">
        <f t="shared" si="84"/>
        <v/>
      </c>
      <c r="Z939" t="str">
        <f>IF(ISERROR(Sheet1!AI939),"",Sheet1!AI939)</f>
        <v/>
      </c>
      <c r="AA939" t="e">
        <f>IF(Sheet1!W939="Councillors",5120,IF(Sheet1!W939="Information Technology Services Dept.",1024,IF(Sheet1!W939="City Clerk and Solicitor Dept",1953,"No")))</f>
        <v>#VALUE!</v>
      </c>
      <c r="AB939" s="5" t="s">
        <v>96</v>
      </c>
      <c r="AC939" t="e">
        <f>IF(Sheet1!W939="Councillors",4608,IF(Sheet1!W939="Information Technology Services Dept.",921,IF(Sheet1!W939="City Clerk and Solicitor Dept",1855,"No")))</f>
        <v>#VALUE!</v>
      </c>
      <c r="AD939" t="e">
        <f t="shared" si="87"/>
        <v>#VALUE!</v>
      </c>
      <c r="AE939" t="str">
        <f ca="1">IF(Sheet1!AM939="DC1MDB01","DC1",IF(Sheet1!AM939="DC1MDB02","DC1",IF(Sheet1!AM939="DC1MDB03","DC1",IF(Sheet1!AM939="DC1MDB04","DC1",IF(Sheet1!AM939="DC1MDB05","DC1",IF(Sheet1!AM939="DC1MDB06","DC1",IF(Sheet1!AM939="DC1MDB07","DC1",IF(Sheet1!AM939="DC1MDB08","DC1",IF(Sheet1!AM939="DC1MDB09","DC1",IF(Sheet1!AM939="DC1MDB10","DC1",IF(Sheet1!AM939="DC4MDB01","DC4",IF(Sheet1!AM939="DC4MDB02","DC4",IF(Sheet1!AM939="DC4MDB03","DC4",IF(Sheet1!AM939="DC4MDB04","DC4",IF(Sheet1!AM939="DC4MDB05","DC4",IF(Sheet1!AM939="DC4MDB06","DC4",IF(Sheet1!AM939="DC4MDB07","DC4",IF(Sheet1!AM939="DC4MDB08","DC4",IF(Sheet1!AM939="DC4MDB09","DC4",IF(Sheet1!AM939="DC4MDB10","DC4","$False"))))))))))))))))))))</f>
        <v>DC1</v>
      </c>
      <c r="AF939" t="s">
        <v>35</v>
      </c>
      <c r="AG939" t="e">
        <f t="shared" si="88"/>
        <v>#VALUE!</v>
      </c>
      <c r="AH939" t="e">
        <f t="shared" si="89"/>
        <v>#VALUE!</v>
      </c>
      <c r="AI939" t="s">
        <v>11</v>
      </c>
      <c r="AJ939" t="s">
        <v>12</v>
      </c>
      <c r="AK939" t="s">
        <v>13</v>
      </c>
      <c r="AL939" t="s">
        <v>14</v>
      </c>
      <c r="AM939" t="s">
        <v>5</v>
      </c>
      <c r="AN939" t="s">
        <v>15</v>
      </c>
      <c r="AO939" t="s">
        <v>16</v>
      </c>
      <c r="AP939" t="s">
        <v>17</v>
      </c>
      <c r="AQ939" t="s">
        <v>18</v>
      </c>
      <c r="AR939" t="s">
        <v>19</v>
      </c>
    </row>
    <row r="940" spans="1:44" ht="13.5" customHeight="1">
      <c r="A940" s="7"/>
      <c r="B940" s="7"/>
      <c r="C940" s="7"/>
      <c r="D940" s="8"/>
      <c r="F940" s="9" t="str">
        <f>(Sheet1!AE940)</f>
        <v/>
      </c>
      <c r="G940" t="str">
        <f>IF(OR(Sheet1!AH940="Yes",Sheet1!AF940="Yes"),"\\CMFP538\"&amp;Sheet1!AK940,"")</f>
        <v/>
      </c>
      <c r="H940" t="str">
        <f>IF(G940="","",Sheet1!AK940)</f>
        <v/>
      </c>
      <c r="I940" t="str">
        <f>IF(G940="","",Sheet1!AJ940)</f>
        <v/>
      </c>
      <c r="J940" t="e">
        <f>PROPER(Sheet1!Z940)</f>
        <v>#VALUE!</v>
      </c>
      <c r="K940" t="e">
        <f>PROPER(TRIM(IF(ISERROR(Sheet1!N940),Sheet1!Q940,Sheet1!N940)))</f>
        <v>#VALUE!</v>
      </c>
      <c r="L940" t="e">
        <f>PROPER(Sheet1!V940)</f>
        <v>#VALUE!</v>
      </c>
      <c r="M940" t="str">
        <f>TRIM(IF(ISERROR(Sheet1!P940),"",Sheet1!P940))</f>
        <v/>
      </c>
      <c r="N940" s="6" t="e">
        <f>(Sheet1!AA940)</f>
        <v>#VALUE!</v>
      </c>
      <c r="O940" s="6" t="e">
        <f t="shared" si="85"/>
        <v>#VALUE!</v>
      </c>
      <c r="P940" s="6" t="e">
        <f>IF(Sheet1!X940="No","No",IF(Sheet1!X940="","No","Yes"))</f>
        <v>#VALUE!</v>
      </c>
      <c r="Q940" t="e">
        <f>(Sheet1!AB940)</f>
        <v>#VALUE!</v>
      </c>
      <c r="R940" s="6" t="e">
        <f>IF(Sheet1!F940=FALSE,Q940,Sheet1!G940&amp;Sheet1!F940)</f>
        <v>#VALUE!</v>
      </c>
      <c r="S940" s="6" t="e">
        <f t="shared" si="86"/>
        <v>#VALUE!</v>
      </c>
      <c r="T940" s="6" t="e">
        <f>IF(Sheet1!A940=0,"C=US;A= ;P=Regional Municip;O=Lisgar;S="&amp;K940&amp;";"&amp;"G="&amp;L940&amp;";"&amp;"I="&amp;M940&amp;";","C=US;A= ;P=Regional Municip;O=Lisgar;S="&amp;K940&amp;";"&amp;"G="&amp;L940&amp;Sheet1!A940&amp;";"&amp;"I="&amp;M940&amp;";")</f>
        <v>#N/A</v>
      </c>
      <c r="U940" t="str">
        <f ca="1">(Sheet1!AM940)</f>
        <v>DC4MDB03</v>
      </c>
      <c r="V940" t="e">
        <f>(Sheet1!AC940)</f>
        <v>#VALUE!</v>
      </c>
      <c r="W940" t="e">
        <f>Sheet3!D940</f>
        <v>#VALUE!</v>
      </c>
      <c r="X940" t="e">
        <f>Sheet3!E940</f>
        <v>#VALUE!</v>
      </c>
      <c r="Y940" t="str">
        <f t="shared" si="84"/>
        <v/>
      </c>
      <c r="Z940" t="str">
        <f>IF(ISERROR(Sheet1!AI940),"",Sheet1!AI940)</f>
        <v/>
      </c>
      <c r="AA940" t="e">
        <f>IF(Sheet1!W940="Councillors",5120,IF(Sheet1!W940="Information Technology Services Dept.",1024,IF(Sheet1!W940="City Clerk and Solicitor Dept",1953,"No")))</f>
        <v>#VALUE!</v>
      </c>
      <c r="AB940" s="5" t="s">
        <v>96</v>
      </c>
      <c r="AC940" t="e">
        <f>IF(Sheet1!W940="Councillors",4608,IF(Sheet1!W940="Information Technology Services Dept.",921,IF(Sheet1!W940="City Clerk and Solicitor Dept",1855,"No")))</f>
        <v>#VALUE!</v>
      </c>
      <c r="AD940" t="e">
        <f t="shared" si="87"/>
        <v>#VALUE!</v>
      </c>
      <c r="AE940" t="str">
        <f ca="1">IF(Sheet1!AM940="DC1MDB01","DC1",IF(Sheet1!AM940="DC1MDB02","DC1",IF(Sheet1!AM940="DC1MDB03","DC1",IF(Sheet1!AM940="DC1MDB04","DC1",IF(Sheet1!AM940="DC1MDB05","DC1",IF(Sheet1!AM940="DC1MDB06","DC1",IF(Sheet1!AM940="DC1MDB07","DC1",IF(Sheet1!AM940="DC1MDB08","DC1",IF(Sheet1!AM940="DC1MDB09","DC1",IF(Sheet1!AM940="DC1MDB10","DC1",IF(Sheet1!AM940="DC4MDB01","DC4",IF(Sheet1!AM940="DC4MDB02","DC4",IF(Sheet1!AM940="DC4MDB03","DC4",IF(Sheet1!AM940="DC4MDB04","DC4",IF(Sheet1!AM940="DC4MDB05","DC4",IF(Sheet1!AM940="DC4MDB06","DC4",IF(Sheet1!AM940="DC4MDB07","DC4",IF(Sheet1!AM940="DC4MDB08","DC4",IF(Sheet1!AM940="DC4MDB09","DC4",IF(Sheet1!AM940="DC4MDB10","DC4","$False"))))))))))))))))))))</f>
        <v>DC4</v>
      </c>
      <c r="AF940" t="s">
        <v>35</v>
      </c>
      <c r="AG940" t="e">
        <f t="shared" si="88"/>
        <v>#VALUE!</v>
      </c>
      <c r="AH940" t="e">
        <f t="shared" si="89"/>
        <v>#VALUE!</v>
      </c>
      <c r="AI940" t="s">
        <v>11</v>
      </c>
      <c r="AJ940" t="s">
        <v>12</v>
      </c>
      <c r="AK940" t="s">
        <v>13</v>
      </c>
      <c r="AL940" t="s">
        <v>14</v>
      </c>
      <c r="AM940" t="s">
        <v>5</v>
      </c>
      <c r="AN940" t="s">
        <v>15</v>
      </c>
      <c r="AO940" t="s">
        <v>16</v>
      </c>
      <c r="AP940" t="s">
        <v>17</v>
      </c>
      <c r="AQ940" t="s">
        <v>18</v>
      </c>
      <c r="AR940" t="s">
        <v>19</v>
      </c>
    </row>
    <row r="941" spans="1:44" ht="13.5" customHeight="1">
      <c r="A941" s="7"/>
      <c r="B941" s="7"/>
      <c r="C941" s="7"/>
      <c r="D941" s="8"/>
      <c r="F941" s="9" t="str">
        <f>(Sheet1!AE941)</f>
        <v/>
      </c>
      <c r="G941" t="str">
        <f>IF(OR(Sheet1!AH941="Yes",Sheet1!AF941="Yes"),"\\CMFP538\"&amp;Sheet1!AK941,"")</f>
        <v/>
      </c>
      <c r="H941" t="str">
        <f>IF(G941="","",Sheet1!AK941)</f>
        <v/>
      </c>
      <c r="I941" t="str">
        <f>IF(G941="","",Sheet1!AJ941)</f>
        <v/>
      </c>
      <c r="J941" t="e">
        <f>PROPER(Sheet1!Z941)</f>
        <v>#VALUE!</v>
      </c>
      <c r="K941" t="e">
        <f>PROPER(TRIM(IF(ISERROR(Sheet1!N941),Sheet1!Q941,Sheet1!N941)))</f>
        <v>#VALUE!</v>
      </c>
      <c r="L941" t="e">
        <f>PROPER(Sheet1!V941)</f>
        <v>#VALUE!</v>
      </c>
      <c r="M941" t="str">
        <f>TRIM(IF(ISERROR(Sheet1!P941),"",Sheet1!P941))</f>
        <v/>
      </c>
      <c r="N941" s="6" t="e">
        <f>(Sheet1!AA941)</f>
        <v>#VALUE!</v>
      </c>
      <c r="O941" s="6" t="e">
        <f t="shared" si="85"/>
        <v>#VALUE!</v>
      </c>
      <c r="P941" s="6" t="e">
        <f>IF(Sheet1!X941="No","No",IF(Sheet1!X941="","No","Yes"))</f>
        <v>#VALUE!</v>
      </c>
      <c r="Q941" t="e">
        <f>(Sheet1!AB941)</f>
        <v>#VALUE!</v>
      </c>
      <c r="R941" s="6" t="e">
        <f>IF(Sheet1!F941=FALSE,Q941,Sheet1!G941&amp;Sheet1!F941)</f>
        <v>#VALUE!</v>
      </c>
      <c r="S941" s="6" t="e">
        <f t="shared" si="86"/>
        <v>#VALUE!</v>
      </c>
      <c r="T941" s="6" t="e">
        <f>IF(Sheet1!A941=0,"C=US;A= ;P=Regional Municip;O=Lisgar;S="&amp;K941&amp;";"&amp;"G="&amp;L941&amp;";"&amp;"I="&amp;M941&amp;";","C=US;A= ;P=Regional Municip;O=Lisgar;S="&amp;K941&amp;";"&amp;"G="&amp;L941&amp;Sheet1!A941&amp;";"&amp;"I="&amp;M941&amp;";")</f>
        <v>#N/A</v>
      </c>
      <c r="U941" t="str">
        <f ca="1">(Sheet1!AM941)</f>
        <v>DC4MDB03</v>
      </c>
      <c r="V941" t="e">
        <f>(Sheet1!AC941)</f>
        <v>#VALUE!</v>
      </c>
      <c r="W941" t="e">
        <f>Sheet3!D941</f>
        <v>#VALUE!</v>
      </c>
      <c r="X941" t="e">
        <f>Sheet3!E941</f>
        <v>#VALUE!</v>
      </c>
      <c r="Y941" t="str">
        <f t="shared" si="84"/>
        <v/>
      </c>
      <c r="Z941" t="str">
        <f>IF(ISERROR(Sheet1!AI941),"",Sheet1!AI941)</f>
        <v/>
      </c>
      <c r="AA941" t="e">
        <f>IF(Sheet1!W941="Councillors",5120,IF(Sheet1!W941="Information Technology Services Dept.",1024,IF(Sheet1!W941="City Clerk and Solicitor Dept",1953,"No")))</f>
        <v>#VALUE!</v>
      </c>
      <c r="AB941" s="5" t="s">
        <v>96</v>
      </c>
      <c r="AC941" t="e">
        <f>IF(Sheet1!W941="Councillors",4608,IF(Sheet1!W941="Information Technology Services Dept.",921,IF(Sheet1!W941="City Clerk and Solicitor Dept",1855,"No")))</f>
        <v>#VALUE!</v>
      </c>
      <c r="AD941" t="e">
        <f t="shared" si="87"/>
        <v>#VALUE!</v>
      </c>
      <c r="AE941" t="str">
        <f ca="1">IF(Sheet1!AM941="DC1MDB01","DC1",IF(Sheet1!AM941="DC1MDB02","DC1",IF(Sheet1!AM941="DC1MDB03","DC1",IF(Sheet1!AM941="DC1MDB04","DC1",IF(Sheet1!AM941="DC1MDB05","DC1",IF(Sheet1!AM941="DC1MDB06","DC1",IF(Sheet1!AM941="DC1MDB07","DC1",IF(Sheet1!AM941="DC1MDB08","DC1",IF(Sheet1!AM941="DC1MDB09","DC1",IF(Sheet1!AM941="DC1MDB10","DC1",IF(Sheet1!AM941="DC4MDB01","DC4",IF(Sheet1!AM941="DC4MDB02","DC4",IF(Sheet1!AM941="DC4MDB03","DC4",IF(Sheet1!AM941="DC4MDB04","DC4",IF(Sheet1!AM941="DC4MDB05","DC4",IF(Sheet1!AM941="DC4MDB06","DC4",IF(Sheet1!AM941="DC4MDB07","DC4",IF(Sheet1!AM941="DC4MDB08","DC4",IF(Sheet1!AM941="DC4MDB09","DC4",IF(Sheet1!AM941="DC4MDB10","DC4","$False"))))))))))))))))))))</f>
        <v>DC4</v>
      </c>
      <c r="AF941" t="s">
        <v>35</v>
      </c>
      <c r="AG941" t="e">
        <f t="shared" si="88"/>
        <v>#VALUE!</v>
      </c>
      <c r="AH941" t="e">
        <f t="shared" si="89"/>
        <v>#VALUE!</v>
      </c>
      <c r="AI941" t="s">
        <v>11</v>
      </c>
      <c r="AJ941" t="s">
        <v>12</v>
      </c>
      <c r="AK941" t="s">
        <v>13</v>
      </c>
      <c r="AL941" t="s">
        <v>14</v>
      </c>
      <c r="AM941" t="s">
        <v>5</v>
      </c>
      <c r="AN941" t="s">
        <v>15</v>
      </c>
      <c r="AO941" t="s">
        <v>16</v>
      </c>
      <c r="AP941" t="s">
        <v>17</v>
      </c>
      <c r="AQ941" t="s">
        <v>18</v>
      </c>
      <c r="AR941" t="s">
        <v>19</v>
      </c>
    </row>
    <row r="942" spans="1:44" ht="13.5" customHeight="1">
      <c r="A942" s="7"/>
      <c r="B942" s="7"/>
      <c r="C942" s="7"/>
      <c r="D942" s="8"/>
      <c r="F942" s="9" t="str">
        <f>(Sheet1!AE942)</f>
        <v/>
      </c>
      <c r="G942" t="str">
        <f>IF(OR(Sheet1!AH942="Yes",Sheet1!AF942="Yes"),"\\CMFP538\"&amp;Sheet1!AK942,"")</f>
        <v/>
      </c>
      <c r="H942" t="str">
        <f>IF(G942="","",Sheet1!AK942)</f>
        <v/>
      </c>
      <c r="I942" t="str">
        <f>IF(G942="","",Sheet1!AJ942)</f>
        <v/>
      </c>
      <c r="J942" t="e">
        <f>PROPER(Sheet1!Z942)</f>
        <v>#VALUE!</v>
      </c>
      <c r="K942" t="e">
        <f>PROPER(TRIM(IF(ISERROR(Sheet1!N942),Sheet1!Q942,Sheet1!N942)))</f>
        <v>#VALUE!</v>
      </c>
      <c r="L942" t="e">
        <f>PROPER(Sheet1!V942)</f>
        <v>#VALUE!</v>
      </c>
      <c r="M942" t="str">
        <f>TRIM(IF(ISERROR(Sheet1!P942),"",Sheet1!P942))</f>
        <v/>
      </c>
      <c r="N942" s="6" t="e">
        <f>(Sheet1!AA942)</f>
        <v>#VALUE!</v>
      </c>
      <c r="O942" s="6" t="e">
        <f t="shared" si="85"/>
        <v>#VALUE!</v>
      </c>
      <c r="P942" s="6" t="e">
        <f>IF(Sheet1!X942="No","No",IF(Sheet1!X942="","No","Yes"))</f>
        <v>#VALUE!</v>
      </c>
      <c r="Q942" t="e">
        <f>(Sheet1!AB942)</f>
        <v>#VALUE!</v>
      </c>
      <c r="R942" s="6" t="e">
        <f>IF(Sheet1!F942=FALSE,Q942,Sheet1!G942&amp;Sheet1!F942)</f>
        <v>#VALUE!</v>
      </c>
      <c r="S942" s="6" t="e">
        <f t="shared" si="86"/>
        <v>#VALUE!</v>
      </c>
      <c r="T942" s="6" t="e">
        <f>IF(Sheet1!A942=0,"C=US;A= ;P=Regional Municip;O=Lisgar;S="&amp;K942&amp;";"&amp;"G="&amp;L942&amp;";"&amp;"I="&amp;M942&amp;";","C=US;A= ;P=Regional Municip;O=Lisgar;S="&amp;K942&amp;";"&amp;"G="&amp;L942&amp;Sheet1!A942&amp;";"&amp;"I="&amp;M942&amp;";")</f>
        <v>#N/A</v>
      </c>
      <c r="U942" t="str">
        <f ca="1">(Sheet1!AM942)</f>
        <v>DC4MDB03</v>
      </c>
      <c r="V942" t="e">
        <f>(Sheet1!AC942)</f>
        <v>#VALUE!</v>
      </c>
      <c r="W942" t="e">
        <f>Sheet3!D942</f>
        <v>#VALUE!</v>
      </c>
      <c r="X942" t="e">
        <f>Sheet3!E942</f>
        <v>#VALUE!</v>
      </c>
      <c r="Y942" t="str">
        <f t="shared" si="84"/>
        <v/>
      </c>
      <c r="Z942" t="str">
        <f>IF(ISERROR(Sheet1!AI942),"",Sheet1!AI942)</f>
        <v/>
      </c>
      <c r="AA942" t="e">
        <f>IF(Sheet1!W942="Councillors",5120,IF(Sheet1!W942="Information Technology Services Dept.",1024,IF(Sheet1!W942="City Clerk and Solicitor Dept",1953,"No")))</f>
        <v>#VALUE!</v>
      </c>
      <c r="AB942" s="5" t="s">
        <v>96</v>
      </c>
      <c r="AC942" t="e">
        <f>IF(Sheet1!W942="Councillors",4608,IF(Sheet1!W942="Information Technology Services Dept.",921,IF(Sheet1!W942="City Clerk and Solicitor Dept",1855,"No")))</f>
        <v>#VALUE!</v>
      </c>
      <c r="AD942" t="e">
        <f t="shared" si="87"/>
        <v>#VALUE!</v>
      </c>
      <c r="AE942" t="str">
        <f ca="1">IF(Sheet1!AM942="DC1MDB01","DC1",IF(Sheet1!AM942="DC1MDB02","DC1",IF(Sheet1!AM942="DC1MDB03","DC1",IF(Sheet1!AM942="DC1MDB04","DC1",IF(Sheet1!AM942="DC1MDB05","DC1",IF(Sheet1!AM942="DC1MDB06","DC1",IF(Sheet1!AM942="DC1MDB07","DC1",IF(Sheet1!AM942="DC1MDB08","DC1",IF(Sheet1!AM942="DC1MDB09","DC1",IF(Sheet1!AM942="DC1MDB10","DC1",IF(Sheet1!AM942="DC4MDB01","DC4",IF(Sheet1!AM942="DC4MDB02","DC4",IF(Sheet1!AM942="DC4MDB03","DC4",IF(Sheet1!AM942="DC4MDB04","DC4",IF(Sheet1!AM942="DC4MDB05","DC4",IF(Sheet1!AM942="DC4MDB06","DC4",IF(Sheet1!AM942="DC4MDB07","DC4",IF(Sheet1!AM942="DC4MDB08","DC4",IF(Sheet1!AM942="DC4MDB09","DC4",IF(Sheet1!AM942="DC4MDB10","DC4","$False"))))))))))))))))))))</f>
        <v>DC4</v>
      </c>
      <c r="AF942" t="s">
        <v>35</v>
      </c>
      <c r="AG942" t="e">
        <f t="shared" si="88"/>
        <v>#VALUE!</v>
      </c>
      <c r="AH942" t="e">
        <f t="shared" si="89"/>
        <v>#VALUE!</v>
      </c>
      <c r="AI942" t="s">
        <v>11</v>
      </c>
      <c r="AJ942" t="s">
        <v>12</v>
      </c>
      <c r="AK942" t="s">
        <v>13</v>
      </c>
      <c r="AL942" t="s">
        <v>14</v>
      </c>
      <c r="AM942" t="s">
        <v>5</v>
      </c>
      <c r="AN942" t="s">
        <v>15</v>
      </c>
      <c r="AO942" t="s">
        <v>16</v>
      </c>
      <c r="AP942" t="s">
        <v>17</v>
      </c>
      <c r="AQ942" t="s">
        <v>18</v>
      </c>
      <c r="AR942" t="s">
        <v>19</v>
      </c>
    </row>
    <row r="943" spans="1:44" ht="13.5" customHeight="1">
      <c r="A943" s="7"/>
      <c r="B943" s="7"/>
      <c r="C943" s="7"/>
      <c r="D943" s="8"/>
      <c r="F943" s="9" t="str">
        <f>(Sheet1!AE943)</f>
        <v/>
      </c>
      <c r="G943" t="str">
        <f>IF(OR(Sheet1!AH943="Yes",Sheet1!AF943="Yes"),"\\CMFP538\"&amp;Sheet1!AK943,"")</f>
        <v/>
      </c>
      <c r="H943" t="str">
        <f>IF(G943="","",Sheet1!AK943)</f>
        <v/>
      </c>
      <c r="I943" t="str">
        <f>IF(G943="","",Sheet1!AJ943)</f>
        <v/>
      </c>
      <c r="J943" t="e">
        <f>PROPER(Sheet1!Z943)</f>
        <v>#VALUE!</v>
      </c>
      <c r="K943" t="e">
        <f>PROPER(TRIM(IF(ISERROR(Sheet1!N943),Sheet1!Q943,Sheet1!N943)))</f>
        <v>#VALUE!</v>
      </c>
      <c r="L943" t="e">
        <f>PROPER(Sheet1!V943)</f>
        <v>#VALUE!</v>
      </c>
      <c r="M943" t="str">
        <f>TRIM(IF(ISERROR(Sheet1!P943),"",Sheet1!P943))</f>
        <v/>
      </c>
      <c r="N943" s="6" t="e">
        <f>(Sheet1!AA943)</f>
        <v>#VALUE!</v>
      </c>
      <c r="O943" s="6" t="e">
        <f t="shared" si="85"/>
        <v>#VALUE!</v>
      </c>
      <c r="P943" s="6" t="e">
        <f>IF(Sheet1!X943="No","No",IF(Sheet1!X943="","No","Yes"))</f>
        <v>#VALUE!</v>
      </c>
      <c r="Q943" t="e">
        <f>(Sheet1!AB943)</f>
        <v>#VALUE!</v>
      </c>
      <c r="R943" s="6" t="e">
        <f>IF(Sheet1!F943=FALSE,Q943,Sheet1!G943&amp;Sheet1!F943)</f>
        <v>#VALUE!</v>
      </c>
      <c r="S943" s="6" t="e">
        <f t="shared" si="86"/>
        <v>#VALUE!</v>
      </c>
      <c r="T943" s="6" t="e">
        <f>IF(Sheet1!A943=0,"C=US;A= ;P=Regional Municip;O=Lisgar;S="&amp;K943&amp;";"&amp;"G="&amp;L943&amp;";"&amp;"I="&amp;M943&amp;";","C=US;A= ;P=Regional Municip;O=Lisgar;S="&amp;K943&amp;";"&amp;"G="&amp;L943&amp;Sheet1!A943&amp;";"&amp;"I="&amp;M943&amp;";")</f>
        <v>#N/A</v>
      </c>
      <c r="U943" t="str">
        <f ca="1">(Sheet1!AM943)</f>
        <v>DC1MDB01</v>
      </c>
      <c r="V943" t="e">
        <f>(Sheet1!AC943)</f>
        <v>#VALUE!</v>
      </c>
      <c r="W943" t="e">
        <f>Sheet3!D943</f>
        <v>#VALUE!</v>
      </c>
      <c r="X943" t="e">
        <f>Sheet3!E943</f>
        <v>#VALUE!</v>
      </c>
      <c r="Y943" t="str">
        <f t="shared" si="84"/>
        <v/>
      </c>
      <c r="Z943" t="str">
        <f>IF(ISERROR(Sheet1!AI943),"",Sheet1!AI943)</f>
        <v/>
      </c>
      <c r="AA943" t="e">
        <f>IF(Sheet1!W943="Councillors",5120,IF(Sheet1!W943="Information Technology Services Dept.",1024,IF(Sheet1!W943="City Clerk and Solicitor Dept",1953,"No")))</f>
        <v>#VALUE!</v>
      </c>
      <c r="AB943" s="5" t="s">
        <v>96</v>
      </c>
      <c r="AC943" t="e">
        <f>IF(Sheet1!W943="Councillors",4608,IF(Sheet1!W943="Information Technology Services Dept.",921,IF(Sheet1!W943="City Clerk and Solicitor Dept",1855,"No")))</f>
        <v>#VALUE!</v>
      </c>
      <c r="AD943" t="e">
        <f t="shared" si="87"/>
        <v>#VALUE!</v>
      </c>
      <c r="AE943" t="str">
        <f ca="1">IF(Sheet1!AM943="DC1MDB01","DC1",IF(Sheet1!AM943="DC1MDB02","DC1",IF(Sheet1!AM943="DC1MDB03","DC1",IF(Sheet1!AM943="DC1MDB04","DC1",IF(Sheet1!AM943="DC1MDB05","DC1",IF(Sheet1!AM943="DC1MDB06","DC1",IF(Sheet1!AM943="DC1MDB07","DC1",IF(Sheet1!AM943="DC1MDB08","DC1",IF(Sheet1!AM943="DC1MDB09","DC1",IF(Sheet1!AM943="DC1MDB10","DC1",IF(Sheet1!AM943="DC4MDB01","DC4",IF(Sheet1!AM943="DC4MDB02","DC4",IF(Sheet1!AM943="DC4MDB03","DC4",IF(Sheet1!AM943="DC4MDB04","DC4",IF(Sheet1!AM943="DC4MDB05","DC4",IF(Sheet1!AM943="DC4MDB06","DC4",IF(Sheet1!AM943="DC4MDB07","DC4",IF(Sheet1!AM943="DC4MDB08","DC4",IF(Sheet1!AM943="DC4MDB09","DC4",IF(Sheet1!AM943="DC4MDB10","DC4","$False"))))))))))))))))))))</f>
        <v>DC1</v>
      </c>
      <c r="AF943" t="s">
        <v>35</v>
      </c>
      <c r="AG943" t="e">
        <f t="shared" si="88"/>
        <v>#VALUE!</v>
      </c>
      <c r="AH943" t="e">
        <f t="shared" si="89"/>
        <v>#VALUE!</v>
      </c>
      <c r="AI943" t="s">
        <v>11</v>
      </c>
      <c r="AJ943" t="s">
        <v>12</v>
      </c>
      <c r="AK943" t="s">
        <v>13</v>
      </c>
      <c r="AL943" t="s">
        <v>14</v>
      </c>
      <c r="AM943" t="s">
        <v>5</v>
      </c>
      <c r="AN943" t="s">
        <v>15</v>
      </c>
      <c r="AO943" t="s">
        <v>16</v>
      </c>
      <c r="AP943" t="s">
        <v>17</v>
      </c>
      <c r="AQ943" t="s">
        <v>18</v>
      </c>
      <c r="AR943" t="s">
        <v>19</v>
      </c>
    </row>
    <row r="944" spans="1:44" ht="13.5" customHeight="1">
      <c r="A944" s="7"/>
      <c r="B944" s="7"/>
      <c r="C944" s="7"/>
      <c r="D944" s="8"/>
      <c r="F944" s="9" t="str">
        <f>(Sheet1!AE944)</f>
        <v/>
      </c>
      <c r="G944" t="str">
        <f>IF(OR(Sheet1!AH944="Yes",Sheet1!AF944="Yes"),"\\CMFP538\"&amp;Sheet1!AK944,"")</f>
        <v/>
      </c>
      <c r="H944" t="str">
        <f>IF(G944="","",Sheet1!AK944)</f>
        <v/>
      </c>
      <c r="I944" t="str">
        <f>IF(G944="","",Sheet1!AJ944)</f>
        <v/>
      </c>
      <c r="J944" t="e">
        <f>PROPER(Sheet1!Z944)</f>
        <v>#VALUE!</v>
      </c>
      <c r="K944" t="e">
        <f>PROPER(TRIM(IF(ISERROR(Sheet1!N944),Sheet1!Q944,Sheet1!N944)))</f>
        <v>#VALUE!</v>
      </c>
      <c r="L944" t="e">
        <f>PROPER(Sheet1!V944)</f>
        <v>#VALUE!</v>
      </c>
      <c r="M944" t="str">
        <f>TRIM(IF(ISERROR(Sheet1!P944),"",Sheet1!P944))</f>
        <v/>
      </c>
      <c r="N944" s="6" t="e">
        <f>(Sheet1!AA944)</f>
        <v>#VALUE!</v>
      </c>
      <c r="O944" s="6" t="e">
        <f t="shared" si="85"/>
        <v>#VALUE!</v>
      </c>
      <c r="P944" s="6" t="e">
        <f>IF(Sheet1!X944="No","No",IF(Sheet1!X944="","No","Yes"))</f>
        <v>#VALUE!</v>
      </c>
      <c r="Q944" t="e">
        <f>(Sheet1!AB944)</f>
        <v>#VALUE!</v>
      </c>
      <c r="R944" s="6" t="e">
        <f>IF(Sheet1!F944=FALSE,Q944,Sheet1!G944&amp;Sheet1!F944)</f>
        <v>#VALUE!</v>
      </c>
      <c r="S944" s="6" t="e">
        <f t="shared" si="86"/>
        <v>#VALUE!</v>
      </c>
      <c r="T944" s="6" t="e">
        <f>IF(Sheet1!A944=0,"C=US;A= ;P=Regional Municip;O=Lisgar;S="&amp;K944&amp;";"&amp;"G="&amp;L944&amp;";"&amp;"I="&amp;M944&amp;";","C=US;A= ;P=Regional Municip;O=Lisgar;S="&amp;K944&amp;";"&amp;"G="&amp;L944&amp;Sheet1!A944&amp;";"&amp;"I="&amp;M944&amp;";")</f>
        <v>#N/A</v>
      </c>
      <c r="U944" t="str">
        <f ca="1">(Sheet1!AM944)</f>
        <v>DC1MDB05</v>
      </c>
      <c r="V944" t="e">
        <f>(Sheet1!AC944)</f>
        <v>#VALUE!</v>
      </c>
      <c r="W944" t="e">
        <f>Sheet3!D944</f>
        <v>#VALUE!</v>
      </c>
      <c r="X944" t="e">
        <f>Sheet3!E944</f>
        <v>#VALUE!</v>
      </c>
      <c r="Y944" t="str">
        <f t="shared" si="84"/>
        <v/>
      </c>
      <c r="Z944" t="str">
        <f>IF(ISERROR(Sheet1!AI944),"",Sheet1!AI944)</f>
        <v/>
      </c>
      <c r="AA944" t="e">
        <f>IF(Sheet1!W944="Councillors",5120,IF(Sheet1!W944="Information Technology Services Dept.",1024,IF(Sheet1!W944="City Clerk and Solicitor Dept",1953,"No")))</f>
        <v>#VALUE!</v>
      </c>
      <c r="AB944" s="5" t="s">
        <v>96</v>
      </c>
      <c r="AC944" t="e">
        <f>IF(Sheet1!W944="Councillors",4608,IF(Sheet1!W944="Information Technology Services Dept.",921,IF(Sheet1!W944="City Clerk and Solicitor Dept",1855,"No")))</f>
        <v>#VALUE!</v>
      </c>
      <c r="AD944" t="e">
        <f t="shared" si="87"/>
        <v>#VALUE!</v>
      </c>
      <c r="AE944" t="str">
        <f ca="1">IF(Sheet1!AM944="DC1MDB01","DC1",IF(Sheet1!AM944="DC1MDB02","DC1",IF(Sheet1!AM944="DC1MDB03","DC1",IF(Sheet1!AM944="DC1MDB04","DC1",IF(Sheet1!AM944="DC1MDB05","DC1",IF(Sheet1!AM944="DC1MDB06","DC1",IF(Sheet1!AM944="DC1MDB07","DC1",IF(Sheet1!AM944="DC1MDB08","DC1",IF(Sheet1!AM944="DC1MDB09","DC1",IF(Sheet1!AM944="DC1MDB10","DC1",IF(Sheet1!AM944="DC4MDB01","DC4",IF(Sheet1!AM944="DC4MDB02","DC4",IF(Sheet1!AM944="DC4MDB03","DC4",IF(Sheet1!AM944="DC4MDB04","DC4",IF(Sheet1!AM944="DC4MDB05","DC4",IF(Sheet1!AM944="DC4MDB06","DC4",IF(Sheet1!AM944="DC4MDB07","DC4",IF(Sheet1!AM944="DC4MDB08","DC4",IF(Sheet1!AM944="DC4MDB09","DC4",IF(Sheet1!AM944="DC4MDB10","DC4","$False"))))))))))))))))))))</f>
        <v>DC1</v>
      </c>
      <c r="AF944" t="s">
        <v>35</v>
      </c>
      <c r="AG944" t="e">
        <f t="shared" si="88"/>
        <v>#VALUE!</v>
      </c>
      <c r="AH944" t="e">
        <f t="shared" si="89"/>
        <v>#VALUE!</v>
      </c>
      <c r="AI944" t="s">
        <v>11</v>
      </c>
      <c r="AJ944" t="s">
        <v>12</v>
      </c>
      <c r="AK944" t="s">
        <v>13</v>
      </c>
      <c r="AL944" t="s">
        <v>14</v>
      </c>
      <c r="AM944" t="s">
        <v>5</v>
      </c>
      <c r="AN944" t="s">
        <v>15</v>
      </c>
      <c r="AO944" t="s">
        <v>16</v>
      </c>
      <c r="AP944" t="s">
        <v>17</v>
      </c>
      <c r="AQ944" t="s">
        <v>18</v>
      </c>
      <c r="AR944" t="s">
        <v>19</v>
      </c>
    </row>
    <row r="945" spans="1:44" ht="13.5" customHeight="1">
      <c r="A945" s="7"/>
      <c r="B945" s="7"/>
      <c r="C945" s="7"/>
      <c r="D945" s="8"/>
      <c r="F945" s="9" t="str">
        <f>(Sheet1!AE945)</f>
        <v/>
      </c>
      <c r="G945" t="str">
        <f>IF(OR(Sheet1!AH945="Yes",Sheet1!AF945="Yes"),"\\CMFP538\"&amp;Sheet1!AK945,"")</f>
        <v/>
      </c>
      <c r="H945" t="str">
        <f>IF(G945="","",Sheet1!AK945)</f>
        <v/>
      </c>
      <c r="I945" t="str">
        <f>IF(G945="","",Sheet1!AJ945)</f>
        <v/>
      </c>
      <c r="J945" t="e">
        <f>PROPER(Sheet1!Z945)</f>
        <v>#VALUE!</v>
      </c>
      <c r="K945" t="e">
        <f>PROPER(TRIM(IF(ISERROR(Sheet1!N945),Sheet1!Q945,Sheet1!N945)))</f>
        <v>#VALUE!</v>
      </c>
      <c r="L945" t="e">
        <f>PROPER(Sheet1!V945)</f>
        <v>#VALUE!</v>
      </c>
      <c r="M945" t="str">
        <f>TRIM(IF(ISERROR(Sheet1!P945),"",Sheet1!P945))</f>
        <v/>
      </c>
      <c r="N945" s="6" t="e">
        <f>(Sheet1!AA945)</f>
        <v>#VALUE!</v>
      </c>
      <c r="O945" s="6" t="e">
        <f t="shared" si="85"/>
        <v>#VALUE!</v>
      </c>
      <c r="P945" s="6" t="e">
        <f>IF(Sheet1!X945="No","No",IF(Sheet1!X945="","No","Yes"))</f>
        <v>#VALUE!</v>
      </c>
      <c r="Q945" t="e">
        <f>(Sheet1!AB945)</f>
        <v>#VALUE!</v>
      </c>
      <c r="R945" s="6" t="e">
        <f>IF(Sheet1!F945=FALSE,Q945,Sheet1!G945&amp;Sheet1!F945)</f>
        <v>#VALUE!</v>
      </c>
      <c r="S945" s="6" t="e">
        <f t="shared" si="86"/>
        <v>#VALUE!</v>
      </c>
      <c r="T945" s="6" t="e">
        <f>IF(Sheet1!A945=0,"C=US;A= ;P=Regional Municip;O=Lisgar;S="&amp;K945&amp;";"&amp;"G="&amp;L945&amp;";"&amp;"I="&amp;M945&amp;";","C=US;A= ;P=Regional Municip;O=Lisgar;S="&amp;K945&amp;";"&amp;"G="&amp;L945&amp;Sheet1!A945&amp;";"&amp;"I="&amp;M945&amp;";")</f>
        <v>#N/A</v>
      </c>
      <c r="U945" t="str">
        <f ca="1">(Sheet1!AM945)</f>
        <v>DC4MDB09</v>
      </c>
      <c r="V945" t="e">
        <f>(Sheet1!AC945)</f>
        <v>#VALUE!</v>
      </c>
      <c r="W945" t="e">
        <f>Sheet3!D945</f>
        <v>#VALUE!</v>
      </c>
      <c r="X945" t="e">
        <f>Sheet3!E945</f>
        <v>#VALUE!</v>
      </c>
      <c r="Y945" t="str">
        <f t="shared" si="84"/>
        <v/>
      </c>
      <c r="Z945" t="str">
        <f>IF(ISERROR(Sheet1!AI945),"",Sheet1!AI945)</f>
        <v/>
      </c>
      <c r="AA945" t="e">
        <f>IF(Sheet1!W945="Councillors",5120,IF(Sheet1!W945="Information Technology Services Dept.",1024,IF(Sheet1!W945="City Clerk and Solicitor Dept",1953,"No")))</f>
        <v>#VALUE!</v>
      </c>
      <c r="AB945" s="5" t="s">
        <v>96</v>
      </c>
      <c r="AC945" t="e">
        <f>IF(Sheet1!W945="Councillors",4608,IF(Sheet1!W945="Information Technology Services Dept.",921,IF(Sheet1!W945="City Clerk and Solicitor Dept",1855,"No")))</f>
        <v>#VALUE!</v>
      </c>
      <c r="AD945" t="e">
        <f t="shared" si="87"/>
        <v>#VALUE!</v>
      </c>
      <c r="AE945" t="str">
        <f ca="1">IF(Sheet1!AM945="DC1MDB01","DC1",IF(Sheet1!AM945="DC1MDB02","DC1",IF(Sheet1!AM945="DC1MDB03","DC1",IF(Sheet1!AM945="DC1MDB04","DC1",IF(Sheet1!AM945="DC1MDB05","DC1",IF(Sheet1!AM945="DC1MDB06","DC1",IF(Sheet1!AM945="DC1MDB07","DC1",IF(Sheet1!AM945="DC1MDB08","DC1",IF(Sheet1!AM945="DC1MDB09","DC1",IF(Sheet1!AM945="DC1MDB10","DC1",IF(Sheet1!AM945="DC4MDB01","DC4",IF(Sheet1!AM945="DC4MDB02","DC4",IF(Sheet1!AM945="DC4MDB03","DC4",IF(Sheet1!AM945="DC4MDB04","DC4",IF(Sheet1!AM945="DC4MDB05","DC4",IF(Sheet1!AM945="DC4MDB06","DC4",IF(Sheet1!AM945="DC4MDB07","DC4",IF(Sheet1!AM945="DC4MDB08","DC4",IF(Sheet1!AM945="DC4MDB09","DC4",IF(Sheet1!AM945="DC4MDB10","DC4","$False"))))))))))))))))))))</f>
        <v>DC4</v>
      </c>
      <c r="AF945" t="s">
        <v>35</v>
      </c>
      <c r="AG945" t="e">
        <f t="shared" si="88"/>
        <v>#VALUE!</v>
      </c>
      <c r="AH945" t="e">
        <f t="shared" si="89"/>
        <v>#VALUE!</v>
      </c>
      <c r="AI945" t="s">
        <v>11</v>
      </c>
      <c r="AJ945" t="s">
        <v>12</v>
      </c>
      <c r="AK945" t="s">
        <v>13</v>
      </c>
      <c r="AL945" t="s">
        <v>14</v>
      </c>
      <c r="AM945" t="s">
        <v>5</v>
      </c>
      <c r="AN945" t="s">
        <v>15</v>
      </c>
      <c r="AO945" t="s">
        <v>16</v>
      </c>
      <c r="AP945" t="s">
        <v>17</v>
      </c>
      <c r="AQ945" t="s">
        <v>18</v>
      </c>
      <c r="AR945" t="s">
        <v>19</v>
      </c>
    </row>
    <row r="946" spans="1:44" ht="13.5" customHeight="1">
      <c r="A946" s="7"/>
      <c r="B946" s="7"/>
      <c r="C946" s="7"/>
      <c r="D946" s="8"/>
      <c r="F946" s="9" t="str">
        <f>(Sheet1!AE946)</f>
        <v/>
      </c>
      <c r="G946" t="str">
        <f>IF(OR(Sheet1!AH946="Yes",Sheet1!AF946="Yes"),"\\CMFP538\"&amp;Sheet1!AK946,"")</f>
        <v/>
      </c>
      <c r="H946" t="str">
        <f>IF(G946="","",Sheet1!AK946)</f>
        <v/>
      </c>
      <c r="I946" t="str">
        <f>IF(G946="","",Sheet1!AJ946)</f>
        <v/>
      </c>
      <c r="J946" t="e">
        <f>PROPER(Sheet1!Z946)</f>
        <v>#VALUE!</v>
      </c>
      <c r="K946" t="e">
        <f>PROPER(TRIM(IF(ISERROR(Sheet1!N946),Sheet1!Q946,Sheet1!N946)))</f>
        <v>#VALUE!</v>
      </c>
      <c r="L946" t="e">
        <f>PROPER(Sheet1!V946)</f>
        <v>#VALUE!</v>
      </c>
      <c r="M946" t="str">
        <f>TRIM(IF(ISERROR(Sheet1!P946),"",Sheet1!P946))</f>
        <v/>
      </c>
      <c r="N946" s="6" t="e">
        <f>(Sheet1!AA946)</f>
        <v>#VALUE!</v>
      </c>
      <c r="O946" s="6" t="e">
        <f t="shared" si="85"/>
        <v>#VALUE!</v>
      </c>
      <c r="P946" s="6" t="e">
        <f>IF(Sheet1!X946="No","No",IF(Sheet1!X946="","No","Yes"))</f>
        <v>#VALUE!</v>
      </c>
      <c r="Q946" t="e">
        <f>(Sheet1!AB946)</f>
        <v>#VALUE!</v>
      </c>
      <c r="R946" s="6" t="e">
        <f>IF(Sheet1!F946=FALSE,Q946,Sheet1!G946&amp;Sheet1!F946)</f>
        <v>#VALUE!</v>
      </c>
      <c r="S946" s="6" t="e">
        <f t="shared" si="86"/>
        <v>#VALUE!</v>
      </c>
      <c r="T946" s="6" t="e">
        <f>IF(Sheet1!A946=0,"C=US;A= ;P=Regional Municip;O=Lisgar;S="&amp;K946&amp;";"&amp;"G="&amp;L946&amp;";"&amp;"I="&amp;M946&amp;";","C=US;A= ;P=Regional Municip;O=Lisgar;S="&amp;K946&amp;";"&amp;"G="&amp;L946&amp;Sheet1!A946&amp;";"&amp;"I="&amp;M946&amp;";")</f>
        <v>#N/A</v>
      </c>
      <c r="U946" t="str">
        <f ca="1">(Sheet1!AM946)</f>
        <v>DC1MDB09</v>
      </c>
      <c r="V946" t="e">
        <f>(Sheet1!AC946)</f>
        <v>#VALUE!</v>
      </c>
      <c r="W946" t="e">
        <f>Sheet3!D946</f>
        <v>#VALUE!</v>
      </c>
      <c r="X946" t="e">
        <f>Sheet3!E946</f>
        <v>#VALUE!</v>
      </c>
      <c r="Y946" t="str">
        <f t="shared" si="84"/>
        <v/>
      </c>
      <c r="Z946" t="str">
        <f>IF(ISERROR(Sheet1!AI946),"",Sheet1!AI946)</f>
        <v/>
      </c>
      <c r="AA946" t="e">
        <f>IF(Sheet1!W946="Councillors",5120,IF(Sheet1!W946="Information Technology Services Dept.",1024,IF(Sheet1!W946="City Clerk and Solicitor Dept",1953,"No")))</f>
        <v>#VALUE!</v>
      </c>
      <c r="AB946" s="5" t="s">
        <v>96</v>
      </c>
      <c r="AC946" t="e">
        <f>IF(Sheet1!W946="Councillors",4608,IF(Sheet1!W946="Information Technology Services Dept.",921,IF(Sheet1!W946="City Clerk and Solicitor Dept",1855,"No")))</f>
        <v>#VALUE!</v>
      </c>
      <c r="AD946" t="e">
        <f t="shared" si="87"/>
        <v>#VALUE!</v>
      </c>
      <c r="AE946" t="str">
        <f ca="1">IF(Sheet1!AM946="DC1MDB01","DC1",IF(Sheet1!AM946="DC1MDB02","DC1",IF(Sheet1!AM946="DC1MDB03","DC1",IF(Sheet1!AM946="DC1MDB04","DC1",IF(Sheet1!AM946="DC1MDB05","DC1",IF(Sheet1!AM946="DC1MDB06","DC1",IF(Sheet1!AM946="DC1MDB07","DC1",IF(Sheet1!AM946="DC1MDB08","DC1",IF(Sheet1!AM946="DC1MDB09","DC1",IF(Sheet1!AM946="DC1MDB10","DC1",IF(Sheet1!AM946="DC4MDB01","DC4",IF(Sheet1!AM946="DC4MDB02","DC4",IF(Sheet1!AM946="DC4MDB03","DC4",IF(Sheet1!AM946="DC4MDB04","DC4",IF(Sheet1!AM946="DC4MDB05","DC4",IF(Sheet1!AM946="DC4MDB06","DC4",IF(Sheet1!AM946="DC4MDB07","DC4",IF(Sheet1!AM946="DC4MDB08","DC4",IF(Sheet1!AM946="DC4MDB09","DC4",IF(Sheet1!AM946="DC4MDB10","DC4","$False"))))))))))))))))))))</f>
        <v>DC1</v>
      </c>
      <c r="AF946" t="s">
        <v>35</v>
      </c>
      <c r="AG946" t="e">
        <f t="shared" si="88"/>
        <v>#VALUE!</v>
      </c>
      <c r="AH946" t="e">
        <f t="shared" si="89"/>
        <v>#VALUE!</v>
      </c>
      <c r="AI946" t="s">
        <v>11</v>
      </c>
      <c r="AJ946" t="s">
        <v>12</v>
      </c>
      <c r="AK946" t="s">
        <v>13</v>
      </c>
      <c r="AL946" t="s">
        <v>14</v>
      </c>
      <c r="AM946" t="s">
        <v>5</v>
      </c>
      <c r="AN946" t="s">
        <v>15</v>
      </c>
      <c r="AO946" t="s">
        <v>16</v>
      </c>
      <c r="AP946" t="s">
        <v>17</v>
      </c>
      <c r="AQ946" t="s">
        <v>18</v>
      </c>
      <c r="AR946" t="s">
        <v>19</v>
      </c>
    </row>
    <row r="947" spans="1:44" ht="13.5" customHeight="1">
      <c r="A947" s="7"/>
      <c r="B947" s="7"/>
      <c r="C947" s="7"/>
      <c r="D947" s="8"/>
      <c r="F947" s="9" t="str">
        <f>(Sheet1!AE947)</f>
        <v/>
      </c>
      <c r="G947" t="str">
        <f>IF(OR(Sheet1!AH947="Yes",Sheet1!AF947="Yes"),"\\CMFP538\"&amp;Sheet1!AK947,"")</f>
        <v/>
      </c>
      <c r="H947" t="str">
        <f>IF(G947="","",Sheet1!AK947)</f>
        <v/>
      </c>
      <c r="I947" t="str">
        <f>IF(G947="","",Sheet1!AJ947)</f>
        <v/>
      </c>
      <c r="J947" t="e">
        <f>PROPER(Sheet1!Z947)</f>
        <v>#VALUE!</v>
      </c>
      <c r="K947" t="e">
        <f>PROPER(TRIM(IF(ISERROR(Sheet1!N947),Sheet1!Q947,Sheet1!N947)))</f>
        <v>#VALUE!</v>
      </c>
      <c r="L947" t="e">
        <f>PROPER(Sheet1!V947)</f>
        <v>#VALUE!</v>
      </c>
      <c r="M947" t="str">
        <f>TRIM(IF(ISERROR(Sheet1!P947),"",Sheet1!P947))</f>
        <v/>
      </c>
      <c r="N947" s="6" t="e">
        <f>(Sheet1!AA947)</f>
        <v>#VALUE!</v>
      </c>
      <c r="O947" s="6" t="e">
        <f t="shared" si="85"/>
        <v>#VALUE!</v>
      </c>
      <c r="P947" s="6" t="e">
        <f>IF(Sheet1!X947="No","No",IF(Sheet1!X947="","No","Yes"))</f>
        <v>#VALUE!</v>
      </c>
      <c r="Q947" t="e">
        <f>(Sheet1!AB947)</f>
        <v>#VALUE!</v>
      </c>
      <c r="R947" s="6" t="e">
        <f>IF(Sheet1!F947=FALSE,Q947,Sheet1!G947&amp;Sheet1!F947)</f>
        <v>#VALUE!</v>
      </c>
      <c r="S947" s="6" t="e">
        <f t="shared" si="86"/>
        <v>#VALUE!</v>
      </c>
      <c r="T947" s="6" t="e">
        <f>IF(Sheet1!A947=0,"C=US;A= ;P=Regional Municip;O=Lisgar;S="&amp;K947&amp;";"&amp;"G="&amp;L947&amp;";"&amp;"I="&amp;M947&amp;";","C=US;A= ;P=Regional Municip;O=Lisgar;S="&amp;K947&amp;";"&amp;"G="&amp;L947&amp;Sheet1!A947&amp;";"&amp;"I="&amp;M947&amp;";")</f>
        <v>#N/A</v>
      </c>
      <c r="U947" t="str">
        <f ca="1">(Sheet1!AM947)</f>
        <v>DC4MDB06</v>
      </c>
      <c r="V947" t="e">
        <f>(Sheet1!AC947)</f>
        <v>#VALUE!</v>
      </c>
      <c r="W947" t="e">
        <f>Sheet3!D947</f>
        <v>#VALUE!</v>
      </c>
      <c r="X947" t="e">
        <f>Sheet3!E947</f>
        <v>#VALUE!</v>
      </c>
      <c r="Y947" t="str">
        <f t="shared" si="84"/>
        <v/>
      </c>
      <c r="Z947" t="str">
        <f>IF(ISERROR(Sheet1!AI947),"",Sheet1!AI947)</f>
        <v/>
      </c>
      <c r="AA947" t="e">
        <f>IF(Sheet1!W947="Councillors",5120,IF(Sheet1!W947="Information Technology Services Dept.",1024,IF(Sheet1!W947="City Clerk and Solicitor Dept",1953,"No")))</f>
        <v>#VALUE!</v>
      </c>
      <c r="AB947" s="5" t="s">
        <v>96</v>
      </c>
      <c r="AC947" t="e">
        <f>IF(Sheet1!W947="Councillors",4608,IF(Sheet1!W947="Information Technology Services Dept.",921,IF(Sheet1!W947="City Clerk and Solicitor Dept",1855,"No")))</f>
        <v>#VALUE!</v>
      </c>
      <c r="AD947" t="e">
        <f t="shared" si="87"/>
        <v>#VALUE!</v>
      </c>
      <c r="AE947" t="str">
        <f ca="1">IF(Sheet1!AM947="DC1MDB01","DC1",IF(Sheet1!AM947="DC1MDB02","DC1",IF(Sheet1!AM947="DC1MDB03","DC1",IF(Sheet1!AM947="DC1MDB04","DC1",IF(Sheet1!AM947="DC1MDB05","DC1",IF(Sheet1!AM947="DC1MDB06","DC1",IF(Sheet1!AM947="DC1MDB07","DC1",IF(Sheet1!AM947="DC1MDB08","DC1",IF(Sheet1!AM947="DC1MDB09","DC1",IF(Sheet1!AM947="DC1MDB10","DC1",IF(Sheet1!AM947="DC4MDB01","DC4",IF(Sheet1!AM947="DC4MDB02","DC4",IF(Sheet1!AM947="DC4MDB03","DC4",IF(Sheet1!AM947="DC4MDB04","DC4",IF(Sheet1!AM947="DC4MDB05","DC4",IF(Sheet1!AM947="DC4MDB06","DC4",IF(Sheet1!AM947="DC4MDB07","DC4",IF(Sheet1!AM947="DC4MDB08","DC4",IF(Sheet1!AM947="DC4MDB09","DC4",IF(Sheet1!AM947="DC4MDB10","DC4","$False"))))))))))))))))))))</f>
        <v>DC4</v>
      </c>
      <c r="AF947" t="s">
        <v>35</v>
      </c>
      <c r="AG947" t="e">
        <f t="shared" si="88"/>
        <v>#VALUE!</v>
      </c>
      <c r="AH947" t="e">
        <f t="shared" si="89"/>
        <v>#VALUE!</v>
      </c>
      <c r="AI947" t="s">
        <v>11</v>
      </c>
      <c r="AJ947" t="s">
        <v>12</v>
      </c>
      <c r="AK947" t="s">
        <v>13</v>
      </c>
      <c r="AL947" t="s">
        <v>14</v>
      </c>
      <c r="AM947" t="s">
        <v>5</v>
      </c>
      <c r="AN947" t="s">
        <v>15</v>
      </c>
      <c r="AO947" t="s">
        <v>16</v>
      </c>
      <c r="AP947" t="s">
        <v>17</v>
      </c>
      <c r="AQ947" t="s">
        <v>18</v>
      </c>
      <c r="AR947" t="s">
        <v>19</v>
      </c>
    </row>
    <row r="948" spans="1:44" ht="13.5" customHeight="1">
      <c r="A948" s="7"/>
      <c r="B948" s="7"/>
      <c r="C948" s="7"/>
      <c r="D948" s="8"/>
      <c r="F948" s="9" t="str">
        <f>(Sheet1!AE948)</f>
        <v/>
      </c>
      <c r="G948" t="str">
        <f>IF(OR(Sheet1!AH948="Yes",Sheet1!AF948="Yes"),"\\CMFP538\"&amp;Sheet1!AK948,"")</f>
        <v/>
      </c>
      <c r="H948" t="str">
        <f>IF(G948="","",Sheet1!AK948)</f>
        <v/>
      </c>
      <c r="I948" t="str">
        <f>IF(G948="","",Sheet1!AJ948)</f>
        <v/>
      </c>
      <c r="J948" t="e">
        <f>PROPER(Sheet1!Z948)</f>
        <v>#VALUE!</v>
      </c>
      <c r="K948" t="e">
        <f>PROPER(TRIM(IF(ISERROR(Sheet1!N948),Sheet1!Q948,Sheet1!N948)))</f>
        <v>#VALUE!</v>
      </c>
      <c r="L948" t="e">
        <f>PROPER(Sheet1!V948)</f>
        <v>#VALUE!</v>
      </c>
      <c r="M948" t="str">
        <f>TRIM(IF(ISERROR(Sheet1!P948),"",Sheet1!P948))</f>
        <v/>
      </c>
      <c r="N948" s="6" t="e">
        <f>(Sheet1!AA948)</f>
        <v>#VALUE!</v>
      </c>
      <c r="O948" s="6" t="e">
        <f t="shared" si="85"/>
        <v>#VALUE!</v>
      </c>
      <c r="P948" s="6" t="e">
        <f>IF(Sheet1!X948="No","No",IF(Sheet1!X948="","No","Yes"))</f>
        <v>#VALUE!</v>
      </c>
      <c r="Q948" t="e">
        <f>(Sheet1!AB948)</f>
        <v>#VALUE!</v>
      </c>
      <c r="R948" s="6" t="e">
        <f>IF(Sheet1!F948=FALSE,Q948,Sheet1!G948&amp;Sheet1!F948)</f>
        <v>#VALUE!</v>
      </c>
      <c r="S948" s="6" t="e">
        <f t="shared" si="86"/>
        <v>#VALUE!</v>
      </c>
      <c r="T948" s="6" t="e">
        <f>IF(Sheet1!A948=0,"C=US;A= ;P=Regional Municip;O=Lisgar;S="&amp;K948&amp;";"&amp;"G="&amp;L948&amp;";"&amp;"I="&amp;M948&amp;";","C=US;A= ;P=Regional Municip;O=Lisgar;S="&amp;K948&amp;";"&amp;"G="&amp;L948&amp;Sheet1!A948&amp;";"&amp;"I="&amp;M948&amp;";")</f>
        <v>#N/A</v>
      </c>
      <c r="U948" t="str">
        <f ca="1">(Sheet1!AM948)</f>
        <v>DC4MDB07</v>
      </c>
      <c r="V948" t="e">
        <f>(Sheet1!AC948)</f>
        <v>#VALUE!</v>
      </c>
      <c r="W948" t="e">
        <f>Sheet3!D948</f>
        <v>#VALUE!</v>
      </c>
      <c r="X948" t="e">
        <f>Sheet3!E948</f>
        <v>#VALUE!</v>
      </c>
      <c r="Y948" t="str">
        <f t="shared" si="84"/>
        <v/>
      </c>
      <c r="Z948" t="str">
        <f>IF(ISERROR(Sheet1!AI948),"",Sheet1!AI948)</f>
        <v/>
      </c>
      <c r="AA948" t="e">
        <f>IF(Sheet1!W948="Councillors",5120,IF(Sheet1!W948="Information Technology Services Dept.",1024,IF(Sheet1!W948="City Clerk and Solicitor Dept",1953,"No")))</f>
        <v>#VALUE!</v>
      </c>
      <c r="AB948" s="5" t="s">
        <v>96</v>
      </c>
      <c r="AC948" t="e">
        <f>IF(Sheet1!W948="Councillors",4608,IF(Sheet1!W948="Information Technology Services Dept.",921,IF(Sheet1!W948="City Clerk and Solicitor Dept",1855,"No")))</f>
        <v>#VALUE!</v>
      </c>
      <c r="AD948" t="e">
        <f t="shared" si="87"/>
        <v>#VALUE!</v>
      </c>
      <c r="AE948" t="str">
        <f ca="1">IF(Sheet1!AM948="DC1MDB01","DC1",IF(Sheet1!AM948="DC1MDB02","DC1",IF(Sheet1!AM948="DC1MDB03","DC1",IF(Sheet1!AM948="DC1MDB04","DC1",IF(Sheet1!AM948="DC1MDB05","DC1",IF(Sheet1!AM948="DC1MDB06","DC1",IF(Sheet1!AM948="DC1MDB07","DC1",IF(Sheet1!AM948="DC1MDB08","DC1",IF(Sheet1!AM948="DC1MDB09","DC1",IF(Sheet1!AM948="DC1MDB10","DC1",IF(Sheet1!AM948="DC4MDB01","DC4",IF(Sheet1!AM948="DC4MDB02","DC4",IF(Sheet1!AM948="DC4MDB03","DC4",IF(Sheet1!AM948="DC4MDB04","DC4",IF(Sheet1!AM948="DC4MDB05","DC4",IF(Sheet1!AM948="DC4MDB06","DC4",IF(Sheet1!AM948="DC4MDB07","DC4",IF(Sheet1!AM948="DC4MDB08","DC4",IF(Sheet1!AM948="DC4MDB09","DC4",IF(Sheet1!AM948="DC4MDB10","DC4","$False"))))))))))))))))))))</f>
        <v>DC4</v>
      </c>
      <c r="AF948" t="s">
        <v>35</v>
      </c>
      <c r="AG948" t="e">
        <f t="shared" si="88"/>
        <v>#VALUE!</v>
      </c>
      <c r="AH948" t="e">
        <f t="shared" si="89"/>
        <v>#VALUE!</v>
      </c>
      <c r="AI948" t="s">
        <v>11</v>
      </c>
      <c r="AJ948" t="s">
        <v>12</v>
      </c>
      <c r="AK948" t="s">
        <v>13</v>
      </c>
      <c r="AL948" t="s">
        <v>14</v>
      </c>
      <c r="AM948" t="s">
        <v>5</v>
      </c>
      <c r="AN948" t="s">
        <v>15</v>
      </c>
      <c r="AO948" t="s">
        <v>16</v>
      </c>
      <c r="AP948" t="s">
        <v>17</v>
      </c>
      <c r="AQ948" t="s">
        <v>18</v>
      </c>
      <c r="AR948" t="s">
        <v>19</v>
      </c>
    </row>
    <row r="949" spans="1:44" ht="13.5" customHeight="1">
      <c r="A949" s="7"/>
      <c r="B949" s="7"/>
      <c r="C949" s="7"/>
      <c r="D949" s="8"/>
      <c r="F949" s="9" t="str">
        <f>(Sheet1!AE949)</f>
        <v/>
      </c>
      <c r="G949" t="str">
        <f>IF(OR(Sheet1!AH949="Yes",Sheet1!AF949="Yes"),"\\CMFP538\"&amp;Sheet1!AK949,"")</f>
        <v/>
      </c>
      <c r="H949" t="str">
        <f>IF(G949="","",Sheet1!AK949)</f>
        <v/>
      </c>
      <c r="I949" t="str">
        <f>IF(G949="","",Sheet1!AJ949)</f>
        <v/>
      </c>
      <c r="J949" t="e">
        <f>PROPER(Sheet1!Z949)</f>
        <v>#VALUE!</v>
      </c>
      <c r="K949" t="e">
        <f>PROPER(TRIM(IF(ISERROR(Sheet1!N949),Sheet1!Q949,Sheet1!N949)))</f>
        <v>#VALUE!</v>
      </c>
      <c r="L949" t="e">
        <f>PROPER(Sheet1!V949)</f>
        <v>#VALUE!</v>
      </c>
      <c r="M949" t="str">
        <f>TRIM(IF(ISERROR(Sheet1!P949),"",Sheet1!P949))</f>
        <v/>
      </c>
      <c r="N949" s="6" t="e">
        <f>(Sheet1!AA949)</f>
        <v>#VALUE!</v>
      </c>
      <c r="O949" s="6" t="e">
        <f t="shared" si="85"/>
        <v>#VALUE!</v>
      </c>
      <c r="P949" s="6" t="e">
        <f>IF(Sheet1!X949="No","No",IF(Sheet1!X949="","No","Yes"))</f>
        <v>#VALUE!</v>
      </c>
      <c r="Q949" t="e">
        <f>(Sheet1!AB949)</f>
        <v>#VALUE!</v>
      </c>
      <c r="R949" s="6" t="e">
        <f>IF(Sheet1!F949=FALSE,Q949,Sheet1!G949&amp;Sheet1!F949)</f>
        <v>#VALUE!</v>
      </c>
      <c r="S949" s="6" t="e">
        <f t="shared" si="86"/>
        <v>#VALUE!</v>
      </c>
      <c r="T949" s="6" t="e">
        <f>IF(Sheet1!A949=0,"C=US;A= ;P=Regional Municip;O=Lisgar;S="&amp;K949&amp;";"&amp;"G="&amp;L949&amp;";"&amp;"I="&amp;M949&amp;";","C=US;A= ;P=Regional Municip;O=Lisgar;S="&amp;K949&amp;";"&amp;"G="&amp;L949&amp;Sheet1!A949&amp;";"&amp;"I="&amp;M949&amp;";")</f>
        <v>#N/A</v>
      </c>
      <c r="U949" t="str">
        <f ca="1">(Sheet1!AM949)</f>
        <v>DC4MDB04</v>
      </c>
      <c r="V949" t="e">
        <f>(Sheet1!AC949)</f>
        <v>#VALUE!</v>
      </c>
      <c r="W949" t="e">
        <f>Sheet3!D949</f>
        <v>#VALUE!</v>
      </c>
      <c r="X949" t="e">
        <f>Sheet3!E949</f>
        <v>#VALUE!</v>
      </c>
      <c r="Y949" t="str">
        <f t="shared" si="84"/>
        <v/>
      </c>
      <c r="Z949" t="str">
        <f>IF(ISERROR(Sheet1!AI949),"",Sheet1!AI949)</f>
        <v/>
      </c>
      <c r="AA949" t="e">
        <f>IF(Sheet1!W949="Councillors",5120,IF(Sheet1!W949="Information Technology Services Dept.",1024,IF(Sheet1!W949="City Clerk and Solicitor Dept",1953,"No")))</f>
        <v>#VALUE!</v>
      </c>
      <c r="AB949" s="5" t="s">
        <v>96</v>
      </c>
      <c r="AC949" t="e">
        <f>IF(Sheet1!W949="Councillors",4608,IF(Sheet1!W949="Information Technology Services Dept.",921,IF(Sheet1!W949="City Clerk and Solicitor Dept",1855,"No")))</f>
        <v>#VALUE!</v>
      </c>
      <c r="AD949" t="e">
        <f t="shared" si="87"/>
        <v>#VALUE!</v>
      </c>
      <c r="AE949" t="str">
        <f ca="1">IF(Sheet1!AM949="DC1MDB01","DC1",IF(Sheet1!AM949="DC1MDB02","DC1",IF(Sheet1!AM949="DC1MDB03","DC1",IF(Sheet1!AM949="DC1MDB04","DC1",IF(Sheet1!AM949="DC1MDB05","DC1",IF(Sheet1!AM949="DC1MDB06","DC1",IF(Sheet1!AM949="DC1MDB07","DC1",IF(Sheet1!AM949="DC1MDB08","DC1",IF(Sheet1!AM949="DC1MDB09","DC1",IF(Sheet1!AM949="DC1MDB10","DC1",IF(Sheet1!AM949="DC4MDB01","DC4",IF(Sheet1!AM949="DC4MDB02","DC4",IF(Sheet1!AM949="DC4MDB03","DC4",IF(Sheet1!AM949="DC4MDB04","DC4",IF(Sheet1!AM949="DC4MDB05","DC4",IF(Sheet1!AM949="DC4MDB06","DC4",IF(Sheet1!AM949="DC4MDB07","DC4",IF(Sheet1!AM949="DC4MDB08","DC4",IF(Sheet1!AM949="DC4MDB09","DC4",IF(Sheet1!AM949="DC4MDB10","DC4","$False"))))))))))))))))))))</f>
        <v>DC4</v>
      </c>
      <c r="AF949" t="s">
        <v>35</v>
      </c>
      <c r="AG949" t="e">
        <f t="shared" si="88"/>
        <v>#VALUE!</v>
      </c>
      <c r="AH949" t="e">
        <f t="shared" si="89"/>
        <v>#VALUE!</v>
      </c>
      <c r="AI949" t="s">
        <v>11</v>
      </c>
      <c r="AJ949" t="s">
        <v>12</v>
      </c>
      <c r="AK949" t="s">
        <v>13</v>
      </c>
      <c r="AL949" t="s">
        <v>14</v>
      </c>
      <c r="AM949" t="s">
        <v>5</v>
      </c>
      <c r="AN949" t="s">
        <v>15</v>
      </c>
      <c r="AO949" t="s">
        <v>16</v>
      </c>
      <c r="AP949" t="s">
        <v>17</v>
      </c>
      <c r="AQ949" t="s">
        <v>18</v>
      </c>
      <c r="AR949" t="s">
        <v>19</v>
      </c>
    </row>
    <row r="950" spans="1:44" ht="13.5" customHeight="1">
      <c r="A950" s="7"/>
      <c r="B950" s="7"/>
      <c r="C950" s="7"/>
      <c r="D950" s="8"/>
      <c r="F950" s="9" t="str">
        <f>(Sheet1!AE950)</f>
        <v/>
      </c>
      <c r="G950" t="str">
        <f>IF(OR(Sheet1!AH950="Yes",Sheet1!AF950="Yes"),"\\CMFP538\"&amp;Sheet1!AK950,"")</f>
        <v/>
      </c>
      <c r="H950" t="str">
        <f>IF(G950="","",Sheet1!AK950)</f>
        <v/>
      </c>
      <c r="I950" t="str">
        <f>IF(G950="","",Sheet1!AJ950)</f>
        <v/>
      </c>
      <c r="J950" t="e">
        <f>PROPER(Sheet1!Z950)</f>
        <v>#VALUE!</v>
      </c>
      <c r="K950" t="e">
        <f>PROPER(TRIM(IF(ISERROR(Sheet1!N950),Sheet1!Q950,Sheet1!N950)))</f>
        <v>#VALUE!</v>
      </c>
      <c r="L950" t="e">
        <f>PROPER(Sheet1!V950)</f>
        <v>#VALUE!</v>
      </c>
      <c r="M950" t="str">
        <f>TRIM(IF(ISERROR(Sheet1!P950),"",Sheet1!P950))</f>
        <v/>
      </c>
      <c r="N950" s="6" t="e">
        <f>(Sheet1!AA950)</f>
        <v>#VALUE!</v>
      </c>
      <c r="O950" s="6" t="e">
        <f t="shared" si="85"/>
        <v>#VALUE!</v>
      </c>
      <c r="P950" s="6" t="e">
        <f>IF(Sheet1!X950="No","No",IF(Sheet1!X950="","No","Yes"))</f>
        <v>#VALUE!</v>
      </c>
      <c r="Q950" t="e">
        <f>(Sheet1!AB950)</f>
        <v>#VALUE!</v>
      </c>
      <c r="R950" s="6" t="e">
        <f>IF(Sheet1!F950=FALSE,Q950,Sheet1!G950&amp;Sheet1!F950)</f>
        <v>#VALUE!</v>
      </c>
      <c r="S950" s="6" t="e">
        <f t="shared" si="86"/>
        <v>#VALUE!</v>
      </c>
      <c r="T950" s="6" t="e">
        <f>IF(Sheet1!A950=0,"C=US;A= ;P=Regional Municip;O=Lisgar;S="&amp;K950&amp;";"&amp;"G="&amp;L950&amp;";"&amp;"I="&amp;M950&amp;";","C=US;A= ;P=Regional Municip;O=Lisgar;S="&amp;K950&amp;";"&amp;"G="&amp;L950&amp;Sheet1!A950&amp;";"&amp;"I="&amp;M950&amp;";")</f>
        <v>#N/A</v>
      </c>
      <c r="U950" t="str">
        <f ca="1">(Sheet1!AM950)</f>
        <v>DC1MDB01</v>
      </c>
      <c r="V950" t="e">
        <f>(Sheet1!AC950)</f>
        <v>#VALUE!</v>
      </c>
      <c r="W950" t="e">
        <f>Sheet3!D950</f>
        <v>#VALUE!</v>
      </c>
      <c r="X950" t="e">
        <f>Sheet3!E950</f>
        <v>#VALUE!</v>
      </c>
      <c r="Y950" t="str">
        <f t="shared" si="84"/>
        <v/>
      </c>
      <c r="Z950" t="str">
        <f>IF(ISERROR(Sheet1!AI950),"",Sheet1!AI950)</f>
        <v/>
      </c>
      <c r="AA950" t="e">
        <f>IF(Sheet1!W950="Councillors",5120,IF(Sheet1!W950="Information Technology Services Dept.",1024,IF(Sheet1!W950="City Clerk and Solicitor Dept",1953,"No")))</f>
        <v>#VALUE!</v>
      </c>
      <c r="AB950" s="5" t="s">
        <v>96</v>
      </c>
      <c r="AC950" t="e">
        <f>IF(Sheet1!W950="Councillors",4608,IF(Sheet1!W950="Information Technology Services Dept.",921,IF(Sheet1!W950="City Clerk and Solicitor Dept",1855,"No")))</f>
        <v>#VALUE!</v>
      </c>
      <c r="AD950" t="e">
        <f t="shared" si="87"/>
        <v>#VALUE!</v>
      </c>
      <c r="AE950" t="str">
        <f ca="1">IF(Sheet1!AM950="DC1MDB01","DC1",IF(Sheet1!AM950="DC1MDB02","DC1",IF(Sheet1!AM950="DC1MDB03","DC1",IF(Sheet1!AM950="DC1MDB04","DC1",IF(Sheet1!AM950="DC1MDB05","DC1",IF(Sheet1!AM950="DC1MDB06","DC1",IF(Sheet1!AM950="DC1MDB07","DC1",IF(Sheet1!AM950="DC1MDB08","DC1",IF(Sheet1!AM950="DC1MDB09","DC1",IF(Sheet1!AM950="DC1MDB10","DC1",IF(Sheet1!AM950="DC4MDB01","DC4",IF(Sheet1!AM950="DC4MDB02","DC4",IF(Sheet1!AM950="DC4MDB03","DC4",IF(Sheet1!AM950="DC4MDB04","DC4",IF(Sheet1!AM950="DC4MDB05","DC4",IF(Sheet1!AM950="DC4MDB06","DC4",IF(Sheet1!AM950="DC4MDB07","DC4",IF(Sheet1!AM950="DC4MDB08","DC4",IF(Sheet1!AM950="DC4MDB09","DC4",IF(Sheet1!AM950="DC4MDB10","DC4","$False"))))))))))))))))))))</f>
        <v>DC1</v>
      </c>
      <c r="AF950" t="s">
        <v>35</v>
      </c>
      <c r="AG950" t="e">
        <f t="shared" si="88"/>
        <v>#VALUE!</v>
      </c>
      <c r="AH950" t="e">
        <f t="shared" si="89"/>
        <v>#VALUE!</v>
      </c>
      <c r="AI950" t="s">
        <v>11</v>
      </c>
      <c r="AJ950" t="s">
        <v>12</v>
      </c>
      <c r="AK950" t="s">
        <v>13</v>
      </c>
      <c r="AL950" t="s">
        <v>14</v>
      </c>
      <c r="AM950" t="s">
        <v>5</v>
      </c>
      <c r="AN950" t="s">
        <v>15</v>
      </c>
      <c r="AO950" t="s">
        <v>16</v>
      </c>
      <c r="AP950" t="s">
        <v>17</v>
      </c>
      <c r="AQ950" t="s">
        <v>18</v>
      </c>
      <c r="AR950" t="s">
        <v>19</v>
      </c>
    </row>
    <row r="951" spans="1:44" ht="13.5" customHeight="1">
      <c r="A951" s="7"/>
      <c r="B951" s="7"/>
      <c r="C951" s="7"/>
      <c r="D951" s="8"/>
      <c r="F951" s="9" t="str">
        <f>(Sheet1!AE951)</f>
        <v/>
      </c>
      <c r="G951" t="str">
        <f>IF(OR(Sheet1!AH951="Yes",Sheet1!AF951="Yes"),"\\CMFP538\"&amp;Sheet1!AK951,"")</f>
        <v/>
      </c>
      <c r="H951" t="str">
        <f>IF(G951="","",Sheet1!AK951)</f>
        <v/>
      </c>
      <c r="I951" t="str">
        <f>IF(G951="","",Sheet1!AJ951)</f>
        <v/>
      </c>
      <c r="J951" t="e">
        <f>PROPER(Sheet1!Z951)</f>
        <v>#VALUE!</v>
      </c>
      <c r="K951" t="e">
        <f>PROPER(TRIM(IF(ISERROR(Sheet1!N951),Sheet1!Q951,Sheet1!N951)))</f>
        <v>#VALUE!</v>
      </c>
      <c r="L951" t="e">
        <f>PROPER(Sheet1!V951)</f>
        <v>#VALUE!</v>
      </c>
      <c r="M951" t="str">
        <f>TRIM(IF(ISERROR(Sheet1!P951),"",Sheet1!P951))</f>
        <v/>
      </c>
      <c r="N951" s="6" t="e">
        <f>(Sheet1!AA951)</f>
        <v>#VALUE!</v>
      </c>
      <c r="O951" s="6" t="e">
        <f t="shared" si="85"/>
        <v>#VALUE!</v>
      </c>
      <c r="P951" s="6" t="e">
        <f>IF(Sheet1!X951="No","No",IF(Sheet1!X951="","No","Yes"))</f>
        <v>#VALUE!</v>
      </c>
      <c r="Q951" t="e">
        <f>(Sheet1!AB951)</f>
        <v>#VALUE!</v>
      </c>
      <c r="R951" s="6" t="e">
        <f>IF(Sheet1!F951=FALSE,Q951,Sheet1!G951&amp;Sheet1!F951)</f>
        <v>#VALUE!</v>
      </c>
      <c r="S951" s="6" t="e">
        <f t="shared" si="86"/>
        <v>#VALUE!</v>
      </c>
      <c r="T951" s="6" t="e">
        <f>IF(Sheet1!A951=0,"C=US;A= ;P=Regional Municip;O=Lisgar;S="&amp;K951&amp;";"&amp;"G="&amp;L951&amp;";"&amp;"I="&amp;M951&amp;";","C=US;A= ;P=Regional Municip;O=Lisgar;S="&amp;K951&amp;";"&amp;"G="&amp;L951&amp;Sheet1!A951&amp;";"&amp;"I="&amp;M951&amp;";")</f>
        <v>#N/A</v>
      </c>
      <c r="U951" t="str">
        <f ca="1">(Sheet1!AM951)</f>
        <v>DC1MDB10</v>
      </c>
      <c r="V951" t="e">
        <f>(Sheet1!AC951)</f>
        <v>#VALUE!</v>
      </c>
      <c r="W951" t="e">
        <f>Sheet3!D951</f>
        <v>#VALUE!</v>
      </c>
      <c r="X951" t="e">
        <f>Sheet3!E951</f>
        <v>#VALUE!</v>
      </c>
      <c r="Y951" t="str">
        <f t="shared" si="84"/>
        <v/>
      </c>
      <c r="Z951" t="str">
        <f>IF(ISERROR(Sheet1!AI951),"",Sheet1!AI951)</f>
        <v/>
      </c>
      <c r="AA951" t="e">
        <f>IF(Sheet1!W951="Councillors",5120,IF(Sheet1!W951="Information Technology Services Dept.",1024,IF(Sheet1!W951="City Clerk and Solicitor Dept",1953,"No")))</f>
        <v>#VALUE!</v>
      </c>
      <c r="AB951" s="5" t="s">
        <v>96</v>
      </c>
      <c r="AC951" t="e">
        <f>IF(Sheet1!W951="Councillors",4608,IF(Sheet1!W951="Information Technology Services Dept.",921,IF(Sheet1!W951="City Clerk and Solicitor Dept",1855,"No")))</f>
        <v>#VALUE!</v>
      </c>
      <c r="AD951" t="e">
        <f t="shared" si="87"/>
        <v>#VALUE!</v>
      </c>
      <c r="AE951" t="str">
        <f ca="1">IF(Sheet1!AM951="DC1MDB01","DC1",IF(Sheet1!AM951="DC1MDB02","DC1",IF(Sheet1!AM951="DC1MDB03","DC1",IF(Sheet1!AM951="DC1MDB04","DC1",IF(Sheet1!AM951="DC1MDB05","DC1",IF(Sheet1!AM951="DC1MDB06","DC1",IF(Sheet1!AM951="DC1MDB07","DC1",IF(Sheet1!AM951="DC1MDB08","DC1",IF(Sheet1!AM951="DC1MDB09","DC1",IF(Sheet1!AM951="DC1MDB10","DC1",IF(Sheet1!AM951="DC4MDB01","DC4",IF(Sheet1!AM951="DC4MDB02","DC4",IF(Sheet1!AM951="DC4MDB03","DC4",IF(Sheet1!AM951="DC4MDB04","DC4",IF(Sheet1!AM951="DC4MDB05","DC4",IF(Sheet1!AM951="DC4MDB06","DC4",IF(Sheet1!AM951="DC4MDB07","DC4",IF(Sheet1!AM951="DC4MDB08","DC4",IF(Sheet1!AM951="DC4MDB09","DC4",IF(Sheet1!AM951="DC4MDB10","DC4","$False"))))))))))))))))))))</f>
        <v>DC1</v>
      </c>
      <c r="AF951" t="s">
        <v>35</v>
      </c>
      <c r="AG951" t="e">
        <f t="shared" si="88"/>
        <v>#VALUE!</v>
      </c>
      <c r="AH951" t="e">
        <f t="shared" si="89"/>
        <v>#VALUE!</v>
      </c>
      <c r="AI951" t="s">
        <v>11</v>
      </c>
      <c r="AJ951" t="s">
        <v>12</v>
      </c>
      <c r="AK951" t="s">
        <v>13</v>
      </c>
      <c r="AL951" t="s">
        <v>14</v>
      </c>
      <c r="AM951" t="s">
        <v>5</v>
      </c>
      <c r="AN951" t="s">
        <v>15</v>
      </c>
      <c r="AO951" t="s">
        <v>16</v>
      </c>
      <c r="AP951" t="s">
        <v>17</v>
      </c>
      <c r="AQ951" t="s">
        <v>18</v>
      </c>
      <c r="AR951" t="s">
        <v>19</v>
      </c>
    </row>
    <row r="952" spans="1:44" ht="13.5" customHeight="1">
      <c r="A952" s="7"/>
      <c r="B952" s="7"/>
      <c r="C952" s="7"/>
      <c r="D952" s="8"/>
      <c r="F952" s="9" t="str">
        <f>(Sheet1!AE952)</f>
        <v/>
      </c>
      <c r="G952" t="str">
        <f>IF(OR(Sheet1!AH952="Yes",Sheet1!AF952="Yes"),"\\CMFP538\"&amp;Sheet1!AK952,"")</f>
        <v/>
      </c>
      <c r="H952" t="str">
        <f>IF(G952="","",Sheet1!AK952)</f>
        <v/>
      </c>
      <c r="I952" t="str">
        <f>IF(G952="","",Sheet1!AJ952)</f>
        <v/>
      </c>
      <c r="J952" t="e">
        <f>PROPER(Sheet1!Z952)</f>
        <v>#VALUE!</v>
      </c>
      <c r="K952" t="e">
        <f>PROPER(TRIM(IF(ISERROR(Sheet1!N952),Sheet1!Q952,Sheet1!N952)))</f>
        <v>#VALUE!</v>
      </c>
      <c r="L952" t="e">
        <f>PROPER(Sheet1!V952)</f>
        <v>#VALUE!</v>
      </c>
      <c r="M952" t="str">
        <f>TRIM(IF(ISERROR(Sheet1!P952),"",Sheet1!P952))</f>
        <v/>
      </c>
      <c r="N952" s="6" t="e">
        <f>(Sheet1!AA952)</f>
        <v>#VALUE!</v>
      </c>
      <c r="O952" s="6" t="e">
        <f t="shared" si="85"/>
        <v>#VALUE!</v>
      </c>
      <c r="P952" s="6" t="e">
        <f>IF(Sheet1!X952="No","No",IF(Sheet1!X952="","No","Yes"))</f>
        <v>#VALUE!</v>
      </c>
      <c r="Q952" t="e">
        <f>(Sheet1!AB952)</f>
        <v>#VALUE!</v>
      </c>
      <c r="R952" s="6" t="e">
        <f>IF(Sheet1!F952=FALSE,Q952,Sheet1!G952&amp;Sheet1!F952)</f>
        <v>#VALUE!</v>
      </c>
      <c r="S952" s="6" t="e">
        <f t="shared" si="86"/>
        <v>#VALUE!</v>
      </c>
      <c r="T952" s="6" t="e">
        <f>IF(Sheet1!A952=0,"C=US;A= ;P=Regional Municip;O=Lisgar;S="&amp;K952&amp;";"&amp;"G="&amp;L952&amp;";"&amp;"I="&amp;M952&amp;";","C=US;A= ;P=Regional Municip;O=Lisgar;S="&amp;K952&amp;";"&amp;"G="&amp;L952&amp;Sheet1!A952&amp;";"&amp;"I="&amp;M952&amp;";")</f>
        <v>#N/A</v>
      </c>
      <c r="U952" t="str">
        <f ca="1">(Sheet1!AM952)</f>
        <v>DC1MDB03</v>
      </c>
      <c r="V952" t="e">
        <f>(Sheet1!AC952)</f>
        <v>#VALUE!</v>
      </c>
      <c r="W952" t="e">
        <f>Sheet3!D952</f>
        <v>#VALUE!</v>
      </c>
      <c r="X952" t="e">
        <f>Sheet3!E952</f>
        <v>#VALUE!</v>
      </c>
      <c r="Y952" t="str">
        <f t="shared" si="84"/>
        <v/>
      </c>
      <c r="Z952" t="str">
        <f>IF(ISERROR(Sheet1!AI952),"",Sheet1!AI952)</f>
        <v/>
      </c>
      <c r="AA952" t="e">
        <f>IF(Sheet1!W952="Councillors",5120,IF(Sheet1!W952="Information Technology Services Dept.",1024,IF(Sheet1!W952="City Clerk and Solicitor Dept",1953,"No")))</f>
        <v>#VALUE!</v>
      </c>
      <c r="AB952" s="5" t="s">
        <v>96</v>
      </c>
      <c r="AC952" t="e">
        <f>IF(Sheet1!W952="Councillors",4608,IF(Sheet1!W952="Information Technology Services Dept.",921,IF(Sheet1!W952="City Clerk and Solicitor Dept",1855,"No")))</f>
        <v>#VALUE!</v>
      </c>
      <c r="AD952" t="e">
        <f t="shared" si="87"/>
        <v>#VALUE!</v>
      </c>
      <c r="AE952" t="str">
        <f ca="1">IF(Sheet1!AM952="DC1MDB01","DC1",IF(Sheet1!AM952="DC1MDB02","DC1",IF(Sheet1!AM952="DC1MDB03","DC1",IF(Sheet1!AM952="DC1MDB04","DC1",IF(Sheet1!AM952="DC1MDB05","DC1",IF(Sheet1!AM952="DC1MDB06","DC1",IF(Sheet1!AM952="DC1MDB07","DC1",IF(Sheet1!AM952="DC1MDB08","DC1",IF(Sheet1!AM952="DC1MDB09","DC1",IF(Sheet1!AM952="DC1MDB10","DC1",IF(Sheet1!AM952="DC4MDB01","DC4",IF(Sheet1!AM952="DC4MDB02","DC4",IF(Sheet1!AM952="DC4MDB03","DC4",IF(Sheet1!AM952="DC4MDB04","DC4",IF(Sheet1!AM952="DC4MDB05","DC4",IF(Sheet1!AM952="DC4MDB06","DC4",IF(Sheet1!AM952="DC4MDB07","DC4",IF(Sheet1!AM952="DC4MDB08","DC4",IF(Sheet1!AM952="DC4MDB09","DC4",IF(Sheet1!AM952="DC4MDB10","DC4","$False"))))))))))))))))))))</f>
        <v>DC1</v>
      </c>
      <c r="AF952" t="s">
        <v>35</v>
      </c>
      <c r="AG952" t="e">
        <f t="shared" si="88"/>
        <v>#VALUE!</v>
      </c>
      <c r="AH952" t="e">
        <f t="shared" si="89"/>
        <v>#VALUE!</v>
      </c>
      <c r="AI952" t="s">
        <v>11</v>
      </c>
      <c r="AJ952" t="s">
        <v>12</v>
      </c>
      <c r="AK952" t="s">
        <v>13</v>
      </c>
      <c r="AL952" t="s">
        <v>14</v>
      </c>
      <c r="AM952" t="s">
        <v>5</v>
      </c>
      <c r="AN952" t="s">
        <v>15</v>
      </c>
      <c r="AO952" t="s">
        <v>16</v>
      </c>
      <c r="AP952" t="s">
        <v>17</v>
      </c>
      <c r="AQ952" t="s">
        <v>18</v>
      </c>
      <c r="AR952" t="s">
        <v>19</v>
      </c>
    </row>
    <row r="953" spans="1:44" ht="13.5" customHeight="1">
      <c r="A953" s="7"/>
      <c r="B953" s="7"/>
      <c r="C953" s="7"/>
      <c r="D953" s="8"/>
      <c r="F953" s="9" t="str">
        <f>(Sheet1!AE953)</f>
        <v/>
      </c>
      <c r="G953" t="str">
        <f>IF(OR(Sheet1!AH953="Yes",Sheet1!AF953="Yes"),"\\CMFP538\"&amp;Sheet1!AK953,"")</f>
        <v/>
      </c>
      <c r="H953" t="str">
        <f>IF(G953="","",Sheet1!AK953)</f>
        <v/>
      </c>
      <c r="I953" t="str">
        <f>IF(G953="","",Sheet1!AJ953)</f>
        <v/>
      </c>
      <c r="J953" t="e">
        <f>PROPER(Sheet1!Z953)</f>
        <v>#VALUE!</v>
      </c>
      <c r="K953" t="e">
        <f>PROPER(TRIM(IF(ISERROR(Sheet1!N953),Sheet1!Q953,Sheet1!N953)))</f>
        <v>#VALUE!</v>
      </c>
      <c r="L953" t="e">
        <f>PROPER(Sheet1!V953)</f>
        <v>#VALUE!</v>
      </c>
      <c r="M953" t="str">
        <f>TRIM(IF(ISERROR(Sheet1!P953),"",Sheet1!P953))</f>
        <v/>
      </c>
      <c r="N953" s="6" t="e">
        <f>(Sheet1!AA953)</f>
        <v>#VALUE!</v>
      </c>
      <c r="O953" s="6" t="e">
        <f t="shared" si="85"/>
        <v>#VALUE!</v>
      </c>
      <c r="P953" s="6" t="e">
        <f>IF(Sheet1!X953="No","No",IF(Sheet1!X953="","No","Yes"))</f>
        <v>#VALUE!</v>
      </c>
      <c r="Q953" t="e">
        <f>(Sheet1!AB953)</f>
        <v>#VALUE!</v>
      </c>
      <c r="R953" s="6" t="e">
        <f>IF(Sheet1!F953=FALSE,Q953,Sheet1!G953&amp;Sheet1!F953)</f>
        <v>#VALUE!</v>
      </c>
      <c r="S953" s="6" t="e">
        <f t="shared" si="86"/>
        <v>#VALUE!</v>
      </c>
      <c r="T953" s="6" t="e">
        <f>IF(Sheet1!A953=0,"C=US;A= ;P=Regional Municip;O=Lisgar;S="&amp;K953&amp;";"&amp;"G="&amp;L953&amp;";"&amp;"I="&amp;M953&amp;";","C=US;A= ;P=Regional Municip;O=Lisgar;S="&amp;K953&amp;";"&amp;"G="&amp;L953&amp;Sheet1!A953&amp;";"&amp;"I="&amp;M953&amp;";")</f>
        <v>#N/A</v>
      </c>
      <c r="U953" t="str">
        <f ca="1">(Sheet1!AM953)</f>
        <v>DC1MDB04</v>
      </c>
      <c r="V953" t="e">
        <f>(Sheet1!AC953)</f>
        <v>#VALUE!</v>
      </c>
      <c r="W953" t="e">
        <f>Sheet3!D953</f>
        <v>#VALUE!</v>
      </c>
      <c r="X953" t="e">
        <f>Sheet3!E953</f>
        <v>#VALUE!</v>
      </c>
      <c r="Y953" t="str">
        <f t="shared" si="84"/>
        <v/>
      </c>
      <c r="Z953" t="str">
        <f>IF(ISERROR(Sheet1!AI953),"",Sheet1!AI953)</f>
        <v/>
      </c>
      <c r="AA953" t="e">
        <f>IF(Sheet1!W953="Councillors",5120,IF(Sheet1!W953="Information Technology Services Dept.",1024,IF(Sheet1!W953="City Clerk and Solicitor Dept",1953,"No")))</f>
        <v>#VALUE!</v>
      </c>
      <c r="AB953" s="5" t="s">
        <v>96</v>
      </c>
      <c r="AC953" t="e">
        <f>IF(Sheet1!W953="Councillors",4608,IF(Sheet1!W953="Information Technology Services Dept.",921,IF(Sheet1!W953="City Clerk and Solicitor Dept",1855,"No")))</f>
        <v>#VALUE!</v>
      </c>
      <c r="AD953" t="e">
        <f t="shared" si="87"/>
        <v>#VALUE!</v>
      </c>
      <c r="AE953" t="str">
        <f ca="1">IF(Sheet1!AM953="DC1MDB01","DC1",IF(Sheet1!AM953="DC1MDB02","DC1",IF(Sheet1!AM953="DC1MDB03","DC1",IF(Sheet1!AM953="DC1MDB04","DC1",IF(Sheet1!AM953="DC1MDB05","DC1",IF(Sheet1!AM953="DC1MDB06","DC1",IF(Sheet1!AM953="DC1MDB07","DC1",IF(Sheet1!AM953="DC1MDB08","DC1",IF(Sheet1!AM953="DC1MDB09","DC1",IF(Sheet1!AM953="DC1MDB10","DC1",IF(Sheet1!AM953="DC4MDB01","DC4",IF(Sheet1!AM953="DC4MDB02","DC4",IF(Sheet1!AM953="DC4MDB03","DC4",IF(Sheet1!AM953="DC4MDB04","DC4",IF(Sheet1!AM953="DC4MDB05","DC4",IF(Sheet1!AM953="DC4MDB06","DC4",IF(Sheet1!AM953="DC4MDB07","DC4",IF(Sheet1!AM953="DC4MDB08","DC4",IF(Sheet1!AM953="DC4MDB09","DC4",IF(Sheet1!AM953="DC4MDB10","DC4","$False"))))))))))))))))))))</f>
        <v>DC1</v>
      </c>
      <c r="AF953" t="s">
        <v>35</v>
      </c>
      <c r="AG953" t="e">
        <f t="shared" si="88"/>
        <v>#VALUE!</v>
      </c>
      <c r="AH953" t="e">
        <f t="shared" si="89"/>
        <v>#VALUE!</v>
      </c>
      <c r="AI953" t="s">
        <v>11</v>
      </c>
      <c r="AJ953" t="s">
        <v>12</v>
      </c>
      <c r="AK953" t="s">
        <v>13</v>
      </c>
      <c r="AL953" t="s">
        <v>14</v>
      </c>
      <c r="AM953" t="s">
        <v>5</v>
      </c>
      <c r="AN953" t="s">
        <v>15</v>
      </c>
      <c r="AO953" t="s">
        <v>16</v>
      </c>
      <c r="AP953" t="s">
        <v>17</v>
      </c>
      <c r="AQ953" t="s">
        <v>18</v>
      </c>
      <c r="AR953" t="s">
        <v>19</v>
      </c>
    </row>
    <row r="954" spans="1:44" ht="13.5" customHeight="1">
      <c r="A954" s="7"/>
      <c r="B954" s="7"/>
      <c r="C954" s="7"/>
      <c r="D954" s="8"/>
      <c r="F954" s="9" t="str">
        <f>(Sheet1!AE954)</f>
        <v/>
      </c>
      <c r="G954" t="str">
        <f>IF(OR(Sheet1!AH954="Yes",Sheet1!AF954="Yes"),"\\CMFP538\"&amp;Sheet1!AK954,"")</f>
        <v/>
      </c>
      <c r="H954" t="str">
        <f>IF(G954="","",Sheet1!AK954)</f>
        <v/>
      </c>
      <c r="I954" t="str">
        <f>IF(G954="","",Sheet1!AJ954)</f>
        <v/>
      </c>
      <c r="J954" t="e">
        <f>PROPER(Sheet1!Z954)</f>
        <v>#VALUE!</v>
      </c>
      <c r="K954" t="e">
        <f>PROPER(TRIM(IF(ISERROR(Sheet1!N954),Sheet1!Q954,Sheet1!N954)))</f>
        <v>#VALUE!</v>
      </c>
      <c r="L954" t="e">
        <f>PROPER(Sheet1!V954)</f>
        <v>#VALUE!</v>
      </c>
      <c r="M954" t="str">
        <f>TRIM(IF(ISERROR(Sheet1!P954),"",Sheet1!P954))</f>
        <v/>
      </c>
      <c r="N954" s="6" t="e">
        <f>(Sheet1!AA954)</f>
        <v>#VALUE!</v>
      </c>
      <c r="O954" s="6" t="e">
        <f t="shared" si="85"/>
        <v>#VALUE!</v>
      </c>
      <c r="P954" s="6" t="e">
        <f>IF(Sheet1!X954="No","No",IF(Sheet1!X954="","No","Yes"))</f>
        <v>#VALUE!</v>
      </c>
      <c r="Q954" t="e">
        <f>(Sheet1!AB954)</f>
        <v>#VALUE!</v>
      </c>
      <c r="R954" s="6" t="e">
        <f>IF(Sheet1!F954=FALSE,Q954,Sheet1!G954&amp;Sheet1!F954)</f>
        <v>#VALUE!</v>
      </c>
      <c r="S954" s="6" t="e">
        <f t="shared" si="86"/>
        <v>#VALUE!</v>
      </c>
      <c r="T954" s="6" t="e">
        <f>IF(Sheet1!A954=0,"C=US;A= ;P=Regional Municip;O=Lisgar;S="&amp;K954&amp;";"&amp;"G="&amp;L954&amp;";"&amp;"I="&amp;M954&amp;";","C=US;A= ;P=Regional Municip;O=Lisgar;S="&amp;K954&amp;";"&amp;"G="&amp;L954&amp;Sheet1!A954&amp;";"&amp;"I="&amp;M954&amp;";")</f>
        <v>#N/A</v>
      </c>
      <c r="U954" t="str">
        <f ca="1">(Sheet1!AM954)</f>
        <v>DC4MDB02</v>
      </c>
      <c r="V954" t="e">
        <f>(Sheet1!AC954)</f>
        <v>#VALUE!</v>
      </c>
      <c r="W954" t="e">
        <f>Sheet3!D954</f>
        <v>#VALUE!</v>
      </c>
      <c r="X954" t="e">
        <f>Sheet3!E954</f>
        <v>#VALUE!</v>
      </c>
      <c r="Y954" t="str">
        <f t="shared" si="84"/>
        <v/>
      </c>
      <c r="Z954" t="str">
        <f>IF(ISERROR(Sheet1!AI954),"",Sheet1!AI954)</f>
        <v/>
      </c>
      <c r="AA954" t="e">
        <f>IF(Sheet1!W954="Councillors",5120,IF(Sheet1!W954="Information Technology Services Dept.",1024,IF(Sheet1!W954="City Clerk and Solicitor Dept",1953,"No")))</f>
        <v>#VALUE!</v>
      </c>
      <c r="AB954" s="5" t="s">
        <v>96</v>
      </c>
      <c r="AC954" t="e">
        <f>IF(Sheet1!W954="Councillors",4608,IF(Sheet1!W954="Information Technology Services Dept.",921,IF(Sheet1!W954="City Clerk and Solicitor Dept",1855,"No")))</f>
        <v>#VALUE!</v>
      </c>
      <c r="AD954" t="e">
        <f t="shared" si="87"/>
        <v>#VALUE!</v>
      </c>
      <c r="AE954" t="str">
        <f ca="1">IF(Sheet1!AM954="DC1MDB01","DC1",IF(Sheet1!AM954="DC1MDB02","DC1",IF(Sheet1!AM954="DC1MDB03","DC1",IF(Sheet1!AM954="DC1MDB04","DC1",IF(Sheet1!AM954="DC1MDB05","DC1",IF(Sheet1!AM954="DC1MDB06","DC1",IF(Sheet1!AM954="DC1MDB07","DC1",IF(Sheet1!AM954="DC1MDB08","DC1",IF(Sheet1!AM954="DC1MDB09","DC1",IF(Sheet1!AM954="DC1MDB10","DC1",IF(Sheet1!AM954="DC4MDB01","DC4",IF(Sheet1!AM954="DC4MDB02","DC4",IF(Sheet1!AM954="DC4MDB03","DC4",IF(Sheet1!AM954="DC4MDB04","DC4",IF(Sheet1!AM954="DC4MDB05","DC4",IF(Sheet1!AM954="DC4MDB06","DC4",IF(Sheet1!AM954="DC4MDB07","DC4",IF(Sheet1!AM954="DC4MDB08","DC4",IF(Sheet1!AM954="DC4MDB09","DC4",IF(Sheet1!AM954="DC4MDB10","DC4","$False"))))))))))))))))))))</f>
        <v>DC4</v>
      </c>
      <c r="AF954" t="s">
        <v>35</v>
      </c>
      <c r="AG954" t="e">
        <f t="shared" si="88"/>
        <v>#VALUE!</v>
      </c>
      <c r="AH954" t="e">
        <f t="shared" si="89"/>
        <v>#VALUE!</v>
      </c>
      <c r="AI954" t="s">
        <v>11</v>
      </c>
      <c r="AJ954" t="s">
        <v>12</v>
      </c>
      <c r="AK954" t="s">
        <v>13</v>
      </c>
      <c r="AL954" t="s">
        <v>14</v>
      </c>
      <c r="AM954" t="s">
        <v>5</v>
      </c>
      <c r="AN954" t="s">
        <v>15</v>
      </c>
      <c r="AO954" t="s">
        <v>16</v>
      </c>
      <c r="AP954" t="s">
        <v>17</v>
      </c>
      <c r="AQ954" t="s">
        <v>18</v>
      </c>
      <c r="AR954" t="s">
        <v>19</v>
      </c>
    </row>
    <row r="955" spans="1:44" ht="13.5" customHeight="1">
      <c r="A955" s="7"/>
      <c r="B955" s="7"/>
      <c r="C955" s="7"/>
      <c r="D955" s="8"/>
      <c r="F955" s="9" t="str">
        <f>(Sheet1!AE955)</f>
        <v/>
      </c>
      <c r="G955" t="str">
        <f>IF(OR(Sheet1!AH955="Yes",Sheet1!AF955="Yes"),"\\CMFP538\"&amp;Sheet1!AK955,"")</f>
        <v/>
      </c>
      <c r="H955" t="str">
        <f>IF(G955="","",Sheet1!AK955)</f>
        <v/>
      </c>
      <c r="I955" t="str">
        <f>IF(G955="","",Sheet1!AJ955)</f>
        <v/>
      </c>
      <c r="J955" t="e">
        <f>PROPER(Sheet1!Z955)</f>
        <v>#VALUE!</v>
      </c>
      <c r="K955" t="e">
        <f>PROPER(TRIM(IF(ISERROR(Sheet1!N955),Sheet1!Q955,Sheet1!N955)))</f>
        <v>#VALUE!</v>
      </c>
      <c r="L955" t="e">
        <f>PROPER(Sheet1!V955)</f>
        <v>#VALUE!</v>
      </c>
      <c r="M955" t="str">
        <f>TRIM(IF(ISERROR(Sheet1!P955),"",Sheet1!P955))</f>
        <v/>
      </c>
      <c r="N955" s="6" t="e">
        <f>(Sheet1!AA955)</f>
        <v>#VALUE!</v>
      </c>
      <c r="O955" s="6" t="e">
        <f t="shared" si="85"/>
        <v>#VALUE!</v>
      </c>
      <c r="P955" s="6" t="e">
        <f>IF(Sheet1!X955="No","No",IF(Sheet1!X955="","No","Yes"))</f>
        <v>#VALUE!</v>
      </c>
      <c r="Q955" t="e">
        <f>(Sheet1!AB955)</f>
        <v>#VALUE!</v>
      </c>
      <c r="R955" s="6" t="e">
        <f>IF(Sheet1!F955=FALSE,Q955,Sheet1!G955&amp;Sheet1!F955)</f>
        <v>#VALUE!</v>
      </c>
      <c r="S955" s="6" t="e">
        <f t="shared" si="86"/>
        <v>#VALUE!</v>
      </c>
      <c r="T955" s="6" t="e">
        <f>IF(Sheet1!A955=0,"C=US;A= ;P=Regional Municip;O=Lisgar;S="&amp;K955&amp;";"&amp;"G="&amp;L955&amp;";"&amp;"I="&amp;M955&amp;";","C=US;A= ;P=Regional Municip;O=Lisgar;S="&amp;K955&amp;";"&amp;"G="&amp;L955&amp;Sheet1!A955&amp;";"&amp;"I="&amp;M955&amp;";")</f>
        <v>#N/A</v>
      </c>
      <c r="U955" t="str">
        <f ca="1">(Sheet1!AM955)</f>
        <v>DC4MDB07</v>
      </c>
      <c r="V955" t="e">
        <f>(Sheet1!AC955)</f>
        <v>#VALUE!</v>
      </c>
      <c r="W955" t="e">
        <f>Sheet3!D955</f>
        <v>#VALUE!</v>
      </c>
      <c r="X955" t="e">
        <f>Sheet3!E955</f>
        <v>#VALUE!</v>
      </c>
      <c r="Y955" t="str">
        <f t="shared" si="84"/>
        <v/>
      </c>
      <c r="Z955" t="str">
        <f>IF(ISERROR(Sheet1!AI955),"",Sheet1!AI955)</f>
        <v/>
      </c>
      <c r="AA955" t="e">
        <f>IF(Sheet1!W955="Councillors",5120,IF(Sheet1!W955="Information Technology Services Dept.",1024,IF(Sheet1!W955="City Clerk and Solicitor Dept",1953,"No")))</f>
        <v>#VALUE!</v>
      </c>
      <c r="AB955" s="5" t="s">
        <v>96</v>
      </c>
      <c r="AC955" t="e">
        <f>IF(Sheet1!W955="Councillors",4608,IF(Sheet1!W955="Information Technology Services Dept.",921,IF(Sheet1!W955="City Clerk and Solicitor Dept",1855,"No")))</f>
        <v>#VALUE!</v>
      </c>
      <c r="AD955" t="e">
        <f t="shared" si="87"/>
        <v>#VALUE!</v>
      </c>
      <c r="AE955" t="str">
        <f ca="1">IF(Sheet1!AM955="DC1MDB01","DC1",IF(Sheet1!AM955="DC1MDB02","DC1",IF(Sheet1!AM955="DC1MDB03","DC1",IF(Sheet1!AM955="DC1MDB04","DC1",IF(Sheet1!AM955="DC1MDB05","DC1",IF(Sheet1!AM955="DC1MDB06","DC1",IF(Sheet1!AM955="DC1MDB07","DC1",IF(Sheet1!AM955="DC1MDB08","DC1",IF(Sheet1!AM955="DC1MDB09","DC1",IF(Sheet1!AM955="DC1MDB10","DC1",IF(Sheet1!AM955="DC4MDB01","DC4",IF(Sheet1!AM955="DC4MDB02","DC4",IF(Sheet1!AM955="DC4MDB03","DC4",IF(Sheet1!AM955="DC4MDB04","DC4",IF(Sheet1!AM955="DC4MDB05","DC4",IF(Sheet1!AM955="DC4MDB06","DC4",IF(Sheet1!AM955="DC4MDB07","DC4",IF(Sheet1!AM955="DC4MDB08","DC4",IF(Sheet1!AM955="DC4MDB09","DC4",IF(Sheet1!AM955="DC4MDB10","DC4","$False"))))))))))))))))))))</f>
        <v>DC4</v>
      </c>
      <c r="AF955" t="s">
        <v>35</v>
      </c>
      <c r="AG955" t="e">
        <f t="shared" si="88"/>
        <v>#VALUE!</v>
      </c>
      <c r="AH955" t="e">
        <f t="shared" si="89"/>
        <v>#VALUE!</v>
      </c>
      <c r="AI955" t="s">
        <v>11</v>
      </c>
      <c r="AJ955" t="s">
        <v>12</v>
      </c>
      <c r="AK955" t="s">
        <v>13</v>
      </c>
      <c r="AL955" t="s">
        <v>14</v>
      </c>
      <c r="AM955" t="s">
        <v>5</v>
      </c>
      <c r="AN955" t="s">
        <v>15</v>
      </c>
      <c r="AO955" t="s">
        <v>16</v>
      </c>
      <c r="AP955" t="s">
        <v>17</v>
      </c>
      <c r="AQ955" t="s">
        <v>18</v>
      </c>
      <c r="AR955" t="s">
        <v>19</v>
      </c>
    </row>
    <row r="956" spans="1:44" ht="13.5" customHeight="1">
      <c r="A956" s="7"/>
      <c r="B956" s="7"/>
      <c r="C956" s="7"/>
      <c r="D956" s="8"/>
      <c r="F956" s="9" t="str">
        <f>(Sheet1!AE956)</f>
        <v/>
      </c>
      <c r="G956" t="str">
        <f>IF(OR(Sheet1!AH956="Yes",Sheet1!AF956="Yes"),"\\CMFP538\"&amp;Sheet1!AK956,"")</f>
        <v/>
      </c>
      <c r="H956" t="str">
        <f>IF(G956="","",Sheet1!AK956)</f>
        <v/>
      </c>
      <c r="I956" t="str">
        <f>IF(G956="","",Sheet1!AJ956)</f>
        <v/>
      </c>
      <c r="J956" t="e">
        <f>PROPER(Sheet1!Z956)</f>
        <v>#VALUE!</v>
      </c>
      <c r="K956" t="e">
        <f>PROPER(TRIM(IF(ISERROR(Sheet1!N956),Sheet1!Q956,Sheet1!N956)))</f>
        <v>#VALUE!</v>
      </c>
      <c r="L956" t="e">
        <f>PROPER(Sheet1!V956)</f>
        <v>#VALUE!</v>
      </c>
      <c r="M956" t="str">
        <f>TRIM(IF(ISERROR(Sheet1!P956),"",Sheet1!P956))</f>
        <v/>
      </c>
      <c r="N956" s="6" t="e">
        <f>(Sheet1!AA956)</f>
        <v>#VALUE!</v>
      </c>
      <c r="O956" s="6" t="e">
        <f t="shared" si="85"/>
        <v>#VALUE!</v>
      </c>
      <c r="P956" s="6" t="e">
        <f>IF(Sheet1!X956="No","No",IF(Sheet1!X956="","No","Yes"))</f>
        <v>#VALUE!</v>
      </c>
      <c r="Q956" t="e">
        <f>(Sheet1!AB956)</f>
        <v>#VALUE!</v>
      </c>
      <c r="R956" s="6" t="e">
        <f>IF(Sheet1!F956=FALSE,Q956,Sheet1!G956&amp;Sheet1!F956)</f>
        <v>#VALUE!</v>
      </c>
      <c r="S956" s="6" t="e">
        <f t="shared" si="86"/>
        <v>#VALUE!</v>
      </c>
      <c r="T956" s="6" t="e">
        <f>IF(Sheet1!A956=0,"C=US;A= ;P=Regional Municip;O=Lisgar;S="&amp;K956&amp;";"&amp;"G="&amp;L956&amp;";"&amp;"I="&amp;M956&amp;";","C=US;A= ;P=Regional Municip;O=Lisgar;S="&amp;K956&amp;";"&amp;"G="&amp;L956&amp;Sheet1!A956&amp;";"&amp;"I="&amp;M956&amp;";")</f>
        <v>#N/A</v>
      </c>
      <c r="U956" t="str">
        <f ca="1">(Sheet1!AM956)</f>
        <v>DC4MDB07</v>
      </c>
      <c r="V956" t="e">
        <f>(Sheet1!AC956)</f>
        <v>#VALUE!</v>
      </c>
      <c r="W956" t="e">
        <f>Sheet3!D956</f>
        <v>#VALUE!</v>
      </c>
      <c r="X956" t="e">
        <f>Sheet3!E956</f>
        <v>#VALUE!</v>
      </c>
      <c r="Y956" t="str">
        <f t="shared" si="84"/>
        <v/>
      </c>
      <c r="Z956" t="str">
        <f>IF(ISERROR(Sheet1!AI956),"",Sheet1!AI956)</f>
        <v/>
      </c>
      <c r="AA956" t="e">
        <f>IF(Sheet1!W956="Councillors",5120,IF(Sheet1!W956="Information Technology Services Dept.",1024,IF(Sheet1!W956="City Clerk and Solicitor Dept",1953,"No")))</f>
        <v>#VALUE!</v>
      </c>
      <c r="AB956" s="5" t="s">
        <v>96</v>
      </c>
      <c r="AC956" t="e">
        <f>IF(Sheet1!W956="Councillors",4608,IF(Sheet1!W956="Information Technology Services Dept.",921,IF(Sheet1!W956="City Clerk and Solicitor Dept",1855,"No")))</f>
        <v>#VALUE!</v>
      </c>
      <c r="AD956" t="e">
        <f t="shared" si="87"/>
        <v>#VALUE!</v>
      </c>
      <c r="AE956" t="str">
        <f ca="1">IF(Sheet1!AM956="DC1MDB01","DC1",IF(Sheet1!AM956="DC1MDB02","DC1",IF(Sheet1!AM956="DC1MDB03","DC1",IF(Sheet1!AM956="DC1MDB04","DC1",IF(Sheet1!AM956="DC1MDB05","DC1",IF(Sheet1!AM956="DC1MDB06","DC1",IF(Sheet1!AM956="DC1MDB07","DC1",IF(Sheet1!AM956="DC1MDB08","DC1",IF(Sheet1!AM956="DC1MDB09","DC1",IF(Sheet1!AM956="DC1MDB10","DC1",IF(Sheet1!AM956="DC4MDB01","DC4",IF(Sheet1!AM956="DC4MDB02","DC4",IF(Sheet1!AM956="DC4MDB03","DC4",IF(Sheet1!AM956="DC4MDB04","DC4",IF(Sheet1!AM956="DC4MDB05","DC4",IF(Sheet1!AM956="DC4MDB06","DC4",IF(Sheet1!AM956="DC4MDB07","DC4",IF(Sheet1!AM956="DC4MDB08","DC4",IF(Sheet1!AM956="DC4MDB09","DC4",IF(Sheet1!AM956="DC4MDB10","DC4","$False"))))))))))))))))))))</f>
        <v>DC4</v>
      </c>
      <c r="AF956" t="s">
        <v>35</v>
      </c>
      <c r="AG956" t="e">
        <f t="shared" si="88"/>
        <v>#VALUE!</v>
      </c>
      <c r="AH956" t="e">
        <f t="shared" si="89"/>
        <v>#VALUE!</v>
      </c>
      <c r="AI956" t="s">
        <v>11</v>
      </c>
      <c r="AJ956" t="s">
        <v>12</v>
      </c>
      <c r="AK956" t="s">
        <v>13</v>
      </c>
      <c r="AL956" t="s">
        <v>14</v>
      </c>
      <c r="AM956" t="s">
        <v>5</v>
      </c>
      <c r="AN956" t="s">
        <v>15</v>
      </c>
      <c r="AO956" t="s">
        <v>16</v>
      </c>
      <c r="AP956" t="s">
        <v>17</v>
      </c>
      <c r="AQ956" t="s">
        <v>18</v>
      </c>
      <c r="AR956" t="s">
        <v>19</v>
      </c>
    </row>
    <row r="957" spans="1:44" ht="13.5" customHeight="1">
      <c r="A957" s="7"/>
      <c r="B957" s="7"/>
      <c r="C957" s="7"/>
      <c r="D957" s="8"/>
      <c r="F957" s="9" t="str">
        <f>(Sheet1!AE957)</f>
        <v/>
      </c>
      <c r="G957" t="str">
        <f>IF(OR(Sheet1!AH957="Yes",Sheet1!AF957="Yes"),"\\CMFP538\"&amp;Sheet1!AK957,"")</f>
        <v/>
      </c>
      <c r="H957" t="str">
        <f>IF(G957="","",Sheet1!AK957)</f>
        <v/>
      </c>
      <c r="I957" t="str">
        <f>IF(G957="","",Sheet1!AJ957)</f>
        <v/>
      </c>
      <c r="J957" t="e">
        <f>PROPER(Sheet1!Z957)</f>
        <v>#VALUE!</v>
      </c>
      <c r="K957" t="e">
        <f>PROPER(TRIM(IF(ISERROR(Sheet1!N957),Sheet1!Q957,Sheet1!N957)))</f>
        <v>#VALUE!</v>
      </c>
      <c r="L957" t="e">
        <f>PROPER(Sheet1!V957)</f>
        <v>#VALUE!</v>
      </c>
      <c r="M957" t="str">
        <f>TRIM(IF(ISERROR(Sheet1!P957),"",Sheet1!P957))</f>
        <v/>
      </c>
      <c r="N957" s="6" t="e">
        <f>(Sheet1!AA957)</f>
        <v>#VALUE!</v>
      </c>
      <c r="O957" s="6" t="e">
        <f t="shared" si="85"/>
        <v>#VALUE!</v>
      </c>
      <c r="P957" s="6" t="e">
        <f>IF(Sheet1!X957="No","No",IF(Sheet1!X957="","No","Yes"))</f>
        <v>#VALUE!</v>
      </c>
      <c r="Q957" t="e">
        <f>(Sheet1!AB957)</f>
        <v>#VALUE!</v>
      </c>
      <c r="R957" s="6" t="e">
        <f>IF(Sheet1!F957=FALSE,Q957,Sheet1!G957&amp;Sheet1!F957)</f>
        <v>#VALUE!</v>
      </c>
      <c r="S957" s="6" t="e">
        <f t="shared" si="86"/>
        <v>#VALUE!</v>
      </c>
      <c r="T957" s="6" t="e">
        <f>IF(Sheet1!A957=0,"C=US;A= ;P=Regional Municip;O=Lisgar;S="&amp;K957&amp;";"&amp;"G="&amp;L957&amp;";"&amp;"I="&amp;M957&amp;";","C=US;A= ;P=Regional Municip;O=Lisgar;S="&amp;K957&amp;";"&amp;"G="&amp;L957&amp;Sheet1!A957&amp;";"&amp;"I="&amp;M957&amp;";")</f>
        <v>#N/A</v>
      </c>
      <c r="U957" t="str">
        <f ca="1">(Sheet1!AM957)</f>
        <v>DC4MDB06</v>
      </c>
      <c r="V957" t="e">
        <f>(Sheet1!AC957)</f>
        <v>#VALUE!</v>
      </c>
      <c r="W957" t="e">
        <f>Sheet3!D957</f>
        <v>#VALUE!</v>
      </c>
      <c r="X957" t="e">
        <f>Sheet3!E957</f>
        <v>#VALUE!</v>
      </c>
      <c r="Y957" t="str">
        <f t="shared" si="84"/>
        <v/>
      </c>
      <c r="Z957" t="str">
        <f>IF(ISERROR(Sheet1!AI957),"",Sheet1!AI957)</f>
        <v/>
      </c>
      <c r="AA957" t="e">
        <f>IF(Sheet1!W957="Councillors",5120,IF(Sheet1!W957="Information Technology Services Dept.",1024,IF(Sheet1!W957="City Clerk and Solicitor Dept",1953,"No")))</f>
        <v>#VALUE!</v>
      </c>
      <c r="AB957" s="5" t="s">
        <v>96</v>
      </c>
      <c r="AC957" t="e">
        <f>IF(Sheet1!W957="Councillors",4608,IF(Sheet1!W957="Information Technology Services Dept.",921,IF(Sheet1!W957="City Clerk and Solicitor Dept",1855,"No")))</f>
        <v>#VALUE!</v>
      </c>
      <c r="AD957" t="e">
        <f t="shared" si="87"/>
        <v>#VALUE!</v>
      </c>
      <c r="AE957" t="str">
        <f ca="1">IF(Sheet1!AM957="DC1MDB01","DC1",IF(Sheet1!AM957="DC1MDB02","DC1",IF(Sheet1!AM957="DC1MDB03","DC1",IF(Sheet1!AM957="DC1MDB04","DC1",IF(Sheet1!AM957="DC1MDB05","DC1",IF(Sheet1!AM957="DC1MDB06","DC1",IF(Sheet1!AM957="DC1MDB07","DC1",IF(Sheet1!AM957="DC1MDB08","DC1",IF(Sheet1!AM957="DC1MDB09","DC1",IF(Sheet1!AM957="DC1MDB10","DC1",IF(Sheet1!AM957="DC4MDB01","DC4",IF(Sheet1!AM957="DC4MDB02","DC4",IF(Sheet1!AM957="DC4MDB03","DC4",IF(Sheet1!AM957="DC4MDB04","DC4",IF(Sheet1!AM957="DC4MDB05","DC4",IF(Sheet1!AM957="DC4MDB06","DC4",IF(Sheet1!AM957="DC4MDB07","DC4",IF(Sheet1!AM957="DC4MDB08","DC4",IF(Sheet1!AM957="DC4MDB09","DC4",IF(Sheet1!AM957="DC4MDB10","DC4","$False"))))))))))))))))))))</f>
        <v>DC4</v>
      </c>
      <c r="AF957" t="s">
        <v>35</v>
      </c>
      <c r="AG957" t="e">
        <f t="shared" si="88"/>
        <v>#VALUE!</v>
      </c>
      <c r="AH957" t="e">
        <f t="shared" si="89"/>
        <v>#VALUE!</v>
      </c>
      <c r="AI957" t="s">
        <v>11</v>
      </c>
      <c r="AJ957" t="s">
        <v>12</v>
      </c>
      <c r="AK957" t="s">
        <v>13</v>
      </c>
      <c r="AL957" t="s">
        <v>14</v>
      </c>
      <c r="AM957" t="s">
        <v>5</v>
      </c>
      <c r="AN957" t="s">
        <v>15</v>
      </c>
      <c r="AO957" t="s">
        <v>16</v>
      </c>
      <c r="AP957" t="s">
        <v>17</v>
      </c>
      <c r="AQ957" t="s">
        <v>18</v>
      </c>
      <c r="AR957" t="s">
        <v>19</v>
      </c>
    </row>
    <row r="958" spans="1:44" ht="13.5" customHeight="1">
      <c r="A958" s="7"/>
      <c r="B958" s="7"/>
      <c r="C958" s="7"/>
      <c r="D958" s="8"/>
      <c r="F958" s="9" t="str">
        <f>(Sheet1!AE958)</f>
        <v/>
      </c>
      <c r="G958" t="str">
        <f>IF(OR(Sheet1!AH958="Yes",Sheet1!AF958="Yes"),"\\CMFP538\"&amp;Sheet1!AK958,"")</f>
        <v/>
      </c>
      <c r="H958" t="str">
        <f>IF(G958="","",Sheet1!AK958)</f>
        <v/>
      </c>
      <c r="I958" t="str">
        <f>IF(G958="","",Sheet1!AJ958)</f>
        <v/>
      </c>
      <c r="J958" t="e">
        <f>PROPER(Sheet1!Z958)</f>
        <v>#VALUE!</v>
      </c>
      <c r="K958" t="e">
        <f>PROPER(TRIM(IF(ISERROR(Sheet1!N958),Sheet1!Q958,Sheet1!N958)))</f>
        <v>#VALUE!</v>
      </c>
      <c r="L958" t="e">
        <f>PROPER(Sheet1!V958)</f>
        <v>#VALUE!</v>
      </c>
      <c r="M958" t="str">
        <f>TRIM(IF(ISERROR(Sheet1!P958),"",Sheet1!P958))</f>
        <v/>
      </c>
      <c r="N958" s="6" t="e">
        <f>(Sheet1!AA958)</f>
        <v>#VALUE!</v>
      </c>
      <c r="O958" s="6" t="e">
        <f t="shared" si="85"/>
        <v>#VALUE!</v>
      </c>
      <c r="P958" s="6" t="e">
        <f>IF(Sheet1!X958="No","No",IF(Sheet1!X958="","No","Yes"))</f>
        <v>#VALUE!</v>
      </c>
      <c r="Q958" t="e">
        <f>(Sheet1!AB958)</f>
        <v>#VALUE!</v>
      </c>
      <c r="R958" s="6" t="e">
        <f>IF(Sheet1!F958=FALSE,Q958,Sheet1!G958&amp;Sheet1!F958)</f>
        <v>#VALUE!</v>
      </c>
      <c r="S958" s="6" t="e">
        <f t="shared" si="86"/>
        <v>#VALUE!</v>
      </c>
      <c r="T958" s="6" t="e">
        <f>IF(Sheet1!A958=0,"C=US;A= ;P=Regional Municip;O=Lisgar;S="&amp;K958&amp;";"&amp;"G="&amp;L958&amp;";"&amp;"I="&amp;M958&amp;";","C=US;A= ;P=Regional Municip;O=Lisgar;S="&amp;K958&amp;";"&amp;"G="&amp;L958&amp;Sheet1!A958&amp;";"&amp;"I="&amp;M958&amp;";")</f>
        <v>#N/A</v>
      </c>
      <c r="U958" t="str">
        <f ca="1">(Sheet1!AM958)</f>
        <v>DC1MDB05</v>
      </c>
      <c r="V958" t="e">
        <f>(Sheet1!AC958)</f>
        <v>#VALUE!</v>
      </c>
      <c r="W958" t="e">
        <f>Sheet3!D958</f>
        <v>#VALUE!</v>
      </c>
      <c r="X958" t="e">
        <f>Sheet3!E958</f>
        <v>#VALUE!</v>
      </c>
      <c r="Y958" t="str">
        <f t="shared" si="84"/>
        <v/>
      </c>
      <c r="Z958" t="str">
        <f>IF(ISERROR(Sheet1!AI958),"",Sheet1!AI958)</f>
        <v/>
      </c>
      <c r="AA958" t="e">
        <f>IF(Sheet1!W958="Councillors",5120,IF(Sheet1!W958="Information Technology Services Dept.",1024,IF(Sheet1!W958="City Clerk and Solicitor Dept",1953,"No")))</f>
        <v>#VALUE!</v>
      </c>
      <c r="AB958" s="5" t="s">
        <v>96</v>
      </c>
      <c r="AC958" t="e">
        <f>IF(Sheet1!W958="Councillors",4608,IF(Sheet1!W958="Information Technology Services Dept.",921,IF(Sheet1!W958="City Clerk and Solicitor Dept",1855,"No")))</f>
        <v>#VALUE!</v>
      </c>
      <c r="AD958" t="e">
        <f t="shared" si="87"/>
        <v>#VALUE!</v>
      </c>
      <c r="AE958" t="str">
        <f ca="1">IF(Sheet1!AM958="DC1MDB01","DC1",IF(Sheet1!AM958="DC1MDB02","DC1",IF(Sheet1!AM958="DC1MDB03","DC1",IF(Sheet1!AM958="DC1MDB04","DC1",IF(Sheet1!AM958="DC1MDB05","DC1",IF(Sheet1!AM958="DC1MDB06","DC1",IF(Sheet1!AM958="DC1MDB07","DC1",IF(Sheet1!AM958="DC1MDB08","DC1",IF(Sheet1!AM958="DC1MDB09","DC1",IF(Sheet1!AM958="DC1MDB10","DC1",IF(Sheet1!AM958="DC4MDB01","DC4",IF(Sheet1!AM958="DC4MDB02","DC4",IF(Sheet1!AM958="DC4MDB03","DC4",IF(Sheet1!AM958="DC4MDB04","DC4",IF(Sheet1!AM958="DC4MDB05","DC4",IF(Sheet1!AM958="DC4MDB06","DC4",IF(Sheet1!AM958="DC4MDB07","DC4",IF(Sheet1!AM958="DC4MDB08","DC4",IF(Sheet1!AM958="DC4MDB09","DC4",IF(Sheet1!AM958="DC4MDB10","DC4","$False"))))))))))))))))))))</f>
        <v>DC1</v>
      </c>
      <c r="AF958" t="s">
        <v>35</v>
      </c>
      <c r="AG958" t="e">
        <f t="shared" si="88"/>
        <v>#VALUE!</v>
      </c>
      <c r="AH958" t="e">
        <f t="shared" si="89"/>
        <v>#VALUE!</v>
      </c>
      <c r="AI958" t="s">
        <v>11</v>
      </c>
      <c r="AJ958" t="s">
        <v>12</v>
      </c>
      <c r="AK958" t="s">
        <v>13</v>
      </c>
      <c r="AL958" t="s">
        <v>14</v>
      </c>
      <c r="AM958" t="s">
        <v>5</v>
      </c>
      <c r="AN958" t="s">
        <v>15</v>
      </c>
      <c r="AO958" t="s">
        <v>16</v>
      </c>
      <c r="AP958" t="s">
        <v>17</v>
      </c>
      <c r="AQ958" t="s">
        <v>18</v>
      </c>
      <c r="AR958" t="s">
        <v>19</v>
      </c>
    </row>
    <row r="959" spans="1:44" ht="13.5" customHeight="1">
      <c r="A959" s="7"/>
      <c r="B959" s="7"/>
      <c r="C959" s="7"/>
      <c r="D959" s="8"/>
      <c r="F959" s="9" t="str">
        <f>(Sheet1!AE959)</f>
        <v/>
      </c>
      <c r="G959" t="str">
        <f>IF(OR(Sheet1!AH959="Yes",Sheet1!AF959="Yes"),"\\CMFP538\"&amp;Sheet1!AK959,"")</f>
        <v/>
      </c>
      <c r="H959" t="str">
        <f>IF(G959="","",Sheet1!AK959)</f>
        <v/>
      </c>
      <c r="I959" t="str">
        <f>IF(G959="","",Sheet1!AJ959)</f>
        <v/>
      </c>
      <c r="J959" t="e">
        <f>PROPER(Sheet1!Z959)</f>
        <v>#VALUE!</v>
      </c>
      <c r="K959" t="e">
        <f>PROPER(TRIM(IF(ISERROR(Sheet1!N959),Sheet1!Q959,Sheet1!N959)))</f>
        <v>#VALUE!</v>
      </c>
      <c r="L959" t="e">
        <f>PROPER(Sheet1!V959)</f>
        <v>#VALUE!</v>
      </c>
      <c r="M959" t="str">
        <f>TRIM(IF(ISERROR(Sheet1!P959),"",Sheet1!P959))</f>
        <v/>
      </c>
      <c r="N959" s="6" t="e">
        <f>(Sheet1!AA959)</f>
        <v>#VALUE!</v>
      </c>
      <c r="O959" s="6" t="e">
        <f t="shared" si="85"/>
        <v>#VALUE!</v>
      </c>
      <c r="P959" s="6" t="e">
        <f>IF(Sheet1!X959="No","No",IF(Sheet1!X959="","No","Yes"))</f>
        <v>#VALUE!</v>
      </c>
      <c r="Q959" t="e">
        <f>(Sheet1!AB959)</f>
        <v>#VALUE!</v>
      </c>
      <c r="R959" s="6" t="e">
        <f>IF(Sheet1!F959=FALSE,Q959,Sheet1!G959&amp;Sheet1!F959)</f>
        <v>#VALUE!</v>
      </c>
      <c r="S959" s="6" t="e">
        <f t="shared" si="86"/>
        <v>#VALUE!</v>
      </c>
      <c r="T959" s="6" t="e">
        <f>IF(Sheet1!A959=0,"C=US;A= ;P=Regional Municip;O=Lisgar;S="&amp;K959&amp;";"&amp;"G="&amp;L959&amp;";"&amp;"I="&amp;M959&amp;";","C=US;A= ;P=Regional Municip;O=Lisgar;S="&amp;K959&amp;";"&amp;"G="&amp;L959&amp;Sheet1!A959&amp;";"&amp;"I="&amp;M959&amp;";")</f>
        <v>#N/A</v>
      </c>
      <c r="U959" t="str">
        <f ca="1">(Sheet1!AM959)</f>
        <v>DC1MDB03</v>
      </c>
      <c r="V959" t="e">
        <f>(Sheet1!AC959)</f>
        <v>#VALUE!</v>
      </c>
      <c r="W959" t="e">
        <f>Sheet3!D959</f>
        <v>#VALUE!</v>
      </c>
      <c r="X959" t="e">
        <f>Sheet3!E959</f>
        <v>#VALUE!</v>
      </c>
      <c r="Y959" t="str">
        <f t="shared" si="84"/>
        <v/>
      </c>
      <c r="Z959" t="str">
        <f>IF(ISERROR(Sheet1!AI959),"",Sheet1!AI959)</f>
        <v/>
      </c>
      <c r="AA959" t="e">
        <f>IF(Sheet1!W959="Councillors",5120,IF(Sheet1!W959="Information Technology Services Dept.",1024,IF(Sheet1!W959="City Clerk and Solicitor Dept",1953,"No")))</f>
        <v>#VALUE!</v>
      </c>
      <c r="AB959" s="5" t="s">
        <v>96</v>
      </c>
      <c r="AC959" t="e">
        <f>IF(Sheet1!W959="Councillors",4608,IF(Sheet1!W959="Information Technology Services Dept.",921,IF(Sheet1!W959="City Clerk and Solicitor Dept",1855,"No")))</f>
        <v>#VALUE!</v>
      </c>
      <c r="AD959" t="e">
        <f t="shared" si="87"/>
        <v>#VALUE!</v>
      </c>
      <c r="AE959" t="str">
        <f ca="1">IF(Sheet1!AM959="DC1MDB01","DC1",IF(Sheet1!AM959="DC1MDB02","DC1",IF(Sheet1!AM959="DC1MDB03","DC1",IF(Sheet1!AM959="DC1MDB04","DC1",IF(Sheet1!AM959="DC1MDB05","DC1",IF(Sheet1!AM959="DC1MDB06","DC1",IF(Sheet1!AM959="DC1MDB07","DC1",IF(Sheet1!AM959="DC1MDB08","DC1",IF(Sheet1!AM959="DC1MDB09","DC1",IF(Sheet1!AM959="DC1MDB10","DC1",IF(Sheet1!AM959="DC4MDB01","DC4",IF(Sheet1!AM959="DC4MDB02","DC4",IF(Sheet1!AM959="DC4MDB03","DC4",IF(Sheet1!AM959="DC4MDB04","DC4",IF(Sheet1!AM959="DC4MDB05","DC4",IF(Sheet1!AM959="DC4MDB06","DC4",IF(Sheet1!AM959="DC4MDB07","DC4",IF(Sheet1!AM959="DC4MDB08","DC4",IF(Sheet1!AM959="DC4MDB09","DC4",IF(Sheet1!AM959="DC4MDB10","DC4","$False"))))))))))))))))))))</f>
        <v>DC1</v>
      </c>
      <c r="AF959" t="s">
        <v>35</v>
      </c>
      <c r="AG959" t="e">
        <f t="shared" si="88"/>
        <v>#VALUE!</v>
      </c>
      <c r="AH959" t="e">
        <f t="shared" si="89"/>
        <v>#VALUE!</v>
      </c>
      <c r="AI959" t="s">
        <v>11</v>
      </c>
      <c r="AJ959" t="s">
        <v>12</v>
      </c>
      <c r="AK959" t="s">
        <v>13</v>
      </c>
      <c r="AL959" t="s">
        <v>14</v>
      </c>
      <c r="AM959" t="s">
        <v>5</v>
      </c>
      <c r="AN959" t="s">
        <v>15</v>
      </c>
      <c r="AO959" t="s">
        <v>16</v>
      </c>
      <c r="AP959" t="s">
        <v>17</v>
      </c>
      <c r="AQ959" t="s">
        <v>18</v>
      </c>
      <c r="AR959" t="s">
        <v>19</v>
      </c>
    </row>
    <row r="960" spans="1:44" ht="13.5" customHeight="1">
      <c r="A960" s="7"/>
      <c r="B960" s="7"/>
      <c r="C960" s="7"/>
      <c r="D960" s="8"/>
      <c r="F960" s="9" t="str">
        <f>(Sheet1!AE960)</f>
        <v/>
      </c>
      <c r="G960" t="str">
        <f>IF(OR(Sheet1!AH960="Yes",Sheet1!AF960="Yes"),"\\CMFP538\"&amp;Sheet1!AK960,"")</f>
        <v/>
      </c>
      <c r="H960" t="str">
        <f>IF(G960="","",Sheet1!AK960)</f>
        <v/>
      </c>
      <c r="I960" t="str">
        <f>IF(G960="","",Sheet1!AJ960)</f>
        <v/>
      </c>
      <c r="J960" t="e">
        <f>PROPER(Sheet1!Z960)</f>
        <v>#VALUE!</v>
      </c>
      <c r="K960" t="e">
        <f>PROPER(TRIM(IF(ISERROR(Sheet1!N960),Sheet1!Q960,Sheet1!N960)))</f>
        <v>#VALUE!</v>
      </c>
      <c r="L960" t="e">
        <f>PROPER(Sheet1!V960)</f>
        <v>#VALUE!</v>
      </c>
      <c r="M960" t="str">
        <f>TRIM(IF(ISERROR(Sheet1!P960),"",Sheet1!P960))</f>
        <v/>
      </c>
      <c r="N960" s="6" t="e">
        <f>(Sheet1!AA960)</f>
        <v>#VALUE!</v>
      </c>
      <c r="O960" s="6" t="e">
        <f t="shared" si="85"/>
        <v>#VALUE!</v>
      </c>
      <c r="P960" s="6" t="e">
        <f>IF(Sheet1!X960="No","No",IF(Sheet1!X960="","No","Yes"))</f>
        <v>#VALUE!</v>
      </c>
      <c r="Q960" t="e">
        <f>(Sheet1!AB960)</f>
        <v>#VALUE!</v>
      </c>
      <c r="R960" s="6" t="e">
        <f>IF(Sheet1!F960=FALSE,Q960,Sheet1!G960&amp;Sheet1!F960)</f>
        <v>#VALUE!</v>
      </c>
      <c r="S960" s="6" t="e">
        <f t="shared" si="86"/>
        <v>#VALUE!</v>
      </c>
      <c r="T960" s="6" t="e">
        <f>IF(Sheet1!A960=0,"C=US;A= ;P=Regional Municip;O=Lisgar;S="&amp;K960&amp;";"&amp;"G="&amp;L960&amp;";"&amp;"I="&amp;M960&amp;";","C=US;A= ;P=Regional Municip;O=Lisgar;S="&amp;K960&amp;";"&amp;"G="&amp;L960&amp;Sheet1!A960&amp;";"&amp;"I="&amp;M960&amp;";")</f>
        <v>#N/A</v>
      </c>
      <c r="U960" t="str">
        <f ca="1">(Sheet1!AM960)</f>
        <v>DC1MDB09</v>
      </c>
      <c r="V960" t="e">
        <f>(Sheet1!AC960)</f>
        <v>#VALUE!</v>
      </c>
      <c r="W960" t="e">
        <f>Sheet3!D960</f>
        <v>#VALUE!</v>
      </c>
      <c r="X960" t="e">
        <f>Sheet3!E960</f>
        <v>#VALUE!</v>
      </c>
      <c r="Y960" t="str">
        <f t="shared" si="84"/>
        <v/>
      </c>
      <c r="Z960" t="str">
        <f>IF(ISERROR(Sheet1!AI960),"",Sheet1!AI960)</f>
        <v/>
      </c>
      <c r="AA960" t="e">
        <f>IF(Sheet1!W960="Councillors",5120,IF(Sheet1!W960="Information Technology Services Dept.",1024,IF(Sheet1!W960="City Clerk and Solicitor Dept",1953,"No")))</f>
        <v>#VALUE!</v>
      </c>
      <c r="AB960" s="5" t="s">
        <v>96</v>
      </c>
      <c r="AC960" t="e">
        <f>IF(Sheet1!W960="Councillors",4608,IF(Sheet1!W960="Information Technology Services Dept.",921,IF(Sheet1!W960="City Clerk and Solicitor Dept",1855,"No")))</f>
        <v>#VALUE!</v>
      </c>
      <c r="AD960" t="e">
        <f t="shared" si="87"/>
        <v>#VALUE!</v>
      </c>
      <c r="AE960" t="str">
        <f ca="1">IF(Sheet1!AM960="DC1MDB01","DC1",IF(Sheet1!AM960="DC1MDB02","DC1",IF(Sheet1!AM960="DC1MDB03","DC1",IF(Sheet1!AM960="DC1MDB04","DC1",IF(Sheet1!AM960="DC1MDB05","DC1",IF(Sheet1!AM960="DC1MDB06","DC1",IF(Sheet1!AM960="DC1MDB07","DC1",IF(Sheet1!AM960="DC1MDB08","DC1",IF(Sheet1!AM960="DC1MDB09","DC1",IF(Sheet1!AM960="DC1MDB10","DC1",IF(Sheet1!AM960="DC4MDB01","DC4",IF(Sheet1!AM960="DC4MDB02","DC4",IF(Sheet1!AM960="DC4MDB03","DC4",IF(Sheet1!AM960="DC4MDB04","DC4",IF(Sheet1!AM960="DC4MDB05","DC4",IF(Sheet1!AM960="DC4MDB06","DC4",IF(Sheet1!AM960="DC4MDB07","DC4",IF(Sheet1!AM960="DC4MDB08","DC4",IF(Sheet1!AM960="DC4MDB09","DC4",IF(Sheet1!AM960="DC4MDB10","DC4","$False"))))))))))))))))))))</f>
        <v>DC1</v>
      </c>
      <c r="AF960" t="s">
        <v>35</v>
      </c>
      <c r="AG960" t="e">
        <f t="shared" si="88"/>
        <v>#VALUE!</v>
      </c>
      <c r="AH960" t="e">
        <f t="shared" si="89"/>
        <v>#VALUE!</v>
      </c>
      <c r="AI960" t="s">
        <v>11</v>
      </c>
      <c r="AJ960" t="s">
        <v>12</v>
      </c>
      <c r="AK960" t="s">
        <v>13</v>
      </c>
      <c r="AL960" t="s">
        <v>14</v>
      </c>
      <c r="AM960" t="s">
        <v>5</v>
      </c>
      <c r="AN960" t="s">
        <v>15</v>
      </c>
      <c r="AO960" t="s">
        <v>16</v>
      </c>
      <c r="AP960" t="s">
        <v>17</v>
      </c>
      <c r="AQ960" t="s">
        <v>18</v>
      </c>
      <c r="AR960" t="s">
        <v>19</v>
      </c>
    </row>
    <row r="961" spans="1:44" ht="13.5" customHeight="1">
      <c r="A961" s="7"/>
      <c r="B961" s="7"/>
      <c r="C961" s="7"/>
      <c r="D961" s="8"/>
      <c r="F961" s="9" t="str">
        <f>(Sheet1!AE961)</f>
        <v/>
      </c>
      <c r="G961" t="str">
        <f>IF(OR(Sheet1!AH961="Yes",Sheet1!AF961="Yes"),"\\CMFP538\"&amp;Sheet1!AK961,"")</f>
        <v/>
      </c>
      <c r="H961" t="str">
        <f>IF(G961="","",Sheet1!AK961)</f>
        <v/>
      </c>
      <c r="I961" t="str">
        <f>IF(G961="","",Sheet1!AJ961)</f>
        <v/>
      </c>
      <c r="J961" t="e">
        <f>PROPER(Sheet1!Z961)</f>
        <v>#VALUE!</v>
      </c>
      <c r="K961" t="e">
        <f>PROPER(TRIM(IF(ISERROR(Sheet1!N961),Sheet1!Q961,Sheet1!N961)))</f>
        <v>#VALUE!</v>
      </c>
      <c r="L961" t="e">
        <f>PROPER(Sheet1!V961)</f>
        <v>#VALUE!</v>
      </c>
      <c r="M961" t="str">
        <f>TRIM(IF(ISERROR(Sheet1!P961),"",Sheet1!P961))</f>
        <v/>
      </c>
      <c r="N961" s="6" t="e">
        <f>(Sheet1!AA961)</f>
        <v>#VALUE!</v>
      </c>
      <c r="O961" s="6" t="e">
        <f t="shared" si="85"/>
        <v>#VALUE!</v>
      </c>
      <c r="P961" s="6" t="e">
        <f>IF(Sheet1!X961="No","No",IF(Sheet1!X961="","No","Yes"))</f>
        <v>#VALUE!</v>
      </c>
      <c r="Q961" t="e">
        <f>(Sheet1!AB961)</f>
        <v>#VALUE!</v>
      </c>
      <c r="R961" s="6" t="e">
        <f>IF(Sheet1!F961=FALSE,Q961,Sheet1!G961&amp;Sheet1!F961)</f>
        <v>#VALUE!</v>
      </c>
      <c r="S961" s="6" t="e">
        <f t="shared" si="86"/>
        <v>#VALUE!</v>
      </c>
      <c r="T961" s="6" t="e">
        <f>IF(Sheet1!A961=0,"C=US;A= ;P=Regional Municip;O=Lisgar;S="&amp;K961&amp;";"&amp;"G="&amp;L961&amp;";"&amp;"I="&amp;M961&amp;";","C=US;A= ;P=Regional Municip;O=Lisgar;S="&amp;K961&amp;";"&amp;"G="&amp;L961&amp;Sheet1!A961&amp;";"&amp;"I="&amp;M961&amp;";")</f>
        <v>#N/A</v>
      </c>
      <c r="U961" t="str">
        <f ca="1">(Sheet1!AM961)</f>
        <v>DC1MDB02</v>
      </c>
      <c r="V961" t="e">
        <f>(Sheet1!AC961)</f>
        <v>#VALUE!</v>
      </c>
      <c r="W961" t="e">
        <f>Sheet3!D961</f>
        <v>#VALUE!</v>
      </c>
      <c r="X961" t="e">
        <f>Sheet3!E961</f>
        <v>#VALUE!</v>
      </c>
      <c r="Y961" t="str">
        <f t="shared" si="84"/>
        <v/>
      </c>
      <c r="Z961" t="str">
        <f>IF(ISERROR(Sheet1!AI961),"",Sheet1!AI961)</f>
        <v/>
      </c>
      <c r="AA961" t="e">
        <f>IF(Sheet1!W961="Councillors",5120,IF(Sheet1!W961="Information Technology Services Dept.",1024,IF(Sheet1!W961="City Clerk and Solicitor Dept",1953,"No")))</f>
        <v>#VALUE!</v>
      </c>
      <c r="AB961" s="5" t="s">
        <v>96</v>
      </c>
      <c r="AC961" t="e">
        <f>IF(Sheet1!W961="Councillors",4608,IF(Sheet1!W961="Information Technology Services Dept.",921,IF(Sheet1!W961="City Clerk and Solicitor Dept",1855,"No")))</f>
        <v>#VALUE!</v>
      </c>
      <c r="AD961" t="e">
        <f t="shared" si="87"/>
        <v>#VALUE!</v>
      </c>
      <c r="AE961" t="str">
        <f ca="1">IF(Sheet1!AM961="DC1MDB01","DC1",IF(Sheet1!AM961="DC1MDB02","DC1",IF(Sheet1!AM961="DC1MDB03","DC1",IF(Sheet1!AM961="DC1MDB04","DC1",IF(Sheet1!AM961="DC1MDB05","DC1",IF(Sheet1!AM961="DC1MDB06","DC1",IF(Sheet1!AM961="DC1MDB07","DC1",IF(Sheet1!AM961="DC1MDB08","DC1",IF(Sheet1!AM961="DC1MDB09","DC1",IF(Sheet1!AM961="DC1MDB10","DC1",IF(Sheet1!AM961="DC4MDB01","DC4",IF(Sheet1!AM961="DC4MDB02","DC4",IF(Sheet1!AM961="DC4MDB03","DC4",IF(Sheet1!AM961="DC4MDB04","DC4",IF(Sheet1!AM961="DC4MDB05","DC4",IF(Sheet1!AM961="DC4MDB06","DC4",IF(Sheet1!AM961="DC4MDB07","DC4",IF(Sheet1!AM961="DC4MDB08","DC4",IF(Sheet1!AM961="DC4MDB09","DC4",IF(Sheet1!AM961="DC4MDB10","DC4","$False"))))))))))))))))))))</f>
        <v>DC1</v>
      </c>
      <c r="AF961" t="s">
        <v>35</v>
      </c>
      <c r="AG961" t="e">
        <f t="shared" si="88"/>
        <v>#VALUE!</v>
      </c>
      <c r="AH961" t="e">
        <f t="shared" si="89"/>
        <v>#VALUE!</v>
      </c>
      <c r="AI961" t="s">
        <v>11</v>
      </c>
      <c r="AJ961" t="s">
        <v>12</v>
      </c>
      <c r="AK961" t="s">
        <v>13</v>
      </c>
      <c r="AL961" t="s">
        <v>14</v>
      </c>
      <c r="AM961" t="s">
        <v>5</v>
      </c>
      <c r="AN961" t="s">
        <v>15</v>
      </c>
      <c r="AO961" t="s">
        <v>16</v>
      </c>
      <c r="AP961" t="s">
        <v>17</v>
      </c>
      <c r="AQ961" t="s">
        <v>18</v>
      </c>
      <c r="AR961" t="s">
        <v>19</v>
      </c>
    </row>
    <row r="962" spans="1:44" ht="13.5" customHeight="1">
      <c r="A962" s="7"/>
      <c r="B962" s="7"/>
      <c r="C962" s="7"/>
      <c r="D962" s="8"/>
      <c r="F962" s="9" t="str">
        <f>(Sheet1!AE962)</f>
        <v/>
      </c>
      <c r="G962" t="str">
        <f>IF(OR(Sheet1!AH962="Yes",Sheet1!AF962="Yes"),"\\CMFP538\"&amp;Sheet1!AK962,"")</f>
        <v/>
      </c>
      <c r="H962" t="str">
        <f>IF(G962="","",Sheet1!AK962)</f>
        <v/>
      </c>
      <c r="I962" t="str">
        <f>IF(G962="","",Sheet1!AJ962)</f>
        <v/>
      </c>
      <c r="J962" t="e">
        <f>PROPER(Sheet1!Z962)</f>
        <v>#VALUE!</v>
      </c>
      <c r="K962" t="e">
        <f>PROPER(TRIM(IF(ISERROR(Sheet1!N962),Sheet1!Q962,Sheet1!N962)))</f>
        <v>#VALUE!</v>
      </c>
      <c r="L962" t="e">
        <f>PROPER(Sheet1!V962)</f>
        <v>#VALUE!</v>
      </c>
      <c r="M962" t="str">
        <f>TRIM(IF(ISERROR(Sheet1!P962),"",Sheet1!P962))</f>
        <v/>
      </c>
      <c r="N962" s="6" t="e">
        <f>(Sheet1!AA962)</f>
        <v>#VALUE!</v>
      </c>
      <c r="O962" s="6" t="e">
        <f t="shared" si="85"/>
        <v>#VALUE!</v>
      </c>
      <c r="P962" s="6" t="e">
        <f>IF(Sheet1!X962="No","No",IF(Sheet1!X962="","No","Yes"))</f>
        <v>#VALUE!</v>
      </c>
      <c r="Q962" t="e">
        <f>(Sheet1!AB962)</f>
        <v>#VALUE!</v>
      </c>
      <c r="R962" s="6" t="e">
        <f>IF(Sheet1!F962=FALSE,Q962,Sheet1!G962&amp;Sheet1!F962)</f>
        <v>#VALUE!</v>
      </c>
      <c r="S962" s="6" t="e">
        <f t="shared" si="86"/>
        <v>#VALUE!</v>
      </c>
      <c r="T962" s="6" t="e">
        <f>IF(Sheet1!A962=0,"C=US;A= ;P=Regional Municip;O=Lisgar;S="&amp;K962&amp;";"&amp;"G="&amp;L962&amp;";"&amp;"I="&amp;M962&amp;";","C=US;A= ;P=Regional Municip;O=Lisgar;S="&amp;K962&amp;";"&amp;"G="&amp;L962&amp;Sheet1!A962&amp;";"&amp;"I="&amp;M962&amp;";")</f>
        <v>#N/A</v>
      </c>
      <c r="U962" t="str">
        <f ca="1">(Sheet1!AM962)</f>
        <v>DC1MDB08</v>
      </c>
      <c r="V962" t="e">
        <f>(Sheet1!AC962)</f>
        <v>#VALUE!</v>
      </c>
      <c r="W962" t="e">
        <f>Sheet3!D962</f>
        <v>#VALUE!</v>
      </c>
      <c r="X962" t="e">
        <f>Sheet3!E962</f>
        <v>#VALUE!</v>
      </c>
      <c r="Y962" t="str">
        <f t="shared" ref="Y962:Y1000" si="90">IF(G962="","","\\CMFP538\e$\USR\"&amp;N962)</f>
        <v/>
      </c>
      <c r="Z962" t="str">
        <f>IF(ISERROR(Sheet1!AI962),"",Sheet1!AI962)</f>
        <v/>
      </c>
      <c r="AA962" t="e">
        <f>IF(Sheet1!W962="Councillors",5120,IF(Sheet1!W962="Information Technology Services Dept.",1024,IF(Sheet1!W962="City Clerk and Solicitor Dept",1953,"No")))</f>
        <v>#VALUE!</v>
      </c>
      <c r="AB962" s="5" t="s">
        <v>96</v>
      </c>
      <c r="AC962" t="e">
        <f>IF(Sheet1!W962="Councillors",4608,IF(Sheet1!W962="Information Technology Services Dept.",921,IF(Sheet1!W962="City Clerk and Solicitor Dept",1855,"No")))</f>
        <v>#VALUE!</v>
      </c>
      <c r="AD962" t="e">
        <f t="shared" si="87"/>
        <v>#VALUE!</v>
      </c>
      <c r="AE962" t="str">
        <f ca="1">IF(Sheet1!AM962="DC1MDB01","DC1",IF(Sheet1!AM962="DC1MDB02","DC1",IF(Sheet1!AM962="DC1MDB03","DC1",IF(Sheet1!AM962="DC1MDB04","DC1",IF(Sheet1!AM962="DC1MDB05","DC1",IF(Sheet1!AM962="DC1MDB06","DC1",IF(Sheet1!AM962="DC1MDB07","DC1",IF(Sheet1!AM962="DC1MDB08","DC1",IF(Sheet1!AM962="DC1MDB09","DC1",IF(Sheet1!AM962="DC1MDB10","DC1",IF(Sheet1!AM962="DC4MDB01","DC4",IF(Sheet1!AM962="DC4MDB02","DC4",IF(Sheet1!AM962="DC4MDB03","DC4",IF(Sheet1!AM962="DC4MDB04","DC4",IF(Sheet1!AM962="DC4MDB05","DC4",IF(Sheet1!AM962="DC4MDB06","DC4",IF(Sheet1!AM962="DC4MDB07","DC4",IF(Sheet1!AM962="DC4MDB08","DC4",IF(Sheet1!AM962="DC4MDB09","DC4",IF(Sheet1!AM962="DC4MDB10","DC4","$False"))))))))))))))))))))</f>
        <v>DC1</v>
      </c>
      <c r="AF962" t="s">
        <v>35</v>
      </c>
      <c r="AG962" t="e">
        <f t="shared" si="88"/>
        <v>#VALUE!</v>
      </c>
      <c r="AH962" t="e">
        <f t="shared" si="89"/>
        <v>#VALUE!</v>
      </c>
      <c r="AI962" t="s">
        <v>11</v>
      </c>
      <c r="AJ962" t="s">
        <v>12</v>
      </c>
      <c r="AK962" t="s">
        <v>13</v>
      </c>
      <c r="AL962" t="s">
        <v>14</v>
      </c>
      <c r="AM962" t="s">
        <v>5</v>
      </c>
      <c r="AN962" t="s">
        <v>15</v>
      </c>
      <c r="AO962" t="s">
        <v>16</v>
      </c>
      <c r="AP962" t="s">
        <v>17</v>
      </c>
      <c r="AQ962" t="s">
        <v>18</v>
      </c>
      <c r="AR962" t="s">
        <v>19</v>
      </c>
    </row>
    <row r="963" spans="1:44" ht="13.5" customHeight="1">
      <c r="A963" s="7"/>
      <c r="B963" s="7"/>
      <c r="C963" s="7"/>
      <c r="D963" s="8"/>
      <c r="F963" s="9" t="str">
        <f>(Sheet1!AE963)</f>
        <v/>
      </c>
      <c r="G963" t="str">
        <f>IF(OR(Sheet1!AH963="Yes",Sheet1!AF963="Yes"),"\\CMFP538\"&amp;Sheet1!AK963,"")</f>
        <v/>
      </c>
      <c r="H963" t="str">
        <f>IF(G963="","",Sheet1!AK963)</f>
        <v/>
      </c>
      <c r="I963" t="str">
        <f>IF(G963="","",Sheet1!AJ963)</f>
        <v/>
      </c>
      <c r="J963" t="e">
        <f>PROPER(Sheet1!Z963)</f>
        <v>#VALUE!</v>
      </c>
      <c r="K963" t="e">
        <f>PROPER(TRIM(IF(ISERROR(Sheet1!N963),Sheet1!Q963,Sheet1!N963)))</f>
        <v>#VALUE!</v>
      </c>
      <c r="L963" t="e">
        <f>PROPER(Sheet1!V963)</f>
        <v>#VALUE!</v>
      </c>
      <c r="M963" t="str">
        <f>TRIM(IF(ISERROR(Sheet1!P963),"",Sheet1!P963))</f>
        <v/>
      </c>
      <c r="N963" s="6" t="e">
        <f>(Sheet1!AA963)</f>
        <v>#VALUE!</v>
      </c>
      <c r="O963" s="6" t="e">
        <f t="shared" ref="O963:O1000" si="91">LOWER(N963)</f>
        <v>#VALUE!</v>
      </c>
      <c r="P963" s="6" t="e">
        <f>IF(Sheet1!X963="No","No",IF(Sheet1!X963="","No","Yes"))</f>
        <v>#VALUE!</v>
      </c>
      <c r="Q963" t="e">
        <f>(Sheet1!AB963)</f>
        <v>#VALUE!</v>
      </c>
      <c r="R963" s="6" t="e">
        <f>IF(Sheet1!F963=FALSE,Q963,Sheet1!G963&amp;Sheet1!F963)</f>
        <v>#VALUE!</v>
      </c>
      <c r="S963" s="6" t="e">
        <f t="shared" ref="S963:S1000" si="92">"RFAX:"&amp;Q963</f>
        <v>#VALUE!</v>
      </c>
      <c r="T963" s="6" t="e">
        <f>IF(Sheet1!A963=0,"C=US;A= ;P=Regional Municip;O=Lisgar;S="&amp;K963&amp;";"&amp;"G="&amp;L963&amp;";"&amp;"I="&amp;M963&amp;";","C=US;A= ;P=Regional Municip;O=Lisgar;S="&amp;K963&amp;";"&amp;"G="&amp;L963&amp;Sheet1!A963&amp;";"&amp;"I="&amp;M963&amp;";")</f>
        <v>#N/A</v>
      </c>
      <c r="U963" t="str">
        <f ca="1">(Sheet1!AM963)</f>
        <v>DC1MDB03</v>
      </c>
      <c r="V963" t="e">
        <f>(Sheet1!AC963)</f>
        <v>#VALUE!</v>
      </c>
      <c r="W963" t="e">
        <f>Sheet3!D963</f>
        <v>#VALUE!</v>
      </c>
      <c r="X963" t="e">
        <f>Sheet3!E963</f>
        <v>#VALUE!</v>
      </c>
      <c r="Y963" t="str">
        <f t="shared" si="90"/>
        <v/>
      </c>
      <c r="Z963" t="str">
        <f>IF(ISERROR(Sheet1!AI963),"",Sheet1!AI963)</f>
        <v/>
      </c>
      <c r="AA963" t="e">
        <f>IF(Sheet1!W963="Councillors",5120,IF(Sheet1!W963="Information Technology Services Dept.",1024,IF(Sheet1!W963="City Clerk and Solicitor Dept",1953,"No")))</f>
        <v>#VALUE!</v>
      </c>
      <c r="AB963" s="5" t="s">
        <v>96</v>
      </c>
      <c r="AC963" t="e">
        <f>IF(Sheet1!W963="Councillors",4608,IF(Sheet1!W963="Information Technology Services Dept.",921,IF(Sheet1!W963="City Clerk and Solicitor Dept",1855,"No")))</f>
        <v>#VALUE!</v>
      </c>
      <c r="AD963" t="e">
        <f t="shared" ref="AD963:AD1000" si="93">IF(AC963&gt;="0","Yes","No")</f>
        <v>#VALUE!</v>
      </c>
      <c r="AE963" t="str">
        <f ca="1">IF(Sheet1!AM963="DC1MDB01","DC1",IF(Sheet1!AM963="DC1MDB02","DC1",IF(Sheet1!AM963="DC1MDB03","DC1",IF(Sheet1!AM963="DC1MDB04","DC1",IF(Sheet1!AM963="DC1MDB05","DC1",IF(Sheet1!AM963="DC1MDB06","DC1",IF(Sheet1!AM963="DC1MDB07","DC1",IF(Sheet1!AM963="DC1MDB08","DC1",IF(Sheet1!AM963="DC1MDB09","DC1",IF(Sheet1!AM963="DC1MDB10","DC1",IF(Sheet1!AM963="DC4MDB01","DC4",IF(Sheet1!AM963="DC4MDB02","DC4",IF(Sheet1!AM963="DC4MDB03","DC4",IF(Sheet1!AM963="DC4MDB04","DC4",IF(Sheet1!AM963="DC4MDB05","DC4",IF(Sheet1!AM963="DC4MDB06","DC4",IF(Sheet1!AM963="DC4MDB07","DC4",IF(Sheet1!AM963="DC4MDB08","DC4",IF(Sheet1!AM963="DC4MDB09","DC4",IF(Sheet1!AM963="DC4MDB10","DC4","$False"))))))))))))))))))))</f>
        <v>DC1</v>
      </c>
      <c r="AF963" t="s">
        <v>35</v>
      </c>
      <c r="AG963" t="e">
        <f t="shared" ref="AG963:AG1000" si="94">IF(AA963=5120,"5GB",IF(AA963=1024,"1GB",IF(AA963=1953,"2GB","512MB")))</f>
        <v>#VALUE!</v>
      </c>
      <c r="AH963" t="e">
        <f t="shared" ref="AH963:AH1000" si="95">IF(Q963="","","\&gt;C2C ArchiveOne Email Auto delete "&amp;AE963)</f>
        <v>#VALUE!</v>
      </c>
      <c r="AI963" t="s">
        <v>11</v>
      </c>
      <c r="AJ963" t="s">
        <v>12</v>
      </c>
      <c r="AK963" t="s">
        <v>13</v>
      </c>
      <c r="AL963" t="s">
        <v>14</v>
      </c>
      <c r="AM963" t="s">
        <v>5</v>
      </c>
      <c r="AN963" t="s">
        <v>15</v>
      </c>
      <c r="AO963" t="s">
        <v>16</v>
      </c>
      <c r="AP963" t="s">
        <v>17</v>
      </c>
      <c r="AQ963" t="s">
        <v>18</v>
      </c>
      <c r="AR963" t="s">
        <v>19</v>
      </c>
    </row>
    <row r="964" spans="1:44" ht="13.5" customHeight="1">
      <c r="A964" s="7"/>
      <c r="B964" s="7"/>
      <c r="C964" s="7"/>
      <c r="D964" s="8"/>
      <c r="F964" s="9" t="str">
        <f>(Sheet1!AE964)</f>
        <v/>
      </c>
      <c r="G964" t="str">
        <f>IF(OR(Sheet1!AH964="Yes",Sheet1!AF964="Yes"),"\\CMFP538\"&amp;Sheet1!AK964,"")</f>
        <v/>
      </c>
      <c r="H964" t="str">
        <f>IF(G964="","",Sheet1!AK964)</f>
        <v/>
      </c>
      <c r="I964" t="str">
        <f>IF(G964="","",Sheet1!AJ964)</f>
        <v/>
      </c>
      <c r="J964" t="e">
        <f>PROPER(Sheet1!Z964)</f>
        <v>#VALUE!</v>
      </c>
      <c r="K964" t="e">
        <f>PROPER(TRIM(IF(ISERROR(Sheet1!N964),Sheet1!Q964,Sheet1!N964)))</f>
        <v>#VALUE!</v>
      </c>
      <c r="L964" t="e">
        <f>PROPER(Sheet1!V964)</f>
        <v>#VALUE!</v>
      </c>
      <c r="M964" t="str">
        <f>TRIM(IF(ISERROR(Sheet1!P964),"",Sheet1!P964))</f>
        <v/>
      </c>
      <c r="N964" s="6" t="e">
        <f>(Sheet1!AA964)</f>
        <v>#VALUE!</v>
      </c>
      <c r="O964" s="6" t="e">
        <f t="shared" si="91"/>
        <v>#VALUE!</v>
      </c>
      <c r="P964" s="6" t="e">
        <f>IF(Sheet1!X964="No","No",IF(Sheet1!X964="","No","Yes"))</f>
        <v>#VALUE!</v>
      </c>
      <c r="Q964" t="e">
        <f>(Sheet1!AB964)</f>
        <v>#VALUE!</v>
      </c>
      <c r="R964" s="6" t="e">
        <f>IF(Sheet1!F964=FALSE,Q964,Sheet1!G964&amp;Sheet1!F964)</f>
        <v>#VALUE!</v>
      </c>
      <c r="S964" s="6" t="e">
        <f t="shared" si="92"/>
        <v>#VALUE!</v>
      </c>
      <c r="T964" s="6" t="e">
        <f>IF(Sheet1!A964=0,"C=US;A= ;P=Regional Municip;O=Lisgar;S="&amp;K964&amp;";"&amp;"G="&amp;L964&amp;";"&amp;"I="&amp;M964&amp;";","C=US;A= ;P=Regional Municip;O=Lisgar;S="&amp;K964&amp;";"&amp;"G="&amp;L964&amp;Sheet1!A964&amp;";"&amp;"I="&amp;M964&amp;";")</f>
        <v>#N/A</v>
      </c>
      <c r="U964" t="str">
        <f ca="1">(Sheet1!AM964)</f>
        <v>DC4MDB07</v>
      </c>
      <c r="V964" t="e">
        <f>(Sheet1!AC964)</f>
        <v>#VALUE!</v>
      </c>
      <c r="W964" t="e">
        <f>Sheet3!D964</f>
        <v>#VALUE!</v>
      </c>
      <c r="X964" t="e">
        <f>Sheet3!E964</f>
        <v>#VALUE!</v>
      </c>
      <c r="Y964" t="str">
        <f t="shared" si="90"/>
        <v/>
      </c>
      <c r="Z964" t="str">
        <f>IF(ISERROR(Sheet1!AI964),"",Sheet1!AI964)</f>
        <v/>
      </c>
      <c r="AA964" t="e">
        <f>IF(Sheet1!W964="Councillors",5120,IF(Sheet1!W964="Information Technology Services Dept.",1024,IF(Sheet1!W964="City Clerk and Solicitor Dept",1953,"No")))</f>
        <v>#VALUE!</v>
      </c>
      <c r="AB964" s="5" t="s">
        <v>96</v>
      </c>
      <c r="AC964" t="e">
        <f>IF(Sheet1!W964="Councillors",4608,IF(Sheet1!W964="Information Technology Services Dept.",921,IF(Sheet1!W964="City Clerk and Solicitor Dept",1855,"No")))</f>
        <v>#VALUE!</v>
      </c>
      <c r="AD964" t="e">
        <f t="shared" si="93"/>
        <v>#VALUE!</v>
      </c>
      <c r="AE964" t="str">
        <f ca="1">IF(Sheet1!AM964="DC1MDB01","DC1",IF(Sheet1!AM964="DC1MDB02","DC1",IF(Sheet1!AM964="DC1MDB03","DC1",IF(Sheet1!AM964="DC1MDB04","DC1",IF(Sheet1!AM964="DC1MDB05","DC1",IF(Sheet1!AM964="DC1MDB06","DC1",IF(Sheet1!AM964="DC1MDB07","DC1",IF(Sheet1!AM964="DC1MDB08","DC1",IF(Sheet1!AM964="DC1MDB09","DC1",IF(Sheet1!AM964="DC1MDB10","DC1",IF(Sheet1!AM964="DC4MDB01","DC4",IF(Sheet1!AM964="DC4MDB02","DC4",IF(Sheet1!AM964="DC4MDB03","DC4",IF(Sheet1!AM964="DC4MDB04","DC4",IF(Sheet1!AM964="DC4MDB05","DC4",IF(Sheet1!AM964="DC4MDB06","DC4",IF(Sheet1!AM964="DC4MDB07","DC4",IF(Sheet1!AM964="DC4MDB08","DC4",IF(Sheet1!AM964="DC4MDB09","DC4",IF(Sheet1!AM964="DC4MDB10","DC4","$False"))))))))))))))))))))</f>
        <v>DC4</v>
      </c>
      <c r="AF964" t="s">
        <v>35</v>
      </c>
      <c r="AG964" t="e">
        <f t="shared" si="94"/>
        <v>#VALUE!</v>
      </c>
      <c r="AH964" t="e">
        <f t="shared" si="95"/>
        <v>#VALUE!</v>
      </c>
      <c r="AI964" t="s">
        <v>11</v>
      </c>
      <c r="AJ964" t="s">
        <v>12</v>
      </c>
      <c r="AK964" t="s">
        <v>13</v>
      </c>
      <c r="AL964" t="s">
        <v>14</v>
      </c>
      <c r="AM964" t="s">
        <v>5</v>
      </c>
      <c r="AN964" t="s">
        <v>15</v>
      </c>
      <c r="AO964" t="s">
        <v>16</v>
      </c>
      <c r="AP964" t="s">
        <v>17</v>
      </c>
      <c r="AQ964" t="s">
        <v>18</v>
      </c>
      <c r="AR964" t="s">
        <v>19</v>
      </c>
    </row>
    <row r="965" spans="1:44" ht="13.5" customHeight="1">
      <c r="A965" s="7"/>
      <c r="B965" s="7"/>
      <c r="C965" s="7"/>
      <c r="D965" s="8"/>
      <c r="F965" s="9" t="str">
        <f>(Sheet1!AE965)</f>
        <v/>
      </c>
      <c r="G965" t="str">
        <f>IF(OR(Sheet1!AH965="Yes",Sheet1!AF965="Yes"),"\\CMFP538\"&amp;Sheet1!AK965,"")</f>
        <v/>
      </c>
      <c r="H965" t="str">
        <f>IF(G965="","",Sheet1!AK965)</f>
        <v/>
      </c>
      <c r="I965" t="str">
        <f>IF(G965="","",Sheet1!AJ965)</f>
        <v/>
      </c>
      <c r="J965" t="e">
        <f>PROPER(Sheet1!Z965)</f>
        <v>#VALUE!</v>
      </c>
      <c r="K965" t="e">
        <f>PROPER(TRIM(IF(ISERROR(Sheet1!N965),Sheet1!Q965,Sheet1!N965)))</f>
        <v>#VALUE!</v>
      </c>
      <c r="L965" t="e">
        <f>PROPER(Sheet1!V965)</f>
        <v>#VALUE!</v>
      </c>
      <c r="M965" t="str">
        <f>TRIM(IF(ISERROR(Sheet1!P965),"",Sheet1!P965))</f>
        <v/>
      </c>
      <c r="N965" s="6" t="e">
        <f>(Sheet1!AA965)</f>
        <v>#VALUE!</v>
      </c>
      <c r="O965" s="6" t="e">
        <f t="shared" si="91"/>
        <v>#VALUE!</v>
      </c>
      <c r="P965" s="6" t="e">
        <f>IF(Sheet1!X965="No","No",IF(Sheet1!X965="","No","Yes"))</f>
        <v>#VALUE!</v>
      </c>
      <c r="Q965" t="e">
        <f>(Sheet1!AB965)</f>
        <v>#VALUE!</v>
      </c>
      <c r="R965" s="6" t="e">
        <f>IF(Sheet1!F965=FALSE,Q965,Sheet1!G965&amp;Sheet1!F965)</f>
        <v>#VALUE!</v>
      </c>
      <c r="S965" s="6" t="e">
        <f t="shared" si="92"/>
        <v>#VALUE!</v>
      </c>
      <c r="T965" s="6" t="e">
        <f>IF(Sheet1!A965=0,"C=US;A= ;P=Regional Municip;O=Lisgar;S="&amp;K965&amp;";"&amp;"G="&amp;L965&amp;";"&amp;"I="&amp;M965&amp;";","C=US;A= ;P=Regional Municip;O=Lisgar;S="&amp;K965&amp;";"&amp;"G="&amp;L965&amp;Sheet1!A965&amp;";"&amp;"I="&amp;M965&amp;";")</f>
        <v>#N/A</v>
      </c>
      <c r="U965" t="str">
        <f ca="1">(Sheet1!AM965)</f>
        <v>DC4MDB02</v>
      </c>
      <c r="V965" t="e">
        <f>(Sheet1!AC965)</f>
        <v>#VALUE!</v>
      </c>
      <c r="W965" t="e">
        <f>Sheet3!D965</f>
        <v>#VALUE!</v>
      </c>
      <c r="X965" t="e">
        <f>Sheet3!E965</f>
        <v>#VALUE!</v>
      </c>
      <c r="Y965" t="str">
        <f t="shared" si="90"/>
        <v/>
      </c>
      <c r="Z965" t="str">
        <f>IF(ISERROR(Sheet1!AI965),"",Sheet1!AI965)</f>
        <v/>
      </c>
      <c r="AA965" t="e">
        <f>IF(Sheet1!W965="Councillors",5120,IF(Sheet1!W965="Information Technology Services Dept.",1024,IF(Sheet1!W965="City Clerk and Solicitor Dept",1953,"No")))</f>
        <v>#VALUE!</v>
      </c>
      <c r="AB965" s="5" t="s">
        <v>96</v>
      </c>
      <c r="AC965" t="e">
        <f>IF(Sheet1!W965="Councillors",4608,IF(Sheet1!W965="Information Technology Services Dept.",921,IF(Sheet1!W965="City Clerk and Solicitor Dept",1855,"No")))</f>
        <v>#VALUE!</v>
      </c>
      <c r="AD965" t="e">
        <f t="shared" si="93"/>
        <v>#VALUE!</v>
      </c>
      <c r="AE965" t="str">
        <f ca="1">IF(Sheet1!AM965="DC1MDB01","DC1",IF(Sheet1!AM965="DC1MDB02","DC1",IF(Sheet1!AM965="DC1MDB03","DC1",IF(Sheet1!AM965="DC1MDB04","DC1",IF(Sheet1!AM965="DC1MDB05","DC1",IF(Sheet1!AM965="DC1MDB06","DC1",IF(Sheet1!AM965="DC1MDB07","DC1",IF(Sheet1!AM965="DC1MDB08","DC1",IF(Sheet1!AM965="DC1MDB09","DC1",IF(Sheet1!AM965="DC1MDB10","DC1",IF(Sheet1!AM965="DC4MDB01","DC4",IF(Sheet1!AM965="DC4MDB02","DC4",IF(Sheet1!AM965="DC4MDB03","DC4",IF(Sheet1!AM965="DC4MDB04","DC4",IF(Sheet1!AM965="DC4MDB05","DC4",IF(Sheet1!AM965="DC4MDB06","DC4",IF(Sheet1!AM965="DC4MDB07","DC4",IF(Sheet1!AM965="DC4MDB08","DC4",IF(Sheet1!AM965="DC4MDB09","DC4",IF(Sheet1!AM965="DC4MDB10","DC4","$False"))))))))))))))))))))</f>
        <v>DC4</v>
      </c>
      <c r="AF965" t="s">
        <v>35</v>
      </c>
      <c r="AG965" t="e">
        <f t="shared" si="94"/>
        <v>#VALUE!</v>
      </c>
      <c r="AH965" t="e">
        <f t="shared" si="95"/>
        <v>#VALUE!</v>
      </c>
      <c r="AI965" t="s">
        <v>11</v>
      </c>
      <c r="AJ965" t="s">
        <v>12</v>
      </c>
      <c r="AK965" t="s">
        <v>13</v>
      </c>
      <c r="AL965" t="s">
        <v>14</v>
      </c>
      <c r="AM965" t="s">
        <v>5</v>
      </c>
      <c r="AN965" t="s">
        <v>15</v>
      </c>
      <c r="AO965" t="s">
        <v>16</v>
      </c>
      <c r="AP965" t="s">
        <v>17</v>
      </c>
      <c r="AQ965" t="s">
        <v>18</v>
      </c>
      <c r="AR965" t="s">
        <v>19</v>
      </c>
    </row>
    <row r="966" spans="1:44" ht="13.5" customHeight="1">
      <c r="A966" s="7"/>
      <c r="B966" s="7"/>
      <c r="C966" s="7"/>
      <c r="D966" s="8"/>
      <c r="F966" s="9" t="str">
        <f>(Sheet1!AE966)</f>
        <v/>
      </c>
      <c r="G966" t="str">
        <f>IF(OR(Sheet1!AH966="Yes",Sheet1!AF966="Yes"),"\\CMFP538\"&amp;Sheet1!AK966,"")</f>
        <v/>
      </c>
      <c r="H966" t="str">
        <f>IF(G966="","",Sheet1!AK966)</f>
        <v/>
      </c>
      <c r="I966" t="str">
        <f>IF(G966="","",Sheet1!AJ966)</f>
        <v/>
      </c>
      <c r="J966" t="e">
        <f>PROPER(Sheet1!Z966)</f>
        <v>#VALUE!</v>
      </c>
      <c r="K966" t="e">
        <f>PROPER(TRIM(IF(ISERROR(Sheet1!N966),Sheet1!Q966,Sheet1!N966)))</f>
        <v>#VALUE!</v>
      </c>
      <c r="L966" t="e">
        <f>PROPER(Sheet1!V966)</f>
        <v>#VALUE!</v>
      </c>
      <c r="M966" t="str">
        <f>TRIM(IF(ISERROR(Sheet1!P966),"",Sheet1!P966))</f>
        <v/>
      </c>
      <c r="N966" s="6" t="e">
        <f>(Sheet1!AA966)</f>
        <v>#VALUE!</v>
      </c>
      <c r="O966" s="6" t="e">
        <f t="shared" si="91"/>
        <v>#VALUE!</v>
      </c>
      <c r="P966" s="6" t="e">
        <f>IF(Sheet1!X966="No","No",IF(Sheet1!X966="","No","Yes"))</f>
        <v>#VALUE!</v>
      </c>
      <c r="Q966" t="e">
        <f>(Sheet1!AB966)</f>
        <v>#VALUE!</v>
      </c>
      <c r="R966" s="6" t="e">
        <f>IF(Sheet1!F966=FALSE,Q966,Sheet1!G966&amp;Sheet1!F966)</f>
        <v>#VALUE!</v>
      </c>
      <c r="S966" s="6" t="e">
        <f t="shared" si="92"/>
        <v>#VALUE!</v>
      </c>
      <c r="T966" s="6" t="e">
        <f>IF(Sheet1!A966=0,"C=US;A= ;P=Regional Municip;O=Lisgar;S="&amp;K966&amp;";"&amp;"G="&amp;L966&amp;";"&amp;"I="&amp;M966&amp;";","C=US;A= ;P=Regional Municip;O=Lisgar;S="&amp;K966&amp;";"&amp;"G="&amp;L966&amp;Sheet1!A966&amp;";"&amp;"I="&amp;M966&amp;";")</f>
        <v>#N/A</v>
      </c>
      <c r="U966" t="str">
        <f ca="1">(Sheet1!AM966)</f>
        <v>DC4MDB09</v>
      </c>
      <c r="V966" t="e">
        <f>(Sheet1!AC966)</f>
        <v>#VALUE!</v>
      </c>
      <c r="W966" t="e">
        <f>Sheet3!D966</f>
        <v>#VALUE!</v>
      </c>
      <c r="X966" t="e">
        <f>Sheet3!E966</f>
        <v>#VALUE!</v>
      </c>
      <c r="Y966" t="str">
        <f t="shared" si="90"/>
        <v/>
      </c>
      <c r="Z966" t="str">
        <f>IF(ISERROR(Sheet1!AI966),"",Sheet1!AI966)</f>
        <v/>
      </c>
      <c r="AA966" t="e">
        <f>IF(Sheet1!W966="Councillors",5120,IF(Sheet1!W966="Information Technology Services Dept.",1024,IF(Sheet1!W966="City Clerk and Solicitor Dept",1953,"No")))</f>
        <v>#VALUE!</v>
      </c>
      <c r="AB966" s="5" t="s">
        <v>96</v>
      </c>
      <c r="AC966" t="e">
        <f>IF(Sheet1!W966="Councillors",4608,IF(Sheet1!W966="Information Technology Services Dept.",921,IF(Sheet1!W966="City Clerk and Solicitor Dept",1855,"No")))</f>
        <v>#VALUE!</v>
      </c>
      <c r="AD966" t="e">
        <f t="shared" si="93"/>
        <v>#VALUE!</v>
      </c>
      <c r="AE966" t="str">
        <f ca="1">IF(Sheet1!AM966="DC1MDB01","DC1",IF(Sheet1!AM966="DC1MDB02","DC1",IF(Sheet1!AM966="DC1MDB03","DC1",IF(Sheet1!AM966="DC1MDB04","DC1",IF(Sheet1!AM966="DC1MDB05","DC1",IF(Sheet1!AM966="DC1MDB06","DC1",IF(Sheet1!AM966="DC1MDB07","DC1",IF(Sheet1!AM966="DC1MDB08","DC1",IF(Sheet1!AM966="DC1MDB09","DC1",IF(Sheet1!AM966="DC1MDB10","DC1",IF(Sheet1!AM966="DC4MDB01","DC4",IF(Sheet1!AM966="DC4MDB02","DC4",IF(Sheet1!AM966="DC4MDB03","DC4",IF(Sheet1!AM966="DC4MDB04","DC4",IF(Sheet1!AM966="DC4MDB05","DC4",IF(Sheet1!AM966="DC4MDB06","DC4",IF(Sheet1!AM966="DC4MDB07","DC4",IF(Sheet1!AM966="DC4MDB08","DC4",IF(Sheet1!AM966="DC4MDB09","DC4",IF(Sheet1!AM966="DC4MDB10","DC4","$False"))))))))))))))))))))</f>
        <v>DC4</v>
      </c>
      <c r="AF966" t="s">
        <v>35</v>
      </c>
      <c r="AG966" t="e">
        <f t="shared" si="94"/>
        <v>#VALUE!</v>
      </c>
      <c r="AH966" t="e">
        <f t="shared" si="95"/>
        <v>#VALUE!</v>
      </c>
      <c r="AI966" t="s">
        <v>11</v>
      </c>
      <c r="AJ966" t="s">
        <v>12</v>
      </c>
      <c r="AK966" t="s">
        <v>13</v>
      </c>
      <c r="AL966" t="s">
        <v>14</v>
      </c>
      <c r="AM966" t="s">
        <v>5</v>
      </c>
      <c r="AN966" t="s">
        <v>15</v>
      </c>
      <c r="AO966" t="s">
        <v>16</v>
      </c>
      <c r="AP966" t="s">
        <v>17</v>
      </c>
      <c r="AQ966" t="s">
        <v>18</v>
      </c>
      <c r="AR966" t="s">
        <v>19</v>
      </c>
    </row>
    <row r="967" spans="1:44" ht="13.5" customHeight="1">
      <c r="A967" s="7"/>
      <c r="B967" s="7"/>
      <c r="C967" s="7"/>
      <c r="D967" s="8"/>
      <c r="F967" s="9" t="str">
        <f>(Sheet1!AE967)</f>
        <v/>
      </c>
      <c r="G967" t="str">
        <f>IF(OR(Sheet1!AH967="Yes",Sheet1!AF967="Yes"),"\\CMFP538\"&amp;Sheet1!AK967,"")</f>
        <v/>
      </c>
      <c r="H967" t="str">
        <f>IF(G967="","",Sheet1!AK967)</f>
        <v/>
      </c>
      <c r="I967" t="str">
        <f>IF(G967="","",Sheet1!AJ967)</f>
        <v/>
      </c>
      <c r="J967" t="e">
        <f>PROPER(Sheet1!Z967)</f>
        <v>#VALUE!</v>
      </c>
      <c r="K967" t="e">
        <f>PROPER(TRIM(IF(ISERROR(Sheet1!N967),Sheet1!Q967,Sheet1!N967)))</f>
        <v>#VALUE!</v>
      </c>
      <c r="L967" t="e">
        <f>PROPER(Sheet1!V967)</f>
        <v>#VALUE!</v>
      </c>
      <c r="M967" t="str">
        <f>TRIM(IF(ISERROR(Sheet1!P967),"",Sheet1!P967))</f>
        <v/>
      </c>
      <c r="N967" s="6" t="e">
        <f>(Sheet1!AA967)</f>
        <v>#VALUE!</v>
      </c>
      <c r="O967" s="6" t="e">
        <f t="shared" si="91"/>
        <v>#VALUE!</v>
      </c>
      <c r="P967" s="6" t="e">
        <f>IF(Sheet1!X967="No","No",IF(Sheet1!X967="","No","Yes"))</f>
        <v>#VALUE!</v>
      </c>
      <c r="Q967" t="e">
        <f>(Sheet1!AB967)</f>
        <v>#VALUE!</v>
      </c>
      <c r="R967" s="6" t="e">
        <f>IF(Sheet1!F967=FALSE,Q967,Sheet1!G967&amp;Sheet1!F967)</f>
        <v>#VALUE!</v>
      </c>
      <c r="S967" s="6" t="e">
        <f t="shared" si="92"/>
        <v>#VALUE!</v>
      </c>
      <c r="T967" s="6" t="e">
        <f>IF(Sheet1!A967=0,"C=US;A= ;P=Regional Municip;O=Lisgar;S="&amp;K967&amp;";"&amp;"G="&amp;L967&amp;";"&amp;"I="&amp;M967&amp;";","C=US;A= ;P=Regional Municip;O=Lisgar;S="&amp;K967&amp;";"&amp;"G="&amp;L967&amp;Sheet1!A967&amp;";"&amp;"I="&amp;M967&amp;";")</f>
        <v>#N/A</v>
      </c>
      <c r="U967" t="str">
        <f ca="1">(Sheet1!AM967)</f>
        <v>DC4MDB07</v>
      </c>
      <c r="V967" t="e">
        <f>(Sheet1!AC967)</f>
        <v>#VALUE!</v>
      </c>
      <c r="W967" t="e">
        <f>Sheet3!D967</f>
        <v>#VALUE!</v>
      </c>
      <c r="X967" t="e">
        <f>Sheet3!E967</f>
        <v>#VALUE!</v>
      </c>
      <c r="Y967" t="str">
        <f t="shared" si="90"/>
        <v/>
      </c>
      <c r="Z967" t="str">
        <f>IF(ISERROR(Sheet1!AI967),"",Sheet1!AI967)</f>
        <v/>
      </c>
      <c r="AA967" t="e">
        <f>IF(Sheet1!W967="Councillors",5120,IF(Sheet1!W967="Information Technology Services Dept.",1024,IF(Sheet1!W967="City Clerk and Solicitor Dept",1953,"No")))</f>
        <v>#VALUE!</v>
      </c>
      <c r="AB967" s="5" t="s">
        <v>96</v>
      </c>
      <c r="AC967" t="e">
        <f>IF(Sheet1!W967="Councillors",4608,IF(Sheet1!W967="Information Technology Services Dept.",921,IF(Sheet1!W967="City Clerk and Solicitor Dept",1855,"No")))</f>
        <v>#VALUE!</v>
      </c>
      <c r="AD967" t="e">
        <f t="shared" si="93"/>
        <v>#VALUE!</v>
      </c>
      <c r="AE967" t="str">
        <f ca="1">IF(Sheet1!AM967="DC1MDB01","DC1",IF(Sheet1!AM967="DC1MDB02","DC1",IF(Sheet1!AM967="DC1MDB03","DC1",IF(Sheet1!AM967="DC1MDB04","DC1",IF(Sheet1!AM967="DC1MDB05","DC1",IF(Sheet1!AM967="DC1MDB06","DC1",IF(Sheet1!AM967="DC1MDB07","DC1",IF(Sheet1!AM967="DC1MDB08","DC1",IF(Sheet1!AM967="DC1MDB09","DC1",IF(Sheet1!AM967="DC1MDB10","DC1",IF(Sheet1!AM967="DC4MDB01","DC4",IF(Sheet1!AM967="DC4MDB02","DC4",IF(Sheet1!AM967="DC4MDB03","DC4",IF(Sheet1!AM967="DC4MDB04","DC4",IF(Sheet1!AM967="DC4MDB05","DC4",IF(Sheet1!AM967="DC4MDB06","DC4",IF(Sheet1!AM967="DC4MDB07","DC4",IF(Sheet1!AM967="DC4MDB08","DC4",IF(Sheet1!AM967="DC4MDB09","DC4",IF(Sheet1!AM967="DC4MDB10","DC4","$False"))))))))))))))))))))</f>
        <v>DC4</v>
      </c>
      <c r="AF967" t="s">
        <v>35</v>
      </c>
      <c r="AG967" t="e">
        <f t="shared" si="94"/>
        <v>#VALUE!</v>
      </c>
      <c r="AH967" t="e">
        <f t="shared" si="95"/>
        <v>#VALUE!</v>
      </c>
      <c r="AI967" t="s">
        <v>11</v>
      </c>
      <c r="AJ967" t="s">
        <v>12</v>
      </c>
      <c r="AK967" t="s">
        <v>13</v>
      </c>
      <c r="AL967" t="s">
        <v>14</v>
      </c>
      <c r="AM967" t="s">
        <v>5</v>
      </c>
      <c r="AN967" t="s">
        <v>15</v>
      </c>
      <c r="AO967" t="s">
        <v>16</v>
      </c>
      <c r="AP967" t="s">
        <v>17</v>
      </c>
      <c r="AQ967" t="s">
        <v>18</v>
      </c>
      <c r="AR967" t="s">
        <v>19</v>
      </c>
    </row>
    <row r="968" spans="1:44" ht="13.5" customHeight="1">
      <c r="A968" s="7"/>
      <c r="B968" s="7"/>
      <c r="C968" s="7"/>
      <c r="D968" s="8"/>
      <c r="F968" s="9" t="str">
        <f>(Sheet1!AE968)</f>
        <v/>
      </c>
      <c r="G968" t="str">
        <f>IF(OR(Sheet1!AH968="Yes",Sheet1!AF968="Yes"),"\\CMFP538\"&amp;Sheet1!AK968,"")</f>
        <v/>
      </c>
      <c r="H968" t="str">
        <f>IF(G968="","",Sheet1!AK968)</f>
        <v/>
      </c>
      <c r="I968" t="str">
        <f>IF(G968="","",Sheet1!AJ968)</f>
        <v/>
      </c>
      <c r="J968" t="e">
        <f>PROPER(Sheet1!Z968)</f>
        <v>#VALUE!</v>
      </c>
      <c r="K968" t="e">
        <f>PROPER(TRIM(IF(ISERROR(Sheet1!N968),Sheet1!Q968,Sheet1!N968)))</f>
        <v>#VALUE!</v>
      </c>
      <c r="L968" t="e">
        <f>PROPER(Sheet1!V968)</f>
        <v>#VALUE!</v>
      </c>
      <c r="M968" t="str">
        <f>TRIM(IF(ISERROR(Sheet1!P968),"",Sheet1!P968))</f>
        <v/>
      </c>
      <c r="N968" s="6" t="e">
        <f>(Sheet1!AA968)</f>
        <v>#VALUE!</v>
      </c>
      <c r="O968" s="6" t="e">
        <f t="shared" si="91"/>
        <v>#VALUE!</v>
      </c>
      <c r="P968" s="6" t="e">
        <f>IF(Sheet1!X968="No","No",IF(Sheet1!X968="","No","Yes"))</f>
        <v>#VALUE!</v>
      </c>
      <c r="Q968" t="e">
        <f>(Sheet1!AB968)</f>
        <v>#VALUE!</v>
      </c>
      <c r="R968" s="6" t="e">
        <f>IF(Sheet1!F968=FALSE,Q968,Sheet1!G968&amp;Sheet1!F968)</f>
        <v>#VALUE!</v>
      </c>
      <c r="S968" s="6" t="e">
        <f t="shared" si="92"/>
        <v>#VALUE!</v>
      </c>
      <c r="T968" s="6" t="e">
        <f>IF(Sheet1!A968=0,"C=US;A= ;P=Regional Municip;O=Lisgar;S="&amp;K968&amp;";"&amp;"G="&amp;L968&amp;";"&amp;"I="&amp;M968&amp;";","C=US;A= ;P=Regional Municip;O=Lisgar;S="&amp;K968&amp;";"&amp;"G="&amp;L968&amp;Sheet1!A968&amp;";"&amp;"I="&amp;M968&amp;";")</f>
        <v>#N/A</v>
      </c>
      <c r="U968" t="str">
        <f ca="1">(Sheet1!AM968)</f>
        <v>DC1MDB09</v>
      </c>
      <c r="V968" t="e">
        <f>(Sheet1!AC968)</f>
        <v>#VALUE!</v>
      </c>
      <c r="W968" t="e">
        <f>Sheet3!D968</f>
        <v>#VALUE!</v>
      </c>
      <c r="X968" t="e">
        <f>Sheet3!E968</f>
        <v>#VALUE!</v>
      </c>
      <c r="Y968" t="str">
        <f t="shared" si="90"/>
        <v/>
      </c>
      <c r="Z968" t="str">
        <f>IF(ISERROR(Sheet1!AI968),"",Sheet1!AI968)</f>
        <v/>
      </c>
      <c r="AA968" t="e">
        <f>IF(Sheet1!W968="Councillors",5120,IF(Sheet1!W968="Information Technology Services Dept.",1024,IF(Sheet1!W968="City Clerk and Solicitor Dept",1953,"No")))</f>
        <v>#VALUE!</v>
      </c>
      <c r="AB968" s="5" t="s">
        <v>96</v>
      </c>
      <c r="AC968" t="e">
        <f>IF(Sheet1!W968="Councillors",4608,IF(Sheet1!W968="Information Technology Services Dept.",921,IF(Sheet1!W968="City Clerk and Solicitor Dept",1855,"No")))</f>
        <v>#VALUE!</v>
      </c>
      <c r="AD968" t="e">
        <f t="shared" si="93"/>
        <v>#VALUE!</v>
      </c>
      <c r="AE968" t="str">
        <f ca="1">IF(Sheet1!AM968="DC1MDB01","DC1",IF(Sheet1!AM968="DC1MDB02","DC1",IF(Sheet1!AM968="DC1MDB03","DC1",IF(Sheet1!AM968="DC1MDB04","DC1",IF(Sheet1!AM968="DC1MDB05","DC1",IF(Sheet1!AM968="DC1MDB06","DC1",IF(Sheet1!AM968="DC1MDB07","DC1",IF(Sheet1!AM968="DC1MDB08","DC1",IF(Sheet1!AM968="DC1MDB09","DC1",IF(Sheet1!AM968="DC1MDB10","DC1",IF(Sheet1!AM968="DC4MDB01","DC4",IF(Sheet1!AM968="DC4MDB02","DC4",IF(Sheet1!AM968="DC4MDB03","DC4",IF(Sheet1!AM968="DC4MDB04","DC4",IF(Sheet1!AM968="DC4MDB05","DC4",IF(Sheet1!AM968="DC4MDB06","DC4",IF(Sheet1!AM968="DC4MDB07","DC4",IF(Sheet1!AM968="DC4MDB08","DC4",IF(Sheet1!AM968="DC4MDB09","DC4",IF(Sheet1!AM968="DC4MDB10","DC4","$False"))))))))))))))))))))</f>
        <v>DC1</v>
      </c>
      <c r="AF968" t="s">
        <v>35</v>
      </c>
      <c r="AG968" t="e">
        <f t="shared" si="94"/>
        <v>#VALUE!</v>
      </c>
      <c r="AH968" t="e">
        <f t="shared" si="95"/>
        <v>#VALUE!</v>
      </c>
      <c r="AI968" t="s">
        <v>11</v>
      </c>
      <c r="AJ968" t="s">
        <v>12</v>
      </c>
      <c r="AK968" t="s">
        <v>13</v>
      </c>
      <c r="AL968" t="s">
        <v>14</v>
      </c>
      <c r="AM968" t="s">
        <v>5</v>
      </c>
      <c r="AN968" t="s">
        <v>15</v>
      </c>
      <c r="AO968" t="s">
        <v>16</v>
      </c>
      <c r="AP968" t="s">
        <v>17</v>
      </c>
      <c r="AQ968" t="s">
        <v>18</v>
      </c>
      <c r="AR968" t="s">
        <v>19</v>
      </c>
    </row>
    <row r="969" spans="1:44" ht="13.5" customHeight="1">
      <c r="A969" s="7"/>
      <c r="B969" s="7"/>
      <c r="C969" s="7"/>
      <c r="D969" s="8"/>
      <c r="F969" s="9" t="str">
        <f>(Sheet1!AE969)</f>
        <v/>
      </c>
      <c r="G969" t="str">
        <f>IF(OR(Sheet1!AH969="Yes",Sheet1!AF969="Yes"),"\\CMFP538\"&amp;Sheet1!AK969,"")</f>
        <v/>
      </c>
      <c r="H969" t="str">
        <f>IF(G969="","",Sheet1!AK969)</f>
        <v/>
      </c>
      <c r="I969" t="str">
        <f>IF(G969="","",Sheet1!AJ969)</f>
        <v/>
      </c>
      <c r="J969" t="e">
        <f>PROPER(Sheet1!Z969)</f>
        <v>#VALUE!</v>
      </c>
      <c r="K969" t="e">
        <f>PROPER(TRIM(IF(ISERROR(Sheet1!N969),Sheet1!Q969,Sheet1!N969)))</f>
        <v>#VALUE!</v>
      </c>
      <c r="L969" t="e">
        <f>PROPER(Sheet1!V969)</f>
        <v>#VALUE!</v>
      </c>
      <c r="M969" t="str">
        <f>TRIM(IF(ISERROR(Sheet1!P969),"",Sheet1!P969))</f>
        <v/>
      </c>
      <c r="N969" s="6" t="e">
        <f>(Sheet1!AA969)</f>
        <v>#VALUE!</v>
      </c>
      <c r="O969" s="6" t="e">
        <f t="shared" si="91"/>
        <v>#VALUE!</v>
      </c>
      <c r="P969" s="6" t="e">
        <f>IF(Sheet1!X969="No","No",IF(Sheet1!X969="","No","Yes"))</f>
        <v>#VALUE!</v>
      </c>
      <c r="Q969" t="e">
        <f>(Sheet1!AB969)</f>
        <v>#VALUE!</v>
      </c>
      <c r="R969" s="6" t="e">
        <f>IF(Sheet1!F969=FALSE,Q969,Sheet1!G969&amp;Sheet1!F969)</f>
        <v>#VALUE!</v>
      </c>
      <c r="S969" s="6" t="e">
        <f t="shared" si="92"/>
        <v>#VALUE!</v>
      </c>
      <c r="T969" s="6" t="e">
        <f>IF(Sheet1!A969=0,"C=US;A= ;P=Regional Municip;O=Lisgar;S="&amp;K969&amp;";"&amp;"G="&amp;L969&amp;";"&amp;"I="&amp;M969&amp;";","C=US;A= ;P=Regional Municip;O=Lisgar;S="&amp;K969&amp;";"&amp;"G="&amp;L969&amp;Sheet1!A969&amp;";"&amp;"I="&amp;M969&amp;";")</f>
        <v>#N/A</v>
      </c>
      <c r="U969" t="str">
        <f ca="1">(Sheet1!AM969)</f>
        <v>DC1MDB03</v>
      </c>
      <c r="V969" t="e">
        <f>(Sheet1!AC969)</f>
        <v>#VALUE!</v>
      </c>
      <c r="W969" t="e">
        <f>Sheet3!D969</f>
        <v>#VALUE!</v>
      </c>
      <c r="X969" t="e">
        <f>Sheet3!E969</f>
        <v>#VALUE!</v>
      </c>
      <c r="Y969" t="str">
        <f t="shared" si="90"/>
        <v/>
      </c>
      <c r="Z969" t="str">
        <f>IF(ISERROR(Sheet1!AI969),"",Sheet1!AI969)</f>
        <v/>
      </c>
      <c r="AA969" t="e">
        <f>IF(Sheet1!W969="Councillors",5120,IF(Sheet1!W969="Information Technology Services Dept.",1024,IF(Sheet1!W969="City Clerk and Solicitor Dept",1953,"No")))</f>
        <v>#VALUE!</v>
      </c>
      <c r="AB969" s="5" t="s">
        <v>96</v>
      </c>
      <c r="AC969" t="e">
        <f>IF(Sheet1!W969="Councillors",4608,IF(Sheet1!W969="Information Technology Services Dept.",921,IF(Sheet1!W969="City Clerk and Solicitor Dept",1855,"No")))</f>
        <v>#VALUE!</v>
      </c>
      <c r="AD969" t="e">
        <f t="shared" si="93"/>
        <v>#VALUE!</v>
      </c>
      <c r="AE969" t="str">
        <f ca="1">IF(Sheet1!AM969="DC1MDB01","DC1",IF(Sheet1!AM969="DC1MDB02","DC1",IF(Sheet1!AM969="DC1MDB03","DC1",IF(Sheet1!AM969="DC1MDB04","DC1",IF(Sheet1!AM969="DC1MDB05","DC1",IF(Sheet1!AM969="DC1MDB06","DC1",IF(Sheet1!AM969="DC1MDB07","DC1",IF(Sheet1!AM969="DC1MDB08","DC1",IF(Sheet1!AM969="DC1MDB09","DC1",IF(Sheet1!AM969="DC1MDB10","DC1",IF(Sheet1!AM969="DC4MDB01","DC4",IF(Sheet1!AM969="DC4MDB02","DC4",IF(Sheet1!AM969="DC4MDB03","DC4",IF(Sheet1!AM969="DC4MDB04","DC4",IF(Sheet1!AM969="DC4MDB05","DC4",IF(Sheet1!AM969="DC4MDB06","DC4",IF(Sheet1!AM969="DC4MDB07","DC4",IF(Sheet1!AM969="DC4MDB08","DC4",IF(Sheet1!AM969="DC4MDB09","DC4",IF(Sheet1!AM969="DC4MDB10","DC4","$False"))))))))))))))))))))</f>
        <v>DC1</v>
      </c>
      <c r="AF969" t="s">
        <v>35</v>
      </c>
      <c r="AG969" t="e">
        <f t="shared" si="94"/>
        <v>#VALUE!</v>
      </c>
      <c r="AH969" t="e">
        <f t="shared" si="95"/>
        <v>#VALUE!</v>
      </c>
      <c r="AI969" t="s">
        <v>11</v>
      </c>
      <c r="AJ969" t="s">
        <v>12</v>
      </c>
      <c r="AK969" t="s">
        <v>13</v>
      </c>
      <c r="AL969" t="s">
        <v>14</v>
      </c>
      <c r="AM969" t="s">
        <v>5</v>
      </c>
      <c r="AN969" t="s">
        <v>15</v>
      </c>
      <c r="AO969" t="s">
        <v>16</v>
      </c>
      <c r="AP969" t="s">
        <v>17</v>
      </c>
      <c r="AQ969" t="s">
        <v>18</v>
      </c>
      <c r="AR969" t="s">
        <v>19</v>
      </c>
    </row>
    <row r="970" spans="1:44" ht="13.5" customHeight="1">
      <c r="A970" s="7"/>
      <c r="B970" s="7"/>
      <c r="C970" s="7"/>
      <c r="D970" s="8"/>
      <c r="F970" s="9" t="str">
        <f>(Sheet1!AE970)</f>
        <v/>
      </c>
      <c r="G970" t="str">
        <f>IF(OR(Sheet1!AH970="Yes",Sheet1!AF970="Yes"),"\\CMFP538\"&amp;Sheet1!AK970,"")</f>
        <v/>
      </c>
      <c r="H970" t="str">
        <f>IF(G970="","",Sheet1!AK970)</f>
        <v/>
      </c>
      <c r="I970" t="str">
        <f>IF(G970="","",Sheet1!AJ970)</f>
        <v/>
      </c>
      <c r="J970" t="e">
        <f>PROPER(Sheet1!Z970)</f>
        <v>#VALUE!</v>
      </c>
      <c r="K970" t="e">
        <f>PROPER(TRIM(IF(ISERROR(Sheet1!N970),Sheet1!Q970,Sheet1!N970)))</f>
        <v>#VALUE!</v>
      </c>
      <c r="L970" t="e">
        <f>PROPER(Sheet1!V970)</f>
        <v>#VALUE!</v>
      </c>
      <c r="M970" t="str">
        <f>TRIM(IF(ISERROR(Sheet1!P970),"",Sheet1!P970))</f>
        <v/>
      </c>
      <c r="N970" s="6" t="e">
        <f>(Sheet1!AA970)</f>
        <v>#VALUE!</v>
      </c>
      <c r="O970" s="6" t="e">
        <f t="shared" si="91"/>
        <v>#VALUE!</v>
      </c>
      <c r="P970" s="6" t="e">
        <f>IF(Sheet1!X970="No","No",IF(Sheet1!X970="","No","Yes"))</f>
        <v>#VALUE!</v>
      </c>
      <c r="Q970" t="e">
        <f>(Sheet1!AB970)</f>
        <v>#VALUE!</v>
      </c>
      <c r="R970" s="6" t="e">
        <f>IF(Sheet1!F970=FALSE,Q970,Sheet1!G970&amp;Sheet1!F970)</f>
        <v>#VALUE!</v>
      </c>
      <c r="S970" s="6" t="e">
        <f t="shared" si="92"/>
        <v>#VALUE!</v>
      </c>
      <c r="T970" s="6" t="e">
        <f>IF(Sheet1!A970=0,"C=US;A= ;P=Regional Municip;O=Lisgar;S="&amp;K970&amp;";"&amp;"G="&amp;L970&amp;";"&amp;"I="&amp;M970&amp;";","C=US;A= ;P=Regional Municip;O=Lisgar;S="&amp;K970&amp;";"&amp;"G="&amp;L970&amp;Sheet1!A970&amp;";"&amp;"I="&amp;M970&amp;";")</f>
        <v>#N/A</v>
      </c>
      <c r="U970" t="str">
        <f ca="1">(Sheet1!AM970)</f>
        <v>DC4MDB08</v>
      </c>
      <c r="V970" t="e">
        <f>(Sheet1!AC970)</f>
        <v>#VALUE!</v>
      </c>
      <c r="W970" t="e">
        <f>Sheet3!D970</f>
        <v>#VALUE!</v>
      </c>
      <c r="X970" t="e">
        <f>Sheet3!E970</f>
        <v>#VALUE!</v>
      </c>
      <c r="Y970" t="str">
        <f t="shared" si="90"/>
        <v/>
      </c>
      <c r="Z970" t="str">
        <f>IF(ISERROR(Sheet1!AI970),"",Sheet1!AI970)</f>
        <v/>
      </c>
      <c r="AA970" t="e">
        <f>IF(Sheet1!W970="Councillors",5120,IF(Sheet1!W970="Information Technology Services Dept.",1024,IF(Sheet1!W970="City Clerk and Solicitor Dept",1953,"No")))</f>
        <v>#VALUE!</v>
      </c>
      <c r="AB970" s="5" t="s">
        <v>96</v>
      </c>
      <c r="AC970" t="e">
        <f>IF(Sheet1!W970="Councillors",4608,IF(Sheet1!W970="Information Technology Services Dept.",921,IF(Sheet1!W970="City Clerk and Solicitor Dept",1855,"No")))</f>
        <v>#VALUE!</v>
      </c>
      <c r="AD970" t="e">
        <f t="shared" si="93"/>
        <v>#VALUE!</v>
      </c>
      <c r="AE970" t="str">
        <f ca="1">IF(Sheet1!AM970="DC1MDB01","DC1",IF(Sheet1!AM970="DC1MDB02","DC1",IF(Sheet1!AM970="DC1MDB03","DC1",IF(Sheet1!AM970="DC1MDB04","DC1",IF(Sheet1!AM970="DC1MDB05","DC1",IF(Sheet1!AM970="DC1MDB06","DC1",IF(Sheet1!AM970="DC1MDB07","DC1",IF(Sheet1!AM970="DC1MDB08","DC1",IF(Sheet1!AM970="DC1MDB09","DC1",IF(Sheet1!AM970="DC1MDB10","DC1",IF(Sheet1!AM970="DC4MDB01","DC4",IF(Sheet1!AM970="DC4MDB02","DC4",IF(Sheet1!AM970="DC4MDB03","DC4",IF(Sheet1!AM970="DC4MDB04","DC4",IF(Sheet1!AM970="DC4MDB05","DC4",IF(Sheet1!AM970="DC4MDB06","DC4",IF(Sheet1!AM970="DC4MDB07","DC4",IF(Sheet1!AM970="DC4MDB08","DC4",IF(Sheet1!AM970="DC4MDB09","DC4",IF(Sheet1!AM970="DC4MDB10","DC4","$False"))))))))))))))))))))</f>
        <v>DC4</v>
      </c>
      <c r="AF970" t="s">
        <v>35</v>
      </c>
      <c r="AG970" t="e">
        <f t="shared" si="94"/>
        <v>#VALUE!</v>
      </c>
      <c r="AH970" t="e">
        <f t="shared" si="95"/>
        <v>#VALUE!</v>
      </c>
      <c r="AI970" t="s">
        <v>11</v>
      </c>
      <c r="AJ970" t="s">
        <v>12</v>
      </c>
      <c r="AK970" t="s">
        <v>13</v>
      </c>
      <c r="AL970" t="s">
        <v>14</v>
      </c>
      <c r="AM970" t="s">
        <v>5</v>
      </c>
      <c r="AN970" t="s">
        <v>15</v>
      </c>
      <c r="AO970" t="s">
        <v>16</v>
      </c>
      <c r="AP970" t="s">
        <v>17</v>
      </c>
      <c r="AQ970" t="s">
        <v>18</v>
      </c>
      <c r="AR970" t="s">
        <v>19</v>
      </c>
    </row>
    <row r="971" spans="1:44" ht="13.5" customHeight="1">
      <c r="A971" s="7"/>
      <c r="B971" s="7"/>
      <c r="C971" s="7"/>
      <c r="D971" s="8"/>
      <c r="F971" s="9" t="str">
        <f>(Sheet1!AE971)</f>
        <v/>
      </c>
      <c r="G971" t="str">
        <f>IF(OR(Sheet1!AH971="Yes",Sheet1!AF971="Yes"),"\\CMFP538\"&amp;Sheet1!AK971,"")</f>
        <v/>
      </c>
      <c r="H971" t="str">
        <f>IF(G971="","",Sheet1!AK971)</f>
        <v/>
      </c>
      <c r="I971" t="str">
        <f>IF(G971="","",Sheet1!AJ971)</f>
        <v/>
      </c>
      <c r="J971" t="e">
        <f>PROPER(Sheet1!Z971)</f>
        <v>#VALUE!</v>
      </c>
      <c r="K971" t="e">
        <f>PROPER(TRIM(IF(ISERROR(Sheet1!N971),Sheet1!Q971,Sheet1!N971)))</f>
        <v>#VALUE!</v>
      </c>
      <c r="L971" t="e">
        <f>PROPER(Sheet1!V971)</f>
        <v>#VALUE!</v>
      </c>
      <c r="M971" t="str">
        <f>TRIM(IF(ISERROR(Sheet1!P971),"",Sheet1!P971))</f>
        <v/>
      </c>
      <c r="N971" s="6" t="e">
        <f>(Sheet1!AA971)</f>
        <v>#VALUE!</v>
      </c>
      <c r="O971" s="6" t="e">
        <f t="shared" si="91"/>
        <v>#VALUE!</v>
      </c>
      <c r="P971" s="6" t="e">
        <f>IF(Sheet1!X971="No","No",IF(Sheet1!X971="","No","Yes"))</f>
        <v>#VALUE!</v>
      </c>
      <c r="Q971" t="e">
        <f>(Sheet1!AB971)</f>
        <v>#VALUE!</v>
      </c>
      <c r="R971" s="6" t="e">
        <f>IF(Sheet1!F971=FALSE,Q971,Sheet1!G971&amp;Sheet1!F971)</f>
        <v>#VALUE!</v>
      </c>
      <c r="S971" s="6" t="e">
        <f t="shared" si="92"/>
        <v>#VALUE!</v>
      </c>
      <c r="T971" s="6" t="e">
        <f>IF(Sheet1!A971=0,"C=US;A= ;P=Regional Municip;O=Lisgar;S="&amp;K971&amp;";"&amp;"G="&amp;L971&amp;";"&amp;"I="&amp;M971&amp;";","C=US;A= ;P=Regional Municip;O=Lisgar;S="&amp;K971&amp;";"&amp;"G="&amp;L971&amp;Sheet1!A971&amp;";"&amp;"I="&amp;M971&amp;";")</f>
        <v>#N/A</v>
      </c>
      <c r="U971" t="str">
        <f ca="1">(Sheet1!AM971)</f>
        <v>DC1MDB01</v>
      </c>
      <c r="V971" t="e">
        <f>(Sheet1!AC971)</f>
        <v>#VALUE!</v>
      </c>
      <c r="W971" t="e">
        <f>Sheet3!D971</f>
        <v>#VALUE!</v>
      </c>
      <c r="X971" t="e">
        <f>Sheet3!E971</f>
        <v>#VALUE!</v>
      </c>
      <c r="Y971" t="str">
        <f t="shared" si="90"/>
        <v/>
      </c>
      <c r="Z971" t="str">
        <f>IF(ISERROR(Sheet1!AI971),"",Sheet1!AI971)</f>
        <v/>
      </c>
      <c r="AA971" t="e">
        <f>IF(Sheet1!W971="Councillors",5120,IF(Sheet1!W971="Information Technology Services Dept.",1024,IF(Sheet1!W971="City Clerk and Solicitor Dept",1953,"No")))</f>
        <v>#VALUE!</v>
      </c>
      <c r="AB971" s="5" t="s">
        <v>96</v>
      </c>
      <c r="AC971" t="e">
        <f>IF(Sheet1!W971="Councillors",4608,IF(Sheet1!W971="Information Technology Services Dept.",921,IF(Sheet1!W971="City Clerk and Solicitor Dept",1855,"No")))</f>
        <v>#VALUE!</v>
      </c>
      <c r="AD971" t="e">
        <f t="shared" si="93"/>
        <v>#VALUE!</v>
      </c>
      <c r="AE971" t="str">
        <f ca="1">IF(Sheet1!AM971="DC1MDB01","DC1",IF(Sheet1!AM971="DC1MDB02","DC1",IF(Sheet1!AM971="DC1MDB03","DC1",IF(Sheet1!AM971="DC1MDB04","DC1",IF(Sheet1!AM971="DC1MDB05","DC1",IF(Sheet1!AM971="DC1MDB06","DC1",IF(Sheet1!AM971="DC1MDB07","DC1",IF(Sheet1!AM971="DC1MDB08","DC1",IF(Sheet1!AM971="DC1MDB09","DC1",IF(Sheet1!AM971="DC1MDB10","DC1",IF(Sheet1!AM971="DC4MDB01","DC4",IF(Sheet1!AM971="DC4MDB02","DC4",IF(Sheet1!AM971="DC4MDB03","DC4",IF(Sheet1!AM971="DC4MDB04","DC4",IF(Sheet1!AM971="DC4MDB05","DC4",IF(Sheet1!AM971="DC4MDB06","DC4",IF(Sheet1!AM971="DC4MDB07","DC4",IF(Sheet1!AM971="DC4MDB08","DC4",IF(Sheet1!AM971="DC4MDB09","DC4",IF(Sheet1!AM971="DC4MDB10","DC4","$False"))))))))))))))))))))</f>
        <v>DC1</v>
      </c>
      <c r="AF971" t="s">
        <v>35</v>
      </c>
      <c r="AG971" t="e">
        <f t="shared" si="94"/>
        <v>#VALUE!</v>
      </c>
      <c r="AH971" t="e">
        <f t="shared" si="95"/>
        <v>#VALUE!</v>
      </c>
      <c r="AI971" t="s">
        <v>11</v>
      </c>
      <c r="AJ971" t="s">
        <v>12</v>
      </c>
      <c r="AK971" t="s">
        <v>13</v>
      </c>
      <c r="AL971" t="s">
        <v>14</v>
      </c>
      <c r="AM971" t="s">
        <v>5</v>
      </c>
      <c r="AN971" t="s">
        <v>15</v>
      </c>
      <c r="AO971" t="s">
        <v>16</v>
      </c>
      <c r="AP971" t="s">
        <v>17</v>
      </c>
      <c r="AQ971" t="s">
        <v>18</v>
      </c>
      <c r="AR971" t="s">
        <v>19</v>
      </c>
    </row>
    <row r="972" spans="1:44" ht="13.5" customHeight="1">
      <c r="A972" s="7"/>
      <c r="B972" s="7"/>
      <c r="C972" s="7"/>
      <c r="D972" s="8"/>
      <c r="F972" s="9" t="str">
        <f>(Sheet1!AE972)</f>
        <v/>
      </c>
      <c r="G972" t="str">
        <f>IF(OR(Sheet1!AH972="Yes",Sheet1!AF972="Yes"),"\\CMFP538\"&amp;Sheet1!AK972,"")</f>
        <v/>
      </c>
      <c r="H972" t="str">
        <f>IF(G972="","",Sheet1!AK972)</f>
        <v/>
      </c>
      <c r="I972" t="str">
        <f>IF(G972="","",Sheet1!AJ972)</f>
        <v/>
      </c>
      <c r="J972" t="e">
        <f>PROPER(Sheet1!Z972)</f>
        <v>#VALUE!</v>
      </c>
      <c r="K972" t="e">
        <f>PROPER(TRIM(IF(ISERROR(Sheet1!N972),Sheet1!Q972,Sheet1!N972)))</f>
        <v>#VALUE!</v>
      </c>
      <c r="L972" t="e">
        <f>PROPER(Sheet1!V972)</f>
        <v>#VALUE!</v>
      </c>
      <c r="M972" t="str">
        <f>TRIM(IF(ISERROR(Sheet1!P972),"",Sheet1!P972))</f>
        <v/>
      </c>
      <c r="N972" s="6" t="e">
        <f>(Sheet1!AA972)</f>
        <v>#VALUE!</v>
      </c>
      <c r="O972" s="6" t="e">
        <f t="shared" si="91"/>
        <v>#VALUE!</v>
      </c>
      <c r="P972" s="6" t="e">
        <f>IF(Sheet1!X972="No","No",IF(Sheet1!X972="","No","Yes"))</f>
        <v>#VALUE!</v>
      </c>
      <c r="Q972" t="e">
        <f>(Sheet1!AB972)</f>
        <v>#VALUE!</v>
      </c>
      <c r="R972" s="6" t="e">
        <f>IF(Sheet1!F972=FALSE,Q972,Sheet1!G972&amp;Sheet1!F972)</f>
        <v>#VALUE!</v>
      </c>
      <c r="S972" s="6" t="e">
        <f t="shared" si="92"/>
        <v>#VALUE!</v>
      </c>
      <c r="T972" s="6" t="e">
        <f>IF(Sheet1!A972=0,"C=US;A= ;P=Regional Municip;O=Lisgar;S="&amp;K972&amp;";"&amp;"G="&amp;L972&amp;";"&amp;"I="&amp;M972&amp;";","C=US;A= ;P=Regional Municip;O=Lisgar;S="&amp;K972&amp;";"&amp;"G="&amp;L972&amp;Sheet1!A972&amp;";"&amp;"I="&amp;M972&amp;";")</f>
        <v>#N/A</v>
      </c>
      <c r="U972" t="str">
        <f ca="1">(Sheet1!AM972)</f>
        <v>DC4MDB05</v>
      </c>
      <c r="V972" t="e">
        <f>(Sheet1!AC972)</f>
        <v>#VALUE!</v>
      </c>
      <c r="W972" t="e">
        <f>Sheet3!D972</f>
        <v>#VALUE!</v>
      </c>
      <c r="X972" t="e">
        <f>Sheet3!E972</f>
        <v>#VALUE!</v>
      </c>
      <c r="Y972" t="str">
        <f t="shared" si="90"/>
        <v/>
      </c>
      <c r="Z972" t="str">
        <f>IF(ISERROR(Sheet1!AI972),"",Sheet1!AI972)</f>
        <v/>
      </c>
      <c r="AA972" t="e">
        <f>IF(Sheet1!W972="Councillors",5120,IF(Sheet1!W972="Information Technology Services Dept.",1024,IF(Sheet1!W972="City Clerk and Solicitor Dept",1953,"No")))</f>
        <v>#VALUE!</v>
      </c>
      <c r="AB972" s="5" t="s">
        <v>96</v>
      </c>
      <c r="AC972" t="e">
        <f>IF(Sheet1!W972="Councillors",4608,IF(Sheet1!W972="Information Technology Services Dept.",921,IF(Sheet1!W972="City Clerk and Solicitor Dept",1855,"No")))</f>
        <v>#VALUE!</v>
      </c>
      <c r="AD972" t="e">
        <f t="shared" si="93"/>
        <v>#VALUE!</v>
      </c>
      <c r="AE972" t="str">
        <f ca="1">IF(Sheet1!AM972="DC1MDB01","DC1",IF(Sheet1!AM972="DC1MDB02","DC1",IF(Sheet1!AM972="DC1MDB03","DC1",IF(Sheet1!AM972="DC1MDB04","DC1",IF(Sheet1!AM972="DC1MDB05","DC1",IF(Sheet1!AM972="DC1MDB06","DC1",IF(Sheet1!AM972="DC1MDB07","DC1",IF(Sheet1!AM972="DC1MDB08","DC1",IF(Sheet1!AM972="DC1MDB09","DC1",IF(Sheet1!AM972="DC1MDB10","DC1",IF(Sheet1!AM972="DC4MDB01","DC4",IF(Sheet1!AM972="DC4MDB02","DC4",IF(Sheet1!AM972="DC4MDB03","DC4",IF(Sheet1!AM972="DC4MDB04","DC4",IF(Sheet1!AM972="DC4MDB05","DC4",IF(Sheet1!AM972="DC4MDB06","DC4",IF(Sheet1!AM972="DC4MDB07","DC4",IF(Sheet1!AM972="DC4MDB08","DC4",IF(Sheet1!AM972="DC4MDB09","DC4",IF(Sheet1!AM972="DC4MDB10","DC4","$False"))))))))))))))))))))</f>
        <v>DC4</v>
      </c>
      <c r="AF972" t="s">
        <v>35</v>
      </c>
      <c r="AG972" t="e">
        <f t="shared" si="94"/>
        <v>#VALUE!</v>
      </c>
      <c r="AH972" t="e">
        <f t="shared" si="95"/>
        <v>#VALUE!</v>
      </c>
      <c r="AI972" t="s">
        <v>11</v>
      </c>
      <c r="AJ972" t="s">
        <v>12</v>
      </c>
      <c r="AK972" t="s">
        <v>13</v>
      </c>
      <c r="AL972" t="s">
        <v>14</v>
      </c>
      <c r="AM972" t="s">
        <v>5</v>
      </c>
      <c r="AN972" t="s">
        <v>15</v>
      </c>
      <c r="AO972" t="s">
        <v>16</v>
      </c>
      <c r="AP972" t="s">
        <v>17</v>
      </c>
      <c r="AQ972" t="s">
        <v>18</v>
      </c>
      <c r="AR972" t="s">
        <v>19</v>
      </c>
    </row>
    <row r="973" spans="1:44" ht="13.5" customHeight="1">
      <c r="A973" s="7"/>
      <c r="B973" s="7"/>
      <c r="C973" s="7"/>
      <c r="D973" s="8"/>
      <c r="F973" s="9" t="str">
        <f>(Sheet1!AE973)</f>
        <v/>
      </c>
      <c r="G973" t="str">
        <f>IF(OR(Sheet1!AH973="Yes",Sheet1!AF973="Yes"),"\\CMFP538\"&amp;Sheet1!AK973,"")</f>
        <v/>
      </c>
      <c r="H973" t="str">
        <f>IF(G973="","",Sheet1!AK973)</f>
        <v/>
      </c>
      <c r="I973" t="str">
        <f>IF(G973="","",Sheet1!AJ973)</f>
        <v/>
      </c>
      <c r="J973" t="e">
        <f>PROPER(Sheet1!Z973)</f>
        <v>#VALUE!</v>
      </c>
      <c r="K973" t="e">
        <f>PROPER(TRIM(IF(ISERROR(Sheet1!N973),Sheet1!Q973,Sheet1!N973)))</f>
        <v>#VALUE!</v>
      </c>
      <c r="L973" t="e">
        <f>PROPER(Sheet1!V973)</f>
        <v>#VALUE!</v>
      </c>
      <c r="M973" t="str">
        <f>TRIM(IF(ISERROR(Sheet1!P973),"",Sheet1!P973))</f>
        <v/>
      </c>
      <c r="N973" s="6" t="e">
        <f>(Sheet1!AA973)</f>
        <v>#VALUE!</v>
      </c>
      <c r="O973" s="6" t="e">
        <f t="shared" si="91"/>
        <v>#VALUE!</v>
      </c>
      <c r="P973" s="6" t="e">
        <f>IF(Sheet1!X973="No","No",IF(Sheet1!X973="","No","Yes"))</f>
        <v>#VALUE!</v>
      </c>
      <c r="Q973" t="e">
        <f>(Sheet1!AB973)</f>
        <v>#VALUE!</v>
      </c>
      <c r="R973" s="6" t="e">
        <f>IF(Sheet1!F973=FALSE,Q973,Sheet1!G973&amp;Sheet1!F973)</f>
        <v>#VALUE!</v>
      </c>
      <c r="S973" s="6" t="e">
        <f t="shared" si="92"/>
        <v>#VALUE!</v>
      </c>
      <c r="T973" s="6" t="e">
        <f>IF(Sheet1!A973=0,"C=US;A= ;P=Regional Municip;O=Lisgar;S="&amp;K973&amp;";"&amp;"G="&amp;L973&amp;";"&amp;"I="&amp;M973&amp;";","C=US;A= ;P=Regional Municip;O=Lisgar;S="&amp;K973&amp;";"&amp;"G="&amp;L973&amp;Sheet1!A973&amp;";"&amp;"I="&amp;M973&amp;";")</f>
        <v>#N/A</v>
      </c>
      <c r="U973" t="str">
        <f ca="1">(Sheet1!AM973)</f>
        <v>DC4MDB06</v>
      </c>
      <c r="V973" t="e">
        <f>(Sheet1!AC973)</f>
        <v>#VALUE!</v>
      </c>
      <c r="W973" t="e">
        <f>Sheet3!D973</f>
        <v>#VALUE!</v>
      </c>
      <c r="X973" t="e">
        <f>Sheet3!E973</f>
        <v>#VALUE!</v>
      </c>
      <c r="Y973" t="str">
        <f t="shared" si="90"/>
        <v/>
      </c>
      <c r="Z973" t="str">
        <f>IF(ISERROR(Sheet1!AI973),"",Sheet1!AI973)</f>
        <v/>
      </c>
      <c r="AA973" t="e">
        <f>IF(Sheet1!W973="Councillors",5120,IF(Sheet1!W973="Information Technology Services Dept.",1024,IF(Sheet1!W973="City Clerk and Solicitor Dept",1953,"No")))</f>
        <v>#VALUE!</v>
      </c>
      <c r="AB973" s="5" t="s">
        <v>96</v>
      </c>
      <c r="AC973" t="e">
        <f>IF(Sheet1!W973="Councillors",4608,IF(Sheet1!W973="Information Technology Services Dept.",921,IF(Sheet1!W973="City Clerk and Solicitor Dept",1855,"No")))</f>
        <v>#VALUE!</v>
      </c>
      <c r="AD973" t="e">
        <f t="shared" si="93"/>
        <v>#VALUE!</v>
      </c>
      <c r="AE973" t="str">
        <f ca="1">IF(Sheet1!AM973="DC1MDB01","DC1",IF(Sheet1!AM973="DC1MDB02","DC1",IF(Sheet1!AM973="DC1MDB03","DC1",IF(Sheet1!AM973="DC1MDB04","DC1",IF(Sheet1!AM973="DC1MDB05","DC1",IF(Sheet1!AM973="DC1MDB06","DC1",IF(Sheet1!AM973="DC1MDB07","DC1",IF(Sheet1!AM973="DC1MDB08","DC1",IF(Sheet1!AM973="DC1MDB09","DC1",IF(Sheet1!AM973="DC1MDB10","DC1",IF(Sheet1!AM973="DC4MDB01","DC4",IF(Sheet1!AM973="DC4MDB02","DC4",IF(Sheet1!AM973="DC4MDB03","DC4",IF(Sheet1!AM973="DC4MDB04","DC4",IF(Sheet1!AM973="DC4MDB05","DC4",IF(Sheet1!AM973="DC4MDB06","DC4",IF(Sheet1!AM973="DC4MDB07","DC4",IF(Sheet1!AM973="DC4MDB08","DC4",IF(Sheet1!AM973="DC4MDB09","DC4",IF(Sheet1!AM973="DC4MDB10","DC4","$False"))))))))))))))))))))</f>
        <v>DC4</v>
      </c>
      <c r="AF973" t="s">
        <v>35</v>
      </c>
      <c r="AG973" t="e">
        <f t="shared" si="94"/>
        <v>#VALUE!</v>
      </c>
      <c r="AH973" t="e">
        <f t="shared" si="95"/>
        <v>#VALUE!</v>
      </c>
      <c r="AI973" t="s">
        <v>11</v>
      </c>
      <c r="AJ973" t="s">
        <v>12</v>
      </c>
      <c r="AK973" t="s">
        <v>13</v>
      </c>
      <c r="AL973" t="s">
        <v>14</v>
      </c>
      <c r="AM973" t="s">
        <v>5</v>
      </c>
      <c r="AN973" t="s">
        <v>15</v>
      </c>
      <c r="AO973" t="s">
        <v>16</v>
      </c>
      <c r="AP973" t="s">
        <v>17</v>
      </c>
      <c r="AQ973" t="s">
        <v>18</v>
      </c>
      <c r="AR973" t="s">
        <v>19</v>
      </c>
    </row>
    <row r="974" spans="1:44" ht="13.5" customHeight="1">
      <c r="A974" s="7"/>
      <c r="B974" s="7"/>
      <c r="C974" s="7"/>
      <c r="D974" s="8"/>
      <c r="F974" s="9" t="str">
        <f>(Sheet1!AE974)</f>
        <v/>
      </c>
      <c r="G974" t="str">
        <f>IF(OR(Sheet1!AH974="Yes",Sheet1!AF974="Yes"),"\\CMFP538\"&amp;Sheet1!AK974,"")</f>
        <v/>
      </c>
      <c r="H974" t="str">
        <f>IF(G974="","",Sheet1!AK974)</f>
        <v/>
      </c>
      <c r="I974" t="str">
        <f>IF(G974="","",Sheet1!AJ974)</f>
        <v/>
      </c>
      <c r="J974" t="e">
        <f>PROPER(Sheet1!Z974)</f>
        <v>#VALUE!</v>
      </c>
      <c r="K974" t="e">
        <f>PROPER(TRIM(IF(ISERROR(Sheet1!N974),Sheet1!Q974,Sheet1!N974)))</f>
        <v>#VALUE!</v>
      </c>
      <c r="L974" t="e">
        <f>PROPER(Sheet1!V974)</f>
        <v>#VALUE!</v>
      </c>
      <c r="M974" t="str">
        <f>TRIM(IF(ISERROR(Sheet1!P974),"",Sheet1!P974))</f>
        <v/>
      </c>
      <c r="N974" s="6" t="e">
        <f>(Sheet1!AA974)</f>
        <v>#VALUE!</v>
      </c>
      <c r="O974" s="6" t="e">
        <f t="shared" si="91"/>
        <v>#VALUE!</v>
      </c>
      <c r="P974" s="6" t="e">
        <f>IF(Sheet1!X974="No","No",IF(Sheet1!X974="","No","Yes"))</f>
        <v>#VALUE!</v>
      </c>
      <c r="Q974" t="e">
        <f>(Sheet1!AB974)</f>
        <v>#VALUE!</v>
      </c>
      <c r="R974" s="6" t="e">
        <f>IF(Sheet1!F974=FALSE,Q974,Sheet1!G974&amp;Sheet1!F974)</f>
        <v>#VALUE!</v>
      </c>
      <c r="S974" s="6" t="e">
        <f t="shared" si="92"/>
        <v>#VALUE!</v>
      </c>
      <c r="T974" s="6" t="e">
        <f>IF(Sheet1!A974=0,"C=US;A= ;P=Regional Municip;O=Lisgar;S="&amp;K974&amp;";"&amp;"G="&amp;L974&amp;";"&amp;"I="&amp;M974&amp;";","C=US;A= ;P=Regional Municip;O=Lisgar;S="&amp;K974&amp;";"&amp;"G="&amp;L974&amp;Sheet1!A974&amp;";"&amp;"I="&amp;M974&amp;";")</f>
        <v>#N/A</v>
      </c>
      <c r="U974" t="str">
        <f ca="1">(Sheet1!AM974)</f>
        <v>DC1MDB03</v>
      </c>
      <c r="V974" t="e">
        <f>(Sheet1!AC974)</f>
        <v>#VALUE!</v>
      </c>
      <c r="W974" t="e">
        <f>Sheet3!D974</f>
        <v>#VALUE!</v>
      </c>
      <c r="X974" t="e">
        <f>Sheet3!E974</f>
        <v>#VALUE!</v>
      </c>
      <c r="Y974" t="str">
        <f t="shared" si="90"/>
        <v/>
      </c>
      <c r="Z974" t="str">
        <f>IF(ISERROR(Sheet1!AI974),"",Sheet1!AI974)</f>
        <v/>
      </c>
      <c r="AA974" t="e">
        <f>IF(Sheet1!W974="Councillors",5120,IF(Sheet1!W974="Information Technology Services Dept.",1024,IF(Sheet1!W974="City Clerk and Solicitor Dept",1953,"No")))</f>
        <v>#VALUE!</v>
      </c>
      <c r="AB974" s="5" t="s">
        <v>96</v>
      </c>
      <c r="AC974" t="e">
        <f>IF(Sheet1!W974="Councillors",4608,IF(Sheet1!W974="Information Technology Services Dept.",921,IF(Sheet1!W974="City Clerk and Solicitor Dept",1855,"No")))</f>
        <v>#VALUE!</v>
      </c>
      <c r="AD974" t="e">
        <f t="shared" si="93"/>
        <v>#VALUE!</v>
      </c>
      <c r="AE974" t="str">
        <f ca="1">IF(Sheet1!AM974="DC1MDB01","DC1",IF(Sheet1!AM974="DC1MDB02","DC1",IF(Sheet1!AM974="DC1MDB03","DC1",IF(Sheet1!AM974="DC1MDB04","DC1",IF(Sheet1!AM974="DC1MDB05","DC1",IF(Sheet1!AM974="DC1MDB06","DC1",IF(Sheet1!AM974="DC1MDB07","DC1",IF(Sheet1!AM974="DC1MDB08","DC1",IF(Sheet1!AM974="DC1MDB09","DC1",IF(Sheet1!AM974="DC1MDB10","DC1",IF(Sheet1!AM974="DC4MDB01","DC4",IF(Sheet1!AM974="DC4MDB02","DC4",IF(Sheet1!AM974="DC4MDB03","DC4",IF(Sheet1!AM974="DC4MDB04","DC4",IF(Sheet1!AM974="DC4MDB05","DC4",IF(Sheet1!AM974="DC4MDB06","DC4",IF(Sheet1!AM974="DC4MDB07","DC4",IF(Sheet1!AM974="DC4MDB08","DC4",IF(Sheet1!AM974="DC4MDB09","DC4",IF(Sheet1!AM974="DC4MDB10","DC4","$False"))))))))))))))))))))</f>
        <v>DC1</v>
      </c>
      <c r="AF974" t="s">
        <v>35</v>
      </c>
      <c r="AG974" t="e">
        <f t="shared" si="94"/>
        <v>#VALUE!</v>
      </c>
      <c r="AH974" t="e">
        <f t="shared" si="95"/>
        <v>#VALUE!</v>
      </c>
      <c r="AI974" t="s">
        <v>11</v>
      </c>
      <c r="AJ974" t="s">
        <v>12</v>
      </c>
      <c r="AK974" t="s">
        <v>13</v>
      </c>
      <c r="AL974" t="s">
        <v>14</v>
      </c>
      <c r="AM974" t="s">
        <v>5</v>
      </c>
      <c r="AN974" t="s">
        <v>15</v>
      </c>
      <c r="AO974" t="s">
        <v>16</v>
      </c>
      <c r="AP974" t="s">
        <v>17</v>
      </c>
      <c r="AQ974" t="s">
        <v>18</v>
      </c>
      <c r="AR974" t="s">
        <v>19</v>
      </c>
    </row>
    <row r="975" spans="1:44" ht="13.5" customHeight="1">
      <c r="A975" s="7"/>
      <c r="B975" s="7"/>
      <c r="C975" s="7"/>
      <c r="D975" s="8"/>
      <c r="F975" s="9" t="str">
        <f>(Sheet1!AE975)</f>
        <v/>
      </c>
      <c r="G975" t="str">
        <f>IF(OR(Sheet1!AH975="Yes",Sheet1!AF975="Yes"),"\\CMFP538\"&amp;Sheet1!AK975,"")</f>
        <v/>
      </c>
      <c r="H975" t="str">
        <f>IF(G975="","",Sheet1!AK975)</f>
        <v/>
      </c>
      <c r="I975" t="str">
        <f>IF(G975="","",Sheet1!AJ975)</f>
        <v/>
      </c>
      <c r="J975" t="e">
        <f>PROPER(Sheet1!Z975)</f>
        <v>#VALUE!</v>
      </c>
      <c r="K975" t="e">
        <f>PROPER(TRIM(IF(ISERROR(Sheet1!N975),Sheet1!Q975,Sheet1!N975)))</f>
        <v>#VALUE!</v>
      </c>
      <c r="L975" t="e">
        <f>PROPER(Sheet1!V975)</f>
        <v>#VALUE!</v>
      </c>
      <c r="M975" t="str">
        <f>TRIM(IF(ISERROR(Sheet1!P975),"",Sheet1!P975))</f>
        <v/>
      </c>
      <c r="N975" s="6" t="e">
        <f>(Sheet1!AA975)</f>
        <v>#VALUE!</v>
      </c>
      <c r="O975" s="6" t="e">
        <f t="shared" si="91"/>
        <v>#VALUE!</v>
      </c>
      <c r="P975" s="6" t="e">
        <f>IF(Sheet1!X975="No","No",IF(Sheet1!X975="","No","Yes"))</f>
        <v>#VALUE!</v>
      </c>
      <c r="Q975" t="e">
        <f>(Sheet1!AB975)</f>
        <v>#VALUE!</v>
      </c>
      <c r="R975" s="6" t="e">
        <f>IF(Sheet1!F975=FALSE,Q975,Sheet1!G975&amp;Sheet1!F975)</f>
        <v>#VALUE!</v>
      </c>
      <c r="S975" s="6" t="e">
        <f t="shared" si="92"/>
        <v>#VALUE!</v>
      </c>
      <c r="T975" s="6" t="e">
        <f>IF(Sheet1!A975=0,"C=US;A= ;P=Regional Municip;O=Lisgar;S="&amp;K975&amp;";"&amp;"G="&amp;L975&amp;";"&amp;"I="&amp;M975&amp;";","C=US;A= ;P=Regional Municip;O=Lisgar;S="&amp;K975&amp;";"&amp;"G="&amp;L975&amp;Sheet1!A975&amp;";"&amp;"I="&amp;M975&amp;";")</f>
        <v>#N/A</v>
      </c>
      <c r="U975" t="str">
        <f ca="1">(Sheet1!AM975)</f>
        <v>DC4MDB05</v>
      </c>
      <c r="V975" t="e">
        <f>(Sheet1!AC975)</f>
        <v>#VALUE!</v>
      </c>
      <c r="W975" t="e">
        <f>Sheet3!D975</f>
        <v>#VALUE!</v>
      </c>
      <c r="X975" t="e">
        <f>Sheet3!E975</f>
        <v>#VALUE!</v>
      </c>
      <c r="Y975" t="str">
        <f t="shared" si="90"/>
        <v/>
      </c>
      <c r="Z975" t="str">
        <f>IF(ISERROR(Sheet1!AI975),"",Sheet1!AI975)</f>
        <v/>
      </c>
      <c r="AA975" t="e">
        <f>IF(Sheet1!W975="Councillors",5120,IF(Sheet1!W975="Information Technology Services Dept.",1024,IF(Sheet1!W975="City Clerk and Solicitor Dept",1953,"No")))</f>
        <v>#VALUE!</v>
      </c>
      <c r="AB975" s="5" t="s">
        <v>96</v>
      </c>
      <c r="AC975" t="e">
        <f>IF(Sheet1!W975="Councillors",4608,IF(Sheet1!W975="Information Technology Services Dept.",921,IF(Sheet1!W975="City Clerk and Solicitor Dept",1855,"No")))</f>
        <v>#VALUE!</v>
      </c>
      <c r="AD975" t="e">
        <f t="shared" si="93"/>
        <v>#VALUE!</v>
      </c>
      <c r="AE975" t="str">
        <f ca="1">IF(Sheet1!AM975="DC1MDB01","DC1",IF(Sheet1!AM975="DC1MDB02","DC1",IF(Sheet1!AM975="DC1MDB03","DC1",IF(Sheet1!AM975="DC1MDB04","DC1",IF(Sheet1!AM975="DC1MDB05","DC1",IF(Sheet1!AM975="DC1MDB06","DC1",IF(Sheet1!AM975="DC1MDB07","DC1",IF(Sheet1!AM975="DC1MDB08","DC1",IF(Sheet1!AM975="DC1MDB09","DC1",IF(Sheet1!AM975="DC1MDB10","DC1",IF(Sheet1!AM975="DC4MDB01","DC4",IF(Sheet1!AM975="DC4MDB02","DC4",IF(Sheet1!AM975="DC4MDB03","DC4",IF(Sheet1!AM975="DC4MDB04","DC4",IF(Sheet1!AM975="DC4MDB05","DC4",IF(Sheet1!AM975="DC4MDB06","DC4",IF(Sheet1!AM975="DC4MDB07","DC4",IF(Sheet1!AM975="DC4MDB08","DC4",IF(Sheet1!AM975="DC4MDB09","DC4",IF(Sheet1!AM975="DC4MDB10","DC4","$False"))))))))))))))))))))</f>
        <v>DC4</v>
      </c>
      <c r="AF975" t="s">
        <v>35</v>
      </c>
      <c r="AG975" t="e">
        <f t="shared" si="94"/>
        <v>#VALUE!</v>
      </c>
      <c r="AH975" t="e">
        <f t="shared" si="95"/>
        <v>#VALUE!</v>
      </c>
      <c r="AI975" t="s">
        <v>11</v>
      </c>
      <c r="AJ975" t="s">
        <v>12</v>
      </c>
      <c r="AK975" t="s">
        <v>13</v>
      </c>
      <c r="AL975" t="s">
        <v>14</v>
      </c>
      <c r="AM975" t="s">
        <v>5</v>
      </c>
      <c r="AN975" t="s">
        <v>15</v>
      </c>
      <c r="AO975" t="s">
        <v>16</v>
      </c>
      <c r="AP975" t="s">
        <v>17</v>
      </c>
      <c r="AQ975" t="s">
        <v>18</v>
      </c>
      <c r="AR975" t="s">
        <v>19</v>
      </c>
    </row>
    <row r="976" spans="1:44" ht="13.5" customHeight="1">
      <c r="A976" s="7"/>
      <c r="B976" s="7"/>
      <c r="C976" s="7"/>
      <c r="D976" s="8"/>
      <c r="F976" s="9" t="str">
        <f>(Sheet1!AE976)</f>
        <v/>
      </c>
      <c r="G976" t="str">
        <f>IF(OR(Sheet1!AH976="Yes",Sheet1!AF976="Yes"),"\\CMFP538\"&amp;Sheet1!AK976,"")</f>
        <v/>
      </c>
      <c r="H976" t="str">
        <f>IF(G976="","",Sheet1!AK976)</f>
        <v/>
      </c>
      <c r="I976" t="str">
        <f>IF(G976="","",Sheet1!AJ976)</f>
        <v/>
      </c>
      <c r="J976" t="e">
        <f>PROPER(Sheet1!Z976)</f>
        <v>#VALUE!</v>
      </c>
      <c r="K976" t="e">
        <f>PROPER(TRIM(IF(ISERROR(Sheet1!N976),Sheet1!Q976,Sheet1!N976)))</f>
        <v>#VALUE!</v>
      </c>
      <c r="L976" t="e">
        <f>PROPER(Sheet1!V976)</f>
        <v>#VALUE!</v>
      </c>
      <c r="M976" t="str">
        <f>TRIM(IF(ISERROR(Sheet1!P976),"",Sheet1!P976))</f>
        <v/>
      </c>
      <c r="N976" s="6" t="e">
        <f>(Sheet1!AA976)</f>
        <v>#VALUE!</v>
      </c>
      <c r="O976" s="6" t="e">
        <f t="shared" si="91"/>
        <v>#VALUE!</v>
      </c>
      <c r="P976" s="6" t="e">
        <f>IF(Sheet1!X976="No","No",IF(Sheet1!X976="","No","Yes"))</f>
        <v>#VALUE!</v>
      </c>
      <c r="Q976" t="e">
        <f>(Sheet1!AB976)</f>
        <v>#VALUE!</v>
      </c>
      <c r="R976" s="6" t="e">
        <f>IF(Sheet1!F976=FALSE,Q976,Sheet1!G976&amp;Sheet1!F976)</f>
        <v>#VALUE!</v>
      </c>
      <c r="S976" s="6" t="e">
        <f t="shared" si="92"/>
        <v>#VALUE!</v>
      </c>
      <c r="T976" s="6" t="e">
        <f>IF(Sheet1!A976=0,"C=US;A= ;P=Regional Municip;O=Lisgar;S="&amp;K976&amp;";"&amp;"G="&amp;L976&amp;";"&amp;"I="&amp;M976&amp;";","C=US;A= ;P=Regional Municip;O=Lisgar;S="&amp;K976&amp;";"&amp;"G="&amp;L976&amp;Sheet1!A976&amp;";"&amp;"I="&amp;M976&amp;";")</f>
        <v>#N/A</v>
      </c>
      <c r="U976" t="str">
        <f ca="1">(Sheet1!AM976)</f>
        <v>DC1MDB06</v>
      </c>
      <c r="V976" t="e">
        <f>(Sheet1!AC976)</f>
        <v>#VALUE!</v>
      </c>
      <c r="W976" t="e">
        <f>Sheet3!D976</f>
        <v>#VALUE!</v>
      </c>
      <c r="X976" t="e">
        <f>Sheet3!E976</f>
        <v>#VALUE!</v>
      </c>
      <c r="Y976" t="str">
        <f t="shared" si="90"/>
        <v/>
      </c>
      <c r="Z976" t="str">
        <f>IF(ISERROR(Sheet1!AI976),"",Sheet1!AI976)</f>
        <v/>
      </c>
      <c r="AA976" t="e">
        <f>IF(Sheet1!W976="Councillors",5120,IF(Sheet1!W976="Information Technology Services Dept.",1024,IF(Sheet1!W976="City Clerk and Solicitor Dept",1953,"No")))</f>
        <v>#VALUE!</v>
      </c>
      <c r="AB976" s="5" t="s">
        <v>96</v>
      </c>
      <c r="AC976" t="e">
        <f>IF(Sheet1!W976="Councillors",4608,IF(Sheet1!W976="Information Technology Services Dept.",921,IF(Sheet1!W976="City Clerk and Solicitor Dept",1855,"No")))</f>
        <v>#VALUE!</v>
      </c>
      <c r="AD976" t="e">
        <f t="shared" si="93"/>
        <v>#VALUE!</v>
      </c>
      <c r="AE976" t="str">
        <f ca="1">IF(Sheet1!AM976="DC1MDB01","DC1",IF(Sheet1!AM976="DC1MDB02","DC1",IF(Sheet1!AM976="DC1MDB03","DC1",IF(Sheet1!AM976="DC1MDB04","DC1",IF(Sheet1!AM976="DC1MDB05","DC1",IF(Sheet1!AM976="DC1MDB06","DC1",IF(Sheet1!AM976="DC1MDB07","DC1",IF(Sheet1!AM976="DC1MDB08","DC1",IF(Sheet1!AM976="DC1MDB09","DC1",IF(Sheet1!AM976="DC1MDB10","DC1",IF(Sheet1!AM976="DC4MDB01","DC4",IF(Sheet1!AM976="DC4MDB02","DC4",IF(Sheet1!AM976="DC4MDB03","DC4",IF(Sheet1!AM976="DC4MDB04","DC4",IF(Sheet1!AM976="DC4MDB05","DC4",IF(Sheet1!AM976="DC4MDB06","DC4",IF(Sheet1!AM976="DC4MDB07","DC4",IF(Sheet1!AM976="DC4MDB08","DC4",IF(Sheet1!AM976="DC4MDB09","DC4",IF(Sheet1!AM976="DC4MDB10","DC4","$False"))))))))))))))))))))</f>
        <v>DC1</v>
      </c>
      <c r="AF976" t="s">
        <v>35</v>
      </c>
      <c r="AG976" t="e">
        <f t="shared" si="94"/>
        <v>#VALUE!</v>
      </c>
      <c r="AH976" t="e">
        <f t="shared" si="95"/>
        <v>#VALUE!</v>
      </c>
      <c r="AI976" t="s">
        <v>11</v>
      </c>
      <c r="AJ976" t="s">
        <v>12</v>
      </c>
      <c r="AK976" t="s">
        <v>13</v>
      </c>
      <c r="AL976" t="s">
        <v>14</v>
      </c>
      <c r="AM976" t="s">
        <v>5</v>
      </c>
      <c r="AN976" t="s">
        <v>15</v>
      </c>
      <c r="AO976" t="s">
        <v>16</v>
      </c>
      <c r="AP976" t="s">
        <v>17</v>
      </c>
      <c r="AQ976" t="s">
        <v>18</v>
      </c>
      <c r="AR976" t="s">
        <v>19</v>
      </c>
    </row>
    <row r="977" spans="1:44" ht="13.5" customHeight="1">
      <c r="A977" s="7"/>
      <c r="B977" s="7"/>
      <c r="C977" s="7"/>
      <c r="D977" s="8"/>
      <c r="F977" s="9" t="str">
        <f>(Sheet1!AE977)</f>
        <v/>
      </c>
      <c r="G977" t="str">
        <f>IF(OR(Sheet1!AH977="Yes",Sheet1!AF977="Yes"),"\\CMFP538\"&amp;Sheet1!AK977,"")</f>
        <v/>
      </c>
      <c r="H977" t="str">
        <f>IF(G977="","",Sheet1!AK977)</f>
        <v/>
      </c>
      <c r="I977" t="str">
        <f>IF(G977="","",Sheet1!AJ977)</f>
        <v/>
      </c>
      <c r="J977" t="e">
        <f>PROPER(Sheet1!Z977)</f>
        <v>#VALUE!</v>
      </c>
      <c r="K977" t="e">
        <f>PROPER(TRIM(IF(ISERROR(Sheet1!N977),Sheet1!Q977,Sheet1!N977)))</f>
        <v>#VALUE!</v>
      </c>
      <c r="L977" t="e">
        <f>PROPER(Sheet1!V977)</f>
        <v>#VALUE!</v>
      </c>
      <c r="M977" t="str">
        <f>TRIM(IF(ISERROR(Sheet1!P977),"",Sheet1!P977))</f>
        <v/>
      </c>
      <c r="N977" s="6" t="e">
        <f>(Sheet1!AA977)</f>
        <v>#VALUE!</v>
      </c>
      <c r="O977" s="6" t="e">
        <f t="shared" si="91"/>
        <v>#VALUE!</v>
      </c>
      <c r="P977" s="6" t="e">
        <f>IF(Sheet1!X977="No","No",IF(Sheet1!X977="","No","Yes"))</f>
        <v>#VALUE!</v>
      </c>
      <c r="Q977" t="e">
        <f>(Sheet1!AB977)</f>
        <v>#VALUE!</v>
      </c>
      <c r="R977" s="6" t="e">
        <f>IF(Sheet1!F977=FALSE,Q977,Sheet1!G977&amp;Sheet1!F977)</f>
        <v>#VALUE!</v>
      </c>
      <c r="S977" s="6" t="e">
        <f t="shared" si="92"/>
        <v>#VALUE!</v>
      </c>
      <c r="T977" s="6" t="e">
        <f>IF(Sheet1!A977=0,"C=US;A= ;P=Regional Municip;O=Lisgar;S="&amp;K977&amp;";"&amp;"G="&amp;L977&amp;";"&amp;"I="&amp;M977&amp;";","C=US;A= ;P=Regional Municip;O=Lisgar;S="&amp;K977&amp;";"&amp;"G="&amp;L977&amp;Sheet1!A977&amp;";"&amp;"I="&amp;M977&amp;";")</f>
        <v>#N/A</v>
      </c>
      <c r="U977" t="str">
        <f ca="1">(Sheet1!AM977)</f>
        <v>DC4MDB08</v>
      </c>
      <c r="V977" t="e">
        <f>(Sheet1!AC977)</f>
        <v>#VALUE!</v>
      </c>
      <c r="W977" t="e">
        <f>Sheet3!D977</f>
        <v>#VALUE!</v>
      </c>
      <c r="X977" t="e">
        <f>Sheet3!E977</f>
        <v>#VALUE!</v>
      </c>
      <c r="Y977" t="str">
        <f t="shared" si="90"/>
        <v/>
      </c>
      <c r="Z977" t="str">
        <f>IF(ISERROR(Sheet1!AI977),"",Sheet1!AI977)</f>
        <v/>
      </c>
      <c r="AA977" t="e">
        <f>IF(Sheet1!W977="Councillors",5120,IF(Sheet1!W977="Information Technology Services Dept.",1024,IF(Sheet1!W977="City Clerk and Solicitor Dept",1953,"No")))</f>
        <v>#VALUE!</v>
      </c>
      <c r="AB977" s="5" t="s">
        <v>96</v>
      </c>
      <c r="AC977" t="e">
        <f>IF(Sheet1!W977="Councillors",4608,IF(Sheet1!W977="Information Technology Services Dept.",921,IF(Sheet1!W977="City Clerk and Solicitor Dept",1855,"No")))</f>
        <v>#VALUE!</v>
      </c>
      <c r="AD977" t="e">
        <f t="shared" si="93"/>
        <v>#VALUE!</v>
      </c>
      <c r="AE977" t="str">
        <f ca="1">IF(Sheet1!AM977="DC1MDB01","DC1",IF(Sheet1!AM977="DC1MDB02","DC1",IF(Sheet1!AM977="DC1MDB03","DC1",IF(Sheet1!AM977="DC1MDB04","DC1",IF(Sheet1!AM977="DC1MDB05","DC1",IF(Sheet1!AM977="DC1MDB06","DC1",IF(Sheet1!AM977="DC1MDB07","DC1",IF(Sheet1!AM977="DC1MDB08","DC1",IF(Sheet1!AM977="DC1MDB09","DC1",IF(Sheet1!AM977="DC1MDB10","DC1",IF(Sheet1!AM977="DC4MDB01","DC4",IF(Sheet1!AM977="DC4MDB02","DC4",IF(Sheet1!AM977="DC4MDB03","DC4",IF(Sheet1!AM977="DC4MDB04","DC4",IF(Sheet1!AM977="DC4MDB05","DC4",IF(Sheet1!AM977="DC4MDB06","DC4",IF(Sheet1!AM977="DC4MDB07","DC4",IF(Sheet1!AM977="DC4MDB08","DC4",IF(Sheet1!AM977="DC4MDB09","DC4",IF(Sheet1!AM977="DC4MDB10","DC4","$False"))))))))))))))))))))</f>
        <v>DC4</v>
      </c>
      <c r="AF977" t="s">
        <v>35</v>
      </c>
      <c r="AG977" t="e">
        <f t="shared" si="94"/>
        <v>#VALUE!</v>
      </c>
      <c r="AH977" t="e">
        <f t="shared" si="95"/>
        <v>#VALUE!</v>
      </c>
      <c r="AI977" t="s">
        <v>11</v>
      </c>
      <c r="AJ977" t="s">
        <v>12</v>
      </c>
      <c r="AK977" t="s">
        <v>13</v>
      </c>
      <c r="AL977" t="s">
        <v>14</v>
      </c>
      <c r="AM977" t="s">
        <v>5</v>
      </c>
      <c r="AN977" t="s">
        <v>15</v>
      </c>
      <c r="AO977" t="s">
        <v>16</v>
      </c>
      <c r="AP977" t="s">
        <v>17</v>
      </c>
      <c r="AQ977" t="s">
        <v>18</v>
      </c>
      <c r="AR977" t="s">
        <v>19</v>
      </c>
    </row>
    <row r="978" spans="1:44" ht="13.5" customHeight="1">
      <c r="A978" s="7"/>
      <c r="B978" s="7"/>
      <c r="C978" s="7"/>
      <c r="D978" s="8"/>
      <c r="F978" s="9" t="str">
        <f>(Sheet1!AE978)</f>
        <v/>
      </c>
      <c r="G978" t="str">
        <f>IF(OR(Sheet1!AH978="Yes",Sheet1!AF978="Yes"),"\\CMFP538\"&amp;Sheet1!AK978,"")</f>
        <v/>
      </c>
      <c r="H978" t="str">
        <f>IF(G978="","",Sheet1!AK978)</f>
        <v/>
      </c>
      <c r="I978" t="str">
        <f>IF(G978="","",Sheet1!AJ978)</f>
        <v/>
      </c>
      <c r="J978" t="e">
        <f>PROPER(Sheet1!Z978)</f>
        <v>#VALUE!</v>
      </c>
      <c r="K978" t="e">
        <f>PROPER(TRIM(IF(ISERROR(Sheet1!N978),Sheet1!Q978,Sheet1!N978)))</f>
        <v>#VALUE!</v>
      </c>
      <c r="L978" t="e">
        <f>PROPER(Sheet1!V978)</f>
        <v>#VALUE!</v>
      </c>
      <c r="M978" t="str">
        <f>TRIM(IF(ISERROR(Sheet1!P978),"",Sheet1!P978))</f>
        <v/>
      </c>
      <c r="N978" s="6" t="e">
        <f>(Sheet1!AA978)</f>
        <v>#VALUE!</v>
      </c>
      <c r="O978" s="6" t="e">
        <f t="shared" si="91"/>
        <v>#VALUE!</v>
      </c>
      <c r="P978" s="6" t="e">
        <f>IF(Sheet1!X978="No","No",IF(Sheet1!X978="","No","Yes"))</f>
        <v>#VALUE!</v>
      </c>
      <c r="Q978" t="e">
        <f>(Sheet1!AB978)</f>
        <v>#VALUE!</v>
      </c>
      <c r="R978" s="6" t="e">
        <f>IF(Sheet1!F978=FALSE,Q978,Sheet1!G978&amp;Sheet1!F978)</f>
        <v>#VALUE!</v>
      </c>
      <c r="S978" s="6" t="e">
        <f t="shared" si="92"/>
        <v>#VALUE!</v>
      </c>
      <c r="T978" s="6" t="e">
        <f>IF(Sheet1!A978=0,"C=US;A= ;P=Regional Municip;O=Lisgar;S="&amp;K978&amp;";"&amp;"G="&amp;L978&amp;";"&amp;"I="&amp;M978&amp;";","C=US;A= ;P=Regional Municip;O=Lisgar;S="&amp;K978&amp;";"&amp;"G="&amp;L978&amp;Sheet1!A978&amp;";"&amp;"I="&amp;M978&amp;";")</f>
        <v>#N/A</v>
      </c>
      <c r="U978" t="str">
        <f ca="1">(Sheet1!AM978)</f>
        <v>DC1MDB05</v>
      </c>
      <c r="V978" t="e">
        <f>(Sheet1!AC978)</f>
        <v>#VALUE!</v>
      </c>
      <c r="W978" t="e">
        <f>Sheet3!D978</f>
        <v>#VALUE!</v>
      </c>
      <c r="X978" t="e">
        <f>Sheet3!E978</f>
        <v>#VALUE!</v>
      </c>
      <c r="Y978" t="str">
        <f t="shared" si="90"/>
        <v/>
      </c>
      <c r="Z978" t="str">
        <f>IF(ISERROR(Sheet1!AI978),"",Sheet1!AI978)</f>
        <v/>
      </c>
      <c r="AA978" t="e">
        <f>IF(Sheet1!W978="Councillors",5120,IF(Sheet1!W978="Information Technology Services Dept.",1024,IF(Sheet1!W978="City Clerk and Solicitor Dept",1953,"No")))</f>
        <v>#VALUE!</v>
      </c>
      <c r="AB978" s="5" t="s">
        <v>96</v>
      </c>
      <c r="AC978" t="e">
        <f>IF(Sheet1!W978="Councillors",4608,IF(Sheet1!W978="Information Technology Services Dept.",921,IF(Sheet1!W978="City Clerk and Solicitor Dept",1855,"No")))</f>
        <v>#VALUE!</v>
      </c>
      <c r="AD978" t="e">
        <f t="shared" si="93"/>
        <v>#VALUE!</v>
      </c>
      <c r="AE978" t="str">
        <f ca="1">IF(Sheet1!AM978="DC1MDB01","DC1",IF(Sheet1!AM978="DC1MDB02","DC1",IF(Sheet1!AM978="DC1MDB03","DC1",IF(Sheet1!AM978="DC1MDB04","DC1",IF(Sheet1!AM978="DC1MDB05","DC1",IF(Sheet1!AM978="DC1MDB06","DC1",IF(Sheet1!AM978="DC1MDB07","DC1",IF(Sheet1!AM978="DC1MDB08","DC1",IF(Sheet1!AM978="DC1MDB09","DC1",IF(Sheet1!AM978="DC1MDB10","DC1",IF(Sheet1!AM978="DC4MDB01","DC4",IF(Sheet1!AM978="DC4MDB02","DC4",IF(Sheet1!AM978="DC4MDB03","DC4",IF(Sheet1!AM978="DC4MDB04","DC4",IF(Sheet1!AM978="DC4MDB05","DC4",IF(Sheet1!AM978="DC4MDB06","DC4",IF(Sheet1!AM978="DC4MDB07","DC4",IF(Sheet1!AM978="DC4MDB08","DC4",IF(Sheet1!AM978="DC4MDB09","DC4",IF(Sheet1!AM978="DC4MDB10","DC4","$False"))))))))))))))))))))</f>
        <v>DC1</v>
      </c>
      <c r="AF978" t="s">
        <v>35</v>
      </c>
      <c r="AG978" t="e">
        <f t="shared" si="94"/>
        <v>#VALUE!</v>
      </c>
      <c r="AH978" t="e">
        <f t="shared" si="95"/>
        <v>#VALUE!</v>
      </c>
      <c r="AI978" t="s">
        <v>11</v>
      </c>
      <c r="AJ978" t="s">
        <v>12</v>
      </c>
      <c r="AK978" t="s">
        <v>13</v>
      </c>
      <c r="AL978" t="s">
        <v>14</v>
      </c>
      <c r="AM978" t="s">
        <v>5</v>
      </c>
      <c r="AN978" t="s">
        <v>15</v>
      </c>
      <c r="AO978" t="s">
        <v>16</v>
      </c>
      <c r="AP978" t="s">
        <v>17</v>
      </c>
      <c r="AQ978" t="s">
        <v>18</v>
      </c>
      <c r="AR978" t="s">
        <v>19</v>
      </c>
    </row>
    <row r="979" spans="1:44" ht="13.5" customHeight="1">
      <c r="A979" s="7"/>
      <c r="B979" s="7"/>
      <c r="C979" s="7"/>
      <c r="D979" s="8"/>
      <c r="F979" s="9" t="str">
        <f>(Sheet1!AE979)</f>
        <v/>
      </c>
      <c r="G979" t="str">
        <f>IF(OR(Sheet1!AH979="Yes",Sheet1!AF979="Yes"),"\\CMFP538\"&amp;Sheet1!AK979,"")</f>
        <v/>
      </c>
      <c r="H979" t="str">
        <f>IF(G979="","",Sheet1!AK979)</f>
        <v/>
      </c>
      <c r="I979" t="str">
        <f>IF(G979="","",Sheet1!AJ979)</f>
        <v/>
      </c>
      <c r="J979" t="e">
        <f>PROPER(Sheet1!Z979)</f>
        <v>#VALUE!</v>
      </c>
      <c r="K979" t="e">
        <f>PROPER(TRIM(IF(ISERROR(Sheet1!N979),Sheet1!Q979,Sheet1!N979)))</f>
        <v>#VALUE!</v>
      </c>
      <c r="L979" t="e">
        <f>PROPER(Sheet1!V979)</f>
        <v>#VALUE!</v>
      </c>
      <c r="M979" t="str">
        <f>TRIM(IF(ISERROR(Sheet1!P979),"",Sheet1!P979))</f>
        <v/>
      </c>
      <c r="N979" s="6" t="e">
        <f>(Sheet1!AA979)</f>
        <v>#VALUE!</v>
      </c>
      <c r="O979" s="6" t="e">
        <f t="shared" si="91"/>
        <v>#VALUE!</v>
      </c>
      <c r="P979" s="6" t="e">
        <f>IF(Sheet1!X979="No","No",IF(Sheet1!X979="","No","Yes"))</f>
        <v>#VALUE!</v>
      </c>
      <c r="Q979" t="e">
        <f>(Sheet1!AB979)</f>
        <v>#VALUE!</v>
      </c>
      <c r="R979" s="6" t="e">
        <f>IF(Sheet1!F979=FALSE,Q979,Sheet1!G979&amp;Sheet1!F979)</f>
        <v>#VALUE!</v>
      </c>
      <c r="S979" s="6" t="e">
        <f t="shared" si="92"/>
        <v>#VALUE!</v>
      </c>
      <c r="T979" s="6" t="e">
        <f>IF(Sheet1!A979=0,"C=US;A= ;P=Regional Municip;O=Lisgar;S="&amp;K979&amp;";"&amp;"G="&amp;L979&amp;";"&amp;"I="&amp;M979&amp;";","C=US;A= ;P=Regional Municip;O=Lisgar;S="&amp;K979&amp;";"&amp;"G="&amp;L979&amp;Sheet1!A979&amp;";"&amp;"I="&amp;M979&amp;";")</f>
        <v>#N/A</v>
      </c>
      <c r="U979" t="str">
        <f ca="1">(Sheet1!AM979)</f>
        <v>DC4MDB01</v>
      </c>
      <c r="V979" t="e">
        <f>(Sheet1!AC979)</f>
        <v>#VALUE!</v>
      </c>
      <c r="W979" t="e">
        <f>Sheet3!D979</f>
        <v>#VALUE!</v>
      </c>
      <c r="X979" t="e">
        <f>Sheet3!E979</f>
        <v>#VALUE!</v>
      </c>
      <c r="Y979" t="str">
        <f t="shared" si="90"/>
        <v/>
      </c>
      <c r="Z979" t="str">
        <f>IF(ISERROR(Sheet1!AI979),"",Sheet1!AI979)</f>
        <v/>
      </c>
      <c r="AA979" t="e">
        <f>IF(Sheet1!W979="Councillors",5120,IF(Sheet1!W979="Information Technology Services Dept.",1024,IF(Sheet1!W979="City Clerk and Solicitor Dept",1953,"No")))</f>
        <v>#VALUE!</v>
      </c>
      <c r="AB979" s="5" t="s">
        <v>96</v>
      </c>
      <c r="AC979" t="e">
        <f>IF(Sheet1!W979="Councillors",4608,IF(Sheet1!W979="Information Technology Services Dept.",921,IF(Sheet1!W979="City Clerk and Solicitor Dept",1855,"No")))</f>
        <v>#VALUE!</v>
      </c>
      <c r="AD979" t="e">
        <f t="shared" si="93"/>
        <v>#VALUE!</v>
      </c>
      <c r="AE979" t="str">
        <f ca="1">IF(Sheet1!AM979="DC1MDB01","DC1",IF(Sheet1!AM979="DC1MDB02","DC1",IF(Sheet1!AM979="DC1MDB03","DC1",IF(Sheet1!AM979="DC1MDB04","DC1",IF(Sheet1!AM979="DC1MDB05","DC1",IF(Sheet1!AM979="DC1MDB06","DC1",IF(Sheet1!AM979="DC1MDB07","DC1",IF(Sheet1!AM979="DC1MDB08","DC1",IF(Sheet1!AM979="DC1MDB09","DC1",IF(Sheet1!AM979="DC1MDB10","DC1",IF(Sheet1!AM979="DC4MDB01","DC4",IF(Sheet1!AM979="DC4MDB02","DC4",IF(Sheet1!AM979="DC4MDB03","DC4",IF(Sheet1!AM979="DC4MDB04","DC4",IF(Sheet1!AM979="DC4MDB05","DC4",IF(Sheet1!AM979="DC4MDB06","DC4",IF(Sheet1!AM979="DC4MDB07","DC4",IF(Sheet1!AM979="DC4MDB08","DC4",IF(Sheet1!AM979="DC4MDB09","DC4",IF(Sheet1!AM979="DC4MDB10","DC4","$False"))))))))))))))))))))</f>
        <v>DC4</v>
      </c>
      <c r="AF979" t="s">
        <v>35</v>
      </c>
      <c r="AG979" t="e">
        <f t="shared" si="94"/>
        <v>#VALUE!</v>
      </c>
      <c r="AH979" t="e">
        <f t="shared" si="95"/>
        <v>#VALUE!</v>
      </c>
      <c r="AI979" t="s">
        <v>11</v>
      </c>
      <c r="AJ979" t="s">
        <v>12</v>
      </c>
      <c r="AK979" t="s">
        <v>13</v>
      </c>
      <c r="AL979" t="s">
        <v>14</v>
      </c>
      <c r="AM979" t="s">
        <v>5</v>
      </c>
      <c r="AN979" t="s">
        <v>15</v>
      </c>
      <c r="AO979" t="s">
        <v>16</v>
      </c>
      <c r="AP979" t="s">
        <v>17</v>
      </c>
      <c r="AQ979" t="s">
        <v>18</v>
      </c>
      <c r="AR979" t="s">
        <v>19</v>
      </c>
    </row>
    <row r="980" spans="1:44" ht="13.5" customHeight="1">
      <c r="A980" s="7"/>
      <c r="B980" s="7"/>
      <c r="C980" s="7"/>
      <c r="D980" s="8"/>
      <c r="F980" s="9" t="str">
        <f>(Sheet1!AE980)</f>
        <v/>
      </c>
      <c r="G980" t="str">
        <f>IF(OR(Sheet1!AH980="Yes",Sheet1!AF980="Yes"),"\\CMFP538\"&amp;Sheet1!AK980,"")</f>
        <v/>
      </c>
      <c r="H980" t="str">
        <f>IF(G980="","",Sheet1!AK980)</f>
        <v/>
      </c>
      <c r="I980" t="str">
        <f>IF(G980="","",Sheet1!AJ980)</f>
        <v/>
      </c>
      <c r="J980" t="e">
        <f>PROPER(Sheet1!Z980)</f>
        <v>#VALUE!</v>
      </c>
      <c r="K980" t="e">
        <f>PROPER(TRIM(IF(ISERROR(Sheet1!N980),Sheet1!Q980,Sheet1!N980)))</f>
        <v>#VALUE!</v>
      </c>
      <c r="L980" t="e">
        <f>PROPER(Sheet1!V980)</f>
        <v>#VALUE!</v>
      </c>
      <c r="M980" t="str">
        <f>TRIM(IF(ISERROR(Sheet1!P980),"",Sheet1!P980))</f>
        <v/>
      </c>
      <c r="N980" s="6" t="e">
        <f>(Sheet1!AA980)</f>
        <v>#VALUE!</v>
      </c>
      <c r="O980" s="6" t="e">
        <f t="shared" si="91"/>
        <v>#VALUE!</v>
      </c>
      <c r="P980" s="6" t="e">
        <f>IF(Sheet1!X980="No","No",IF(Sheet1!X980="","No","Yes"))</f>
        <v>#VALUE!</v>
      </c>
      <c r="Q980" t="e">
        <f>(Sheet1!AB980)</f>
        <v>#VALUE!</v>
      </c>
      <c r="R980" s="6" t="e">
        <f>IF(Sheet1!F980=FALSE,Q980,Sheet1!G980&amp;Sheet1!F980)</f>
        <v>#VALUE!</v>
      </c>
      <c r="S980" s="6" t="e">
        <f t="shared" si="92"/>
        <v>#VALUE!</v>
      </c>
      <c r="T980" s="6" t="e">
        <f>IF(Sheet1!A980=0,"C=US;A= ;P=Regional Municip;O=Lisgar;S="&amp;K980&amp;";"&amp;"G="&amp;L980&amp;";"&amp;"I="&amp;M980&amp;";","C=US;A= ;P=Regional Municip;O=Lisgar;S="&amp;K980&amp;";"&amp;"G="&amp;L980&amp;Sheet1!A980&amp;";"&amp;"I="&amp;M980&amp;";")</f>
        <v>#N/A</v>
      </c>
      <c r="U980" t="str">
        <f ca="1">(Sheet1!AM980)</f>
        <v>DC1MDB08</v>
      </c>
      <c r="V980" t="e">
        <f>(Sheet1!AC980)</f>
        <v>#VALUE!</v>
      </c>
      <c r="W980" t="e">
        <f>Sheet3!D980</f>
        <v>#VALUE!</v>
      </c>
      <c r="X980" t="e">
        <f>Sheet3!E980</f>
        <v>#VALUE!</v>
      </c>
      <c r="Y980" t="str">
        <f t="shared" si="90"/>
        <v/>
      </c>
      <c r="Z980" t="str">
        <f>IF(ISERROR(Sheet1!AI980),"",Sheet1!AI980)</f>
        <v/>
      </c>
      <c r="AA980" t="e">
        <f>IF(Sheet1!W980="Councillors",5120,IF(Sheet1!W980="Information Technology Services Dept.",1024,IF(Sheet1!W980="City Clerk and Solicitor Dept",1953,"No")))</f>
        <v>#VALUE!</v>
      </c>
      <c r="AB980" s="5" t="s">
        <v>96</v>
      </c>
      <c r="AC980" t="e">
        <f>IF(Sheet1!W980="Councillors",4608,IF(Sheet1!W980="Information Technology Services Dept.",921,IF(Sheet1!W980="City Clerk and Solicitor Dept",1855,"No")))</f>
        <v>#VALUE!</v>
      </c>
      <c r="AD980" t="e">
        <f t="shared" si="93"/>
        <v>#VALUE!</v>
      </c>
      <c r="AE980" t="str">
        <f ca="1">IF(Sheet1!AM980="DC1MDB01","DC1",IF(Sheet1!AM980="DC1MDB02","DC1",IF(Sheet1!AM980="DC1MDB03","DC1",IF(Sheet1!AM980="DC1MDB04","DC1",IF(Sheet1!AM980="DC1MDB05","DC1",IF(Sheet1!AM980="DC1MDB06","DC1",IF(Sheet1!AM980="DC1MDB07","DC1",IF(Sheet1!AM980="DC1MDB08","DC1",IF(Sheet1!AM980="DC1MDB09","DC1",IF(Sheet1!AM980="DC1MDB10","DC1",IF(Sheet1!AM980="DC4MDB01","DC4",IF(Sheet1!AM980="DC4MDB02","DC4",IF(Sheet1!AM980="DC4MDB03","DC4",IF(Sheet1!AM980="DC4MDB04","DC4",IF(Sheet1!AM980="DC4MDB05","DC4",IF(Sheet1!AM980="DC4MDB06","DC4",IF(Sheet1!AM980="DC4MDB07","DC4",IF(Sheet1!AM980="DC4MDB08","DC4",IF(Sheet1!AM980="DC4MDB09","DC4",IF(Sheet1!AM980="DC4MDB10","DC4","$False"))))))))))))))))))))</f>
        <v>DC1</v>
      </c>
      <c r="AF980" t="s">
        <v>35</v>
      </c>
      <c r="AG980" t="e">
        <f t="shared" si="94"/>
        <v>#VALUE!</v>
      </c>
      <c r="AH980" t="e">
        <f t="shared" si="95"/>
        <v>#VALUE!</v>
      </c>
      <c r="AI980" t="s">
        <v>11</v>
      </c>
      <c r="AJ980" t="s">
        <v>12</v>
      </c>
      <c r="AK980" t="s">
        <v>13</v>
      </c>
      <c r="AL980" t="s">
        <v>14</v>
      </c>
      <c r="AM980" t="s">
        <v>5</v>
      </c>
      <c r="AN980" t="s">
        <v>15</v>
      </c>
      <c r="AO980" t="s">
        <v>16</v>
      </c>
      <c r="AP980" t="s">
        <v>17</v>
      </c>
      <c r="AQ980" t="s">
        <v>18</v>
      </c>
      <c r="AR980" t="s">
        <v>19</v>
      </c>
    </row>
    <row r="981" spans="1:44" ht="13.5" customHeight="1">
      <c r="A981" s="7"/>
      <c r="B981" s="7"/>
      <c r="C981" s="7"/>
      <c r="D981" s="8"/>
      <c r="F981" s="9" t="str">
        <f>(Sheet1!AE981)</f>
        <v/>
      </c>
      <c r="G981" t="str">
        <f>IF(OR(Sheet1!AH981="Yes",Sheet1!AF981="Yes"),"\\CMFP538\"&amp;Sheet1!AK981,"")</f>
        <v/>
      </c>
      <c r="H981" t="str">
        <f>IF(G981="","",Sheet1!AK981)</f>
        <v/>
      </c>
      <c r="I981" t="str">
        <f>IF(G981="","",Sheet1!AJ981)</f>
        <v/>
      </c>
      <c r="J981" t="e">
        <f>PROPER(Sheet1!Z981)</f>
        <v>#VALUE!</v>
      </c>
      <c r="K981" t="e">
        <f>PROPER(TRIM(IF(ISERROR(Sheet1!N981),Sheet1!Q981,Sheet1!N981)))</f>
        <v>#VALUE!</v>
      </c>
      <c r="L981" t="e">
        <f>PROPER(Sheet1!V981)</f>
        <v>#VALUE!</v>
      </c>
      <c r="M981" t="str">
        <f>TRIM(IF(ISERROR(Sheet1!P981),"",Sheet1!P981))</f>
        <v/>
      </c>
      <c r="N981" s="6" t="e">
        <f>(Sheet1!AA981)</f>
        <v>#VALUE!</v>
      </c>
      <c r="O981" s="6" t="e">
        <f t="shared" si="91"/>
        <v>#VALUE!</v>
      </c>
      <c r="P981" s="6" t="e">
        <f>IF(Sheet1!X981="No","No",IF(Sheet1!X981="","No","Yes"))</f>
        <v>#VALUE!</v>
      </c>
      <c r="Q981" t="e">
        <f>(Sheet1!AB981)</f>
        <v>#VALUE!</v>
      </c>
      <c r="R981" s="6" t="e">
        <f>IF(Sheet1!F981=FALSE,Q981,Sheet1!G981&amp;Sheet1!F981)</f>
        <v>#VALUE!</v>
      </c>
      <c r="S981" s="6" t="e">
        <f t="shared" si="92"/>
        <v>#VALUE!</v>
      </c>
      <c r="T981" s="6" t="e">
        <f>IF(Sheet1!A981=0,"C=US;A= ;P=Regional Municip;O=Lisgar;S="&amp;K981&amp;";"&amp;"G="&amp;L981&amp;";"&amp;"I="&amp;M981&amp;";","C=US;A= ;P=Regional Municip;O=Lisgar;S="&amp;K981&amp;";"&amp;"G="&amp;L981&amp;Sheet1!A981&amp;";"&amp;"I="&amp;M981&amp;";")</f>
        <v>#N/A</v>
      </c>
      <c r="U981" t="str">
        <f ca="1">(Sheet1!AM981)</f>
        <v>DC1MDB03</v>
      </c>
      <c r="V981" t="e">
        <f>(Sheet1!AC981)</f>
        <v>#VALUE!</v>
      </c>
      <c r="W981" t="e">
        <f>Sheet3!D981</f>
        <v>#VALUE!</v>
      </c>
      <c r="X981" t="e">
        <f>Sheet3!E981</f>
        <v>#VALUE!</v>
      </c>
      <c r="Y981" t="str">
        <f t="shared" si="90"/>
        <v/>
      </c>
      <c r="Z981" t="str">
        <f>IF(ISERROR(Sheet1!AI981),"",Sheet1!AI981)</f>
        <v/>
      </c>
      <c r="AA981" t="e">
        <f>IF(Sheet1!W981="Councillors",5120,IF(Sheet1!W981="Information Technology Services Dept.",1024,IF(Sheet1!W981="City Clerk and Solicitor Dept",1953,"No")))</f>
        <v>#VALUE!</v>
      </c>
      <c r="AB981" s="5" t="s">
        <v>96</v>
      </c>
      <c r="AC981" t="e">
        <f>IF(Sheet1!W981="Councillors",4608,IF(Sheet1!W981="Information Technology Services Dept.",921,IF(Sheet1!W981="City Clerk and Solicitor Dept",1855,"No")))</f>
        <v>#VALUE!</v>
      </c>
      <c r="AD981" t="e">
        <f t="shared" si="93"/>
        <v>#VALUE!</v>
      </c>
      <c r="AE981" t="str">
        <f ca="1">IF(Sheet1!AM981="DC1MDB01","DC1",IF(Sheet1!AM981="DC1MDB02","DC1",IF(Sheet1!AM981="DC1MDB03","DC1",IF(Sheet1!AM981="DC1MDB04","DC1",IF(Sheet1!AM981="DC1MDB05","DC1",IF(Sheet1!AM981="DC1MDB06","DC1",IF(Sheet1!AM981="DC1MDB07","DC1",IF(Sheet1!AM981="DC1MDB08","DC1",IF(Sheet1!AM981="DC1MDB09","DC1",IF(Sheet1!AM981="DC1MDB10","DC1",IF(Sheet1!AM981="DC4MDB01","DC4",IF(Sheet1!AM981="DC4MDB02","DC4",IF(Sheet1!AM981="DC4MDB03","DC4",IF(Sheet1!AM981="DC4MDB04","DC4",IF(Sheet1!AM981="DC4MDB05","DC4",IF(Sheet1!AM981="DC4MDB06","DC4",IF(Sheet1!AM981="DC4MDB07","DC4",IF(Sheet1!AM981="DC4MDB08","DC4",IF(Sheet1!AM981="DC4MDB09","DC4",IF(Sheet1!AM981="DC4MDB10","DC4","$False"))))))))))))))))))))</f>
        <v>DC1</v>
      </c>
      <c r="AF981" t="s">
        <v>35</v>
      </c>
      <c r="AG981" t="e">
        <f t="shared" si="94"/>
        <v>#VALUE!</v>
      </c>
      <c r="AH981" t="e">
        <f t="shared" si="95"/>
        <v>#VALUE!</v>
      </c>
      <c r="AI981" t="s">
        <v>11</v>
      </c>
      <c r="AJ981" t="s">
        <v>12</v>
      </c>
      <c r="AK981" t="s">
        <v>13</v>
      </c>
      <c r="AL981" t="s">
        <v>14</v>
      </c>
      <c r="AM981" t="s">
        <v>5</v>
      </c>
      <c r="AN981" t="s">
        <v>15</v>
      </c>
      <c r="AO981" t="s">
        <v>16</v>
      </c>
      <c r="AP981" t="s">
        <v>17</v>
      </c>
      <c r="AQ981" t="s">
        <v>18</v>
      </c>
      <c r="AR981" t="s">
        <v>19</v>
      </c>
    </row>
    <row r="982" spans="1:44" ht="13.5" customHeight="1">
      <c r="A982" s="7"/>
      <c r="B982" s="7"/>
      <c r="C982" s="7"/>
      <c r="D982" s="8"/>
      <c r="F982" s="9" t="str">
        <f>(Sheet1!AE982)</f>
        <v/>
      </c>
      <c r="G982" t="str">
        <f>IF(OR(Sheet1!AH982="Yes",Sheet1!AF982="Yes"),"\\CMFP538\"&amp;Sheet1!AK982,"")</f>
        <v/>
      </c>
      <c r="H982" t="str">
        <f>IF(G982="","",Sheet1!AK982)</f>
        <v/>
      </c>
      <c r="I982" t="str">
        <f>IF(G982="","",Sheet1!AJ982)</f>
        <v/>
      </c>
      <c r="J982" t="e">
        <f>PROPER(Sheet1!Z982)</f>
        <v>#VALUE!</v>
      </c>
      <c r="K982" t="e">
        <f>PROPER(TRIM(IF(ISERROR(Sheet1!N982),Sheet1!Q982,Sheet1!N982)))</f>
        <v>#VALUE!</v>
      </c>
      <c r="L982" t="e">
        <f>PROPER(Sheet1!V982)</f>
        <v>#VALUE!</v>
      </c>
      <c r="M982" t="str">
        <f>TRIM(IF(ISERROR(Sheet1!P982),"",Sheet1!P982))</f>
        <v/>
      </c>
      <c r="N982" s="6" t="e">
        <f>(Sheet1!AA982)</f>
        <v>#VALUE!</v>
      </c>
      <c r="O982" s="6" t="e">
        <f t="shared" si="91"/>
        <v>#VALUE!</v>
      </c>
      <c r="P982" s="6" t="e">
        <f>IF(Sheet1!X982="No","No",IF(Sheet1!X982="","No","Yes"))</f>
        <v>#VALUE!</v>
      </c>
      <c r="Q982" t="e">
        <f>(Sheet1!AB982)</f>
        <v>#VALUE!</v>
      </c>
      <c r="R982" s="6" t="e">
        <f>IF(Sheet1!F982=FALSE,Q982,Sheet1!G982&amp;Sheet1!F982)</f>
        <v>#VALUE!</v>
      </c>
      <c r="S982" s="6" t="e">
        <f t="shared" si="92"/>
        <v>#VALUE!</v>
      </c>
      <c r="T982" s="6" t="e">
        <f>IF(Sheet1!A982=0,"C=US;A= ;P=Regional Municip;O=Lisgar;S="&amp;K982&amp;";"&amp;"G="&amp;L982&amp;";"&amp;"I="&amp;M982&amp;";","C=US;A= ;P=Regional Municip;O=Lisgar;S="&amp;K982&amp;";"&amp;"G="&amp;L982&amp;Sheet1!A982&amp;";"&amp;"I="&amp;M982&amp;";")</f>
        <v>#N/A</v>
      </c>
      <c r="U982" t="str">
        <f ca="1">(Sheet1!AM982)</f>
        <v>DC4MDB02</v>
      </c>
      <c r="V982" t="e">
        <f>(Sheet1!AC982)</f>
        <v>#VALUE!</v>
      </c>
      <c r="W982" t="e">
        <f>Sheet3!D982</f>
        <v>#VALUE!</v>
      </c>
      <c r="X982" t="e">
        <f>Sheet3!E982</f>
        <v>#VALUE!</v>
      </c>
      <c r="Y982" t="str">
        <f t="shared" si="90"/>
        <v/>
      </c>
      <c r="Z982" t="str">
        <f>IF(ISERROR(Sheet1!AI982),"",Sheet1!AI982)</f>
        <v/>
      </c>
      <c r="AA982" t="e">
        <f>IF(Sheet1!W982="Councillors",5120,IF(Sheet1!W982="Information Technology Services Dept.",1024,IF(Sheet1!W982="City Clerk and Solicitor Dept",1953,"No")))</f>
        <v>#VALUE!</v>
      </c>
      <c r="AB982" s="5" t="s">
        <v>96</v>
      </c>
      <c r="AC982" t="e">
        <f>IF(Sheet1!W982="Councillors",4608,IF(Sheet1!W982="Information Technology Services Dept.",921,IF(Sheet1!W982="City Clerk and Solicitor Dept",1855,"No")))</f>
        <v>#VALUE!</v>
      </c>
      <c r="AD982" t="e">
        <f t="shared" si="93"/>
        <v>#VALUE!</v>
      </c>
      <c r="AE982" t="str">
        <f ca="1">IF(Sheet1!AM982="DC1MDB01","DC1",IF(Sheet1!AM982="DC1MDB02","DC1",IF(Sheet1!AM982="DC1MDB03","DC1",IF(Sheet1!AM982="DC1MDB04","DC1",IF(Sheet1!AM982="DC1MDB05","DC1",IF(Sheet1!AM982="DC1MDB06","DC1",IF(Sheet1!AM982="DC1MDB07","DC1",IF(Sheet1!AM982="DC1MDB08","DC1",IF(Sheet1!AM982="DC1MDB09","DC1",IF(Sheet1!AM982="DC1MDB10","DC1",IF(Sheet1!AM982="DC4MDB01","DC4",IF(Sheet1!AM982="DC4MDB02","DC4",IF(Sheet1!AM982="DC4MDB03","DC4",IF(Sheet1!AM982="DC4MDB04","DC4",IF(Sheet1!AM982="DC4MDB05","DC4",IF(Sheet1!AM982="DC4MDB06","DC4",IF(Sheet1!AM982="DC4MDB07","DC4",IF(Sheet1!AM982="DC4MDB08","DC4",IF(Sheet1!AM982="DC4MDB09","DC4",IF(Sheet1!AM982="DC4MDB10","DC4","$False"))))))))))))))))))))</f>
        <v>DC4</v>
      </c>
      <c r="AF982" t="s">
        <v>35</v>
      </c>
      <c r="AG982" t="e">
        <f t="shared" si="94"/>
        <v>#VALUE!</v>
      </c>
      <c r="AH982" t="e">
        <f t="shared" si="95"/>
        <v>#VALUE!</v>
      </c>
      <c r="AI982" t="s">
        <v>11</v>
      </c>
      <c r="AJ982" t="s">
        <v>12</v>
      </c>
      <c r="AK982" t="s">
        <v>13</v>
      </c>
      <c r="AL982" t="s">
        <v>14</v>
      </c>
      <c r="AM982" t="s">
        <v>5</v>
      </c>
      <c r="AN982" t="s">
        <v>15</v>
      </c>
      <c r="AO982" t="s">
        <v>16</v>
      </c>
      <c r="AP982" t="s">
        <v>17</v>
      </c>
      <c r="AQ982" t="s">
        <v>18</v>
      </c>
      <c r="AR982" t="s">
        <v>19</v>
      </c>
    </row>
    <row r="983" spans="1:44" ht="13.5" customHeight="1">
      <c r="A983" s="7"/>
      <c r="B983" s="7"/>
      <c r="C983" s="7"/>
      <c r="D983" s="8"/>
      <c r="F983" s="9" t="str">
        <f>(Sheet1!AE983)</f>
        <v/>
      </c>
      <c r="G983" t="str">
        <f>IF(OR(Sheet1!AH983="Yes",Sheet1!AF983="Yes"),"\\CMFP538\"&amp;Sheet1!AK983,"")</f>
        <v/>
      </c>
      <c r="H983" t="str">
        <f>IF(G983="","",Sheet1!AK983)</f>
        <v/>
      </c>
      <c r="I983" t="str">
        <f>IF(G983="","",Sheet1!AJ983)</f>
        <v/>
      </c>
      <c r="J983" t="e">
        <f>PROPER(Sheet1!Z983)</f>
        <v>#VALUE!</v>
      </c>
      <c r="K983" t="e">
        <f>PROPER(TRIM(IF(ISERROR(Sheet1!N983),Sheet1!Q983,Sheet1!N983)))</f>
        <v>#VALUE!</v>
      </c>
      <c r="L983" t="e">
        <f>PROPER(Sheet1!V983)</f>
        <v>#VALUE!</v>
      </c>
      <c r="M983" t="str">
        <f>TRIM(IF(ISERROR(Sheet1!P983),"",Sheet1!P983))</f>
        <v/>
      </c>
      <c r="N983" s="6" t="e">
        <f>(Sheet1!AA983)</f>
        <v>#VALUE!</v>
      </c>
      <c r="O983" s="6" t="e">
        <f t="shared" si="91"/>
        <v>#VALUE!</v>
      </c>
      <c r="P983" s="6" t="e">
        <f>IF(Sheet1!X983="No","No",IF(Sheet1!X983="","No","Yes"))</f>
        <v>#VALUE!</v>
      </c>
      <c r="Q983" t="e">
        <f>(Sheet1!AB983)</f>
        <v>#VALUE!</v>
      </c>
      <c r="R983" s="6" t="e">
        <f>IF(Sheet1!F983=FALSE,Q983,Sheet1!G983&amp;Sheet1!F983)</f>
        <v>#VALUE!</v>
      </c>
      <c r="S983" s="6" t="e">
        <f t="shared" si="92"/>
        <v>#VALUE!</v>
      </c>
      <c r="T983" s="6" t="e">
        <f>IF(Sheet1!A983=0,"C=US;A= ;P=Regional Municip;O=Lisgar;S="&amp;K983&amp;";"&amp;"G="&amp;L983&amp;";"&amp;"I="&amp;M983&amp;";","C=US;A= ;P=Regional Municip;O=Lisgar;S="&amp;K983&amp;";"&amp;"G="&amp;L983&amp;Sheet1!A983&amp;";"&amp;"I="&amp;M983&amp;";")</f>
        <v>#N/A</v>
      </c>
      <c r="U983" t="str">
        <f ca="1">(Sheet1!AM983)</f>
        <v>DC4MDB07</v>
      </c>
      <c r="V983" t="e">
        <f>(Sheet1!AC983)</f>
        <v>#VALUE!</v>
      </c>
      <c r="W983" t="e">
        <f>Sheet3!D983</f>
        <v>#VALUE!</v>
      </c>
      <c r="X983" t="e">
        <f>Sheet3!E983</f>
        <v>#VALUE!</v>
      </c>
      <c r="Y983" t="str">
        <f t="shared" si="90"/>
        <v/>
      </c>
      <c r="Z983" t="str">
        <f>IF(ISERROR(Sheet1!AI983),"",Sheet1!AI983)</f>
        <v/>
      </c>
      <c r="AA983" t="e">
        <f>IF(Sheet1!W983="Councillors",5120,IF(Sheet1!W983="Information Technology Services Dept.",1024,IF(Sheet1!W983="City Clerk and Solicitor Dept",1953,"No")))</f>
        <v>#VALUE!</v>
      </c>
      <c r="AB983" s="5" t="s">
        <v>96</v>
      </c>
      <c r="AC983" t="e">
        <f>IF(Sheet1!W983="Councillors",4608,IF(Sheet1!W983="Information Technology Services Dept.",921,IF(Sheet1!W983="City Clerk and Solicitor Dept",1855,"No")))</f>
        <v>#VALUE!</v>
      </c>
      <c r="AD983" t="e">
        <f t="shared" si="93"/>
        <v>#VALUE!</v>
      </c>
      <c r="AE983" t="str">
        <f ca="1">IF(Sheet1!AM983="DC1MDB01","DC1",IF(Sheet1!AM983="DC1MDB02","DC1",IF(Sheet1!AM983="DC1MDB03","DC1",IF(Sheet1!AM983="DC1MDB04","DC1",IF(Sheet1!AM983="DC1MDB05","DC1",IF(Sheet1!AM983="DC1MDB06","DC1",IF(Sheet1!AM983="DC1MDB07","DC1",IF(Sheet1!AM983="DC1MDB08","DC1",IF(Sheet1!AM983="DC1MDB09","DC1",IF(Sheet1!AM983="DC1MDB10","DC1",IF(Sheet1!AM983="DC4MDB01","DC4",IF(Sheet1!AM983="DC4MDB02","DC4",IF(Sheet1!AM983="DC4MDB03","DC4",IF(Sheet1!AM983="DC4MDB04","DC4",IF(Sheet1!AM983="DC4MDB05","DC4",IF(Sheet1!AM983="DC4MDB06","DC4",IF(Sheet1!AM983="DC4MDB07","DC4",IF(Sheet1!AM983="DC4MDB08","DC4",IF(Sheet1!AM983="DC4MDB09","DC4",IF(Sheet1!AM983="DC4MDB10","DC4","$False"))))))))))))))))))))</f>
        <v>DC4</v>
      </c>
      <c r="AF983" t="s">
        <v>35</v>
      </c>
      <c r="AG983" t="e">
        <f t="shared" si="94"/>
        <v>#VALUE!</v>
      </c>
      <c r="AH983" t="e">
        <f t="shared" si="95"/>
        <v>#VALUE!</v>
      </c>
      <c r="AI983" t="s">
        <v>11</v>
      </c>
      <c r="AJ983" t="s">
        <v>12</v>
      </c>
      <c r="AK983" t="s">
        <v>13</v>
      </c>
      <c r="AL983" t="s">
        <v>14</v>
      </c>
      <c r="AM983" t="s">
        <v>5</v>
      </c>
      <c r="AN983" t="s">
        <v>15</v>
      </c>
      <c r="AO983" t="s">
        <v>16</v>
      </c>
      <c r="AP983" t="s">
        <v>17</v>
      </c>
      <c r="AQ983" t="s">
        <v>18</v>
      </c>
      <c r="AR983" t="s">
        <v>19</v>
      </c>
    </row>
    <row r="984" spans="1:44" ht="13.5" customHeight="1">
      <c r="A984" s="7"/>
      <c r="B984" s="7"/>
      <c r="C984" s="7"/>
      <c r="D984" s="8"/>
      <c r="F984" s="9" t="str">
        <f>(Sheet1!AE984)</f>
        <v/>
      </c>
      <c r="G984" t="str">
        <f>IF(OR(Sheet1!AH984="Yes",Sheet1!AF984="Yes"),"\\CMFP538\"&amp;Sheet1!AK984,"")</f>
        <v/>
      </c>
      <c r="H984" t="str">
        <f>IF(G984="","",Sheet1!AK984)</f>
        <v/>
      </c>
      <c r="I984" t="str">
        <f>IF(G984="","",Sheet1!AJ984)</f>
        <v/>
      </c>
      <c r="J984" t="e">
        <f>PROPER(Sheet1!Z984)</f>
        <v>#VALUE!</v>
      </c>
      <c r="K984" t="e">
        <f>PROPER(TRIM(IF(ISERROR(Sheet1!N984),Sheet1!Q984,Sheet1!N984)))</f>
        <v>#VALUE!</v>
      </c>
      <c r="L984" t="e">
        <f>PROPER(Sheet1!V984)</f>
        <v>#VALUE!</v>
      </c>
      <c r="M984" t="str">
        <f>TRIM(IF(ISERROR(Sheet1!P984),"",Sheet1!P984))</f>
        <v/>
      </c>
      <c r="N984" s="6" t="e">
        <f>(Sheet1!AA984)</f>
        <v>#VALUE!</v>
      </c>
      <c r="O984" s="6" t="e">
        <f t="shared" si="91"/>
        <v>#VALUE!</v>
      </c>
      <c r="P984" s="6" t="e">
        <f>IF(Sheet1!X984="No","No",IF(Sheet1!X984="","No","Yes"))</f>
        <v>#VALUE!</v>
      </c>
      <c r="Q984" t="e">
        <f>(Sheet1!AB984)</f>
        <v>#VALUE!</v>
      </c>
      <c r="R984" s="6" t="e">
        <f>IF(Sheet1!F984=FALSE,Q984,Sheet1!G984&amp;Sheet1!F984)</f>
        <v>#VALUE!</v>
      </c>
      <c r="S984" s="6" t="e">
        <f t="shared" si="92"/>
        <v>#VALUE!</v>
      </c>
      <c r="T984" s="6" t="e">
        <f>IF(Sheet1!A984=0,"C=US;A= ;P=Regional Municip;O=Lisgar;S="&amp;K984&amp;";"&amp;"G="&amp;L984&amp;";"&amp;"I="&amp;M984&amp;";","C=US;A= ;P=Regional Municip;O=Lisgar;S="&amp;K984&amp;";"&amp;"G="&amp;L984&amp;Sheet1!A984&amp;";"&amp;"I="&amp;M984&amp;";")</f>
        <v>#N/A</v>
      </c>
      <c r="U984" t="str">
        <f ca="1">(Sheet1!AM984)</f>
        <v>DC4MDB02</v>
      </c>
      <c r="V984" t="e">
        <f>(Sheet1!AC984)</f>
        <v>#VALUE!</v>
      </c>
      <c r="W984" t="e">
        <f>Sheet3!D984</f>
        <v>#VALUE!</v>
      </c>
      <c r="X984" t="e">
        <f>Sheet3!E984</f>
        <v>#VALUE!</v>
      </c>
      <c r="Y984" t="str">
        <f t="shared" si="90"/>
        <v/>
      </c>
      <c r="Z984" t="str">
        <f>IF(ISERROR(Sheet1!AI984),"",Sheet1!AI984)</f>
        <v/>
      </c>
      <c r="AA984" t="e">
        <f>IF(Sheet1!W984="Councillors",5120,IF(Sheet1!W984="Information Technology Services Dept.",1024,IF(Sheet1!W984="City Clerk and Solicitor Dept",1953,"No")))</f>
        <v>#VALUE!</v>
      </c>
      <c r="AB984" s="5" t="s">
        <v>96</v>
      </c>
      <c r="AC984" t="e">
        <f>IF(Sheet1!W984="Councillors",4608,IF(Sheet1!W984="Information Technology Services Dept.",921,IF(Sheet1!W984="City Clerk and Solicitor Dept",1855,"No")))</f>
        <v>#VALUE!</v>
      </c>
      <c r="AD984" t="e">
        <f t="shared" si="93"/>
        <v>#VALUE!</v>
      </c>
      <c r="AE984" t="str">
        <f ca="1">IF(Sheet1!AM984="DC1MDB01","DC1",IF(Sheet1!AM984="DC1MDB02","DC1",IF(Sheet1!AM984="DC1MDB03","DC1",IF(Sheet1!AM984="DC1MDB04","DC1",IF(Sheet1!AM984="DC1MDB05","DC1",IF(Sheet1!AM984="DC1MDB06","DC1",IF(Sheet1!AM984="DC1MDB07","DC1",IF(Sheet1!AM984="DC1MDB08","DC1",IF(Sheet1!AM984="DC1MDB09","DC1",IF(Sheet1!AM984="DC1MDB10","DC1",IF(Sheet1!AM984="DC4MDB01","DC4",IF(Sheet1!AM984="DC4MDB02","DC4",IF(Sheet1!AM984="DC4MDB03","DC4",IF(Sheet1!AM984="DC4MDB04","DC4",IF(Sheet1!AM984="DC4MDB05","DC4",IF(Sheet1!AM984="DC4MDB06","DC4",IF(Sheet1!AM984="DC4MDB07","DC4",IF(Sheet1!AM984="DC4MDB08","DC4",IF(Sheet1!AM984="DC4MDB09","DC4",IF(Sheet1!AM984="DC4MDB10","DC4","$False"))))))))))))))))))))</f>
        <v>DC4</v>
      </c>
      <c r="AF984" t="s">
        <v>35</v>
      </c>
      <c r="AG984" t="e">
        <f t="shared" si="94"/>
        <v>#VALUE!</v>
      </c>
      <c r="AH984" t="e">
        <f t="shared" si="95"/>
        <v>#VALUE!</v>
      </c>
      <c r="AI984" t="s">
        <v>11</v>
      </c>
      <c r="AJ984" t="s">
        <v>12</v>
      </c>
      <c r="AK984" t="s">
        <v>13</v>
      </c>
      <c r="AL984" t="s">
        <v>14</v>
      </c>
      <c r="AM984" t="s">
        <v>5</v>
      </c>
      <c r="AN984" t="s">
        <v>15</v>
      </c>
      <c r="AO984" t="s">
        <v>16</v>
      </c>
      <c r="AP984" t="s">
        <v>17</v>
      </c>
      <c r="AQ984" t="s">
        <v>18</v>
      </c>
      <c r="AR984" t="s">
        <v>19</v>
      </c>
    </row>
    <row r="985" spans="1:44" ht="13.5" customHeight="1">
      <c r="A985" s="7"/>
      <c r="B985" s="7"/>
      <c r="C985" s="7"/>
      <c r="D985" s="8"/>
      <c r="F985" s="9" t="str">
        <f>(Sheet1!AE985)</f>
        <v/>
      </c>
      <c r="G985" t="str">
        <f>IF(OR(Sheet1!AH985="Yes",Sheet1!AF985="Yes"),"\\CMFP538\"&amp;Sheet1!AK985,"")</f>
        <v/>
      </c>
      <c r="H985" t="str">
        <f>IF(G985="","",Sheet1!AK985)</f>
        <v/>
      </c>
      <c r="I985" t="str">
        <f>IF(G985="","",Sheet1!AJ985)</f>
        <v/>
      </c>
      <c r="J985" t="e">
        <f>PROPER(Sheet1!Z985)</f>
        <v>#VALUE!</v>
      </c>
      <c r="K985" t="e">
        <f>PROPER(TRIM(IF(ISERROR(Sheet1!N985),Sheet1!Q985,Sheet1!N985)))</f>
        <v>#VALUE!</v>
      </c>
      <c r="L985" t="e">
        <f>PROPER(Sheet1!V985)</f>
        <v>#VALUE!</v>
      </c>
      <c r="M985" t="str">
        <f>TRIM(IF(ISERROR(Sheet1!P985),"",Sheet1!P985))</f>
        <v/>
      </c>
      <c r="N985" s="6" t="e">
        <f>(Sheet1!AA985)</f>
        <v>#VALUE!</v>
      </c>
      <c r="O985" s="6" t="e">
        <f t="shared" si="91"/>
        <v>#VALUE!</v>
      </c>
      <c r="P985" s="6" t="e">
        <f>IF(Sheet1!X985="No","No",IF(Sheet1!X985="","No","Yes"))</f>
        <v>#VALUE!</v>
      </c>
      <c r="Q985" t="e">
        <f>(Sheet1!AB985)</f>
        <v>#VALUE!</v>
      </c>
      <c r="R985" s="6" t="e">
        <f>IF(Sheet1!F985=FALSE,Q985,Sheet1!G985&amp;Sheet1!F985)</f>
        <v>#VALUE!</v>
      </c>
      <c r="S985" s="6" t="e">
        <f t="shared" si="92"/>
        <v>#VALUE!</v>
      </c>
      <c r="T985" s="6" t="e">
        <f>IF(Sheet1!A985=0,"C=US;A= ;P=Regional Municip;O=Lisgar;S="&amp;K985&amp;";"&amp;"G="&amp;L985&amp;";"&amp;"I="&amp;M985&amp;";","C=US;A= ;P=Regional Municip;O=Lisgar;S="&amp;K985&amp;";"&amp;"G="&amp;L985&amp;Sheet1!A985&amp;";"&amp;"I="&amp;M985&amp;";")</f>
        <v>#N/A</v>
      </c>
      <c r="U985" t="str">
        <f ca="1">(Sheet1!AM985)</f>
        <v>DC1MDB04</v>
      </c>
      <c r="V985" t="e">
        <f>(Sheet1!AC985)</f>
        <v>#VALUE!</v>
      </c>
      <c r="W985" t="e">
        <f>Sheet3!D985</f>
        <v>#VALUE!</v>
      </c>
      <c r="X985" t="e">
        <f>Sheet3!E985</f>
        <v>#VALUE!</v>
      </c>
      <c r="Y985" t="str">
        <f t="shared" si="90"/>
        <v/>
      </c>
      <c r="Z985" t="str">
        <f>IF(ISERROR(Sheet1!AI985),"",Sheet1!AI985)</f>
        <v/>
      </c>
      <c r="AA985" t="e">
        <f>IF(Sheet1!W985="Councillors",5120,IF(Sheet1!W985="Information Technology Services Dept.",1024,IF(Sheet1!W985="City Clerk and Solicitor Dept",1953,"No")))</f>
        <v>#VALUE!</v>
      </c>
      <c r="AB985" s="5" t="s">
        <v>96</v>
      </c>
      <c r="AC985" t="e">
        <f>IF(Sheet1!W985="Councillors",4608,IF(Sheet1!W985="Information Technology Services Dept.",921,IF(Sheet1!W985="City Clerk and Solicitor Dept",1855,"No")))</f>
        <v>#VALUE!</v>
      </c>
      <c r="AD985" t="e">
        <f t="shared" si="93"/>
        <v>#VALUE!</v>
      </c>
      <c r="AE985" t="str">
        <f ca="1">IF(Sheet1!AM985="DC1MDB01","DC1",IF(Sheet1!AM985="DC1MDB02","DC1",IF(Sheet1!AM985="DC1MDB03","DC1",IF(Sheet1!AM985="DC1MDB04","DC1",IF(Sheet1!AM985="DC1MDB05","DC1",IF(Sheet1!AM985="DC1MDB06","DC1",IF(Sheet1!AM985="DC1MDB07","DC1",IF(Sheet1!AM985="DC1MDB08","DC1",IF(Sheet1!AM985="DC1MDB09","DC1",IF(Sheet1!AM985="DC1MDB10","DC1",IF(Sheet1!AM985="DC4MDB01","DC4",IF(Sheet1!AM985="DC4MDB02","DC4",IF(Sheet1!AM985="DC4MDB03","DC4",IF(Sheet1!AM985="DC4MDB04","DC4",IF(Sheet1!AM985="DC4MDB05","DC4",IF(Sheet1!AM985="DC4MDB06","DC4",IF(Sheet1!AM985="DC4MDB07","DC4",IF(Sheet1!AM985="DC4MDB08","DC4",IF(Sheet1!AM985="DC4MDB09","DC4",IF(Sheet1!AM985="DC4MDB10","DC4","$False"))))))))))))))))))))</f>
        <v>DC1</v>
      </c>
      <c r="AF985" t="s">
        <v>35</v>
      </c>
      <c r="AG985" t="e">
        <f t="shared" si="94"/>
        <v>#VALUE!</v>
      </c>
      <c r="AH985" t="e">
        <f t="shared" si="95"/>
        <v>#VALUE!</v>
      </c>
      <c r="AI985" t="s">
        <v>11</v>
      </c>
      <c r="AJ985" t="s">
        <v>12</v>
      </c>
      <c r="AK985" t="s">
        <v>13</v>
      </c>
      <c r="AL985" t="s">
        <v>14</v>
      </c>
      <c r="AM985" t="s">
        <v>5</v>
      </c>
      <c r="AN985" t="s">
        <v>15</v>
      </c>
      <c r="AO985" t="s">
        <v>16</v>
      </c>
      <c r="AP985" t="s">
        <v>17</v>
      </c>
      <c r="AQ985" t="s">
        <v>18</v>
      </c>
      <c r="AR985" t="s">
        <v>19</v>
      </c>
    </row>
    <row r="986" spans="1:44" ht="13.5" customHeight="1">
      <c r="A986" s="7"/>
      <c r="B986" s="7"/>
      <c r="C986" s="7"/>
      <c r="D986" s="8"/>
      <c r="F986" s="9" t="str">
        <f>(Sheet1!AE986)</f>
        <v/>
      </c>
      <c r="G986" t="str">
        <f>IF(OR(Sheet1!AH986="Yes",Sheet1!AF986="Yes"),"\\CMFP538\"&amp;Sheet1!AK986,"")</f>
        <v/>
      </c>
      <c r="H986" t="str">
        <f>IF(G986="","",Sheet1!AK986)</f>
        <v/>
      </c>
      <c r="I986" t="str">
        <f>IF(G986="","",Sheet1!AJ986)</f>
        <v/>
      </c>
      <c r="J986" t="e">
        <f>PROPER(Sheet1!Z986)</f>
        <v>#VALUE!</v>
      </c>
      <c r="K986" t="e">
        <f>PROPER(TRIM(IF(ISERROR(Sheet1!N986),Sheet1!Q986,Sheet1!N986)))</f>
        <v>#VALUE!</v>
      </c>
      <c r="L986" t="e">
        <f>PROPER(Sheet1!V986)</f>
        <v>#VALUE!</v>
      </c>
      <c r="M986" t="str">
        <f>TRIM(IF(ISERROR(Sheet1!P986),"",Sheet1!P986))</f>
        <v/>
      </c>
      <c r="N986" s="6" t="e">
        <f>(Sheet1!AA986)</f>
        <v>#VALUE!</v>
      </c>
      <c r="O986" s="6" t="e">
        <f t="shared" si="91"/>
        <v>#VALUE!</v>
      </c>
      <c r="P986" s="6" t="e">
        <f>IF(Sheet1!X986="No","No",IF(Sheet1!X986="","No","Yes"))</f>
        <v>#VALUE!</v>
      </c>
      <c r="Q986" t="e">
        <f>(Sheet1!AB986)</f>
        <v>#VALUE!</v>
      </c>
      <c r="R986" s="6" t="e">
        <f>IF(Sheet1!F986=FALSE,Q986,Sheet1!G986&amp;Sheet1!F986)</f>
        <v>#VALUE!</v>
      </c>
      <c r="S986" s="6" t="e">
        <f t="shared" si="92"/>
        <v>#VALUE!</v>
      </c>
      <c r="T986" s="6" t="e">
        <f>IF(Sheet1!A986=0,"C=US;A= ;P=Regional Municip;O=Lisgar;S="&amp;K986&amp;";"&amp;"G="&amp;L986&amp;";"&amp;"I="&amp;M986&amp;";","C=US;A= ;P=Regional Municip;O=Lisgar;S="&amp;K986&amp;";"&amp;"G="&amp;L986&amp;Sheet1!A986&amp;";"&amp;"I="&amp;M986&amp;";")</f>
        <v>#N/A</v>
      </c>
      <c r="U986" t="str">
        <f ca="1">(Sheet1!AM986)</f>
        <v>DC4MDB03</v>
      </c>
      <c r="V986" t="e">
        <f>(Sheet1!AC986)</f>
        <v>#VALUE!</v>
      </c>
      <c r="W986" t="e">
        <f>Sheet3!D986</f>
        <v>#VALUE!</v>
      </c>
      <c r="X986" t="e">
        <f>Sheet3!E986</f>
        <v>#VALUE!</v>
      </c>
      <c r="Y986" t="str">
        <f t="shared" si="90"/>
        <v/>
      </c>
      <c r="Z986" t="str">
        <f>IF(ISERROR(Sheet1!AI986),"",Sheet1!AI986)</f>
        <v/>
      </c>
      <c r="AA986" t="e">
        <f>IF(Sheet1!W986="Councillors",5120,IF(Sheet1!W986="Information Technology Services Dept.",1024,IF(Sheet1!W986="City Clerk and Solicitor Dept",1953,"No")))</f>
        <v>#VALUE!</v>
      </c>
      <c r="AB986" s="5" t="s">
        <v>96</v>
      </c>
      <c r="AC986" t="e">
        <f>IF(Sheet1!W986="Councillors",4608,IF(Sheet1!W986="Information Technology Services Dept.",921,IF(Sheet1!W986="City Clerk and Solicitor Dept",1855,"No")))</f>
        <v>#VALUE!</v>
      </c>
      <c r="AD986" t="e">
        <f t="shared" si="93"/>
        <v>#VALUE!</v>
      </c>
      <c r="AE986" t="str">
        <f ca="1">IF(Sheet1!AM986="DC1MDB01","DC1",IF(Sheet1!AM986="DC1MDB02","DC1",IF(Sheet1!AM986="DC1MDB03","DC1",IF(Sheet1!AM986="DC1MDB04","DC1",IF(Sheet1!AM986="DC1MDB05","DC1",IF(Sheet1!AM986="DC1MDB06","DC1",IF(Sheet1!AM986="DC1MDB07","DC1",IF(Sheet1!AM986="DC1MDB08","DC1",IF(Sheet1!AM986="DC1MDB09","DC1",IF(Sheet1!AM986="DC1MDB10","DC1",IF(Sheet1!AM986="DC4MDB01","DC4",IF(Sheet1!AM986="DC4MDB02","DC4",IF(Sheet1!AM986="DC4MDB03","DC4",IF(Sheet1!AM986="DC4MDB04","DC4",IF(Sheet1!AM986="DC4MDB05","DC4",IF(Sheet1!AM986="DC4MDB06","DC4",IF(Sheet1!AM986="DC4MDB07","DC4",IF(Sheet1!AM986="DC4MDB08","DC4",IF(Sheet1!AM986="DC4MDB09","DC4",IF(Sheet1!AM986="DC4MDB10","DC4","$False"))))))))))))))))))))</f>
        <v>DC4</v>
      </c>
      <c r="AF986" t="s">
        <v>35</v>
      </c>
      <c r="AG986" t="e">
        <f t="shared" si="94"/>
        <v>#VALUE!</v>
      </c>
      <c r="AH986" t="e">
        <f t="shared" si="95"/>
        <v>#VALUE!</v>
      </c>
      <c r="AI986" t="s">
        <v>11</v>
      </c>
      <c r="AJ986" t="s">
        <v>12</v>
      </c>
      <c r="AK986" t="s">
        <v>13</v>
      </c>
      <c r="AL986" t="s">
        <v>14</v>
      </c>
      <c r="AM986" t="s">
        <v>5</v>
      </c>
      <c r="AN986" t="s">
        <v>15</v>
      </c>
      <c r="AO986" t="s">
        <v>16</v>
      </c>
      <c r="AP986" t="s">
        <v>17</v>
      </c>
      <c r="AQ986" t="s">
        <v>18</v>
      </c>
      <c r="AR986" t="s">
        <v>19</v>
      </c>
    </row>
    <row r="987" spans="1:44" ht="13.5" customHeight="1">
      <c r="A987" s="7"/>
      <c r="B987" s="7"/>
      <c r="C987" s="7"/>
      <c r="D987" s="8"/>
      <c r="F987" s="9" t="str">
        <f>(Sheet1!AE987)</f>
        <v/>
      </c>
      <c r="G987" t="str">
        <f>IF(OR(Sheet1!AH987="Yes",Sheet1!AF987="Yes"),"\\CMFP538\"&amp;Sheet1!AK987,"")</f>
        <v/>
      </c>
      <c r="H987" t="str">
        <f>IF(G987="","",Sheet1!AK987)</f>
        <v/>
      </c>
      <c r="I987" t="str">
        <f>IF(G987="","",Sheet1!AJ987)</f>
        <v/>
      </c>
      <c r="J987" t="e">
        <f>PROPER(Sheet1!Z987)</f>
        <v>#VALUE!</v>
      </c>
      <c r="K987" t="e">
        <f>PROPER(TRIM(IF(ISERROR(Sheet1!N987),Sheet1!Q987,Sheet1!N987)))</f>
        <v>#VALUE!</v>
      </c>
      <c r="L987" t="e">
        <f>PROPER(Sheet1!V987)</f>
        <v>#VALUE!</v>
      </c>
      <c r="M987" t="str">
        <f>TRIM(IF(ISERROR(Sheet1!P987),"",Sheet1!P987))</f>
        <v/>
      </c>
      <c r="N987" s="6" t="e">
        <f>(Sheet1!AA987)</f>
        <v>#VALUE!</v>
      </c>
      <c r="O987" s="6" t="e">
        <f t="shared" si="91"/>
        <v>#VALUE!</v>
      </c>
      <c r="P987" s="6" t="e">
        <f>IF(Sheet1!X987="No","No",IF(Sheet1!X987="","No","Yes"))</f>
        <v>#VALUE!</v>
      </c>
      <c r="Q987" t="e">
        <f>(Sheet1!AB987)</f>
        <v>#VALUE!</v>
      </c>
      <c r="R987" s="6" t="e">
        <f>IF(Sheet1!F987=FALSE,Q987,Sheet1!G987&amp;Sheet1!F987)</f>
        <v>#VALUE!</v>
      </c>
      <c r="S987" s="6" t="e">
        <f t="shared" si="92"/>
        <v>#VALUE!</v>
      </c>
      <c r="T987" s="6" t="e">
        <f>IF(Sheet1!A987=0,"C=US;A= ;P=Regional Municip;O=Lisgar;S="&amp;K987&amp;";"&amp;"G="&amp;L987&amp;";"&amp;"I="&amp;M987&amp;";","C=US;A= ;P=Regional Municip;O=Lisgar;S="&amp;K987&amp;";"&amp;"G="&amp;L987&amp;Sheet1!A987&amp;";"&amp;"I="&amp;M987&amp;";")</f>
        <v>#N/A</v>
      </c>
      <c r="U987" t="str">
        <f ca="1">(Sheet1!AM987)</f>
        <v>DC4MDB07</v>
      </c>
      <c r="V987" t="e">
        <f>(Sheet1!AC987)</f>
        <v>#VALUE!</v>
      </c>
      <c r="W987" t="e">
        <f>Sheet3!D987</f>
        <v>#VALUE!</v>
      </c>
      <c r="X987" t="e">
        <f>Sheet3!E987</f>
        <v>#VALUE!</v>
      </c>
      <c r="Y987" t="str">
        <f t="shared" si="90"/>
        <v/>
      </c>
      <c r="Z987" t="str">
        <f>IF(ISERROR(Sheet1!AI987),"",Sheet1!AI987)</f>
        <v/>
      </c>
      <c r="AA987" t="e">
        <f>IF(Sheet1!W987="Councillors",5120,IF(Sheet1!W987="Information Technology Services Dept.",1024,IF(Sheet1!W987="City Clerk and Solicitor Dept",1953,"No")))</f>
        <v>#VALUE!</v>
      </c>
      <c r="AB987" s="5" t="s">
        <v>96</v>
      </c>
      <c r="AC987" t="e">
        <f>IF(Sheet1!W987="Councillors",4608,IF(Sheet1!W987="Information Technology Services Dept.",921,IF(Sheet1!W987="City Clerk and Solicitor Dept",1855,"No")))</f>
        <v>#VALUE!</v>
      </c>
      <c r="AD987" t="e">
        <f t="shared" si="93"/>
        <v>#VALUE!</v>
      </c>
      <c r="AE987" t="str">
        <f ca="1">IF(Sheet1!AM987="DC1MDB01","DC1",IF(Sheet1!AM987="DC1MDB02","DC1",IF(Sheet1!AM987="DC1MDB03","DC1",IF(Sheet1!AM987="DC1MDB04","DC1",IF(Sheet1!AM987="DC1MDB05","DC1",IF(Sheet1!AM987="DC1MDB06","DC1",IF(Sheet1!AM987="DC1MDB07","DC1",IF(Sheet1!AM987="DC1MDB08","DC1",IF(Sheet1!AM987="DC1MDB09","DC1",IF(Sheet1!AM987="DC1MDB10","DC1",IF(Sheet1!AM987="DC4MDB01","DC4",IF(Sheet1!AM987="DC4MDB02","DC4",IF(Sheet1!AM987="DC4MDB03","DC4",IF(Sheet1!AM987="DC4MDB04","DC4",IF(Sheet1!AM987="DC4MDB05","DC4",IF(Sheet1!AM987="DC4MDB06","DC4",IF(Sheet1!AM987="DC4MDB07","DC4",IF(Sheet1!AM987="DC4MDB08","DC4",IF(Sheet1!AM987="DC4MDB09","DC4",IF(Sheet1!AM987="DC4MDB10","DC4","$False"))))))))))))))))))))</f>
        <v>DC4</v>
      </c>
      <c r="AF987" t="s">
        <v>35</v>
      </c>
      <c r="AG987" t="e">
        <f t="shared" si="94"/>
        <v>#VALUE!</v>
      </c>
      <c r="AH987" t="e">
        <f t="shared" si="95"/>
        <v>#VALUE!</v>
      </c>
      <c r="AI987" t="s">
        <v>11</v>
      </c>
      <c r="AJ987" t="s">
        <v>12</v>
      </c>
      <c r="AK987" t="s">
        <v>13</v>
      </c>
      <c r="AL987" t="s">
        <v>14</v>
      </c>
      <c r="AM987" t="s">
        <v>5</v>
      </c>
      <c r="AN987" t="s">
        <v>15</v>
      </c>
      <c r="AO987" t="s">
        <v>16</v>
      </c>
      <c r="AP987" t="s">
        <v>17</v>
      </c>
      <c r="AQ987" t="s">
        <v>18</v>
      </c>
      <c r="AR987" t="s">
        <v>19</v>
      </c>
    </row>
    <row r="988" spans="1:44" ht="13.5" customHeight="1">
      <c r="A988" s="7"/>
      <c r="B988" s="7"/>
      <c r="C988" s="7"/>
      <c r="D988" s="8"/>
      <c r="F988" s="9" t="str">
        <f>(Sheet1!AE988)</f>
        <v/>
      </c>
      <c r="G988" t="str">
        <f>IF(OR(Sheet1!AH988="Yes",Sheet1!AF988="Yes"),"\\CMFP538\"&amp;Sheet1!AK988,"")</f>
        <v/>
      </c>
      <c r="H988" t="str">
        <f>IF(G988="","",Sheet1!AK988)</f>
        <v/>
      </c>
      <c r="I988" t="str">
        <f>IF(G988="","",Sheet1!AJ988)</f>
        <v/>
      </c>
      <c r="J988" t="e">
        <f>PROPER(Sheet1!Z988)</f>
        <v>#VALUE!</v>
      </c>
      <c r="K988" t="e">
        <f>PROPER(TRIM(IF(ISERROR(Sheet1!N988),Sheet1!Q988,Sheet1!N988)))</f>
        <v>#VALUE!</v>
      </c>
      <c r="L988" t="e">
        <f>PROPER(Sheet1!V988)</f>
        <v>#VALUE!</v>
      </c>
      <c r="M988" t="str">
        <f>TRIM(IF(ISERROR(Sheet1!P988),"",Sheet1!P988))</f>
        <v/>
      </c>
      <c r="N988" s="6" t="e">
        <f>(Sheet1!AA988)</f>
        <v>#VALUE!</v>
      </c>
      <c r="O988" s="6" t="e">
        <f t="shared" si="91"/>
        <v>#VALUE!</v>
      </c>
      <c r="P988" s="6" t="e">
        <f>IF(Sheet1!X988="No","No",IF(Sheet1!X988="","No","Yes"))</f>
        <v>#VALUE!</v>
      </c>
      <c r="Q988" t="e">
        <f>(Sheet1!AB988)</f>
        <v>#VALUE!</v>
      </c>
      <c r="R988" s="6" t="e">
        <f>IF(Sheet1!F988=FALSE,Q988,Sheet1!G988&amp;Sheet1!F988)</f>
        <v>#VALUE!</v>
      </c>
      <c r="S988" s="6" t="e">
        <f t="shared" si="92"/>
        <v>#VALUE!</v>
      </c>
      <c r="T988" s="6" t="e">
        <f>IF(Sheet1!A988=0,"C=US;A= ;P=Regional Municip;O=Lisgar;S="&amp;K988&amp;";"&amp;"G="&amp;L988&amp;";"&amp;"I="&amp;M988&amp;";","C=US;A= ;P=Regional Municip;O=Lisgar;S="&amp;K988&amp;";"&amp;"G="&amp;L988&amp;Sheet1!A988&amp;";"&amp;"I="&amp;M988&amp;";")</f>
        <v>#N/A</v>
      </c>
      <c r="U988" t="str">
        <f ca="1">(Sheet1!AM988)</f>
        <v>DC4MDB01</v>
      </c>
      <c r="V988" t="e">
        <f>(Sheet1!AC988)</f>
        <v>#VALUE!</v>
      </c>
      <c r="W988" t="e">
        <f>Sheet3!D988</f>
        <v>#VALUE!</v>
      </c>
      <c r="X988" t="e">
        <f>Sheet3!E988</f>
        <v>#VALUE!</v>
      </c>
      <c r="Y988" t="str">
        <f t="shared" si="90"/>
        <v/>
      </c>
      <c r="Z988" t="str">
        <f>IF(ISERROR(Sheet1!AI988),"",Sheet1!AI988)</f>
        <v/>
      </c>
      <c r="AA988" t="e">
        <f>IF(Sheet1!W988="Councillors",5120,IF(Sheet1!W988="Information Technology Services Dept.",1024,IF(Sheet1!W988="City Clerk and Solicitor Dept",1953,"No")))</f>
        <v>#VALUE!</v>
      </c>
      <c r="AB988" s="5" t="s">
        <v>96</v>
      </c>
      <c r="AC988" t="e">
        <f>IF(Sheet1!W988="Councillors",4608,IF(Sheet1!W988="Information Technology Services Dept.",921,IF(Sheet1!W988="City Clerk and Solicitor Dept",1855,"No")))</f>
        <v>#VALUE!</v>
      </c>
      <c r="AD988" t="e">
        <f t="shared" si="93"/>
        <v>#VALUE!</v>
      </c>
      <c r="AE988" t="str">
        <f ca="1">IF(Sheet1!AM988="DC1MDB01","DC1",IF(Sheet1!AM988="DC1MDB02","DC1",IF(Sheet1!AM988="DC1MDB03","DC1",IF(Sheet1!AM988="DC1MDB04","DC1",IF(Sheet1!AM988="DC1MDB05","DC1",IF(Sheet1!AM988="DC1MDB06","DC1",IF(Sheet1!AM988="DC1MDB07","DC1",IF(Sheet1!AM988="DC1MDB08","DC1",IF(Sheet1!AM988="DC1MDB09","DC1",IF(Sheet1!AM988="DC1MDB10","DC1",IF(Sheet1!AM988="DC4MDB01","DC4",IF(Sheet1!AM988="DC4MDB02","DC4",IF(Sheet1!AM988="DC4MDB03","DC4",IF(Sheet1!AM988="DC4MDB04","DC4",IF(Sheet1!AM988="DC4MDB05","DC4",IF(Sheet1!AM988="DC4MDB06","DC4",IF(Sheet1!AM988="DC4MDB07","DC4",IF(Sheet1!AM988="DC4MDB08","DC4",IF(Sheet1!AM988="DC4MDB09","DC4",IF(Sheet1!AM988="DC4MDB10","DC4","$False"))))))))))))))))))))</f>
        <v>DC4</v>
      </c>
      <c r="AF988" t="s">
        <v>35</v>
      </c>
      <c r="AG988" t="e">
        <f t="shared" si="94"/>
        <v>#VALUE!</v>
      </c>
      <c r="AH988" t="e">
        <f t="shared" si="95"/>
        <v>#VALUE!</v>
      </c>
      <c r="AI988" t="s">
        <v>11</v>
      </c>
      <c r="AJ988" t="s">
        <v>12</v>
      </c>
      <c r="AK988" t="s">
        <v>13</v>
      </c>
      <c r="AL988" t="s">
        <v>14</v>
      </c>
      <c r="AM988" t="s">
        <v>5</v>
      </c>
      <c r="AN988" t="s">
        <v>15</v>
      </c>
      <c r="AO988" t="s">
        <v>16</v>
      </c>
      <c r="AP988" t="s">
        <v>17</v>
      </c>
      <c r="AQ988" t="s">
        <v>18</v>
      </c>
      <c r="AR988" t="s">
        <v>19</v>
      </c>
    </row>
    <row r="989" spans="1:44" ht="13.5" customHeight="1">
      <c r="A989" s="7"/>
      <c r="B989" s="7"/>
      <c r="C989" s="7"/>
      <c r="D989" s="8"/>
      <c r="F989" s="9" t="str">
        <f>(Sheet1!AE989)</f>
        <v/>
      </c>
      <c r="G989" t="str">
        <f>IF(OR(Sheet1!AH989="Yes",Sheet1!AF989="Yes"),"\\CMFP538\"&amp;Sheet1!AK989,"")</f>
        <v/>
      </c>
      <c r="H989" t="str">
        <f>IF(G989="","",Sheet1!AK989)</f>
        <v/>
      </c>
      <c r="I989" t="str">
        <f>IF(G989="","",Sheet1!AJ989)</f>
        <v/>
      </c>
      <c r="J989" t="e">
        <f>PROPER(Sheet1!Z989)</f>
        <v>#VALUE!</v>
      </c>
      <c r="K989" t="e">
        <f>PROPER(TRIM(IF(ISERROR(Sheet1!N989),Sheet1!Q989,Sheet1!N989)))</f>
        <v>#VALUE!</v>
      </c>
      <c r="L989" t="e">
        <f>PROPER(Sheet1!V989)</f>
        <v>#VALUE!</v>
      </c>
      <c r="M989" t="str">
        <f>TRIM(IF(ISERROR(Sheet1!P989),"",Sheet1!P989))</f>
        <v/>
      </c>
      <c r="N989" s="6" t="e">
        <f>(Sheet1!AA989)</f>
        <v>#VALUE!</v>
      </c>
      <c r="O989" s="6" t="e">
        <f t="shared" si="91"/>
        <v>#VALUE!</v>
      </c>
      <c r="P989" s="6" t="e">
        <f>IF(Sheet1!X989="No","No",IF(Sheet1!X989="","No","Yes"))</f>
        <v>#VALUE!</v>
      </c>
      <c r="Q989" t="e">
        <f>(Sheet1!AB989)</f>
        <v>#VALUE!</v>
      </c>
      <c r="R989" s="6" t="e">
        <f>IF(Sheet1!F989=FALSE,Q989,Sheet1!G989&amp;Sheet1!F989)</f>
        <v>#VALUE!</v>
      </c>
      <c r="S989" s="6" t="e">
        <f t="shared" si="92"/>
        <v>#VALUE!</v>
      </c>
      <c r="T989" s="6" t="e">
        <f>IF(Sheet1!A989=0,"C=US;A= ;P=Regional Municip;O=Lisgar;S="&amp;K989&amp;";"&amp;"G="&amp;L989&amp;";"&amp;"I="&amp;M989&amp;";","C=US;A= ;P=Regional Municip;O=Lisgar;S="&amp;K989&amp;";"&amp;"G="&amp;L989&amp;Sheet1!A989&amp;";"&amp;"I="&amp;M989&amp;";")</f>
        <v>#N/A</v>
      </c>
      <c r="U989" t="str">
        <f ca="1">(Sheet1!AM989)</f>
        <v>DC4MDB04</v>
      </c>
      <c r="V989" t="e">
        <f>(Sheet1!AC989)</f>
        <v>#VALUE!</v>
      </c>
      <c r="W989" t="e">
        <f>Sheet3!D989</f>
        <v>#VALUE!</v>
      </c>
      <c r="X989" t="e">
        <f>Sheet3!E989</f>
        <v>#VALUE!</v>
      </c>
      <c r="Y989" t="str">
        <f t="shared" si="90"/>
        <v/>
      </c>
      <c r="Z989" t="str">
        <f>IF(ISERROR(Sheet1!AI989),"",Sheet1!AI989)</f>
        <v/>
      </c>
      <c r="AA989" t="e">
        <f>IF(Sheet1!W989="Councillors",5120,IF(Sheet1!W989="Information Technology Services Dept.",1024,IF(Sheet1!W989="City Clerk and Solicitor Dept",1953,"No")))</f>
        <v>#VALUE!</v>
      </c>
      <c r="AB989" s="5" t="s">
        <v>96</v>
      </c>
      <c r="AC989" t="e">
        <f>IF(Sheet1!W989="Councillors",4608,IF(Sheet1!W989="Information Technology Services Dept.",921,IF(Sheet1!W989="City Clerk and Solicitor Dept",1855,"No")))</f>
        <v>#VALUE!</v>
      </c>
      <c r="AD989" t="e">
        <f t="shared" si="93"/>
        <v>#VALUE!</v>
      </c>
      <c r="AE989" t="str">
        <f ca="1">IF(Sheet1!AM989="DC1MDB01","DC1",IF(Sheet1!AM989="DC1MDB02","DC1",IF(Sheet1!AM989="DC1MDB03","DC1",IF(Sheet1!AM989="DC1MDB04","DC1",IF(Sheet1!AM989="DC1MDB05","DC1",IF(Sheet1!AM989="DC1MDB06","DC1",IF(Sheet1!AM989="DC1MDB07","DC1",IF(Sheet1!AM989="DC1MDB08","DC1",IF(Sheet1!AM989="DC1MDB09","DC1",IF(Sheet1!AM989="DC1MDB10","DC1",IF(Sheet1!AM989="DC4MDB01","DC4",IF(Sheet1!AM989="DC4MDB02","DC4",IF(Sheet1!AM989="DC4MDB03","DC4",IF(Sheet1!AM989="DC4MDB04","DC4",IF(Sheet1!AM989="DC4MDB05","DC4",IF(Sheet1!AM989="DC4MDB06","DC4",IF(Sheet1!AM989="DC4MDB07","DC4",IF(Sheet1!AM989="DC4MDB08","DC4",IF(Sheet1!AM989="DC4MDB09","DC4",IF(Sheet1!AM989="DC4MDB10","DC4","$False"))))))))))))))))))))</f>
        <v>DC4</v>
      </c>
      <c r="AF989" t="s">
        <v>35</v>
      </c>
      <c r="AG989" t="e">
        <f t="shared" si="94"/>
        <v>#VALUE!</v>
      </c>
      <c r="AH989" t="e">
        <f t="shared" si="95"/>
        <v>#VALUE!</v>
      </c>
      <c r="AI989" t="s">
        <v>11</v>
      </c>
      <c r="AJ989" t="s">
        <v>12</v>
      </c>
      <c r="AK989" t="s">
        <v>13</v>
      </c>
      <c r="AL989" t="s">
        <v>14</v>
      </c>
      <c r="AM989" t="s">
        <v>5</v>
      </c>
      <c r="AN989" t="s">
        <v>15</v>
      </c>
      <c r="AO989" t="s">
        <v>16</v>
      </c>
      <c r="AP989" t="s">
        <v>17</v>
      </c>
      <c r="AQ989" t="s">
        <v>18</v>
      </c>
      <c r="AR989" t="s">
        <v>19</v>
      </c>
    </row>
    <row r="990" spans="1:44" ht="13.5" customHeight="1">
      <c r="A990" s="7"/>
      <c r="B990" s="7"/>
      <c r="C990" s="7"/>
      <c r="D990" s="8"/>
      <c r="F990" s="9" t="str">
        <f>(Sheet1!AE990)</f>
        <v/>
      </c>
      <c r="G990" t="str">
        <f>IF(OR(Sheet1!AH990="Yes",Sheet1!AF990="Yes"),"\\CMFP538\"&amp;Sheet1!AK990,"")</f>
        <v/>
      </c>
      <c r="H990" t="str">
        <f>IF(G990="","",Sheet1!AK990)</f>
        <v/>
      </c>
      <c r="I990" t="str">
        <f>IF(G990="","",Sheet1!AJ990)</f>
        <v/>
      </c>
      <c r="J990" t="e">
        <f>PROPER(Sheet1!Z990)</f>
        <v>#VALUE!</v>
      </c>
      <c r="K990" t="e">
        <f>PROPER(TRIM(IF(ISERROR(Sheet1!N990),Sheet1!Q990,Sheet1!N990)))</f>
        <v>#VALUE!</v>
      </c>
      <c r="L990" t="e">
        <f>PROPER(Sheet1!V990)</f>
        <v>#VALUE!</v>
      </c>
      <c r="M990" t="str">
        <f>TRIM(IF(ISERROR(Sheet1!P990),"",Sheet1!P990))</f>
        <v/>
      </c>
      <c r="N990" s="6" t="e">
        <f>(Sheet1!AA990)</f>
        <v>#VALUE!</v>
      </c>
      <c r="O990" s="6" t="e">
        <f t="shared" si="91"/>
        <v>#VALUE!</v>
      </c>
      <c r="P990" s="6" t="e">
        <f>IF(Sheet1!X990="No","No",IF(Sheet1!X990="","No","Yes"))</f>
        <v>#VALUE!</v>
      </c>
      <c r="Q990" t="e">
        <f>(Sheet1!AB990)</f>
        <v>#VALUE!</v>
      </c>
      <c r="R990" s="6" t="e">
        <f>IF(Sheet1!F990=FALSE,Q990,Sheet1!G990&amp;Sheet1!F990)</f>
        <v>#VALUE!</v>
      </c>
      <c r="S990" s="6" t="e">
        <f t="shared" si="92"/>
        <v>#VALUE!</v>
      </c>
      <c r="T990" s="6" t="e">
        <f>IF(Sheet1!A990=0,"C=US;A= ;P=Regional Municip;O=Lisgar;S="&amp;K990&amp;";"&amp;"G="&amp;L990&amp;";"&amp;"I="&amp;M990&amp;";","C=US;A= ;P=Regional Municip;O=Lisgar;S="&amp;K990&amp;";"&amp;"G="&amp;L990&amp;Sheet1!A990&amp;";"&amp;"I="&amp;M990&amp;";")</f>
        <v>#N/A</v>
      </c>
      <c r="U990" t="str">
        <f ca="1">(Sheet1!AM990)</f>
        <v>DC1MDB02</v>
      </c>
      <c r="V990" t="e">
        <f>(Sheet1!AC990)</f>
        <v>#VALUE!</v>
      </c>
      <c r="W990" t="e">
        <f>Sheet3!D990</f>
        <v>#VALUE!</v>
      </c>
      <c r="X990" t="e">
        <f>Sheet3!E990</f>
        <v>#VALUE!</v>
      </c>
      <c r="Y990" t="str">
        <f t="shared" si="90"/>
        <v/>
      </c>
      <c r="Z990" t="str">
        <f>IF(ISERROR(Sheet1!AI990),"",Sheet1!AI990)</f>
        <v/>
      </c>
      <c r="AA990" t="e">
        <f>IF(Sheet1!W990="Councillors",5120,IF(Sheet1!W990="Information Technology Services Dept.",1024,IF(Sheet1!W990="City Clerk and Solicitor Dept",1953,"No")))</f>
        <v>#VALUE!</v>
      </c>
      <c r="AB990" s="5" t="s">
        <v>96</v>
      </c>
      <c r="AC990" t="e">
        <f>IF(Sheet1!W990="Councillors",4608,IF(Sheet1!W990="Information Technology Services Dept.",921,IF(Sheet1!W990="City Clerk and Solicitor Dept",1855,"No")))</f>
        <v>#VALUE!</v>
      </c>
      <c r="AD990" t="e">
        <f t="shared" si="93"/>
        <v>#VALUE!</v>
      </c>
      <c r="AE990" t="str">
        <f ca="1">IF(Sheet1!AM990="DC1MDB01","DC1",IF(Sheet1!AM990="DC1MDB02","DC1",IF(Sheet1!AM990="DC1MDB03","DC1",IF(Sheet1!AM990="DC1MDB04","DC1",IF(Sheet1!AM990="DC1MDB05","DC1",IF(Sheet1!AM990="DC1MDB06","DC1",IF(Sheet1!AM990="DC1MDB07","DC1",IF(Sheet1!AM990="DC1MDB08","DC1",IF(Sheet1!AM990="DC1MDB09","DC1",IF(Sheet1!AM990="DC1MDB10","DC1",IF(Sheet1!AM990="DC4MDB01","DC4",IF(Sheet1!AM990="DC4MDB02","DC4",IF(Sheet1!AM990="DC4MDB03","DC4",IF(Sheet1!AM990="DC4MDB04","DC4",IF(Sheet1!AM990="DC4MDB05","DC4",IF(Sheet1!AM990="DC4MDB06","DC4",IF(Sheet1!AM990="DC4MDB07","DC4",IF(Sheet1!AM990="DC4MDB08","DC4",IF(Sheet1!AM990="DC4MDB09","DC4",IF(Sheet1!AM990="DC4MDB10","DC4","$False"))))))))))))))))))))</f>
        <v>DC1</v>
      </c>
      <c r="AF990" t="s">
        <v>35</v>
      </c>
      <c r="AG990" t="e">
        <f t="shared" si="94"/>
        <v>#VALUE!</v>
      </c>
      <c r="AH990" t="e">
        <f t="shared" si="95"/>
        <v>#VALUE!</v>
      </c>
      <c r="AI990" t="s">
        <v>11</v>
      </c>
      <c r="AJ990" t="s">
        <v>12</v>
      </c>
      <c r="AK990" t="s">
        <v>13</v>
      </c>
      <c r="AL990" t="s">
        <v>14</v>
      </c>
      <c r="AM990" t="s">
        <v>5</v>
      </c>
      <c r="AN990" t="s">
        <v>15</v>
      </c>
      <c r="AO990" t="s">
        <v>16</v>
      </c>
      <c r="AP990" t="s">
        <v>17</v>
      </c>
      <c r="AQ990" t="s">
        <v>18</v>
      </c>
      <c r="AR990" t="s">
        <v>19</v>
      </c>
    </row>
    <row r="991" spans="1:44" ht="13.5" customHeight="1">
      <c r="A991" s="7"/>
      <c r="B991" s="7"/>
      <c r="C991" s="7"/>
      <c r="D991" s="8"/>
      <c r="F991" s="9" t="str">
        <f>(Sheet1!AE991)</f>
        <v/>
      </c>
      <c r="G991" t="str">
        <f>IF(OR(Sheet1!AH991="Yes",Sheet1!AF991="Yes"),"\\CMFP538\"&amp;Sheet1!AK991,"")</f>
        <v/>
      </c>
      <c r="H991" t="str">
        <f>IF(G991="","",Sheet1!AK991)</f>
        <v/>
      </c>
      <c r="I991" t="str">
        <f>IF(G991="","",Sheet1!AJ991)</f>
        <v/>
      </c>
      <c r="J991" t="e">
        <f>PROPER(Sheet1!Z991)</f>
        <v>#VALUE!</v>
      </c>
      <c r="K991" t="e">
        <f>PROPER(TRIM(IF(ISERROR(Sheet1!N991),Sheet1!Q991,Sheet1!N991)))</f>
        <v>#VALUE!</v>
      </c>
      <c r="L991" t="e">
        <f>PROPER(Sheet1!V991)</f>
        <v>#VALUE!</v>
      </c>
      <c r="M991" t="str">
        <f>TRIM(IF(ISERROR(Sheet1!P991),"",Sheet1!P991))</f>
        <v/>
      </c>
      <c r="N991" s="6" t="e">
        <f>(Sheet1!AA991)</f>
        <v>#VALUE!</v>
      </c>
      <c r="O991" s="6" t="e">
        <f t="shared" si="91"/>
        <v>#VALUE!</v>
      </c>
      <c r="P991" s="6" t="e">
        <f>IF(Sheet1!X991="No","No",IF(Sheet1!X991="","No","Yes"))</f>
        <v>#VALUE!</v>
      </c>
      <c r="Q991" t="e">
        <f>(Sheet1!AB991)</f>
        <v>#VALUE!</v>
      </c>
      <c r="R991" s="6" t="e">
        <f>IF(Sheet1!F991=FALSE,Q991,Sheet1!G991&amp;Sheet1!F991)</f>
        <v>#VALUE!</v>
      </c>
      <c r="S991" s="6" t="e">
        <f t="shared" si="92"/>
        <v>#VALUE!</v>
      </c>
      <c r="T991" s="6" t="e">
        <f>IF(Sheet1!A991=0,"C=US;A= ;P=Regional Municip;O=Lisgar;S="&amp;K991&amp;";"&amp;"G="&amp;L991&amp;";"&amp;"I="&amp;M991&amp;";","C=US;A= ;P=Regional Municip;O=Lisgar;S="&amp;K991&amp;";"&amp;"G="&amp;L991&amp;Sheet1!A991&amp;";"&amp;"I="&amp;M991&amp;";")</f>
        <v>#N/A</v>
      </c>
      <c r="U991" t="str">
        <f ca="1">(Sheet1!AM991)</f>
        <v>DC1MDB10</v>
      </c>
      <c r="V991" t="e">
        <f>(Sheet1!AC991)</f>
        <v>#VALUE!</v>
      </c>
      <c r="W991" t="e">
        <f>Sheet3!D991</f>
        <v>#VALUE!</v>
      </c>
      <c r="X991" t="e">
        <f>Sheet3!E991</f>
        <v>#VALUE!</v>
      </c>
      <c r="Y991" t="str">
        <f t="shared" si="90"/>
        <v/>
      </c>
      <c r="Z991" t="str">
        <f>IF(ISERROR(Sheet1!AI991),"",Sheet1!AI991)</f>
        <v/>
      </c>
      <c r="AA991" t="e">
        <f>IF(Sheet1!W991="Councillors",5120,IF(Sheet1!W991="Information Technology Services Dept.",1024,IF(Sheet1!W991="City Clerk and Solicitor Dept",1953,"No")))</f>
        <v>#VALUE!</v>
      </c>
      <c r="AB991" s="5" t="s">
        <v>96</v>
      </c>
      <c r="AC991" t="e">
        <f>IF(Sheet1!W991="Councillors",4608,IF(Sheet1!W991="Information Technology Services Dept.",921,IF(Sheet1!W991="City Clerk and Solicitor Dept",1855,"No")))</f>
        <v>#VALUE!</v>
      </c>
      <c r="AD991" t="e">
        <f t="shared" si="93"/>
        <v>#VALUE!</v>
      </c>
      <c r="AE991" t="str">
        <f ca="1">IF(Sheet1!AM991="DC1MDB01","DC1",IF(Sheet1!AM991="DC1MDB02","DC1",IF(Sheet1!AM991="DC1MDB03","DC1",IF(Sheet1!AM991="DC1MDB04","DC1",IF(Sheet1!AM991="DC1MDB05","DC1",IF(Sheet1!AM991="DC1MDB06","DC1",IF(Sheet1!AM991="DC1MDB07","DC1",IF(Sheet1!AM991="DC1MDB08","DC1",IF(Sheet1!AM991="DC1MDB09","DC1",IF(Sheet1!AM991="DC1MDB10","DC1",IF(Sheet1!AM991="DC4MDB01","DC4",IF(Sheet1!AM991="DC4MDB02","DC4",IF(Sheet1!AM991="DC4MDB03","DC4",IF(Sheet1!AM991="DC4MDB04","DC4",IF(Sheet1!AM991="DC4MDB05","DC4",IF(Sheet1!AM991="DC4MDB06","DC4",IF(Sheet1!AM991="DC4MDB07","DC4",IF(Sheet1!AM991="DC4MDB08","DC4",IF(Sheet1!AM991="DC4MDB09","DC4",IF(Sheet1!AM991="DC4MDB10","DC4","$False"))))))))))))))))))))</f>
        <v>DC1</v>
      </c>
      <c r="AF991" t="s">
        <v>35</v>
      </c>
      <c r="AG991" t="e">
        <f t="shared" si="94"/>
        <v>#VALUE!</v>
      </c>
      <c r="AH991" t="e">
        <f t="shared" si="95"/>
        <v>#VALUE!</v>
      </c>
      <c r="AI991" t="s">
        <v>11</v>
      </c>
      <c r="AJ991" t="s">
        <v>12</v>
      </c>
      <c r="AK991" t="s">
        <v>13</v>
      </c>
      <c r="AL991" t="s">
        <v>14</v>
      </c>
      <c r="AM991" t="s">
        <v>5</v>
      </c>
      <c r="AN991" t="s">
        <v>15</v>
      </c>
      <c r="AO991" t="s">
        <v>16</v>
      </c>
      <c r="AP991" t="s">
        <v>17</v>
      </c>
      <c r="AQ991" t="s">
        <v>18</v>
      </c>
      <c r="AR991" t="s">
        <v>19</v>
      </c>
    </row>
    <row r="992" spans="1:44" ht="13.5" customHeight="1">
      <c r="A992" s="7"/>
      <c r="B992" s="7"/>
      <c r="C992" s="7"/>
      <c r="D992" s="8"/>
      <c r="F992" s="9" t="str">
        <f>(Sheet1!AE992)</f>
        <v/>
      </c>
      <c r="G992" t="str">
        <f>IF(OR(Sheet1!AH992="Yes",Sheet1!AF992="Yes"),"\\CMFP538\"&amp;Sheet1!AK992,"")</f>
        <v/>
      </c>
      <c r="H992" t="str">
        <f>IF(G992="","",Sheet1!AK992)</f>
        <v/>
      </c>
      <c r="I992" t="str">
        <f>IF(G992="","",Sheet1!AJ992)</f>
        <v/>
      </c>
      <c r="J992" t="e">
        <f>PROPER(Sheet1!Z992)</f>
        <v>#VALUE!</v>
      </c>
      <c r="K992" t="e">
        <f>PROPER(TRIM(IF(ISERROR(Sheet1!N992),Sheet1!Q992,Sheet1!N992)))</f>
        <v>#VALUE!</v>
      </c>
      <c r="L992" t="e">
        <f>PROPER(Sheet1!V992)</f>
        <v>#VALUE!</v>
      </c>
      <c r="M992" t="str">
        <f>TRIM(IF(ISERROR(Sheet1!P992),"",Sheet1!P992))</f>
        <v/>
      </c>
      <c r="N992" s="6" t="e">
        <f>(Sheet1!AA992)</f>
        <v>#VALUE!</v>
      </c>
      <c r="O992" s="6" t="e">
        <f t="shared" si="91"/>
        <v>#VALUE!</v>
      </c>
      <c r="P992" s="6" t="e">
        <f>IF(Sheet1!X992="No","No",IF(Sheet1!X992="","No","Yes"))</f>
        <v>#VALUE!</v>
      </c>
      <c r="Q992" t="e">
        <f>(Sheet1!AB992)</f>
        <v>#VALUE!</v>
      </c>
      <c r="R992" s="6" t="e">
        <f>IF(Sheet1!F992=FALSE,Q992,Sheet1!G992&amp;Sheet1!F992)</f>
        <v>#VALUE!</v>
      </c>
      <c r="S992" s="6" t="e">
        <f t="shared" si="92"/>
        <v>#VALUE!</v>
      </c>
      <c r="T992" s="6" t="e">
        <f>IF(Sheet1!A992=0,"C=US;A= ;P=Regional Municip;O=Lisgar;S="&amp;K992&amp;";"&amp;"G="&amp;L992&amp;";"&amp;"I="&amp;M992&amp;";","C=US;A= ;P=Regional Municip;O=Lisgar;S="&amp;K992&amp;";"&amp;"G="&amp;L992&amp;Sheet1!A992&amp;";"&amp;"I="&amp;M992&amp;";")</f>
        <v>#N/A</v>
      </c>
      <c r="U992" t="str">
        <f ca="1">(Sheet1!AM992)</f>
        <v>DC4MDB09</v>
      </c>
      <c r="V992" t="e">
        <f>(Sheet1!AC992)</f>
        <v>#VALUE!</v>
      </c>
      <c r="W992" t="e">
        <f>Sheet3!D992</f>
        <v>#VALUE!</v>
      </c>
      <c r="X992" t="e">
        <f>Sheet3!E992</f>
        <v>#VALUE!</v>
      </c>
      <c r="Y992" t="str">
        <f t="shared" si="90"/>
        <v/>
      </c>
      <c r="Z992" t="str">
        <f>IF(ISERROR(Sheet1!AI992),"",Sheet1!AI992)</f>
        <v/>
      </c>
      <c r="AA992" t="e">
        <f>IF(Sheet1!W992="Councillors",5120,IF(Sheet1!W992="Information Technology Services Dept.",1024,IF(Sheet1!W992="City Clerk and Solicitor Dept",1953,"No")))</f>
        <v>#VALUE!</v>
      </c>
      <c r="AB992" s="5" t="s">
        <v>96</v>
      </c>
      <c r="AC992" t="e">
        <f>IF(Sheet1!W992="Councillors",4608,IF(Sheet1!W992="Information Technology Services Dept.",921,IF(Sheet1!W992="City Clerk and Solicitor Dept",1855,"No")))</f>
        <v>#VALUE!</v>
      </c>
      <c r="AD992" t="e">
        <f t="shared" si="93"/>
        <v>#VALUE!</v>
      </c>
      <c r="AE992" t="str">
        <f ca="1">IF(Sheet1!AM992="DC1MDB01","DC1",IF(Sheet1!AM992="DC1MDB02","DC1",IF(Sheet1!AM992="DC1MDB03","DC1",IF(Sheet1!AM992="DC1MDB04","DC1",IF(Sheet1!AM992="DC1MDB05","DC1",IF(Sheet1!AM992="DC1MDB06","DC1",IF(Sheet1!AM992="DC1MDB07","DC1",IF(Sheet1!AM992="DC1MDB08","DC1",IF(Sheet1!AM992="DC1MDB09","DC1",IF(Sheet1!AM992="DC1MDB10","DC1",IF(Sheet1!AM992="DC4MDB01","DC4",IF(Sheet1!AM992="DC4MDB02","DC4",IF(Sheet1!AM992="DC4MDB03","DC4",IF(Sheet1!AM992="DC4MDB04","DC4",IF(Sheet1!AM992="DC4MDB05","DC4",IF(Sheet1!AM992="DC4MDB06","DC4",IF(Sheet1!AM992="DC4MDB07","DC4",IF(Sheet1!AM992="DC4MDB08","DC4",IF(Sheet1!AM992="DC4MDB09","DC4",IF(Sheet1!AM992="DC4MDB10","DC4","$False"))))))))))))))))))))</f>
        <v>DC4</v>
      </c>
      <c r="AF992" t="s">
        <v>35</v>
      </c>
      <c r="AG992" t="e">
        <f t="shared" si="94"/>
        <v>#VALUE!</v>
      </c>
      <c r="AH992" t="e">
        <f t="shared" si="95"/>
        <v>#VALUE!</v>
      </c>
      <c r="AI992" t="s">
        <v>11</v>
      </c>
      <c r="AJ992" t="s">
        <v>12</v>
      </c>
      <c r="AK992" t="s">
        <v>13</v>
      </c>
      <c r="AL992" t="s">
        <v>14</v>
      </c>
      <c r="AM992" t="s">
        <v>5</v>
      </c>
      <c r="AN992" t="s">
        <v>15</v>
      </c>
      <c r="AO992" t="s">
        <v>16</v>
      </c>
      <c r="AP992" t="s">
        <v>17</v>
      </c>
      <c r="AQ992" t="s">
        <v>18</v>
      </c>
      <c r="AR992" t="s">
        <v>19</v>
      </c>
    </row>
    <row r="993" spans="1:44" ht="13.5" customHeight="1">
      <c r="A993" s="7"/>
      <c r="B993" s="7"/>
      <c r="C993" s="7"/>
      <c r="D993" s="8"/>
      <c r="F993" s="9" t="str">
        <f>(Sheet1!AE993)</f>
        <v/>
      </c>
      <c r="G993" t="str">
        <f>IF(OR(Sheet1!AH993="Yes",Sheet1!AF993="Yes"),"\\CMFP538\"&amp;Sheet1!AK993,"")</f>
        <v/>
      </c>
      <c r="H993" t="str">
        <f>IF(G993="","",Sheet1!AK993)</f>
        <v/>
      </c>
      <c r="I993" t="str">
        <f>IF(G993="","",Sheet1!AJ993)</f>
        <v/>
      </c>
      <c r="J993" t="e">
        <f>PROPER(Sheet1!Z993)</f>
        <v>#VALUE!</v>
      </c>
      <c r="K993" t="e">
        <f>PROPER(TRIM(IF(ISERROR(Sheet1!N993),Sheet1!Q993,Sheet1!N993)))</f>
        <v>#VALUE!</v>
      </c>
      <c r="L993" t="e">
        <f>PROPER(Sheet1!V993)</f>
        <v>#VALUE!</v>
      </c>
      <c r="M993" t="str">
        <f>TRIM(IF(ISERROR(Sheet1!P993),"",Sheet1!P993))</f>
        <v/>
      </c>
      <c r="N993" s="6" t="e">
        <f>(Sheet1!AA993)</f>
        <v>#VALUE!</v>
      </c>
      <c r="O993" s="6" t="e">
        <f t="shared" si="91"/>
        <v>#VALUE!</v>
      </c>
      <c r="P993" s="6" t="e">
        <f>IF(Sheet1!X993="No","No",IF(Sheet1!X993="","No","Yes"))</f>
        <v>#VALUE!</v>
      </c>
      <c r="Q993" t="e">
        <f>(Sheet1!AB993)</f>
        <v>#VALUE!</v>
      </c>
      <c r="R993" s="6" t="e">
        <f>IF(Sheet1!F993=FALSE,Q993,Sheet1!G993&amp;Sheet1!F993)</f>
        <v>#VALUE!</v>
      </c>
      <c r="S993" s="6" t="e">
        <f t="shared" si="92"/>
        <v>#VALUE!</v>
      </c>
      <c r="T993" s="6" t="e">
        <f>IF(Sheet1!A993=0,"C=US;A= ;P=Regional Municip;O=Lisgar;S="&amp;K993&amp;";"&amp;"G="&amp;L993&amp;";"&amp;"I="&amp;M993&amp;";","C=US;A= ;P=Regional Municip;O=Lisgar;S="&amp;K993&amp;";"&amp;"G="&amp;L993&amp;Sheet1!A993&amp;";"&amp;"I="&amp;M993&amp;";")</f>
        <v>#N/A</v>
      </c>
      <c r="U993" t="str">
        <f ca="1">(Sheet1!AM993)</f>
        <v>DC1MDB05</v>
      </c>
      <c r="V993" t="e">
        <f>(Sheet1!AC993)</f>
        <v>#VALUE!</v>
      </c>
      <c r="W993" t="e">
        <f>Sheet3!D993</f>
        <v>#VALUE!</v>
      </c>
      <c r="X993" t="e">
        <f>Sheet3!E993</f>
        <v>#VALUE!</v>
      </c>
      <c r="Y993" t="str">
        <f t="shared" si="90"/>
        <v/>
      </c>
      <c r="Z993" t="str">
        <f>IF(ISERROR(Sheet1!AI993),"",Sheet1!AI993)</f>
        <v/>
      </c>
      <c r="AA993" t="e">
        <f>IF(Sheet1!W993="Councillors",5120,IF(Sheet1!W993="Information Technology Services Dept.",1024,IF(Sheet1!W993="City Clerk and Solicitor Dept",1953,"No")))</f>
        <v>#VALUE!</v>
      </c>
      <c r="AB993" s="5" t="s">
        <v>96</v>
      </c>
      <c r="AC993" t="e">
        <f>IF(Sheet1!W993="Councillors",4608,IF(Sheet1!W993="Information Technology Services Dept.",921,IF(Sheet1!W993="City Clerk and Solicitor Dept",1855,"No")))</f>
        <v>#VALUE!</v>
      </c>
      <c r="AD993" t="e">
        <f t="shared" si="93"/>
        <v>#VALUE!</v>
      </c>
      <c r="AE993" t="str">
        <f ca="1">IF(Sheet1!AM993="DC1MDB01","DC1",IF(Sheet1!AM993="DC1MDB02","DC1",IF(Sheet1!AM993="DC1MDB03","DC1",IF(Sheet1!AM993="DC1MDB04","DC1",IF(Sheet1!AM993="DC1MDB05","DC1",IF(Sheet1!AM993="DC1MDB06","DC1",IF(Sheet1!AM993="DC1MDB07","DC1",IF(Sheet1!AM993="DC1MDB08","DC1",IF(Sheet1!AM993="DC1MDB09","DC1",IF(Sheet1!AM993="DC1MDB10","DC1",IF(Sheet1!AM993="DC4MDB01","DC4",IF(Sheet1!AM993="DC4MDB02","DC4",IF(Sheet1!AM993="DC4MDB03","DC4",IF(Sheet1!AM993="DC4MDB04","DC4",IF(Sheet1!AM993="DC4MDB05","DC4",IF(Sheet1!AM993="DC4MDB06","DC4",IF(Sheet1!AM993="DC4MDB07","DC4",IF(Sheet1!AM993="DC4MDB08","DC4",IF(Sheet1!AM993="DC4MDB09","DC4",IF(Sheet1!AM993="DC4MDB10","DC4","$False"))))))))))))))))))))</f>
        <v>DC1</v>
      </c>
      <c r="AF993" t="s">
        <v>35</v>
      </c>
      <c r="AG993" t="e">
        <f t="shared" si="94"/>
        <v>#VALUE!</v>
      </c>
      <c r="AH993" t="e">
        <f t="shared" si="95"/>
        <v>#VALUE!</v>
      </c>
      <c r="AI993" t="s">
        <v>11</v>
      </c>
      <c r="AJ993" t="s">
        <v>12</v>
      </c>
      <c r="AK993" t="s">
        <v>13</v>
      </c>
      <c r="AL993" t="s">
        <v>14</v>
      </c>
      <c r="AM993" t="s">
        <v>5</v>
      </c>
      <c r="AN993" t="s">
        <v>15</v>
      </c>
      <c r="AO993" t="s">
        <v>16</v>
      </c>
      <c r="AP993" t="s">
        <v>17</v>
      </c>
      <c r="AQ993" t="s">
        <v>18</v>
      </c>
      <c r="AR993" t="s">
        <v>19</v>
      </c>
    </row>
    <row r="994" spans="1:44" ht="13.5" customHeight="1">
      <c r="A994" s="7"/>
      <c r="B994" s="7"/>
      <c r="C994" s="7"/>
      <c r="D994" s="8"/>
      <c r="F994" s="9" t="str">
        <f>(Sheet1!AE994)</f>
        <v/>
      </c>
      <c r="G994" t="str">
        <f>IF(OR(Sheet1!AH994="Yes",Sheet1!AF994="Yes"),"\\CMFP538\"&amp;Sheet1!AK994,"")</f>
        <v/>
      </c>
      <c r="H994" t="str">
        <f>IF(G994="","",Sheet1!AK994)</f>
        <v/>
      </c>
      <c r="I994" t="str">
        <f>IF(G994="","",Sheet1!AJ994)</f>
        <v/>
      </c>
      <c r="J994" t="e">
        <f>PROPER(Sheet1!Z994)</f>
        <v>#VALUE!</v>
      </c>
      <c r="K994" t="e">
        <f>PROPER(TRIM(IF(ISERROR(Sheet1!N994),Sheet1!Q994,Sheet1!N994)))</f>
        <v>#VALUE!</v>
      </c>
      <c r="L994" t="e">
        <f>PROPER(Sheet1!V994)</f>
        <v>#VALUE!</v>
      </c>
      <c r="M994" t="str">
        <f>TRIM(IF(ISERROR(Sheet1!P994),"",Sheet1!P994))</f>
        <v/>
      </c>
      <c r="N994" s="6" t="e">
        <f>(Sheet1!AA994)</f>
        <v>#VALUE!</v>
      </c>
      <c r="O994" s="6" t="e">
        <f t="shared" si="91"/>
        <v>#VALUE!</v>
      </c>
      <c r="P994" s="6" t="e">
        <f>IF(Sheet1!X994="No","No",IF(Sheet1!X994="","No","Yes"))</f>
        <v>#VALUE!</v>
      </c>
      <c r="Q994" t="e">
        <f>(Sheet1!AB994)</f>
        <v>#VALUE!</v>
      </c>
      <c r="R994" s="6" t="e">
        <f>IF(Sheet1!F994=FALSE,Q994,Sheet1!G994&amp;Sheet1!F994)</f>
        <v>#VALUE!</v>
      </c>
      <c r="S994" s="6" t="e">
        <f t="shared" si="92"/>
        <v>#VALUE!</v>
      </c>
      <c r="T994" s="6" t="e">
        <f>IF(Sheet1!A994=0,"C=US;A= ;P=Regional Municip;O=Lisgar;S="&amp;K994&amp;";"&amp;"G="&amp;L994&amp;";"&amp;"I="&amp;M994&amp;";","C=US;A= ;P=Regional Municip;O=Lisgar;S="&amp;K994&amp;";"&amp;"G="&amp;L994&amp;Sheet1!A994&amp;";"&amp;"I="&amp;M994&amp;";")</f>
        <v>#N/A</v>
      </c>
      <c r="U994" t="str">
        <f ca="1">(Sheet1!AM994)</f>
        <v>DC4MDB03</v>
      </c>
      <c r="V994" t="e">
        <f>(Sheet1!AC994)</f>
        <v>#VALUE!</v>
      </c>
      <c r="W994" t="e">
        <f>Sheet3!D994</f>
        <v>#VALUE!</v>
      </c>
      <c r="X994" t="e">
        <f>Sheet3!E994</f>
        <v>#VALUE!</v>
      </c>
      <c r="Y994" t="str">
        <f t="shared" si="90"/>
        <v/>
      </c>
      <c r="Z994" t="str">
        <f>IF(ISERROR(Sheet1!AI994),"",Sheet1!AI994)</f>
        <v/>
      </c>
      <c r="AA994" t="e">
        <f>IF(Sheet1!W994="Councillors",5120,IF(Sheet1!W994="Information Technology Services Dept.",1024,IF(Sheet1!W994="City Clerk and Solicitor Dept",1953,"No")))</f>
        <v>#VALUE!</v>
      </c>
      <c r="AB994" s="5" t="s">
        <v>96</v>
      </c>
      <c r="AC994" t="e">
        <f>IF(Sheet1!W994="Councillors",4608,IF(Sheet1!W994="Information Technology Services Dept.",921,IF(Sheet1!W994="City Clerk and Solicitor Dept",1855,"No")))</f>
        <v>#VALUE!</v>
      </c>
      <c r="AD994" t="e">
        <f t="shared" si="93"/>
        <v>#VALUE!</v>
      </c>
      <c r="AE994" t="str">
        <f ca="1">IF(Sheet1!AM994="DC1MDB01","DC1",IF(Sheet1!AM994="DC1MDB02","DC1",IF(Sheet1!AM994="DC1MDB03","DC1",IF(Sheet1!AM994="DC1MDB04","DC1",IF(Sheet1!AM994="DC1MDB05","DC1",IF(Sheet1!AM994="DC1MDB06","DC1",IF(Sheet1!AM994="DC1MDB07","DC1",IF(Sheet1!AM994="DC1MDB08","DC1",IF(Sheet1!AM994="DC1MDB09","DC1",IF(Sheet1!AM994="DC1MDB10","DC1",IF(Sheet1!AM994="DC4MDB01","DC4",IF(Sheet1!AM994="DC4MDB02","DC4",IF(Sheet1!AM994="DC4MDB03","DC4",IF(Sheet1!AM994="DC4MDB04","DC4",IF(Sheet1!AM994="DC4MDB05","DC4",IF(Sheet1!AM994="DC4MDB06","DC4",IF(Sheet1!AM994="DC4MDB07","DC4",IF(Sheet1!AM994="DC4MDB08","DC4",IF(Sheet1!AM994="DC4MDB09","DC4",IF(Sheet1!AM994="DC4MDB10","DC4","$False"))))))))))))))))))))</f>
        <v>DC4</v>
      </c>
      <c r="AF994" t="s">
        <v>35</v>
      </c>
      <c r="AG994" t="e">
        <f t="shared" si="94"/>
        <v>#VALUE!</v>
      </c>
      <c r="AH994" t="e">
        <f t="shared" si="95"/>
        <v>#VALUE!</v>
      </c>
      <c r="AI994" t="s">
        <v>11</v>
      </c>
      <c r="AJ994" t="s">
        <v>12</v>
      </c>
      <c r="AK994" t="s">
        <v>13</v>
      </c>
      <c r="AL994" t="s">
        <v>14</v>
      </c>
      <c r="AM994" t="s">
        <v>5</v>
      </c>
      <c r="AN994" t="s">
        <v>15</v>
      </c>
      <c r="AO994" t="s">
        <v>16</v>
      </c>
      <c r="AP994" t="s">
        <v>17</v>
      </c>
      <c r="AQ994" t="s">
        <v>18</v>
      </c>
      <c r="AR994" t="s">
        <v>19</v>
      </c>
    </row>
    <row r="995" spans="1:44" ht="13.5" customHeight="1">
      <c r="A995" s="7"/>
      <c r="B995" s="7"/>
      <c r="C995" s="7"/>
      <c r="D995" s="8"/>
      <c r="F995" s="9" t="str">
        <f>(Sheet1!AE995)</f>
        <v/>
      </c>
      <c r="G995" t="str">
        <f>IF(OR(Sheet1!AH995="Yes",Sheet1!AF995="Yes"),"\\CMFP538\"&amp;Sheet1!AK995,"")</f>
        <v/>
      </c>
      <c r="H995" t="str">
        <f>IF(G995="","",Sheet1!AK995)</f>
        <v/>
      </c>
      <c r="I995" t="str">
        <f>IF(G995="","",Sheet1!AJ995)</f>
        <v/>
      </c>
      <c r="J995" t="e">
        <f>PROPER(Sheet1!Z995)</f>
        <v>#VALUE!</v>
      </c>
      <c r="K995" t="e">
        <f>PROPER(TRIM(IF(ISERROR(Sheet1!N995),Sheet1!Q995,Sheet1!N995)))</f>
        <v>#VALUE!</v>
      </c>
      <c r="L995" t="e">
        <f>PROPER(Sheet1!V995)</f>
        <v>#VALUE!</v>
      </c>
      <c r="M995" t="str">
        <f>TRIM(IF(ISERROR(Sheet1!P995),"",Sheet1!P995))</f>
        <v/>
      </c>
      <c r="N995" s="6" t="e">
        <f>(Sheet1!AA995)</f>
        <v>#VALUE!</v>
      </c>
      <c r="O995" s="6" t="e">
        <f t="shared" si="91"/>
        <v>#VALUE!</v>
      </c>
      <c r="P995" s="6" t="e">
        <f>IF(Sheet1!X995="No","No",IF(Sheet1!X995="","No","Yes"))</f>
        <v>#VALUE!</v>
      </c>
      <c r="Q995" t="e">
        <f>(Sheet1!AB995)</f>
        <v>#VALUE!</v>
      </c>
      <c r="R995" s="6" t="e">
        <f>IF(Sheet1!F995=FALSE,Q995,Sheet1!G995&amp;Sheet1!F995)</f>
        <v>#VALUE!</v>
      </c>
      <c r="S995" s="6" t="e">
        <f t="shared" si="92"/>
        <v>#VALUE!</v>
      </c>
      <c r="T995" s="6" t="e">
        <f>IF(Sheet1!A995=0,"C=US;A= ;P=Regional Municip;O=Lisgar;S="&amp;K995&amp;";"&amp;"G="&amp;L995&amp;";"&amp;"I="&amp;M995&amp;";","C=US;A= ;P=Regional Municip;O=Lisgar;S="&amp;K995&amp;";"&amp;"G="&amp;L995&amp;Sheet1!A995&amp;";"&amp;"I="&amp;M995&amp;";")</f>
        <v>#N/A</v>
      </c>
      <c r="U995" t="str">
        <f ca="1">(Sheet1!AM995)</f>
        <v>DC1MDB08</v>
      </c>
      <c r="V995" t="e">
        <f>(Sheet1!AC995)</f>
        <v>#VALUE!</v>
      </c>
      <c r="W995" t="e">
        <f>Sheet3!D995</f>
        <v>#VALUE!</v>
      </c>
      <c r="X995" t="e">
        <f>Sheet3!E995</f>
        <v>#VALUE!</v>
      </c>
      <c r="Y995" t="str">
        <f t="shared" si="90"/>
        <v/>
      </c>
      <c r="Z995" t="str">
        <f>IF(ISERROR(Sheet1!AI995),"",Sheet1!AI995)</f>
        <v/>
      </c>
      <c r="AA995" t="e">
        <f>IF(Sheet1!W995="Councillors",5120,IF(Sheet1!W995="Information Technology Services Dept.",1024,IF(Sheet1!W995="City Clerk and Solicitor Dept",1953,"No")))</f>
        <v>#VALUE!</v>
      </c>
      <c r="AB995" s="5" t="s">
        <v>96</v>
      </c>
      <c r="AC995" t="e">
        <f>IF(Sheet1!W995="Councillors",4608,IF(Sheet1!W995="Information Technology Services Dept.",921,IF(Sheet1!W995="City Clerk and Solicitor Dept",1855,"No")))</f>
        <v>#VALUE!</v>
      </c>
      <c r="AD995" t="e">
        <f t="shared" si="93"/>
        <v>#VALUE!</v>
      </c>
      <c r="AE995" t="str">
        <f ca="1">IF(Sheet1!AM995="DC1MDB01","DC1",IF(Sheet1!AM995="DC1MDB02","DC1",IF(Sheet1!AM995="DC1MDB03","DC1",IF(Sheet1!AM995="DC1MDB04","DC1",IF(Sheet1!AM995="DC1MDB05","DC1",IF(Sheet1!AM995="DC1MDB06","DC1",IF(Sheet1!AM995="DC1MDB07","DC1",IF(Sheet1!AM995="DC1MDB08","DC1",IF(Sheet1!AM995="DC1MDB09","DC1",IF(Sheet1!AM995="DC1MDB10","DC1",IF(Sheet1!AM995="DC4MDB01","DC4",IF(Sheet1!AM995="DC4MDB02","DC4",IF(Sheet1!AM995="DC4MDB03","DC4",IF(Sheet1!AM995="DC4MDB04","DC4",IF(Sheet1!AM995="DC4MDB05","DC4",IF(Sheet1!AM995="DC4MDB06","DC4",IF(Sheet1!AM995="DC4MDB07","DC4",IF(Sheet1!AM995="DC4MDB08","DC4",IF(Sheet1!AM995="DC4MDB09","DC4",IF(Sheet1!AM995="DC4MDB10","DC4","$False"))))))))))))))))))))</f>
        <v>DC1</v>
      </c>
      <c r="AF995" t="s">
        <v>35</v>
      </c>
      <c r="AG995" t="e">
        <f t="shared" si="94"/>
        <v>#VALUE!</v>
      </c>
      <c r="AH995" t="e">
        <f t="shared" si="95"/>
        <v>#VALUE!</v>
      </c>
      <c r="AI995" t="s">
        <v>11</v>
      </c>
      <c r="AJ995" t="s">
        <v>12</v>
      </c>
      <c r="AK995" t="s">
        <v>13</v>
      </c>
      <c r="AL995" t="s">
        <v>14</v>
      </c>
      <c r="AM995" t="s">
        <v>5</v>
      </c>
      <c r="AN995" t="s">
        <v>15</v>
      </c>
      <c r="AO995" t="s">
        <v>16</v>
      </c>
      <c r="AP995" t="s">
        <v>17</v>
      </c>
      <c r="AQ995" t="s">
        <v>18</v>
      </c>
      <c r="AR995" t="s">
        <v>19</v>
      </c>
    </row>
    <row r="996" spans="1:44" ht="13.5" customHeight="1">
      <c r="A996" s="7"/>
      <c r="B996" s="7"/>
      <c r="C996" s="7"/>
      <c r="D996" s="8"/>
      <c r="F996" s="9" t="str">
        <f>(Sheet1!AE996)</f>
        <v/>
      </c>
      <c r="G996" t="str">
        <f>IF(OR(Sheet1!AH996="Yes",Sheet1!AF996="Yes"),"\\CMFP538\"&amp;Sheet1!AK996,"")</f>
        <v/>
      </c>
      <c r="H996" t="str">
        <f>IF(G996="","",Sheet1!AK996)</f>
        <v/>
      </c>
      <c r="I996" t="str">
        <f>IF(G996="","",Sheet1!AJ996)</f>
        <v/>
      </c>
      <c r="J996" t="e">
        <f>PROPER(Sheet1!Z996)</f>
        <v>#VALUE!</v>
      </c>
      <c r="K996" t="e">
        <f>PROPER(TRIM(IF(ISERROR(Sheet1!N996),Sheet1!Q996,Sheet1!N996)))</f>
        <v>#VALUE!</v>
      </c>
      <c r="L996" t="e">
        <f>PROPER(Sheet1!V996)</f>
        <v>#VALUE!</v>
      </c>
      <c r="M996" t="str">
        <f>TRIM(IF(ISERROR(Sheet1!P996),"",Sheet1!P996))</f>
        <v/>
      </c>
      <c r="N996" s="6" t="e">
        <f>(Sheet1!AA996)</f>
        <v>#VALUE!</v>
      </c>
      <c r="O996" s="6" t="e">
        <f t="shared" si="91"/>
        <v>#VALUE!</v>
      </c>
      <c r="P996" s="6" t="e">
        <f>IF(Sheet1!X996="No","No",IF(Sheet1!X996="","No","Yes"))</f>
        <v>#VALUE!</v>
      </c>
      <c r="Q996" t="e">
        <f>(Sheet1!AB996)</f>
        <v>#VALUE!</v>
      </c>
      <c r="R996" s="6" t="e">
        <f>IF(Sheet1!F996=FALSE,Q996,Sheet1!G996&amp;Sheet1!F996)</f>
        <v>#VALUE!</v>
      </c>
      <c r="S996" s="6" t="e">
        <f t="shared" si="92"/>
        <v>#VALUE!</v>
      </c>
      <c r="T996" s="6" t="e">
        <f>IF(Sheet1!A996=0,"C=US;A= ;P=Regional Municip;O=Lisgar;S="&amp;K996&amp;";"&amp;"G="&amp;L996&amp;";"&amp;"I="&amp;M996&amp;";","C=US;A= ;P=Regional Municip;O=Lisgar;S="&amp;K996&amp;";"&amp;"G="&amp;L996&amp;Sheet1!A996&amp;";"&amp;"I="&amp;M996&amp;";")</f>
        <v>#N/A</v>
      </c>
      <c r="U996" t="str">
        <f ca="1">(Sheet1!AM996)</f>
        <v>DC4MDB05</v>
      </c>
      <c r="V996" t="e">
        <f>(Sheet1!AC996)</f>
        <v>#VALUE!</v>
      </c>
      <c r="W996" t="e">
        <f>Sheet3!D996</f>
        <v>#VALUE!</v>
      </c>
      <c r="X996" t="e">
        <f>Sheet3!E996</f>
        <v>#VALUE!</v>
      </c>
      <c r="Y996" t="str">
        <f t="shared" si="90"/>
        <v/>
      </c>
      <c r="Z996" t="str">
        <f>IF(ISERROR(Sheet1!AI996),"",Sheet1!AI996)</f>
        <v/>
      </c>
      <c r="AA996" t="e">
        <f>IF(Sheet1!W996="Councillors",5120,IF(Sheet1!W996="Information Technology Services Dept.",1024,IF(Sheet1!W996="City Clerk and Solicitor Dept",1953,"No")))</f>
        <v>#VALUE!</v>
      </c>
      <c r="AB996" s="5" t="s">
        <v>96</v>
      </c>
      <c r="AC996" t="e">
        <f>IF(Sheet1!W996="Councillors",4608,IF(Sheet1!W996="Information Technology Services Dept.",921,IF(Sheet1!W996="City Clerk and Solicitor Dept",1855,"No")))</f>
        <v>#VALUE!</v>
      </c>
      <c r="AD996" t="e">
        <f t="shared" si="93"/>
        <v>#VALUE!</v>
      </c>
      <c r="AE996" t="str">
        <f ca="1">IF(Sheet1!AM996="DC1MDB01","DC1",IF(Sheet1!AM996="DC1MDB02","DC1",IF(Sheet1!AM996="DC1MDB03","DC1",IF(Sheet1!AM996="DC1MDB04","DC1",IF(Sheet1!AM996="DC1MDB05","DC1",IF(Sheet1!AM996="DC1MDB06","DC1",IF(Sheet1!AM996="DC1MDB07","DC1",IF(Sheet1!AM996="DC1MDB08","DC1",IF(Sheet1!AM996="DC1MDB09","DC1",IF(Sheet1!AM996="DC1MDB10","DC1",IF(Sheet1!AM996="DC4MDB01","DC4",IF(Sheet1!AM996="DC4MDB02","DC4",IF(Sheet1!AM996="DC4MDB03","DC4",IF(Sheet1!AM996="DC4MDB04","DC4",IF(Sheet1!AM996="DC4MDB05","DC4",IF(Sheet1!AM996="DC4MDB06","DC4",IF(Sheet1!AM996="DC4MDB07","DC4",IF(Sheet1!AM996="DC4MDB08","DC4",IF(Sheet1!AM996="DC4MDB09","DC4",IF(Sheet1!AM996="DC4MDB10","DC4","$False"))))))))))))))))))))</f>
        <v>DC4</v>
      </c>
      <c r="AF996" t="s">
        <v>35</v>
      </c>
      <c r="AG996" t="e">
        <f t="shared" si="94"/>
        <v>#VALUE!</v>
      </c>
      <c r="AH996" t="e">
        <f t="shared" si="95"/>
        <v>#VALUE!</v>
      </c>
      <c r="AI996" t="s">
        <v>11</v>
      </c>
      <c r="AJ996" t="s">
        <v>12</v>
      </c>
      <c r="AK996" t="s">
        <v>13</v>
      </c>
      <c r="AL996" t="s">
        <v>14</v>
      </c>
      <c r="AM996" t="s">
        <v>5</v>
      </c>
      <c r="AN996" t="s">
        <v>15</v>
      </c>
      <c r="AO996" t="s">
        <v>16</v>
      </c>
      <c r="AP996" t="s">
        <v>17</v>
      </c>
      <c r="AQ996" t="s">
        <v>18</v>
      </c>
      <c r="AR996" t="s">
        <v>19</v>
      </c>
    </row>
    <row r="997" spans="1:44" ht="13.5" customHeight="1">
      <c r="A997" s="7"/>
      <c r="B997" s="7"/>
      <c r="C997" s="7"/>
      <c r="D997" s="8"/>
      <c r="F997" s="9" t="str">
        <f>(Sheet1!AE997)</f>
        <v/>
      </c>
      <c r="G997" t="str">
        <f>IF(OR(Sheet1!AH997="Yes",Sheet1!AF997="Yes"),"\\CMFP538\"&amp;Sheet1!AK997,"")</f>
        <v/>
      </c>
      <c r="H997" t="str">
        <f>IF(G997="","",Sheet1!AK997)</f>
        <v/>
      </c>
      <c r="I997" t="str">
        <f>IF(G997="","",Sheet1!AJ997)</f>
        <v/>
      </c>
      <c r="J997" t="e">
        <f>PROPER(Sheet1!Z997)</f>
        <v>#VALUE!</v>
      </c>
      <c r="K997" t="e">
        <f>PROPER(TRIM(IF(ISERROR(Sheet1!N997),Sheet1!Q997,Sheet1!N997)))</f>
        <v>#VALUE!</v>
      </c>
      <c r="L997" t="e">
        <f>PROPER(Sheet1!V997)</f>
        <v>#VALUE!</v>
      </c>
      <c r="M997" t="str">
        <f>TRIM(IF(ISERROR(Sheet1!P997),"",Sheet1!P997))</f>
        <v/>
      </c>
      <c r="N997" s="6" t="e">
        <f>(Sheet1!AA997)</f>
        <v>#VALUE!</v>
      </c>
      <c r="O997" s="6" t="e">
        <f t="shared" si="91"/>
        <v>#VALUE!</v>
      </c>
      <c r="P997" s="6" t="e">
        <f>IF(Sheet1!X997="No","No",IF(Sheet1!X997="","No","Yes"))</f>
        <v>#VALUE!</v>
      </c>
      <c r="Q997" t="e">
        <f>(Sheet1!AB997)</f>
        <v>#VALUE!</v>
      </c>
      <c r="R997" s="6" t="e">
        <f>IF(Sheet1!F997=FALSE,Q997,Sheet1!G997&amp;Sheet1!F997)</f>
        <v>#VALUE!</v>
      </c>
      <c r="S997" s="6" t="e">
        <f t="shared" si="92"/>
        <v>#VALUE!</v>
      </c>
      <c r="T997" s="6" t="e">
        <f>IF(Sheet1!A997=0,"C=US;A= ;P=Regional Municip;O=Lisgar;S="&amp;K997&amp;";"&amp;"G="&amp;L997&amp;";"&amp;"I="&amp;M997&amp;";","C=US;A= ;P=Regional Municip;O=Lisgar;S="&amp;K997&amp;";"&amp;"G="&amp;L997&amp;Sheet1!A997&amp;";"&amp;"I="&amp;M997&amp;";")</f>
        <v>#N/A</v>
      </c>
      <c r="U997" t="str">
        <f ca="1">(Sheet1!AM997)</f>
        <v>DC4MDB08</v>
      </c>
      <c r="V997" t="e">
        <f>(Sheet1!AC997)</f>
        <v>#VALUE!</v>
      </c>
      <c r="W997" t="e">
        <f>Sheet3!D997</f>
        <v>#VALUE!</v>
      </c>
      <c r="X997" t="e">
        <f>Sheet3!E997</f>
        <v>#VALUE!</v>
      </c>
      <c r="Y997" t="str">
        <f t="shared" si="90"/>
        <v/>
      </c>
      <c r="Z997" t="str">
        <f>IF(ISERROR(Sheet1!AI997),"",Sheet1!AI997)</f>
        <v/>
      </c>
      <c r="AA997" t="e">
        <f>IF(Sheet1!W997="Councillors",5120,IF(Sheet1!W997="Information Technology Services Dept.",1024,IF(Sheet1!W997="City Clerk and Solicitor Dept",1953,"No")))</f>
        <v>#VALUE!</v>
      </c>
      <c r="AB997" s="5" t="s">
        <v>96</v>
      </c>
      <c r="AC997" t="e">
        <f>IF(Sheet1!W997="Councillors",4608,IF(Sheet1!W997="Information Technology Services Dept.",921,IF(Sheet1!W997="City Clerk and Solicitor Dept",1855,"No")))</f>
        <v>#VALUE!</v>
      </c>
      <c r="AD997" t="e">
        <f t="shared" si="93"/>
        <v>#VALUE!</v>
      </c>
      <c r="AE997" t="str">
        <f ca="1">IF(Sheet1!AM997="DC1MDB01","DC1",IF(Sheet1!AM997="DC1MDB02","DC1",IF(Sheet1!AM997="DC1MDB03","DC1",IF(Sheet1!AM997="DC1MDB04","DC1",IF(Sheet1!AM997="DC1MDB05","DC1",IF(Sheet1!AM997="DC1MDB06","DC1",IF(Sheet1!AM997="DC1MDB07","DC1",IF(Sheet1!AM997="DC1MDB08","DC1",IF(Sheet1!AM997="DC1MDB09","DC1",IF(Sheet1!AM997="DC1MDB10","DC1",IF(Sheet1!AM997="DC4MDB01","DC4",IF(Sheet1!AM997="DC4MDB02","DC4",IF(Sheet1!AM997="DC4MDB03","DC4",IF(Sheet1!AM997="DC4MDB04","DC4",IF(Sheet1!AM997="DC4MDB05","DC4",IF(Sheet1!AM997="DC4MDB06","DC4",IF(Sheet1!AM997="DC4MDB07","DC4",IF(Sheet1!AM997="DC4MDB08","DC4",IF(Sheet1!AM997="DC4MDB09","DC4",IF(Sheet1!AM997="DC4MDB10","DC4","$False"))))))))))))))))))))</f>
        <v>DC4</v>
      </c>
      <c r="AF997" t="s">
        <v>35</v>
      </c>
      <c r="AG997" t="e">
        <f t="shared" si="94"/>
        <v>#VALUE!</v>
      </c>
      <c r="AH997" t="e">
        <f t="shared" si="95"/>
        <v>#VALUE!</v>
      </c>
      <c r="AI997" t="s">
        <v>11</v>
      </c>
      <c r="AJ997" t="s">
        <v>12</v>
      </c>
      <c r="AK997" t="s">
        <v>13</v>
      </c>
      <c r="AL997" t="s">
        <v>14</v>
      </c>
      <c r="AM997" t="s">
        <v>5</v>
      </c>
      <c r="AN997" t="s">
        <v>15</v>
      </c>
      <c r="AO997" t="s">
        <v>16</v>
      </c>
      <c r="AP997" t="s">
        <v>17</v>
      </c>
      <c r="AQ997" t="s">
        <v>18</v>
      </c>
      <c r="AR997" t="s">
        <v>19</v>
      </c>
    </row>
    <row r="998" spans="1:44" ht="13.5" customHeight="1">
      <c r="A998" s="7"/>
      <c r="B998" s="7"/>
      <c r="C998" s="7"/>
      <c r="D998" s="8"/>
      <c r="F998" s="9" t="str">
        <f>(Sheet1!AE998)</f>
        <v/>
      </c>
      <c r="G998" t="str">
        <f>IF(OR(Sheet1!AH998="Yes",Sheet1!AF998="Yes"),"\\CMFP538\"&amp;Sheet1!AK998,"")</f>
        <v/>
      </c>
      <c r="H998" t="str">
        <f>IF(G998="","",Sheet1!AK998)</f>
        <v/>
      </c>
      <c r="I998" t="str">
        <f>IF(G998="","",Sheet1!AJ998)</f>
        <v/>
      </c>
      <c r="J998" t="e">
        <f>PROPER(Sheet1!Z998)</f>
        <v>#VALUE!</v>
      </c>
      <c r="K998" t="e">
        <f>PROPER(TRIM(IF(ISERROR(Sheet1!N998),Sheet1!Q998,Sheet1!N998)))</f>
        <v>#VALUE!</v>
      </c>
      <c r="L998" t="e">
        <f>PROPER(Sheet1!V998)</f>
        <v>#VALUE!</v>
      </c>
      <c r="M998" t="str">
        <f>TRIM(IF(ISERROR(Sheet1!P998),"",Sheet1!P998))</f>
        <v/>
      </c>
      <c r="N998" s="6" t="e">
        <f>(Sheet1!AA998)</f>
        <v>#VALUE!</v>
      </c>
      <c r="O998" s="6" t="e">
        <f t="shared" si="91"/>
        <v>#VALUE!</v>
      </c>
      <c r="P998" s="6" t="e">
        <f>IF(Sheet1!X998="No","No",IF(Sheet1!X998="","No","Yes"))</f>
        <v>#VALUE!</v>
      </c>
      <c r="Q998" t="e">
        <f>(Sheet1!AB998)</f>
        <v>#VALUE!</v>
      </c>
      <c r="R998" s="6" t="e">
        <f>IF(Sheet1!F998=FALSE,Q998,Sheet1!G998&amp;Sheet1!F998)</f>
        <v>#VALUE!</v>
      </c>
      <c r="S998" s="6" t="e">
        <f t="shared" si="92"/>
        <v>#VALUE!</v>
      </c>
      <c r="T998" s="6" t="e">
        <f>IF(Sheet1!A998=0,"C=US;A= ;P=Regional Municip;O=Lisgar;S="&amp;K998&amp;";"&amp;"G="&amp;L998&amp;";"&amp;"I="&amp;M998&amp;";","C=US;A= ;P=Regional Municip;O=Lisgar;S="&amp;K998&amp;";"&amp;"G="&amp;L998&amp;Sheet1!A998&amp;";"&amp;"I="&amp;M998&amp;";")</f>
        <v>#N/A</v>
      </c>
      <c r="U998" t="str">
        <f ca="1">(Sheet1!AM998)</f>
        <v>DC1MDB09</v>
      </c>
      <c r="V998" t="e">
        <f>(Sheet1!AC998)</f>
        <v>#VALUE!</v>
      </c>
      <c r="W998" t="e">
        <f>Sheet3!D998</f>
        <v>#VALUE!</v>
      </c>
      <c r="X998" t="e">
        <f>Sheet3!E998</f>
        <v>#VALUE!</v>
      </c>
      <c r="Y998" t="str">
        <f t="shared" si="90"/>
        <v/>
      </c>
      <c r="Z998" t="str">
        <f>IF(ISERROR(Sheet1!AI998),"",Sheet1!AI998)</f>
        <v/>
      </c>
      <c r="AA998" t="e">
        <f>IF(Sheet1!W998="Councillors",5120,IF(Sheet1!W998="Information Technology Services Dept.",1024,IF(Sheet1!W998="City Clerk and Solicitor Dept",1953,"No")))</f>
        <v>#VALUE!</v>
      </c>
      <c r="AB998" s="5" t="s">
        <v>96</v>
      </c>
      <c r="AC998" t="e">
        <f>IF(Sheet1!W998="Councillors",4608,IF(Sheet1!W998="Information Technology Services Dept.",921,IF(Sheet1!W998="City Clerk and Solicitor Dept",1855,"No")))</f>
        <v>#VALUE!</v>
      </c>
      <c r="AD998" t="e">
        <f t="shared" si="93"/>
        <v>#VALUE!</v>
      </c>
      <c r="AE998" t="str">
        <f ca="1">IF(Sheet1!AM998="DC1MDB01","DC1",IF(Sheet1!AM998="DC1MDB02","DC1",IF(Sheet1!AM998="DC1MDB03","DC1",IF(Sheet1!AM998="DC1MDB04","DC1",IF(Sheet1!AM998="DC1MDB05","DC1",IF(Sheet1!AM998="DC1MDB06","DC1",IF(Sheet1!AM998="DC1MDB07","DC1",IF(Sheet1!AM998="DC1MDB08","DC1",IF(Sheet1!AM998="DC1MDB09","DC1",IF(Sheet1!AM998="DC1MDB10","DC1",IF(Sheet1!AM998="DC4MDB01","DC4",IF(Sheet1!AM998="DC4MDB02","DC4",IF(Sheet1!AM998="DC4MDB03","DC4",IF(Sheet1!AM998="DC4MDB04","DC4",IF(Sheet1!AM998="DC4MDB05","DC4",IF(Sheet1!AM998="DC4MDB06","DC4",IF(Sheet1!AM998="DC4MDB07","DC4",IF(Sheet1!AM998="DC4MDB08","DC4",IF(Sheet1!AM998="DC4MDB09","DC4",IF(Sheet1!AM998="DC4MDB10","DC4","$False"))))))))))))))))))))</f>
        <v>DC1</v>
      </c>
      <c r="AF998" t="s">
        <v>35</v>
      </c>
      <c r="AG998" t="e">
        <f t="shared" si="94"/>
        <v>#VALUE!</v>
      </c>
      <c r="AH998" t="e">
        <f t="shared" si="95"/>
        <v>#VALUE!</v>
      </c>
      <c r="AI998" t="s">
        <v>11</v>
      </c>
      <c r="AJ998" t="s">
        <v>12</v>
      </c>
      <c r="AK998" t="s">
        <v>13</v>
      </c>
      <c r="AL998" t="s">
        <v>14</v>
      </c>
      <c r="AM998" t="s">
        <v>5</v>
      </c>
      <c r="AN998" t="s">
        <v>15</v>
      </c>
      <c r="AO998" t="s">
        <v>16</v>
      </c>
      <c r="AP998" t="s">
        <v>17</v>
      </c>
      <c r="AQ998" t="s">
        <v>18</v>
      </c>
      <c r="AR998" t="s">
        <v>19</v>
      </c>
    </row>
    <row r="999" spans="1:44" ht="13.5" customHeight="1">
      <c r="A999" s="7"/>
      <c r="B999" s="7"/>
      <c r="C999" s="7"/>
      <c r="D999" s="8"/>
      <c r="F999" s="9" t="str">
        <f>(Sheet1!AE999)</f>
        <v/>
      </c>
      <c r="G999" t="str">
        <f>IF(OR(Sheet1!AH999="Yes",Sheet1!AF999="Yes"),"\\CMFP538\"&amp;Sheet1!AK999,"")</f>
        <v/>
      </c>
      <c r="H999" t="str">
        <f>IF(G999="","",Sheet1!AK999)</f>
        <v/>
      </c>
      <c r="I999" t="str">
        <f>IF(G999="","",Sheet1!AJ999)</f>
        <v/>
      </c>
      <c r="J999" t="e">
        <f>PROPER(Sheet1!Z999)</f>
        <v>#VALUE!</v>
      </c>
      <c r="K999" t="e">
        <f>PROPER(TRIM(IF(ISERROR(Sheet1!N999),Sheet1!Q999,Sheet1!N999)))</f>
        <v>#VALUE!</v>
      </c>
      <c r="L999" t="e">
        <f>PROPER(Sheet1!V999)</f>
        <v>#VALUE!</v>
      </c>
      <c r="M999" t="str">
        <f>TRIM(IF(ISERROR(Sheet1!P999),"",Sheet1!P999))</f>
        <v/>
      </c>
      <c r="N999" s="6" t="e">
        <f>(Sheet1!AA999)</f>
        <v>#VALUE!</v>
      </c>
      <c r="O999" s="6" t="e">
        <f t="shared" si="91"/>
        <v>#VALUE!</v>
      </c>
      <c r="P999" s="6" t="e">
        <f>IF(Sheet1!X999="No","No",IF(Sheet1!X999="","No","Yes"))</f>
        <v>#VALUE!</v>
      </c>
      <c r="Q999" t="e">
        <f>(Sheet1!AB999)</f>
        <v>#VALUE!</v>
      </c>
      <c r="R999" s="6" t="e">
        <f>IF(Sheet1!F999=FALSE,Q999,Sheet1!G999&amp;Sheet1!F999)</f>
        <v>#VALUE!</v>
      </c>
      <c r="S999" s="6" t="e">
        <f t="shared" si="92"/>
        <v>#VALUE!</v>
      </c>
      <c r="T999" s="6" t="e">
        <f>IF(Sheet1!A999=0,"C=US;A= ;P=Regional Municip;O=Lisgar;S="&amp;K999&amp;";"&amp;"G="&amp;L999&amp;";"&amp;"I="&amp;M999&amp;";","C=US;A= ;P=Regional Municip;O=Lisgar;S="&amp;K999&amp;";"&amp;"G="&amp;L999&amp;Sheet1!A999&amp;";"&amp;"I="&amp;M999&amp;";")</f>
        <v>#N/A</v>
      </c>
      <c r="U999" t="str">
        <f ca="1">(Sheet1!AM999)</f>
        <v>DC4MDB10</v>
      </c>
      <c r="V999" t="e">
        <f>(Sheet1!AC999)</f>
        <v>#VALUE!</v>
      </c>
      <c r="W999" t="e">
        <f>Sheet3!D999</f>
        <v>#VALUE!</v>
      </c>
      <c r="X999" t="e">
        <f>Sheet3!E999</f>
        <v>#VALUE!</v>
      </c>
      <c r="Y999" t="str">
        <f t="shared" si="90"/>
        <v/>
      </c>
      <c r="Z999" t="str">
        <f>IF(ISERROR(Sheet1!AI999),"",Sheet1!AI999)</f>
        <v/>
      </c>
      <c r="AA999" t="e">
        <f>IF(Sheet1!W999="Councillors",5120,IF(Sheet1!W999="Information Technology Services Dept.",1024,IF(Sheet1!W999="City Clerk and Solicitor Dept",1953,"No")))</f>
        <v>#VALUE!</v>
      </c>
      <c r="AB999" s="5" t="s">
        <v>96</v>
      </c>
      <c r="AC999" t="e">
        <f>IF(Sheet1!W999="Councillors",4608,IF(Sheet1!W999="Information Technology Services Dept.",921,IF(Sheet1!W999="City Clerk and Solicitor Dept",1855,"No")))</f>
        <v>#VALUE!</v>
      </c>
      <c r="AD999" t="e">
        <f t="shared" si="93"/>
        <v>#VALUE!</v>
      </c>
      <c r="AE999" t="str">
        <f ca="1">IF(Sheet1!AM999="DC1MDB01","DC1",IF(Sheet1!AM999="DC1MDB02","DC1",IF(Sheet1!AM999="DC1MDB03","DC1",IF(Sheet1!AM999="DC1MDB04","DC1",IF(Sheet1!AM999="DC1MDB05","DC1",IF(Sheet1!AM999="DC1MDB06","DC1",IF(Sheet1!AM999="DC1MDB07","DC1",IF(Sheet1!AM999="DC1MDB08","DC1",IF(Sheet1!AM999="DC1MDB09","DC1",IF(Sheet1!AM999="DC1MDB10","DC1",IF(Sheet1!AM999="DC4MDB01","DC4",IF(Sheet1!AM999="DC4MDB02","DC4",IF(Sheet1!AM999="DC4MDB03","DC4",IF(Sheet1!AM999="DC4MDB04","DC4",IF(Sheet1!AM999="DC4MDB05","DC4",IF(Sheet1!AM999="DC4MDB06","DC4",IF(Sheet1!AM999="DC4MDB07","DC4",IF(Sheet1!AM999="DC4MDB08","DC4",IF(Sheet1!AM999="DC4MDB09","DC4",IF(Sheet1!AM999="DC4MDB10","DC4","$False"))))))))))))))))))))</f>
        <v>DC4</v>
      </c>
      <c r="AF999" t="s">
        <v>35</v>
      </c>
      <c r="AG999" t="e">
        <f t="shared" si="94"/>
        <v>#VALUE!</v>
      </c>
      <c r="AH999" t="e">
        <f t="shared" si="95"/>
        <v>#VALUE!</v>
      </c>
      <c r="AI999" t="s">
        <v>11</v>
      </c>
      <c r="AJ999" t="s">
        <v>12</v>
      </c>
      <c r="AK999" t="s">
        <v>13</v>
      </c>
      <c r="AL999" t="s">
        <v>14</v>
      </c>
      <c r="AM999" t="s">
        <v>5</v>
      </c>
      <c r="AN999" t="s">
        <v>15</v>
      </c>
      <c r="AO999" t="s">
        <v>16</v>
      </c>
      <c r="AP999" t="s">
        <v>17</v>
      </c>
      <c r="AQ999" t="s">
        <v>18</v>
      </c>
      <c r="AR999" t="s">
        <v>19</v>
      </c>
    </row>
    <row r="1000" spans="1:44" ht="13.5" customHeight="1">
      <c r="A1000" s="7"/>
      <c r="B1000" s="7"/>
      <c r="C1000" s="7"/>
      <c r="D1000" s="8"/>
      <c r="F1000" s="9" t="str">
        <f>(Sheet1!AE1000)</f>
        <v/>
      </c>
      <c r="G1000" t="str">
        <f>IF(OR(Sheet1!AH1000="Yes",Sheet1!AF1000="Yes"),"\\CMFP538\"&amp;Sheet1!AK1000,"")</f>
        <v/>
      </c>
      <c r="H1000" t="str">
        <f>IF(G1000="","",Sheet1!AK1000)</f>
        <v/>
      </c>
      <c r="I1000" t="str">
        <f>IF(G1000="","",Sheet1!AJ1000)</f>
        <v/>
      </c>
      <c r="J1000" t="e">
        <f>PROPER(Sheet1!Z1000)</f>
        <v>#VALUE!</v>
      </c>
      <c r="K1000" t="e">
        <f>PROPER(TRIM(IF(ISERROR(Sheet1!N1000),Sheet1!Q1000,Sheet1!N1000)))</f>
        <v>#VALUE!</v>
      </c>
      <c r="L1000" t="e">
        <f>PROPER(Sheet1!V1000)</f>
        <v>#VALUE!</v>
      </c>
      <c r="M1000" t="str">
        <f>TRIM(IF(ISERROR(Sheet1!P1000),"",Sheet1!P1000))</f>
        <v/>
      </c>
      <c r="N1000" s="6" t="e">
        <f>(Sheet1!AA1000)</f>
        <v>#VALUE!</v>
      </c>
      <c r="O1000" s="6" t="e">
        <f t="shared" si="91"/>
        <v>#VALUE!</v>
      </c>
      <c r="P1000" s="6" t="e">
        <f>IF(Sheet1!X1000="No","No",IF(Sheet1!X1000="","No","Yes"))</f>
        <v>#VALUE!</v>
      </c>
      <c r="Q1000" t="e">
        <f>(Sheet1!AB1000)</f>
        <v>#VALUE!</v>
      </c>
      <c r="R1000" s="6" t="e">
        <f>IF(Sheet1!F1000=FALSE,Q1000,Sheet1!G1000&amp;Sheet1!F1000)</f>
        <v>#VALUE!</v>
      </c>
      <c r="S1000" s="6" t="e">
        <f t="shared" si="92"/>
        <v>#VALUE!</v>
      </c>
      <c r="T1000" s="6" t="e">
        <f>IF(Sheet1!A1000=0,"C=US;A= ;P=Regional Municip;O=Lisgar;S="&amp;K1000&amp;";"&amp;"G="&amp;L1000&amp;";"&amp;"I="&amp;M1000&amp;";","C=US;A= ;P=Regional Municip;O=Lisgar;S="&amp;K1000&amp;";"&amp;"G="&amp;L1000&amp;Sheet1!A1000&amp;";"&amp;"I="&amp;M1000&amp;";")</f>
        <v>#N/A</v>
      </c>
      <c r="U1000" t="str">
        <f ca="1">(Sheet1!AM1000)</f>
        <v>DC1MDB08</v>
      </c>
      <c r="V1000" t="e">
        <f>(Sheet1!AC1000)</f>
        <v>#VALUE!</v>
      </c>
      <c r="W1000" t="e">
        <f>Sheet3!D1000</f>
        <v>#VALUE!</v>
      </c>
      <c r="X1000" t="e">
        <f>Sheet3!E1000</f>
        <v>#VALUE!</v>
      </c>
      <c r="Y1000" t="str">
        <f t="shared" si="90"/>
        <v/>
      </c>
      <c r="Z1000" t="str">
        <f>IF(ISERROR(Sheet1!AI1000),"",Sheet1!AI1000)</f>
        <v/>
      </c>
      <c r="AA1000" t="e">
        <f>IF(Sheet1!W1000="Councillors",5120,IF(Sheet1!W1000="Information Technology Services Dept.",1024,IF(Sheet1!W1000="City Clerk and Solicitor Dept",1953,"No")))</f>
        <v>#VALUE!</v>
      </c>
      <c r="AB1000" s="5" t="s">
        <v>96</v>
      </c>
      <c r="AC1000" t="e">
        <f>IF(Sheet1!W1000="Councillors",4608,IF(Sheet1!W1000="Information Technology Services Dept.",921,IF(Sheet1!W1000="City Clerk and Solicitor Dept",1855,"No")))</f>
        <v>#VALUE!</v>
      </c>
      <c r="AD1000" t="e">
        <f t="shared" si="93"/>
        <v>#VALUE!</v>
      </c>
      <c r="AE1000" t="str">
        <f ca="1">IF(Sheet1!AM1000="DC1MDB01","DC1",IF(Sheet1!AM1000="DC1MDB02","DC1",IF(Sheet1!AM1000="DC1MDB03","DC1",IF(Sheet1!AM1000="DC1MDB04","DC1",IF(Sheet1!AM1000="DC1MDB05","DC1",IF(Sheet1!AM1000="DC1MDB06","DC1",IF(Sheet1!AM1000="DC1MDB07","DC1",IF(Sheet1!AM1000="DC1MDB08","DC1",IF(Sheet1!AM1000="DC1MDB09","DC1",IF(Sheet1!AM1000="DC1MDB10","DC1",IF(Sheet1!AM1000="DC4MDB01","DC4",IF(Sheet1!AM1000="DC4MDB02","DC4",IF(Sheet1!AM1000="DC4MDB03","DC4",IF(Sheet1!AM1000="DC4MDB04","DC4",IF(Sheet1!AM1000="DC4MDB05","DC4",IF(Sheet1!AM1000="DC4MDB06","DC4",IF(Sheet1!AM1000="DC4MDB07","DC4",IF(Sheet1!AM1000="DC4MDB08","DC4",IF(Sheet1!AM1000="DC4MDB09","DC4",IF(Sheet1!AM1000="DC4MDB10","DC4","$False"))))))))))))))))))))</f>
        <v>DC1</v>
      </c>
      <c r="AF1000" t="s">
        <v>35</v>
      </c>
      <c r="AG1000" t="e">
        <f t="shared" si="94"/>
        <v>#VALUE!</v>
      </c>
      <c r="AH1000" t="e">
        <f t="shared" si="95"/>
        <v>#VALUE!</v>
      </c>
      <c r="AI1000" t="s">
        <v>11</v>
      </c>
      <c r="AJ1000" t="s">
        <v>12</v>
      </c>
      <c r="AK1000" t="s">
        <v>13</v>
      </c>
      <c r="AL1000" t="s">
        <v>14</v>
      </c>
      <c r="AM1000" t="s">
        <v>5</v>
      </c>
      <c r="AN1000" t="s">
        <v>15</v>
      </c>
      <c r="AO1000" t="s">
        <v>16</v>
      </c>
      <c r="AP1000" t="s">
        <v>17</v>
      </c>
      <c r="AQ1000" t="s">
        <v>18</v>
      </c>
      <c r="AR1000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0"/>
  <sheetViews>
    <sheetView workbookViewId="0">
      <selection activeCell="A2" sqref="A2"/>
    </sheetView>
  </sheetViews>
  <sheetFormatPr defaultRowHeight="12.75"/>
  <cols>
    <col min="1" max="1" width="17.42578125" bestFit="1" customWidth="1"/>
    <col min="2" max="2" width="27.5703125" bestFit="1" customWidth="1"/>
    <col min="3" max="3" width="17.7109375" bestFit="1" customWidth="1"/>
    <col min="4" max="4" width="36.140625" bestFit="1" customWidth="1"/>
    <col min="5" max="5" width="27.7109375" bestFit="1" customWidth="1"/>
    <col min="6" max="6" width="18.140625" bestFit="1" customWidth="1"/>
    <col min="258" max="258" width="17.85546875" bestFit="1" customWidth="1"/>
    <col min="259" max="259" width="17.7109375" bestFit="1" customWidth="1"/>
    <col min="260" max="260" width="36.140625" bestFit="1" customWidth="1"/>
    <col min="261" max="261" width="29.42578125" customWidth="1"/>
    <col min="514" max="514" width="17.85546875" bestFit="1" customWidth="1"/>
    <col min="515" max="515" width="17.7109375" bestFit="1" customWidth="1"/>
    <col min="516" max="516" width="36.140625" bestFit="1" customWidth="1"/>
    <col min="517" max="517" width="29.42578125" customWidth="1"/>
    <col min="770" max="770" width="17.85546875" bestFit="1" customWidth="1"/>
    <col min="771" max="771" width="17.7109375" bestFit="1" customWidth="1"/>
    <col min="772" max="772" width="36.140625" bestFit="1" customWidth="1"/>
    <col min="773" max="773" width="29.42578125" customWidth="1"/>
    <col min="1026" max="1026" width="17.85546875" bestFit="1" customWidth="1"/>
    <col min="1027" max="1027" width="17.7109375" bestFit="1" customWidth="1"/>
    <col min="1028" max="1028" width="36.140625" bestFit="1" customWidth="1"/>
    <col min="1029" max="1029" width="29.42578125" customWidth="1"/>
    <col min="1282" max="1282" width="17.85546875" bestFit="1" customWidth="1"/>
    <col min="1283" max="1283" width="17.7109375" bestFit="1" customWidth="1"/>
    <col min="1284" max="1284" width="36.140625" bestFit="1" customWidth="1"/>
    <col min="1285" max="1285" width="29.42578125" customWidth="1"/>
    <col min="1538" max="1538" width="17.85546875" bestFit="1" customWidth="1"/>
    <col min="1539" max="1539" width="17.7109375" bestFit="1" customWidth="1"/>
    <col min="1540" max="1540" width="36.140625" bestFit="1" customWidth="1"/>
    <col min="1541" max="1541" width="29.42578125" customWidth="1"/>
    <col min="1794" max="1794" width="17.85546875" bestFit="1" customWidth="1"/>
    <col min="1795" max="1795" width="17.7109375" bestFit="1" customWidth="1"/>
    <col min="1796" max="1796" width="36.140625" bestFit="1" customWidth="1"/>
    <col min="1797" max="1797" width="29.42578125" customWidth="1"/>
    <col min="2050" max="2050" width="17.85546875" bestFit="1" customWidth="1"/>
    <col min="2051" max="2051" width="17.7109375" bestFit="1" customWidth="1"/>
    <col min="2052" max="2052" width="36.140625" bestFit="1" customWidth="1"/>
    <col min="2053" max="2053" width="29.42578125" customWidth="1"/>
    <col min="2306" max="2306" width="17.85546875" bestFit="1" customWidth="1"/>
    <col min="2307" max="2307" width="17.7109375" bestFit="1" customWidth="1"/>
    <col min="2308" max="2308" width="36.140625" bestFit="1" customWidth="1"/>
    <col min="2309" max="2309" width="29.42578125" customWidth="1"/>
    <col min="2562" max="2562" width="17.85546875" bestFit="1" customWidth="1"/>
    <col min="2563" max="2563" width="17.7109375" bestFit="1" customWidth="1"/>
    <col min="2564" max="2564" width="36.140625" bestFit="1" customWidth="1"/>
    <col min="2565" max="2565" width="29.42578125" customWidth="1"/>
    <col min="2818" max="2818" width="17.85546875" bestFit="1" customWidth="1"/>
    <col min="2819" max="2819" width="17.7109375" bestFit="1" customWidth="1"/>
    <col min="2820" max="2820" width="36.140625" bestFit="1" customWidth="1"/>
    <col min="2821" max="2821" width="29.42578125" customWidth="1"/>
    <col min="3074" max="3074" width="17.85546875" bestFit="1" customWidth="1"/>
    <col min="3075" max="3075" width="17.7109375" bestFit="1" customWidth="1"/>
    <col min="3076" max="3076" width="36.140625" bestFit="1" customWidth="1"/>
    <col min="3077" max="3077" width="29.42578125" customWidth="1"/>
    <col min="3330" max="3330" width="17.85546875" bestFit="1" customWidth="1"/>
    <col min="3331" max="3331" width="17.7109375" bestFit="1" customWidth="1"/>
    <col min="3332" max="3332" width="36.140625" bestFit="1" customWidth="1"/>
    <col min="3333" max="3333" width="29.42578125" customWidth="1"/>
    <col min="3586" max="3586" width="17.85546875" bestFit="1" customWidth="1"/>
    <col min="3587" max="3587" width="17.7109375" bestFit="1" customWidth="1"/>
    <col min="3588" max="3588" width="36.140625" bestFit="1" customWidth="1"/>
    <col min="3589" max="3589" width="29.42578125" customWidth="1"/>
    <col min="3842" max="3842" width="17.85546875" bestFit="1" customWidth="1"/>
    <col min="3843" max="3843" width="17.7109375" bestFit="1" customWidth="1"/>
    <col min="3844" max="3844" width="36.140625" bestFit="1" customWidth="1"/>
    <col min="3845" max="3845" width="29.42578125" customWidth="1"/>
    <col min="4098" max="4098" width="17.85546875" bestFit="1" customWidth="1"/>
    <col min="4099" max="4099" width="17.7109375" bestFit="1" customWidth="1"/>
    <col min="4100" max="4100" width="36.140625" bestFit="1" customWidth="1"/>
    <col min="4101" max="4101" width="29.42578125" customWidth="1"/>
    <col min="4354" max="4354" width="17.85546875" bestFit="1" customWidth="1"/>
    <col min="4355" max="4355" width="17.7109375" bestFit="1" customWidth="1"/>
    <col min="4356" max="4356" width="36.140625" bestFit="1" customWidth="1"/>
    <col min="4357" max="4357" width="29.42578125" customWidth="1"/>
    <col min="4610" max="4610" width="17.85546875" bestFit="1" customWidth="1"/>
    <col min="4611" max="4611" width="17.7109375" bestFit="1" customWidth="1"/>
    <col min="4612" max="4612" width="36.140625" bestFit="1" customWidth="1"/>
    <col min="4613" max="4613" width="29.42578125" customWidth="1"/>
    <col min="4866" max="4866" width="17.85546875" bestFit="1" customWidth="1"/>
    <col min="4867" max="4867" width="17.7109375" bestFit="1" customWidth="1"/>
    <col min="4868" max="4868" width="36.140625" bestFit="1" customWidth="1"/>
    <col min="4869" max="4869" width="29.42578125" customWidth="1"/>
    <col min="5122" max="5122" width="17.85546875" bestFit="1" customWidth="1"/>
    <col min="5123" max="5123" width="17.7109375" bestFit="1" customWidth="1"/>
    <col min="5124" max="5124" width="36.140625" bestFit="1" customWidth="1"/>
    <col min="5125" max="5125" width="29.42578125" customWidth="1"/>
    <col min="5378" max="5378" width="17.85546875" bestFit="1" customWidth="1"/>
    <col min="5379" max="5379" width="17.7109375" bestFit="1" customWidth="1"/>
    <col min="5380" max="5380" width="36.140625" bestFit="1" customWidth="1"/>
    <col min="5381" max="5381" width="29.42578125" customWidth="1"/>
    <col min="5634" max="5634" width="17.85546875" bestFit="1" customWidth="1"/>
    <col min="5635" max="5635" width="17.7109375" bestFit="1" customWidth="1"/>
    <col min="5636" max="5636" width="36.140625" bestFit="1" customWidth="1"/>
    <col min="5637" max="5637" width="29.42578125" customWidth="1"/>
    <col min="5890" max="5890" width="17.85546875" bestFit="1" customWidth="1"/>
    <col min="5891" max="5891" width="17.7109375" bestFit="1" customWidth="1"/>
    <col min="5892" max="5892" width="36.140625" bestFit="1" customWidth="1"/>
    <col min="5893" max="5893" width="29.42578125" customWidth="1"/>
    <col min="6146" max="6146" width="17.85546875" bestFit="1" customWidth="1"/>
    <col min="6147" max="6147" width="17.7109375" bestFit="1" customWidth="1"/>
    <col min="6148" max="6148" width="36.140625" bestFit="1" customWidth="1"/>
    <col min="6149" max="6149" width="29.42578125" customWidth="1"/>
    <col min="6402" max="6402" width="17.85546875" bestFit="1" customWidth="1"/>
    <col min="6403" max="6403" width="17.7109375" bestFit="1" customWidth="1"/>
    <col min="6404" max="6404" width="36.140625" bestFit="1" customWidth="1"/>
    <col min="6405" max="6405" width="29.42578125" customWidth="1"/>
    <col min="6658" max="6658" width="17.85546875" bestFit="1" customWidth="1"/>
    <col min="6659" max="6659" width="17.7109375" bestFit="1" customWidth="1"/>
    <col min="6660" max="6660" width="36.140625" bestFit="1" customWidth="1"/>
    <col min="6661" max="6661" width="29.42578125" customWidth="1"/>
    <col min="6914" max="6914" width="17.85546875" bestFit="1" customWidth="1"/>
    <col min="6915" max="6915" width="17.7109375" bestFit="1" customWidth="1"/>
    <col min="6916" max="6916" width="36.140625" bestFit="1" customWidth="1"/>
    <col min="6917" max="6917" width="29.42578125" customWidth="1"/>
    <col min="7170" max="7170" width="17.85546875" bestFit="1" customWidth="1"/>
    <col min="7171" max="7171" width="17.7109375" bestFit="1" customWidth="1"/>
    <col min="7172" max="7172" width="36.140625" bestFit="1" customWidth="1"/>
    <col min="7173" max="7173" width="29.42578125" customWidth="1"/>
    <col min="7426" max="7426" width="17.85546875" bestFit="1" customWidth="1"/>
    <col min="7427" max="7427" width="17.7109375" bestFit="1" customWidth="1"/>
    <col min="7428" max="7428" width="36.140625" bestFit="1" customWidth="1"/>
    <col min="7429" max="7429" width="29.42578125" customWidth="1"/>
    <col min="7682" max="7682" width="17.85546875" bestFit="1" customWidth="1"/>
    <col min="7683" max="7683" width="17.7109375" bestFit="1" customWidth="1"/>
    <col min="7684" max="7684" width="36.140625" bestFit="1" customWidth="1"/>
    <col min="7685" max="7685" width="29.42578125" customWidth="1"/>
    <col min="7938" max="7938" width="17.85546875" bestFit="1" customWidth="1"/>
    <col min="7939" max="7939" width="17.7109375" bestFit="1" customWidth="1"/>
    <col min="7940" max="7940" width="36.140625" bestFit="1" customWidth="1"/>
    <col min="7941" max="7941" width="29.42578125" customWidth="1"/>
    <col min="8194" max="8194" width="17.85546875" bestFit="1" customWidth="1"/>
    <col min="8195" max="8195" width="17.7109375" bestFit="1" customWidth="1"/>
    <col min="8196" max="8196" width="36.140625" bestFit="1" customWidth="1"/>
    <col min="8197" max="8197" width="29.42578125" customWidth="1"/>
    <col min="8450" max="8450" width="17.85546875" bestFit="1" customWidth="1"/>
    <col min="8451" max="8451" width="17.7109375" bestFit="1" customWidth="1"/>
    <col min="8452" max="8452" width="36.140625" bestFit="1" customWidth="1"/>
    <col min="8453" max="8453" width="29.42578125" customWidth="1"/>
    <col min="8706" max="8706" width="17.85546875" bestFit="1" customWidth="1"/>
    <col min="8707" max="8707" width="17.7109375" bestFit="1" customWidth="1"/>
    <col min="8708" max="8708" width="36.140625" bestFit="1" customWidth="1"/>
    <col min="8709" max="8709" width="29.42578125" customWidth="1"/>
    <col min="8962" max="8962" width="17.85546875" bestFit="1" customWidth="1"/>
    <col min="8963" max="8963" width="17.7109375" bestFit="1" customWidth="1"/>
    <col min="8964" max="8964" width="36.140625" bestFit="1" customWidth="1"/>
    <col min="8965" max="8965" width="29.42578125" customWidth="1"/>
    <col min="9218" max="9218" width="17.85546875" bestFit="1" customWidth="1"/>
    <col min="9219" max="9219" width="17.7109375" bestFit="1" customWidth="1"/>
    <col min="9220" max="9220" width="36.140625" bestFit="1" customWidth="1"/>
    <col min="9221" max="9221" width="29.42578125" customWidth="1"/>
    <col min="9474" max="9474" width="17.85546875" bestFit="1" customWidth="1"/>
    <col min="9475" max="9475" width="17.7109375" bestFit="1" customWidth="1"/>
    <col min="9476" max="9476" width="36.140625" bestFit="1" customWidth="1"/>
    <col min="9477" max="9477" width="29.42578125" customWidth="1"/>
    <col min="9730" max="9730" width="17.85546875" bestFit="1" customWidth="1"/>
    <col min="9731" max="9731" width="17.7109375" bestFit="1" customWidth="1"/>
    <col min="9732" max="9732" width="36.140625" bestFit="1" customWidth="1"/>
    <col min="9733" max="9733" width="29.42578125" customWidth="1"/>
    <col min="9986" max="9986" width="17.85546875" bestFit="1" customWidth="1"/>
    <col min="9987" max="9987" width="17.7109375" bestFit="1" customWidth="1"/>
    <col min="9988" max="9988" width="36.140625" bestFit="1" customWidth="1"/>
    <col min="9989" max="9989" width="29.42578125" customWidth="1"/>
    <col min="10242" max="10242" width="17.85546875" bestFit="1" customWidth="1"/>
    <col min="10243" max="10243" width="17.7109375" bestFit="1" customWidth="1"/>
    <col min="10244" max="10244" width="36.140625" bestFit="1" customWidth="1"/>
    <col min="10245" max="10245" width="29.42578125" customWidth="1"/>
    <col min="10498" max="10498" width="17.85546875" bestFit="1" customWidth="1"/>
    <col min="10499" max="10499" width="17.7109375" bestFit="1" customWidth="1"/>
    <col min="10500" max="10500" width="36.140625" bestFit="1" customWidth="1"/>
    <col min="10501" max="10501" width="29.42578125" customWidth="1"/>
    <col min="10754" max="10754" width="17.85546875" bestFit="1" customWidth="1"/>
    <col min="10755" max="10755" width="17.7109375" bestFit="1" customWidth="1"/>
    <col min="10756" max="10756" width="36.140625" bestFit="1" customWidth="1"/>
    <col min="10757" max="10757" width="29.42578125" customWidth="1"/>
    <col min="11010" max="11010" width="17.85546875" bestFit="1" customWidth="1"/>
    <col min="11011" max="11011" width="17.7109375" bestFit="1" customWidth="1"/>
    <col min="11012" max="11012" width="36.140625" bestFit="1" customWidth="1"/>
    <col min="11013" max="11013" width="29.42578125" customWidth="1"/>
    <col min="11266" max="11266" width="17.85546875" bestFit="1" customWidth="1"/>
    <col min="11267" max="11267" width="17.7109375" bestFit="1" customWidth="1"/>
    <col min="11268" max="11268" width="36.140625" bestFit="1" customWidth="1"/>
    <col min="11269" max="11269" width="29.42578125" customWidth="1"/>
    <col min="11522" max="11522" width="17.85546875" bestFit="1" customWidth="1"/>
    <col min="11523" max="11523" width="17.7109375" bestFit="1" customWidth="1"/>
    <col min="11524" max="11524" width="36.140625" bestFit="1" customWidth="1"/>
    <col min="11525" max="11525" width="29.42578125" customWidth="1"/>
    <col min="11778" max="11778" width="17.85546875" bestFit="1" customWidth="1"/>
    <col min="11779" max="11779" width="17.7109375" bestFit="1" customWidth="1"/>
    <col min="11780" max="11780" width="36.140625" bestFit="1" customWidth="1"/>
    <col min="11781" max="11781" width="29.42578125" customWidth="1"/>
    <col min="12034" max="12034" width="17.85546875" bestFit="1" customWidth="1"/>
    <col min="12035" max="12035" width="17.7109375" bestFit="1" customWidth="1"/>
    <col min="12036" max="12036" width="36.140625" bestFit="1" customWidth="1"/>
    <col min="12037" max="12037" width="29.42578125" customWidth="1"/>
    <col min="12290" max="12290" width="17.85546875" bestFit="1" customWidth="1"/>
    <col min="12291" max="12291" width="17.7109375" bestFit="1" customWidth="1"/>
    <col min="12292" max="12292" width="36.140625" bestFit="1" customWidth="1"/>
    <col min="12293" max="12293" width="29.42578125" customWidth="1"/>
    <col min="12546" max="12546" width="17.85546875" bestFit="1" customWidth="1"/>
    <col min="12547" max="12547" width="17.7109375" bestFit="1" customWidth="1"/>
    <col min="12548" max="12548" width="36.140625" bestFit="1" customWidth="1"/>
    <col min="12549" max="12549" width="29.42578125" customWidth="1"/>
    <col min="12802" max="12802" width="17.85546875" bestFit="1" customWidth="1"/>
    <col min="12803" max="12803" width="17.7109375" bestFit="1" customWidth="1"/>
    <col min="12804" max="12804" width="36.140625" bestFit="1" customWidth="1"/>
    <col min="12805" max="12805" width="29.42578125" customWidth="1"/>
    <col min="13058" max="13058" width="17.85546875" bestFit="1" customWidth="1"/>
    <col min="13059" max="13059" width="17.7109375" bestFit="1" customWidth="1"/>
    <col min="13060" max="13060" width="36.140625" bestFit="1" customWidth="1"/>
    <col min="13061" max="13061" width="29.42578125" customWidth="1"/>
    <col min="13314" max="13314" width="17.85546875" bestFit="1" customWidth="1"/>
    <col min="13315" max="13315" width="17.7109375" bestFit="1" customWidth="1"/>
    <col min="13316" max="13316" width="36.140625" bestFit="1" customWidth="1"/>
    <col min="13317" max="13317" width="29.42578125" customWidth="1"/>
    <col min="13570" max="13570" width="17.85546875" bestFit="1" customWidth="1"/>
    <col min="13571" max="13571" width="17.7109375" bestFit="1" customWidth="1"/>
    <col min="13572" max="13572" width="36.140625" bestFit="1" customWidth="1"/>
    <col min="13573" max="13573" width="29.42578125" customWidth="1"/>
    <col min="13826" max="13826" width="17.85546875" bestFit="1" customWidth="1"/>
    <col min="13827" max="13827" width="17.7109375" bestFit="1" customWidth="1"/>
    <col min="13828" max="13828" width="36.140625" bestFit="1" customWidth="1"/>
    <col min="13829" max="13829" width="29.42578125" customWidth="1"/>
    <col min="14082" max="14082" width="17.85546875" bestFit="1" customWidth="1"/>
    <col min="14083" max="14083" width="17.7109375" bestFit="1" customWidth="1"/>
    <col min="14084" max="14084" width="36.140625" bestFit="1" customWidth="1"/>
    <col min="14085" max="14085" width="29.42578125" customWidth="1"/>
    <col min="14338" max="14338" width="17.85546875" bestFit="1" customWidth="1"/>
    <col min="14339" max="14339" width="17.7109375" bestFit="1" customWidth="1"/>
    <col min="14340" max="14340" width="36.140625" bestFit="1" customWidth="1"/>
    <col min="14341" max="14341" width="29.42578125" customWidth="1"/>
    <col min="14594" max="14594" width="17.85546875" bestFit="1" customWidth="1"/>
    <col min="14595" max="14595" width="17.7109375" bestFit="1" customWidth="1"/>
    <col min="14596" max="14596" width="36.140625" bestFit="1" customWidth="1"/>
    <col min="14597" max="14597" width="29.42578125" customWidth="1"/>
    <col min="14850" max="14850" width="17.85546875" bestFit="1" customWidth="1"/>
    <col min="14851" max="14851" width="17.7109375" bestFit="1" customWidth="1"/>
    <col min="14852" max="14852" width="36.140625" bestFit="1" customWidth="1"/>
    <col min="14853" max="14853" width="29.42578125" customWidth="1"/>
    <col min="15106" max="15106" width="17.85546875" bestFit="1" customWidth="1"/>
    <col min="15107" max="15107" width="17.7109375" bestFit="1" customWidth="1"/>
    <col min="15108" max="15108" width="36.140625" bestFit="1" customWidth="1"/>
    <col min="15109" max="15109" width="29.42578125" customWidth="1"/>
    <col min="15362" max="15362" width="17.85546875" bestFit="1" customWidth="1"/>
    <col min="15363" max="15363" width="17.7109375" bestFit="1" customWidth="1"/>
    <col min="15364" max="15364" width="36.140625" bestFit="1" customWidth="1"/>
    <col min="15365" max="15365" width="29.42578125" customWidth="1"/>
    <col min="15618" max="15618" width="17.85546875" bestFit="1" customWidth="1"/>
    <col min="15619" max="15619" width="17.7109375" bestFit="1" customWidth="1"/>
    <col min="15620" max="15620" width="36.140625" bestFit="1" customWidth="1"/>
    <col min="15621" max="15621" width="29.42578125" customWidth="1"/>
    <col min="15874" max="15874" width="17.85546875" bestFit="1" customWidth="1"/>
    <col min="15875" max="15875" width="17.7109375" bestFit="1" customWidth="1"/>
    <col min="15876" max="15876" width="36.140625" bestFit="1" customWidth="1"/>
    <col min="15877" max="15877" width="29.42578125" customWidth="1"/>
    <col min="16130" max="16130" width="17.85546875" bestFit="1" customWidth="1"/>
    <col min="16131" max="16131" width="17.7109375" bestFit="1" customWidth="1"/>
    <col min="16132" max="16132" width="36.140625" bestFit="1" customWidth="1"/>
    <col min="16133" max="16133" width="29.42578125" customWidth="1"/>
  </cols>
  <sheetData>
    <row r="1" spans="1:6">
      <c r="A1" t="s">
        <v>24</v>
      </c>
      <c r="B1" t="s">
        <v>25</v>
      </c>
      <c r="C1" t="s">
        <v>20</v>
      </c>
      <c r="D1" t="s">
        <v>21</v>
      </c>
      <c r="E1" t="s">
        <v>22</v>
      </c>
      <c r="F1" t="s">
        <v>23</v>
      </c>
    </row>
    <row r="2" spans="1:6">
      <c r="A2" t="e">
        <f>Updates!#REF!</f>
        <v>#REF!</v>
      </c>
      <c r="B2" t="e">
        <f>LEFT(A2,2)</f>
        <v>#REF!</v>
      </c>
      <c r="C2" s="1" t="e">
        <f>RIGHT(A2,LEN(A2)-FIND(" ",A2))</f>
        <v>#REF!</v>
      </c>
      <c r="D2" s="1" t="e">
        <f>LEFT(C2,8)</f>
        <v>#REF!</v>
      </c>
      <c r="E2" s="2" t="e">
        <f>RIGHT(D2,LEN(D2)-FIND(" ",D2))</f>
        <v>#REF!</v>
      </c>
      <c r="F2" s="3" t="e">
        <f>IFERROR(E2,D2)</f>
        <v>#REF!</v>
      </c>
    </row>
    <row r="3" spans="1:6">
      <c r="A3" t="e">
        <f>Updates!#REF!</f>
        <v>#REF!</v>
      </c>
      <c r="B3" t="e">
        <f t="shared" ref="B3:B13" si="0">LEFT(A3,2)</f>
        <v>#REF!</v>
      </c>
      <c r="C3" s="1" t="e">
        <f t="shared" ref="C3:C13" si="1">RIGHT(A3,LEN(A3)-FIND(" ",A3))</f>
        <v>#REF!</v>
      </c>
      <c r="D3" s="1" t="e">
        <f t="shared" ref="D3:D13" si="2">LEFT(C3,8)</f>
        <v>#REF!</v>
      </c>
      <c r="E3" s="2" t="e">
        <f t="shared" ref="E3:E13" si="3">RIGHT(D3,LEN(D3)-FIND(" ",D3))</f>
        <v>#REF!</v>
      </c>
      <c r="F3" s="3" t="e">
        <f t="shared" ref="F3:F13" si="4">IFERROR(E3,D3)</f>
        <v>#REF!</v>
      </c>
    </row>
    <row r="4" spans="1:6">
      <c r="A4" t="e">
        <f>Updates!#REF!</f>
        <v>#REF!</v>
      </c>
      <c r="B4" t="e">
        <f t="shared" si="0"/>
        <v>#REF!</v>
      </c>
      <c r="C4" s="1" t="e">
        <f t="shared" si="1"/>
        <v>#REF!</v>
      </c>
      <c r="D4" s="1" t="e">
        <f t="shared" si="2"/>
        <v>#REF!</v>
      </c>
      <c r="E4" s="2" t="e">
        <f t="shared" si="3"/>
        <v>#REF!</v>
      </c>
      <c r="F4" s="3" t="e">
        <f t="shared" si="4"/>
        <v>#REF!</v>
      </c>
    </row>
    <row r="5" spans="1:6">
      <c r="A5" t="e">
        <f>Updates!#REF!</f>
        <v>#REF!</v>
      </c>
      <c r="B5" t="e">
        <f t="shared" si="0"/>
        <v>#REF!</v>
      </c>
      <c r="C5" s="1" t="e">
        <f t="shared" si="1"/>
        <v>#REF!</v>
      </c>
      <c r="D5" s="1" t="e">
        <f t="shared" si="2"/>
        <v>#REF!</v>
      </c>
      <c r="E5" s="2" t="e">
        <f t="shared" si="3"/>
        <v>#REF!</v>
      </c>
      <c r="F5" s="3" t="e">
        <f t="shared" si="4"/>
        <v>#REF!</v>
      </c>
    </row>
    <row r="6" spans="1:6">
      <c r="A6" t="e">
        <f>Updates!#REF!</f>
        <v>#REF!</v>
      </c>
      <c r="B6" t="e">
        <f t="shared" si="0"/>
        <v>#REF!</v>
      </c>
      <c r="C6" s="1" t="e">
        <f t="shared" si="1"/>
        <v>#REF!</v>
      </c>
      <c r="D6" s="1" t="e">
        <f t="shared" si="2"/>
        <v>#REF!</v>
      </c>
      <c r="E6" s="2" t="e">
        <f t="shared" si="3"/>
        <v>#REF!</v>
      </c>
      <c r="F6" s="3" t="e">
        <f t="shared" si="4"/>
        <v>#REF!</v>
      </c>
    </row>
    <row r="7" spans="1:6">
      <c r="A7" t="e">
        <f>Updates!#REF!</f>
        <v>#REF!</v>
      </c>
      <c r="B7" t="e">
        <f t="shared" si="0"/>
        <v>#REF!</v>
      </c>
      <c r="C7" s="1" t="e">
        <f t="shared" si="1"/>
        <v>#REF!</v>
      </c>
      <c r="D7" s="1" t="e">
        <f t="shared" si="2"/>
        <v>#REF!</v>
      </c>
      <c r="E7" s="2" t="e">
        <f t="shared" si="3"/>
        <v>#REF!</v>
      </c>
      <c r="F7" s="3" t="e">
        <f t="shared" si="4"/>
        <v>#REF!</v>
      </c>
    </row>
    <row r="8" spans="1:6">
      <c r="A8" t="e">
        <f>Updates!#REF!</f>
        <v>#REF!</v>
      </c>
      <c r="B8" t="e">
        <f t="shared" si="0"/>
        <v>#REF!</v>
      </c>
      <c r="C8" s="1" t="e">
        <f t="shared" si="1"/>
        <v>#REF!</v>
      </c>
      <c r="D8" s="1" t="e">
        <f t="shared" si="2"/>
        <v>#REF!</v>
      </c>
      <c r="E8" s="2" t="e">
        <f t="shared" si="3"/>
        <v>#REF!</v>
      </c>
      <c r="F8" s="3" t="e">
        <f t="shared" si="4"/>
        <v>#REF!</v>
      </c>
    </row>
    <row r="9" spans="1:6">
      <c r="A9" t="e">
        <f>Updates!#REF!</f>
        <v>#REF!</v>
      </c>
      <c r="B9" t="e">
        <f t="shared" si="0"/>
        <v>#REF!</v>
      </c>
      <c r="C9" s="1" t="e">
        <f t="shared" si="1"/>
        <v>#REF!</v>
      </c>
      <c r="D9" s="1" t="e">
        <f t="shared" si="2"/>
        <v>#REF!</v>
      </c>
      <c r="E9" s="2" t="e">
        <f t="shared" si="3"/>
        <v>#REF!</v>
      </c>
      <c r="F9" s="3" t="e">
        <f t="shared" si="4"/>
        <v>#REF!</v>
      </c>
    </row>
    <row r="10" spans="1:6">
      <c r="A10" t="e">
        <f>Updates!#REF!</f>
        <v>#REF!</v>
      </c>
      <c r="B10" t="e">
        <f t="shared" si="0"/>
        <v>#REF!</v>
      </c>
      <c r="C10" s="1" t="e">
        <f t="shared" si="1"/>
        <v>#REF!</v>
      </c>
      <c r="D10" s="1" t="e">
        <f t="shared" si="2"/>
        <v>#REF!</v>
      </c>
      <c r="E10" s="2" t="e">
        <f t="shared" si="3"/>
        <v>#REF!</v>
      </c>
      <c r="F10" s="3" t="e">
        <f t="shared" si="4"/>
        <v>#REF!</v>
      </c>
    </row>
    <row r="11" spans="1:6">
      <c r="A11" t="e">
        <f>Updates!#REF!</f>
        <v>#REF!</v>
      </c>
      <c r="B11" t="e">
        <f t="shared" si="0"/>
        <v>#REF!</v>
      </c>
      <c r="C11" s="1" t="e">
        <f t="shared" si="1"/>
        <v>#REF!</v>
      </c>
      <c r="D11" s="1" t="e">
        <f t="shared" si="2"/>
        <v>#REF!</v>
      </c>
      <c r="E11" s="2" t="e">
        <f t="shared" si="3"/>
        <v>#REF!</v>
      </c>
      <c r="F11" s="3" t="e">
        <f t="shared" si="4"/>
        <v>#REF!</v>
      </c>
    </row>
    <row r="12" spans="1:6">
      <c r="A12" t="e">
        <f>Updates!#REF!</f>
        <v>#REF!</v>
      </c>
      <c r="B12" t="e">
        <f t="shared" si="0"/>
        <v>#REF!</v>
      </c>
      <c r="C12" s="1" t="e">
        <f t="shared" si="1"/>
        <v>#REF!</v>
      </c>
      <c r="D12" s="1" t="e">
        <f t="shared" si="2"/>
        <v>#REF!</v>
      </c>
      <c r="E12" s="2" t="e">
        <f t="shared" si="3"/>
        <v>#REF!</v>
      </c>
      <c r="F12" s="3" t="e">
        <f t="shared" si="4"/>
        <v>#REF!</v>
      </c>
    </row>
    <row r="13" spans="1:6">
      <c r="A13" t="e">
        <f>Updates!#REF!</f>
        <v>#REF!</v>
      </c>
      <c r="B13" t="e">
        <f t="shared" si="0"/>
        <v>#REF!</v>
      </c>
      <c r="C13" s="1" t="e">
        <f t="shared" si="1"/>
        <v>#REF!</v>
      </c>
      <c r="D13" s="1" t="e">
        <f t="shared" si="2"/>
        <v>#REF!</v>
      </c>
      <c r="E13" s="2" t="e">
        <f t="shared" si="3"/>
        <v>#REF!</v>
      </c>
      <c r="F13" s="3" t="e">
        <f t="shared" si="4"/>
        <v>#REF!</v>
      </c>
    </row>
    <row r="14" spans="1:6">
      <c r="A14" t="e">
        <f>Updates!#REF!</f>
        <v>#REF!</v>
      </c>
      <c r="B14" t="e">
        <f t="shared" ref="B14:B77" si="5">LEFT(A14,2)</f>
        <v>#REF!</v>
      </c>
      <c r="C14" s="1" t="e">
        <f t="shared" ref="C14:C77" si="6">RIGHT(A14,LEN(A14)-FIND(" ",A14))</f>
        <v>#REF!</v>
      </c>
      <c r="D14" s="1" t="e">
        <f t="shared" ref="D14:D77" si="7">LEFT(C14,8)</f>
        <v>#REF!</v>
      </c>
      <c r="E14" s="2" t="e">
        <f t="shared" ref="E14:E77" si="8">RIGHT(D14,LEN(D14)-FIND(" ",D14))</f>
        <v>#REF!</v>
      </c>
      <c r="F14" s="3" t="e">
        <f t="shared" ref="F14:F77" si="9">IFERROR(E14,D14)</f>
        <v>#REF!</v>
      </c>
    </row>
    <row r="15" spans="1:6">
      <c r="A15" t="e">
        <f>Updates!#REF!</f>
        <v>#REF!</v>
      </c>
      <c r="B15" t="e">
        <f t="shared" si="5"/>
        <v>#REF!</v>
      </c>
      <c r="C15" s="1" t="e">
        <f t="shared" si="6"/>
        <v>#REF!</v>
      </c>
      <c r="D15" s="1" t="e">
        <f t="shared" si="7"/>
        <v>#REF!</v>
      </c>
      <c r="E15" s="2" t="e">
        <f t="shared" si="8"/>
        <v>#REF!</v>
      </c>
      <c r="F15" s="3" t="e">
        <f t="shared" si="9"/>
        <v>#REF!</v>
      </c>
    </row>
    <row r="16" spans="1:6">
      <c r="A16" t="e">
        <f>Updates!#REF!</f>
        <v>#REF!</v>
      </c>
      <c r="B16" t="e">
        <f t="shared" si="5"/>
        <v>#REF!</v>
      </c>
      <c r="C16" s="1" t="e">
        <f t="shared" si="6"/>
        <v>#REF!</v>
      </c>
      <c r="D16" s="1" t="e">
        <f t="shared" si="7"/>
        <v>#REF!</v>
      </c>
      <c r="E16" s="2" t="e">
        <f t="shared" si="8"/>
        <v>#REF!</v>
      </c>
      <c r="F16" s="3" t="e">
        <f t="shared" si="9"/>
        <v>#REF!</v>
      </c>
    </row>
    <row r="17" spans="1:6">
      <c r="A17" t="e">
        <f>Updates!#REF!</f>
        <v>#REF!</v>
      </c>
      <c r="B17" t="e">
        <f t="shared" si="5"/>
        <v>#REF!</v>
      </c>
      <c r="C17" s="1" t="e">
        <f t="shared" si="6"/>
        <v>#REF!</v>
      </c>
      <c r="D17" s="1" t="e">
        <f t="shared" si="7"/>
        <v>#REF!</v>
      </c>
      <c r="E17" s="2" t="e">
        <f t="shared" si="8"/>
        <v>#REF!</v>
      </c>
      <c r="F17" s="3" t="e">
        <f t="shared" si="9"/>
        <v>#REF!</v>
      </c>
    </row>
    <row r="18" spans="1:6">
      <c r="A18" t="e">
        <f>Updates!#REF!</f>
        <v>#REF!</v>
      </c>
      <c r="B18" t="e">
        <f t="shared" si="5"/>
        <v>#REF!</v>
      </c>
      <c r="C18" s="1" t="e">
        <f t="shared" si="6"/>
        <v>#REF!</v>
      </c>
      <c r="D18" s="1" t="e">
        <f t="shared" si="7"/>
        <v>#REF!</v>
      </c>
      <c r="E18" s="2" t="e">
        <f t="shared" si="8"/>
        <v>#REF!</v>
      </c>
      <c r="F18" s="3" t="e">
        <f t="shared" si="9"/>
        <v>#REF!</v>
      </c>
    </row>
    <row r="19" spans="1:6">
      <c r="A19" t="e">
        <f>Updates!#REF!</f>
        <v>#REF!</v>
      </c>
      <c r="B19" t="e">
        <f t="shared" si="5"/>
        <v>#REF!</v>
      </c>
      <c r="C19" s="1" t="e">
        <f t="shared" si="6"/>
        <v>#REF!</v>
      </c>
      <c r="D19" s="1" t="e">
        <f t="shared" si="7"/>
        <v>#REF!</v>
      </c>
      <c r="E19" s="2" t="e">
        <f t="shared" si="8"/>
        <v>#REF!</v>
      </c>
      <c r="F19" s="3" t="e">
        <f t="shared" si="9"/>
        <v>#REF!</v>
      </c>
    </row>
    <row r="20" spans="1:6">
      <c r="A20" t="e">
        <f>Updates!#REF!</f>
        <v>#REF!</v>
      </c>
      <c r="B20" t="e">
        <f t="shared" si="5"/>
        <v>#REF!</v>
      </c>
      <c r="C20" s="1" t="e">
        <f t="shared" si="6"/>
        <v>#REF!</v>
      </c>
      <c r="D20" s="1" t="e">
        <f t="shared" si="7"/>
        <v>#REF!</v>
      </c>
      <c r="E20" s="2" t="e">
        <f t="shared" si="8"/>
        <v>#REF!</v>
      </c>
      <c r="F20" s="3" t="e">
        <f t="shared" si="9"/>
        <v>#REF!</v>
      </c>
    </row>
    <row r="21" spans="1:6">
      <c r="A21" t="e">
        <f>Updates!#REF!</f>
        <v>#REF!</v>
      </c>
      <c r="B21" t="e">
        <f t="shared" si="5"/>
        <v>#REF!</v>
      </c>
      <c r="C21" s="1" t="e">
        <f t="shared" si="6"/>
        <v>#REF!</v>
      </c>
      <c r="D21" s="1" t="e">
        <f t="shared" si="7"/>
        <v>#REF!</v>
      </c>
      <c r="E21" s="2" t="e">
        <f t="shared" si="8"/>
        <v>#REF!</v>
      </c>
      <c r="F21" s="3" t="e">
        <f t="shared" si="9"/>
        <v>#REF!</v>
      </c>
    </row>
    <row r="22" spans="1:6">
      <c r="A22" t="e">
        <f>Updates!#REF!</f>
        <v>#REF!</v>
      </c>
      <c r="B22" t="e">
        <f t="shared" si="5"/>
        <v>#REF!</v>
      </c>
      <c r="C22" s="1" t="e">
        <f t="shared" si="6"/>
        <v>#REF!</v>
      </c>
      <c r="D22" s="1" t="e">
        <f t="shared" si="7"/>
        <v>#REF!</v>
      </c>
      <c r="E22" s="2" t="e">
        <f t="shared" si="8"/>
        <v>#REF!</v>
      </c>
      <c r="F22" s="3" t="e">
        <f t="shared" si="9"/>
        <v>#REF!</v>
      </c>
    </row>
    <row r="23" spans="1:6">
      <c r="A23" t="e">
        <f>Updates!#REF!</f>
        <v>#REF!</v>
      </c>
      <c r="B23" t="e">
        <f t="shared" si="5"/>
        <v>#REF!</v>
      </c>
      <c r="C23" s="1" t="e">
        <f t="shared" si="6"/>
        <v>#REF!</v>
      </c>
      <c r="D23" s="1" t="e">
        <f t="shared" si="7"/>
        <v>#REF!</v>
      </c>
      <c r="E23" s="2" t="e">
        <f t="shared" si="8"/>
        <v>#REF!</v>
      </c>
      <c r="F23" s="3" t="e">
        <f t="shared" si="9"/>
        <v>#REF!</v>
      </c>
    </row>
    <row r="24" spans="1:6">
      <c r="A24" t="e">
        <f>Updates!#REF!</f>
        <v>#REF!</v>
      </c>
      <c r="B24" t="e">
        <f t="shared" si="5"/>
        <v>#REF!</v>
      </c>
      <c r="C24" s="1" t="e">
        <f t="shared" si="6"/>
        <v>#REF!</v>
      </c>
      <c r="D24" s="1" t="e">
        <f t="shared" si="7"/>
        <v>#REF!</v>
      </c>
      <c r="E24" s="2" t="e">
        <f t="shared" si="8"/>
        <v>#REF!</v>
      </c>
      <c r="F24" s="3" t="e">
        <f t="shared" si="9"/>
        <v>#REF!</v>
      </c>
    </row>
    <row r="25" spans="1:6">
      <c r="A25" t="e">
        <f>Updates!#REF!</f>
        <v>#REF!</v>
      </c>
      <c r="B25" t="e">
        <f t="shared" si="5"/>
        <v>#REF!</v>
      </c>
      <c r="C25" s="1" t="e">
        <f t="shared" si="6"/>
        <v>#REF!</v>
      </c>
      <c r="D25" s="1" t="e">
        <f t="shared" si="7"/>
        <v>#REF!</v>
      </c>
      <c r="E25" s="2" t="e">
        <f t="shared" si="8"/>
        <v>#REF!</v>
      </c>
      <c r="F25" s="3" t="e">
        <f t="shared" si="9"/>
        <v>#REF!</v>
      </c>
    </row>
    <row r="26" spans="1:6">
      <c r="A26" t="e">
        <f>Updates!#REF!</f>
        <v>#REF!</v>
      </c>
      <c r="B26" t="e">
        <f t="shared" si="5"/>
        <v>#REF!</v>
      </c>
      <c r="C26" s="1" t="e">
        <f t="shared" si="6"/>
        <v>#REF!</v>
      </c>
      <c r="D26" s="1" t="e">
        <f t="shared" si="7"/>
        <v>#REF!</v>
      </c>
      <c r="E26" s="2" t="e">
        <f t="shared" si="8"/>
        <v>#REF!</v>
      </c>
      <c r="F26" s="3" t="e">
        <f t="shared" si="9"/>
        <v>#REF!</v>
      </c>
    </row>
    <row r="27" spans="1:6">
      <c r="A27" t="e">
        <f>Updates!#REF!</f>
        <v>#REF!</v>
      </c>
      <c r="B27" t="e">
        <f t="shared" si="5"/>
        <v>#REF!</v>
      </c>
      <c r="C27" s="1" t="e">
        <f t="shared" si="6"/>
        <v>#REF!</v>
      </c>
      <c r="D27" s="1" t="e">
        <f t="shared" si="7"/>
        <v>#REF!</v>
      </c>
      <c r="E27" s="2" t="e">
        <f t="shared" si="8"/>
        <v>#REF!</v>
      </c>
      <c r="F27" s="3" t="e">
        <f t="shared" si="9"/>
        <v>#REF!</v>
      </c>
    </row>
    <row r="28" spans="1:6">
      <c r="A28" t="e">
        <f>Updates!#REF!</f>
        <v>#REF!</v>
      </c>
      <c r="B28" t="e">
        <f t="shared" si="5"/>
        <v>#REF!</v>
      </c>
      <c r="C28" s="1" t="e">
        <f t="shared" si="6"/>
        <v>#REF!</v>
      </c>
      <c r="D28" s="1" t="e">
        <f t="shared" si="7"/>
        <v>#REF!</v>
      </c>
      <c r="E28" s="2" t="e">
        <f t="shared" si="8"/>
        <v>#REF!</v>
      </c>
      <c r="F28" s="3" t="e">
        <f t="shared" si="9"/>
        <v>#REF!</v>
      </c>
    </row>
    <row r="29" spans="1:6">
      <c r="A29" t="e">
        <f>Updates!#REF!</f>
        <v>#REF!</v>
      </c>
      <c r="B29" t="e">
        <f t="shared" si="5"/>
        <v>#REF!</v>
      </c>
      <c r="C29" s="1" t="e">
        <f t="shared" si="6"/>
        <v>#REF!</v>
      </c>
      <c r="D29" s="1" t="e">
        <f t="shared" si="7"/>
        <v>#REF!</v>
      </c>
      <c r="E29" s="2" t="e">
        <f t="shared" si="8"/>
        <v>#REF!</v>
      </c>
      <c r="F29" s="3" t="e">
        <f t="shared" si="9"/>
        <v>#REF!</v>
      </c>
    </row>
    <row r="30" spans="1:6">
      <c r="A30" t="e">
        <f>Updates!#REF!</f>
        <v>#REF!</v>
      </c>
      <c r="B30" t="e">
        <f t="shared" si="5"/>
        <v>#REF!</v>
      </c>
      <c r="C30" s="1" t="e">
        <f t="shared" si="6"/>
        <v>#REF!</v>
      </c>
      <c r="D30" s="1" t="e">
        <f t="shared" si="7"/>
        <v>#REF!</v>
      </c>
      <c r="E30" s="2" t="e">
        <f t="shared" si="8"/>
        <v>#REF!</v>
      </c>
      <c r="F30" s="3" t="e">
        <f t="shared" si="9"/>
        <v>#REF!</v>
      </c>
    </row>
    <row r="31" spans="1:6">
      <c r="A31" t="e">
        <f>Updates!#REF!</f>
        <v>#REF!</v>
      </c>
      <c r="B31" t="e">
        <f t="shared" si="5"/>
        <v>#REF!</v>
      </c>
      <c r="C31" s="1" t="e">
        <f t="shared" si="6"/>
        <v>#REF!</v>
      </c>
      <c r="D31" s="1" t="e">
        <f t="shared" si="7"/>
        <v>#REF!</v>
      </c>
      <c r="E31" s="2" t="e">
        <f t="shared" si="8"/>
        <v>#REF!</v>
      </c>
      <c r="F31" s="3" t="e">
        <f t="shared" si="9"/>
        <v>#REF!</v>
      </c>
    </row>
    <row r="32" spans="1:6">
      <c r="A32" t="e">
        <f>Updates!#REF!</f>
        <v>#REF!</v>
      </c>
      <c r="B32" t="e">
        <f t="shared" si="5"/>
        <v>#REF!</v>
      </c>
      <c r="C32" s="1" t="e">
        <f t="shared" si="6"/>
        <v>#REF!</v>
      </c>
      <c r="D32" s="1" t="e">
        <f t="shared" si="7"/>
        <v>#REF!</v>
      </c>
      <c r="E32" s="2" t="e">
        <f t="shared" si="8"/>
        <v>#REF!</v>
      </c>
      <c r="F32" s="3" t="e">
        <f t="shared" si="9"/>
        <v>#REF!</v>
      </c>
    </row>
    <row r="33" spans="1:6">
      <c r="A33" t="e">
        <f>Updates!#REF!</f>
        <v>#REF!</v>
      </c>
      <c r="B33" t="e">
        <f t="shared" si="5"/>
        <v>#REF!</v>
      </c>
      <c r="C33" s="1" t="e">
        <f t="shared" si="6"/>
        <v>#REF!</v>
      </c>
      <c r="D33" s="1" t="e">
        <f t="shared" si="7"/>
        <v>#REF!</v>
      </c>
      <c r="E33" s="2" t="e">
        <f t="shared" si="8"/>
        <v>#REF!</v>
      </c>
      <c r="F33" s="3" t="e">
        <f t="shared" si="9"/>
        <v>#REF!</v>
      </c>
    </row>
    <row r="34" spans="1:6">
      <c r="A34" t="e">
        <f>Updates!#REF!</f>
        <v>#REF!</v>
      </c>
      <c r="B34" t="e">
        <f t="shared" si="5"/>
        <v>#REF!</v>
      </c>
      <c r="C34" s="1" t="e">
        <f t="shared" si="6"/>
        <v>#REF!</v>
      </c>
      <c r="D34" s="1" t="e">
        <f t="shared" si="7"/>
        <v>#REF!</v>
      </c>
      <c r="E34" s="2" t="e">
        <f t="shared" si="8"/>
        <v>#REF!</v>
      </c>
      <c r="F34" s="3" t="e">
        <f t="shared" si="9"/>
        <v>#REF!</v>
      </c>
    </row>
    <row r="35" spans="1:6">
      <c r="A35" t="e">
        <f>Updates!#REF!</f>
        <v>#REF!</v>
      </c>
      <c r="B35" t="e">
        <f t="shared" si="5"/>
        <v>#REF!</v>
      </c>
      <c r="C35" s="1" t="e">
        <f t="shared" si="6"/>
        <v>#REF!</v>
      </c>
      <c r="D35" s="1" t="e">
        <f t="shared" si="7"/>
        <v>#REF!</v>
      </c>
      <c r="E35" s="2" t="e">
        <f t="shared" si="8"/>
        <v>#REF!</v>
      </c>
      <c r="F35" s="3" t="e">
        <f t="shared" si="9"/>
        <v>#REF!</v>
      </c>
    </row>
    <row r="36" spans="1:6">
      <c r="A36" t="e">
        <f>Updates!#REF!</f>
        <v>#REF!</v>
      </c>
      <c r="B36" t="e">
        <f t="shared" si="5"/>
        <v>#REF!</v>
      </c>
      <c r="C36" s="1" t="e">
        <f t="shared" si="6"/>
        <v>#REF!</v>
      </c>
      <c r="D36" s="1" t="e">
        <f t="shared" si="7"/>
        <v>#REF!</v>
      </c>
      <c r="E36" s="2" t="e">
        <f t="shared" si="8"/>
        <v>#REF!</v>
      </c>
      <c r="F36" s="3" t="e">
        <f t="shared" si="9"/>
        <v>#REF!</v>
      </c>
    </row>
    <row r="37" spans="1:6">
      <c r="A37" t="e">
        <f>Updates!#REF!</f>
        <v>#REF!</v>
      </c>
      <c r="B37" t="e">
        <f t="shared" si="5"/>
        <v>#REF!</v>
      </c>
      <c r="C37" s="1" t="e">
        <f t="shared" si="6"/>
        <v>#REF!</v>
      </c>
      <c r="D37" s="1" t="e">
        <f t="shared" si="7"/>
        <v>#REF!</v>
      </c>
      <c r="E37" s="2" t="e">
        <f t="shared" si="8"/>
        <v>#REF!</v>
      </c>
      <c r="F37" s="3" t="e">
        <f t="shared" si="9"/>
        <v>#REF!</v>
      </c>
    </row>
    <row r="38" spans="1:6">
      <c r="A38" t="e">
        <f>Updates!#REF!</f>
        <v>#REF!</v>
      </c>
      <c r="B38" t="e">
        <f t="shared" si="5"/>
        <v>#REF!</v>
      </c>
      <c r="C38" s="1" t="e">
        <f t="shared" si="6"/>
        <v>#REF!</v>
      </c>
      <c r="D38" s="1" t="e">
        <f t="shared" si="7"/>
        <v>#REF!</v>
      </c>
      <c r="E38" s="2" t="e">
        <f t="shared" si="8"/>
        <v>#REF!</v>
      </c>
      <c r="F38" s="3" t="e">
        <f t="shared" si="9"/>
        <v>#REF!</v>
      </c>
    </row>
    <row r="39" spans="1:6">
      <c r="A39" t="e">
        <f>Updates!#REF!</f>
        <v>#REF!</v>
      </c>
      <c r="B39" t="e">
        <f t="shared" si="5"/>
        <v>#REF!</v>
      </c>
      <c r="C39" s="1" t="e">
        <f t="shared" si="6"/>
        <v>#REF!</v>
      </c>
      <c r="D39" s="1" t="e">
        <f t="shared" si="7"/>
        <v>#REF!</v>
      </c>
      <c r="E39" s="2" t="e">
        <f t="shared" si="8"/>
        <v>#REF!</v>
      </c>
      <c r="F39" s="3" t="e">
        <f t="shared" si="9"/>
        <v>#REF!</v>
      </c>
    </row>
    <row r="40" spans="1:6">
      <c r="A40" t="e">
        <f>Updates!#REF!</f>
        <v>#REF!</v>
      </c>
      <c r="B40" t="e">
        <f t="shared" si="5"/>
        <v>#REF!</v>
      </c>
      <c r="C40" s="1" t="e">
        <f t="shared" si="6"/>
        <v>#REF!</v>
      </c>
      <c r="D40" s="1" t="e">
        <f t="shared" si="7"/>
        <v>#REF!</v>
      </c>
      <c r="E40" s="2" t="e">
        <f t="shared" si="8"/>
        <v>#REF!</v>
      </c>
      <c r="F40" s="3" t="e">
        <f t="shared" si="9"/>
        <v>#REF!</v>
      </c>
    </row>
    <row r="41" spans="1:6">
      <c r="A41" t="e">
        <f>Updates!#REF!</f>
        <v>#REF!</v>
      </c>
      <c r="B41" t="e">
        <f t="shared" si="5"/>
        <v>#REF!</v>
      </c>
      <c r="C41" s="1" t="e">
        <f t="shared" si="6"/>
        <v>#REF!</v>
      </c>
      <c r="D41" s="1" t="e">
        <f t="shared" si="7"/>
        <v>#REF!</v>
      </c>
      <c r="E41" s="2" t="e">
        <f t="shared" si="8"/>
        <v>#REF!</v>
      </c>
      <c r="F41" s="3" t="e">
        <f t="shared" si="9"/>
        <v>#REF!</v>
      </c>
    </row>
    <row r="42" spans="1:6">
      <c r="A42" t="e">
        <f>Updates!#REF!</f>
        <v>#REF!</v>
      </c>
      <c r="B42" t="e">
        <f t="shared" si="5"/>
        <v>#REF!</v>
      </c>
      <c r="C42" s="1" t="e">
        <f t="shared" si="6"/>
        <v>#REF!</v>
      </c>
      <c r="D42" s="1" t="e">
        <f t="shared" si="7"/>
        <v>#REF!</v>
      </c>
      <c r="E42" s="2" t="e">
        <f t="shared" si="8"/>
        <v>#REF!</v>
      </c>
      <c r="F42" s="3" t="e">
        <f t="shared" si="9"/>
        <v>#REF!</v>
      </c>
    </row>
    <row r="43" spans="1:6">
      <c r="A43" t="e">
        <f>Updates!#REF!</f>
        <v>#REF!</v>
      </c>
      <c r="B43" t="e">
        <f t="shared" si="5"/>
        <v>#REF!</v>
      </c>
      <c r="C43" s="1" t="e">
        <f t="shared" si="6"/>
        <v>#REF!</v>
      </c>
      <c r="D43" s="1" t="e">
        <f t="shared" si="7"/>
        <v>#REF!</v>
      </c>
      <c r="E43" s="2" t="e">
        <f t="shared" si="8"/>
        <v>#REF!</v>
      </c>
      <c r="F43" s="3" t="e">
        <f t="shared" si="9"/>
        <v>#REF!</v>
      </c>
    </row>
    <row r="44" spans="1:6">
      <c r="A44" t="e">
        <f>Updates!#REF!</f>
        <v>#REF!</v>
      </c>
      <c r="B44" t="e">
        <f t="shared" si="5"/>
        <v>#REF!</v>
      </c>
      <c r="C44" s="1" t="e">
        <f t="shared" si="6"/>
        <v>#REF!</v>
      </c>
      <c r="D44" s="1" t="e">
        <f t="shared" si="7"/>
        <v>#REF!</v>
      </c>
      <c r="E44" s="2" t="e">
        <f t="shared" si="8"/>
        <v>#REF!</v>
      </c>
      <c r="F44" s="3" t="e">
        <f t="shared" si="9"/>
        <v>#REF!</v>
      </c>
    </row>
    <row r="45" spans="1:6">
      <c r="A45" t="e">
        <f>Updates!#REF!</f>
        <v>#REF!</v>
      </c>
      <c r="B45" t="e">
        <f t="shared" si="5"/>
        <v>#REF!</v>
      </c>
      <c r="C45" s="1" t="e">
        <f t="shared" si="6"/>
        <v>#REF!</v>
      </c>
      <c r="D45" s="1" t="e">
        <f t="shared" si="7"/>
        <v>#REF!</v>
      </c>
      <c r="E45" s="2" t="e">
        <f t="shared" si="8"/>
        <v>#REF!</v>
      </c>
      <c r="F45" s="3" t="e">
        <f t="shared" si="9"/>
        <v>#REF!</v>
      </c>
    </row>
    <row r="46" spans="1:6">
      <c r="A46" t="e">
        <f>Updates!#REF!</f>
        <v>#REF!</v>
      </c>
      <c r="B46" t="e">
        <f t="shared" si="5"/>
        <v>#REF!</v>
      </c>
      <c r="C46" s="1" t="e">
        <f t="shared" si="6"/>
        <v>#REF!</v>
      </c>
      <c r="D46" s="1" t="e">
        <f t="shared" si="7"/>
        <v>#REF!</v>
      </c>
      <c r="E46" s="2" t="e">
        <f t="shared" si="8"/>
        <v>#REF!</v>
      </c>
      <c r="F46" s="3" t="e">
        <f t="shared" si="9"/>
        <v>#REF!</v>
      </c>
    </row>
    <row r="47" spans="1:6">
      <c r="A47" t="e">
        <f>Updates!#REF!</f>
        <v>#REF!</v>
      </c>
      <c r="B47" t="e">
        <f t="shared" si="5"/>
        <v>#REF!</v>
      </c>
      <c r="C47" s="1" t="e">
        <f t="shared" si="6"/>
        <v>#REF!</v>
      </c>
      <c r="D47" s="1" t="e">
        <f t="shared" si="7"/>
        <v>#REF!</v>
      </c>
      <c r="E47" s="2" t="e">
        <f t="shared" si="8"/>
        <v>#REF!</v>
      </c>
      <c r="F47" s="3" t="e">
        <f t="shared" si="9"/>
        <v>#REF!</v>
      </c>
    </row>
    <row r="48" spans="1:6">
      <c r="A48" t="e">
        <f>Updates!#REF!</f>
        <v>#REF!</v>
      </c>
      <c r="B48" t="e">
        <f t="shared" si="5"/>
        <v>#REF!</v>
      </c>
      <c r="C48" s="1" t="e">
        <f t="shared" si="6"/>
        <v>#REF!</v>
      </c>
      <c r="D48" s="1" t="e">
        <f t="shared" si="7"/>
        <v>#REF!</v>
      </c>
      <c r="E48" s="2" t="e">
        <f t="shared" si="8"/>
        <v>#REF!</v>
      </c>
      <c r="F48" s="3" t="e">
        <f t="shared" si="9"/>
        <v>#REF!</v>
      </c>
    </row>
    <row r="49" spans="1:6">
      <c r="A49" t="e">
        <f>Updates!#REF!</f>
        <v>#REF!</v>
      </c>
      <c r="B49" t="e">
        <f t="shared" si="5"/>
        <v>#REF!</v>
      </c>
      <c r="C49" s="1" t="e">
        <f t="shared" si="6"/>
        <v>#REF!</v>
      </c>
      <c r="D49" s="1" t="e">
        <f t="shared" si="7"/>
        <v>#REF!</v>
      </c>
      <c r="E49" s="2" t="e">
        <f t="shared" si="8"/>
        <v>#REF!</v>
      </c>
      <c r="F49" s="3" t="e">
        <f t="shared" si="9"/>
        <v>#REF!</v>
      </c>
    </row>
    <row r="50" spans="1:6">
      <c r="A50" t="e">
        <f>Updates!#REF!</f>
        <v>#REF!</v>
      </c>
      <c r="B50" t="e">
        <f t="shared" si="5"/>
        <v>#REF!</v>
      </c>
      <c r="C50" s="1" t="e">
        <f t="shared" si="6"/>
        <v>#REF!</v>
      </c>
      <c r="D50" s="1" t="e">
        <f t="shared" si="7"/>
        <v>#REF!</v>
      </c>
      <c r="E50" s="2" t="e">
        <f t="shared" si="8"/>
        <v>#REF!</v>
      </c>
      <c r="F50" s="3" t="e">
        <f t="shared" si="9"/>
        <v>#REF!</v>
      </c>
    </row>
    <row r="51" spans="1:6">
      <c r="A51" t="e">
        <f>Updates!#REF!</f>
        <v>#REF!</v>
      </c>
      <c r="B51" t="e">
        <f t="shared" si="5"/>
        <v>#REF!</v>
      </c>
      <c r="C51" s="1" t="e">
        <f t="shared" si="6"/>
        <v>#REF!</v>
      </c>
      <c r="D51" s="1" t="e">
        <f t="shared" si="7"/>
        <v>#REF!</v>
      </c>
      <c r="E51" s="2" t="e">
        <f t="shared" si="8"/>
        <v>#REF!</v>
      </c>
      <c r="F51" s="3" t="e">
        <f t="shared" si="9"/>
        <v>#REF!</v>
      </c>
    </row>
    <row r="52" spans="1:6">
      <c r="A52" t="e">
        <f>Updates!#REF!</f>
        <v>#REF!</v>
      </c>
      <c r="B52" t="e">
        <f t="shared" si="5"/>
        <v>#REF!</v>
      </c>
      <c r="C52" s="1" t="e">
        <f t="shared" si="6"/>
        <v>#REF!</v>
      </c>
      <c r="D52" s="1" t="e">
        <f t="shared" si="7"/>
        <v>#REF!</v>
      </c>
      <c r="E52" s="2" t="e">
        <f t="shared" si="8"/>
        <v>#REF!</v>
      </c>
      <c r="F52" s="3" t="e">
        <f t="shared" si="9"/>
        <v>#REF!</v>
      </c>
    </row>
    <row r="53" spans="1:6">
      <c r="A53" t="e">
        <f>Updates!#REF!</f>
        <v>#REF!</v>
      </c>
      <c r="B53" t="e">
        <f t="shared" si="5"/>
        <v>#REF!</v>
      </c>
      <c r="C53" s="1" t="e">
        <f t="shared" si="6"/>
        <v>#REF!</v>
      </c>
      <c r="D53" s="1" t="e">
        <f t="shared" si="7"/>
        <v>#REF!</v>
      </c>
      <c r="E53" s="2" t="e">
        <f t="shared" si="8"/>
        <v>#REF!</v>
      </c>
      <c r="F53" s="3" t="e">
        <f t="shared" si="9"/>
        <v>#REF!</v>
      </c>
    </row>
    <row r="54" spans="1:6">
      <c r="A54" t="e">
        <f>Updates!#REF!</f>
        <v>#REF!</v>
      </c>
      <c r="B54" t="e">
        <f t="shared" si="5"/>
        <v>#REF!</v>
      </c>
      <c r="C54" s="1" t="e">
        <f t="shared" si="6"/>
        <v>#REF!</v>
      </c>
      <c r="D54" s="1" t="e">
        <f t="shared" si="7"/>
        <v>#REF!</v>
      </c>
      <c r="E54" s="2" t="e">
        <f t="shared" si="8"/>
        <v>#REF!</v>
      </c>
      <c r="F54" s="3" t="e">
        <f t="shared" si="9"/>
        <v>#REF!</v>
      </c>
    </row>
    <row r="55" spans="1:6">
      <c r="A55" t="e">
        <f>Updates!#REF!</f>
        <v>#REF!</v>
      </c>
      <c r="B55" t="e">
        <f t="shared" si="5"/>
        <v>#REF!</v>
      </c>
      <c r="C55" s="1" t="e">
        <f t="shared" si="6"/>
        <v>#REF!</v>
      </c>
      <c r="D55" s="1" t="e">
        <f t="shared" si="7"/>
        <v>#REF!</v>
      </c>
      <c r="E55" s="2" t="e">
        <f t="shared" si="8"/>
        <v>#REF!</v>
      </c>
      <c r="F55" s="3" t="e">
        <f t="shared" si="9"/>
        <v>#REF!</v>
      </c>
    </row>
    <row r="56" spans="1:6">
      <c r="A56" t="e">
        <f>Updates!#REF!</f>
        <v>#REF!</v>
      </c>
      <c r="B56" t="e">
        <f t="shared" si="5"/>
        <v>#REF!</v>
      </c>
      <c r="C56" s="1" t="e">
        <f t="shared" si="6"/>
        <v>#REF!</v>
      </c>
      <c r="D56" s="1" t="e">
        <f t="shared" si="7"/>
        <v>#REF!</v>
      </c>
      <c r="E56" s="2" t="e">
        <f t="shared" si="8"/>
        <v>#REF!</v>
      </c>
      <c r="F56" s="3" t="e">
        <f t="shared" si="9"/>
        <v>#REF!</v>
      </c>
    </row>
    <row r="57" spans="1:6">
      <c r="A57" t="e">
        <f>Updates!#REF!</f>
        <v>#REF!</v>
      </c>
      <c r="B57" t="e">
        <f t="shared" si="5"/>
        <v>#REF!</v>
      </c>
      <c r="C57" s="1" t="e">
        <f t="shared" si="6"/>
        <v>#REF!</v>
      </c>
      <c r="D57" s="1" t="e">
        <f t="shared" si="7"/>
        <v>#REF!</v>
      </c>
      <c r="E57" s="2" t="e">
        <f t="shared" si="8"/>
        <v>#REF!</v>
      </c>
      <c r="F57" s="3" t="e">
        <f t="shared" si="9"/>
        <v>#REF!</v>
      </c>
    </row>
    <row r="58" spans="1:6">
      <c r="A58" t="e">
        <f>Updates!#REF!</f>
        <v>#REF!</v>
      </c>
      <c r="B58" t="e">
        <f t="shared" si="5"/>
        <v>#REF!</v>
      </c>
      <c r="C58" s="1" t="e">
        <f t="shared" si="6"/>
        <v>#REF!</v>
      </c>
      <c r="D58" s="1" t="e">
        <f t="shared" si="7"/>
        <v>#REF!</v>
      </c>
      <c r="E58" s="2" t="e">
        <f t="shared" si="8"/>
        <v>#REF!</v>
      </c>
      <c r="F58" s="3" t="e">
        <f t="shared" si="9"/>
        <v>#REF!</v>
      </c>
    </row>
    <row r="59" spans="1:6">
      <c r="A59" t="e">
        <f>Updates!#REF!</f>
        <v>#REF!</v>
      </c>
      <c r="B59" t="e">
        <f t="shared" si="5"/>
        <v>#REF!</v>
      </c>
      <c r="C59" s="1" t="e">
        <f t="shared" si="6"/>
        <v>#REF!</v>
      </c>
      <c r="D59" s="1" t="e">
        <f t="shared" si="7"/>
        <v>#REF!</v>
      </c>
      <c r="E59" s="2" t="e">
        <f t="shared" si="8"/>
        <v>#REF!</v>
      </c>
      <c r="F59" s="3" t="e">
        <f t="shared" si="9"/>
        <v>#REF!</v>
      </c>
    </row>
    <row r="60" spans="1:6">
      <c r="A60" t="e">
        <f>Updates!#REF!</f>
        <v>#REF!</v>
      </c>
      <c r="B60" t="e">
        <f t="shared" si="5"/>
        <v>#REF!</v>
      </c>
      <c r="C60" s="1" t="e">
        <f t="shared" si="6"/>
        <v>#REF!</v>
      </c>
      <c r="D60" s="1" t="e">
        <f t="shared" si="7"/>
        <v>#REF!</v>
      </c>
      <c r="E60" s="2" t="e">
        <f t="shared" si="8"/>
        <v>#REF!</v>
      </c>
      <c r="F60" s="3" t="e">
        <f t="shared" si="9"/>
        <v>#REF!</v>
      </c>
    </row>
    <row r="61" spans="1:6">
      <c r="A61" t="e">
        <f>Updates!#REF!</f>
        <v>#REF!</v>
      </c>
      <c r="B61" t="e">
        <f t="shared" si="5"/>
        <v>#REF!</v>
      </c>
      <c r="C61" s="1" t="e">
        <f t="shared" si="6"/>
        <v>#REF!</v>
      </c>
      <c r="D61" s="1" t="e">
        <f t="shared" si="7"/>
        <v>#REF!</v>
      </c>
      <c r="E61" s="2" t="e">
        <f t="shared" si="8"/>
        <v>#REF!</v>
      </c>
      <c r="F61" s="3" t="e">
        <f t="shared" si="9"/>
        <v>#REF!</v>
      </c>
    </row>
    <row r="62" spans="1:6">
      <c r="A62" t="e">
        <f>Updates!#REF!</f>
        <v>#REF!</v>
      </c>
      <c r="B62" t="e">
        <f t="shared" si="5"/>
        <v>#REF!</v>
      </c>
      <c r="C62" s="1" t="e">
        <f t="shared" si="6"/>
        <v>#REF!</v>
      </c>
      <c r="D62" s="1" t="e">
        <f t="shared" si="7"/>
        <v>#REF!</v>
      </c>
      <c r="E62" s="2" t="e">
        <f t="shared" si="8"/>
        <v>#REF!</v>
      </c>
      <c r="F62" s="3" t="e">
        <f t="shared" si="9"/>
        <v>#REF!</v>
      </c>
    </row>
    <row r="63" spans="1:6">
      <c r="A63" t="e">
        <f>Updates!#REF!</f>
        <v>#REF!</v>
      </c>
      <c r="B63" t="e">
        <f t="shared" si="5"/>
        <v>#REF!</v>
      </c>
      <c r="C63" s="1" t="e">
        <f t="shared" si="6"/>
        <v>#REF!</v>
      </c>
      <c r="D63" s="1" t="e">
        <f t="shared" si="7"/>
        <v>#REF!</v>
      </c>
      <c r="E63" s="2" t="e">
        <f t="shared" si="8"/>
        <v>#REF!</v>
      </c>
      <c r="F63" s="3" t="e">
        <f t="shared" si="9"/>
        <v>#REF!</v>
      </c>
    </row>
    <row r="64" spans="1:6">
      <c r="A64" t="e">
        <f>Updates!#REF!</f>
        <v>#REF!</v>
      </c>
      <c r="B64" t="e">
        <f t="shared" si="5"/>
        <v>#REF!</v>
      </c>
      <c r="C64" s="1" t="e">
        <f t="shared" si="6"/>
        <v>#REF!</v>
      </c>
      <c r="D64" s="1" t="e">
        <f t="shared" si="7"/>
        <v>#REF!</v>
      </c>
      <c r="E64" s="2" t="e">
        <f t="shared" si="8"/>
        <v>#REF!</v>
      </c>
      <c r="F64" s="3" t="e">
        <f t="shared" si="9"/>
        <v>#REF!</v>
      </c>
    </row>
    <row r="65" spans="1:6">
      <c r="A65" t="e">
        <f>Updates!#REF!</f>
        <v>#REF!</v>
      </c>
      <c r="B65" t="e">
        <f t="shared" si="5"/>
        <v>#REF!</v>
      </c>
      <c r="C65" s="1" t="e">
        <f t="shared" si="6"/>
        <v>#REF!</v>
      </c>
      <c r="D65" s="1" t="e">
        <f t="shared" si="7"/>
        <v>#REF!</v>
      </c>
      <c r="E65" s="2" t="e">
        <f t="shared" si="8"/>
        <v>#REF!</v>
      </c>
      <c r="F65" s="3" t="e">
        <f t="shared" si="9"/>
        <v>#REF!</v>
      </c>
    </row>
    <row r="66" spans="1:6">
      <c r="A66" t="e">
        <f>Updates!#REF!</f>
        <v>#REF!</v>
      </c>
      <c r="B66" t="e">
        <f t="shared" si="5"/>
        <v>#REF!</v>
      </c>
      <c r="C66" s="1" t="e">
        <f t="shared" si="6"/>
        <v>#REF!</v>
      </c>
      <c r="D66" s="1" t="e">
        <f t="shared" si="7"/>
        <v>#REF!</v>
      </c>
      <c r="E66" s="2" t="e">
        <f t="shared" si="8"/>
        <v>#REF!</v>
      </c>
      <c r="F66" s="3" t="e">
        <f t="shared" si="9"/>
        <v>#REF!</v>
      </c>
    </row>
    <row r="67" spans="1:6">
      <c r="A67" t="e">
        <f>Updates!#REF!</f>
        <v>#REF!</v>
      </c>
      <c r="B67" t="e">
        <f t="shared" si="5"/>
        <v>#REF!</v>
      </c>
      <c r="C67" s="1" t="e">
        <f t="shared" si="6"/>
        <v>#REF!</v>
      </c>
      <c r="D67" s="1" t="e">
        <f t="shared" si="7"/>
        <v>#REF!</v>
      </c>
      <c r="E67" s="2" t="e">
        <f t="shared" si="8"/>
        <v>#REF!</v>
      </c>
      <c r="F67" s="3" t="e">
        <f t="shared" si="9"/>
        <v>#REF!</v>
      </c>
    </row>
    <row r="68" spans="1:6">
      <c r="A68" t="e">
        <f>Updates!#REF!</f>
        <v>#REF!</v>
      </c>
      <c r="B68" t="e">
        <f t="shared" si="5"/>
        <v>#REF!</v>
      </c>
      <c r="C68" s="1" t="e">
        <f t="shared" si="6"/>
        <v>#REF!</v>
      </c>
      <c r="D68" s="1" t="e">
        <f t="shared" si="7"/>
        <v>#REF!</v>
      </c>
      <c r="E68" s="2" t="e">
        <f t="shared" si="8"/>
        <v>#REF!</v>
      </c>
      <c r="F68" s="3" t="e">
        <f t="shared" si="9"/>
        <v>#REF!</v>
      </c>
    </row>
    <row r="69" spans="1:6">
      <c r="A69" t="e">
        <f>Updates!#REF!</f>
        <v>#REF!</v>
      </c>
      <c r="B69" t="e">
        <f t="shared" si="5"/>
        <v>#REF!</v>
      </c>
      <c r="C69" s="1" t="e">
        <f t="shared" si="6"/>
        <v>#REF!</v>
      </c>
      <c r="D69" s="1" t="e">
        <f t="shared" si="7"/>
        <v>#REF!</v>
      </c>
      <c r="E69" s="2" t="e">
        <f t="shared" si="8"/>
        <v>#REF!</v>
      </c>
      <c r="F69" s="3" t="e">
        <f t="shared" si="9"/>
        <v>#REF!</v>
      </c>
    </row>
    <row r="70" spans="1:6">
      <c r="A70" t="e">
        <f>Updates!#REF!</f>
        <v>#REF!</v>
      </c>
      <c r="B70" t="e">
        <f t="shared" si="5"/>
        <v>#REF!</v>
      </c>
      <c r="C70" s="1" t="e">
        <f t="shared" si="6"/>
        <v>#REF!</v>
      </c>
      <c r="D70" s="1" t="e">
        <f t="shared" si="7"/>
        <v>#REF!</v>
      </c>
      <c r="E70" s="2" t="e">
        <f t="shared" si="8"/>
        <v>#REF!</v>
      </c>
      <c r="F70" s="3" t="e">
        <f t="shared" si="9"/>
        <v>#REF!</v>
      </c>
    </row>
    <row r="71" spans="1:6">
      <c r="A71" t="e">
        <f>Updates!#REF!</f>
        <v>#REF!</v>
      </c>
      <c r="B71" t="e">
        <f t="shared" si="5"/>
        <v>#REF!</v>
      </c>
      <c r="C71" s="1" t="e">
        <f t="shared" si="6"/>
        <v>#REF!</v>
      </c>
      <c r="D71" s="1" t="e">
        <f t="shared" si="7"/>
        <v>#REF!</v>
      </c>
      <c r="E71" s="2" t="e">
        <f t="shared" si="8"/>
        <v>#REF!</v>
      </c>
      <c r="F71" s="3" t="e">
        <f t="shared" si="9"/>
        <v>#REF!</v>
      </c>
    </row>
    <row r="72" spans="1:6">
      <c r="A72" t="e">
        <f>Updates!#REF!</f>
        <v>#REF!</v>
      </c>
      <c r="B72" t="e">
        <f t="shared" si="5"/>
        <v>#REF!</v>
      </c>
      <c r="C72" s="1" t="e">
        <f t="shared" si="6"/>
        <v>#REF!</v>
      </c>
      <c r="D72" s="1" t="e">
        <f t="shared" si="7"/>
        <v>#REF!</v>
      </c>
      <c r="E72" s="2" t="e">
        <f t="shared" si="8"/>
        <v>#REF!</v>
      </c>
      <c r="F72" s="3" t="e">
        <f t="shared" si="9"/>
        <v>#REF!</v>
      </c>
    </row>
    <row r="73" spans="1:6">
      <c r="A73" t="e">
        <f>Updates!#REF!</f>
        <v>#REF!</v>
      </c>
      <c r="B73" t="e">
        <f t="shared" si="5"/>
        <v>#REF!</v>
      </c>
      <c r="C73" s="1" t="e">
        <f t="shared" si="6"/>
        <v>#REF!</v>
      </c>
      <c r="D73" s="1" t="e">
        <f t="shared" si="7"/>
        <v>#REF!</v>
      </c>
      <c r="E73" s="2" t="e">
        <f t="shared" si="8"/>
        <v>#REF!</v>
      </c>
      <c r="F73" s="3" t="e">
        <f t="shared" si="9"/>
        <v>#REF!</v>
      </c>
    </row>
    <row r="74" spans="1:6">
      <c r="A74" t="e">
        <f>Updates!#REF!</f>
        <v>#REF!</v>
      </c>
      <c r="B74" t="e">
        <f t="shared" si="5"/>
        <v>#REF!</v>
      </c>
      <c r="C74" s="1" t="e">
        <f t="shared" si="6"/>
        <v>#REF!</v>
      </c>
      <c r="D74" s="1" t="e">
        <f t="shared" si="7"/>
        <v>#REF!</v>
      </c>
      <c r="E74" s="2" t="e">
        <f t="shared" si="8"/>
        <v>#REF!</v>
      </c>
      <c r="F74" s="3" t="e">
        <f t="shared" si="9"/>
        <v>#REF!</v>
      </c>
    </row>
    <row r="75" spans="1:6">
      <c r="A75" t="e">
        <f>Updates!#REF!</f>
        <v>#REF!</v>
      </c>
      <c r="B75" t="e">
        <f t="shared" si="5"/>
        <v>#REF!</v>
      </c>
      <c r="C75" s="1" t="e">
        <f t="shared" si="6"/>
        <v>#REF!</v>
      </c>
      <c r="D75" s="1" t="e">
        <f t="shared" si="7"/>
        <v>#REF!</v>
      </c>
      <c r="E75" s="2" t="e">
        <f t="shared" si="8"/>
        <v>#REF!</v>
      </c>
      <c r="F75" s="3" t="e">
        <f t="shared" si="9"/>
        <v>#REF!</v>
      </c>
    </row>
    <row r="76" spans="1:6">
      <c r="A76" t="e">
        <f>Updates!#REF!</f>
        <v>#REF!</v>
      </c>
      <c r="B76" t="e">
        <f t="shared" si="5"/>
        <v>#REF!</v>
      </c>
      <c r="C76" s="1" t="e">
        <f t="shared" si="6"/>
        <v>#REF!</v>
      </c>
      <c r="D76" s="1" t="e">
        <f t="shared" si="7"/>
        <v>#REF!</v>
      </c>
      <c r="E76" s="2" t="e">
        <f t="shared" si="8"/>
        <v>#REF!</v>
      </c>
      <c r="F76" s="3" t="e">
        <f t="shared" si="9"/>
        <v>#REF!</v>
      </c>
    </row>
    <row r="77" spans="1:6">
      <c r="A77" t="e">
        <f>Updates!#REF!</f>
        <v>#REF!</v>
      </c>
      <c r="B77" t="e">
        <f t="shared" si="5"/>
        <v>#REF!</v>
      </c>
      <c r="C77" s="1" t="e">
        <f t="shared" si="6"/>
        <v>#REF!</v>
      </c>
      <c r="D77" s="1" t="e">
        <f t="shared" si="7"/>
        <v>#REF!</v>
      </c>
      <c r="E77" s="2" t="e">
        <f t="shared" si="8"/>
        <v>#REF!</v>
      </c>
      <c r="F77" s="3" t="e">
        <f t="shared" si="9"/>
        <v>#REF!</v>
      </c>
    </row>
    <row r="78" spans="1:6">
      <c r="A78" t="e">
        <f>Updates!#REF!</f>
        <v>#REF!</v>
      </c>
      <c r="B78" t="e">
        <f t="shared" ref="B78:B141" si="10">LEFT(A78,2)</f>
        <v>#REF!</v>
      </c>
      <c r="C78" s="1" t="e">
        <f t="shared" ref="C78:C141" si="11">RIGHT(A78,LEN(A78)-FIND(" ",A78))</f>
        <v>#REF!</v>
      </c>
      <c r="D78" s="1" t="e">
        <f t="shared" ref="D78:D141" si="12">LEFT(C78,8)</f>
        <v>#REF!</v>
      </c>
      <c r="E78" s="2" t="e">
        <f t="shared" ref="E78:E141" si="13">RIGHT(D78,LEN(D78)-FIND(" ",D78))</f>
        <v>#REF!</v>
      </c>
      <c r="F78" s="3" t="e">
        <f t="shared" ref="F78:F141" si="14">IFERROR(E78,D78)</f>
        <v>#REF!</v>
      </c>
    </row>
    <row r="79" spans="1:6">
      <c r="A79" t="e">
        <f>Updates!#REF!</f>
        <v>#REF!</v>
      </c>
      <c r="B79" t="e">
        <f t="shared" si="10"/>
        <v>#REF!</v>
      </c>
      <c r="C79" s="1" t="e">
        <f t="shared" si="11"/>
        <v>#REF!</v>
      </c>
      <c r="D79" s="1" t="e">
        <f t="shared" si="12"/>
        <v>#REF!</v>
      </c>
      <c r="E79" s="2" t="e">
        <f t="shared" si="13"/>
        <v>#REF!</v>
      </c>
      <c r="F79" s="3" t="e">
        <f t="shared" si="14"/>
        <v>#REF!</v>
      </c>
    </row>
    <row r="80" spans="1:6">
      <c r="A80" t="e">
        <f>Updates!#REF!</f>
        <v>#REF!</v>
      </c>
      <c r="B80" t="e">
        <f t="shared" si="10"/>
        <v>#REF!</v>
      </c>
      <c r="C80" s="1" t="e">
        <f t="shared" si="11"/>
        <v>#REF!</v>
      </c>
      <c r="D80" s="1" t="e">
        <f t="shared" si="12"/>
        <v>#REF!</v>
      </c>
      <c r="E80" s="2" t="e">
        <f t="shared" si="13"/>
        <v>#REF!</v>
      </c>
      <c r="F80" s="3" t="e">
        <f t="shared" si="14"/>
        <v>#REF!</v>
      </c>
    </row>
    <row r="81" spans="1:6">
      <c r="A81" t="e">
        <f>Updates!#REF!</f>
        <v>#REF!</v>
      </c>
      <c r="B81" t="e">
        <f t="shared" si="10"/>
        <v>#REF!</v>
      </c>
      <c r="C81" s="1" t="e">
        <f t="shared" si="11"/>
        <v>#REF!</v>
      </c>
      <c r="D81" s="1" t="e">
        <f t="shared" si="12"/>
        <v>#REF!</v>
      </c>
      <c r="E81" s="2" t="e">
        <f t="shared" si="13"/>
        <v>#REF!</v>
      </c>
      <c r="F81" s="3" t="e">
        <f t="shared" si="14"/>
        <v>#REF!</v>
      </c>
    </row>
    <row r="82" spans="1:6">
      <c r="A82" t="e">
        <f>Updates!#REF!</f>
        <v>#REF!</v>
      </c>
      <c r="B82" t="e">
        <f t="shared" si="10"/>
        <v>#REF!</v>
      </c>
      <c r="C82" s="1" t="e">
        <f t="shared" si="11"/>
        <v>#REF!</v>
      </c>
      <c r="D82" s="1" t="e">
        <f t="shared" si="12"/>
        <v>#REF!</v>
      </c>
      <c r="E82" s="2" t="e">
        <f t="shared" si="13"/>
        <v>#REF!</v>
      </c>
      <c r="F82" s="3" t="e">
        <f t="shared" si="14"/>
        <v>#REF!</v>
      </c>
    </row>
    <row r="83" spans="1:6">
      <c r="A83" t="e">
        <f>Updates!#REF!</f>
        <v>#REF!</v>
      </c>
      <c r="B83" t="e">
        <f t="shared" si="10"/>
        <v>#REF!</v>
      </c>
      <c r="C83" s="1" t="e">
        <f t="shared" si="11"/>
        <v>#REF!</v>
      </c>
      <c r="D83" s="1" t="e">
        <f t="shared" si="12"/>
        <v>#REF!</v>
      </c>
      <c r="E83" s="2" t="e">
        <f t="shared" si="13"/>
        <v>#REF!</v>
      </c>
      <c r="F83" s="3" t="e">
        <f t="shared" si="14"/>
        <v>#REF!</v>
      </c>
    </row>
    <row r="84" spans="1:6">
      <c r="A84" t="e">
        <f>Updates!#REF!</f>
        <v>#REF!</v>
      </c>
      <c r="B84" t="e">
        <f t="shared" si="10"/>
        <v>#REF!</v>
      </c>
      <c r="C84" s="1" t="e">
        <f t="shared" si="11"/>
        <v>#REF!</v>
      </c>
      <c r="D84" s="1" t="e">
        <f t="shared" si="12"/>
        <v>#REF!</v>
      </c>
      <c r="E84" s="2" t="e">
        <f t="shared" si="13"/>
        <v>#REF!</v>
      </c>
      <c r="F84" s="3" t="e">
        <f t="shared" si="14"/>
        <v>#REF!</v>
      </c>
    </row>
    <row r="85" spans="1:6">
      <c r="A85" t="e">
        <f>Updates!#REF!</f>
        <v>#REF!</v>
      </c>
      <c r="B85" t="e">
        <f t="shared" si="10"/>
        <v>#REF!</v>
      </c>
      <c r="C85" s="1" t="e">
        <f t="shared" si="11"/>
        <v>#REF!</v>
      </c>
      <c r="D85" s="1" t="e">
        <f t="shared" si="12"/>
        <v>#REF!</v>
      </c>
      <c r="E85" s="2" t="e">
        <f t="shared" si="13"/>
        <v>#REF!</v>
      </c>
      <c r="F85" s="3" t="e">
        <f t="shared" si="14"/>
        <v>#REF!</v>
      </c>
    </row>
    <row r="86" spans="1:6">
      <c r="A86" t="e">
        <f>Updates!#REF!</f>
        <v>#REF!</v>
      </c>
      <c r="B86" t="e">
        <f t="shared" si="10"/>
        <v>#REF!</v>
      </c>
      <c r="C86" s="1" t="e">
        <f t="shared" si="11"/>
        <v>#REF!</v>
      </c>
      <c r="D86" s="1" t="e">
        <f t="shared" si="12"/>
        <v>#REF!</v>
      </c>
      <c r="E86" s="2" t="e">
        <f t="shared" si="13"/>
        <v>#REF!</v>
      </c>
      <c r="F86" s="3" t="e">
        <f t="shared" si="14"/>
        <v>#REF!</v>
      </c>
    </row>
    <row r="87" spans="1:6">
      <c r="A87" t="e">
        <f>Updates!#REF!</f>
        <v>#REF!</v>
      </c>
      <c r="B87" t="e">
        <f t="shared" si="10"/>
        <v>#REF!</v>
      </c>
      <c r="C87" s="1" t="e">
        <f t="shared" si="11"/>
        <v>#REF!</v>
      </c>
      <c r="D87" s="1" t="e">
        <f t="shared" si="12"/>
        <v>#REF!</v>
      </c>
      <c r="E87" s="2" t="e">
        <f t="shared" si="13"/>
        <v>#REF!</v>
      </c>
      <c r="F87" s="3" t="e">
        <f t="shared" si="14"/>
        <v>#REF!</v>
      </c>
    </row>
    <row r="88" spans="1:6">
      <c r="A88" t="e">
        <f>Updates!#REF!</f>
        <v>#REF!</v>
      </c>
      <c r="B88" t="e">
        <f t="shared" si="10"/>
        <v>#REF!</v>
      </c>
      <c r="C88" s="1" t="e">
        <f t="shared" si="11"/>
        <v>#REF!</v>
      </c>
      <c r="D88" s="1" t="e">
        <f t="shared" si="12"/>
        <v>#REF!</v>
      </c>
      <c r="E88" s="2" t="e">
        <f t="shared" si="13"/>
        <v>#REF!</v>
      </c>
      <c r="F88" s="3" t="e">
        <f t="shared" si="14"/>
        <v>#REF!</v>
      </c>
    </row>
    <row r="89" spans="1:6">
      <c r="A89" t="e">
        <f>Updates!#REF!</f>
        <v>#REF!</v>
      </c>
      <c r="B89" t="e">
        <f t="shared" si="10"/>
        <v>#REF!</v>
      </c>
      <c r="C89" s="1" t="e">
        <f t="shared" si="11"/>
        <v>#REF!</v>
      </c>
      <c r="D89" s="1" t="e">
        <f t="shared" si="12"/>
        <v>#REF!</v>
      </c>
      <c r="E89" s="2" t="e">
        <f t="shared" si="13"/>
        <v>#REF!</v>
      </c>
      <c r="F89" s="3" t="e">
        <f t="shared" si="14"/>
        <v>#REF!</v>
      </c>
    </row>
    <row r="90" spans="1:6">
      <c r="A90" t="e">
        <f>Updates!#REF!</f>
        <v>#REF!</v>
      </c>
      <c r="B90" t="e">
        <f t="shared" si="10"/>
        <v>#REF!</v>
      </c>
      <c r="C90" s="1" t="e">
        <f t="shared" si="11"/>
        <v>#REF!</v>
      </c>
      <c r="D90" s="1" t="e">
        <f t="shared" si="12"/>
        <v>#REF!</v>
      </c>
      <c r="E90" s="2" t="e">
        <f t="shared" si="13"/>
        <v>#REF!</v>
      </c>
      <c r="F90" s="3" t="e">
        <f t="shared" si="14"/>
        <v>#REF!</v>
      </c>
    </row>
    <row r="91" spans="1:6">
      <c r="A91" t="e">
        <f>Updates!#REF!</f>
        <v>#REF!</v>
      </c>
      <c r="B91" t="e">
        <f t="shared" si="10"/>
        <v>#REF!</v>
      </c>
      <c r="C91" s="1" t="e">
        <f t="shared" si="11"/>
        <v>#REF!</v>
      </c>
      <c r="D91" s="1" t="e">
        <f t="shared" si="12"/>
        <v>#REF!</v>
      </c>
      <c r="E91" s="2" t="e">
        <f t="shared" si="13"/>
        <v>#REF!</v>
      </c>
      <c r="F91" s="3" t="e">
        <f t="shared" si="14"/>
        <v>#REF!</v>
      </c>
    </row>
    <row r="92" spans="1:6">
      <c r="A92" t="e">
        <f>Updates!#REF!</f>
        <v>#REF!</v>
      </c>
      <c r="B92" t="e">
        <f t="shared" si="10"/>
        <v>#REF!</v>
      </c>
      <c r="C92" s="1" t="e">
        <f t="shared" si="11"/>
        <v>#REF!</v>
      </c>
      <c r="D92" s="1" t="e">
        <f t="shared" si="12"/>
        <v>#REF!</v>
      </c>
      <c r="E92" s="2" t="e">
        <f t="shared" si="13"/>
        <v>#REF!</v>
      </c>
      <c r="F92" s="3" t="e">
        <f t="shared" si="14"/>
        <v>#REF!</v>
      </c>
    </row>
    <row r="93" spans="1:6">
      <c r="A93" t="e">
        <f>Updates!#REF!</f>
        <v>#REF!</v>
      </c>
      <c r="B93" t="e">
        <f t="shared" si="10"/>
        <v>#REF!</v>
      </c>
      <c r="C93" s="1" t="e">
        <f t="shared" si="11"/>
        <v>#REF!</v>
      </c>
      <c r="D93" s="1" t="e">
        <f t="shared" si="12"/>
        <v>#REF!</v>
      </c>
      <c r="E93" s="2" t="e">
        <f t="shared" si="13"/>
        <v>#REF!</v>
      </c>
      <c r="F93" s="3" t="e">
        <f t="shared" si="14"/>
        <v>#REF!</v>
      </c>
    </row>
    <row r="94" spans="1:6">
      <c r="A94" t="e">
        <f>Updates!#REF!</f>
        <v>#REF!</v>
      </c>
      <c r="B94" t="e">
        <f t="shared" si="10"/>
        <v>#REF!</v>
      </c>
      <c r="C94" s="1" t="e">
        <f t="shared" si="11"/>
        <v>#REF!</v>
      </c>
      <c r="D94" s="1" t="e">
        <f t="shared" si="12"/>
        <v>#REF!</v>
      </c>
      <c r="E94" s="2" t="e">
        <f t="shared" si="13"/>
        <v>#REF!</v>
      </c>
      <c r="F94" s="3" t="e">
        <f t="shared" si="14"/>
        <v>#REF!</v>
      </c>
    </row>
    <row r="95" spans="1:6">
      <c r="A95" t="e">
        <f>Updates!#REF!</f>
        <v>#REF!</v>
      </c>
      <c r="B95" t="e">
        <f t="shared" si="10"/>
        <v>#REF!</v>
      </c>
      <c r="C95" s="1" t="e">
        <f t="shared" si="11"/>
        <v>#REF!</v>
      </c>
      <c r="D95" s="1" t="e">
        <f t="shared" si="12"/>
        <v>#REF!</v>
      </c>
      <c r="E95" s="2" t="e">
        <f t="shared" si="13"/>
        <v>#REF!</v>
      </c>
      <c r="F95" s="3" t="e">
        <f t="shared" si="14"/>
        <v>#REF!</v>
      </c>
    </row>
    <row r="96" spans="1:6">
      <c r="A96" t="e">
        <f>Updates!#REF!</f>
        <v>#REF!</v>
      </c>
      <c r="B96" t="e">
        <f t="shared" si="10"/>
        <v>#REF!</v>
      </c>
      <c r="C96" s="1" t="e">
        <f t="shared" si="11"/>
        <v>#REF!</v>
      </c>
      <c r="D96" s="1" t="e">
        <f t="shared" si="12"/>
        <v>#REF!</v>
      </c>
      <c r="E96" s="2" t="e">
        <f t="shared" si="13"/>
        <v>#REF!</v>
      </c>
      <c r="F96" s="3" t="e">
        <f t="shared" si="14"/>
        <v>#REF!</v>
      </c>
    </row>
    <row r="97" spans="1:6">
      <c r="A97" t="e">
        <f>Updates!#REF!</f>
        <v>#REF!</v>
      </c>
      <c r="B97" t="e">
        <f t="shared" si="10"/>
        <v>#REF!</v>
      </c>
      <c r="C97" s="1" t="e">
        <f t="shared" si="11"/>
        <v>#REF!</v>
      </c>
      <c r="D97" s="1" t="e">
        <f t="shared" si="12"/>
        <v>#REF!</v>
      </c>
      <c r="E97" s="2" t="e">
        <f t="shared" si="13"/>
        <v>#REF!</v>
      </c>
      <c r="F97" s="3" t="e">
        <f t="shared" si="14"/>
        <v>#REF!</v>
      </c>
    </row>
    <row r="98" spans="1:6">
      <c r="A98" t="e">
        <f>Updates!#REF!</f>
        <v>#REF!</v>
      </c>
      <c r="B98" t="e">
        <f t="shared" si="10"/>
        <v>#REF!</v>
      </c>
      <c r="C98" s="1" t="e">
        <f t="shared" si="11"/>
        <v>#REF!</v>
      </c>
      <c r="D98" s="1" t="e">
        <f t="shared" si="12"/>
        <v>#REF!</v>
      </c>
      <c r="E98" s="2" t="e">
        <f t="shared" si="13"/>
        <v>#REF!</v>
      </c>
      <c r="F98" s="3" t="e">
        <f t="shared" si="14"/>
        <v>#REF!</v>
      </c>
    </row>
    <row r="99" spans="1:6">
      <c r="A99" t="e">
        <f>Updates!#REF!</f>
        <v>#REF!</v>
      </c>
      <c r="B99" t="e">
        <f t="shared" si="10"/>
        <v>#REF!</v>
      </c>
      <c r="C99" s="1" t="e">
        <f t="shared" si="11"/>
        <v>#REF!</v>
      </c>
      <c r="D99" s="1" t="e">
        <f t="shared" si="12"/>
        <v>#REF!</v>
      </c>
      <c r="E99" s="2" t="e">
        <f t="shared" si="13"/>
        <v>#REF!</v>
      </c>
      <c r="F99" s="3" t="e">
        <f t="shared" si="14"/>
        <v>#REF!</v>
      </c>
    </row>
    <row r="100" spans="1:6">
      <c r="A100" t="e">
        <f>Updates!#REF!</f>
        <v>#REF!</v>
      </c>
      <c r="B100" t="e">
        <f t="shared" si="10"/>
        <v>#REF!</v>
      </c>
      <c r="C100" s="1" t="e">
        <f t="shared" si="11"/>
        <v>#REF!</v>
      </c>
      <c r="D100" s="1" t="e">
        <f t="shared" si="12"/>
        <v>#REF!</v>
      </c>
      <c r="E100" s="2" t="e">
        <f t="shared" si="13"/>
        <v>#REF!</v>
      </c>
      <c r="F100" s="3" t="e">
        <f t="shared" si="14"/>
        <v>#REF!</v>
      </c>
    </row>
    <row r="101" spans="1:6">
      <c r="A101" t="e">
        <f>Updates!#REF!</f>
        <v>#REF!</v>
      </c>
      <c r="B101" t="e">
        <f t="shared" si="10"/>
        <v>#REF!</v>
      </c>
      <c r="C101" s="1" t="e">
        <f t="shared" si="11"/>
        <v>#REF!</v>
      </c>
      <c r="D101" s="1" t="e">
        <f t="shared" si="12"/>
        <v>#REF!</v>
      </c>
      <c r="E101" s="2" t="e">
        <f t="shared" si="13"/>
        <v>#REF!</v>
      </c>
      <c r="F101" s="3" t="e">
        <f t="shared" si="14"/>
        <v>#REF!</v>
      </c>
    </row>
    <row r="102" spans="1:6">
      <c r="A102" t="e">
        <f>Updates!#REF!</f>
        <v>#REF!</v>
      </c>
      <c r="B102" t="e">
        <f t="shared" si="10"/>
        <v>#REF!</v>
      </c>
      <c r="C102" s="1" t="e">
        <f t="shared" si="11"/>
        <v>#REF!</v>
      </c>
      <c r="D102" s="1" t="e">
        <f t="shared" si="12"/>
        <v>#REF!</v>
      </c>
      <c r="E102" s="2" t="e">
        <f t="shared" si="13"/>
        <v>#REF!</v>
      </c>
      <c r="F102" s="3" t="e">
        <f t="shared" si="14"/>
        <v>#REF!</v>
      </c>
    </row>
    <row r="103" spans="1:6">
      <c r="A103" t="e">
        <f>Updates!#REF!</f>
        <v>#REF!</v>
      </c>
      <c r="B103" t="e">
        <f t="shared" si="10"/>
        <v>#REF!</v>
      </c>
      <c r="C103" s="1" t="e">
        <f t="shared" si="11"/>
        <v>#REF!</v>
      </c>
      <c r="D103" s="1" t="e">
        <f t="shared" si="12"/>
        <v>#REF!</v>
      </c>
      <c r="E103" s="2" t="e">
        <f t="shared" si="13"/>
        <v>#REF!</v>
      </c>
      <c r="F103" s="3" t="e">
        <f t="shared" si="14"/>
        <v>#REF!</v>
      </c>
    </row>
    <row r="104" spans="1:6">
      <c r="A104" t="e">
        <f>Updates!#REF!</f>
        <v>#REF!</v>
      </c>
      <c r="B104" t="e">
        <f t="shared" si="10"/>
        <v>#REF!</v>
      </c>
      <c r="C104" s="1" t="e">
        <f t="shared" si="11"/>
        <v>#REF!</v>
      </c>
      <c r="D104" s="1" t="e">
        <f t="shared" si="12"/>
        <v>#REF!</v>
      </c>
      <c r="E104" s="2" t="e">
        <f t="shared" si="13"/>
        <v>#REF!</v>
      </c>
      <c r="F104" s="3" t="e">
        <f t="shared" si="14"/>
        <v>#REF!</v>
      </c>
    </row>
    <row r="105" spans="1:6">
      <c r="A105" t="e">
        <f>Updates!#REF!</f>
        <v>#REF!</v>
      </c>
      <c r="B105" t="e">
        <f t="shared" si="10"/>
        <v>#REF!</v>
      </c>
      <c r="C105" s="1" t="e">
        <f t="shared" si="11"/>
        <v>#REF!</v>
      </c>
      <c r="D105" s="1" t="e">
        <f t="shared" si="12"/>
        <v>#REF!</v>
      </c>
      <c r="E105" s="2" t="e">
        <f t="shared" si="13"/>
        <v>#REF!</v>
      </c>
      <c r="F105" s="3" t="e">
        <f t="shared" si="14"/>
        <v>#REF!</v>
      </c>
    </row>
    <row r="106" spans="1:6">
      <c r="A106" t="e">
        <f>Updates!#REF!</f>
        <v>#REF!</v>
      </c>
      <c r="B106" t="e">
        <f t="shared" si="10"/>
        <v>#REF!</v>
      </c>
      <c r="C106" s="1" t="e">
        <f t="shared" si="11"/>
        <v>#REF!</v>
      </c>
      <c r="D106" s="1" t="e">
        <f t="shared" si="12"/>
        <v>#REF!</v>
      </c>
      <c r="E106" s="2" t="e">
        <f t="shared" si="13"/>
        <v>#REF!</v>
      </c>
      <c r="F106" s="3" t="e">
        <f t="shared" si="14"/>
        <v>#REF!</v>
      </c>
    </row>
    <row r="107" spans="1:6">
      <c r="A107" t="e">
        <f>Updates!#REF!</f>
        <v>#REF!</v>
      </c>
      <c r="B107" t="e">
        <f t="shared" si="10"/>
        <v>#REF!</v>
      </c>
      <c r="C107" s="1" t="e">
        <f t="shared" si="11"/>
        <v>#REF!</v>
      </c>
      <c r="D107" s="1" t="e">
        <f t="shared" si="12"/>
        <v>#REF!</v>
      </c>
      <c r="E107" s="2" t="e">
        <f t="shared" si="13"/>
        <v>#REF!</v>
      </c>
      <c r="F107" s="3" t="e">
        <f t="shared" si="14"/>
        <v>#REF!</v>
      </c>
    </row>
    <row r="108" spans="1:6">
      <c r="A108" t="e">
        <f>Updates!#REF!</f>
        <v>#REF!</v>
      </c>
      <c r="B108" t="e">
        <f t="shared" si="10"/>
        <v>#REF!</v>
      </c>
      <c r="C108" s="1" t="e">
        <f t="shared" si="11"/>
        <v>#REF!</v>
      </c>
      <c r="D108" s="1" t="e">
        <f t="shared" si="12"/>
        <v>#REF!</v>
      </c>
      <c r="E108" s="2" t="e">
        <f t="shared" si="13"/>
        <v>#REF!</v>
      </c>
      <c r="F108" s="3" t="e">
        <f t="shared" si="14"/>
        <v>#REF!</v>
      </c>
    </row>
    <row r="109" spans="1:6">
      <c r="A109" t="e">
        <f>Updates!#REF!</f>
        <v>#REF!</v>
      </c>
      <c r="B109" t="e">
        <f t="shared" si="10"/>
        <v>#REF!</v>
      </c>
      <c r="C109" s="1" t="e">
        <f t="shared" si="11"/>
        <v>#REF!</v>
      </c>
      <c r="D109" s="1" t="e">
        <f t="shared" si="12"/>
        <v>#REF!</v>
      </c>
      <c r="E109" s="2" t="e">
        <f t="shared" si="13"/>
        <v>#REF!</v>
      </c>
      <c r="F109" s="3" t="e">
        <f t="shared" si="14"/>
        <v>#REF!</v>
      </c>
    </row>
    <row r="110" spans="1:6">
      <c r="A110" t="e">
        <f>Updates!#REF!</f>
        <v>#REF!</v>
      </c>
      <c r="B110" t="e">
        <f t="shared" si="10"/>
        <v>#REF!</v>
      </c>
      <c r="C110" s="1" t="e">
        <f t="shared" si="11"/>
        <v>#REF!</v>
      </c>
      <c r="D110" s="1" t="e">
        <f t="shared" si="12"/>
        <v>#REF!</v>
      </c>
      <c r="E110" s="2" t="e">
        <f t="shared" si="13"/>
        <v>#REF!</v>
      </c>
      <c r="F110" s="3" t="e">
        <f t="shared" si="14"/>
        <v>#REF!</v>
      </c>
    </row>
    <row r="111" spans="1:6">
      <c r="A111" t="e">
        <f>Updates!#REF!</f>
        <v>#REF!</v>
      </c>
      <c r="B111" t="e">
        <f t="shared" si="10"/>
        <v>#REF!</v>
      </c>
      <c r="C111" s="1" t="e">
        <f t="shared" si="11"/>
        <v>#REF!</v>
      </c>
      <c r="D111" s="1" t="e">
        <f t="shared" si="12"/>
        <v>#REF!</v>
      </c>
      <c r="E111" s="2" t="e">
        <f t="shared" si="13"/>
        <v>#REF!</v>
      </c>
      <c r="F111" s="3" t="e">
        <f t="shared" si="14"/>
        <v>#REF!</v>
      </c>
    </row>
    <row r="112" spans="1:6">
      <c r="A112" t="e">
        <f>Updates!#REF!</f>
        <v>#REF!</v>
      </c>
      <c r="B112" t="e">
        <f t="shared" si="10"/>
        <v>#REF!</v>
      </c>
      <c r="C112" s="1" t="e">
        <f t="shared" si="11"/>
        <v>#REF!</v>
      </c>
      <c r="D112" s="1" t="e">
        <f t="shared" si="12"/>
        <v>#REF!</v>
      </c>
      <c r="E112" s="2" t="e">
        <f t="shared" si="13"/>
        <v>#REF!</v>
      </c>
      <c r="F112" s="3" t="e">
        <f t="shared" si="14"/>
        <v>#REF!</v>
      </c>
    </row>
    <row r="113" spans="1:6">
      <c r="A113" t="e">
        <f>Updates!#REF!</f>
        <v>#REF!</v>
      </c>
      <c r="B113" t="e">
        <f t="shared" si="10"/>
        <v>#REF!</v>
      </c>
      <c r="C113" s="1" t="e">
        <f t="shared" si="11"/>
        <v>#REF!</v>
      </c>
      <c r="D113" s="1" t="e">
        <f t="shared" si="12"/>
        <v>#REF!</v>
      </c>
      <c r="E113" s="2" t="e">
        <f t="shared" si="13"/>
        <v>#REF!</v>
      </c>
      <c r="F113" s="3" t="e">
        <f t="shared" si="14"/>
        <v>#REF!</v>
      </c>
    </row>
    <row r="114" spans="1:6">
      <c r="A114" t="e">
        <f>Updates!#REF!</f>
        <v>#REF!</v>
      </c>
      <c r="B114" t="e">
        <f t="shared" si="10"/>
        <v>#REF!</v>
      </c>
      <c r="C114" s="1" t="e">
        <f t="shared" si="11"/>
        <v>#REF!</v>
      </c>
      <c r="D114" s="1" t="e">
        <f t="shared" si="12"/>
        <v>#REF!</v>
      </c>
      <c r="E114" s="2" t="e">
        <f t="shared" si="13"/>
        <v>#REF!</v>
      </c>
      <c r="F114" s="3" t="e">
        <f t="shared" si="14"/>
        <v>#REF!</v>
      </c>
    </row>
    <row r="115" spans="1:6">
      <c r="A115" t="e">
        <f>Updates!#REF!</f>
        <v>#REF!</v>
      </c>
      <c r="B115" t="e">
        <f t="shared" si="10"/>
        <v>#REF!</v>
      </c>
      <c r="C115" s="1" t="e">
        <f t="shared" si="11"/>
        <v>#REF!</v>
      </c>
      <c r="D115" s="1" t="e">
        <f t="shared" si="12"/>
        <v>#REF!</v>
      </c>
      <c r="E115" s="2" t="e">
        <f t="shared" si="13"/>
        <v>#REF!</v>
      </c>
      <c r="F115" s="3" t="e">
        <f t="shared" si="14"/>
        <v>#REF!</v>
      </c>
    </row>
    <row r="116" spans="1:6">
      <c r="A116" t="e">
        <f>Updates!#REF!</f>
        <v>#REF!</v>
      </c>
      <c r="B116" t="e">
        <f t="shared" si="10"/>
        <v>#REF!</v>
      </c>
      <c r="C116" s="1" t="e">
        <f t="shared" si="11"/>
        <v>#REF!</v>
      </c>
      <c r="D116" s="1" t="e">
        <f t="shared" si="12"/>
        <v>#REF!</v>
      </c>
      <c r="E116" s="2" t="e">
        <f t="shared" si="13"/>
        <v>#REF!</v>
      </c>
      <c r="F116" s="3" t="e">
        <f t="shared" si="14"/>
        <v>#REF!</v>
      </c>
    </row>
    <row r="117" spans="1:6">
      <c r="A117" t="e">
        <f>Updates!#REF!</f>
        <v>#REF!</v>
      </c>
      <c r="B117" t="e">
        <f t="shared" si="10"/>
        <v>#REF!</v>
      </c>
      <c r="C117" s="1" t="e">
        <f t="shared" si="11"/>
        <v>#REF!</v>
      </c>
      <c r="D117" s="1" t="e">
        <f t="shared" si="12"/>
        <v>#REF!</v>
      </c>
      <c r="E117" s="2" t="e">
        <f t="shared" si="13"/>
        <v>#REF!</v>
      </c>
      <c r="F117" s="3" t="e">
        <f t="shared" si="14"/>
        <v>#REF!</v>
      </c>
    </row>
    <row r="118" spans="1:6">
      <c r="A118" t="e">
        <f>Updates!#REF!</f>
        <v>#REF!</v>
      </c>
      <c r="B118" t="e">
        <f t="shared" si="10"/>
        <v>#REF!</v>
      </c>
      <c r="C118" s="1" t="e">
        <f t="shared" si="11"/>
        <v>#REF!</v>
      </c>
      <c r="D118" s="1" t="e">
        <f t="shared" si="12"/>
        <v>#REF!</v>
      </c>
      <c r="E118" s="2" t="e">
        <f t="shared" si="13"/>
        <v>#REF!</v>
      </c>
      <c r="F118" s="3" t="e">
        <f t="shared" si="14"/>
        <v>#REF!</v>
      </c>
    </row>
    <row r="119" spans="1:6">
      <c r="A119" t="e">
        <f>Updates!#REF!</f>
        <v>#REF!</v>
      </c>
      <c r="B119" t="e">
        <f t="shared" si="10"/>
        <v>#REF!</v>
      </c>
      <c r="C119" s="1" t="e">
        <f t="shared" si="11"/>
        <v>#REF!</v>
      </c>
      <c r="D119" s="1" t="e">
        <f t="shared" si="12"/>
        <v>#REF!</v>
      </c>
      <c r="E119" s="2" t="e">
        <f t="shared" si="13"/>
        <v>#REF!</v>
      </c>
      <c r="F119" s="3" t="e">
        <f t="shared" si="14"/>
        <v>#REF!</v>
      </c>
    </row>
    <row r="120" spans="1:6">
      <c r="A120" t="e">
        <f>Updates!#REF!</f>
        <v>#REF!</v>
      </c>
      <c r="B120" t="e">
        <f t="shared" si="10"/>
        <v>#REF!</v>
      </c>
      <c r="C120" s="1" t="e">
        <f t="shared" si="11"/>
        <v>#REF!</v>
      </c>
      <c r="D120" s="1" t="e">
        <f t="shared" si="12"/>
        <v>#REF!</v>
      </c>
      <c r="E120" s="2" t="e">
        <f t="shared" si="13"/>
        <v>#REF!</v>
      </c>
      <c r="F120" s="3" t="e">
        <f t="shared" si="14"/>
        <v>#REF!</v>
      </c>
    </row>
    <row r="121" spans="1:6">
      <c r="A121" t="e">
        <f>Updates!#REF!</f>
        <v>#REF!</v>
      </c>
      <c r="B121" t="e">
        <f t="shared" si="10"/>
        <v>#REF!</v>
      </c>
      <c r="C121" s="1" t="e">
        <f t="shared" si="11"/>
        <v>#REF!</v>
      </c>
      <c r="D121" s="1" t="e">
        <f t="shared" si="12"/>
        <v>#REF!</v>
      </c>
      <c r="E121" s="2" t="e">
        <f t="shared" si="13"/>
        <v>#REF!</v>
      </c>
      <c r="F121" s="3" t="e">
        <f t="shared" si="14"/>
        <v>#REF!</v>
      </c>
    </row>
    <row r="122" spans="1:6">
      <c r="A122" t="e">
        <f>Updates!#REF!</f>
        <v>#REF!</v>
      </c>
      <c r="B122" t="e">
        <f t="shared" si="10"/>
        <v>#REF!</v>
      </c>
      <c r="C122" s="1" t="e">
        <f t="shared" si="11"/>
        <v>#REF!</v>
      </c>
      <c r="D122" s="1" t="e">
        <f t="shared" si="12"/>
        <v>#REF!</v>
      </c>
      <c r="E122" s="2" t="e">
        <f t="shared" si="13"/>
        <v>#REF!</v>
      </c>
      <c r="F122" s="3" t="e">
        <f t="shared" si="14"/>
        <v>#REF!</v>
      </c>
    </row>
    <row r="123" spans="1:6">
      <c r="A123" t="e">
        <f>Updates!#REF!</f>
        <v>#REF!</v>
      </c>
      <c r="B123" t="e">
        <f t="shared" si="10"/>
        <v>#REF!</v>
      </c>
      <c r="C123" s="1" t="e">
        <f t="shared" si="11"/>
        <v>#REF!</v>
      </c>
      <c r="D123" s="1" t="e">
        <f t="shared" si="12"/>
        <v>#REF!</v>
      </c>
      <c r="E123" s="2" t="e">
        <f t="shared" si="13"/>
        <v>#REF!</v>
      </c>
      <c r="F123" s="3" t="e">
        <f t="shared" si="14"/>
        <v>#REF!</v>
      </c>
    </row>
    <row r="124" spans="1:6">
      <c r="A124" t="e">
        <f>Updates!#REF!</f>
        <v>#REF!</v>
      </c>
      <c r="B124" t="e">
        <f t="shared" si="10"/>
        <v>#REF!</v>
      </c>
      <c r="C124" s="1" t="e">
        <f t="shared" si="11"/>
        <v>#REF!</v>
      </c>
      <c r="D124" s="1" t="e">
        <f t="shared" si="12"/>
        <v>#REF!</v>
      </c>
      <c r="E124" s="2" t="e">
        <f t="shared" si="13"/>
        <v>#REF!</v>
      </c>
      <c r="F124" s="3" t="e">
        <f t="shared" si="14"/>
        <v>#REF!</v>
      </c>
    </row>
    <row r="125" spans="1:6">
      <c r="A125" t="e">
        <f>Updates!#REF!</f>
        <v>#REF!</v>
      </c>
      <c r="B125" t="e">
        <f t="shared" si="10"/>
        <v>#REF!</v>
      </c>
      <c r="C125" s="1" t="e">
        <f t="shared" si="11"/>
        <v>#REF!</v>
      </c>
      <c r="D125" s="1" t="e">
        <f t="shared" si="12"/>
        <v>#REF!</v>
      </c>
      <c r="E125" s="2" t="e">
        <f t="shared" si="13"/>
        <v>#REF!</v>
      </c>
      <c r="F125" s="3" t="e">
        <f t="shared" si="14"/>
        <v>#REF!</v>
      </c>
    </row>
    <row r="126" spans="1:6">
      <c r="A126" t="e">
        <f>Updates!#REF!</f>
        <v>#REF!</v>
      </c>
      <c r="B126" t="e">
        <f t="shared" si="10"/>
        <v>#REF!</v>
      </c>
      <c r="C126" s="1" t="e">
        <f t="shared" si="11"/>
        <v>#REF!</v>
      </c>
      <c r="D126" s="1" t="e">
        <f t="shared" si="12"/>
        <v>#REF!</v>
      </c>
      <c r="E126" s="2" t="e">
        <f t="shared" si="13"/>
        <v>#REF!</v>
      </c>
      <c r="F126" s="3" t="e">
        <f t="shared" si="14"/>
        <v>#REF!</v>
      </c>
    </row>
    <row r="127" spans="1:6">
      <c r="A127" t="e">
        <f>Updates!#REF!</f>
        <v>#REF!</v>
      </c>
      <c r="B127" t="e">
        <f t="shared" si="10"/>
        <v>#REF!</v>
      </c>
      <c r="C127" s="1" t="e">
        <f t="shared" si="11"/>
        <v>#REF!</v>
      </c>
      <c r="D127" s="1" t="e">
        <f t="shared" si="12"/>
        <v>#REF!</v>
      </c>
      <c r="E127" s="2" t="e">
        <f t="shared" si="13"/>
        <v>#REF!</v>
      </c>
      <c r="F127" s="3" t="e">
        <f t="shared" si="14"/>
        <v>#REF!</v>
      </c>
    </row>
    <row r="128" spans="1:6">
      <c r="A128" t="e">
        <f>Updates!#REF!</f>
        <v>#REF!</v>
      </c>
      <c r="B128" t="e">
        <f t="shared" si="10"/>
        <v>#REF!</v>
      </c>
      <c r="C128" s="1" t="e">
        <f t="shared" si="11"/>
        <v>#REF!</v>
      </c>
      <c r="D128" s="1" t="e">
        <f t="shared" si="12"/>
        <v>#REF!</v>
      </c>
      <c r="E128" s="2" t="e">
        <f t="shared" si="13"/>
        <v>#REF!</v>
      </c>
      <c r="F128" s="3" t="e">
        <f t="shared" si="14"/>
        <v>#REF!</v>
      </c>
    </row>
    <row r="129" spans="1:6">
      <c r="A129" t="e">
        <f>Updates!#REF!</f>
        <v>#REF!</v>
      </c>
      <c r="B129" t="e">
        <f t="shared" si="10"/>
        <v>#REF!</v>
      </c>
      <c r="C129" s="1" t="e">
        <f t="shared" si="11"/>
        <v>#REF!</v>
      </c>
      <c r="D129" s="1" t="e">
        <f t="shared" si="12"/>
        <v>#REF!</v>
      </c>
      <c r="E129" s="2" t="e">
        <f t="shared" si="13"/>
        <v>#REF!</v>
      </c>
      <c r="F129" s="3" t="e">
        <f t="shared" si="14"/>
        <v>#REF!</v>
      </c>
    </row>
    <row r="130" spans="1:6">
      <c r="A130" t="e">
        <f>Updates!#REF!</f>
        <v>#REF!</v>
      </c>
      <c r="B130" t="e">
        <f t="shared" si="10"/>
        <v>#REF!</v>
      </c>
      <c r="C130" s="1" t="e">
        <f t="shared" si="11"/>
        <v>#REF!</v>
      </c>
      <c r="D130" s="1" t="e">
        <f t="shared" si="12"/>
        <v>#REF!</v>
      </c>
      <c r="E130" s="2" t="e">
        <f t="shared" si="13"/>
        <v>#REF!</v>
      </c>
      <c r="F130" s="3" t="e">
        <f t="shared" si="14"/>
        <v>#REF!</v>
      </c>
    </row>
    <row r="131" spans="1:6">
      <c r="A131" t="e">
        <f>Updates!#REF!</f>
        <v>#REF!</v>
      </c>
      <c r="B131" t="e">
        <f t="shared" si="10"/>
        <v>#REF!</v>
      </c>
      <c r="C131" s="1" t="e">
        <f t="shared" si="11"/>
        <v>#REF!</v>
      </c>
      <c r="D131" s="1" t="e">
        <f t="shared" si="12"/>
        <v>#REF!</v>
      </c>
      <c r="E131" s="2" t="e">
        <f t="shared" si="13"/>
        <v>#REF!</v>
      </c>
      <c r="F131" s="3" t="e">
        <f t="shared" si="14"/>
        <v>#REF!</v>
      </c>
    </row>
    <row r="132" spans="1:6">
      <c r="A132" t="e">
        <f>Updates!#REF!</f>
        <v>#REF!</v>
      </c>
      <c r="B132" t="e">
        <f t="shared" si="10"/>
        <v>#REF!</v>
      </c>
      <c r="C132" s="1" t="e">
        <f t="shared" si="11"/>
        <v>#REF!</v>
      </c>
      <c r="D132" s="1" t="e">
        <f t="shared" si="12"/>
        <v>#REF!</v>
      </c>
      <c r="E132" s="2" t="e">
        <f t="shared" si="13"/>
        <v>#REF!</v>
      </c>
      <c r="F132" s="3" t="e">
        <f t="shared" si="14"/>
        <v>#REF!</v>
      </c>
    </row>
    <row r="133" spans="1:6">
      <c r="A133" t="e">
        <f>Updates!#REF!</f>
        <v>#REF!</v>
      </c>
      <c r="B133" t="e">
        <f t="shared" si="10"/>
        <v>#REF!</v>
      </c>
      <c r="C133" s="1" t="e">
        <f t="shared" si="11"/>
        <v>#REF!</v>
      </c>
      <c r="D133" s="1" t="e">
        <f t="shared" si="12"/>
        <v>#REF!</v>
      </c>
      <c r="E133" s="2" t="e">
        <f t="shared" si="13"/>
        <v>#REF!</v>
      </c>
      <c r="F133" s="3" t="e">
        <f t="shared" si="14"/>
        <v>#REF!</v>
      </c>
    </row>
    <row r="134" spans="1:6">
      <c r="A134" t="e">
        <f>Updates!#REF!</f>
        <v>#REF!</v>
      </c>
      <c r="B134" t="e">
        <f t="shared" si="10"/>
        <v>#REF!</v>
      </c>
      <c r="C134" s="1" t="e">
        <f t="shared" si="11"/>
        <v>#REF!</v>
      </c>
      <c r="D134" s="1" t="e">
        <f t="shared" si="12"/>
        <v>#REF!</v>
      </c>
      <c r="E134" s="2" t="e">
        <f t="shared" si="13"/>
        <v>#REF!</v>
      </c>
      <c r="F134" s="3" t="e">
        <f t="shared" si="14"/>
        <v>#REF!</v>
      </c>
    </row>
    <row r="135" spans="1:6">
      <c r="A135" t="e">
        <f>Updates!#REF!</f>
        <v>#REF!</v>
      </c>
      <c r="B135" t="e">
        <f t="shared" si="10"/>
        <v>#REF!</v>
      </c>
      <c r="C135" s="1" t="e">
        <f t="shared" si="11"/>
        <v>#REF!</v>
      </c>
      <c r="D135" s="1" t="e">
        <f t="shared" si="12"/>
        <v>#REF!</v>
      </c>
      <c r="E135" s="2" t="e">
        <f t="shared" si="13"/>
        <v>#REF!</v>
      </c>
      <c r="F135" s="3" t="e">
        <f t="shared" si="14"/>
        <v>#REF!</v>
      </c>
    </row>
    <row r="136" spans="1:6">
      <c r="A136" t="e">
        <f>Updates!#REF!</f>
        <v>#REF!</v>
      </c>
      <c r="B136" t="e">
        <f t="shared" si="10"/>
        <v>#REF!</v>
      </c>
      <c r="C136" s="1" t="e">
        <f t="shared" si="11"/>
        <v>#REF!</v>
      </c>
      <c r="D136" s="1" t="e">
        <f t="shared" si="12"/>
        <v>#REF!</v>
      </c>
      <c r="E136" s="2" t="e">
        <f t="shared" si="13"/>
        <v>#REF!</v>
      </c>
      <c r="F136" s="3" t="e">
        <f t="shared" si="14"/>
        <v>#REF!</v>
      </c>
    </row>
    <row r="137" spans="1:6">
      <c r="A137" t="e">
        <f>Updates!#REF!</f>
        <v>#REF!</v>
      </c>
      <c r="B137" t="e">
        <f t="shared" si="10"/>
        <v>#REF!</v>
      </c>
      <c r="C137" s="1" t="e">
        <f t="shared" si="11"/>
        <v>#REF!</v>
      </c>
      <c r="D137" s="1" t="e">
        <f t="shared" si="12"/>
        <v>#REF!</v>
      </c>
      <c r="E137" s="2" t="e">
        <f t="shared" si="13"/>
        <v>#REF!</v>
      </c>
      <c r="F137" s="3" t="e">
        <f t="shared" si="14"/>
        <v>#REF!</v>
      </c>
    </row>
    <row r="138" spans="1:6">
      <c r="A138" t="e">
        <f>Updates!#REF!</f>
        <v>#REF!</v>
      </c>
      <c r="B138" t="e">
        <f t="shared" si="10"/>
        <v>#REF!</v>
      </c>
      <c r="C138" s="1" t="e">
        <f t="shared" si="11"/>
        <v>#REF!</v>
      </c>
      <c r="D138" s="1" t="e">
        <f t="shared" si="12"/>
        <v>#REF!</v>
      </c>
      <c r="E138" s="2" t="e">
        <f t="shared" si="13"/>
        <v>#REF!</v>
      </c>
      <c r="F138" s="3" t="e">
        <f t="shared" si="14"/>
        <v>#REF!</v>
      </c>
    </row>
    <row r="139" spans="1:6">
      <c r="A139" t="e">
        <f>Updates!#REF!</f>
        <v>#REF!</v>
      </c>
      <c r="B139" t="e">
        <f t="shared" si="10"/>
        <v>#REF!</v>
      </c>
      <c r="C139" s="1" t="e">
        <f t="shared" si="11"/>
        <v>#REF!</v>
      </c>
      <c r="D139" s="1" t="e">
        <f t="shared" si="12"/>
        <v>#REF!</v>
      </c>
      <c r="E139" s="2" t="e">
        <f t="shared" si="13"/>
        <v>#REF!</v>
      </c>
      <c r="F139" s="3" t="e">
        <f t="shared" si="14"/>
        <v>#REF!</v>
      </c>
    </row>
    <row r="140" spans="1:6">
      <c r="A140" t="e">
        <f>Updates!#REF!</f>
        <v>#REF!</v>
      </c>
      <c r="B140" t="e">
        <f t="shared" si="10"/>
        <v>#REF!</v>
      </c>
      <c r="C140" s="1" t="e">
        <f t="shared" si="11"/>
        <v>#REF!</v>
      </c>
      <c r="D140" s="1" t="e">
        <f t="shared" si="12"/>
        <v>#REF!</v>
      </c>
      <c r="E140" s="2" t="e">
        <f t="shared" si="13"/>
        <v>#REF!</v>
      </c>
      <c r="F140" s="3" t="e">
        <f t="shared" si="14"/>
        <v>#REF!</v>
      </c>
    </row>
    <row r="141" spans="1:6">
      <c r="A141" t="e">
        <f>Updates!#REF!</f>
        <v>#REF!</v>
      </c>
      <c r="B141" t="e">
        <f t="shared" si="10"/>
        <v>#REF!</v>
      </c>
      <c r="C141" s="1" t="e">
        <f t="shared" si="11"/>
        <v>#REF!</v>
      </c>
      <c r="D141" s="1" t="e">
        <f t="shared" si="12"/>
        <v>#REF!</v>
      </c>
      <c r="E141" s="2" t="e">
        <f t="shared" si="13"/>
        <v>#REF!</v>
      </c>
      <c r="F141" s="3" t="e">
        <f t="shared" si="14"/>
        <v>#REF!</v>
      </c>
    </row>
    <row r="142" spans="1:6">
      <c r="A142" t="e">
        <f>Updates!#REF!</f>
        <v>#REF!</v>
      </c>
      <c r="B142" t="e">
        <f t="shared" ref="B142:B205" si="15">LEFT(A142,2)</f>
        <v>#REF!</v>
      </c>
      <c r="C142" s="1" t="e">
        <f t="shared" ref="C142:C205" si="16">RIGHT(A142,LEN(A142)-FIND(" ",A142))</f>
        <v>#REF!</v>
      </c>
      <c r="D142" s="1" t="e">
        <f t="shared" ref="D142:D205" si="17">LEFT(C142,8)</f>
        <v>#REF!</v>
      </c>
      <c r="E142" s="2" t="e">
        <f t="shared" ref="E142:E205" si="18">RIGHT(D142,LEN(D142)-FIND(" ",D142))</f>
        <v>#REF!</v>
      </c>
      <c r="F142" s="3" t="e">
        <f t="shared" ref="F142:F205" si="19">IFERROR(E142,D142)</f>
        <v>#REF!</v>
      </c>
    </row>
    <row r="143" spans="1:6">
      <c r="A143" t="e">
        <f>Updates!#REF!</f>
        <v>#REF!</v>
      </c>
      <c r="B143" t="e">
        <f t="shared" si="15"/>
        <v>#REF!</v>
      </c>
      <c r="C143" s="1" t="e">
        <f t="shared" si="16"/>
        <v>#REF!</v>
      </c>
      <c r="D143" s="1" t="e">
        <f t="shared" si="17"/>
        <v>#REF!</v>
      </c>
      <c r="E143" s="2" t="e">
        <f t="shared" si="18"/>
        <v>#REF!</v>
      </c>
      <c r="F143" s="3" t="e">
        <f t="shared" si="19"/>
        <v>#REF!</v>
      </c>
    </row>
    <row r="144" spans="1:6">
      <c r="A144" t="e">
        <f>Updates!#REF!</f>
        <v>#REF!</v>
      </c>
      <c r="B144" t="e">
        <f t="shared" si="15"/>
        <v>#REF!</v>
      </c>
      <c r="C144" s="1" t="e">
        <f t="shared" si="16"/>
        <v>#REF!</v>
      </c>
      <c r="D144" s="1" t="e">
        <f t="shared" si="17"/>
        <v>#REF!</v>
      </c>
      <c r="E144" s="2" t="e">
        <f t="shared" si="18"/>
        <v>#REF!</v>
      </c>
      <c r="F144" s="3" t="e">
        <f t="shared" si="19"/>
        <v>#REF!</v>
      </c>
    </row>
    <row r="145" spans="1:6">
      <c r="A145" t="e">
        <f>Updates!#REF!</f>
        <v>#REF!</v>
      </c>
      <c r="B145" t="e">
        <f t="shared" si="15"/>
        <v>#REF!</v>
      </c>
      <c r="C145" s="1" t="e">
        <f t="shared" si="16"/>
        <v>#REF!</v>
      </c>
      <c r="D145" s="1" t="e">
        <f t="shared" si="17"/>
        <v>#REF!</v>
      </c>
      <c r="E145" s="2" t="e">
        <f t="shared" si="18"/>
        <v>#REF!</v>
      </c>
      <c r="F145" s="3" t="e">
        <f t="shared" si="19"/>
        <v>#REF!</v>
      </c>
    </row>
    <row r="146" spans="1:6">
      <c r="A146" t="e">
        <f>Updates!#REF!</f>
        <v>#REF!</v>
      </c>
      <c r="B146" t="e">
        <f t="shared" si="15"/>
        <v>#REF!</v>
      </c>
      <c r="C146" s="1" t="e">
        <f t="shared" si="16"/>
        <v>#REF!</v>
      </c>
      <c r="D146" s="1" t="e">
        <f t="shared" si="17"/>
        <v>#REF!</v>
      </c>
      <c r="E146" s="2" t="e">
        <f t="shared" si="18"/>
        <v>#REF!</v>
      </c>
      <c r="F146" s="3" t="e">
        <f t="shared" si="19"/>
        <v>#REF!</v>
      </c>
    </row>
    <row r="147" spans="1:6">
      <c r="A147" t="e">
        <f>Updates!#REF!</f>
        <v>#REF!</v>
      </c>
      <c r="B147" t="e">
        <f t="shared" si="15"/>
        <v>#REF!</v>
      </c>
      <c r="C147" s="1" t="e">
        <f t="shared" si="16"/>
        <v>#REF!</v>
      </c>
      <c r="D147" s="1" t="e">
        <f t="shared" si="17"/>
        <v>#REF!</v>
      </c>
      <c r="E147" s="2" t="e">
        <f t="shared" si="18"/>
        <v>#REF!</v>
      </c>
      <c r="F147" s="3" t="e">
        <f t="shared" si="19"/>
        <v>#REF!</v>
      </c>
    </row>
    <row r="148" spans="1:6">
      <c r="A148" t="e">
        <f>Updates!#REF!</f>
        <v>#REF!</v>
      </c>
      <c r="B148" t="e">
        <f t="shared" si="15"/>
        <v>#REF!</v>
      </c>
      <c r="C148" s="1" t="e">
        <f t="shared" si="16"/>
        <v>#REF!</v>
      </c>
      <c r="D148" s="1" t="e">
        <f t="shared" si="17"/>
        <v>#REF!</v>
      </c>
      <c r="E148" s="2" t="e">
        <f t="shared" si="18"/>
        <v>#REF!</v>
      </c>
      <c r="F148" s="3" t="e">
        <f t="shared" si="19"/>
        <v>#REF!</v>
      </c>
    </row>
    <row r="149" spans="1:6">
      <c r="A149" t="e">
        <f>Updates!#REF!</f>
        <v>#REF!</v>
      </c>
      <c r="B149" t="e">
        <f t="shared" si="15"/>
        <v>#REF!</v>
      </c>
      <c r="C149" s="1" t="e">
        <f t="shared" si="16"/>
        <v>#REF!</v>
      </c>
      <c r="D149" s="1" t="e">
        <f t="shared" si="17"/>
        <v>#REF!</v>
      </c>
      <c r="E149" s="2" t="e">
        <f t="shared" si="18"/>
        <v>#REF!</v>
      </c>
      <c r="F149" s="3" t="e">
        <f t="shared" si="19"/>
        <v>#REF!</v>
      </c>
    </row>
    <row r="150" spans="1:6">
      <c r="A150" t="e">
        <f>Updates!#REF!</f>
        <v>#REF!</v>
      </c>
      <c r="B150" t="e">
        <f t="shared" si="15"/>
        <v>#REF!</v>
      </c>
      <c r="C150" s="1" t="e">
        <f t="shared" si="16"/>
        <v>#REF!</v>
      </c>
      <c r="D150" s="1" t="e">
        <f t="shared" si="17"/>
        <v>#REF!</v>
      </c>
      <c r="E150" s="2" t="e">
        <f t="shared" si="18"/>
        <v>#REF!</v>
      </c>
      <c r="F150" s="3" t="e">
        <f t="shared" si="19"/>
        <v>#REF!</v>
      </c>
    </row>
    <row r="151" spans="1:6">
      <c r="A151" t="e">
        <f>Updates!#REF!</f>
        <v>#REF!</v>
      </c>
      <c r="B151" t="e">
        <f t="shared" si="15"/>
        <v>#REF!</v>
      </c>
      <c r="C151" s="1" t="e">
        <f t="shared" si="16"/>
        <v>#REF!</v>
      </c>
      <c r="D151" s="1" t="e">
        <f t="shared" si="17"/>
        <v>#REF!</v>
      </c>
      <c r="E151" s="2" t="e">
        <f t="shared" si="18"/>
        <v>#REF!</v>
      </c>
      <c r="F151" s="3" t="e">
        <f t="shared" si="19"/>
        <v>#REF!</v>
      </c>
    </row>
    <row r="152" spans="1:6">
      <c r="A152" t="e">
        <f>Updates!#REF!</f>
        <v>#REF!</v>
      </c>
      <c r="B152" t="e">
        <f t="shared" si="15"/>
        <v>#REF!</v>
      </c>
      <c r="C152" s="1" t="e">
        <f t="shared" si="16"/>
        <v>#REF!</v>
      </c>
      <c r="D152" s="1" t="e">
        <f t="shared" si="17"/>
        <v>#REF!</v>
      </c>
      <c r="E152" s="2" t="e">
        <f t="shared" si="18"/>
        <v>#REF!</v>
      </c>
      <c r="F152" s="3" t="e">
        <f t="shared" si="19"/>
        <v>#REF!</v>
      </c>
    </row>
    <row r="153" spans="1:6">
      <c r="A153" t="e">
        <f>Updates!#REF!</f>
        <v>#REF!</v>
      </c>
      <c r="B153" t="e">
        <f t="shared" si="15"/>
        <v>#REF!</v>
      </c>
      <c r="C153" s="1" t="e">
        <f t="shared" si="16"/>
        <v>#REF!</v>
      </c>
      <c r="D153" s="1" t="e">
        <f t="shared" si="17"/>
        <v>#REF!</v>
      </c>
      <c r="E153" s="2" t="e">
        <f t="shared" si="18"/>
        <v>#REF!</v>
      </c>
      <c r="F153" s="3" t="e">
        <f t="shared" si="19"/>
        <v>#REF!</v>
      </c>
    </row>
    <row r="154" spans="1:6">
      <c r="A154" t="e">
        <f>Updates!#REF!</f>
        <v>#REF!</v>
      </c>
      <c r="B154" t="e">
        <f t="shared" si="15"/>
        <v>#REF!</v>
      </c>
      <c r="C154" s="1" t="e">
        <f t="shared" si="16"/>
        <v>#REF!</v>
      </c>
      <c r="D154" s="1" t="e">
        <f t="shared" si="17"/>
        <v>#REF!</v>
      </c>
      <c r="E154" s="2" t="e">
        <f t="shared" si="18"/>
        <v>#REF!</v>
      </c>
      <c r="F154" s="3" t="e">
        <f t="shared" si="19"/>
        <v>#REF!</v>
      </c>
    </row>
    <row r="155" spans="1:6">
      <c r="A155" t="e">
        <f>Updates!#REF!</f>
        <v>#REF!</v>
      </c>
      <c r="B155" t="e">
        <f t="shared" si="15"/>
        <v>#REF!</v>
      </c>
      <c r="C155" s="1" t="e">
        <f t="shared" si="16"/>
        <v>#REF!</v>
      </c>
      <c r="D155" s="1" t="e">
        <f t="shared" si="17"/>
        <v>#REF!</v>
      </c>
      <c r="E155" s="2" t="e">
        <f t="shared" si="18"/>
        <v>#REF!</v>
      </c>
      <c r="F155" s="3" t="e">
        <f t="shared" si="19"/>
        <v>#REF!</v>
      </c>
    </row>
    <row r="156" spans="1:6">
      <c r="A156" t="e">
        <f>Updates!#REF!</f>
        <v>#REF!</v>
      </c>
      <c r="B156" t="e">
        <f t="shared" si="15"/>
        <v>#REF!</v>
      </c>
      <c r="C156" s="1" t="e">
        <f t="shared" si="16"/>
        <v>#REF!</v>
      </c>
      <c r="D156" s="1" t="e">
        <f t="shared" si="17"/>
        <v>#REF!</v>
      </c>
      <c r="E156" s="2" t="e">
        <f t="shared" si="18"/>
        <v>#REF!</v>
      </c>
      <c r="F156" s="3" t="e">
        <f t="shared" si="19"/>
        <v>#REF!</v>
      </c>
    </row>
    <row r="157" spans="1:6">
      <c r="A157" t="e">
        <f>Updates!#REF!</f>
        <v>#REF!</v>
      </c>
      <c r="B157" t="e">
        <f t="shared" si="15"/>
        <v>#REF!</v>
      </c>
      <c r="C157" s="1" t="e">
        <f t="shared" si="16"/>
        <v>#REF!</v>
      </c>
      <c r="D157" s="1" t="e">
        <f t="shared" si="17"/>
        <v>#REF!</v>
      </c>
      <c r="E157" s="2" t="e">
        <f t="shared" si="18"/>
        <v>#REF!</v>
      </c>
      <c r="F157" s="3" t="e">
        <f t="shared" si="19"/>
        <v>#REF!</v>
      </c>
    </row>
    <row r="158" spans="1:6">
      <c r="A158" t="e">
        <f>Updates!#REF!</f>
        <v>#REF!</v>
      </c>
      <c r="B158" t="e">
        <f t="shared" si="15"/>
        <v>#REF!</v>
      </c>
      <c r="C158" s="1" t="e">
        <f t="shared" si="16"/>
        <v>#REF!</v>
      </c>
      <c r="D158" s="1" t="e">
        <f t="shared" si="17"/>
        <v>#REF!</v>
      </c>
      <c r="E158" s="2" t="e">
        <f t="shared" si="18"/>
        <v>#REF!</v>
      </c>
      <c r="F158" s="3" t="e">
        <f t="shared" si="19"/>
        <v>#REF!</v>
      </c>
    </row>
    <row r="159" spans="1:6">
      <c r="A159" t="e">
        <f>Updates!#REF!</f>
        <v>#REF!</v>
      </c>
      <c r="B159" t="e">
        <f t="shared" si="15"/>
        <v>#REF!</v>
      </c>
      <c r="C159" s="1" t="e">
        <f t="shared" si="16"/>
        <v>#REF!</v>
      </c>
      <c r="D159" s="1" t="e">
        <f t="shared" si="17"/>
        <v>#REF!</v>
      </c>
      <c r="E159" s="2" t="e">
        <f t="shared" si="18"/>
        <v>#REF!</v>
      </c>
      <c r="F159" s="3" t="e">
        <f t="shared" si="19"/>
        <v>#REF!</v>
      </c>
    </row>
    <row r="160" spans="1:6">
      <c r="A160" t="e">
        <f>Updates!#REF!</f>
        <v>#REF!</v>
      </c>
      <c r="B160" t="e">
        <f t="shared" si="15"/>
        <v>#REF!</v>
      </c>
      <c r="C160" s="1" t="e">
        <f t="shared" si="16"/>
        <v>#REF!</v>
      </c>
      <c r="D160" s="1" t="e">
        <f t="shared" si="17"/>
        <v>#REF!</v>
      </c>
      <c r="E160" s="2" t="e">
        <f t="shared" si="18"/>
        <v>#REF!</v>
      </c>
      <c r="F160" s="3" t="e">
        <f t="shared" si="19"/>
        <v>#REF!</v>
      </c>
    </row>
    <row r="161" spans="1:6">
      <c r="A161" t="e">
        <f>Updates!#REF!</f>
        <v>#REF!</v>
      </c>
      <c r="B161" t="e">
        <f t="shared" si="15"/>
        <v>#REF!</v>
      </c>
      <c r="C161" s="1" t="e">
        <f t="shared" si="16"/>
        <v>#REF!</v>
      </c>
      <c r="D161" s="1" t="e">
        <f t="shared" si="17"/>
        <v>#REF!</v>
      </c>
      <c r="E161" s="2" t="e">
        <f t="shared" si="18"/>
        <v>#REF!</v>
      </c>
      <c r="F161" s="3" t="e">
        <f t="shared" si="19"/>
        <v>#REF!</v>
      </c>
    </row>
    <row r="162" spans="1:6">
      <c r="A162" t="e">
        <f>Updates!#REF!</f>
        <v>#REF!</v>
      </c>
      <c r="B162" t="e">
        <f t="shared" si="15"/>
        <v>#REF!</v>
      </c>
      <c r="C162" s="1" t="e">
        <f t="shared" si="16"/>
        <v>#REF!</v>
      </c>
      <c r="D162" s="1" t="e">
        <f t="shared" si="17"/>
        <v>#REF!</v>
      </c>
      <c r="E162" s="2" t="e">
        <f t="shared" si="18"/>
        <v>#REF!</v>
      </c>
      <c r="F162" s="3" t="e">
        <f t="shared" si="19"/>
        <v>#REF!</v>
      </c>
    </row>
    <row r="163" spans="1:6">
      <c r="A163" t="e">
        <f>Updates!#REF!</f>
        <v>#REF!</v>
      </c>
      <c r="B163" t="e">
        <f t="shared" si="15"/>
        <v>#REF!</v>
      </c>
      <c r="C163" s="1" t="e">
        <f t="shared" si="16"/>
        <v>#REF!</v>
      </c>
      <c r="D163" s="1" t="e">
        <f t="shared" si="17"/>
        <v>#REF!</v>
      </c>
      <c r="E163" s="2" t="e">
        <f t="shared" si="18"/>
        <v>#REF!</v>
      </c>
      <c r="F163" s="3" t="e">
        <f t="shared" si="19"/>
        <v>#REF!</v>
      </c>
    </row>
    <row r="164" spans="1:6">
      <c r="A164" t="e">
        <f>Updates!#REF!</f>
        <v>#REF!</v>
      </c>
      <c r="B164" t="e">
        <f t="shared" si="15"/>
        <v>#REF!</v>
      </c>
      <c r="C164" s="1" t="e">
        <f t="shared" si="16"/>
        <v>#REF!</v>
      </c>
      <c r="D164" s="1" t="e">
        <f t="shared" si="17"/>
        <v>#REF!</v>
      </c>
      <c r="E164" s="2" t="e">
        <f t="shared" si="18"/>
        <v>#REF!</v>
      </c>
      <c r="F164" s="3" t="e">
        <f t="shared" si="19"/>
        <v>#REF!</v>
      </c>
    </row>
    <row r="165" spans="1:6">
      <c r="A165" t="e">
        <f>Updates!#REF!</f>
        <v>#REF!</v>
      </c>
      <c r="B165" t="e">
        <f t="shared" si="15"/>
        <v>#REF!</v>
      </c>
      <c r="C165" s="1" t="e">
        <f t="shared" si="16"/>
        <v>#REF!</v>
      </c>
      <c r="D165" s="1" t="e">
        <f t="shared" si="17"/>
        <v>#REF!</v>
      </c>
      <c r="E165" s="2" t="e">
        <f t="shared" si="18"/>
        <v>#REF!</v>
      </c>
      <c r="F165" s="3" t="e">
        <f t="shared" si="19"/>
        <v>#REF!</v>
      </c>
    </row>
    <row r="166" spans="1:6">
      <c r="A166" t="e">
        <f>Updates!#REF!</f>
        <v>#REF!</v>
      </c>
      <c r="B166" t="e">
        <f t="shared" si="15"/>
        <v>#REF!</v>
      </c>
      <c r="C166" s="1" t="e">
        <f t="shared" si="16"/>
        <v>#REF!</v>
      </c>
      <c r="D166" s="1" t="e">
        <f t="shared" si="17"/>
        <v>#REF!</v>
      </c>
      <c r="E166" s="2" t="e">
        <f t="shared" si="18"/>
        <v>#REF!</v>
      </c>
      <c r="F166" s="3" t="e">
        <f t="shared" si="19"/>
        <v>#REF!</v>
      </c>
    </row>
    <row r="167" spans="1:6">
      <c r="A167" t="e">
        <f>Updates!#REF!</f>
        <v>#REF!</v>
      </c>
      <c r="B167" t="e">
        <f t="shared" si="15"/>
        <v>#REF!</v>
      </c>
      <c r="C167" s="1" t="e">
        <f t="shared" si="16"/>
        <v>#REF!</v>
      </c>
      <c r="D167" s="1" t="e">
        <f t="shared" si="17"/>
        <v>#REF!</v>
      </c>
      <c r="E167" s="2" t="e">
        <f t="shared" si="18"/>
        <v>#REF!</v>
      </c>
      <c r="F167" s="3" t="e">
        <f t="shared" si="19"/>
        <v>#REF!</v>
      </c>
    </row>
    <row r="168" spans="1:6">
      <c r="A168" t="e">
        <f>Updates!#REF!</f>
        <v>#REF!</v>
      </c>
      <c r="B168" t="e">
        <f t="shared" si="15"/>
        <v>#REF!</v>
      </c>
      <c r="C168" s="1" t="e">
        <f t="shared" si="16"/>
        <v>#REF!</v>
      </c>
      <c r="D168" s="1" t="e">
        <f t="shared" si="17"/>
        <v>#REF!</v>
      </c>
      <c r="E168" s="2" t="e">
        <f t="shared" si="18"/>
        <v>#REF!</v>
      </c>
      <c r="F168" s="3" t="e">
        <f t="shared" si="19"/>
        <v>#REF!</v>
      </c>
    </row>
    <row r="169" spans="1:6">
      <c r="A169" t="e">
        <f>Updates!#REF!</f>
        <v>#REF!</v>
      </c>
      <c r="B169" t="e">
        <f t="shared" si="15"/>
        <v>#REF!</v>
      </c>
      <c r="C169" s="1" t="e">
        <f t="shared" si="16"/>
        <v>#REF!</v>
      </c>
      <c r="D169" s="1" t="e">
        <f t="shared" si="17"/>
        <v>#REF!</v>
      </c>
      <c r="E169" s="2" t="e">
        <f t="shared" si="18"/>
        <v>#REF!</v>
      </c>
      <c r="F169" s="3" t="e">
        <f t="shared" si="19"/>
        <v>#REF!</v>
      </c>
    </row>
    <row r="170" spans="1:6">
      <c r="A170" t="e">
        <f>Updates!#REF!</f>
        <v>#REF!</v>
      </c>
      <c r="B170" t="e">
        <f t="shared" si="15"/>
        <v>#REF!</v>
      </c>
      <c r="C170" s="1" t="e">
        <f t="shared" si="16"/>
        <v>#REF!</v>
      </c>
      <c r="D170" s="1" t="e">
        <f t="shared" si="17"/>
        <v>#REF!</v>
      </c>
      <c r="E170" s="2" t="e">
        <f t="shared" si="18"/>
        <v>#REF!</v>
      </c>
      <c r="F170" s="3" t="e">
        <f t="shared" si="19"/>
        <v>#REF!</v>
      </c>
    </row>
    <row r="171" spans="1:6">
      <c r="A171" t="e">
        <f>Updates!#REF!</f>
        <v>#REF!</v>
      </c>
      <c r="B171" t="e">
        <f t="shared" si="15"/>
        <v>#REF!</v>
      </c>
      <c r="C171" s="1" t="e">
        <f t="shared" si="16"/>
        <v>#REF!</v>
      </c>
      <c r="D171" s="1" t="e">
        <f t="shared" si="17"/>
        <v>#REF!</v>
      </c>
      <c r="E171" s="2" t="e">
        <f t="shared" si="18"/>
        <v>#REF!</v>
      </c>
      <c r="F171" s="3" t="e">
        <f t="shared" si="19"/>
        <v>#REF!</v>
      </c>
    </row>
    <row r="172" spans="1:6">
      <c r="A172" t="e">
        <f>Updates!#REF!</f>
        <v>#REF!</v>
      </c>
      <c r="B172" t="e">
        <f t="shared" si="15"/>
        <v>#REF!</v>
      </c>
      <c r="C172" s="1" t="e">
        <f t="shared" si="16"/>
        <v>#REF!</v>
      </c>
      <c r="D172" s="1" t="e">
        <f t="shared" si="17"/>
        <v>#REF!</v>
      </c>
      <c r="E172" s="2" t="e">
        <f t="shared" si="18"/>
        <v>#REF!</v>
      </c>
      <c r="F172" s="3" t="e">
        <f t="shared" si="19"/>
        <v>#REF!</v>
      </c>
    </row>
    <row r="173" spans="1:6">
      <c r="A173" t="e">
        <f>Updates!#REF!</f>
        <v>#REF!</v>
      </c>
      <c r="B173" t="e">
        <f t="shared" si="15"/>
        <v>#REF!</v>
      </c>
      <c r="C173" s="1" t="e">
        <f t="shared" si="16"/>
        <v>#REF!</v>
      </c>
      <c r="D173" s="1" t="e">
        <f t="shared" si="17"/>
        <v>#REF!</v>
      </c>
      <c r="E173" s="2" t="e">
        <f t="shared" si="18"/>
        <v>#REF!</v>
      </c>
      <c r="F173" s="3" t="e">
        <f t="shared" si="19"/>
        <v>#REF!</v>
      </c>
    </row>
    <row r="174" spans="1:6">
      <c r="A174" t="e">
        <f>Updates!#REF!</f>
        <v>#REF!</v>
      </c>
      <c r="B174" t="e">
        <f t="shared" si="15"/>
        <v>#REF!</v>
      </c>
      <c r="C174" s="1" t="e">
        <f t="shared" si="16"/>
        <v>#REF!</v>
      </c>
      <c r="D174" s="1" t="e">
        <f t="shared" si="17"/>
        <v>#REF!</v>
      </c>
      <c r="E174" s="2" t="e">
        <f t="shared" si="18"/>
        <v>#REF!</v>
      </c>
      <c r="F174" s="3" t="e">
        <f t="shared" si="19"/>
        <v>#REF!</v>
      </c>
    </row>
    <row r="175" spans="1:6">
      <c r="A175" t="e">
        <f>Updates!#REF!</f>
        <v>#REF!</v>
      </c>
      <c r="B175" t="e">
        <f t="shared" si="15"/>
        <v>#REF!</v>
      </c>
      <c r="C175" s="1" t="e">
        <f t="shared" si="16"/>
        <v>#REF!</v>
      </c>
      <c r="D175" s="1" t="e">
        <f t="shared" si="17"/>
        <v>#REF!</v>
      </c>
      <c r="E175" s="2" t="e">
        <f t="shared" si="18"/>
        <v>#REF!</v>
      </c>
      <c r="F175" s="3" t="e">
        <f t="shared" si="19"/>
        <v>#REF!</v>
      </c>
    </row>
    <row r="176" spans="1:6">
      <c r="A176" t="e">
        <f>Updates!#REF!</f>
        <v>#REF!</v>
      </c>
      <c r="B176" t="e">
        <f t="shared" si="15"/>
        <v>#REF!</v>
      </c>
      <c r="C176" s="1" t="e">
        <f t="shared" si="16"/>
        <v>#REF!</v>
      </c>
      <c r="D176" s="1" t="e">
        <f t="shared" si="17"/>
        <v>#REF!</v>
      </c>
      <c r="E176" s="2" t="e">
        <f t="shared" si="18"/>
        <v>#REF!</v>
      </c>
      <c r="F176" s="3" t="e">
        <f t="shared" si="19"/>
        <v>#REF!</v>
      </c>
    </row>
    <row r="177" spans="1:6">
      <c r="A177" t="e">
        <f>Updates!#REF!</f>
        <v>#REF!</v>
      </c>
      <c r="B177" t="e">
        <f t="shared" si="15"/>
        <v>#REF!</v>
      </c>
      <c r="C177" s="1" t="e">
        <f t="shared" si="16"/>
        <v>#REF!</v>
      </c>
      <c r="D177" s="1" t="e">
        <f t="shared" si="17"/>
        <v>#REF!</v>
      </c>
      <c r="E177" s="2" t="e">
        <f t="shared" si="18"/>
        <v>#REF!</v>
      </c>
      <c r="F177" s="3" t="e">
        <f t="shared" si="19"/>
        <v>#REF!</v>
      </c>
    </row>
    <row r="178" spans="1:6">
      <c r="A178" t="e">
        <f>Updates!#REF!</f>
        <v>#REF!</v>
      </c>
      <c r="B178" t="e">
        <f t="shared" si="15"/>
        <v>#REF!</v>
      </c>
      <c r="C178" s="1" t="e">
        <f t="shared" si="16"/>
        <v>#REF!</v>
      </c>
      <c r="D178" s="1" t="e">
        <f t="shared" si="17"/>
        <v>#REF!</v>
      </c>
      <c r="E178" s="2" t="e">
        <f t="shared" si="18"/>
        <v>#REF!</v>
      </c>
      <c r="F178" s="3" t="e">
        <f t="shared" si="19"/>
        <v>#REF!</v>
      </c>
    </row>
    <row r="179" spans="1:6">
      <c r="A179" t="e">
        <f>Updates!#REF!</f>
        <v>#REF!</v>
      </c>
      <c r="B179" t="e">
        <f t="shared" si="15"/>
        <v>#REF!</v>
      </c>
      <c r="C179" s="1" t="e">
        <f t="shared" si="16"/>
        <v>#REF!</v>
      </c>
      <c r="D179" s="1" t="e">
        <f t="shared" si="17"/>
        <v>#REF!</v>
      </c>
      <c r="E179" s="2" t="e">
        <f t="shared" si="18"/>
        <v>#REF!</v>
      </c>
      <c r="F179" s="3" t="e">
        <f t="shared" si="19"/>
        <v>#REF!</v>
      </c>
    </row>
    <row r="180" spans="1:6">
      <c r="A180" t="e">
        <f>Updates!#REF!</f>
        <v>#REF!</v>
      </c>
      <c r="B180" t="e">
        <f t="shared" si="15"/>
        <v>#REF!</v>
      </c>
      <c r="C180" s="1" t="e">
        <f t="shared" si="16"/>
        <v>#REF!</v>
      </c>
      <c r="D180" s="1" t="e">
        <f t="shared" si="17"/>
        <v>#REF!</v>
      </c>
      <c r="E180" s="2" t="e">
        <f t="shared" si="18"/>
        <v>#REF!</v>
      </c>
      <c r="F180" s="3" t="e">
        <f t="shared" si="19"/>
        <v>#REF!</v>
      </c>
    </row>
    <row r="181" spans="1:6">
      <c r="A181" t="e">
        <f>Updates!#REF!</f>
        <v>#REF!</v>
      </c>
      <c r="B181" t="e">
        <f t="shared" si="15"/>
        <v>#REF!</v>
      </c>
      <c r="C181" s="1" t="e">
        <f t="shared" si="16"/>
        <v>#REF!</v>
      </c>
      <c r="D181" s="1" t="e">
        <f t="shared" si="17"/>
        <v>#REF!</v>
      </c>
      <c r="E181" s="2" t="e">
        <f t="shared" si="18"/>
        <v>#REF!</v>
      </c>
      <c r="F181" s="3" t="e">
        <f t="shared" si="19"/>
        <v>#REF!</v>
      </c>
    </row>
    <row r="182" spans="1:6">
      <c r="A182" t="e">
        <f>Updates!#REF!</f>
        <v>#REF!</v>
      </c>
      <c r="B182" t="e">
        <f t="shared" si="15"/>
        <v>#REF!</v>
      </c>
      <c r="C182" s="1" t="e">
        <f t="shared" si="16"/>
        <v>#REF!</v>
      </c>
      <c r="D182" s="1" t="e">
        <f t="shared" si="17"/>
        <v>#REF!</v>
      </c>
      <c r="E182" s="2" t="e">
        <f t="shared" si="18"/>
        <v>#REF!</v>
      </c>
      <c r="F182" s="3" t="e">
        <f t="shared" si="19"/>
        <v>#REF!</v>
      </c>
    </row>
    <row r="183" spans="1:6">
      <c r="A183" t="e">
        <f>Updates!#REF!</f>
        <v>#REF!</v>
      </c>
      <c r="B183" t="e">
        <f t="shared" si="15"/>
        <v>#REF!</v>
      </c>
      <c r="C183" s="1" t="e">
        <f t="shared" si="16"/>
        <v>#REF!</v>
      </c>
      <c r="D183" s="1" t="e">
        <f t="shared" si="17"/>
        <v>#REF!</v>
      </c>
      <c r="E183" s="2" t="e">
        <f t="shared" si="18"/>
        <v>#REF!</v>
      </c>
      <c r="F183" s="3" t="e">
        <f t="shared" si="19"/>
        <v>#REF!</v>
      </c>
    </row>
    <row r="184" spans="1:6">
      <c r="A184" t="e">
        <f>Updates!#REF!</f>
        <v>#REF!</v>
      </c>
      <c r="B184" t="e">
        <f t="shared" si="15"/>
        <v>#REF!</v>
      </c>
      <c r="C184" s="1" t="e">
        <f t="shared" si="16"/>
        <v>#REF!</v>
      </c>
      <c r="D184" s="1" t="e">
        <f t="shared" si="17"/>
        <v>#REF!</v>
      </c>
      <c r="E184" s="2" t="e">
        <f t="shared" si="18"/>
        <v>#REF!</v>
      </c>
      <c r="F184" s="3" t="e">
        <f t="shared" si="19"/>
        <v>#REF!</v>
      </c>
    </row>
    <row r="185" spans="1:6">
      <c r="A185" t="e">
        <f>Updates!#REF!</f>
        <v>#REF!</v>
      </c>
      <c r="B185" t="e">
        <f t="shared" si="15"/>
        <v>#REF!</v>
      </c>
      <c r="C185" s="1" t="e">
        <f t="shared" si="16"/>
        <v>#REF!</v>
      </c>
      <c r="D185" s="1" t="e">
        <f t="shared" si="17"/>
        <v>#REF!</v>
      </c>
      <c r="E185" s="2" t="e">
        <f t="shared" si="18"/>
        <v>#REF!</v>
      </c>
      <c r="F185" s="3" t="e">
        <f t="shared" si="19"/>
        <v>#REF!</v>
      </c>
    </row>
    <row r="186" spans="1:6">
      <c r="A186" t="e">
        <f>Updates!#REF!</f>
        <v>#REF!</v>
      </c>
      <c r="B186" t="e">
        <f t="shared" si="15"/>
        <v>#REF!</v>
      </c>
      <c r="C186" s="1" t="e">
        <f t="shared" si="16"/>
        <v>#REF!</v>
      </c>
      <c r="D186" s="1" t="e">
        <f t="shared" si="17"/>
        <v>#REF!</v>
      </c>
      <c r="E186" s="2" t="e">
        <f t="shared" si="18"/>
        <v>#REF!</v>
      </c>
      <c r="F186" s="3" t="e">
        <f t="shared" si="19"/>
        <v>#REF!</v>
      </c>
    </row>
    <row r="187" spans="1:6">
      <c r="A187" t="e">
        <f>Updates!#REF!</f>
        <v>#REF!</v>
      </c>
      <c r="B187" t="e">
        <f t="shared" si="15"/>
        <v>#REF!</v>
      </c>
      <c r="C187" s="1" t="e">
        <f t="shared" si="16"/>
        <v>#REF!</v>
      </c>
      <c r="D187" s="1" t="e">
        <f t="shared" si="17"/>
        <v>#REF!</v>
      </c>
      <c r="E187" s="2" t="e">
        <f t="shared" si="18"/>
        <v>#REF!</v>
      </c>
      <c r="F187" s="3" t="e">
        <f t="shared" si="19"/>
        <v>#REF!</v>
      </c>
    </row>
    <row r="188" spans="1:6">
      <c r="A188" t="e">
        <f>Updates!#REF!</f>
        <v>#REF!</v>
      </c>
      <c r="B188" t="e">
        <f t="shared" si="15"/>
        <v>#REF!</v>
      </c>
      <c r="C188" s="1" t="e">
        <f t="shared" si="16"/>
        <v>#REF!</v>
      </c>
      <c r="D188" s="1" t="e">
        <f t="shared" si="17"/>
        <v>#REF!</v>
      </c>
      <c r="E188" s="2" t="e">
        <f t="shared" si="18"/>
        <v>#REF!</v>
      </c>
      <c r="F188" s="3" t="e">
        <f t="shared" si="19"/>
        <v>#REF!</v>
      </c>
    </row>
    <row r="189" spans="1:6">
      <c r="A189" t="e">
        <f>Updates!#REF!</f>
        <v>#REF!</v>
      </c>
      <c r="B189" t="e">
        <f t="shared" si="15"/>
        <v>#REF!</v>
      </c>
      <c r="C189" s="1" t="e">
        <f t="shared" si="16"/>
        <v>#REF!</v>
      </c>
      <c r="D189" s="1" t="e">
        <f t="shared" si="17"/>
        <v>#REF!</v>
      </c>
      <c r="E189" s="2" t="e">
        <f t="shared" si="18"/>
        <v>#REF!</v>
      </c>
      <c r="F189" s="3" t="e">
        <f t="shared" si="19"/>
        <v>#REF!</v>
      </c>
    </row>
    <row r="190" spans="1:6">
      <c r="A190" t="e">
        <f>Updates!#REF!</f>
        <v>#REF!</v>
      </c>
      <c r="B190" t="e">
        <f t="shared" si="15"/>
        <v>#REF!</v>
      </c>
      <c r="C190" s="1" t="e">
        <f t="shared" si="16"/>
        <v>#REF!</v>
      </c>
      <c r="D190" s="1" t="e">
        <f t="shared" si="17"/>
        <v>#REF!</v>
      </c>
      <c r="E190" s="2" t="e">
        <f t="shared" si="18"/>
        <v>#REF!</v>
      </c>
      <c r="F190" s="3" t="e">
        <f t="shared" si="19"/>
        <v>#REF!</v>
      </c>
    </row>
    <row r="191" spans="1:6">
      <c r="A191" t="e">
        <f>Updates!#REF!</f>
        <v>#REF!</v>
      </c>
      <c r="B191" t="e">
        <f t="shared" si="15"/>
        <v>#REF!</v>
      </c>
      <c r="C191" s="1" t="e">
        <f t="shared" si="16"/>
        <v>#REF!</v>
      </c>
      <c r="D191" s="1" t="e">
        <f t="shared" si="17"/>
        <v>#REF!</v>
      </c>
      <c r="E191" s="2" t="e">
        <f t="shared" si="18"/>
        <v>#REF!</v>
      </c>
      <c r="F191" s="3" t="e">
        <f t="shared" si="19"/>
        <v>#REF!</v>
      </c>
    </row>
    <row r="192" spans="1:6">
      <c r="A192" t="e">
        <f>Updates!#REF!</f>
        <v>#REF!</v>
      </c>
      <c r="B192" t="e">
        <f t="shared" si="15"/>
        <v>#REF!</v>
      </c>
      <c r="C192" s="1" t="e">
        <f t="shared" si="16"/>
        <v>#REF!</v>
      </c>
      <c r="D192" s="1" t="e">
        <f t="shared" si="17"/>
        <v>#REF!</v>
      </c>
      <c r="E192" s="2" t="e">
        <f t="shared" si="18"/>
        <v>#REF!</v>
      </c>
      <c r="F192" s="3" t="e">
        <f t="shared" si="19"/>
        <v>#REF!</v>
      </c>
    </row>
    <row r="193" spans="1:6">
      <c r="A193" t="e">
        <f>Updates!#REF!</f>
        <v>#REF!</v>
      </c>
      <c r="B193" t="e">
        <f t="shared" si="15"/>
        <v>#REF!</v>
      </c>
      <c r="C193" s="1" t="e">
        <f t="shared" si="16"/>
        <v>#REF!</v>
      </c>
      <c r="D193" s="1" t="e">
        <f t="shared" si="17"/>
        <v>#REF!</v>
      </c>
      <c r="E193" s="2" t="e">
        <f t="shared" si="18"/>
        <v>#REF!</v>
      </c>
      <c r="F193" s="3" t="e">
        <f t="shared" si="19"/>
        <v>#REF!</v>
      </c>
    </row>
    <row r="194" spans="1:6">
      <c r="A194" t="e">
        <f>Updates!#REF!</f>
        <v>#REF!</v>
      </c>
      <c r="B194" t="e">
        <f t="shared" si="15"/>
        <v>#REF!</v>
      </c>
      <c r="C194" s="1" t="e">
        <f t="shared" si="16"/>
        <v>#REF!</v>
      </c>
      <c r="D194" s="1" t="e">
        <f t="shared" si="17"/>
        <v>#REF!</v>
      </c>
      <c r="E194" s="2" t="e">
        <f t="shared" si="18"/>
        <v>#REF!</v>
      </c>
      <c r="F194" s="3" t="e">
        <f t="shared" si="19"/>
        <v>#REF!</v>
      </c>
    </row>
    <row r="195" spans="1:6">
      <c r="A195" t="e">
        <f>Updates!#REF!</f>
        <v>#REF!</v>
      </c>
      <c r="B195" t="e">
        <f t="shared" si="15"/>
        <v>#REF!</v>
      </c>
      <c r="C195" s="1" t="e">
        <f t="shared" si="16"/>
        <v>#REF!</v>
      </c>
      <c r="D195" s="1" t="e">
        <f t="shared" si="17"/>
        <v>#REF!</v>
      </c>
      <c r="E195" s="2" t="e">
        <f t="shared" si="18"/>
        <v>#REF!</v>
      </c>
      <c r="F195" s="3" t="e">
        <f t="shared" si="19"/>
        <v>#REF!</v>
      </c>
    </row>
    <row r="196" spans="1:6">
      <c r="A196" t="e">
        <f>Updates!#REF!</f>
        <v>#REF!</v>
      </c>
      <c r="B196" t="e">
        <f t="shared" si="15"/>
        <v>#REF!</v>
      </c>
      <c r="C196" s="1" t="e">
        <f t="shared" si="16"/>
        <v>#REF!</v>
      </c>
      <c r="D196" s="1" t="e">
        <f t="shared" si="17"/>
        <v>#REF!</v>
      </c>
      <c r="E196" s="2" t="e">
        <f t="shared" si="18"/>
        <v>#REF!</v>
      </c>
      <c r="F196" s="3" t="e">
        <f t="shared" si="19"/>
        <v>#REF!</v>
      </c>
    </row>
    <row r="197" spans="1:6">
      <c r="A197" t="e">
        <f>Updates!#REF!</f>
        <v>#REF!</v>
      </c>
      <c r="B197" t="e">
        <f t="shared" si="15"/>
        <v>#REF!</v>
      </c>
      <c r="C197" s="1" t="e">
        <f t="shared" si="16"/>
        <v>#REF!</v>
      </c>
      <c r="D197" s="1" t="e">
        <f t="shared" si="17"/>
        <v>#REF!</v>
      </c>
      <c r="E197" s="2" t="e">
        <f t="shared" si="18"/>
        <v>#REF!</v>
      </c>
      <c r="F197" s="3" t="e">
        <f t="shared" si="19"/>
        <v>#REF!</v>
      </c>
    </row>
    <row r="198" spans="1:6">
      <c r="A198" t="e">
        <f>Updates!#REF!</f>
        <v>#REF!</v>
      </c>
      <c r="B198" t="e">
        <f t="shared" si="15"/>
        <v>#REF!</v>
      </c>
      <c r="C198" s="1" t="e">
        <f t="shared" si="16"/>
        <v>#REF!</v>
      </c>
      <c r="D198" s="1" t="e">
        <f t="shared" si="17"/>
        <v>#REF!</v>
      </c>
      <c r="E198" s="2" t="e">
        <f t="shared" si="18"/>
        <v>#REF!</v>
      </c>
      <c r="F198" s="3" t="e">
        <f t="shared" si="19"/>
        <v>#REF!</v>
      </c>
    </row>
    <row r="199" spans="1:6">
      <c r="A199" t="e">
        <f>Updates!#REF!</f>
        <v>#REF!</v>
      </c>
      <c r="B199" t="e">
        <f t="shared" si="15"/>
        <v>#REF!</v>
      </c>
      <c r="C199" s="1" t="e">
        <f t="shared" si="16"/>
        <v>#REF!</v>
      </c>
      <c r="D199" s="1" t="e">
        <f t="shared" si="17"/>
        <v>#REF!</v>
      </c>
      <c r="E199" s="2" t="e">
        <f t="shared" si="18"/>
        <v>#REF!</v>
      </c>
      <c r="F199" s="3" t="e">
        <f t="shared" si="19"/>
        <v>#REF!</v>
      </c>
    </row>
    <row r="200" spans="1:6">
      <c r="A200" t="e">
        <f>Updates!#REF!</f>
        <v>#REF!</v>
      </c>
      <c r="B200" t="e">
        <f t="shared" si="15"/>
        <v>#REF!</v>
      </c>
      <c r="C200" s="1" t="e">
        <f t="shared" si="16"/>
        <v>#REF!</v>
      </c>
      <c r="D200" s="1" t="e">
        <f t="shared" si="17"/>
        <v>#REF!</v>
      </c>
      <c r="E200" s="2" t="e">
        <f t="shared" si="18"/>
        <v>#REF!</v>
      </c>
      <c r="F200" s="3" t="e">
        <f t="shared" si="19"/>
        <v>#REF!</v>
      </c>
    </row>
    <row r="201" spans="1:6">
      <c r="A201" t="e">
        <f>Updates!#REF!</f>
        <v>#REF!</v>
      </c>
      <c r="B201" t="e">
        <f t="shared" si="15"/>
        <v>#REF!</v>
      </c>
      <c r="C201" s="1" t="e">
        <f t="shared" si="16"/>
        <v>#REF!</v>
      </c>
      <c r="D201" s="1" t="e">
        <f t="shared" si="17"/>
        <v>#REF!</v>
      </c>
      <c r="E201" s="2" t="e">
        <f t="shared" si="18"/>
        <v>#REF!</v>
      </c>
      <c r="F201" s="3" t="e">
        <f t="shared" si="19"/>
        <v>#REF!</v>
      </c>
    </row>
    <row r="202" spans="1:6">
      <c r="A202" t="e">
        <f>Updates!#REF!</f>
        <v>#REF!</v>
      </c>
      <c r="B202" t="e">
        <f t="shared" si="15"/>
        <v>#REF!</v>
      </c>
      <c r="C202" s="1" t="e">
        <f t="shared" si="16"/>
        <v>#REF!</v>
      </c>
      <c r="D202" s="1" t="e">
        <f t="shared" si="17"/>
        <v>#REF!</v>
      </c>
      <c r="E202" s="2" t="e">
        <f t="shared" si="18"/>
        <v>#REF!</v>
      </c>
      <c r="F202" s="3" t="e">
        <f t="shared" si="19"/>
        <v>#REF!</v>
      </c>
    </row>
    <row r="203" spans="1:6">
      <c r="A203" t="e">
        <f>Updates!#REF!</f>
        <v>#REF!</v>
      </c>
      <c r="B203" t="e">
        <f t="shared" si="15"/>
        <v>#REF!</v>
      </c>
      <c r="C203" s="1" t="e">
        <f t="shared" si="16"/>
        <v>#REF!</v>
      </c>
      <c r="D203" s="1" t="e">
        <f t="shared" si="17"/>
        <v>#REF!</v>
      </c>
      <c r="E203" s="2" t="e">
        <f t="shared" si="18"/>
        <v>#REF!</v>
      </c>
      <c r="F203" s="3" t="e">
        <f t="shared" si="19"/>
        <v>#REF!</v>
      </c>
    </row>
    <row r="204" spans="1:6">
      <c r="A204" t="e">
        <f>Updates!#REF!</f>
        <v>#REF!</v>
      </c>
      <c r="B204" t="e">
        <f t="shared" si="15"/>
        <v>#REF!</v>
      </c>
      <c r="C204" s="1" t="e">
        <f t="shared" si="16"/>
        <v>#REF!</v>
      </c>
      <c r="D204" s="1" t="e">
        <f t="shared" si="17"/>
        <v>#REF!</v>
      </c>
      <c r="E204" s="2" t="e">
        <f t="shared" si="18"/>
        <v>#REF!</v>
      </c>
      <c r="F204" s="3" t="e">
        <f t="shared" si="19"/>
        <v>#REF!</v>
      </c>
    </row>
    <row r="205" spans="1:6">
      <c r="A205" t="e">
        <f>Updates!#REF!</f>
        <v>#REF!</v>
      </c>
      <c r="B205" t="e">
        <f t="shared" si="15"/>
        <v>#REF!</v>
      </c>
      <c r="C205" s="1" t="e">
        <f t="shared" si="16"/>
        <v>#REF!</v>
      </c>
      <c r="D205" s="1" t="e">
        <f t="shared" si="17"/>
        <v>#REF!</v>
      </c>
      <c r="E205" s="2" t="e">
        <f t="shared" si="18"/>
        <v>#REF!</v>
      </c>
      <c r="F205" s="3" t="e">
        <f t="shared" si="19"/>
        <v>#REF!</v>
      </c>
    </row>
    <row r="206" spans="1:6">
      <c r="A206" t="e">
        <f>Updates!#REF!</f>
        <v>#REF!</v>
      </c>
      <c r="B206" t="e">
        <f t="shared" ref="B206:B269" si="20">LEFT(A206,2)</f>
        <v>#REF!</v>
      </c>
      <c r="C206" s="1" t="e">
        <f t="shared" ref="C206:C269" si="21">RIGHT(A206,LEN(A206)-FIND(" ",A206))</f>
        <v>#REF!</v>
      </c>
      <c r="D206" s="1" t="e">
        <f t="shared" ref="D206:D269" si="22">LEFT(C206,8)</f>
        <v>#REF!</v>
      </c>
      <c r="E206" s="2" t="e">
        <f t="shared" ref="E206:E269" si="23">RIGHT(D206,LEN(D206)-FIND(" ",D206))</f>
        <v>#REF!</v>
      </c>
      <c r="F206" s="3" t="e">
        <f t="shared" ref="F206:F269" si="24">IFERROR(E206,D206)</f>
        <v>#REF!</v>
      </c>
    </row>
    <row r="207" spans="1:6">
      <c r="A207" t="e">
        <f>Updates!#REF!</f>
        <v>#REF!</v>
      </c>
      <c r="B207" t="e">
        <f t="shared" si="20"/>
        <v>#REF!</v>
      </c>
      <c r="C207" s="1" t="e">
        <f t="shared" si="21"/>
        <v>#REF!</v>
      </c>
      <c r="D207" s="1" t="e">
        <f t="shared" si="22"/>
        <v>#REF!</v>
      </c>
      <c r="E207" s="2" t="e">
        <f t="shared" si="23"/>
        <v>#REF!</v>
      </c>
      <c r="F207" s="3" t="e">
        <f t="shared" si="24"/>
        <v>#REF!</v>
      </c>
    </row>
    <row r="208" spans="1:6">
      <c r="A208" t="e">
        <f>Updates!#REF!</f>
        <v>#REF!</v>
      </c>
      <c r="B208" t="e">
        <f t="shared" si="20"/>
        <v>#REF!</v>
      </c>
      <c r="C208" s="1" t="e">
        <f t="shared" si="21"/>
        <v>#REF!</v>
      </c>
      <c r="D208" s="1" t="e">
        <f t="shared" si="22"/>
        <v>#REF!</v>
      </c>
      <c r="E208" s="2" t="e">
        <f t="shared" si="23"/>
        <v>#REF!</v>
      </c>
      <c r="F208" s="3" t="e">
        <f t="shared" si="24"/>
        <v>#REF!</v>
      </c>
    </row>
    <row r="209" spans="1:6">
      <c r="A209" t="e">
        <f>Updates!#REF!</f>
        <v>#REF!</v>
      </c>
      <c r="B209" t="e">
        <f t="shared" si="20"/>
        <v>#REF!</v>
      </c>
      <c r="C209" s="1" t="e">
        <f t="shared" si="21"/>
        <v>#REF!</v>
      </c>
      <c r="D209" s="1" t="e">
        <f t="shared" si="22"/>
        <v>#REF!</v>
      </c>
      <c r="E209" s="2" t="e">
        <f t="shared" si="23"/>
        <v>#REF!</v>
      </c>
      <c r="F209" s="3" t="e">
        <f t="shared" si="24"/>
        <v>#REF!</v>
      </c>
    </row>
    <row r="210" spans="1:6">
      <c r="A210" t="e">
        <f>Updates!#REF!</f>
        <v>#REF!</v>
      </c>
      <c r="B210" t="e">
        <f t="shared" si="20"/>
        <v>#REF!</v>
      </c>
      <c r="C210" s="1" t="e">
        <f t="shared" si="21"/>
        <v>#REF!</v>
      </c>
      <c r="D210" s="1" t="e">
        <f t="shared" si="22"/>
        <v>#REF!</v>
      </c>
      <c r="E210" s="2" t="e">
        <f t="shared" si="23"/>
        <v>#REF!</v>
      </c>
      <c r="F210" s="3" t="e">
        <f t="shared" si="24"/>
        <v>#REF!</v>
      </c>
    </row>
    <row r="211" spans="1:6">
      <c r="A211" t="e">
        <f>Updates!#REF!</f>
        <v>#REF!</v>
      </c>
      <c r="B211" t="e">
        <f t="shared" si="20"/>
        <v>#REF!</v>
      </c>
      <c r="C211" s="1" t="e">
        <f t="shared" si="21"/>
        <v>#REF!</v>
      </c>
      <c r="D211" s="1" t="e">
        <f t="shared" si="22"/>
        <v>#REF!</v>
      </c>
      <c r="E211" s="2" t="e">
        <f t="shared" si="23"/>
        <v>#REF!</v>
      </c>
      <c r="F211" s="3" t="e">
        <f t="shared" si="24"/>
        <v>#REF!</v>
      </c>
    </row>
    <row r="212" spans="1:6">
      <c r="A212" t="e">
        <f>Updates!#REF!</f>
        <v>#REF!</v>
      </c>
      <c r="B212" t="e">
        <f t="shared" si="20"/>
        <v>#REF!</v>
      </c>
      <c r="C212" s="1" t="e">
        <f t="shared" si="21"/>
        <v>#REF!</v>
      </c>
      <c r="D212" s="1" t="e">
        <f t="shared" si="22"/>
        <v>#REF!</v>
      </c>
      <c r="E212" s="2" t="e">
        <f t="shared" si="23"/>
        <v>#REF!</v>
      </c>
      <c r="F212" s="3" t="e">
        <f t="shared" si="24"/>
        <v>#REF!</v>
      </c>
    </row>
    <row r="213" spans="1:6">
      <c r="A213" t="e">
        <f>Updates!#REF!</f>
        <v>#REF!</v>
      </c>
      <c r="B213" t="e">
        <f t="shared" si="20"/>
        <v>#REF!</v>
      </c>
      <c r="C213" s="1" t="e">
        <f t="shared" si="21"/>
        <v>#REF!</v>
      </c>
      <c r="D213" s="1" t="e">
        <f t="shared" si="22"/>
        <v>#REF!</v>
      </c>
      <c r="E213" s="2" t="e">
        <f t="shared" si="23"/>
        <v>#REF!</v>
      </c>
      <c r="F213" s="3" t="e">
        <f t="shared" si="24"/>
        <v>#REF!</v>
      </c>
    </row>
    <row r="214" spans="1:6">
      <c r="A214" t="e">
        <f>Updates!#REF!</f>
        <v>#REF!</v>
      </c>
      <c r="B214" t="e">
        <f t="shared" si="20"/>
        <v>#REF!</v>
      </c>
      <c r="C214" s="1" t="e">
        <f t="shared" si="21"/>
        <v>#REF!</v>
      </c>
      <c r="D214" s="1" t="e">
        <f t="shared" si="22"/>
        <v>#REF!</v>
      </c>
      <c r="E214" s="2" t="e">
        <f t="shared" si="23"/>
        <v>#REF!</v>
      </c>
      <c r="F214" s="3" t="e">
        <f t="shared" si="24"/>
        <v>#REF!</v>
      </c>
    </row>
    <row r="215" spans="1:6">
      <c r="A215" t="e">
        <f>Updates!#REF!</f>
        <v>#REF!</v>
      </c>
      <c r="B215" t="e">
        <f t="shared" si="20"/>
        <v>#REF!</v>
      </c>
      <c r="C215" s="1" t="e">
        <f t="shared" si="21"/>
        <v>#REF!</v>
      </c>
      <c r="D215" s="1" t="e">
        <f t="shared" si="22"/>
        <v>#REF!</v>
      </c>
      <c r="E215" s="2" t="e">
        <f t="shared" si="23"/>
        <v>#REF!</v>
      </c>
      <c r="F215" s="3" t="e">
        <f t="shared" si="24"/>
        <v>#REF!</v>
      </c>
    </row>
    <row r="216" spans="1:6">
      <c r="A216" t="e">
        <f>Updates!#REF!</f>
        <v>#REF!</v>
      </c>
      <c r="B216" t="e">
        <f t="shared" si="20"/>
        <v>#REF!</v>
      </c>
      <c r="C216" s="1" t="e">
        <f t="shared" si="21"/>
        <v>#REF!</v>
      </c>
      <c r="D216" s="1" t="e">
        <f t="shared" si="22"/>
        <v>#REF!</v>
      </c>
      <c r="E216" s="2" t="e">
        <f t="shared" si="23"/>
        <v>#REF!</v>
      </c>
      <c r="F216" s="3" t="e">
        <f t="shared" si="24"/>
        <v>#REF!</v>
      </c>
    </row>
    <row r="217" spans="1:6">
      <c r="A217" t="e">
        <f>Updates!#REF!</f>
        <v>#REF!</v>
      </c>
      <c r="B217" t="e">
        <f t="shared" si="20"/>
        <v>#REF!</v>
      </c>
      <c r="C217" s="1" t="e">
        <f t="shared" si="21"/>
        <v>#REF!</v>
      </c>
      <c r="D217" s="1" t="e">
        <f t="shared" si="22"/>
        <v>#REF!</v>
      </c>
      <c r="E217" s="2" t="e">
        <f t="shared" si="23"/>
        <v>#REF!</v>
      </c>
      <c r="F217" s="3" t="e">
        <f t="shared" si="24"/>
        <v>#REF!</v>
      </c>
    </row>
    <row r="218" spans="1:6">
      <c r="A218" t="e">
        <f>Updates!#REF!</f>
        <v>#REF!</v>
      </c>
      <c r="B218" t="e">
        <f t="shared" si="20"/>
        <v>#REF!</v>
      </c>
      <c r="C218" s="1" t="e">
        <f t="shared" si="21"/>
        <v>#REF!</v>
      </c>
      <c r="D218" s="1" t="e">
        <f t="shared" si="22"/>
        <v>#REF!</v>
      </c>
      <c r="E218" s="2" t="e">
        <f t="shared" si="23"/>
        <v>#REF!</v>
      </c>
      <c r="F218" s="3" t="e">
        <f t="shared" si="24"/>
        <v>#REF!</v>
      </c>
    </row>
    <row r="219" spans="1:6">
      <c r="A219" t="e">
        <f>Updates!#REF!</f>
        <v>#REF!</v>
      </c>
      <c r="B219" t="e">
        <f t="shared" si="20"/>
        <v>#REF!</v>
      </c>
      <c r="C219" s="1" t="e">
        <f t="shared" si="21"/>
        <v>#REF!</v>
      </c>
      <c r="D219" s="1" t="e">
        <f t="shared" si="22"/>
        <v>#REF!</v>
      </c>
      <c r="E219" s="2" t="e">
        <f t="shared" si="23"/>
        <v>#REF!</v>
      </c>
      <c r="F219" s="3" t="e">
        <f t="shared" si="24"/>
        <v>#REF!</v>
      </c>
    </row>
    <row r="220" spans="1:6">
      <c r="A220" t="e">
        <f>Updates!#REF!</f>
        <v>#REF!</v>
      </c>
      <c r="B220" t="e">
        <f t="shared" si="20"/>
        <v>#REF!</v>
      </c>
      <c r="C220" s="1" t="e">
        <f t="shared" si="21"/>
        <v>#REF!</v>
      </c>
      <c r="D220" s="1" t="e">
        <f t="shared" si="22"/>
        <v>#REF!</v>
      </c>
      <c r="E220" s="2" t="e">
        <f t="shared" si="23"/>
        <v>#REF!</v>
      </c>
      <c r="F220" s="3" t="e">
        <f t="shared" si="24"/>
        <v>#REF!</v>
      </c>
    </row>
    <row r="221" spans="1:6">
      <c r="A221" t="e">
        <f>Updates!#REF!</f>
        <v>#REF!</v>
      </c>
      <c r="B221" t="e">
        <f t="shared" si="20"/>
        <v>#REF!</v>
      </c>
      <c r="C221" s="1" t="e">
        <f t="shared" si="21"/>
        <v>#REF!</v>
      </c>
      <c r="D221" s="1" t="e">
        <f t="shared" si="22"/>
        <v>#REF!</v>
      </c>
      <c r="E221" s="2" t="e">
        <f t="shared" si="23"/>
        <v>#REF!</v>
      </c>
      <c r="F221" s="3" t="e">
        <f t="shared" si="24"/>
        <v>#REF!</v>
      </c>
    </row>
    <row r="222" spans="1:6">
      <c r="A222" t="e">
        <f>Updates!#REF!</f>
        <v>#REF!</v>
      </c>
      <c r="B222" t="e">
        <f t="shared" si="20"/>
        <v>#REF!</v>
      </c>
      <c r="C222" s="1" t="e">
        <f t="shared" si="21"/>
        <v>#REF!</v>
      </c>
      <c r="D222" s="1" t="e">
        <f t="shared" si="22"/>
        <v>#REF!</v>
      </c>
      <c r="E222" s="2" t="e">
        <f t="shared" si="23"/>
        <v>#REF!</v>
      </c>
      <c r="F222" s="3" t="e">
        <f t="shared" si="24"/>
        <v>#REF!</v>
      </c>
    </row>
    <row r="223" spans="1:6">
      <c r="A223" t="e">
        <f>Updates!#REF!</f>
        <v>#REF!</v>
      </c>
      <c r="B223" t="e">
        <f t="shared" si="20"/>
        <v>#REF!</v>
      </c>
      <c r="C223" s="1" t="e">
        <f t="shared" si="21"/>
        <v>#REF!</v>
      </c>
      <c r="D223" s="1" t="e">
        <f t="shared" si="22"/>
        <v>#REF!</v>
      </c>
      <c r="E223" s="2" t="e">
        <f t="shared" si="23"/>
        <v>#REF!</v>
      </c>
      <c r="F223" s="3" t="e">
        <f t="shared" si="24"/>
        <v>#REF!</v>
      </c>
    </row>
    <row r="224" spans="1:6">
      <c r="A224" t="e">
        <f>Updates!#REF!</f>
        <v>#REF!</v>
      </c>
      <c r="B224" t="e">
        <f t="shared" si="20"/>
        <v>#REF!</v>
      </c>
      <c r="C224" s="1" t="e">
        <f t="shared" si="21"/>
        <v>#REF!</v>
      </c>
      <c r="D224" s="1" t="e">
        <f t="shared" si="22"/>
        <v>#REF!</v>
      </c>
      <c r="E224" s="2" t="e">
        <f t="shared" si="23"/>
        <v>#REF!</v>
      </c>
      <c r="F224" s="3" t="e">
        <f t="shared" si="24"/>
        <v>#REF!</v>
      </c>
    </row>
    <row r="225" spans="1:6">
      <c r="A225" t="e">
        <f>Updates!#REF!</f>
        <v>#REF!</v>
      </c>
      <c r="B225" t="e">
        <f t="shared" si="20"/>
        <v>#REF!</v>
      </c>
      <c r="C225" s="1" t="e">
        <f t="shared" si="21"/>
        <v>#REF!</v>
      </c>
      <c r="D225" s="1" t="e">
        <f t="shared" si="22"/>
        <v>#REF!</v>
      </c>
      <c r="E225" s="2" t="e">
        <f t="shared" si="23"/>
        <v>#REF!</v>
      </c>
      <c r="F225" s="3" t="e">
        <f t="shared" si="24"/>
        <v>#REF!</v>
      </c>
    </row>
    <row r="226" spans="1:6">
      <c r="A226" t="e">
        <f>Updates!#REF!</f>
        <v>#REF!</v>
      </c>
      <c r="B226" t="e">
        <f t="shared" si="20"/>
        <v>#REF!</v>
      </c>
      <c r="C226" s="1" t="e">
        <f t="shared" si="21"/>
        <v>#REF!</v>
      </c>
      <c r="D226" s="1" t="e">
        <f t="shared" si="22"/>
        <v>#REF!</v>
      </c>
      <c r="E226" s="2" t="e">
        <f t="shared" si="23"/>
        <v>#REF!</v>
      </c>
      <c r="F226" s="3" t="e">
        <f t="shared" si="24"/>
        <v>#REF!</v>
      </c>
    </row>
    <row r="227" spans="1:6">
      <c r="A227" t="e">
        <f>Updates!#REF!</f>
        <v>#REF!</v>
      </c>
      <c r="B227" t="e">
        <f t="shared" si="20"/>
        <v>#REF!</v>
      </c>
      <c r="C227" s="1" t="e">
        <f t="shared" si="21"/>
        <v>#REF!</v>
      </c>
      <c r="D227" s="1" t="e">
        <f t="shared" si="22"/>
        <v>#REF!</v>
      </c>
      <c r="E227" s="2" t="e">
        <f t="shared" si="23"/>
        <v>#REF!</v>
      </c>
      <c r="F227" s="3" t="e">
        <f t="shared" si="24"/>
        <v>#REF!</v>
      </c>
    </row>
    <row r="228" spans="1:6">
      <c r="A228" t="e">
        <f>Updates!#REF!</f>
        <v>#REF!</v>
      </c>
      <c r="B228" t="e">
        <f t="shared" si="20"/>
        <v>#REF!</v>
      </c>
      <c r="C228" s="1" t="e">
        <f t="shared" si="21"/>
        <v>#REF!</v>
      </c>
      <c r="D228" s="1" t="e">
        <f t="shared" si="22"/>
        <v>#REF!</v>
      </c>
      <c r="E228" s="2" t="e">
        <f t="shared" si="23"/>
        <v>#REF!</v>
      </c>
      <c r="F228" s="3" t="e">
        <f t="shared" si="24"/>
        <v>#REF!</v>
      </c>
    </row>
    <row r="229" spans="1:6">
      <c r="A229" t="e">
        <f>Updates!#REF!</f>
        <v>#REF!</v>
      </c>
      <c r="B229" t="e">
        <f t="shared" si="20"/>
        <v>#REF!</v>
      </c>
      <c r="C229" s="1" t="e">
        <f t="shared" si="21"/>
        <v>#REF!</v>
      </c>
      <c r="D229" s="1" t="e">
        <f t="shared" si="22"/>
        <v>#REF!</v>
      </c>
      <c r="E229" s="2" t="e">
        <f t="shared" si="23"/>
        <v>#REF!</v>
      </c>
      <c r="F229" s="3" t="e">
        <f t="shared" si="24"/>
        <v>#REF!</v>
      </c>
    </row>
    <row r="230" spans="1:6">
      <c r="A230" t="e">
        <f>Updates!#REF!</f>
        <v>#REF!</v>
      </c>
      <c r="B230" t="e">
        <f t="shared" si="20"/>
        <v>#REF!</v>
      </c>
      <c r="C230" s="1" t="e">
        <f t="shared" si="21"/>
        <v>#REF!</v>
      </c>
      <c r="D230" s="1" t="e">
        <f t="shared" si="22"/>
        <v>#REF!</v>
      </c>
      <c r="E230" s="2" t="e">
        <f t="shared" si="23"/>
        <v>#REF!</v>
      </c>
      <c r="F230" s="3" t="e">
        <f t="shared" si="24"/>
        <v>#REF!</v>
      </c>
    </row>
    <row r="231" spans="1:6">
      <c r="A231" t="e">
        <f>Updates!#REF!</f>
        <v>#REF!</v>
      </c>
      <c r="B231" t="e">
        <f t="shared" si="20"/>
        <v>#REF!</v>
      </c>
      <c r="C231" s="1" t="e">
        <f t="shared" si="21"/>
        <v>#REF!</v>
      </c>
      <c r="D231" s="1" t="e">
        <f t="shared" si="22"/>
        <v>#REF!</v>
      </c>
      <c r="E231" s="2" t="e">
        <f t="shared" si="23"/>
        <v>#REF!</v>
      </c>
      <c r="F231" s="3" t="e">
        <f t="shared" si="24"/>
        <v>#REF!</v>
      </c>
    </row>
    <row r="232" spans="1:6">
      <c r="A232" t="e">
        <f>Updates!#REF!</f>
        <v>#REF!</v>
      </c>
      <c r="B232" t="e">
        <f t="shared" si="20"/>
        <v>#REF!</v>
      </c>
      <c r="C232" s="1" t="e">
        <f t="shared" si="21"/>
        <v>#REF!</v>
      </c>
      <c r="D232" s="1" t="e">
        <f t="shared" si="22"/>
        <v>#REF!</v>
      </c>
      <c r="E232" s="2" t="e">
        <f t="shared" si="23"/>
        <v>#REF!</v>
      </c>
      <c r="F232" s="3" t="e">
        <f t="shared" si="24"/>
        <v>#REF!</v>
      </c>
    </row>
    <row r="233" spans="1:6">
      <c r="A233" t="e">
        <f>Updates!#REF!</f>
        <v>#REF!</v>
      </c>
      <c r="B233" t="e">
        <f t="shared" si="20"/>
        <v>#REF!</v>
      </c>
      <c r="C233" s="1" t="e">
        <f t="shared" si="21"/>
        <v>#REF!</v>
      </c>
      <c r="D233" s="1" t="e">
        <f t="shared" si="22"/>
        <v>#REF!</v>
      </c>
      <c r="E233" s="2" t="e">
        <f t="shared" si="23"/>
        <v>#REF!</v>
      </c>
      <c r="F233" s="3" t="e">
        <f t="shared" si="24"/>
        <v>#REF!</v>
      </c>
    </row>
    <row r="234" spans="1:6">
      <c r="A234" t="e">
        <f>Updates!#REF!</f>
        <v>#REF!</v>
      </c>
      <c r="B234" t="e">
        <f t="shared" si="20"/>
        <v>#REF!</v>
      </c>
      <c r="C234" s="1" t="e">
        <f t="shared" si="21"/>
        <v>#REF!</v>
      </c>
      <c r="D234" s="1" t="e">
        <f t="shared" si="22"/>
        <v>#REF!</v>
      </c>
      <c r="E234" s="2" t="e">
        <f t="shared" si="23"/>
        <v>#REF!</v>
      </c>
      <c r="F234" s="3" t="e">
        <f t="shared" si="24"/>
        <v>#REF!</v>
      </c>
    </row>
    <row r="235" spans="1:6">
      <c r="A235" t="e">
        <f>Updates!#REF!</f>
        <v>#REF!</v>
      </c>
      <c r="B235" t="e">
        <f t="shared" si="20"/>
        <v>#REF!</v>
      </c>
      <c r="C235" s="1" t="e">
        <f t="shared" si="21"/>
        <v>#REF!</v>
      </c>
      <c r="D235" s="1" t="e">
        <f t="shared" si="22"/>
        <v>#REF!</v>
      </c>
      <c r="E235" s="2" t="e">
        <f t="shared" si="23"/>
        <v>#REF!</v>
      </c>
      <c r="F235" s="3" t="e">
        <f t="shared" si="24"/>
        <v>#REF!</v>
      </c>
    </row>
    <row r="236" spans="1:6">
      <c r="A236" t="e">
        <f>Updates!#REF!</f>
        <v>#REF!</v>
      </c>
      <c r="B236" t="e">
        <f t="shared" si="20"/>
        <v>#REF!</v>
      </c>
      <c r="C236" s="1" t="e">
        <f t="shared" si="21"/>
        <v>#REF!</v>
      </c>
      <c r="D236" s="1" t="e">
        <f t="shared" si="22"/>
        <v>#REF!</v>
      </c>
      <c r="E236" s="2" t="e">
        <f t="shared" si="23"/>
        <v>#REF!</v>
      </c>
      <c r="F236" s="3" t="e">
        <f t="shared" si="24"/>
        <v>#REF!</v>
      </c>
    </row>
    <row r="237" spans="1:6">
      <c r="A237" t="e">
        <f>Updates!#REF!</f>
        <v>#REF!</v>
      </c>
      <c r="B237" t="e">
        <f t="shared" si="20"/>
        <v>#REF!</v>
      </c>
      <c r="C237" s="1" t="e">
        <f t="shared" si="21"/>
        <v>#REF!</v>
      </c>
      <c r="D237" s="1" t="e">
        <f t="shared" si="22"/>
        <v>#REF!</v>
      </c>
      <c r="E237" s="2" t="e">
        <f t="shared" si="23"/>
        <v>#REF!</v>
      </c>
      <c r="F237" s="3" t="e">
        <f t="shared" si="24"/>
        <v>#REF!</v>
      </c>
    </row>
    <row r="238" spans="1:6">
      <c r="A238" t="e">
        <f>Updates!#REF!</f>
        <v>#REF!</v>
      </c>
      <c r="B238" t="e">
        <f t="shared" si="20"/>
        <v>#REF!</v>
      </c>
      <c r="C238" s="1" t="e">
        <f t="shared" si="21"/>
        <v>#REF!</v>
      </c>
      <c r="D238" s="1" t="e">
        <f t="shared" si="22"/>
        <v>#REF!</v>
      </c>
      <c r="E238" s="2" t="e">
        <f t="shared" si="23"/>
        <v>#REF!</v>
      </c>
      <c r="F238" s="3" t="e">
        <f t="shared" si="24"/>
        <v>#REF!</v>
      </c>
    </row>
    <row r="239" spans="1:6">
      <c r="A239" t="e">
        <f>Updates!#REF!</f>
        <v>#REF!</v>
      </c>
      <c r="B239" t="e">
        <f t="shared" si="20"/>
        <v>#REF!</v>
      </c>
      <c r="C239" s="1" t="e">
        <f t="shared" si="21"/>
        <v>#REF!</v>
      </c>
      <c r="D239" s="1" t="e">
        <f t="shared" si="22"/>
        <v>#REF!</v>
      </c>
      <c r="E239" s="2" t="e">
        <f t="shared" si="23"/>
        <v>#REF!</v>
      </c>
      <c r="F239" s="3" t="e">
        <f t="shared" si="24"/>
        <v>#REF!</v>
      </c>
    </row>
    <row r="240" spans="1:6">
      <c r="A240" t="e">
        <f>Updates!#REF!</f>
        <v>#REF!</v>
      </c>
      <c r="B240" t="e">
        <f t="shared" si="20"/>
        <v>#REF!</v>
      </c>
      <c r="C240" s="1" t="e">
        <f t="shared" si="21"/>
        <v>#REF!</v>
      </c>
      <c r="D240" s="1" t="e">
        <f t="shared" si="22"/>
        <v>#REF!</v>
      </c>
      <c r="E240" s="2" t="e">
        <f t="shared" si="23"/>
        <v>#REF!</v>
      </c>
      <c r="F240" s="3" t="e">
        <f t="shared" si="24"/>
        <v>#REF!</v>
      </c>
    </row>
    <row r="241" spans="1:6">
      <c r="A241" t="e">
        <f>Updates!#REF!</f>
        <v>#REF!</v>
      </c>
      <c r="B241" t="e">
        <f t="shared" si="20"/>
        <v>#REF!</v>
      </c>
      <c r="C241" s="1" t="e">
        <f t="shared" si="21"/>
        <v>#REF!</v>
      </c>
      <c r="D241" s="1" t="e">
        <f t="shared" si="22"/>
        <v>#REF!</v>
      </c>
      <c r="E241" s="2" t="e">
        <f t="shared" si="23"/>
        <v>#REF!</v>
      </c>
      <c r="F241" s="3" t="e">
        <f t="shared" si="24"/>
        <v>#REF!</v>
      </c>
    </row>
    <row r="242" spans="1:6">
      <c r="A242" t="e">
        <f>Updates!#REF!</f>
        <v>#REF!</v>
      </c>
      <c r="B242" t="e">
        <f t="shared" si="20"/>
        <v>#REF!</v>
      </c>
      <c r="C242" s="1" t="e">
        <f t="shared" si="21"/>
        <v>#REF!</v>
      </c>
      <c r="D242" s="1" t="e">
        <f t="shared" si="22"/>
        <v>#REF!</v>
      </c>
      <c r="E242" s="2" t="e">
        <f t="shared" si="23"/>
        <v>#REF!</v>
      </c>
      <c r="F242" s="3" t="e">
        <f t="shared" si="24"/>
        <v>#REF!</v>
      </c>
    </row>
    <row r="243" spans="1:6">
      <c r="A243" t="e">
        <f>Updates!#REF!</f>
        <v>#REF!</v>
      </c>
      <c r="B243" t="e">
        <f t="shared" si="20"/>
        <v>#REF!</v>
      </c>
      <c r="C243" s="1" t="e">
        <f t="shared" si="21"/>
        <v>#REF!</v>
      </c>
      <c r="D243" s="1" t="e">
        <f t="shared" si="22"/>
        <v>#REF!</v>
      </c>
      <c r="E243" s="2" t="e">
        <f t="shared" si="23"/>
        <v>#REF!</v>
      </c>
      <c r="F243" s="3" t="e">
        <f t="shared" si="24"/>
        <v>#REF!</v>
      </c>
    </row>
    <row r="244" spans="1:6">
      <c r="A244" t="e">
        <f>Updates!#REF!</f>
        <v>#REF!</v>
      </c>
      <c r="B244" t="e">
        <f t="shared" si="20"/>
        <v>#REF!</v>
      </c>
      <c r="C244" s="1" t="e">
        <f t="shared" si="21"/>
        <v>#REF!</v>
      </c>
      <c r="D244" s="1" t="e">
        <f t="shared" si="22"/>
        <v>#REF!</v>
      </c>
      <c r="E244" s="2" t="e">
        <f t="shared" si="23"/>
        <v>#REF!</v>
      </c>
      <c r="F244" s="3" t="e">
        <f t="shared" si="24"/>
        <v>#REF!</v>
      </c>
    </row>
    <row r="245" spans="1:6">
      <c r="A245" t="e">
        <f>Updates!#REF!</f>
        <v>#REF!</v>
      </c>
      <c r="B245" t="e">
        <f t="shared" si="20"/>
        <v>#REF!</v>
      </c>
      <c r="C245" s="1" t="e">
        <f t="shared" si="21"/>
        <v>#REF!</v>
      </c>
      <c r="D245" s="1" t="e">
        <f t="shared" si="22"/>
        <v>#REF!</v>
      </c>
      <c r="E245" s="2" t="e">
        <f t="shared" si="23"/>
        <v>#REF!</v>
      </c>
      <c r="F245" s="3" t="e">
        <f t="shared" si="24"/>
        <v>#REF!</v>
      </c>
    </row>
    <row r="246" spans="1:6">
      <c r="A246" t="e">
        <f>Updates!#REF!</f>
        <v>#REF!</v>
      </c>
      <c r="B246" t="e">
        <f t="shared" si="20"/>
        <v>#REF!</v>
      </c>
      <c r="C246" s="1" t="e">
        <f t="shared" si="21"/>
        <v>#REF!</v>
      </c>
      <c r="D246" s="1" t="e">
        <f t="shared" si="22"/>
        <v>#REF!</v>
      </c>
      <c r="E246" s="2" t="e">
        <f t="shared" si="23"/>
        <v>#REF!</v>
      </c>
      <c r="F246" s="3" t="e">
        <f t="shared" si="24"/>
        <v>#REF!</v>
      </c>
    </row>
    <row r="247" spans="1:6">
      <c r="A247" t="e">
        <f>Updates!#REF!</f>
        <v>#REF!</v>
      </c>
      <c r="B247" t="e">
        <f t="shared" si="20"/>
        <v>#REF!</v>
      </c>
      <c r="C247" s="1" t="e">
        <f t="shared" si="21"/>
        <v>#REF!</v>
      </c>
      <c r="D247" s="1" t="e">
        <f t="shared" si="22"/>
        <v>#REF!</v>
      </c>
      <c r="E247" s="2" t="e">
        <f t="shared" si="23"/>
        <v>#REF!</v>
      </c>
      <c r="F247" s="3" t="e">
        <f t="shared" si="24"/>
        <v>#REF!</v>
      </c>
    </row>
    <row r="248" spans="1:6">
      <c r="A248" t="e">
        <f>Updates!#REF!</f>
        <v>#REF!</v>
      </c>
      <c r="B248" t="e">
        <f t="shared" si="20"/>
        <v>#REF!</v>
      </c>
      <c r="C248" s="1" t="e">
        <f t="shared" si="21"/>
        <v>#REF!</v>
      </c>
      <c r="D248" s="1" t="e">
        <f t="shared" si="22"/>
        <v>#REF!</v>
      </c>
      <c r="E248" s="2" t="e">
        <f t="shared" si="23"/>
        <v>#REF!</v>
      </c>
      <c r="F248" s="3" t="e">
        <f t="shared" si="24"/>
        <v>#REF!</v>
      </c>
    </row>
    <row r="249" spans="1:6">
      <c r="A249" t="e">
        <f>Updates!#REF!</f>
        <v>#REF!</v>
      </c>
      <c r="B249" t="e">
        <f t="shared" si="20"/>
        <v>#REF!</v>
      </c>
      <c r="C249" s="1" t="e">
        <f t="shared" si="21"/>
        <v>#REF!</v>
      </c>
      <c r="D249" s="1" t="e">
        <f t="shared" si="22"/>
        <v>#REF!</v>
      </c>
      <c r="E249" s="2" t="e">
        <f t="shared" si="23"/>
        <v>#REF!</v>
      </c>
      <c r="F249" s="3" t="e">
        <f t="shared" si="24"/>
        <v>#REF!</v>
      </c>
    </row>
    <row r="250" spans="1:6">
      <c r="A250" t="e">
        <f>Updates!#REF!</f>
        <v>#REF!</v>
      </c>
      <c r="B250" t="e">
        <f t="shared" si="20"/>
        <v>#REF!</v>
      </c>
      <c r="C250" s="1" t="e">
        <f t="shared" si="21"/>
        <v>#REF!</v>
      </c>
      <c r="D250" s="1" t="e">
        <f t="shared" si="22"/>
        <v>#REF!</v>
      </c>
      <c r="E250" s="2" t="e">
        <f t="shared" si="23"/>
        <v>#REF!</v>
      </c>
      <c r="F250" s="3" t="e">
        <f t="shared" si="24"/>
        <v>#REF!</v>
      </c>
    </row>
    <row r="251" spans="1:6">
      <c r="A251" t="e">
        <f>Updates!#REF!</f>
        <v>#REF!</v>
      </c>
      <c r="B251" t="e">
        <f t="shared" si="20"/>
        <v>#REF!</v>
      </c>
      <c r="C251" s="1" t="e">
        <f t="shared" si="21"/>
        <v>#REF!</v>
      </c>
      <c r="D251" s="1" t="e">
        <f t="shared" si="22"/>
        <v>#REF!</v>
      </c>
      <c r="E251" s="2" t="e">
        <f t="shared" si="23"/>
        <v>#REF!</v>
      </c>
      <c r="F251" s="3" t="e">
        <f t="shared" si="24"/>
        <v>#REF!</v>
      </c>
    </row>
    <row r="252" spans="1:6">
      <c r="A252" t="e">
        <f>Updates!#REF!</f>
        <v>#REF!</v>
      </c>
      <c r="B252" t="e">
        <f t="shared" si="20"/>
        <v>#REF!</v>
      </c>
      <c r="C252" s="1" t="e">
        <f t="shared" si="21"/>
        <v>#REF!</v>
      </c>
      <c r="D252" s="1" t="e">
        <f t="shared" si="22"/>
        <v>#REF!</v>
      </c>
      <c r="E252" s="2" t="e">
        <f t="shared" si="23"/>
        <v>#REF!</v>
      </c>
      <c r="F252" s="3" t="e">
        <f t="shared" si="24"/>
        <v>#REF!</v>
      </c>
    </row>
    <row r="253" spans="1:6">
      <c r="A253" t="e">
        <f>Updates!#REF!</f>
        <v>#REF!</v>
      </c>
      <c r="B253" t="e">
        <f t="shared" si="20"/>
        <v>#REF!</v>
      </c>
      <c r="C253" s="1" t="e">
        <f t="shared" si="21"/>
        <v>#REF!</v>
      </c>
      <c r="D253" s="1" t="e">
        <f t="shared" si="22"/>
        <v>#REF!</v>
      </c>
      <c r="E253" s="2" t="e">
        <f t="shared" si="23"/>
        <v>#REF!</v>
      </c>
      <c r="F253" s="3" t="e">
        <f t="shared" si="24"/>
        <v>#REF!</v>
      </c>
    </row>
    <row r="254" spans="1:6">
      <c r="A254" t="e">
        <f>Updates!#REF!</f>
        <v>#REF!</v>
      </c>
      <c r="B254" t="e">
        <f t="shared" si="20"/>
        <v>#REF!</v>
      </c>
      <c r="C254" s="1" t="e">
        <f t="shared" si="21"/>
        <v>#REF!</v>
      </c>
      <c r="D254" s="1" t="e">
        <f t="shared" si="22"/>
        <v>#REF!</v>
      </c>
      <c r="E254" s="2" t="e">
        <f t="shared" si="23"/>
        <v>#REF!</v>
      </c>
      <c r="F254" s="3" t="e">
        <f t="shared" si="24"/>
        <v>#REF!</v>
      </c>
    </row>
    <row r="255" spans="1:6">
      <c r="A255" t="e">
        <f>Updates!#REF!</f>
        <v>#REF!</v>
      </c>
      <c r="B255" t="e">
        <f t="shared" si="20"/>
        <v>#REF!</v>
      </c>
      <c r="C255" s="1" t="e">
        <f t="shared" si="21"/>
        <v>#REF!</v>
      </c>
      <c r="D255" s="1" t="e">
        <f t="shared" si="22"/>
        <v>#REF!</v>
      </c>
      <c r="E255" s="2" t="e">
        <f t="shared" si="23"/>
        <v>#REF!</v>
      </c>
      <c r="F255" s="3" t="e">
        <f t="shared" si="24"/>
        <v>#REF!</v>
      </c>
    </row>
    <row r="256" spans="1:6">
      <c r="A256" t="e">
        <f>Updates!#REF!</f>
        <v>#REF!</v>
      </c>
      <c r="B256" t="e">
        <f t="shared" si="20"/>
        <v>#REF!</v>
      </c>
      <c r="C256" s="1" t="e">
        <f t="shared" si="21"/>
        <v>#REF!</v>
      </c>
      <c r="D256" s="1" t="e">
        <f t="shared" si="22"/>
        <v>#REF!</v>
      </c>
      <c r="E256" s="2" t="e">
        <f t="shared" si="23"/>
        <v>#REF!</v>
      </c>
      <c r="F256" s="3" t="e">
        <f t="shared" si="24"/>
        <v>#REF!</v>
      </c>
    </row>
    <row r="257" spans="1:6">
      <c r="A257" t="e">
        <f>Updates!#REF!</f>
        <v>#REF!</v>
      </c>
      <c r="B257" t="e">
        <f t="shared" si="20"/>
        <v>#REF!</v>
      </c>
      <c r="C257" s="1" t="e">
        <f t="shared" si="21"/>
        <v>#REF!</v>
      </c>
      <c r="D257" s="1" t="e">
        <f t="shared" si="22"/>
        <v>#REF!</v>
      </c>
      <c r="E257" s="2" t="e">
        <f t="shared" si="23"/>
        <v>#REF!</v>
      </c>
      <c r="F257" s="3" t="e">
        <f t="shared" si="24"/>
        <v>#REF!</v>
      </c>
    </row>
    <row r="258" spans="1:6">
      <c r="A258" t="e">
        <f>Updates!#REF!</f>
        <v>#REF!</v>
      </c>
      <c r="B258" t="e">
        <f t="shared" si="20"/>
        <v>#REF!</v>
      </c>
      <c r="C258" s="1" t="e">
        <f t="shared" si="21"/>
        <v>#REF!</v>
      </c>
      <c r="D258" s="1" t="e">
        <f t="shared" si="22"/>
        <v>#REF!</v>
      </c>
      <c r="E258" s="2" t="e">
        <f t="shared" si="23"/>
        <v>#REF!</v>
      </c>
      <c r="F258" s="3" t="e">
        <f t="shared" si="24"/>
        <v>#REF!</v>
      </c>
    </row>
    <row r="259" spans="1:6">
      <c r="A259" t="e">
        <f>Updates!#REF!</f>
        <v>#REF!</v>
      </c>
      <c r="B259" t="e">
        <f t="shared" si="20"/>
        <v>#REF!</v>
      </c>
      <c r="C259" s="1" t="e">
        <f t="shared" si="21"/>
        <v>#REF!</v>
      </c>
      <c r="D259" s="1" t="e">
        <f t="shared" si="22"/>
        <v>#REF!</v>
      </c>
      <c r="E259" s="2" t="e">
        <f t="shared" si="23"/>
        <v>#REF!</v>
      </c>
      <c r="F259" s="3" t="e">
        <f t="shared" si="24"/>
        <v>#REF!</v>
      </c>
    </row>
    <row r="260" spans="1:6">
      <c r="A260" t="e">
        <f>Updates!#REF!</f>
        <v>#REF!</v>
      </c>
      <c r="B260" t="e">
        <f t="shared" si="20"/>
        <v>#REF!</v>
      </c>
      <c r="C260" s="1" t="e">
        <f t="shared" si="21"/>
        <v>#REF!</v>
      </c>
      <c r="D260" s="1" t="e">
        <f t="shared" si="22"/>
        <v>#REF!</v>
      </c>
      <c r="E260" s="2" t="e">
        <f t="shared" si="23"/>
        <v>#REF!</v>
      </c>
      <c r="F260" s="3" t="e">
        <f t="shared" si="24"/>
        <v>#REF!</v>
      </c>
    </row>
    <row r="261" spans="1:6">
      <c r="A261" t="e">
        <f>Updates!#REF!</f>
        <v>#REF!</v>
      </c>
      <c r="B261" t="e">
        <f t="shared" si="20"/>
        <v>#REF!</v>
      </c>
      <c r="C261" s="1" t="e">
        <f t="shared" si="21"/>
        <v>#REF!</v>
      </c>
      <c r="D261" s="1" t="e">
        <f t="shared" si="22"/>
        <v>#REF!</v>
      </c>
      <c r="E261" s="2" t="e">
        <f t="shared" si="23"/>
        <v>#REF!</v>
      </c>
      <c r="F261" s="3" t="e">
        <f t="shared" si="24"/>
        <v>#REF!</v>
      </c>
    </row>
    <row r="262" spans="1:6">
      <c r="A262" t="e">
        <f>Updates!#REF!</f>
        <v>#REF!</v>
      </c>
      <c r="B262" t="e">
        <f t="shared" si="20"/>
        <v>#REF!</v>
      </c>
      <c r="C262" s="1" t="e">
        <f t="shared" si="21"/>
        <v>#REF!</v>
      </c>
      <c r="D262" s="1" t="e">
        <f t="shared" si="22"/>
        <v>#REF!</v>
      </c>
      <c r="E262" s="2" t="e">
        <f t="shared" si="23"/>
        <v>#REF!</v>
      </c>
      <c r="F262" s="3" t="e">
        <f t="shared" si="24"/>
        <v>#REF!</v>
      </c>
    </row>
    <row r="263" spans="1:6">
      <c r="A263" t="e">
        <f>Updates!#REF!</f>
        <v>#REF!</v>
      </c>
      <c r="B263" t="e">
        <f t="shared" si="20"/>
        <v>#REF!</v>
      </c>
      <c r="C263" s="1" t="e">
        <f t="shared" si="21"/>
        <v>#REF!</v>
      </c>
      <c r="D263" s="1" t="e">
        <f t="shared" si="22"/>
        <v>#REF!</v>
      </c>
      <c r="E263" s="2" t="e">
        <f t="shared" si="23"/>
        <v>#REF!</v>
      </c>
      <c r="F263" s="3" t="e">
        <f t="shared" si="24"/>
        <v>#REF!</v>
      </c>
    </row>
    <row r="264" spans="1:6">
      <c r="A264" t="e">
        <f>Updates!#REF!</f>
        <v>#REF!</v>
      </c>
      <c r="B264" t="e">
        <f t="shared" si="20"/>
        <v>#REF!</v>
      </c>
      <c r="C264" s="1" t="e">
        <f t="shared" si="21"/>
        <v>#REF!</v>
      </c>
      <c r="D264" s="1" t="e">
        <f t="shared" si="22"/>
        <v>#REF!</v>
      </c>
      <c r="E264" s="2" t="e">
        <f t="shared" si="23"/>
        <v>#REF!</v>
      </c>
      <c r="F264" s="3" t="e">
        <f t="shared" si="24"/>
        <v>#REF!</v>
      </c>
    </row>
    <row r="265" spans="1:6">
      <c r="A265" t="e">
        <f>Updates!#REF!</f>
        <v>#REF!</v>
      </c>
      <c r="B265" t="e">
        <f t="shared" si="20"/>
        <v>#REF!</v>
      </c>
      <c r="C265" s="1" t="e">
        <f t="shared" si="21"/>
        <v>#REF!</v>
      </c>
      <c r="D265" s="1" t="e">
        <f t="shared" si="22"/>
        <v>#REF!</v>
      </c>
      <c r="E265" s="2" t="e">
        <f t="shared" si="23"/>
        <v>#REF!</v>
      </c>
      <c r="F265" s="3" t="e">
        <f t="shared" si="24"/>
        <v>#REF!</v>
      </c>
    </row>
    <row r="266" spans="1:6">
      <c r="A266" t="e">
        <f>Updates!#REF!</f>
        <v>#REF!</v>
      </c>
      <c r="B266" t="e">
        <f t="shared" si="20"/>
        <v>#REF!</v>
      </c>
      <c r="C266" s="1" t="e">
        <f t="shared" si="21"/>
        <v>#REF!</v>
      </c>
      <c r="D266" s="1" t="e">
        <f t="shared" si="22"/>
        <v>#REF!</v>
      </c>
      <c r="E266" s="2" t="e">
        <f t="shared" si="23"/>
        <v>#REF!</v>
      </c>
      <c r="F266" s="3" t="e">
        <f t="shared" si="24"/>
        <v>#REF!</v>
      </c>
    </row>
    <row r="267" spans="1:6">
      <c r="A267" t="e">
        <f>Updates!#REF!</f>
        <v>#REF!</v>
      </c>
      <c r="B267" t="e">
        <f t="shared" si="20"/>
        <v>#REF!</v>
      </c>
      <c r="C267" s="1" t="e">
        <f t="shared" si="21"/>
        <v>#REF!</v>
      </c>
      <c r="D267" s="1" t="e">
        <f t="shared" si="22"/>
        <v>#REF!</v>
      </c>
      <c r="E267" s="2" t="e">
        <f t="shared" si="23"/>
        <v>#REF!</v>
      </c>
      <c r="F267" s="3" t="e">
        <f t="shared" si="24"/>
        <v>#REF!</v>
      </c>
    </row>
    <row r="268" spans="1:6">
      <c r="A268" t="e">
        <f>Updates!#REF!</f>
        <v>#REF!</v>
      </c>
      <c r="B268" t="e">
        <f t="shared" si="20"/>
        <v>#REF!</v>
      </c>
      <c r="C268" s="1" t="e">
        <f t="shared" si="21"/>
        <v>#REF!</v>
      </c>
      <c r="D268" s="1" t="e">
        <f t="shared" si="22"/>
        <v>#REF!</v>
      </c>
      <c r="E268" s="2" t="e">
        <f t="shared" si="23"/>
        <v>#REF!</v>
      </c>
      <c r="F268" s="3" t="e">
        <f t="shared" si="24"/>
        <v>#REF!</v>
      </c>
    </row>
    <row r="269" spans="1:6">
      <c r="A269" t="e">
        <f>Updates!#REF!</f>
        <v>#REF!</v>
      </c>
      <c r="B269" t="e">
        <f t="shared" si="20"/>
        <v>#REF!</v>
      </c>
      <c r="C269" s="1" t="e">
        <f t="shared" si="21"/>
        <v>#REF!</v>
      </c>
      <c r="D269" s="1" t="e">
        <f t="shared" si="22"/>
        <v>#REF!</v>
      </c>
      <c r="E269" s="2" t="e">
        <f t="shared" si="23"/>
        <v>#REF!</v>
      </c>
      <c r="F269" s="3" t="e">
        <f t="shared" si="24"/>
        <v>#REF!</v>
      </c>
    </row>
    <row r="270" spans="1:6">
      <c r="A270" t="e">
        <f>Updates!#REF!</f>
        <v>#REF!</v>
      </c>
      <c r="B270" t="e">
        <f t="shared" ref="B270:B333" si="25">LEFT(A270,2)</f>
        <v>#REF!</v>
      </c>
      <c r="C270" s="1" t="e">
        <f t="shared" ref="C270:C333" si="26">RIGHT(A270,LEN(A270)-FIND(" ",A270))</f>
        <v>#REF!</v>
      </c>
      <c r="D270" s="1" t="e">
        <f t="shared" ref="D270:D333" si="27">LEFT(C270,8)</f>
        <v>#REF!</v>
      </c>
      <c r="E270" s="2" t="e">
        <f t="shared" ref="E270:E333" si="28">RIGHT(D270,LEN(D270)-FIND(" ",D270))</f>
        <v>#REF!</v>
      </c>
      <c r="F270" s="3" t="e">
        <f t="shared" ref="F270:F333" si="29">IFERROR(E270,D270)</f>
        <v>#REF!</v>
      </c>
    </row>
    <row r="271" spans="1:6">
      <c r="A271" t="e">
        <f>Updates!#REF!</f>
        <v>#REF!</v>
      </c>
      <c r="B271" t="e">
        <f t="shared" si="25"/>
        <v>#REF!</v>
      </c>
      <c r="C271" s="1" t="e">
        <f t="shared" si="26"/>
        <v>#REF!</v>
      </c>
      <c r="D271" s="1" t="e">
        <f t="shared" si="27"/>
        <v>#REF!</v>
      </c>
      <c r="E271" s="2" t="e">
        <f t="shared" si="28"/>
        <v>#REF!</v>
      </c>
      <c r="F271" s="3" t="e">
        <f t="shared" si="29"/>
        <v>#REF!</v>
      </c>
    </row>
    <row r="272" spans="1:6">
      <c r="A272" t="e">
        <f>Updates!#REF!</f>
        <v>#REF!</v>
      </c>
      <c r="B272" t="e">
        <f t="shared" si="25"/>
        <v>#REF!</v>
      </c>
      <c r="C272" s="1" t="e">
        <f t="shared" si="26"/>
        <v>#REF!</v>
      </c>
      <c r="D272" s="1" t="e">
        <f t="shared" si="27"/>
        <v>#REF!</v>
      </c>
      <c r="E272" s="2" t="e">
        <f t="shared" si="28"/>
        <v>#REF!</v>
      </c>
      <c r="F272" s="3" t="e">
        <f t="shared" si="29"/>
        <v>#REF!</v>
      </c>
    </row>
    <row r="273" spans="1:6">
      <c r="A273" t="e">
        <f>Updates!#REF!</f>
        <v>#REF!</v>
      </c>
      <c r="B273" t="e">
        <f t="shared" si="25"/>
        <v>#REF!</v>
      </c>
      <c r="C273" s="1" t="e">
        <f t="shared" si="26"/>
        <v>#REF!</v>
      </c>
      <c r="D273" s="1" t="e">
        <f t="shared" si="27"/>
        <v>#REF!</v>
      </c>
      <c r="E273" s="2" t="e">
        <f t="shared" si="28"/>
        <v>#REF!</v>
      </c>
      <c r="F273" s="3" t="e">
        <f t="shared" si="29"/>
        <v>#REF!</v>
      </c>
    </row>
    <row r="274" spans="1:6">
      <c r="A274" t="e">
        <f>Updates!#REF!</f>
        <v>#REF!</v>
      </c>
      <c r="B274" t="e">
        <f t="shared" si="25"/>
        <v>#REF!</v>
      </c>
      <c r="C274" s="1" t="e">
        <f t="shared" si="26"/>
        <v>#REF!</v>
      </c>
      <c r="D274" s="1" t="e">
        <f t="shared" si="27"/>
        <v>#REF!</v>
      </c>
      <c r="E274" s="2" t="e">
        <f t="shared" si="28"/>
        <v>#REF!</v>
      </c>
      <c r="F274" s="3" t="e">
        <f t="shared" si="29"/>
        <v>#REF!</v>
      </c>
    </row>
    <row r="275" spans="1:6">
      <c r="A275" t="e">
        <f>Updates!#REF!</f>
        <v>#REF!</v>
      </c>
      <c r="B275" t="e">
        <f t="shared" si="25"/>
        <v>#REF!</v>
      </c>
      <c r="C275" s="1" t="e">
        <f t="shared" si="26"/>
        <v>#REF!</v>
      </c>
      <c r="D275" s="1" t="e">
        <f t="shared" si="27"/>
        <v>#REF!</v>
      </c>
      <c r="E275" s="2" t="e">
        <f t="shared" si="28"/>
        <v>#REF!</v>
      </c>
      <c r="F275" s="3" t="e">
        <f t="shared" si="29"/>
        <v>#REF!</v>
      </c>
    </row>
    <row r="276" spans="1:6">
      <c r="A276" t="e">
        <f>Updates!#REF!</f>
        <v>#REF!</v>
      </c>
      <c r="B276" t="e">
        <f t="shared" si="25"/>
        <v>#REF!</v>
      </c>
      <c r="C276" s="1" t="e">
        <f t="shared" si="26"/>
        <v>#REF!</v>
      </c>
      <c r="D276" s="1" t="e">
        <f t="shared" si="27"/>
        <v>#REF!</v>
      </c>
      <c r="E276" s="2" t="e">
        <f t="shared" si="28"/>
        <v>#REF!</v>
      </c>
      <c r="F276" s="3" t="e">
        <f t="shared" si="29"/>
        <v>#REF!</v>
      </c>
    </row>
    <row r="277" spans="1:6">
      <c r="A277" t="e">
        <f>Updates!#REF!</f>
        <v>#REF!</v>
      </c>
      <c r="B277" t="e">
        <f t="shared" si="25"/>
        <v>#REF!</v>
      </c>
      <c r="C277" s="1" t="e">
        <f t="shared" si="26"/>
        <v>#REF!</v>
      </c>
      <c r="D277" s="1" t="e">
        <f t="shared" si="27"/>
        <v>#REF!</v>
      </c>
      <c r="E277" s="2" t="e">
        <f t="shared" si="28"/>
        <v>#REF!</v>
      </c>
      <c r="F277" s="3" t="e">
        <f t="shared" si="29"/>
        <v>#REF!</v>
      </c>
    </row>
    <row r="278" spans="1:6">
      <c r="A278" t="e">
        <f>Updates!#REF!</f>
        <v>#REF!</v>
      </c>
      <c r="B278" t="e">
        <f t="shared" si="25"/>
        <v>#REF!</v>
      </c>
      <c r="C278" s="1" t="e">
        <f t="shared" si="26"/>
        <v>#REF!</v>
      </c>
      <c r="D278" s="1" t="e">
        <f t="shared" si="27"/>
        <v>#REF!</v>
      </c>
      <c r="E278" s="2" t="e">
        <f t="shared" si="28"/>
        <v>#REF!</v>
      </c>
      <c r="F278" s="3" t="e">
        <f t="shared" si="29"/>
        <v>#REF!</v>
      </c>
    </row>
    <row r="279" spans="1:6">
      <c r="A279" t="e">
        <f>Updates!#REF!</f>
        <v>#REF!</v>
      </c>
      <c r="B279" t="e">
        <f t="shared" si="25"/>
        <v>#REF!</v>
      </c>
      <c r="C279" s="1" t="e">
        <f t="shared" si="26"/>
        <v>#REF!</v>
      </c>
      <c r="D279" s="1" t="e">
        <f t="shared" si="27"/>
        <v>#REF!</v>
      </c>
      <c r="E279" s="2" t="e">
        <f t="shared" si="28"/>
        <v>#REF!</v>
      </c>
      <c r="F279" s="3" t="e">
        <f t="shared" si="29"/>
        <v>#REF!</v>
      </c>
    </row>
    <row r="280" spans="1:6">
      <c r="A280" t="e">
        <f>Updates!#REF!</f>
        <v>#REF!</v>
      </c>
      <c r="B280" t="e">
        <f t="shared" si="25"/>
        <v>#REF!</v>
      </c>
      <c r="C280" s="1" t="e">
        <f t="shared" si="26"/>
        <v>#REF!</v>
      </c>
      <c r="D280" s="1" t="e">
        <f t="shared" si="27"/>
        <v>#REF!</v>
      </c>
      <c r="E280" s="2" t="e">
        <f t="shared" si="28"/>
        <v>#REF!</v>
      </c>
      <c r="F280" s="3" t="e">
        <f t="shared" si="29"/>
        <v>#REF!</v>
      </c>
    </row>
    <row r="281" spans="1:6">
      <c r="A281" t="e">
        <f>Updates!#REF!</f>
        <v>#REF!</v>
      </c>
      <c r="B281" t="e">
        <f t="shared" si="25"/>
        <v>#REF!</v>
      </c>
      <c r="C281" s="1" t="e">
        <f t="shared" si="26"/>
        <v>#REF!</v>
      </c>
      <c r="D281" s="1" t="e">
        <f t="shared" si="27"/>
        <v>#REF!</v>
      </c>
      <c r="E281" s="2" t="e">
        <f t="shared" si="28"/>
        <v>#REF!</v>
      </c>
      <c r="F281" s="3" t="e">
        <f t="shared" si="29"/>
        <v>#REF!</v>
      </c>
    </row>
    <row r="282" spans="1:6">
      <c r="A282" t="e">
        <f>Updates!#REF!</f>
        <v>#REF!</v>
      </c>
      <c r="B282" t="e">
        <f t="shared" si="25"/>
        <v>#REF!</v>
      </c>
      <c r="C282" s="1" t="e">
        <f t="shared" si="26"/>
        <v>#REF!</v>
      </c>
      <c r="D282" s="1" t="e">
        <f t="shared" si="27"/>
        <v>#REF!</v>
      </c>
      <c r="E282" s="2" t="e">
        <f t="shared" si="28"/>
        <v>#REF!</v>
      </c>
      <c r="F282" s="3" t="e">
        <f t="shared" si="29"/>
        <v>#REF!</v>
      </c>
    </row>
    <row r="283" spans="1:6">
      <c r="A283" t="e">
        <f>Updates!#REF!</f>
        <v>#REF!</v>
      </c>
      <c r="B283" t="e">
        <f t="shared" si="25"/>
        <v>#REF!</v>
      </c>
      <c r="C283" s="1" t="e">
        <f t="shared" si="26"/>
        <v>#REF!</v>
      </c>
      <c r="D283" s="1" t="e">
        <f t="shared" si="27"/>
        <v>#REF!</v>
      </c>
      <c r="E283" s="2" t="e">
        <f t="shared" si="28"/>
        <v>#REF!</v>
      </c>
      <c r="F283" s="3" t="e">
        <f t="shared" si="29"/>
        <v>#REF!</v>
      </c>
    </row>
    <row r="284" spans="1:6">
      <c r="A284" t="e">
        <f>Updates!#REF!</f>
        <v>#REF!</v>
      </c>
      <c r="B284" t="e">
        <f t="shared" si="25"/>
        <v>#REF!</v>
      </c>
      <c r="C284" s="1" t="e">
        <f t="shared" si="26"/>
        <v>#REF!</v>
      </c>
      <c r="D284" s="1" t="e">
        <f t="shared" si="27"/>
        <v>#REF!</v>
      </c>
      <c r="E284" s="2" t="e">
        <f t="shared" si="28"/>
        <v>#REF!</v>
      </c>
      <c r="F284" s="3" t="e">
        <f t="shared" si="29"/>
        <v>#REF!</v>
      </c>
    </row>
    <row r="285" spans="1:6">
      <c r="A285" t="e">
        <f>Updates!#REF!</f>
        <v>#REF!</v>
      </c>
      <c r="B285" t="e">
        <f t="shared" si="25"/>
        <v>#REF!</v>
      </c>
      <c r="C285" s="1" t="e">
        <f t="shared" si="26"/>
        <v>#REF!</v>
      </c>
      <c r="D285" s="1" t="e">
        <f t="shared" si="27"/>
        <v>#REF!</v>
      </c>
      <c r="E285" s="2" t="e">
        <f t="shared" si="28"/>
        <v>#REF!</v>
      </c>
      <c r="F285" s="3" t="e">
        <f t="shared" si="29"/>
        <v>#REF!</v>
      </c>
    </row>
    <row r="286" spans="1:6">
      <c r="A286" t="e">
        <f>Updates!#REF!</f>
        <v>#REF!</v>
      </c>
      <c r="B286" t="e">
        <f t="shared" si="25"/>
        <v>#REF!</v>
      </c>
      <c r="C286" s="1" t="e">
        <f t="shared" si="26"/>
        <v>#REF!</v>
      </c>
      <c r="D286" s="1" t="e">
        <f t="shared" si="27"/>
        <v>#REF!</v>
      </c>
      <c r="E286" s="2" t="e">
        <f t="shared" si="28"/>
        <v>#REF!</v>
      </c>
      <c r="F286" s="3" t="e">
        <f t="shared" si="29"/>
        <v>#REF!</v>
      </c>
    </row>
    <row r="287" spans="1:6">
      <c r="A287" t="e">
        <f>Updates!#REF!</f>
        <v>#REF!</v>
      </c>
      <c r="B287" t="e">
        <f t="shared" si="25"/>
        <v>#REF!</v>
      </c>
      <c r="C287" s="1" t="e">
        <f t="shared" si="26"/>
        <v>#REF!</v>
      </c>
      <c r="D287" s="1" t="e">
        <f t="shared" si="27"/>
        <v>#REF!</v>
      </c>
      <c r="E287" s="2" t="e">
        <f t="shared" si="28"/>
        <v>#REF!</v>
      </c>
      <c r="F287" s="3" t="e">
        <f t="shared" si="29"/>
        <v>#REF!</v>
      </c>
    </row>
    <row r="288" spans="1:6">
      <c r="A288" t="e">
        <f>Updates!#REF!</f>
        <v>#REF!</v>
      </c>
      <c r="B288" t="e">
        <f t="shared" si="25"/>
        <v>#REF!</v>
      </c>
      <c r="C288" s="1" t="e">
        <f t="shared" si="26"/>
        <v>#REF!</v>
      </c>
      <c r="D288" s="1" t="e">
        <f t="shared" si="27"/>
        <v>#REF!</v>
      </c>
      <c r="E288" s="2" t="e">
        <f t="shared" si="28"/>
        <v>#REF!</v>
      </c>
      <c r="F288" s="3" t="e">
        <f t="shared" si="29"/>
        <v>#REF!</v>
      </c>
    </row>
    <row r="289" spans="1:6">
      <c r="A289" t="e">
        <f>Updates!#REF!</f>
        <v>#REF!</v>
      </c>
      <c r="B289" t="e">
        <f t="shared" si="25"/>
        <v>#REF!</v>
      </c>
      <c r="C289" s="1" t="e">
        <f t="shared" si="26"/>
        <v>#REF!</v>
      </c>
      <c r="D289" s="1" t="e">
        <f t="shared" si="27"/>
        <v>#REF!</v>
      </c>
      <c r="E289" s="2" t="e">
        <f t="shared" si="28"/>
        <v>#REF!</v>
      </c>
      <c r="F289" s="3" t="e">
        <f t="shared" si="29"/>
        <v>#REF!</v>
      </c>
    </row>
    <row r="290" spans="1:6">
      <c r="A290" t="e">
        <f>Updates!#REF!</f>
        <v>#REF!</v>
      </c>
      <c r="B290" t="e">
        <f t="shared" si="25"/>
        <v>#REF!</v>
      </c>
      <c r="C290" s="1" t="e">
        <f t="shared" si="26"/>
        <v>#REF!</v>
      </c>
      <c r="D290" s="1" t="e">
        <f t="shared" si="27"/>
        <v>#REF!</v>
      </c>
      <c r="E290" s="2" t="e">
        <f t="shared" si="28"/>
        <v>#REF!</v>
      </c>
      <c r="F290" s="3" t="e">
        <f t="shared" si="29"/>
        <v>#REF!</v>
      </c>
    </row>
    <row r="291" spans="1:6">
      <c r="A291" t="e">
        <f>Updates!#REF!</f>
        <v>#REF!</v>
      </c>
      <c r="B291" t="e">
        <f t="shared" si="25"/>
        <v>#REF!</v>
      </c>
      <c r="C291" s="1" t="e">
        <f t="shared" si="26"/>
        <v>#REF!</v>
      </c>
      <c r="D291" s="1" t="e">
        <f t="shared" si="27"/>
        <v>#REF!</v>
      </c>
      <c r="E291" s="2" t="e">
        <f t="shared" si="28"/>
        <v>#REF!</v>
      </c>
      <c r="F291" s="3" t="e">
        <f t="shared" si="29"/>
        <v>#REF!</v>
      </c>
    </row>
    <row r="292" spans="1:6">
      <c r="A292" t="e">
        <f>Updates!#REF!</f>
        <v>#REF!</v>
      </c>
      <c r="B292" t="e">
        <f t="shared" si="25"/>
        <v>#REF!</v>
      </c>
      <c r="C292" s="1" t="e">
        <f t="shared" si="26"/>
        <v>#REF!</v>
      </c>
      <c r="D292" s="1" t="e">
        <f t="shared" si="27"/>
        <v>#REF!</v>
      </c>
      <c r="E292" s="2" t="e">
        <f t="shared" si="28"/>
        <v>#REF!</v>
      </c>
      <c r="F292" s="3" t="e">
        <f t="shared" si="29"/>
        <v>#REF!</v>
      </c>
    </row>
    <row r="293" spans="1:6">
      <c r="A293" t="e">
        <f>Updates!#REF!</f>
        <v>#REF!</v>
      </c>
      <c r="B293" t="e">
        <f t="shared" si="25"/>
        <v>#REF!</v>
      </c>
      <c r="C293" s="1" t="e">
        <f t="shared" si="26"/>
        <v>#REF!</v>
      </c>
      <c r="D293" s="1" t="e">
        <f t="shared" si="27"/>
        <v>#REF!</v>
      </c>
      <c r="E293" s="2" t="e">
        <f t="shared" si="28"/>
        <v>#REF!</v>
      </c>
      <c r="F293" s="3" t="e">
        <f t="shared" si="29"/>
        <v>#REF!</v>
      </c>
    </row>
    <row r="294" spans="1:6">
      <c r="A294" t="e">
        <f>Updates!#REF!</f>
        <v>#REF!</v>
      </c>
      <c r="B294" t="e">
        <f t="shared" si="25"/>
        <v>#REF!</v>
      </c>
      <c r="C294" s="1" t="e">
        <f t="shared" si="26"/>
        <v>#REF!</v>
      </c>
      <c r="D294" s="1" t="e">
        <f t="shared" si="27"/>
        <v>#REF!</v>
      </c>
      <c r="E294" s="2" t="e">
        <f t="shared" si="28"/>
        <v>#REF!</v>
      </c>
      <c r="F294" s="3" t="e">
        <f t="shared" si="29"/>
        <v>#REF!</v>
      </c>
    </row>
    <row r="295" spans="1:6">
      <c r="A295" t="e">
        <f>Updates!#REF!</f>
        <v>#REF!</v>
      </c>
      <c r="B295" t="e">
        <f t="shared" si="25"/>
        <v>#REF!</v>
      </c>
      <c r="C295" s="1" t="e">
        <f t="shared" si="26"/>
        <v>#REF!</v>
      </c>
      <c r="D295" s="1" t="e">
        <f t="shared" si="27"/>
        <v>#REF!</v>
      </c>
      <c r="E295" s="2" t="e">
        <f t="shared" si="28"/>
        <v>#REF!</v>
      </c>
      <c r="F295" s="3" t="e">
        <f t="shared" si="29"/>
        <v>#REF!</v>
      </c>
    </row>
    <row r="296" spans="1:6">
      <c r="A296" t="e">
        <f>Updates!#REF!</f>
        <v>#REF!</v>
      </c>
      <c r="B296" t="e">
        <f t="shared" si="25"/>
        <v>#REF!</v>
      </c>
      <c r="C296" s="1" t="e">
        <f t="shared" si="26"/>
        <v>#REF!</v>
      </c>
      <c r="D296" s="1" t="e">
        <f t="shared" si="27"/>
        <v>#REF!</v>
      </c>
      <c r="E296" s="2" t="e">
        <f t="shared" si="28"/>
        <v>#REF!</v>
      </c>
      <c r="F296" s="3" t="e">
        <f t="shared" si="29"/>
        <v>#REF!</v>
      </c>
    </row>
    <row r="297" spans="1:6">
      <c r="A297" t="e">
        <f>Updates!#REF!</f>
        <v>#REF!</v>
      </c>
      <c r="B297" t="e">
        <f t="shared" si="25"/>
        <v>#REF!</v>
      </c>
      <c r="C297" s="1" t="e">
        <f t="shared" si="26"/>
        <v>#REF!</v>
      </c>
      <c r="D297" s="1" t="e">
        <f t="shared" si="27"/>
        <v>#REF!</v>
      </c>
      <c r="E297" s="2" t="e">
        <f t="shared" si="28"/>
        <v>#REF!</v>
      </c>
      <c r="F297" s="3" t="e">
        <f t="shared" si="29"/>
        <v>#REF!</v>
      </c>
    </row>
    <row r="298" spans="1:6">
      <c r="A298" t="e">
        <f>Updates!#REF!</f>
        <v>#REF!</v>
      </c>
      <c r="B298" t="e">
        <f t="shared" si="25"/>
        <v>#REF!</v>
      </c>
      <c r="C298" s="1" t="e">
        <f t="shared" si="26"/>
        <v>#REF!</v>
      </c>
      <c r="D298" s="1" t="e">
        <f t="shared" si="27"/>
        <v>#REF!</v>
      </c>
      <c r="E298" s="2" t="e">
        <f t="shared" si="28"/>
        <v>#REF!</v>
      </c>
      <c r="F298" s="3" t="e">
        <f t="shared" si="29"/>
        <v>#REF!</v>
      </c>
    </row>
    <row r="299" spans="1:6">
      <c r="A299" t="e">
        <f>Updates!#REF!</f>
        <v>#REF!</v>
      </c>
      <c r="B299" t="e">
        <f t="shared" si="25"/>
        <v>#REF!</v>
      </c>
      <c r="C299" s="1" t="e">
        <f t="shared" si="26"/>
        <v>#REF!</v>
      </c>
      <c r="D299" s="1" t="e">
        <f t="shared" si="27"/>
        <v>#REF!</v>
      </c>
      <c r="E299" s="2" t="e">
        <f t="shared" si="28"/>
        <v>#REF!</v>
      </c>
      <c r="F299" s="3" t="e">
        <f t="shared" si="29"/>
        <v>#REF!</v>
      </c>
    </row>
    <row r="300" spans="1:6">
      <c r="A300" t="e">
        <f>Updates!#REF!</f>
        <v>#REF!</v>
      </c>
      <c r="B300" t="e">
        <f t="shared" si="25"/>
        <v>#REF!</v>
      </c>
      <c r="C300" s="1" t="e">
        <f t="shared" si="26"/>
        <v>#REF!</v>
      </c>
      <c r="D300" s="1" t="e">
        <f t="shared" si="27"/>
        <v>#REF!</v>
      </c>
      <c r="E300" s="2" t="e">
        <f t="shared" si="28"/>
        <v>#REF!</v>
      </c>
      <c r="F300" s="3" t="e">
        <f t="shared" si="29"/>
        <v>#REF!</v>
      </c>
    </row>
    <row r="301" spans="1:6">
      <c r="A301" t="e">
        <f>Updates!#REF!</f>
        <v>#REF!</v>
      </c>
      <c r="B301" t="e">
        <f t="shared" si="25"/>
        <v>#REF!</v>
      </c>
      <c r="C301" s="1" t="e">
        <f t="shared" si="26"/>
        <v>#REF!</v>
      </c>
      <c r="D301" s="1" t="e">
        <f t="shared" si="27"/>
        <v>#REF!</v>
      </c>
      <c r="E301" s="2" t="e">
        <f t="shared" si="28"/>
        <v>#REF!</v>
      </c>
      <c r="F301" s="3" t="e">
        <f t="shared" si="29"/>
        <v>#REF!</v>
      </c>
    </row>
    <row r="302" spans="1:6">
      <c r="A302" t="e">
        <f>Updates!#REF!</f>
        <v>#REF!</v>
      </c>
      <c r="B302" t="e">
        <f t="shared" si="25"/>
        <v>#REF!</v>
      </c>
      <c r="C302" s="1" t="e">
        <f t="shared" si="26"/>
        <v>#REF!</v>
      </c>
      <c r="D302" s="1" t="e">
        <f t="shared" si="27"/>
        <v>#REF!</v>
      </c>
      <c r="E302" s="2" t="e">
        <f t="shared" si="28"/>
        <v>#REF!</v>
      </c>
      <c r="F302" s="3" t="e">
        <f t="shared" si="29"/>
        <v>#REF!</v>
      </c>
    </row>
    <row r="303" spans="1:6">
      <c r="A303" t="e">
        <f>Updates!#REF!</f>
        <v>#REF!</v>
      </c>
      <c r="B303" t="e">
        <f t="shared" si="25"/>
        <v>#REF!</v>
      </c>
      <c r="C303" s="1" t="e">
        <f t="shared" si="26"/>
        <v>#REF!</v>
      </c>
      <c r="D303" s="1" t="e">
        <f t="shared" si="27"/>
        <v>#REF!</v>
      </c>
      <c r="E303" s="2" t="e">
        <f t="shared" si="28"/>
        <v>#REF!</v>
      </c>
      <c r="F303" s="3" t="e">
        <f t="shared" si="29"/>
        <v>#REF!</v>
      </c>
    </row>
    <row r="304" spans="1:6">
      <c r="A304" t="e">
        <f>Updates!#REF!</f>
        <v>#REF!</v>
      </c>
      <c r="B304" t="e">
        <f t="shared" si="25"/>
        <v>#REF!</v>
      </c>
      <c r="C304" s="1" t="e">
        <f t="shared" si="26"/>
        <v>#REF!</v>
      </c>
      <c r="D304" s="1" t="e">
        <f t="shared" si="27"/>
        <v>#REF!</v>
      </c>
      <c r="E304" s="2" t="e">
        <f t="shared" si="28"/>
        <v>#REF!</v>
      </c>
      <c r="F304" s="3" t="e">
        <f t="shared" si="29"/>
        <v>#REF!</v>
      </c>
    </row>
    <row r="305" spans="1:6">
      <c r="A305" t="e">
        <f>Updates!#REF!</f>
        <v>#REF!</v>
      </c>
      <c r="B305" t="e">
        <f t="shared" si="25"/>
        <v>#REF!</v>
      </c>
      <c r="C305" s="1" t="e">
        <f t="shared" si="26"/>
        <v>#REF!</v>
      </c>
      <c r="D305" s="1" t="e">
        <f t="shared" si="27"/>
        <v>#REF!</v>
      </c>
      <c r="E305" s="2" t="e">
        <f t="shared" si="28"/>
        <v>#REF!</v>
      </c>
      <c r="F305" s="3" t="e">
        <f t="shared" si="29"/>
        <v>#REF!</v>
      </c>
    </row>
    <row r="306" spans="1:6">
      <c r="A306" t="e">
        <f>Updates!#REF!</f>
        <v>#REF!</v>
      </c>
      <c r="B306" t="e">
        <f t="shared" si="25"/>
        <v>#REF!</v>
      </c>
      <c r="C306" s="1" t="e">
        <f t="shared" si="26"/>
        <v>#REF!</v>
      </c>
      <c r="D306" s="1" t="e">
        <f t="shared" si="27"/>
        <v>#REF!</v>
      </c>
      <c r="E306" s="2" t="e">
        <f t="shared" si="28"/>
        <v>#REF!</v>
      </c>
      <c r="F306" s="3" t="e">
        <f t="shared" si="29"/>
        <v>#REF!</v>
      </c>
    </row>
    <row r="307" spans="1:6">
      <c r="A307" t="e">
        <f>Updates!#REF!</f>
        <v>#REF!</v>
      </c>
      <c r="B307" t="e">
        <f t="shared" si="25"/>
        <v>#REF!</v>
      </c>
      <c r="C307" s="1" t="e">
        <f t="shared" si="26"/>
        <v>#REF!</v>
      </c>
      <c r="D307" s="1" t="e">
        <f t="shared" si="27"/>
        <v>#REF!</v>
      </c>
      <c r="E307" s="2" t="e">
        <f t="shared" si="28"/>
        <v>#REF!</v>
      </c>
      <c r="F307" s="3" t="e">
        <f t="shared" si="29"/>
        <v>#REF!</v>
      </c>
    </row>
    <row r="308" spans="1:6">
      <c r="A308" t="e">
        <f>Updates!#REF!</f>
        <v>#REF!</v>
      </c>
      <c r="B308" t="e">
        <f t="shared" si="25"/>
        <v>#REF!</v>
      </c>
      <c r="C308" s="1" t="e">
        <f t="shared" si="26"/>
        <v>#REF!</v>
      </c>
      <c r="D308" s="1" t="e">
        <f t="shared" si="27"/>
        <v>#REF!</v>
      </c>
      <c r="E308" s="2" t="e">
        <f t="shared" si="28"/>
        <v>#REF!</v>
      </c>
      <c r="F308" s="3" t="e">
        <f t="shared" si="29"/>
        <v>#REF!</v>
      </c>
    </row>
    <row r="309" spans="1:6">
      <c r="A309" t="e">
        <f>Updates!#REF!</f>
        <v>#REF!</v>
      </c>
      <c r="B309" t="e">
        <f t="shared" si="25"/>
        <v>#REF!</v>
      </c>
      <c r="C309" s="1" t="e">
        <f t="shared" si="26"/>
        <v>#REF!</v>
      </c>
      <c r="D309" s="1" t="e">
        <f t="shared" si="27"/>
        <v>#REF!</v>
      </c>
      <c r="E309" s="2" t="e">
        <f t="shared" si="28"/>
        <v>#REF!</v>
      </c>
      <c r="F309" s="3" t="e">
        <f t="shared" si="29"/>
        <v>#REF!</v>
      </c>
    </row>
    <row r="310" spans="1:6">
      <c r="A310" t="e">
        <f>Updates!#REF!</f>
        <v>#REF!</v>
      </c>
      <c r="B310" t="e">
        <f t="shared" si="25"/>
        <v>#REF!</v>
      </c>
      <c r="C310" s="1" t="e">
        <f t="shared" si="26"/>
        <v>#REF!</v>
      </c>
      <c r="D310" s="1" t="e">
        <f t="shared" si="27"/>
        <v>#REF!</v>
      </c>
      <c r="E310" s="2" t="e">
        <f t="shared" si="28"/>
        <v>#REF!</v>
      </c>
      <c r="F310" s="3" t="e">
        <f t="shared" si="29"/>
        <v>#REF!</v>
      </c>
    </row>
    <row r="311" spans="1:6">
      <c r="A311" t="e">
        <f>Updates!#REF!</f>
        <v>#REF!</v>
      </c>
      <c r="B311" t="e">
        <f t="shared" si="25"/>
        <v>#REF!</v>
      </c>
      <c r="C311" s="1" t="e">
        <f t="shared" si="26"/>
        <v>#REF!</v>
      </c>
      <c r="D311" s="1" t="e">
        <f t="shared" si="27"/>
        <v>#REF!</v>
      </c>
      <c r="E311" s="2" t="e">
        <f t="shared" si="28"/>
        <v>#REF!</v>
      </c>
      <c r="F311" s="3" t="e">
        <f t="shared" si="29"/>
        <v>#REF!</v>
      </c>
    </row>
    <row r="312" spans="1:6">
      <c r="A312" t="e">
        <f>Updates!#REF!</f>
        <v>#REF!</v>
      </c>
      <c r="B312" t="e">
        <f t="shared" si="25"/>
        <v>#REF!</v>
      </c>
      <c r="C312" s="1" t="e">
        <f t="shared" si="26"/>
        <v>#REF!</v>
      </c>
      <c r="D312" s="1" t="e">
        <f t="shared" si="27"/>
        <v>#REF!</v>
      </c>
      <c r="E312" s="2" t="e">
        <f t="shared" si="28"/>
        <v>#REF!</v>
      </c>
      <c r="F312" s="3" t="e">
        <f t="shared" si="29"/>
        <v>#REF!</v>
      </c>
    </row>
    <row r="313" spans="1:6">
      <c r="A313" t="e">
        <f>Updates!#REF!</f>
        <v>#REF!</v>
      </c>
      <c r="B313" t="e">
        <f t="shared" si="25"/>
        <v>#REF!</v>
      </c>
      <c r="C313" s="1" t="e">
        <f t="shared" si="26"/>
        <v>#REF!</v>
      </c>
      <c r="D313" s="1" t="e">
        <f t="shared" si="27"/>
        <v>#REF!</v>
      </c>
      <c r="E313" s="2" t="e">
        <f t="shared" si="28"/>
        <v>#REF!</v>
      </c>
      <c r="F313" s="3" t="e">
        <f t="shared" si="29"/>
        <v>#REF!</v>
      </c>
    </row>
    <row r="314" spans="1:6">
      <c r="A314" t="e">
        <f>Updates!#REF!</f>
        <v>#REF!</v>
      </c>
      <c r="B314" t="e">
        <f t="shared" si="25"/>
        <v>#REF!</v>
      </c>
      <c r="C314" s="1" t="e">
        <f t="shared" si="26"/>
        <v>#REF!</v>
      </c>
      <c r="D314" s="1" t="e">
        <f t="shared" si="27"/>
        <v>#REF!</v>
      </c>
      <c r="E314" s="2" t="e">
        <f t="shared" si="28"/>
        <v>#REF!</v>
      </c>
      <c r="F314" s="3" t="e">
        <f t="shared" si="29"/>
        <v>#REF!</v>
      </c>
    </row>
    <row r="315" spans="1:6">
      <c r="A315" t="e">
        <f>Updates!#REF!</f>
        <v>#REF!</v>
      </c>
      <c r="B315" t="e">
        <f t="shared" si="25"/>
        <v>#REF!</v>
      </c>
      <c r="C315" s="1" t="e">
        <f t="shared" si="26"/>
        <v>#REF!</v>
      </c>
      <c r="D315" s="1" t="e">
        <f t="shared" si="27"/>
        <v>#REF!</v>
      </c>
      <c r="E315" s="2" t="e">
        <f t="shared" si="28"/>
        <v>#REF!</v>
      </c>
      <c r="F315" s="3" t="e">
        <f t="shared" si="29"/>
        <v>#REF!</v>
      </c>
    </row>
    <row r="316" spans="1:6">
      <c r="A316" t="e">
        <f>Updates!#REF!</f>
        <v>#REF!</v>
      </c>
      <c r="B316" t="e">
        <f t="shared" si="25"/>
        <v>#REF!</v>
      </c>
      <c r="C316" s="1" t="e">
        <f t="shared" si="26"/>
        <v>#REF!</v>
      </c>
      <c r="D316" s="1" t="e">
        <f t="shared" si="27"/>
        <v>#REF!</v>
      </c>
      <c r="E316" s="2" t="e">
        <f t="shared" si="28"/>
        <v>#REF!</v>
      </c>
      <c r="F316" s="3" t="e">
        <f t="shared" si="29"/>
        <v>#REF!</v>
      </c>
    </row>
    <row r="317" spans="1:6">
      <c r="A317" t="e">
        <f>Updates!#REF!</f>
        <v>#REF!</v>
      </c>
      <c r="B317" t="e">
        <f t="shared" si="25"/>
        <v>#REF!</v>
      </c>
      <c r="C317" s="1" t="e">
        <f t="shared" si="26"/>
        <v>#REF!</v>
      </c>
      <c r="D317" s="1" t="e">
        <f t="shared" si="27"/>
        <v>#REF!</v>
      </c>
      <c r="E317" s="2" t="e">
        <f t="shared" si="28"/>
        <v>#REF!</v>
      </c>
      <c r="F317" s="3" t="e">
        <f t="shared" si="29"/>
        <v>#REF!</v>
      </c>
    </row>
    <row r="318" spans="1:6">
      <c r="A318" t="e">
        <f>Updates!#REF!</f>
        <v>#REF!</v>
      </c>
      <c r="B318" t="e">
        <f t="shared" si="25"/>
        <v>#REF!</v>
      </c>
      <c r="C318" s="1" t="e">
        <f t="shared" si="26"/>
        <v>#REF!</v>
      </c>
      <c r="D318" s="1" t="e">
        <f t="shared" si="27"/>
        <v>#REF!</v>
      </c>
      <c r="E318" s="2" t="e">
        <f t="shared" si="28"/>
        <v>#REF!</v>
      </c>
      <c r="F318" s="3" t="e">
        <f t="shared" si="29"/>
        <v>#REF!</v>
      </c>
    </row>
    <row r="319" spans="1:6">
      <c r="A319" t="e">
        <f>Updates!#REF!</f>
        <v>#REF!</v>
      </c>
      <c r="B319" t="e">
        <f t="shared" si="25"/>
        <v>#REF!</v>
      </c>
      <c r="C319" s="1" t="e">
        <f t="shared" si="26"/>
        <v>#REF!</v>
      </c>
      <c r="D319" s="1" t="e">
        <f t="shared" si="27"/>
        <v>#REF!</v>
      </c>
      <c r="E319" s="2" t="e">
        <f t="shared" si="28"/>
        <v>#REF!</v>
      </c>
      <c r="F319" s="3" t="e">
        <f t="shared" si="29"/>
        <v>#REF!</v>
      </c>
    </row>
    <row r="320" spans="1:6">
      <c r="A320" t="e">
        <f>Updates!#REF!</f>
        <v>#REF!</v>
      </c>
      <c r="B320" t="e">
        <f t="shared" si="25"/>
        <v>#REF!</v>
      </c>
      <c r="C320" s="1" t="e">
        <f t="shared" si="26"/>
        <v>#REF!</v>
      </c>
      <c r="D320" s="1" t="e">
        <f t="shared" si="27"/>
        <v>#REF!</v>
      </c>
      <c r="E320" s="2" t="e">
        <f t="shared" si="28"/>
        <v>#REF!</v>
      </c>
      <c r="F320" s="3" t="e">
        <f t="shared" si="29"/>
        <v>#REF!</v>
      </c>
    </row>
    <row r="321" spans="1:6">
      <c r="A321" t="e">
        <f>Updates!#REF!</f>
        <v>#REF!</v>
      </c>
      <c r="B321" t="e">
        <f t="shared" si="25"/>
        <v>#REF!</v>
      </c>
      <c r="C321" s="1" t="e">
        <f t="shared" si="26"/>
        <v>#REF!</v>
      </c>
      <c r="D321" s="1" t="e">
        <f t="shared" si="27"/>
        <v>#REF!</v>
      </c>
      <c r="E321" s="2" t="e">
        <f t="shared" si="28"/>
        <v>#REF!</v>
      </c>
      <c r="F321" s="3" t="e">
        <f t="shared" si="29"/>
        <v>#REF!</v>
      </c>
    </row>
    <row r="322" spans="1:6">
      <c r="A322" t="e">
        <f>Updates!#REF!</f>
        <v>#REF!</v>
      </c>
      <c r="B322" t="e">
        <f t="shared" si="25"/>
        <v>#REF!</v>
      </c>
      <c r="C322" s="1" t="e">
        <f t="shared" si="26"/>
        <v>#REF!</v>
      </c>
      <c r="D322" s="1" t="e">
        <f t="shared" si="27"/>
        <v>#REF!</v>
      </c>
      <c r="E322" s="2" t="e">
        <f t="shared" si="28"/>
        <v>#REF!</v>
      </c>
      <c r="F322" s="3" t="e">
        <f t="shared" si="29"/>
        <v>#REF!</v>
      </c>
    </row>
    <row r="323" spans="1:6">
      <c r="A323" t="e">
        <f>Updates!#REF!</f>
        <v>#REF!</v>
      </c>
      <c r="B323" t="e">
        <f t="shared" si="25"/>
        <v>#REF!</v>
      </c>
      <c r="C323" s="1" t="e">
        <f t="shared" si="26"/>
        <v>#REF!</v>
      </c>
      <c r="D323" s="1" t="e">
        <f t="shared" si="27"/>
        <v>#REF!</v>
      </c>
      <c r="E323" s="2" t="e">
        <f t="shared" si="28"/>
        <v>#REF!</v>
      </c>
      <c r="F323" s="3" t="e">
        <f t="shared" si="29"/>
        <v>#REF!</v>
      </c>
    </row>
    <row r="324" spans="1:6">
      <c r="A324" t="e">
        <f>Updates!#REF!</f>
        <v>#REF!</v>
      </c>
      <c r="B324" t="e">
        <f t="shared" si="25"/>
        <v>#REF!</v>
      </c>
      <c r="C324" s="1" t="e">
        <f t="shared" si="26"/>
        <v>#REF!</v>
      </c>
      <c r="D324" s="1" t="e">
        <f t="shared" si="27"/>
        <v>#REF!</v>
      </c>
      <c r="E324" s="2" t="e">
        <f t="shared" si="28"/>
        <v>#REF!</v>
      </c>
      <c r="F324" s="3" t="e">
        <f t="shared" si="29"/>
        <v>#REF!</v>
      </c>
    </row>
    <row r="325" spans="1:6">
      <c r="A325" t="e">
        <f>Updates!#REF!</f>
        <v>#REF!</v>
      </c>
      <c r="B325" t="e">
        <f t="shared" si="25"/>
        <v>#REF!</v>
      </c>
      <c r="C325" s="1" t="e">
        <f t="shared" si="26"/>
        <v>#REF!</v>
      </c>
      <c r="D325" s="1" t="e">
        <f t="shared" si="27"/>
        <v>#REF!</v>
      </c>
      <c r="E325" s="2" t="e">
        <f t="shared" si="28"/>
        <v>#REF!</v>
      </c>
      <c r="F325" s="3" t="e">
        <f t="shared" si="29"/>
        <v>#REF!</v>
      </c>
    </row>
    <row r="326" spans="1:6">
      <c r="A326" t="e">
        <f>Updates!#REF!</f>
        <v>#REF!</v>
      </c>
      <c r="B326" t="e">
        <f t="shared" si="25"/>
        <v>#REF!</v>
      </c>
      <c r="C326" s="1" t="e">
        <f t="shared" si="26"/>
        <v>#REF!</v>
      </c>
      <c r="D326" s="1" t="e">
        <f t="shared" si="27"/>
        <v>#REF!</v>
      </c>
      <c r="E326" s="2" t="e">
        <f t="shared" si="28"/>
        <v>#REF!</v>
      </c>
      <c r="F326" s="3" t="e">
        <f t="shared" si="29"/>
        <v>#REF!</v>
      </c>
    </row>
    <row r="327" spans="1:6">
      <c r="A327" t="e">
        <f>Updates!#REF!</f>
        <v>#REF!</v>
      </c>
      <c r="B327" t="e">
        <f t="shared" si="25"/>
        <v>#REF!</v>
      </c>
      <c r="C327" s="1" t="e">
        <f t="shared" si="26"/>
        <v>#REF!</v>
      </c>
      <c r="D327" s="1" t="e">
        <f t="shared" si="27"/>
        <v>#REF!</v>
      </c>
      <c r="E327" s="2" t="e">
        <f t="shared" si="28"/>
        <v>#REF!</v>
      </c>
      <c r="F327" s="3" t="e">
        <f t="shared" si="29"/>
        <v>#REF!</v>
      </c>
    </row>
    <row r="328" spans="1:6">
      <c r="A328" t="e">
        <f>Updates!#REF!</f>
        <v>#REF!</v>
      </c>
      <c r="B328" t="e">
        <f t="shared" si="25"/>
        <v>#REF!</v>
      </c>
      <c r="C328" s="1" t="e">
        <f t="shared" si="26"/>
        <v>#REF!</v>
      </c>
      <c r="D328" s="1" t="e">
        <f t="shared" si="27"/>
        <v>#REF!</v>
      </c>
      <c r="E328" s="2" t="e">
        <f t="shared" si="28"/>
        <v>#REF!</v>
      </c>
      <c r="F328" s="3" t="e">
        <f t="shared" si="29"/>
        <v>#REF!</v>
      </c>
    </row>
    <row r="329" spans="1:6">
      <c r="A329" t="e">
        <f>Updates!#REF!</f>
        <v>#REF!</v>
      </c>
      <c r="B329" t="e">
        <f t="shared" si="25"/>
        <v>#REF!</v>
      </c>
      <c r="C329" s="1" t="e">
        <f t="shared" si="26"/>
        <v>#REF!</v>
      </c>
      <c r="D329" s="1" t="e">
        <f t="shared" si="27"/>
        <v>#REF!</v>
      </c>
      <c r="E329" s="2" t="e">
        <f t="shared" si="28"/>
        <v>#REF!</v>
      </c>
      <c r="F329" s="3" t="e">
        <f t="shared" si="29"/>
        <v>#REF!</v>
      </c>
    </row>
    <row r="330" spans="1:6">
      <c r="A330" t="e">
        <f>Updates!#REF!</f>
        <v>#REF!</v>
      </c>
      <c r="B330" t="e">
        <f t="shared" si="25"/>
        <v>#REF!</v>
      </c>
      <c r="C330" s="1" t="e">
        <f t="shared" si="26"/>
        <v>#REF!</v>
      </c>
      <c r="D330" s="1" t="e">
        <f t="shared" si="27"/>
        <v>#REF!</v>
      </c>
      <c r="E330" s="2" t="e">
        <f t="shared" si="28"/>
        <v>#REF!</v>
      </c>
      <c r="F330" s="3" t="e">
        <f t="shared" si="29"/>
        <v>#REF!</v>
      </c>
    </row>
    <row r="331" spans="1:6">
      <c r="A331" t="e">
        <f>Updates!#REF!</f>
        <v>#REF!</v>
      </c>
      <c r="B331" t="e">
        <f t="shared" si="25"/>
        <v>#REF!</v>
      </c>
      <c r="C331" s="1" t="e">
        <f t="shared" si="26"/>
        <v>#REF!</v>
      </c>
      <c r="D331" s="1" t="e">
        <f t="shared" si="27"/>
        <v>#REF!</v>
      </c>
      <c r="E331" s="2" t="e">
        <f t="shared" si="28"/>
        <v>#REF!</v>
      </c>
      <c r="F331" s="3" t="e">
        <f t="shared" si="29"/>
        <v>#REF!</v>
      </c>
    </row>
    <row r="332" spans="1:6">
      <c r="A332" t="e">
        <f>Updates!#REF!</f>
        <v>#REF!</v>
      </c>
      <c r="B332" t="e">
        <f t="shared" si="25"/>
        <v>#REF!</v>
      </c>
      <c r="C332" s="1" t="e">
        <f t="shared" si="26"/>
        <v>#REF!</v>
      </c>
      <c r="D332" s="1" t="e">
        <f t="shared" si="27"/>
        <v>#REF!</v>
      </c>
      <c r="E332" s="2" t="e">
        <f t="shared" si="28"/>
        <v>#REF!</v>
      </c>
      <c r="F332" s="3" t="e">
        <f t="shared" si="29"/>
        <v>#REF!</v>
      </c>
    </row>
    <row r="333" spans="1:6">
      <c r="A333" t="e">
        <f>Updates!#REF!</f>
        <v>#REF!</v>
      </c>
      <c r="B333" t="e">
        <f t="shared" si="25"/>
        <v>#REF!</v>
      </c>
      <c r="C333" s="1" t="e">
        <f t="shared" si="26"/>
        <v>#REF!</v>
      </c>
      <c r="D333" s="1" t="e">
        <f t="shared" si="27"/>
        <v>#REF!</v>
      </c>
      <c r="E333" s="2" t="e">
        <f t="shared" si="28"/>
        <v>#REF!</v>
      </c>
      <c r="F333" s="3" t="e">
        <f t="shared" si="29"/>
        <v>#REF!</v>
      </c>
    </row>
    <row r="334" spans="1:6">
      <c r="A334" t="e">
        <f>Updates!#REF!</f>
        <v>#REF!</v>
      </c>
      <c r="B334" t="e">
        <f t="shared" ref="B334:B397" si="30">LEFT(A334,2)</f>
        <v>#REF!</v>
      </c>
      <c r="C334" s="1" t="e">
        <f t="shared" ref="C334:C397" si="31">RIGHT(A334,LEN(A334)-FIND(" ",A334))</f>
        <v>#REF!</v>
      </c>
      <c r="D334" s="1" t="e">
        <f t="shared" ref="D334:D397" si="32">LEFT(C334,8)</f>
        <v>#REF!</v>
      </c>
      <c r="E334" s="2" t="e">
        <f t="shared" ref="E334:E397" si="33">RIGHT(D334,LEN(D334)-FIND(" ",D334))</f>
        <v>#REF!</v>
      </c>
      <c r="F334" s="3" t="e">
        <f t="shared" ref="F334:F397" si="34">IFERROR(E334,D334)</f>
        <v>#REF!</v>
      </c>
    </row>
    <row r="335" spans="1:6">
      <c r="A335" t="e">
        <f>Updates!#REF!</f>
        <v>#REF!</v>
      </c>
      <c r="B335" t="e">
        <f t="shared" si="30"/>
        <v>#REF!</v>
      </c>
      <c r="C335" s="1" t="e">
        <f t="shared" si="31"/>
        <v>#REF!</v>
      </c>
      <c r="D335" s="1" t="e">
        <f t="shared" si="32"/>
        <v>#REF!</v>
      </c>
      <c r="E335" s="2" t="e">
        <f t="shared" si="33"/>
        <v>#REF!</v>
      </c>
      <c r="F335" s="3" t="e">
        <f t="shared" si="34"/>
        <v>#REF!</v>
      </c>
    </row>
    <row r="336" spans="1:6">
      <c r="A336" t="e">
        <f>Updates!#REF!</f>
        <v>#REF!</v>
      </c>
      <c r="B336" t="e">
        <f t="shared" si="30"/>
        <v>#REF!</v>
      </c>
      <c r="C336" s="1" t="e">
        <f t="shared" si="31"/>
        <v>#REF!</v>
      </c>
      <c r="D336" s="1" t="e">
        <f t="shared" si="32"/>
        <v>#REF!</v>
      </c>
      <c r="E336" s="2" t="e">
        <f t="shared" si="33"/>
        <v>#REF!</v>
      </c>
      <c r="F336" s="3" t="e">
        <f t="shared" si="34"/>
        <v>#REF!</v>
      </c>
    </row>
    <row r="337" spans="1:6">
      <c r="A337" t="e">
        <f>Updates!#REF!</f>
        <v>#REF!</v>
      </c>
      <c r="B337" t="e">
        <f t="shared" si="30"/>
        <v>#REF!</v>
      </c>
      <c r="C337" s="1" t="e">
        <f t="shared" si="31"/>
        <v>#REF!</v>
      </c>
      <c r="D337" s="1" t="e">
        <f t="shared" si="32"/>
        <v>#REF!</v>
      </c>
      <c r="E337" s="2" t="e">
        <f t="shared" si="33"/>
        <v>#REF!</v>
      </c>
      <c r="F337" s="3" t="e">
        <f t="shared" si="34"/>
        <v>#REF!</v>
      </c>
    </row>
    <row r="338" spans="1:6">
      <c r="A338" t="e">
        <f>Updates!#REF!</f>
        <v>#REF!</v>
      </c>
      <c r="B338" t="e">
        <f t="shared" si="30"/>
        <v>#REF!</v>
      </c>
      <c r="C338" s="1" t="e">
        <f t="shared" si="31"/>
        <v>#REF!</v>
      </c>
      <c r="D338" s="1" t="e">
        <f t="shared" si="32"/>
        <v>#REF!</v>
      </c>
      <c r="E338" s="2" t="e">
        <f t="shared" si="33"/>
        <v>#REF!</v>
      </c>
      <c r="F338" s="3" t="e">
        <f t="shared" si="34"/>
        <v>#REF!</v>
      </c>
    </row>
    <row r="339" spans="1:6">
      <c r="A339" t="e">
        <f>Updates!#REF!</f>
        <v>#REF!</v>
      </c>
      <c r="B339" t="e">
        <f t="shared" si="30"/>
        <v>#REF!</v>
      </c>
      <c r="C339" s="1" t="e">
        <f t="shared" si="31"/>
        <v>#REF!</v>
      </c>
      <c r="D339" s="1" t="e">
        <f t="shared" si="32"/>
        <v>#REF!</v>
      </c>
      <c r="E339" s="2" t="e">
        <f t="shared" si="33"/>
        <v>#REF!</v>
      </c>
      <c r="F339" s="3" t="e">
        <f t="shared" si="34"/>
        <v>#REF!</v>
      </c>
    </row>
    <row r="340" spans="1:6">
      <c r="A340" t="e">
        <f>Updates!#REF!</f>
        <v>#REF!</v>
      </c>
      <c r="B340" t="e">
        <f t="shared" si="30"/>
        <v>#REF!</v>
      </c>
      <c r="C340" s="1" t="e">
        <f t="shared" si="31"/>
        <v>#REF!</v>
      </c>
      <c r="D340" s="1" t="e">
        <f t="shared" si="32"/>
        <v>#REF!</v>
      </c>
      <c r="E340" s="2" t="e">
        <f t="shared" si="33"/>
        <v>#REF!</v>
      </c>
      <c r="F340" s="3" t="e">
        <f t="shared" si="34"/>
        <v>#REF!</v>
      </c>
    </row>
    <row r="341" spans="1:6">
      <c r="A341" t="e">
        <f>Updates!#REF!</f>
        <v>#REF!</v>
      </c>
      <c r="B341" t="e">
        <f t="shared" si="30"/>
        <v>#REF!</v>
      </c>
      <c r="C341" s="1" t="e">
        <f t="shared" si="31"/>
        <v>#REF!</v>
      </c>
      <c r="D341" s="1" t="e">
        <f t="shared" si="32"/>
        <v>#REF!</v>
      </c>
      <c r="E341" s="2" t="e">
        <f t="shared" si="33"/>
        <v>#REF!</v>
      </c>
      <c r="F341" s="3" t="e">
        <f t="shared" si="34"/>
        <v>#REF!</v>
      </c>
    </row>
    <row r="342" spans="1:6">
      <c r="A342" t="e">
        <f>Updates!#REF!</f>
        <v>#REF!</v>
      </c>
      <c r="B342" t="e">
        <f t="shared" si="30"/>
        <v>#REF!</v>
      </c>
      <c r="C342" s="1" t="e">
        <f t="shared" si="31"/>
        <v>#REF!</v>
      </c>
      <c r="D342" s="1" t="e">
        <f t="shared" si="32"/>
        <v>#REF!</v>
      </c>
      <c r="E342" s="2" t="e">
        <f t="shared" si="33"/>
        <v>#REF!</v>
      </c>
      <c r="F342" s="3" t="e">
        <f t="shared" si="34"/>
        <v>#REF!</v>
      </c>
    </row>
    <row r="343" spans="1:6">
      <c r="A343" t="e">
        <f>Updates!#REF!</f>
        <v>#REF!</v>
      </c>
      <c r="B343" t="e">
        <f t="shared" si="30"/>
        <v>#REF!</v>
      </c>
      <c r="C343" s="1" t="e">
        <f t="shared" si="31"/>
        <v>#REF!</v>
      </c>
      <c r="D343" s="1" t="e">
        <f t="shared" si="32"/>
        <v>#REF!</v>
      </c>
      <c r="E343" s="2" t="e">
        <f t="shared" si="33"/>
        <v>#REF!</v>
      </c>
      <c r="F343" s="3" t="e">
        <f t="shared" si="34"/>
        <v>#REF!</v>
      </c>
    </row>
    <row r="344" spans="1:6">
      <c r="A344" t="e">
        <f>Updates!#REF!</f>
        <v>#REF!</v>
      </c>
      <c r="B344" t="e">
        <f t="shared" si="30"/>
        <v>#REF!</v>
      </c>
      <c r="C344" s="1" t="e">
        <f t="shared" si="31"/>
        <v>#REF!</v>
      </c>
      <c r="D344" s="1" t="e">
        <f t="shared" si="32"/>
        <v>#REF!</v>
      </c>
      <c r="E344" s="2" t="e">
        <f t="shared" si="33"/>
        <v>#REF!</v>
      </c>
      <c r="F344" s="3" t="e">
        <f t="shared" si="34"/>
        <v>#REF!</v>
      </c>
    </row>
    <row r="345" spans="1:6">
      <c r="A345" t="e">
        <f>Updates!#REF!</f>
        <v>#REF!</v>
      </c>
      <c r="B345" t="e">
        <f t="shared" si="30"/>
        <v>#REF!</v>
      </c>
      <c r="C345" s="1" t="e">
        <f t="shared" si="31"/>
        <v>#REF!</v>
      </c>
      <c r="D345" s="1" t="e">
        <f t="shared" si="32"/>
        <v>#REF!</v>
      </c>
      <c r="E345" s="2" t="e">
        <f t="shared" si="33"/>
        <v>#REF!</v>
      </c>
      <c r="F345" s="3" t="e">
        <f t="shared" si="34"/>
        <v>#REF!</v>
      </c>
    </row>
    <row r="346" spans="1:6">
      <c r="A346" t="e">
        <f>Updates!#REF!</f>
        <v>#REF!</v>
      </c>
      <c r="B346" t="e">
        <f t="shared" si="30"/>
        <v>#REF!</v>
      </c>
      <c r="C346" s="1" t="e">
        <f t="shared" si="31"/>
        <v>#REF!</v>
      </c>
      <c r="D346" s="1" t="e">
        <f t="shared" si="32"/>
        <v>#REF!</v>
      </c>
      <c r="E346" s="2" t="e">
        <f t="shared" si="33"/>
        <v>#REF!</v>
      </c>
      <c r="F346" s="3" t="e">
        <f t="shared" si="34"/>
        <v>#REF!</v>
      </c>
    </row>
    <row r="347" spans="1:6">
      <c r="A347" t="e">
        <f>Updates!#REF!</f>
        <v>#REF!</v>
      </c>
      <c r="B347" t="e">
        <f t="shared" si="30"/>
        <v>#REF!</v>
      </c>
      <c r="C347" s="1" t="e">
        <f t="shared" si="31"/>
        <v>#REF!</v>
      </c>
      <c r="D347" s="1" t="e">
        <f t="shared" si="32"/>
        <v>#REF!</v>
      </c>
      <c r="E347" s="2" t="e">
        <f t="shared" si="33"/>
        <v>#REF!</v>
      </c>
      <c r="F347" s="3" t="e">
        <f t="shared" si="34"/>
        <v>#REF!</v>
      </c>
    </row>
    <row r="348" spans="1:6">
      <c r="A348" t="e">
        <f>Updates!#REF!</f>
        <v>#REF!</v>
      </c>
      <c r="B348" t="e">
        <f t="shared" si="30"/>
        <v>#REF!</v>
      </c>
      <c r="C348" s="1" t="e">
        <f t="shared" si="31"/>
        <v>#REF!</v>
      </c>
      <c r="D348" s="1" t="e">
        <f t="shared" si="32"/>
        <v>#REF!</v>
      </c>
      <c r="E348" s="2" t="e">
        <f t="shared" si="33"/>
        <v>#REF!</v>
      </c>
      <c r="F348" s="3" t="e">
        <f t="shared" si="34"/>
        <v>#REF!</v>
      </c>
    </row>
    <row r="349" spans="1:6">
      <c r="A349" t="e">
        <f>Updates!#REF!</f>
        <v>#REF!</v>
      </c>
      <c r="B349" t="e">
        <f t="shared" si="30"/>
        <v>#REF!</v>
      </c>
      <c r="C349" s="1" t="e">
        <f t="shared" si="31"/>
        <v>#REF!</v>
      </c>
      <c r="D349" s="1" t="e">
        <f t="shared" si="32"/>
        <v>#REF!</v>
      </c>
      <c r="E349" s="2" t="e">
        <f t="shared" si="33"/>
        <v>#REF!</v>
      </c>
      <c r="F349" s="3" t="e">
        <f t="shared" si="34"/>
        <v>#REF!</v>
      </c>
    </row>
    <row r="350" spans="1:6">
      <c r="A350" t="e">
        <f>Updates!#REF!</f>
        <v>#REF!</v>
      </c>
      <c r="B350" t="e">
        <f t="shared" si="30"/>
        <v>#REF!</v>
      </c>
      <c r="C350" s="1" t="e">
        <f t="shared" si="31"/>
        <v>#REF!</v>
      </c>
      <c r="D350" s="1" t="e">
        <f t="shared" si="32"/>
        <v>#REF!</v>
      </c>
      <c r="E350" s="2" t="e">
        <f t="shared" si="33"/>
        <v>#REF!</v>
      </c>
      <c r="F350" s="3" t="e">
        <f t="shared" si="34"/>
        <v>#REF!</v>
      </c>
    </row>
    <row r="351" spans="1:6">
      <c r="A351" t="e">
        <f>Updates!#REF!</f>
        <v>#REF!</v>
      </c>
      <c r="B351" t="e">
        <f t="shared" si="30"/>
        <v>#REF!</v>
      </c>
      <c r="C351" s="1" t="e">
        <f t="shared" si="31"/>
        <v>#REF!</v>
      </c>
      <c r="D351" s="1" t="e">
        <f t="shared" si="32"/>
        <v>#REF!</v>
      </c>
      <c r="E351" s="2" t="e">
        <f t="shared" si="33"/>
        <v>#REF!</v>
      </c>
      <c r="F351" s="3" t="e">
        <f t="shared" si="34"/>
        <v>#REF!</v>
      </c>
    </row>
    <row r="352" spans="1:6">
      <c r="A352" t="e">
        <f>Updates!#REF!</f>
        <v>#REF!</v>
      </c>
      <c r="B352" t="e">
        <f t="shared" si="30"/>
        <v>#REF!</v>
      </c>
      <c r="C352" s="1" t="e">
        <f t="shared" si="31"/>
        <v>#REF!</v>
      </c>
      <c r="D352" s="1" t="e">
        <f t="shared" si="32"/>
        <v>#REF!</v>
      </c>
      <c r="E352" s="2" t="e">
        <f t="shared" si="33"/>
        <v>#REF!</v>
      </c>
      <c r="F352" s="3" t="e">
        <f t="shared" si="34"/>
        <v>#REF!</v>
      </c>
    </row>
    <row r="353" spans="1:6">
      <c r="A353" t="e">
        <f>Updates!#REF!</f>
        <v>#REF!</v>
      </c>
      <c r="B353" t="e">
        <f t="shared" si="30"/>
        <v>#REF!</v>
      </c>
      <c r="C353" s="1" t="e">
        <f t="shared" si="31"/>
        <v>#REF!</v>
      </c>
      <c r="D353" s="1" t="e">
        <f t="shared" si="32"/>
        <v>#REF!</v>
      </c>
      <c r="E353" s="2" t="e">
        <f t="shared" si="33"/>
        <v>#REF!</v>
      </c>
      <c r="F353" s="3" t="e">
        <f t="shared" si="34"/>
        <v>#REF!</v>
      </c>
    </row>
    <row r="354" spans="1:6">
      <c r="A354" t="e">
        <f>Updates!#REF!</f>
        <v>#REF!</v>
      </c>
      <c r="B354" t="e">
        <f t="shared" si="30"/>
        <v>#REF!</v>
      </c>
      <c r="C354" s="1" t="e">
        <f t="shared" si="31"/>
        <v>#REF!</v>
      </c>
      <c r="D354" s="1" t="e">
        <f t="shared" si="32"/>
        <v>#REF!</v>
      </c>
      <c r="E354" s="2" t="e">
        <f t="shared" si="33"/>
        <v>#REF!</v>
      </c>
      <c r="F354" s="3" t="e">
        <f t="shared" si="34"/>
        <v>#REF!</v>
      </c>
    </row>
    <row r="355" spans="1:6">
      <c r="A355" t="e">
        <f>Updates!#REF!</f>
        <v>#REF!</v>
      </c>
      <c r="B355" t="e">
        <f t="shared" si="30"/>
        <v>#REF!</v>
      </c>
      <c r="C355" s="1" t="e">
        <f t="shared" si="31"/>
        <v>#REF!</v>
      </c>
      <c r="D355" s="1" t="e">
        <f t="shared" si="32"/>
        <v>#REF!</v>
      </c>
      <c r="E355" s="2" t="e">
        <f t="shared" si="33"/>
        <v>#REF!</v>
      </c>
      <c r="F355" s="3" t="e">
        <f t="shared" si="34"/>
        <v>#REF!</v>
      </c>
    </row>
    <row r="356" spans="1:6">
      <c r="A356" t="e">
        <f>Updates!#REF!</f>
        <v>#REF!</v>
      </c>
      <c r="B356" t="e">
        <f t="shared" si="30"/>
        <v>#REF!</v>
      </c>
      <c r="C356" s="1" t="e">
        <f t="shared" si="31"/>
        <v>#REF!</v>
      </c>
      <c r="D356" s="1" t="e">
        <f t="shared" si="32"/>
        <v>#REF!</v>
      </c>
      <c r="E356" s="2" t="e">
        <f t="shared" si="33"/>
        <v>#REF!</v>
      </c>
      <c r="F356" s="3" t="e">
        <f t="shared" si="34"/>
        <v>#REF!</v>
      </c>
    </row>
    <row r="357" spans="1:6">
      <c r="A357" t="e">
        <f>Updates!#REF!</f>
        <v>#REF!</v>
      </c>
      <c r="B357" t="e">
        <f t="shared" si="30"/>
        <v>#REF!</v>
      </c>
      <c r="C357" s="1" t="e">
        <f t="shared" si="31"/>
        <v>#REF!</v>
      </c>
      <c r="D357" s="1" t="e">
        <f t="shared" si="32"/>
        <v>#REF!</v>
      </c>
      <c r="E357" s="2" t="e">
        <f t="shared" si="33"/>
        <v>#REF!</v>
      </c>
      <c r="F357" s="3" t="e">
        <f t="shared" si="34"/>
        <v>#REF!</v>
      </c>
    </row>
    <row r="358" spans="1:6">
      <c r="A358" t="e">
        <f>Updates!#REF!</f>
        <v>#REF!</v>
      </c>
      <c r="B358" t="e">
        <f t="shared" si="30"/>
        <v>#REF!</v>
      </c>
      <c r="C358" s="1" t="e">
        <f t="shared" si="31"/>
        <v>#REF!</v>
      </c>
      <c r="D358" s="1" t="e">
        <f t="shared" si="32"/>
        <v>#REF!</v>
      </c>
      <c r="E358" s="2" t="e">
        <f t="shared" si="33"/>
        <v>#REF!</v>
      </c>
      <c r="F358" s="3" t="e">
        <f t="shared" si="34"/>
        <v>#REF!</v>
      </c>
    </row>
    <row r="359" spans="1:6">
      <c r="A359" t="e">
        <f>Updates!#REF!</f>
        <v>#REF!</v>
      </c>
      <c r="B359" t="e">
        <f t="shared" si="30"/>
        <v>#REF!</v>
      </c>
      <c r="C359" s="1" t="e">
        <f t="shared" si="31"/>
        <v>#REF!</v>
      </c>
      <c r="D359" s="1" t="e">
        <f t="shared" si="32"/>
        <v>#REF!</v>
      </c>
      <c r="E359" s="2" t="e">
        <f t="shared" si="33"/>
        <v>#REF!</v>
      </c>
      <c r="F359" s="3" t="e">
        <f t="shared" si="34"/>
        <v>#REF!</v>
      </c>
    </row>
    <row r="360" spans="1:6">
      <c r="A360" t="e">
        <f>Updates!#REF!</f>
        <v>#REF!</v>
      </c>
      <c r="B360" t="e">
        <f t="shared" si="30"/>
        <v>#REF!</v>
      </c>
      <c r="C360" s="1" t="e">
        <f t="shared" si="31"/>
        <v>#REF!</v>
      </c>
      <c r="D360" s="1" t="e">
        <f t="shared" si="32"/>
        <v>#REF!</v>
      </c>
      <c r="E360" s="2" t="e">
        <f t="shared" si="33"/>
        <v>#REF!</v>
      </c>
      <c r="F360" s="3" t="e">
        <f t="shared" si="34"/>
        <v>#REF!</v>
      </c>
    </row>
    <row r="361" spans="1:6">
      <c r="A361" t="e">
        <f>Updates!#REF!</f>
        <v>#REF!</v>
      </c>
      <c r="B361" t="e">
        <f t="shared" si="30"/>
        <v>#REF!</v>
      </c>
      <c r="C361" s="1" t="e">
        <f t="shared" si="31"/>
        <v>#REF!</v>
      </c>
      <c r="D361" s="1" t="e">
        <f t="shared" si="32"/>
        <v>#REF!</v>
      </c>
      <c r="E361" s="2" t="e">
        <f t="shared" si="33"/>
        <v>#REF!</v>
      </c>
      <c r="F361" s="3" t="e">
        <f t="shared" si="34"/>
        <v>#REF!</v>
      </c>
    </row>
    <row r="362" spans="1:6">
      <c r="A362" t="e">
        <f>Updates!#REF!</f>
        <v>#REF!</v>
      </c>
      <c r="B362" t="e">
        <f t="shared" si="30"/>
        <v>#REF!</v>
      </c>
      <c r="C362" s="1" t="e">
        <f t="shared" si="31"/>
        <v>#REF!</v>
      </c>
      <c r="D362" s="1" t="e">
        <f t="shared" si="32"/>
        <v>#REF!</v>
      </c>
      <c r="E362" s="2" t="e">
        <f t="shared" si="33"/>
        <v>#REF!</v>
      </c>
      <c r="F362" s="3" t="e">
        <f t="shared" si="34"/>
        <v>#REF!</v>
      </c>
    </row>
    <row r="363" spans="1:6">
      <c r="A363" t="e">
        <f>Updates!#REF!</f>
        <v>#REF!</v>
      </c>
      <c r="B363" t="e">
        <f t="shared" si="30"/>
        <v>#REF!</v>
      </c>
      <c r="C363" s="1" t="e">
        <f t="shared" si="31"/>
        <v>#REF!</v>
      </c>
      <c r="D363" s="1" t="e">
        <f t="shared" si="32"/>
        <v>#REF!</v>
      </c>
      <c r="E363" s="2" t="e">
        <f t="shared" si="33"/>
        <v>#REF!</v>
      </c>
      <c r="F363" s="3" t="e">
        <f t="shared" si="34"/>
        <v>#REF!</v>
      </c>
    </row>
    <row r="364" spans="1:6">
      <c r="A364" t="e">
        <f>Updates!#REF!</f>
        <v>#REF!</v>
      </c>
      <c r="B364" t="e">
        <f t="shared" si="30"/>
        <v>#REF!</v>
      </c>
      <c r="C364" s="1" t="e">
        <f t="shared" si="31"/>
        <v>#REF!</v>
      </c>
      <c r="D364" s="1" t="e">
        <f t="shared" si="32"/>
        <v>#REF!</v>
      </c>
      <c r="E364" s="2" t="e">
        <f t="shared" si="33"/>
        <v>#REF!</v>
      </c>
      <c r="F364" s="3" t="e">
        <f t="shared" si="34"/>
        <v>#REF!</v>
      </c>
    </row>
    <row r="365" spans="1:6">
      <c r="A365" t="e">
        <f>Updates!#REF!</f>
        <v>#REF!</v>
      </c>
      <c r="B365" t="e">
        <f t="shared" si="30"/>
        <v>#REF!</v>
      </c>
      <c r="C365" s="1" t="e">
        <f t="shared" si="31"/>
        <v>#REF!</v>
      </c>
      <c r="D365" s="1" t="e">
        <f t="shared" si="32"/>
        <v>#REF!</v>
      </c>
      <c r="E365" s="2" t="e">
        <f t="shared" si="33"/>
        <v>#REF!</v>
      </c>
      <c r="F365" s="3" t="e">
        <f t="shared" si="34"/>
        <v>#REF!</v>
      </c>
    </row>
    <row r="366" spans="1:6">
      <c r="A366" t="e">
        <f>Updates!#REF!</f>
        <v>#REF!</v>
      </c>
      <c r="B366" t="e">
        <f t="shared" si="30"/>
        <v>#REF!</v>
      </c>
      <c r="C366" s="1" t="e">
        <f t="shared" si="31"/>
        <v>#REF!</v>
      </c>
      <c r="D366" s="1" t="e">
        <f t="shared" si="32"/>
        <v>#REF!</v>
      </c>
      <c r="E366" s="2" t="e">
        <f t="shared" si="33"/>
        <v>#REF!</v>
      </c>
      <c r="F366" s="3" t="e">
        <f t="shared" si="34"/>
        <v>#REF!</v>
      </c>
    </row>
    <row r="367" spans="1:6">
      <c r="A367" t="e">
        <f>Updates!#REF!</f>
        <v>#REF!</v>
      </c>
      <c r="B367" t="e">
        <f t="shared" si="30"/>
        <v>#REF!</v>
      </c>
      <c r="C367" s="1" t="e">
        <f t="shared" si="31"/>
        <v>#REF!</v>
      </c>
      <c r="D367" s="1" t="e">
        <f t="shared" si="32"/>
        <v>#REF!</v>
      </c>
      <c r="E367" s="2" t="e">
        <f t="shared" si="33"/>
        <v>#REF!</v>
      </c>
      <c r="F367" s="3" t="e">
        <f t="shared" si="34"/>
        <v>#REF!</v>
      </c>
    </row>
    <row r="368" spans="1:6">
      <c r="A368" t="e">
        <f>Updates!#REF!</f>
        <v>#REF!</v>
      </c>
      <c r="B368" t="e">
        <f t="shared" si="30"/>
        <v>#REF!</v>
      </c>
      <c r="C368" s="1" t="e">
        <f t="shared" si="31"/>
        <v>#REF!</v>
      </c>
      <c r="D368" s="1" t="e">
        <f t="shared" si="32"/>
        <v>#REF!</v>
      </c>
      <c r="E368" s="2" t="e">
        <f t="shared" si="33"/>
        <v>#REF!</v>
      </c>
      <c r="F368" s="3" t="e">
        <f t="shared" si="34"/>
        <v>#REF!</v>
      </c>
    </row>
    <row r="369" spans="1:6">
      <c r="A369" t="e">
        <f>Updates!#REF!</f>
        <v>#REF!</v>
      </c>
      <c r="B369" t="e">
        <f t="shared" si="30"/>
        <v>#REF!</v>
      </c>
      <c r="C369" s="1" t="e">
        <f t="shared" si="31"/>
        <v>#REF!</v>
      </c>
      <c r="D369" s="1" t="e">
        <f t="shared" si="32"/>
        <v>#REF!</v>
      </c>
      <c r="E369" s="2" t="e">
        <f t="shared" si="33"/>
        <v>#REF!</v>
      </c>
      <c r="F369" s="3" t="e">
        <f t="shared" si="34"/>
        <v>#REF!</v>
      </c>
    </row>
    <row r="370" spans="1:6">
      <c r="A370" t="e">
        <f>Updates!#REF!</f>
        <v>#REF!</v>
      </c>
      <c r="B370" t="e">
        <f t="shared" si="30"/>
        <v>#REF!</v>
      </c>
      <c r="C370" s="1" t="e">
        <f t="shared" si="31"/>
        <v>#REF!</v>
      </c>
      <c r="D370" s="1" t="e">
        <f t="shared" si="32"/>
        <v>#REF!</v>
      </c>
      <c r="E370" s="2" t="e">
        <f t="shared" si="33"/>
        <v>#REF!</v>
      </c>
      <c r="F370" s="3" t="e">
        <f t="shared" si="34"/>
        <v>#REF!</v>
      </c>
    </row>
    <row r="371" spans="1:6">
      <c r="A371" t="e">
        <f>Updates!#REF!</f>
        <v>#REF!</v>
      </c>
      <c r="B371" t="e">
        <f t="shared" si="30"/>
        <v>#REF!</v>
      </c>
      <c r="C371" s="1" t="e">
        <f t="shared" si="31"/>
        <v>#REF!</v>
      </c>
      <c r="D371" s="1" t="e">
        <f t="shared" si="32"/>
        <v>#REF!</v>
      </c>
      <c r="E371" s="2" t="e">
        <f t="shared" si="33"/>
        <v>#REF!</v>
      </c>
      <c r="F371" s="3" t="e">
        <f t="shared" si="34"/>
        <v>#REF!</v>
      </c>
    </row>
    <row r="372" spans="1:6">
      <c r="A372" t="e">
        <f>Updates!#REF!</f>
        <v>#REF!</v>
      </c>
      <c r="B372" t="e">
        <f t="shared" si="30"/>
        <v>#REF!</v>
      </c>
      <c r="C372" s="1" t="e">
        <f t="shared" si="31"/>
        <v>#REF!</v>
      </c>
      <c r="D372" s="1" t="e">
        <f t="shared" si="32"/>
        <v>#REF!</v>
      </c>
      <c r="E372" s="2" t="e">
        <f t="shared" si="33"/>
        <v>#REF!</v>
      </c>
      <c r="F372" s="3" t="e">
        <f t="shared" si="34"/>
        <v>#REF!</v>
      </c>
    </row>
    <row r="373" spans="1:6">
      <c r="A373" t="e">
        <f>Updates!#REF!</f>
        <v>#REF!</v>
      </c>
      <c r="B373" t="e">
        <f t="shared" si="30"/>
        <v>#REF!</v>
      </c>
      <c r="C373" s="1" t="e">
        <f t="shared" si="31"/>
        <v>#REF!</v>
      </c>
      <c r="D373" s="1" t="e">
        <f t="shared" si="32"/>
        <v>#REF!</v>
      </c>
      <c r="E373" s="2" t="e">
        <f t="shared" si="33"/>
        <v>#REF!</v>
      </c>
      <c r="F373" s="3" t="e">
        <f t="shared" si="34"/>
        <v>#REF!</v>
      </c>
    </row>
    <row r="374" spans="1:6">
      <c r="A374" t="e">
        <f>Updates!#REF!</f>
        <v>#REF!</v>
      </c>
      <c r="B374" t="e">
        <f t="shared" si="30"/>
        <v>#REF!</v>
      </c>
      <c r="C374" s="1" t="e">
        <f t="shared" si="31"/>
        <v>#REF!</v>
      </c>
      <c r="D374" s="1" t="e">
        <f t="shared" si="32"/>
        <v>#REF!</v>
      </c>
      <c r="E374" s="2" t="e">
        <f t="shared" si="33"/>
        <v>#REF!</v>
      </c>
      <c r="F374" s="3" t="e">
        <f t="shared" si="34"/>
        <v>#REF!</v>
      </c>
    </row>
    <row r="375" spans="1:6">
      <c r="A375" t="e">
        <f>Updates!#REF!</f>
        <v>#REF!</v>
      </c>
      <c r="B375" t="e">
        <f t="shared" si="30"/>
        <v>#REF!</v>
      </c>
      <c r="C375" s="1" t="e">
        <f t="shared" si="31"/>
        <v>#REF!</v>
      </c>
      <c r="D375" s="1" t="e">
        <f t="shared" si="32"/>
        <v>#REF!</v>
      </c>
      <c r="E375" s="2" t="e">
        <f t="shared" si="33"/>
        <v>#REF!</v>
      </c>
      <c r="F375" s="3" t="e">
        <f t="shared" si="34"/>
        <v>#REF!</v>
      </c>
    </row>
    <row r="376" spans="1:6">
      <c r="A376" t="e">
        <f>Updates!#REF!</f>
        <v>#REF!</v>
      </c>
      <c r="B376" t="e">
        <f t="shared" si="30"/>
        <v>#REF!</v>
      </c>
      <c r="C376" s="1" t="e">
        <f t="shared" si="31"/>
        <v>#REF!</v>
      </c>
      <c r="D376" s="1" t="e">
        <f t="shared" si="32"/>
        <v>#REF!</v>
      </c>
      <c r="E376" s="2" t="e">
        <f t="shared" si="33"/>
        <v>#REF!</v>
      </c>
      <c r="F376" s="3" t="e">
        <f t="shared" si="34"/>
        <v>#REF!</v>
      </c>
    </row>
    <row r="377" spans="1:6">
      <c r="A377" t="e">
        <f>Updates!#REF!</f>
        <v>#REF!</v>
      </c>
      <c r="B377" t="e">
        <f t="shared" si="30"/>
        <v>#REF!</v>
      </c>
      <c r="C377" s="1" t="e">
        <f t="shared" si="31"/>
        <v>#REF!</v>
      </c>
      <c r="D377" s="1" t="e">
        <f t="shared" si="32"/>
        <v>#REF!</v>
      </c>
      <c r="E377" s="2" t="e">
        <f t="shared" si="33"/>
        <v>#REF!</v>
      </c>
      <c r="F377" s="3" t="e">
        <f t="shared" si="34"/>
        <v>#REF!</v>
      </c>
    </row>
    <row r="378" spans="1:6">
      <c r="A378" t="e">
        <f>Updates!#REF!</f>
        <v>#REF!</v>
      </c>
      <c r="B378" t="e">
        <f t="shared" si="30"/>
        <v>#REF!</v>
      </c>
      <c r="C378" s="1" t="e">
        <f t="shared" si="31"/>
        <v>#REF!</v>
      </c>
      <c r="D378" s="1" t="e">
        <f t="shared" si="32"/>
        <v>#REF!</v>
      </c>
      <c r="E378" s="2" t="e">
        <f t="shared" si="33"/>
        <v>#REF!</v>
      </c>
      <c r="F378" s="3" t="e">
        <f t="shared" si="34"/>
        <v>#REF!</v>
      </c>
    </row>
    <row r="379" spans="1:6">
      <c r="A379" t="e">
        <f>Updates!#REF!</f>
        <v>#REF!</v>
      </c>
      <c r="B379" t="e">
        <f t="shared" si="30"/>
        <v>#REF!</v>
      </c>
      <c r="C379" s="1" t="e">
        <f t="shared" si="31"/>
        <v>#REF!</v>
      </c>
      <c r="D379" s="1" t="e">
        <f t="shared" si="32"/>
        <v>#REF!</v>
      </c>
      <c r="E379" s="2" t="e">
        <f t="shared" si="33"/>
        <v>#REF!</v>
      </c>
      <c r="F379" s="3" t="e">
        <f t="shared" si="34"/>
        <v>#REF!</v>
      </c>
    </row>
    <row r="380" spans="1:6">
      <c r="A380" t="e">
        <f>Updates!#REF!</f>
        <v>#REF!</v>
      </c>
      <c r="B380" t="e">
        <f t="shared" si="30"/>
        <v>#REF!</v>
      </c>
      <c r="C380" s="1" t="e">
        <f t="shared" si="31"/>
        <v>#REF!</v>
      </c>
      <c r="D380" s="1" t="e">
        <f t="shared" si="32"/>
        <v>#REF!</v>
      </c>
      <c r="E380" s="2" t="e">
        <f t="shared" si="33"/>
        <v>#REF!</v>
      </c>
      <c r="F380" s="3" t="e">
        <f t="shared" si="34"/>
        <v>#REF!</v>
      </c>
    </row>
    <row r="381" spans="1:6">
      <c r="A381" t="e">
        <f>Updates!#REF!</f>
        <v>#REF!</v>
      </c>
      <c r="B381" t="e">
        <f t="shared" si="30"/>
        <v>#REF!</v>
      </c>
      <c r="C381" s="1" t="e">
        <f t="shared" si="31"/>
        <v>#REF!</v>
      </c>
      <c r="D381" s="1" t="e">
        <f t="shared" si="32"/>
        <v>#REF!</v>
      </c>
      <c r="E381" s="2" t="e">
        <f t="shared" si="33"/>
        <v>#REF!</v>
      </c>
      <c r="F381" s="3" t="e">
        <f t="shared" si="34"/>
        <v>#REF!</v>
      </c>
    </row>
    <row r="382" spans="1:6">
      <c r="A382" t="e">
        <f>Updates!#REF!</f>
        <v>#REF!</v>
      </c>
      <c r="B382" t="e">
        <f t="shared" si="30"/>
        <v>#REF!</v>
      </c>
      <c r="C382" s="1" t="e">
        <f t="shared" si="31"/>
        <v>#REF!</v>
      </c>
      <c r="D382" s="1" t="e">
        <f t="shared" si="32"/>
        <v>#REF!</v>
      </c>
      <c r="E382" s="2" t="e">
        <f t="shared" si="33"/>
        <v>#REF!</v>
      </c>
      <c r="F382" s="3" t="e">
        <f t="shared" si="34"/>
        <v>#REF!</v>
      </c>
    </row>
    <row r="383" spans="1:6">
      <c r="A383" t="e">
        <f>Updates!#REF!</f>
        <v>#REF!</v>
      </c>
      <c r="B383" t="e">
        <f t="shared" si="30"/>
        <v>#REF!</v>
      </c>
      <c r="C383" s="1" t="e">
        <f t="shared" si="31"/>
        <v>#REF!</v>
      </c>
      <c r="D383" s="1" t="e">
        <f t="shared" si="32"/>
        <v>#REF!</v>
      </c>
      <c r="E383" s="2" t="e">
        <f t="shared" si="33"/>
        <v>#REF!</v>
      </c>
      <c r="F383" s="3" t="e">
        <f t="shared" si="34"/>
        <v>#REF!</v>
      </c>
    </row>
    <row r="384" spans="1:6">
      <c r="A384" t="e">
        <f>Updates!#REF!</f>
        <v>#REF!</v>
      </c>
      <c r="B384" t="e">
        <f t="shared" si="30"/>
        <v>#REF!</v>
      </c>
      <c r="C384" s="1" t="e">
        <f t="shared" si="31"/>
        <v>#REF!</v>
      </c>
      <c r="D384" s="1" t="e">
        <f t="shared" si="32"/>
        <v>#REF!</v>
      </c>
      <c r="E384" s="2" t="e">
        <f t="shared" si="33"/>
        <v>#REF!</v>
      </c>
      <c r="F384" s="3" t="e">
        <f t="shared" si="34"/>
        <v>#REF!</v>
      </c>
    </row>
    <row r="385" spans="1:6">
      <c r="A385" t="e">
        <f>Updates!#REF!</f>
        <v>#REF!</v>
      </c>
      <c r="B385" t="e">
        <f t="shared" si="30"/>
        <v>#REF!</v>
      </c>
      <c r="C385" s="1" t="e">
        <f t="shared" si="31"/>
        <v>#REF!</v>
      </c>
      <c r="D385" s="1" t="e">
        <f t="shared" si="32"/>
        <v>#REF!</v>
      </c>
      <c r="E385" s="2" t="e">
        <f t="shared" si="33"/>
        <v>#REF!</v>
      </c>
      <c r="F385" s="3" t="e">
        <f t="shared" si="34"/>
        <v>#REF!</v>
      </c>
    </row>
    <row r="386" spans="1:6">
      <c r="A386" t="e">
        <f>Updates!#REF!</f>
        <v>#REF!</v>
      </c>
      <c r="B386" t="e">
        <f t="shared" si="30"/>
        <v>#REF!</v>
      </c>
      <c r="C386" s="1" t="e">
        <f t="shared" si="31"/>
        <v>#REF!</v>
      </c>
      <c r="D386" s="1" t="e">
        <f t="shared" si="32"/>
        <v>#REF!</v>
      </c>
      <c r="E386" s="2" t="e">
        <f t="shared" si="33"/>
        <v>#REF!</v>
      </c>
      <c r="F386" s="3" t="e">
        <f t="shared" si="34"/>
        <v>#REF!</v>
      </c>
    </row>
    <row r="387" spans="1:6">
      <c r="A387" t="e">
        <f>Updates!#REF!</f>
        <v>#REF!</v>
      </c>
      <c r="B387" t="e">
        <f t="shared" si="30"/>
        <v>#REF!</v>
      </c>
      <c r="C387" s="1" t="e">
        <f t="shared" si="31"/>
        <v>#REF!</v>
      </c>
      <c r="D387" s="1" t="e">
        <f t="shared" si="32"/>
        <v>#REF!</v>
      </c>
      <c r="E387" s="2" t="e">
        <f t="shared" si="33"/>
        <v>#REF!</v>
      </c>
      <c r="F387" s="3" t="e">
        <f t="shared" si="34"/>
        <v>#REF!</v>
      </c>
    </row>
    <row r="388" spans="1:6">
      <c r="A388" t="e">
        <f>Updates!#REF!</f>
        <v>#REF!</v>
      </c>
      <c r="B388" t="e">
        <f t="shared" si="30"/>
        <v>#REF!</v>
      </c>
      <c r="C388" s="1" t="e">
        <f t="shared" si="31"/>
        <v>#REF!</v>
      </c>
      <c r="D388" s="1" t="e">
        <f t="shared" si="32"/>
        <v>#REF!</v>
      </c>
      <c r="E388" s="2" t="e">
        <f t="shared" si="33"/>
        <v>#REF!</v>
      </c>
      <c r="F388" s="3" t="e">
        <f t="shared" si="34"/>
        <v>#REF!</v>
      </c>
    </row>
    <row r="389" spans="1:6">
      <c r="A389" t="e">
        <f>Updates!#REF!</f>
        <v>#REF!</v>
      </c>
      <c r="B389" t="e">
        <f t="shared" si="30"/>
        <v>#REF!</v>
      </c>
      <c r="C389" s="1" t="e">
        <f t="shared" si="31"/>
        <v>#REF!</v>
      </c>
      <c r="D389" s="1" t="e">
        <f t="shared" si="32"/>
        <v>#REF!</v>
      </c>
      <c r="E389" s="2" t="e">
        <f t="shared" si="33"/>
        <v>#REF!</v>
      </c>
      <c r="F389" s="3" t="e">
        <f t="shared" si="34"/>
        <v>#REF!</v>
      </c>
    </row>
    <row r="390" spans="1:6">
      <c r="A390" t="e">
        <f>Updates!#REF!</f>
        <v>#REF!</v>
      </c>
      <c r="B390" t="e">
        <f t="shared" si="30"/>
        <v>#REF!</v>
      </c>
      <c r="C390" s="1" t="e">
        <f t="shared" si="31"/>
        <v>#REF!</v>
      </c>
      <c r="D390" s="1" t="e">
        <f t="shared" si="32"/>
        <v>#REF!</v>
      </c>
      <c r="E390" s="2" t="e">
        <f t="shared" si="33"/>
        <v>#REF!</v>
      </c>
      <c r="F390" s="3" t="e">
        <f t="shared" si="34"/>
        <v>#REF!</v>
      </c>
    </row>
    <row r="391" spans="1:6">
      <c r="A391" t="e">
        <f>Updates!#REF!</f>
        <v>#REF!</v>
      </c>
      <c r="B391" t="e">
        <f t="shared" si="30"/>
        <v>#REF!</v>
      </c>
      <c r="C391" s="1" t="e">
        <f t="shared" si="31"/>
        <v>#REF!</v>
      </c>
      <c r="D391" s="1" t="e">
        <f t="shared" si="32"/>
        <v>#REF!</v>
      </c>
      <c r="E391" s="2" t="e">
        <f t="shared" si="33"/>
        <v>#REF!</v>
      </c>
      <c r="F391" s="3" t="e">
        <f t="shared" si="34"/>
        <v>#REF!</v>
      </c>
    </row>
    <row r="392" spans="1:6">
      <c r="A392" t="e">
        <f>Updates!#REF!</f>
        <v>#REF!</v>
      </c>
      <c r="B392" t="e">
        <f t="shared" si="30"/>
        <v>#REF!</v>
      </c>
      <c r="C392" s="1" t="e">
        <f t="shared" si="31"/>
        <v>#REF!</v>
      </c>
      <c r="D392" s="1" t="e">
        <f t="shared" si="32"/>
        <v>#REF!</v>
      </c>
      <c r="E392" s="2" t="e">
        <f t="shared" si="33"/>
        <v>#REF!</v>
      </c>
      <c r="F392" s="3" t="e">
        <f t="shared" si="34"/>
        <v>#REF!</v>
      </c>
    </row>
    <row r="393" spans="1:6">
      <c r="A393" t="e">
        <f>Updates!#REF!</f>
        <v>#REF!</v>
      </c>
      <c r="B393" t="e">
        <f t="shared" si="30"/>
        <v>#REF!</v>
      </c>
      <c r="C393" s="1" t="e">
        <f t="shared" si="31"/>
        <v>#REF!</v>
      </c>
      <c r="D393" s="1" t="e">
        <f t="shared" si="32"/>
        <v>#REF!</v>
      </c>
      <c r="E393" s="2" t="e">
        <f t="shared" si="33"/>
        <v>#REF!</v>
      </c>
      <c r="F393" s="3" t="e">
        <f t="shared" si="34"/>
        <v>#REF!</v>
      </c>
    </row>
    <row r="394" spans="1:6">
      <c r="A394" t="e">
        <f>Updates!#REF!</f>
        <v>#REF!</v>
      </c>
      <c r="B394" t="e">
        <f t="shared" si="30"/>
        <v>#REF!</v>
      </c>
      <c r="C394" s="1" t="e">
        <f t="shared" si="31"/>
        <v>#REF!</v>
      </c>
      <c r="D394" s="1" t="e">
        <f t="shared" si="32"/>
        <v>#REF!</v>
      </c>
      <c r="E394" s="2" t="e">
        <f t="shared" si="33"/>
        <v>#REF!</v>
      </c>
      <c r="F394" s="3" t="e">
        <f t="shared" si="34"/>
        <v>#REF!</v>
      </c>
    </row>
    <row r="395" spans="1:6">
      <c r="A395" t="e">
        <f>Updates!#REF!</f>
        <v>#REF!</v>
      </c>
      <c r="B395" t="e">
        <f t="shared" si="30"/>
        <v>#REF!</v>
      </c>
      <c r="C395" s="1" t="e">
        <f t="shared" si="31"/>
        <v>#REF!</v>
      </c>
      <c r="D395" s="1" t="e">
        <f t="shared" si="32"/>
        <v>#REF!</v>
      </c>
      <c r="E395" s="2" t="e">
        <f t="shared" si="33"/>
        <v>#REF!</v>
      </c>
      <c r="F395" s="3" t="e">
        <f t="shared" si="34"/>
        <v>#REF!</v>
      </c>
    </row>
    <row r="396" spans="1:6">
      <c r="A396" t="e">
        <f>Updates!#REF!</f>
        <v>#REF!</v>
      </c>
      <c r="B396" t="e">
        <f t="shared" si="30"/>
        <v>#REF!</v>
      </c>
      <c r="C396" s="1" t="e">
        <f t="shared" si="31"/>
        <v>#REF!</v>
      </c>
      <c r="D396" s="1" t="e">
        <f t="shared" si="32"/>
        <v>#REF!</v>
      </c>
      <c r="E396" s="2" t="e">
        <f t="shared" si="33"/>
        <v>#REF!</v>
      </c>
      <c r="F396" s="3" t="e">
        <f t="shared" si="34"/>
        <v>#REF!</v>
      </c>
    </row>
    <row r="397" spans="1:6">
      <c r="A397" t="e">
        <f>Updates!#REF!</f>
        <v>#REF!</v>
      </c>
      <c r="B397" t="e">
        <f t="shared" si="30"/>
        <v>#REF!</v>
      </c>
      <c r="C397" s="1" t="e">
        <f t="shared" si="31"/>
        <v>#REF!</v>
      </c>
      <c r="D397" s="1" t="e">
        <f t="shared" si="32"/>
        <v>#REF!</v>
      </c>
      <c r="E397" s="2" t="e">
        <f t="shared" si="33"/>
        <v>#REF!</v>
      </c>
      <c r="F397" s="3" t="e">
        <f t="shared" si="34"/>
        <v>#REF!</v>
      </c>
    </row>
    <row r="398" spans="1:6">
      <c r="A398" t="e">
        <f>Updates!#REF!</f>
        <v>#REF!</v>
      </c>
      <c r="B398" t="e">
        <f t="shared" ref="B398:B461" si="35">LEFT(A398,2)</f>
        <v>#REF!</v>
      </c>
      <c r="C398" s="1" t="e">
        <f t="shared" ref="C398:C461" si="36">RIGHT(A398,LEN(A398)-FIND(" ",A398))</f>
        <v>#REF!</v>
      </c>
      <c r="D398" s="1" t="e">
        <f t="shared" ref="D398:D461" si="37">LEFT(C398,8)</f>
        <v>#REF!</v>
      </c>
      <c r="E398" s="2" t="e">
        <f t="shared" ref="E398:E461" si="38">RIGHT(D398,LEN(D398)-FIND(" ",D398))</f>
        <v>#REF!</v>
      </c>
      <c r="F398" s="3" t="e">
        <f t="shared" ref="F398:F461" si="39">IFERROR(E398,D398)</f>
        <v>#REF!</v>
      </c>
    </row>
    <row r="399" spans="1:6">
      <c r="A399" t="e">
        <f>Updates!#REF!</f>
        <v>#REF!</v>
      </c>
      <c r="B399" t="e">
        <f t="shared" si="35"/>
        <v>#REF!</v>
      </c>
      <c r="C399" s="1" t="e">
        <f t="shared" si="36"/>
        <v>#REF!</v>
      </c>
      <c r="D399" s="1" t="e">
        <f t="shared" si="37"/>
        <v>#REF!</v>
      </c>
      <c r="E399" s="2" t="e">
        <f t="shared" si="38"/>
        <v>#REF!</v>
      </c>
      <c r="F399" s="3" t="e">
        <f t="shared" si="39"/>
        <v>#REF!</v>
      </c>
    </row>
    <row r="400" spans="1:6">
      <c r="A400" t="e">
        <f>Updates!#REF!</f>
        <v>#REF!</v>
      </c>
      <c r="B400" t="e">
        <f t="shared" si="35"/>
        <v>#REF!</v>
      </c>
      <c r="C400" s="1" t="e">
        <f t="shared" si="36"/>
        <v>#REF!</v>
      </c>
      <c r="D400" s="1" t="e">
        <f t="shared" si="37"/>
        <v>#REF!</v>
      </c>
      <c r="E400" s="2" t="e">
        <f t="shared" si="38"/>
        <v>#REF!</v>
      </c>
      <c r="F400" s="3" t="e">
        <f t="shared" si="39"/>
        <v>#REF!</v>
      </c>
    </row>
    <row r="401" spans="1:6">
      <c r="A401" t="e">
        <f>Updates!#REF!</f>
        <v>#REF!</v>
      </c>
      <c r="B401" t="e">
        <f t="shared" si="35"/>
        <v>#REF!</v>
      </c>
      <c r="C401" s="1" t="e">
        <f t="shared" si="36"/>
        <v>#REF!</v>
      </c>
      <c r="D401" s="1" t="e">
        <f t="shared" si="37"/>
        <v>#REF!</v>
      </c>
      <c r="E401" s="2" t="e">
        <f t="shared" si="38"/>
        <v>#REF!</v>
      </c>
      <c r="F401" s="3" t="e">
        <f t="shared" si="39"/>
        <v>#REF!</v>
      </c>
    </row>
    <row r="402" spans="1:6">
      <c r="A402" t="e">
        <f>Updates!#REF!</f>
        <v>#REF!</v>
      </c>
      <c r="B402" t="e">
        <f t="shared" si="35"/>
        <v>#REF!</v>
      </c>
      <c r="C402" s="1" t="e">
        <f t="shared" si="36"/>
        <v>#REF!</v>
      </c>
      <c r="D402" s="1" t="e">
        <f t="shared" si="37"/>
        <v>#REF!</v>
      </c>
      <c r="E402" s="2" t="e">
        <f t="shared" si="38"/>
        <v>#REF!</v>
      </c>
      <c r="F402" s="3" t="e">
        <f t="shared" si="39"/>
        <v>#REF!</v>
      </c>
    </row>
    <row r="403" spans="1:6">
      <c r="A403" t="e">
        <f>Updates!#REF!</f>
        <v>#REF!</v>
      </c>
      <c r="B403" t="e">
        <f t="shared" si="35"/>
        <v>#REF!</v>
      </c>
      <c r="C403" s="1" t="e">
        <f t="shared" si="36"/>
        <v>#REF!</v>
      </c>
      <c r="D403" s="1" t="e">
        <f t="shared" si="37"/>
        <v>#REF!</v>
      </c>
      <c r="E403" s="2" t="e">
        <f t="shared" si="38"/>
        <v>#REF!</v>
      </c>
      <c r="F403" s="3" t="e">
        <f t="shared" si="39"/>
        <v>#REF!</v>
      </c>
    </row>
    <row r="404" spans="1:6">
      <c r="A404" t="e">
        <f>Updates!#REF!</f>
        <v>#REF!</v>
      </c>
      <c r="B404" t="e">
        <f t="shared" si="35"/>
        <v>#REF!</v>
      </c>
      <c r="C404" s="1" t="e">
        <f t="shared" si="36"/>
        <v>#REF!</v>
      </c>
      <c r="D404" s="1" t="e">
        <f t="shared" si="37"/>
        <v>#REF!</v>
      </c>
      <c r="E404" s="2" t="e">
        <f t="shared" si="38"/>
        <v>#REF!</v>
      </c>
      <c r="F404" s="3" t="e">
        <f t="shared" si="39"/>
        <v>#REF!</v>
      </c>
    </row>
    <row r="405" spans="1:6">
      <c r="A405" t="e">
        <f>Updates!#REF!</f>
        <v>#REF!</v>
      </c>
      <c r="B405" t="e">
        <f t="shared" si="35"/>
        <v>#REF!</v>
      </c>
      <c r="C405" s="1" t="e">
        <f t="shared" si="36"/>
        <v>#REF!</v>
      </c>
      <c r="D405" s="1" t="e">
        <f t="shared" si="37"/>
        <v>#REF!</v>
      </c>
      <c r="E405" s="2" t="e">
        <f t="shared" si="38"/>
        <v>#REF!</v>
      </c>
      <c r="F405" s="3" t="e">
        <f t="shared" si="39"/>
        <v>#REF!</v>
      </c>
    </row>
    <row r="406" spans="1:6">
      <c r="A406" t="e">
        <f>Updates!#REF!</f>
        <v>#REF!</v>
      </c>
      <c r="B406" t="e">
        <f t="shared" si="35"/>
        <v>#REF!</v>
      </c>
      <c r="C406" s="1" t="e">
        <f t="shared" si="36"/>
        <v>#REF!</v>
      </c>
      <c r="D406" s="1" t="e">
        <f t="shared" si="37"/>
        <v>#REF!</v>
      </c>
      <c r="E406" s="2" t="e">
        <f t="shared" si="38"/>
        <v>#REF!</v>
      </c>
      <c r="F406" s="3" t="e">
        <f t="shared" si="39"/>
        <v>#REF!</v>
      </c>
    </row>
    <row r="407" spans="1:6">
      <c r="A407" t="e">
        <f>Updates!#REF!</f>
        <v>#REF!</v>
      </c>
      <c r="B407" t="e">
        <f t="shared" si="35"/>
        <v>#REF!</v>
      </c>
      <c r="C407" s="1" t="e">
        <f t="shared" si="36"/>
        <v>#REF!</v>
      </c>
      <c r="D407" s="1" t="e">
        <f t="shared" si="37"/>
        <v>#REF!</v>
      </c>
      <c r="E407" s="2" t="e">
        <f t="shared" si="38"/>
        <v>#REF!</v>
      </c>
      <c r="F407" s="3" t="e">
        <f t="shared" si="39"/>
        <v>#REF!</v>
      </c>
    </row>
    <row r="408" spans="1:6">
      <c r="A408" t="e">
        <f>Updates!#REF!</f>
        <v>#REF!</v>
      </c>
      <c r="B408" t="e">
        <f t="shared" si="35"/>
        <v>#REF!</v>
      </c>
      <c r="C408" s="1" t="e">
        <f t="shared" si="36"/>
        <v>#REF!</v>
      </c>
      <c r="D408" s="1" t="e">
        <f t="shared" si="37"/>
        <v>#REF!</v>
      </c>
      <c r="E408" s="2" t="e">
        <f t="shared" si="38"/>
        <v>#REF!</v>
      </c>
      <c r="F408" s="3" t="e">
        <f t="shared" si="39"/>
        <v>#REF!</v>
      </c>
    </row>
    <row r="409" spans="1:6">
      <c r="A409" t="e">
        <f>Updates!#REF!</f>
        <v>#REF!</v>
      </c>
      <c r="B409" t="e">
        <f t="shared" si="35"/>
        <v>#REF!</v>
      </c>
      <c r="C409" s="1" t="e">
        <f t="shared" si="36"/>
        <v>#REF!</v>
      </c>
      <c r="D409" s="1" t="e">
        <f t="shared" si="37"/>
        <v>#REF!</v>
      </c>
      <c r="E409" s="2" t="e">
        <f t="shared" si="38"/>
        <v>#REF!</v>
      </c>
      <c r="F409" s="3" t="e">
        <f t="shared" si="39"/>
        <v>#REF!</v>
      </c>
    </row>
    <row r="410" spans="1:6">
      <c r="A410" t="e">
        <f>Updates!#REF!</f>
        <v>#REF!</v>
      </c>
      <c r="B410" t="e">
        <f t="shared" si="35"/>
        <v>#REF!</v>
      </c>
      <c r="C410" s="1" t="e">
        <f t="shared" si="36"/>
        <v>#REF!</v>
      </c>
      <c r="D410" s="1" t="e">
        <f t="shared" si="37"/>
        <v>#REF!</v>
      </c>
      <c r="E410" s="2" t="e">
        <f t="shared" si="38"/>
        <v>#REF!</v>
      </c>
      <c r="F410" s="3" t="e">
        <f t="shared" si="39"/>
        <v>#REF!</v>
      </c>
    </row>
    <row r="411" spans="1:6">
      <c r="A411" t="e">
        <f>Updates!#REF!</f>
        <v>#REF!</v>
      </c>
      <c r="B411" t="e">
        <f t="shared" si="35"/>
        <v>#REF!</v>
      </c>
      <c r="C411" s="1" t="e">
        <f t="shared" si="36"/>
        <v>#REF!</v>
      </c>
      <c r="D411" s="1" t="e">
        <f t="shared" si="37"/>
        <v>#REF!</v>
      </c>
      <c r="E411" s="2" t="e">
        <f t="shared" si="38"/>
        <v>#REF!</v>
      </c>
      <c r="F411" s="3" t="e">
        <f t="shared" si="39"/>
        <v>#REF!</v>
      </c>
    </row>
    <row r="412" spans="1:6">
      <c r="A412" t="e">
        <f>Updates!#REF!</f>
        <v>#REF!</v>
      </c>
      <c r="B412" t="e">
        <f t="shared" si="35"/>
        <v>#REF!</v>
      </c>
      <c r="C412" s="1" t="e">
        <f t="shared" si="36"/>
        <v>#REF!</v>
      </c>
      <c r="D412" s="1" t="e">
        <f t="shared" si="37"/>
        <v>#REF!</v>
      </c>
      <c r="E412" s="2" t="e">
        <f t="shared" si="38"/>
        <v>#REF!</v>
      </c>
      <c r="F412" s="3" t="e">
        <f t="shared" si="39"/>
        <v>#REF!</v>
      </c>
    </row>
    <row r="413" spans="1:6">
      <c r="A413" t="e">
        <f>Updates!#REF!</f>
        <v>#REF!</v>
      </c>
      <c r="B413" t="e">
        <f t="shared" si="35"/>
        <v>#REF!</v>
      </c>
      <c r="C413" s="1" t="e">
        <f t="shared" si="36"/>
        <v>#REF!</v>
      </c>
      <c r="D413" s="1" t="e">
        <f t="shared" si="37"/>
        <v>#REF!</v>
      </c>
      <c r="E413" s="2" t="e">
        <f t="shared" si="38"/>
        <v>#REF!</v>
      </c>
      <c r="F413" s="3" t="e">
        <f t="shared" si="39"/>
        <v>#REF!</v>
      </c>
    </row>
    <row r="414" spans="1:6">
      <c r="A414" t="e">
        <f>Updates!#REF!</f>
        <v>#REF!</v>
      </c>
      <c r="B414" t="e">
        <f t="shared" si="35"/>
        <v>#REF!</v>
      </c>
      <c r="C414" s="1" t="e">
        <f t="shared" si="36"/>
        <v>#REF!</v>
      </c>
      <c r="D414" s="1" t="e">
        <f t="shared" si="37"/>
        <v>#REF!</v>
      </c>
      <c r="E414" s="2" t="e">
        <f t="shared" si="38"/>
        <v>#REF!</v>
      </c>
      <c r="F414" s="3" t="e">
        <f t="shared" si="39"/>
        <v>#REF!</v>
      </c>
    </row>
    <row r="415" spans="1:6">
      <c r="A415" t="e">
        <f>Updates!#REF!</f>
        <v>#REF!</v>
      </c>
      <c r="B415" t="e">
        <f t="shared" si="35"/>
        <v>#REF!</v>
      </c>
      <c r="C415" s="1" t="e">
        <f t="shared" si="36"/>
        <v>#REF!</v>
      </c>
      <c r="D415" s="1" t="e">
        <f t="shared" si="37"/>
        <v>#REF!</v>
      </c>
      <c r="E415" s="2" t="e">
        <f t="shared" si="38"/>
        <v>#REF!</v>
      </c>
      <c r="F415" s="3" t="e">
        <f t="shared" si="39"/>
        <v>#REF!</v>
      </c>
    </row>
    <row r="416" spans="1:6">
      <c r="A416" t="e">
        <f>Updates!#REF!</f>
        <v>#REF!</v>
      </c>
      <c r="B416" t="e">
        <f t="shared" si="35"/>
        <v>#REF!</v>
      </c>
      <c r="C416" s="1" t="e">
        <f t="shared" si="36"/>
        <v>#REF!</v>
      </c>
      <c r="D416" s="1" t="e">
        <f t="shared" si="37"/>
        <v>#REF!</v>
      </c>
      <c r="E416" s="2" t="e">
        <f t="shared" si="38"/>
        <v>#REF!</v>
      </c>
      <c r="F416" s="3" t="e">
        <f t="shared" si="39"/>
        <v>#REF!</v>
      </c>
    </row>
    <row r="417" spans="1:6">
      <c r="A417" t="e">
        <f>Updates!#REF!</f>
        <v>#REF!</v>
      </c>
      <c r="B417" t="e">
        <f t="shared" si="35"/>
        <v>#REF!</v>
      </c>
      <c r="C417" s="1" t="e">
        <f t="shared" si="36"/>
        <v>#REF!</v>
      </c>
      <c r="D417" s="1" t="e">
        <f t="shared" si="37"/>
        <v>#REF!</v>
      </c>
      <c r="E417" s="2" t="e">
        <f t="shared" si="38"/>
        <v>#REF!</v>
      </c>
      <c r="F417" s="3" t="e">
        <f t="shared" si="39"/>
        <v>#REF!</v>
      </c>
    </row>
    <row r="418" spans="1:6">
      <c r="A418" t="e">
        <f>Updates!#REF!</f>
        <v>#REF!</v>
      </c>
      <c r="B418" t="e">
        <f t="shared" si="35"/>
        <v>#REF!</v>
      </c>
      <c r="C418" s="1" t="e">
        <f t="shared" si="36"/>
        <v>#REF!</v>
      </c>
      <c r="D418" s="1" t="e">
        <f t="shared" si="37"/>
        <v>#REF!</v>
      </c>
      <c r="E418" s="2" t="e">
        <f t="shared" si="38"/>
        <v>#REF!</v>
      </c>
      <c r="F418" s="3" t="e">
        <f t="shared" si="39"/>
        <v>#REF!</v>
      </c>
    </row>
    <row r="419" spans="1:6">
      <c r="A419" t="e">
        <f>Updates!#REF!</f>
        <v>#REF!</v>
      </c>
      <c r="B419" t="e">
        <f t="shared" si="35"/>
        <v>#REF!</v>
      </c>
      <c r="C419" s="1" t="e">
        <f t="shared" si="36"/>
        <v>#REF!</v>
      </c>
      <c r="D419" s="1" t="e">
        <f t="shared" si="37"/>
        <v>#REF!</v>
      </c>
      <c r="E419" s="2" t="e">
        <f t="shared" si="38"/>
        <v>#REF!</v>
      </c>
      <c r="F419" s="3" t="e">
        <f t="shared" si="39"/>
        <v>#REF!</v>
      </c>
    </row>
    <row r="420" spans="1:6">
      <c r="A420" t="e">
        <f>Updates!#REF!</f>
        <v>#REF!</v>
      </c>
      <c r="B420" t="e">
        <f t="shared" si="35"/>
        <v>#REF!</v>
      </c>
      <c r="C420" s="1" t="e">
        <f t="shared" si="36"/>
        <v>#REF!</v>
      </c>
      <c r="D420" s="1" t="e">
        <f t="shared" si="37"/>
        <v>#REF!</v>
      </c>
      <c r="E420" s="2" t="e">
        <f t="shared" si="38"/>
        <v>#REF!</v>
      </c>
      <c r="F420" s="3" t="e">
        <f t="shared" si="39"/>
        <v>#REF!</v>
      </c>
    </row>
    <row r="421" spans="1:6">
      <c r="A421" t="e">
        <f>Updates!#REF!</f>
        <v>#REF!</v>
      </c>
      <c r="B421" t="e">
        <f t="shared" si="35"/>
        <v>#REF!</v>
      </c>
      <c r="C421" s="1" t="e">
        <f t="shared" si="36"/>
        <v>#REF!</v>
      </c>
      <c r="D421" s="1" t="e">
        <f t="shared" si="37"/>
        <v>#REF!</v>
      </c>
      <c r="E421" s="2" t="e">
        <f t="shared" si="38"/>
        <v>#REF!</v>
      </c>
      <c r="F421" s="3" t="e">
        <f t="shared" si="39"/>
        <v>#REF!</v>
      </c>
    </row>
    <row r="422" spans="1:6">
      <c r="A422" t="e">
        <f>Updates!#REF!</f>
        <v>#REF!</v>
      </c>
      <c r="B422" t="e">
        <f t="shared" si="35"/>
        <v>#REF!</v>
      </c>
      <c r="C422" s="1" t="e">
        <f t="shared" si="36"/>
        <v>#REF!</v>
      </c>
      <c r="D422" s="1" t="e">
        <f t="shared" si="37"/>
        <v>#REF!</v>
      </c>
      <c r="E422" s="2" t="e">
        <f t="shared" si="38"/>
        <v>#REF!</v>
      </c>
      <c r="F422" s="3" t="e">
        <f t="shared" si="39"/>
        <v>#REF!</v>
      </c>
    </row>
    <row r="423" spans="1:6">
      <c r="A423" t="e">
        <f>Updates!#REF!</f>
        <v>#REF!</v>
      </c>
      <c r="B423" t="e">
        <f t="shared" si="35"/>
        <v>#REF!</v>
      </c>
      <c r="C423" s="1" t="e">
        <f t="shared" si="36"/>
        <v>#REF!</v>
      </c>
      <c r="D423" s="1" t="e">
        <f t="shared" si="37"/>
        <v>#REF!</v>
      </c>
      <c r="E423" s="2" t="e">
        <f t="shared" si="38"/>
        <v>#REF!</v>
      </c>
      <c r="F423" s="3" t="e">
        <f t="shared" si="39"/>
        <v>#REF!</v>
      </c>
    </row>
    <row r="424" spans="1:6">
      <c r="A424" t="e">
        <f>Updates!#REF!</f>
        <v>#REF!</v>
      </c>
      <c r="B424" t="e">
        <f t="shared" si="35"/>
        <v>#REF!</v>
      </c>
      <c r="C424" s="1" t="e">
        <f t="shared" si="36"/>
        <v>#REF!</v>
      </c>
      <c r="D424" s="1" t="e">
        <f t="shared" si="37"/>
        <v>#REF!</v>
      </c>
      <c r="E424" s="2" t="e">
        <f t="shared" si="38"/>
        <v>#REF!</v>
      </c>
      <c r="F424" s="3" t="e">
        <f t="shared" si="39"/>
        <v>#REF!</v>
      </c>
    </row>
    <row r="425" spans="1:6">
      <c r="A425" t="e">
        <f>Updates!#REF!</f>
        <v>#REF!</v>
      </c>
      <c r="B425" t="e">
        <f t="shared" si="35"/>
        <v>#REF!</v>
      </c>
      <c r="C425" s="1" t="e">
        <f t="shared" si="36"/>
        <v>#REF!</v>
      </c>
      <c r="D425" s="1" t="e">
        <f t="shared" si="37"/>
        <v>#REF!</v>
      </c>
      <c r="E425" s="2" t="e">
        <f t="shared" si="38"/>
        <v>#REF!</v>
      </c>
      <c r="F425" s="3" t="e">
        <f t="shared" si="39"/>
        <v>#REF!</v>
      </c>
    </row>
    <row r="426" spans="1:6">
      <c r="A426" t="e">
        <f>Updates!#REF!</f>
        <v>#REF!</v>
      </c>
      <c r="B426" t="e">
        <f t="shared" si="35"/>
        <v>#REF!</v>
      </c>
      <c r="C426" s="1" t="e">
        <f t="shared" si="36"/>
        <v>#REF!</v>
      </c>
      <c r="D426" s="1" t="e">
        <f t="shared" si="37"/>
        <v>#REF!</v>
      </c>
      <c r="E426" s="2" t="e">
        <f t="shared" si="38"/>
        <v>#REF!</v>
      </c>
      <c r="F426" s="3" t="e">
        <f t="shared" si="39"/>
        <v>#REF!</v>
      </c>
    </row>
    <row r="427" spans="1:6">
      <c r="A427" t="e">
        <f>Updates!#REF!</f>
        <v>#REF!</v>
      </c>
      <c r="B427" t="e">
        <f t="shared" si="35"/>
        <v>#REF!</v>
      </c>
      <c r="C427" s="1" t="e">
        <f t="shared" si="36"/>
        <v>#REF!</v>
      </c>
      <c r="D427" s="1" t="e">
        <f t="shared" si="37"/>
        <v>#REF!</v>
      </c>
      <c r="E427" s="2" t="e">
        <f t="shared" si="38"/>
        <v>#REF!</v>
      </c>
      <c r="F427" s="3" t="e">
        <f t="shared" si="39"/>
        <v>#REF!</v>
      </c>
    </row>
    <row r="428" spans="1:6">
      <c r="A428" t="e">
        <f>Updates!#REF!</f>
        <v>#REF!</v>
      </c>
      <c r="B428" t="e">
        <f t="shared" si="35"/>
        <v>#REF!</v>
      </c>
      <c r="C428" s="1" t="e">
        <f t="shared" si="36"/>
        <v>#REF!</v>
      </c>
      <c r="D428" s="1" t="e">
        <f t="shared" si="37"/>
        <v>#REF!</v>
      </c>
      <c r="E428" s="2" t="e">
        <f t="shared" si="38"/>
        <v>#REF!</v>
      </c>
      <c r="F428" s="3" t="e">
        <f t="shared" si="39"/>
        <v>#REF!</v>
      </c>
    </row>
    <row r="429" spans="1:6">
      <c r="A429" t="e">
        <f>Updates!#REF!</f>
        <v>#REF!</v>
      </c>
      <c r="B429" t="e">
        <f t="shared" si="35"/>
        <v>#REF!</v>
      </c>
      <c r="C429" s="1" t="e">
        <f t="shared" si="36"/>
        <v>#REF!</v>
      </c>
      <c r="D429" s="1" t="e">
        <f t="shared" si="37"/>
        <v>#REF!</v>
      </c>
      <c r="E429" s="2" t="e">
        <f t="shared" si="38"/>
        <v>#REF!</v>
      </c>
      <c r="F429" s="3" t="e">
        <f t="shared" si="39"/>
        <v>#REF!</v>
      </c>
    </row>
    <row r="430" spans="1:6">
      <c r="A430" t="e">
        <f>Updates!#REF!</f>
        <v>#REF!</v>
      </c>
      <c r="B430" t="e">
        <f t="shared" si="35"/>
        <v>#REF!</v>
      </c>
      <c r="C430" s="1" t="e">
        <f t="shared" si="36"/>
        <v>#REF!</v>
      </c>
      <c r="D430" s="1" t="e">
        <f t="shared" si="37"/>
        <v>#REF!</v>
      </c>
      <c r="E430" s="2" t="e">
        <f t="shared" si="38"/>
        <v>#REF!</v>
      </c>
      <c r="F430" s="3" t="e">
        <f t="shared" si="39"/>
        <v>#REF!</v>
      </c>
    </row>
    <row r="431" spans="1:6">
      <c r="A431" t="e">
        <f>Updates!#REF!</f>
        <v>#REF!</v>
      </c>
      <c r="B431" t="e">
        <f t="shared" si="35"/>
        <v>#REF!</v>
      </c>
      <c r="C431" s="1" t="e">
        <f t="shared" si="36"/>
        <v>#REF!</v>
      </c>
      <c r="D431" s="1" t="e">
        <f t="shared" si="37"/>
        <v>#REF!</v>
      </c>
      <c r="E431" s="2" t="e">
        <f t="shared" si="38"/>
        <v>#REF!</v>
      </c>
      <c r="F431" s="3" t="e">
        <f t="shared" si="39"/>
        <v>#REF!</v>
      </c>
    </row>
    <row r="432" spans="1:6">
      <c r="A432" t="e">
        <f>Updates!#REF!</f>
        <v>#REF!</v>
      </c>
      <c r="B432" t="e">
        <f t="shared" si="35"/>
        <v>#REF!</v>
      </c>
      <c r="C432" s="1" t="e">
        <f t="shared" si="36"/>
        <v>#REF!</v>
      </c>
      <c r="D432" s="1" t="e">
        <f t="shared" si="37"/>
        <v>#REF!</v>
      </c>
      <c r="E432" s="2" t="e">
        <f t="shared" si="38"/>
        <v>#REF!</v>
      </c>
      <c r="F432" s="3" t="e">
        <f t="shared" si="39"/>
        <v>#REF!</v>
      </c>
    </row>
    <row r="433" spans="1:6">
      <c r="A433" t="e">
        <f>Updates!#REF!</f>
        <v>#REF!</v>
      </c>
      <c r="B433" t="e">
        <f t="shared" si="35"/>
        <v>#REF!</v>
      </c>
      <c r="C433" s="1" t="e">
        <f t="shared" si="36"/>
        <v>#REF!</v>
      </c>
      <c r="D433" s="1" t="e">
        <f t="shared" si="37"/>
        <v>#REF!</v>
      </c>
      <c r="E433" s="2" t="e">
        <f t="shared" si="38"/>
        <v>#REF!</v>
      </c>
      <c r="F433" s="3" t="e">
        <f t="shared" si="39"/>
        <v>#REF!</v>
      </c>
    </row>
    <row r="434" spans="1:6">
      <c r="A434" t="e">
        <f>Updates!#REF!</f>
        <v>#REF!</v>
      </c>
      <c r="B434" t="e">
        <f t="shared" si="35"/>
        <v>#REF!</v>
      </c>
      <c r="C434" s="1" t="e">
        <f t="shared" si="36"/>
        <v>#REF!</v>
      </c>
      <c r="D434" s="1" t="e">
        <f t="shared" si="37"/>
        <v>#REF!</v>
      </c>
      <c r="E434" s="2" t="e">
        <f t="shared" si="38"/>
        <v>#REF!</v>
      </c>
      <c r="F434" s="3" t="e">
        <f t="shared" si="39"/>
        <v>#REF!</v>
      </c>
    </row>
    <row r="435" spans="1:6">
      <c r="A435" t="e">
        <f>Updates!#REF!</f>
        <v>#REF!</v>
      </c>
      <c r="B435" t="e">
        <f t="shared" si="35"/>
        <v>#REF!</v>
      </c>
      <c r="C435" s="1" t="e">
        <f t="shared" si="36"/>
        <v>#REF!</v>
      </c>
      <c r="D435" s="1" t="e">
        <f t="shared" si="37"/>
        <v>#REF!</v>
      </c>
      <c r="E435" s="2" t="e">
        <f t="shared" si="38"/>
        <v>#REF!</v>
      </c>
      <c r="F435" s="3" t="e">
        <f t="shared" si="39"/>
        <v>#REF!</v>
      </c>
    </row>
    <row r="436" spans="1:6">
      <c r="A436" t="e">
        <f>Updates!#REF!</f>
        <v>#REF!</v>
      </c>
      <c r="B436" t="e">
        <f t="shared" si="35"/>
        <v>#REF!</v>
      </c>
      <c r="C436" s="1" t="e">
        <f t="shared" si="36"/>
        <v>#REF!</v>
      </c>
      <c r="D436" s="1" t="e">
        <f t="shared" si="37"/>
        <v>#REF!</v>
      </c>
      <c r="E436" s="2" t="e">
        <f t="shared" si="38"/>
        <v>#REF!</v>
      </c>
      <c r="F436" s="3" t="e">
        <f t="shared" si="39"/>
        <v>#REF!</v>
      </c>
    </row>
    <row r="437" spans="1:6">
      <c r="A437" t="e">
        <f>Updates!#REF!</f>
        <v>#REF!</v>
      </c>
      <c r="B437" t="e">
        <f t="shared" si="35"/>
        <v>#REF!</v>
      </c>
      <c r="C437" s="1" t="e">
        <f t="shared" si="36"/>
        <v>#REF!</v>
      </c>
      <c r="D437" s="1" t="e">
        <f t="shared" si="37"/>
        <v>#REF!</v>
      </c>
      <c r="E437" s="2" t="e">
        <f t="shared" si="38"/>
        <v>#REF!</v>
      </c>
      <c r="F437" s="3" t="e">
        <f t="shared" si="39"/>
        <v>#REF!</v>
      </c>
    </row>
    <row r="438" spans="1:6">
      <c r="A438" t="e">
        <f>Updates!#REF!</f>
        <v>#REF!</v>
      </c>
      <c r="B438" t="e">
        <f t="shared" si="35"/>
        <v>#REF!</v>
      </c>
      <c r="C438" s="1" t="e">
        <f t="shared" si="36"/>
        <v>#REF!</v>
      </c>
      <c r="D438" s="1" t="e">
        <f t="shared" si="37"/>
        <v>#REF!</v>
      </c>
      <c r="E438" s="2" t="e">
        <f t="shared" si="38"/>
        <v>#REF!</v>
      </c>
      <c r="F438" s="3" t="e">
        <f t="shared" si="39"/>
        <v>#REF!</v>
      </c>
    </row>
    <row r="439" spans="1:6">
      <c r="A439" t="e">
        <f>Updates!#REF!</f>
        <v>#REF!</v>
      </c>
      <c r="B439" t="e">
        <f t="shared" si="35"/>
        <v>#REF!</v>
      </c>
      <c r="C439" s="1" t="e">
        <f t="shared" si="36"/>
        <v>#REF!</v>
      </c>
      <c r="D439" s="1" t="e">
        <f t="shared" si="37"/>
        <v>#REF!</v>
      </c>
      <c r="E439" s="2" t="e">
        <f t="shared" si="38"/>
        <v>#REF!</v>
      </c>
      <c r="F439" s="3" t="e">
        <f t="shared" si="39"/>
        <v>#REF!</v>
      </c>
    </row>
    <row r="440" spans="1:6">
      <c r="A440" t="e">
        <f>Updates!#REF!</f>
        <v>#REF!</v>
      </c>
      <c r="B440" t="e">
        <f t="shared" si="35"/>
        <v>#REF!</v>
      </c>
      <c r="C440" s="1" t="e">
        <f t="shared" si="36"/>
        <v>#REF!</v>
      </c>
      <c r="D440" s="1" t="e">
        <f t="shared" si="37"/>
        <v>#REF!</v>
      </c>
      <c r="E440" s="2" t="e">
        <f t="shared" si="38"/>
        <v>#REF!</v>
      </c>
      <c r="F440" s="3" t="e">
        <f t="shared" si="39"/>
        <v>#REF!</v>
      </c>
    </row>
    <row r="441" spans="1:6">
      <c r="A441" t="e">
        <f>Updates!#REF!</f>
        <v>#REF!</v>
      </c>
      <c r="B441" t="e">
        <f t="shared" si="35"/>
        <v>#REF!</v>
      </c>
      <c r="C441" s="1" t="e">
        <f t="shared" si="36"/>
        <v>#REF!</v>
      </c>
      <c r="D441" s="1" t="e">
        <f t="shared" si="37"/>
        <v>#REF!</v>
      </c>
      <c r="E441" s="2" t="e">
        <f t="shared" si="38"/>
        <v>#REF!</v>
      </c>
      <c r="F441" s="3" t="e">
        <f t="shared" si="39"/>
        <v>#REF!</v>
      </c>
    </row>
    <row r="442" spans="1:6">
      <c r="A442" t="e">
        <f>Updates!#REF!</f>
        <v>#REF!</v>
      </c>
      <c r="B442" t="e">
        <f t="shared" si="35"/>
        <v>#REF!</v>
      </c>
      <c r="C442" s="1" t="e">
        <f t="shared" si="36"/>
        <v>#REF!</v>
      </c>
      <c r="D442" s="1" t="e">
        <f t="shared" si="37"/>
        <v>#REF!</v>
      </c>
      <c r="E442" s="2" t="e">
        <f t="shared" si="38"/>
        <v>#REF!</v>
      </c>
      <c r="F442" s="3" t="e">
        <f t="shared" si="39"/>
        <v>#REF!</v>
      </c>
    </row>
    <row r="443" spans="1:6">
      <c r="A443" t="e">
        <f>Updates!#REF!</f>
        <v>#REF!</v>
      </c>
      <c r="B443" t="e">
        <f t="shared" si="35"/>
        <v>#REF!</v>
      </c>
      <c r="C443" s="1" t="e">
        <f t="shared" si="36"/>
        <v>#REF!</v>
      </c>
      <c r="D443" s="1" t="e">
        <f t="shared" si="37"/>
        <v>#REF!</v>
      </c>
      <c r="E443" s="2" t="e">
        <f t="shared" si="38"/>
        <v>#REF!</v>
      </c>
      <c r="F443" s="3" t="e">
        <f t="shared" si="39"/>
        <v>#REF!</v>
      </c>
    </row>
    <row r="444" spans="1:6">
      <c r="A444" t="e">
        <f>Updates!#REF!</f>
        <v>#REF!</v>
      </c>
      <c r="B444" t="e">
        <f t="shared" si="35"/>
        <v>#REF!</v>
      </c>
      <c r="C444" s="1" t="e">
        <f t="shared" si="36"/>
        <v>#REF!</v>
      </c>
      <c r="D444" s="1" t="e">
        <f t="shared" si="37"/>
        <v>#REF!</v>
      </c>
      <c r="E444" s="2" t="e">
        <f t="shared" si="38"/>
        <v>#REF!</v>
      </c>
      <c r="F444" s="3" t="e">
        <f t="shared" si="39"/>
        <v>#REF!</v>
      </c>
    </row>
    <row r="445" spans="1:6">
      <c r="A445" t="e">
        <f>Updates!#REF!</f>
        <v>#REF!</v>
      </c>
      <c r="B445" t="e">
        <f t="shared" si="35"/>
        <v>#REF!</v>
      </c>
      <c r="C445" s="1" t="e">
        <f t="shared" si="36"/>
        <v>#REF!</v>
      </c>
      <c r="D445" s="1" t="e">
        <f t="shared" si="37"/>
        <v>#REF!</v>
      </c>
      <c r="E445" s="2" t="e">
        <f t="shared" si="38"/>
        <v>#REF!</v>
      </c>
      <c r="F445" s="3" t="e">
        <f t="shared" si="39"/>
        <v>#REF!</v>
      </c>
    </row>
    <row r="446" spans="1:6">
      <c r="A446" t="e">
        <f>Updates!#REF!</f>
        <v>#REF!</v>
      </c>
      <c r="B446" t="e">
        <f t="shared" si="35"/>
        <v>#REF!</v>
      </c>
      <c r="C446" s="1" t="e">
        <f t="shared" si="36"/>
        <v>#REF!</v>
      </c>
      <c r="D446" s="1" t="e">
        <f t="shared" si="37"/>
        <v>#REF!</v>
      </c>
      <c r="E446" s="2" t="e">
        <f t="shared" si="38"/>
        <v>#REF!</v>
      </c>
      <c r="F446" s="3" t="e">
        <f t="shared" si="39"/>
        <v>#REF!</v>
      </c>
    </row>
    <row r="447" spans="1:6">
      <c r="A447" t="e">
        <f>Updates!#REF!</f>
        <v>#REF!</v>
      </c>
      <c r="B447" t="e">
        <f t="shared" si="35"/>
        <v>#REF!</v>
      </c>
      <c r="C447" s="1" t="e">
        <f t="shared" si="36"/>
        <v>#REF!</v>
      </c>
      <c r="D447" s="1" t="e">
        <f t="shared" si="37"/>
        <v>#REF!</v>
      </c>
      <c r="E447" s="2" t="e">
        <f t="shared" si="38"/>
        <v>#REF!</v>
      </c>
      <c r="F447" s="3" t="e">
        <f t="shared" si="39"/>
        <v>#REF!</v>
      </c>
    </row>
    <row r="448" spans="1:6">
      <c r="A448" t="e">
        <f>Updates!#REF!</f>
        <v>#REF!</v>
      </c>
      <c r="B448" t="e">
        <f t="shared" si="35"/>
        <v>#REF!</v>
      </c>
      <c r="C448" s="1" t="e">
        <f t="shared" si="36"/>
        <v>#REF!</v>
      </c>
      <c r="D448" s="1" t="e">
        <f t="shared" si="37"/>
        <v>#REF!</v>
      </c>
      <c r="E448" s="2" t="e">
        <f t="shared" si="38"/>
        <v>#REF!</v>
      </c>
      <c r="F448" s="3" t="e">
        <f t="shared" si="39"/>
        <v>#REF!</v>
      </c>
    </row>
    <row r="449" spans="1:6">
      <c r="A449" t="e">
        <f>Updates!#REF!</f>
        <v>#REF!</v>
      </c>
      <c r="B449" t="e">
        <f t="shared" si="35"/>
        <v>#REF!</v>
      </c>
      <c r="C449" s="1" t="e">
        <f t="shared" si="36"/>
        <v>#REF!</v>
      </c>
      <c r="D449" s="1" t="e">
        <f t="shared" si="37"/>
        <v>#REF!</v>
      </c>
      <c r="E449" s="2" t="e">
        <f t="shared" si="38"/>
        <v>#REF!</v>
      </c>
      <c r="F449" s="3" t="e">
        <f t="shared" si="39"/>
        <v>#REF!</v>
      </c>
    </row>
    <row r="450" spans="1:6">
      <c r="A450" t="e">
        <f>Updates!#REF!</f>
        <v>#REF!</v>
      </c>
      <c r="B450" t="e">
        <f t="shared" si="35"/>
        <v>#REF!</v>
      </c>
      <c r="C450" s="1" t="e">
        <f t="shared" si="36"/>
        <v>#REF!</v>
      </c>
      <c r="D450" s="1" t="e">
        <f t="shared" si="37"/>
        <v>#REF!</v>
      </c>
      <c r="E450" s="2" t="e">
        <f t="shared" si="38"/>
        <v>#REF!</v>
      </c>
      <c r="F450" s="3" t="e">
        <f t="shared" si="39"/>
        <v>#REF!</v>
      </c>
    </row>
    <row r="451" spans="1:6">
      <c r="A451" t="e">
        <f>Updates!#REF!</f>
        <v>#REF!</v>
      </c>
      <c r="B451" t="e">
        <f t="shared" si="35"/>
        <v>#REF!</v>
      </c>
      <c r="C451" s="1" t="e">
        <f t="shared" si="36"/>
        <v>#REF!</v>
      </c>
      <c r="D451" s="1" t="e">
        <f t="shared" si="37"/>
        <v>#REF!</v>
      </c>
      <c r="E451" s="2" t="e">
        <f t="shared" si="38"/>
        <v>#REF!</v>
      </c>
      <c r="F451" s="3" t="e">
        <f t="shared" si="39"/>
        <v>#REF!</v>
      </c>
    </row>
    <row r="452" spans="1:6">
      <c r="A452" t="e">
        <f>Updates!#REF!</f>
        <v>#REF!</v>
      </c>
      <c r="B452" t="e">
        <f t="shared" si="35"/>
        <v>#REF!</v>
      </c>
      <c r="C452" s="1" t="e">
        <f t="shared" si="36"/>
        <v>#REF!</v>
      </c>
      <c r="D452" s="1" t="e">
        <f t="shared" si="37"/>
        <v>#REF!</v>
      </c>
      <c r="E452" s="2" t="e">
        <f t="shared" si="38"/>
        <v>#REF!</v>
      </c>
      <c r="F452" s="3" t="e">
        <f t="shared" si="39"/>
        <v>#REF!</v>
      </c>
    </row>
    <row r="453" spans="1:6">
      <c r="A453" t="e">
        <f>Updates!#REF!</f>
        <v>#REF!</v>
      </c>
      <c r="B453" t="e">
        <f t="shared" si="35"/>
        <v>#REF!</v>
      </c>
      <c r="C453" s="1" t="e">
        <f t="shared" si="36"/>
        <v>#REF!</v>
      </c>
      <c r="D453" s="1" t="e">
        <f t="shared" si="37"/>
        <v>#REF!</v>
      </c>
      <c r="E453" s="2" t="e">
        <f t="shared" si="38"/>
        <v>#REF!</v>
      </c>
      <c r="F453" s="3" t="e">
        <f t="shared" si="39"/>
        <v>#REF!</v>
      </c>
    </row>
    <row r="454" spans="1:6">
      <c r="A454" t="e">
        <f>Updates!#REF!</f>
        <v>#REF!</v>
      </c>
      <c r="B454" t="e">
        <f t="shared" si="35"/>
        <v>#REF!</v>
      </c>
      <c r="C454" s="1" t="e">
        <f t="shared" si="36"/>
        <v>#REF!</v>
      </c>
      <c r="D454" s="1" t="e">
        <f t="shared" si="37"/>
        <v>#REF!</v>
      </c>
      <c r="E454" s="2" t="e">
        <f t="shared" si="38"/>
        <v>#REF!</v>
      </c>
      <c r="F454" s="3" t="e">
        <f t="shared" si="39"/>
        <v>#REF!</v>
      </c>
    </row>
    <row r="455" spans="1:6">
      <c r="A455" t="e">
        <f>Updates!#REF!</f>
        <v>#REF!</v>
      </c>
      <c r="B455" t="e">
        <f t="shared" si="35"/>
        <v>#REF!</v>
      </c>
      <c r="C455" s="1" t="e">
        <f t="shared" si="36"/>
        <v>#REF!</v>
      </c>
      <c r="D455" s="1" t="e">
        <f t="shared" si="37"/>
        <v>#REF!</v>
      </c>
      <c r="E455" s="2" t="e">
        <f t="shared" si="38"/>
        <v>#REF!</v>
      </c>
      <c r="F455" s="3" t="e">
        <f t="shared" si="39"/>
        <v>#REF!</v>
      </c>
    </row>
    <row r="456" spans="1:6">
      <c r="A456" t="e">
        <f>Updates!#REF!</f>
        <v>#REF!</v>
      </c>
      <c r="B456" t="e">
        <f t="shared" si="35"/>
        <v>#REF!</v>
      </c>
      <c r="C456" s="1" t="e">
        <f t="shared" si="36"/>
        <v>#REF!</v>
      </c>
      <c r="D456" s="1" t="e">
        <f t="shared" si="37"/>
        <v>#REF!</v>
      </c>
      <c r="E456" s="2" t="e">
        <f t="shared" si="38"/>
        <v>#REF!</v>
      </c>
      <c r="F456" s="3" t="e">
        <f t="shared" si="39"/>
        <v>#REF!</v>
      </c>
    </row>
    <row r="457" spans="1:6">
      <c r="A457" t="e">
        <f>Updates!#REF!</f>
        <v>#REF!</v>
      </c>
      <c r="B457" t="e">
        <f t="shared" si="35"/>
        <v>#REF!</v>
      </c>
      <c r="C457" s="1" t="e">
        <f t="shared" si="36"/>
        <v>#REF!</v>
      </c>
      <c r="D457" s="1" t="e">
        <f t="shared" si="37"/>
        <v>#REF!</v>
      </c>
      <c r="E457" s="2" t="e">
        <f t="shared" si="38"/>
        <v>#REF!</v>
      </c>
      <c r="F457" s="3" t="e">
        <f t="shared" si="39"/>
        <v>#REF!</v>
      </c>
    </row>
    <row r="458" spans="1:6">
      <c r="A458" t="e">
        <f>Updates!#REF!</f>
        <v>#REF!</v>
      </c>
      <c r="B458" t="e">
        <f t="shared" si="35"/>
        <v>#REF!</v>
      </c>
      <c r="C458" s="1" t="e">
        <f t="shared" si="36"/>
        <v>#REF!</v>
      </c>
      <c r="D458" s="1" t="e">
        <f t="shared" si="37"/>
        <v>#REF!</v>
      </c>
      <c r="E458" s="2" t="e">
        <f t="shared" si="38"/>
        <v>#REF!</v>
      </c>
      <c r="F458" s="3" t="e">
        <f t="shared" si="39"/>
        <v>#REF!</v>
      </c>
    </row>
    <row r="459" spans="1:6">
      <c r="A459" t="e">
        <f>Updates!#REF!</f>
        <v>#REF!</v>
      </c>
      <c r="B459" t="e">
        <f t="shared" si="35"/>
        <v>#REF!</v>
      </c>
      <c r="C459" s="1" t="e">
        <f t="shared" si="36"/>
        <v>#REF!</v>
      </c>
      <c r="D459" s="1" t="e">
        <f t="shared" si="37"/>
        <v>#REF!</v>
      </c>
      <c r="E459" s="2" t="e">
        <f t="shared" si="38"/>
        <v>#REF!</v>
      </c>
      <c r="F459" s="3" t="e">
        <f t="shared" si="39"/>
        <v>#REF!</v>
      </c>
    </row>
    <row r="460" spans="1:6">
      <c r="A460" t="e">
        <f>Updates!#REF!</f>
        <v>#REF!</v>
      </c>
      <c r="B460" t="e">
        <f t="shared" si="35"/>
        <v>#REF!</v>
      </c>
      <c r="C460" s="1" t="e">
        <f t="shared" si="36"/>
        <v>#REF!</v>
      </c>
      <c r="D460" s="1" t="e">
        <f t="shared" si="37"/>
        <v>#REF!</v>
      </c>
      <c r="E460" s="2" t="e">
        <f t="shared" si="38"/>
        <v>#REF!</v>
      </c>
      <c r="F460" s="3" t="e">
        <f t="shared" si="39"/>
        <v>#REF!</v>
      </c>
    </row>
    <row r="461" spans="1:6">
      <c r="A461" t="e">
        <f>Updates!#REF!</f>
        <v>#REF!</v>
      </c>
      <c r="B461" t="e">
        <f t="shared" si="35"/>
        <v>#REF!</v>
      </c>
      <c r="C461" s="1" t="e">
        <f t="shared" si="36"/>
        <v>#REF!</v>
      </c>
      <c r="D461" s="1" t="e">
        <f t="shared" si="37"/>
        <v>#REF!</v>
      </c>
      <c r="E461" s="2" t="e">
        <f t="shared" si="38"/>
        <v>#REF!</v>
      </c>
      <c r="F461" s="3" t="e">
        <f t="shared" si="39"/>
        <v>#REF!</v>
      </c>
    </row>
    <row r="462" spans="1:6">
      <c r="A462" t="e">
        <f>Updates!#REF!</f>
        <v>#REF!</v>
      </c>
      <c r="B462" t="e">
        <f t="shared" ref="B462:B525" si="40">LEFT(A462,2)</f>
        <v>#REF!</v>
      </c>
      <c r="C462" s="1" t="e">
        <f t="shared" ref="C462:C525" si="41">RIGHT(A462,LEN(A462)-FIND(" ",A462))</f>
        <v>#REF!</v>
      </c>
      <c r="D462" s="1" t="e">
        <f t="shared" ref="D462:D525" si="42">LEFT(C462,8)</f>
        <v>#REF!</v>
      </c>
      <c r="E462" s="2" t="e">
        <f t="shared" ref="E462:E525" si="43">RIGHT(D462,LEN(D462)-FIND(" ",D462))</f>
        <v>#REF!</v>
      </c>
      <c r="F462" s="3" t="e">
        <f t="shared" ref="F462:F525" si="44">IFERROR(E462,D462)</f>
        <v>#REF!</v>
      </c>
    </row>
    <row r="463" spans="1:6">
      <c r="A463" t="e">
        <f>Updates!#REF!</f>
        <v>#REF!</v>
      </c>
      <c r="B463" t="e">
        <f t="shared" si="40"/>
        <v>#REF!</v>
      </c>
      <c r="C463" s="1" t="e">
        <f t="shared" si="41"/>
        <v>#REF!</v>
      </c>
      <c r="D463" s="1" t="e">
        <f t="shared" si="42"/>
        <v>#REF!</v>
      </c>
      <c r="E463" s="2" t="e">
        <f t="shared" si="43"/>
        <v>#REF!</v>
      </c>
      <c r="F463" s="3" t="e">
        <f t="shared" si="44"/>
        <v>#REF!</v>
      </c>
    </row>
    <row r="464" spans="1:6">
      <c r="A464" t="e">
        <f>Updates!#REF!</f>
        <v>#REF!</v>
      </c>
      <c r="B464" t="e">
        <f t="shared" si="40"/>
        <v>#REF!</v>
      </c>
      <c r="C464" s="1" t="e">
        <f t="shared" si="41"/>
        <v>#REF!</v>
      </c>
      <c r="D464" s="1" t="e">
        <f t="shared" si="42"/>
        <v>#REF!</v>
      </c>
      <c r="E464" s="2" t="e">
        <f t="shared" si="43"/>
        <v>#REF!</v>
      </c>
      <c r="F464" s="3" t="e">
        <f t="shared" si="44"/>
        <v>#REF!</v>
      </c>
    </row>
    <row r="465" spans="1:6">
      <c r="A465" t="e">
        <f>Updates!#REF!</f>
        <v>#REF!</v>
      </c>
      <c r="B465" t="e">
        <f t="shared" si="40"/>
        <v>#REF!</v>
      </c>
      <c r="C465" s="1" t="e">
        <f t="shared" si="41"/>
        <v>#REF!</v>
      </c>
      <c r="D465" s="1" t="e">
        <f t="shared" si="42"/>
        <v>#REF!</v>
      </c>
      <c r="E465" s="2" t="e">
        <f t="shared" si="43"/>
        <v>#REF!</v>
      </c>
      <c r="F465" s="3" t="e">
        <f t="shared" si="44"/>
        <v>#REF!</v>
      </c>
    </row>
    <row r="466" spans="1:6">
      <c r="A466" t="e">
        <f>Updates!#REF!</f>
        <v>#REF!</v>
      </c>
      <c r="B466" t="e">
        <f t="shared" si="40"/>
        <v>#REF!</v>
      </c>
      <c r="C466" s="1" t="e">
        <f t="shared" si="41"/>
        <v>#REF!</v>
      </c>
      <c r="D466" s="1" t="e">
        <f t="shared" si="42"/>
        <v>#REF!</v>
      </c>
      <c r="E466" s="2" t="e">
        <f t="shared" si="43"/>
        <v>#REF!</v>
      </c>
      <c r="F466" s="3" t="e">
        <f t="shared" si="44"/>
        <v>#REF!</v>
      </c>
    </row>
    <row r="467" spans="1:6">
      <c r="A467" t="e">
        <f>Updates!#REF!</f>
        <v>#REF!</v>
      </c>
      <c r="B467" t="e">
        <f t="shared" si="40"/>
        <v>#REF!</v>
      </c>
      <c r="C467" s="1" t="e">
        <f t="shared" si="41"/>
        <v>#REF!</v>
      </c>
      <c r="D467" s="1" t="e">
        <f t="shared" si="42"/>
        <v>#REF!</v>
      </c>
      <c r="E467" s="2" t="e">
        <f t="shared" si="43"/>
        <v>#REF!</v>
      </c>
      <c r="F467" s="3" t="e">
        <f t="shared" si="44"/>
        <v>#REF!</v>
      </c>
    </row>
    <row r="468" spans="1:6">
      <c r="A468" t="e">
        <f>Updates!#REF!</f>
        <v>#REF!</v>
      </c>
      <c r="B468" t="e">
        <f t="shared" si="40"/>
        <v>#REF!</v>
      </c>
      <c r="C468" s="1" t="e">
        <f t="shared" si="41"/>
        <v>#REF!</v>
      </c>
      <c r="D468" s="1" t="e">
        <f t="shared" si="42"/>
        <v>#REF!</v>
      </c>
      <c r="E468" s="2" t="e">
        <f t="shared" si="43"/>
        <v>#REF!</v>
      </c>
      <c r="F468" s="3" t="e">
        <f t="shared" si="44"/>
        <v>#REF!</v>
      </c>
    </row>
    <row r="469" spans="1:6">
      <c r="A469" t="e">
        <f>Updates!#REF!</f>
        <v>#REF!</v>
      </c>
      <c r="B469" t="e">
        <f t="shared" si="40"/>
        <v>#REF!</v>
      </c>
      <c r="C469" s="1" t="e">
        <f t="shared" si="41"/>
        <v>#REF!</v>
      </c>
      <c r="D469" s="1" t="e">
        <f t="shared" si="42"/>
        <v>#REF!</v>
      </c>
      <c r="E469" s="2" t="e">
        <f t="shared" si="43"/>
        <v>#REF!</v>
      </c>
      <c r="F469" s="3" t="e">
        <f t="shared" si="44"/>
        <v>#REF!</v>
      </c>
    </row>
    <row r="470" spans="1:6">
      <c r="A470" t="e">
        <f>Updates!#REF!</f>
        <v>#REF!</v>
      </c>
      <c r="B470" t="e">
        <f t="shared" si="40"/>
        <v>#REF!</v>
      </c>
      <c r="C470" s="1" t="e">
        <f t="shared" si="41"/>
        <v>#REF!</v>
      </c>
      <c r="D470" s="1" t="e">
        <f t="shared" si="42"/>
        <v>#REF!</v>
      </c>
      <c r="E470" s="2" t="e">
        <f t="shared" si="43"/>
        <v>#REF!</v>
      </c>
      <c r="F470" s="3" t="e">
        <f t="shared" si="44"/>
        <v>#REF!</v>
      </c>
    </row>
    <row r="471" spans="1:6">
      <c r="A471" t="e">
        <f>Updates!#REF!</f>
        <v>#REF!</v>
      </c>
      <c r="B471" t="e">
        <f t="shared" si="40"/>
        <v>#REF!</v>
      </c>
      <c r="C471" s="1" t="e">
        <f t="shared" si="41"/>
        <v>#REF!</v>
      </c>
      <c r="D471" s="1" t="e">
        <f t="shared" si="42"/>
        <v>#REF!</v>
      </c>
      <c r="E471" s="2" t="e">
        <f t="shared" si="43"/>
        <v>#REF!</v>
      </c>
      <c r="F471" s="3" t="e">
        <f t="shared" si="44"/>
        <v>#REF!</v>
      </c>
    </row>
    <row r="472" spans="1:6">
      <c r="A472" t="e">
        <f>Updates!#REF!</f>
        <v>#REF!</v>
      </c>
      <c r="B472" t="e">
        <f t="shared" si="40"/>
        <v>#REF!</v>
      </c>
      <c r="C472" s="1" t="e">
        <f t="shared" si="41"/>
        <v>#REF!</v>
      </c>
      <c r="D472" s="1" t="e">
        <f t="shared" si="42"/>
        <v>#REF!</v>
      </c>
      <c r="E472" s="2" t="e">
        <f t="shared" si="43"/>
        <v>#REF!</v>
      </c>
      <c r="F472" s="3" t="e">
        <f t="shared" si="44"/>
        <v>#REF!</v>
      </c>
    </row>
    <row r="473" spans="1:6">
      <c r="A473" t="e">
        <f>Updates!#REF!</f>
        <v>#REF!</v>
      </c>
      <c r="B473" t="e">
        <f t="shared" si="40"/>
        <v>#REF!</v>
      </c>
      <c r="C473" s="1" t="e">
        <f t="shared" si="41"/>
        <v>#REF!</v>
      </c>
      <c r="D473" s="1" t="e">
        <f t="shared" si="42"/>
        <v>#REF!</v>
      </c>
      <c r="E473" s="2" t="e">
        <f t="shared" si="43"/>
        <v>#REF!</v>
      </c>
      <c r="F473" s="3" t="e">
        <f t="shared" si="44"/>
        <v>#REF!</v>
      </c>
    </row>
    <row r="474" spans="1:6">
      <c r="A474" t="e">
        <f>Updates!#REF!</f>
        <v>#REF!</v>
      </c>
      <c r="B474" t="e">
        <f t="shared" si="40"/>
        <v>#REF!</v>
      </c>
      <c r="C474" s="1" t="e">
        <f t="shared" si="41"/>
        <v>#REF!</v>
      </c>
      <c r="D474" s="1" t="e">
        <f t="shared" si="42"/>
        <v>#REF!</v>
      </c>
      <c r="E474" s="2" t="e">
        <f t="shared" si="43"/>
        <v>#REF!</v>
      </c>
      <c r="F474" s="3" t="e">
        <f t="shared" si="44"/>
        <v>#REF!</v>
      </c>
    </row>
    <row r="475" spans="1:6">
      <c r="A475" t="e">
        <f>Updates!#REF!</f>
        <v>#REF!</v>
      </c>
      <c r="B475" t="e">
        <f t="shared" si="40"/>
        <v>#REF!</v>
      </c>
      <c r="C475" s="1" t="e">
        <f t="shared" si="41"/>
        <v>#REF!</v>
      </c>
      <c r="D475" s="1" t="e">
        <f t="shared" si="42"/>
        <v>#REF!</v>
      </c>
      <c r="E475" s="2" t="e">
        <f t="shared" si="43"/>
        <v>#REF!</v>
      </c>
      <c r="F475" s="3" t="e">
        <f t="shared" si="44"/>
        <v>#REF!</v>
      </c>
    </row>
    <row r="476" spans="1:6">
      <c r="A476" t="e">
        <f>Updates!#REF!</f>
        <v>#REF!</v>
      </c>
      <c r="B476" t="e">
        <f t="shared" si="40"/>
        <v>#REF!</v>
      </c>
      <c r="C476" s="1" t="e">
        <f t="shared" si="41"/>
        <v>#REF!</v>
      </c>
      <c r="D476" s="1" t="e">
        <f t="shared" si="42"/>
        <v>#REF!</v>
      </c>
      <c r="E476" s="2" t="e">
        <f t="shared" si="43"/>
        <v>#REF!</v>
      </c>
      <c r="F476" s="3" t="e">
        <f t="shared" si="44"/>
        <v>#REF!</v>
      </c>
    </row>
    <row r="477" spans="1:6">
      <c r="A477" t="e">
        <f>Updates!#REF!</f>
        <v>#REF!</v>
      </c>
      <c r="B477" t="e">
        <f t="shared" si="40"/>
        <v>#REF!</v>
      </c>
      <c r="C477" s="1" t="e">
        <f t="shared" si="41"/>
        <v>#REF!</v>
      </c>
      <c r="D477" s="1" t="e">
        <f t="shared" si="42"/>
        <v>#REF!</v>
      </c>
      <c r="E477" s="2" t="e">
        <f t="shared" si="43"/>
        <v>#REF!</v>
      </c>
      <c r="F477" s="3" t="e">
        <f t="shared" si="44"/>
        <v>#REF!</v>
      </c>
    </row>
    <row r="478" spans="1:6">
      <c r="A478" t="e">
        <f>Updates!#REF!</f>
        <v>#REF!</v>
      </c>
      <c r="B478" t="e">
        <f t="shared" si="40"/>
        <v>#REF!</v>
      </c>
      <c r="C478" s="1" t="e">
        <f t="shared" si="41"/>
        <v>#REF!</v>
      </c>
      <c r="D478" s="1" t="e">
        <f t="shared" si="42"/>
        <v>#REF!</v>
      </c>
      <c r="E478" s="2" t="e">
        <f t="shared" si="43"/>
        <v>#REF!</v>
      </c>
      <c r="F478" s="3" t="e">
        <f t="shared" si="44"/>
        <v>#REF!</v>
      </c>
    </row>
    <row r="479" spans="1:6">
      <c r="A479" t="e">
        <f>Updates!#REF!</f>
        <v>#REF!</v>
      </c>
      <c r="B479" t="e">
        <f t="shared" si="40"/>
        <v>#REF!</v>
      </c>
      <c r="C479" s="1" t="e">
        <f t="shared" si="41"/>
        <v>#REF!</v>
      </c>
      <c r="D479" s="1" t="e">
        <f t="shared" si="42"/>
        <v>#REF!</v>
      </c>
      <c r="E479" s="2" t="e">
        <f t="shared" si="43"/>
        <v>#REF!</v>
      </c>
      <c r="F479" s="3" t="e">
        <f t="shared" si="44"/>
        <v>#REF!</v>
      </c>
    </row>
    <row r="480" spans="1:6">
      <c r="A480" t="e">
        <f>Updates!#REF!</f>
        <v>#REF!</v>
      </c>
      <c r="B480" t="e">
        <f t="shared" si="40"/>
        <v>#REF!</v>
      </c>
      <c r="C480" s="1" t="e">
        <f t="shared" si="41"/>
        <v>#REF!</v>
      </c>
      <c r="D480" s="1" t="e">
        <f t="shared" si="42"/>
        <v>#REF!</v>
      </c>
      <c r="E480" s="2" t="e">
        <f t="shared" si="43"/>
        <v>#REF!</v>
      </c>
      <c r="F480" s="3" t="e">
        <f t="shared" si="44"/>
        <v>#REF!</v>
      </c>
    </row>
    <row r="481" spans="1:6">
      <c r="A481" t="e">
        <f>Updates!#REF!</f>
        <v>#REF!</v>
      </c>
      <c r="B481" t="e">
        <f t="shared" si="40"/>
        <v>#REF!</v>
      </c>
      <c r="C481" s="1" t="e">
        <f t="shared" si="41"/>
        <v>#REF!</v>
      </c>
      <c r="D481" s="1" t="e">
        <f t="shared" si="42"/>
        <v>#REF!</v>
      </c>
      <c r="E481" s="2" t="e">
        <f t="shared" si="43"/>
        <v>#REF!</v>
      </c>
      <c r="F481" s="3" t="e">
        <f t="shared" si="44"/>
        <v>#REF!</v>
      </c>
    </row>
    <row r="482" spans="1:6">
      <c r="A482" t="e">
        <f>Updates!#REF!</f>
        <v>#REF!</v>
      </c>
      <c r="B482" t="e">
        <f t="shared" si="40"/>
        <v>#REF!</v>
      </c>
      <c r="C482" s="1" t="e">
        <f t="shared" si="41"/>
        <v>#REF!</v>
      </c>
      <c r="D482" s="1" t="e">
        <f t="shared" si="42"/>
        <v>#REF!</v>
      </c>
      <c r="E482" s="2" t="e">
        <f t="shared" si="43"/>
        <v>#REF!</v>
      </c>
      <c r="F482" s="3" t="e">
        <f t="shared" si="44"/>
        <v>#REF!</v>
      </c>
    </row>
    <row r="483" spans="1:6">
      <c r="A483" t="e">
        <f>Updates!#REF!</f>
        <v>#REF!</v>
      </c>
      <c r="B483" t="e">
        <f t="shared" si="40"/>
        <v>#REF!</v>
      </c>
      <c r="C483" s="1" t="e">
        <f t="shared" si="41"/>
        <v>#REF!</v>
      </c>
      <c r="D483" s="1" t="e">
        <f t="shared" si="42"/>
        <v>#REF!</v>
      </c>
      <c r="E483" s="2" t="e">
        <f t="shared" si="43"/>
        <v>#REF!</v>
      </c>
      <c r="F483" s="3" t="e">
        <f t="shared" si="44"/>
        <v>#REF!</v>
      </c>
    </row>
    <row r="484" spans="1:6">
      <c r="A484" t="e">
        <f>Updates!#REF!</f>
        <v>#REF!</v>
      </c>
      <c r="B484" t="e">
        <f t="shared" si="40"/>
        <v>#REF!</v>
      </c>
      <c r="C484" s="1" t="e">
        <f t="shared" si="41"/>
        <v>#REF!</v>
      </c>
      <c r="D484" s="1" t="e">
        <f t="shared" si="42"/>
        <v>#REF!</v>
      </c>
      <c r="E484" s="2" t="e">
        <f t="shared" si="43"/>
        <v>#REF!</v>
      </c>
      <c r="F484" s="3" t="e">
        <f t="shared" si="44"/>
        <v>#REF!</v>
      </c>
    </row>
    <row r="485" spans="1:6">
      <c r="A485" t="e">
        <f>Updates!#REF!</f>
        <v>#REF!</v>
      </c>
      <c r="B485" t="e">
        <f t="shared" si="40"/>
        <v>#REF!</v>
      </c>
      <c r="C485" s="1" t="e">
        <f t="shared" si="41"/>
        <v>#REF!</v>
      </c>
      <c r="D485" s="1" t="e">
        <f t="shared" si="42"/>
        <v>#REF!</v>
      </c>
      <c r="E485" s="2" t="e">
        <f t="shared" si="43"/>
        <v>#REF!</v>
      </c>
      <c r="F485" s="3" t="e">
        <f t="shared" si="44"/>
        <v>#REF!</v>
      </c>
    </row>
    <row r="486" spans="1:6">
      <c r="A486" t="e">
        <f>Updates!#REF!</f>
        <v>#REF!</v>
      </c>
      <c r="B486" t="e">
        <f t="shared" si="40"/>
        <v>#REF!</v>
      </c>
      <c r="C486" s="1" t="e">
        <f t="shared" si="41"/>
        <v>#REF!</v>
      </c>
      <c r="D486" s="1" t="e">
        <f t="shared" si="42"/>
        <v>#REF!</v>
      </c>
      <c r="E486" s="2" t="e">
        <f t="shared" si="43"/>
        <v>#REF!</v>
      </c>
      <c r="F486" s="3" t="e">
        <f t="shared" si="44"/>
        <v>#REF!</v>
      </c>
    </row>
    <row r="487" spans="1:6">
      <c r="A487" t="e">
        <f>Updates!#REF!</f>
        <v>#REF!</v>
      </c>
      <c r="B487" t="e">
        <f t="shared" si="40"/>
        <v>#REF!</v>
      </c>
      <c r="C487" s="1" t="e">
        <f t="shared" si="41"/>
        <v>#REF!</v>
      </c>
      <c r="D487" s="1" t="e">
        <f t="shared" si="42"/>
        <v>#REF!</v>
      </c>
      <c r="E487" s="2" t="e">
        <f t="shared" si="43"/>
        <v>#REF!</v>
      </c>
      <c r="F487" s="3" t="e">
        <f t="shared" si="44"/>
        <v>#REF!</v>
      </c>
    </row>
    <row r="488" spans="1:6">
      <c r="A488" t="e">
        <f>Updates!#REF!</f>
        <v>#REF!</v>
      </c>
      <c r="B488" t="e">
        <f t="shared" si="40"/>
        <v>#REF!</v>
      </c>
      <c r="C488" s="1" t="e">
        <f t="shared" si="41"/>
        <v>#REF!</v>
      </c>
      <c r="D488" s="1" t="e">
        <f t="shared" si="42"/>
        <v>#REF!</v>
      </c>
      <c r="E488" s="2" t="e">
        <f t="shared" si="43"/>
        <v>#REF!</v>
      </c>
      <c r="F488" s="3" t="e">
        <f t="shared" si="44"/>
        <v>#REF!</v>
      </c>
    </row>
    <row r="489" spans="1:6">
      <c r="A489" t="e">
        <f>Updates!#REF!</f>
        <v>#REF!</v>
      </c>
      <c r="B489" t="e">
        <f t="shared" si="40"/>
        <v>#REF!</v>
      </c>
      <c r="C489" s="1" t="e">
        <f t="shared" si="41"/>
        <v>#REF!</v>
      </c>
      <c r="D489" s="1" t="e">
        <f t="shared" si="42"/>
        <v>#REF!</v>
      </c>
      <c r="E489" s="2" t="e">
        <f t="shared" si="43"/>
        <v>#REF!</v>
      </c>
      <c r="F489" s="3" t="e">
        <f t="shared" si="44"/>
        <v>#REF!</v>
      </c>
    </row>
    <row r="490" spans="1:6">
      <c r="A490" t="e">
        <f>Updates!#REF!</f>
        <v>#REF!</v>
      </c>
      <c r="B490" t="e">
        <f t="shared" si="40"/>
        <v>#REF!</v>
      </c>
      <c r="C490" s="1" t="e">
        <f t="shared" si="41"/>
        <v>#REF!</v>
      </c>
      <c r="D490" s="1" t="e">
        <f t="shared" si="42"/>
        <v>#REF!</v>
      </c>
      <c r="E490" s="2" t="e">
        <f t="shared" si="43"/>
        <v>#REF!</v>
      </c>
      <c r="F490" s="3" t="e">
        <f t="shared" si="44"/>
        <v>#REF!</v>
      </c>
    </row>
    <row r="491" spans="1:6">
      <c r="A491" t="e">
        <f>Updates!#REF!</f>
        <v>#REF!</v>
      </c>
      <c r="B491" t="e">
        <f t="shared" si="40"/>
        <v>#REF!</v>
      </c>
      <c r="C491" s="1" t="e">
        <f t="shared" si="41"/>
        <v>#REF!</v>
      </c>
      <c r="D491" s="1" t="e">
        <f t="shared" si="42"/>
        <v>#REF!</v>
      </c>
      <c r="E491" s="2" t="e">
        <f t="shared" si="43"/>
        <v>#REF!</v>
      </c>
      <c r="F491" s="3" t="e">
        <f t="shared" si="44"/>
        <v>#REF!</v>
      </c>
    </row>
    <row r="492" spans="1:6">
      <c r="A492" t="e">
        <f>Updates!#REF!</f>
        <v>#REF!</v>
      </c>
      <c r="B492" t="e">
        <f t="shared" si="40"/>
        <v>#REF!</v>
      </c>
      <c r="C492" s="1" t="e">
        <f t="shared" si="41"/>
        <v>#REF!</v>
      </c>
      <c r="D492" s="1" t="e">
        <f t="shared" si="42"/>
        <v>#REF!</v>
      </c>
      <c r="E492" s="2" t="e">
        <f t="shared" si="43"/>
        <v>#REF!</v>
      </c>
      <c r="F492" s="3" t="e">
        <f t="shared" si="44"/>
        <v>#REF!</v>
      </c>
    </row>
    <row r="493" spans="1:6">
      <c r="A493" t="e">
        <f>Updates!#REF!</f>
        <v>#REF!</v>
      </c>
      <c r="B493" t="e">
        <f t="shared" si="40"/>
        <v>#REF!</v>
      </c>
      <c r="C493" s="1" t="e">
        <f t="shared" si="41"/>
        <v>#REF!</v>
      </c>
      <c r="D493" s="1" t="e">
        <f t="shared" si="42"/>
        <v>#REF!</v>
      </c>
      <c r="E493" s="2" t="e">
        <f t="shared" si="43"/>
        <v>#REF!</v>
      </c>
      <c r="F493" s="3" t="e">
        <f t="shared" si="44"/>
        <v>#REF!</v>
      </c>
    </row>
    <row r="494" spans="1:6">
      <c r="A494" t="e">
        <f>Updates!#REF!</f>
        <v>#REF!</v>
      </c>
      <c r="B494" t="e">
        <f t="shared" si="40"/>
        <v>#REF!</v>
      </c>
      <c r="C494" s="1" t="e">
        <f t="shared" si="41"/>
        <v>#REF!</v>
      </c>
      <c r="D494" s="1" t="e">
        <f t="shared" si="42"/>
        <v>#REF!</v>
      </c>
      <c r="E494" s="2" t="e">
        <f t="shared" si="43"/>
        <v>#REF!</v>
      </c>
      <c r="F494" s="3" t="e">
        <f t="shared" si="44"/>
        <v>#REF!</v>
      </c>
    </row>
    <row r="495" spans="1:6">
      <c r="A495" t="e">
        <f>Updates!#REF!</f>
        <v>#REF!</v>
      </c>
      <c r="B495" t="e">
        <f t="shared" si="40"/>
        <v>#REF!</v>
      </c>
      <c r="C495" s="1" t="e">
        <f t="shared" si="41"/>
        <v>#REF!</v>
      </c>
      <c r="D495" s="1" t="e">
        <f t="shared" si="42"/>
        <v>#REF!</v>
      </c>
      <c r="E495" s="2" t="e">
        <f t="shared" si="43"/>
        <v>#REF!</v>
      </c>
      <c r="F495" s="3" t="e">
        <f t="shared" si="44"/>
        <v>#REF!</v>
      </c>
    </row>
    <row r="496" spans="1:6">
      <c r="A496" t="e">
        <f>Updates!#REF!</f>
        <v>#REF!</v>
      </c>
      <c r="B496" t="e">
        <f t="shared" si="40"/>
        <v>#REF!</v>
      </c>
      <c r="C496" s="1" t="e">
        <f t="shared" si="41"/>
        <v>#REF!</v>
      </c>
      <c r="D496" s="1" t="e">
        <f t="shared" si="42"/>
        <v>#REF!</v>
      </c>
      <c r="E496" s="2" t="e">
        <f t="shared" si="43"/>
        <v>#REF!</v>
      </c>
      <c r="F496" s="3" t="e">
        <f t="shared" si="44"/>
        <v>#REF!</v>
      </c>
    </row>
    <row r="497" spans="1:6">
      <c r="A497" t="e">
        <f>Updates!#REF!</f>
        <v>#REF!</v>
      </c>
      <c r="B497" t="e">
        <f t="shared" si="40"/>
        <v>#REF!</v>
      </c>
      <c r="C497" s="1" t="e">
        <f t="shared" si="41"/>
        <v>#REF!</v>
      </c>
      <c r="D497" s="1" t="e">
        <f t="shared" si="42"/>
        <v>#REF!</v>
      </c>
      <c r="E497" s="2" t="e">
        <f t="shared" si="43"/>
        <v>#REF!</v>
      </c>
      <c r="F497" s="3" t="e">
        <f t="shared" si="44"/>
        <v>#REF!</v>
      </c>
    </row>
    <row r="498" spans="1:6">
      <c r="A498" t="e">
        <f>Updates!#REF!</f>
        <v>#REF!</v>
      </c>
      <c r="B498" t="e">
        <f t="shared" si="40"/>
        <v>#REF!</v>
      </c>
      <c r="C498" s="1" t="e">
        <f t="shared" si="41"/>
        <v>#REF!</v>
      </c>
      <c r="D498" s="1" t="e">
        <f t="shared" si="42"/>
        <v>#REF!</v>
      </c>
      <c r="E498" s="2" t="e">
        <f t="shared" si="43"/>
        <v>#REF!</v>
      </c>
      <c r="F498" s="3" t="e">
        <f t="shared" si="44"/>
        <v>#REF!</v>
      </c>
    </row>
    <row r="499" spans="1:6">
      <c r="A499" t="e">
        <f>Updates!#REF!</f>
        <v>#REF!</v>
      </c>
      <c r="B499" t="e">
        <f t="shared" si="40"/>
        <v>#REF!</v>
      </c>
      <c r="C499" s="1" t="e">
        <f t="shared" si="41"/>
        <v>#REF!</v>
      </c>
      <c r="D499" s="1" t="e">
        <f t="shared" si="42"/>
        <v>#REF!</v>
      </c>
      <c r="E499" s="2" t="e">
        <f t="shared" si="43"/>
        <v>#REF!</v>
      </c>
      <c r="F499" s="3" t="e">
        <f t="shared" si="44"/>
        <v>#REF!</v>
      </c>
    </row>
    <row r="500" spans="1:6">
      <c r="A500" t="e">
        <f>Updates!#REF!</f>
        <v>#REF!</v>
      </c>
      <c r="B500" t="e">
        <f t="shared" si="40"/>
        <v>#REF!</v>
      </c>
      <c r="C500" s="1" t="e">
        <f t="shared" si="41"/>
        <v>#REF!</v>
      </c>
      <c r="D500" s="1" t="e">
        <f t="shared" si="42"/>
        <v>#REF!</v>
      </c>
      <c r="E500" s="2" t="e">
        <f t="shared" si="43"/>
        <v>#REF!</v>
      </c>
      <c r="F500" s="3" t="e">
        <f t="shared" si="44"/>
        <v>#REF!</v>
      </c>
    </row>
    <row r="501" spans="1:6">
      <c r="A501" t="e">
        <f>Updates!#REF!</f>
        <v>#REF!</v>
      </c>
      <c r="B501" t="e">
        <f t="shared" si="40"/>
        <v>#REF!</v>
      </c>
      <c r="C501" s="1" t="e">
        <f t="shared" si="41"/>
        <v>#REF!</v>
      </c>
      <c r="D501" s="1" t="e">
        <f t="shared" si="42"/>
        <v>#REF!</v>
      </c>
      <c r="E501" s="2" t="e">
        <f t="shared" si="43"/>
        <v>#REF!</v>
      </c>
      <c r="F501" s="3" t="e">
        <f t="shared" si="44"/>
        <v>#REF!</v>
      </c>
    </row>
    <row r="502" spans="1:6">
      <c r="A502" t="e">
        <f>Updates!#REF!</f>
        <v>#REF!</v>
      </c>
      <c r="B502" t="e">
        <f t="shared" si="40"/>
        <v>#REF!</v>
      </c>
      <c r="C502" s="1" t="e">
        <f t="shared" si="41"/>
        <v>#REF!</v>
      </c>
      <c r="D502" s="1" t="e">
        <f t="shared" si="42"/>
        <v>#REF!</v>
      </c>
      <c r="E502" s="2" t="e">
        <f t="shared" si="43"/>
        <v>#REF!</v>
      </c>
      <c r="F502" s="3" t="e">
        <f t="shared" si="44"/>
        <v>#REF!</v>
      </c>
    </row>
    <row r="503" spans="1:6">
      <c r="A503" t="e">
        <f>Updates!#REF!</f>
        <v>#REF!</v>
      </c>
      <c r="B503" t="e">
        <f t="shared" si="40"/>
        <v>#REF!</v>
      </c>
      <c r="C503" s="1" t="e">
        <f t="shared" si="41"/>
        <v>#REF!</v>
      </c>
      <c r="D503" s="1" t="e">
        <f t="shared" si="42"/>
        <v>#REF!</v>
      </c>
      <c r="E503" s="2" t="e">
        <f t="shared" si="43"/>
        <v>#REF!</v>
      </c>
      <c r="F503" s="3" t="e">
        <f t="shared" si="44"/>
        <v>#REF!</v>
      </c>
    </row>
    <row r="504" spans="1:6">
      <c r="A504" t="e">
        <f>Updates!#REF!</f>
        <v>#REF!</v>
      </c>
      <c r="B504" t="e">
        <f t="shared" si="40"/>
        <v>#REF!</v>
      </c>
      <c r="C504" s="1" t="e">
        <f t="shared" si="41"/>
        <v>#REF!</v>
      </c>
      <c r="D504" s="1" t="e">
        <f t="shared" si="42"/>
        <v>#REF!</v>
      </c>
      <c r="E504" s="2" t="e">
        <f t="shared" si="43"/>
        <v>#REF!</v>
      </c>
      <c r="F504" s="3" t="e">
        <f t="shared" si="44"/>
        <v>#REF!</v>
      </c>
    </row>
    <row r="505" spans="1:6">
      <c r="A505" t="e">
        <f>Updates!#REF!</f>
        <v>#REF!</v>
      </c>
      <c r="B505" t="e">
        <f t="shared" si="40"/>
        <v>#REF!</v>
      </c>
      <c r="C505" s="1" t="e">
        <f t="shared" si="41"/>
        <v>#REF!</v>
      </c>
      <c r="D505" s="1" t="e">
        <f t="shared" si="42"/>
        <v>#REF!</v>
      </c>
      <c r="E505" s="2" t="e">
        <f t="shared" si="43"/>
        <v>#REF!</v>
      </c>
      <c r="F505" s="3" t="e">
        <f t="shared" si="44"/>
        <v>#REF!</v>
      </c>
    </row>
    <row r="506" spans="1:6">
      <c r="A506" t="e">
        <f>Updates!#REF!</f>
        <v>#REF!</v>
      </c>
      <c r="B506" t="e">
        <f t="shared" si="40"/>
        <v>#REF!</v>
      </c>
      <c r="C506" s="1" t="e">
        <f t="shared" si="41"/>
        <v>#REF!</v>
      </c>
      <c r="D506" s="1" t="e">
        <f t="shared" si="42"/>
        <v>#REF!</v>
      </c>
      <c r="E506" s="2" t="e">
        <f t="shared" si="43"/>
        <v>#REF!</v>
      </c>
      <c r="F506" s="3" t="e">
        <f t="shared" si="44"/>
        <v>#REF!</v>
      </c>
    </row>
    <row r="507" spans="1:6">
      <c r="A507" t="e">
        <f>Updates!#REF!</f>
        <v>#REF!</v>
      </c>
      <c r="B507" t="e">
        <f t="shared" si="40"/>
        <v>#REF!</v>
      </c>
      <c r="C507" s="1" t="e">
        <f t="shared" si="41"/>
        <v>#REF!</v>
      </c>
      <c r="D507" s="1" t="e">
        <f t="shared" si="42"/>
        <v>#REF!</v>
      </c>
      <c r="E507" s="2" t="e">
        <f t="shared" si="43"/>
        <v>#REF!</v>
      </c>
      <c r="F507" s="3" t="e">
        <f t="shared" si="44"/>
        <v>#REF!</v>
      </c>
    </row>
    <row r="508" spans="1:6">
      <c r="A508" t="e">
        <f>Updates!#REF!</f>
        <v>#REF!</v>
      </c>
      <c r="B508" t="e">
        <f t="shared" si="40"/>
        <v>#REF!</v>
      </c>
      <c r="C508" s="1" t="e">
        <f t="shared" si="41"/>
        <v>#REF!</v>
      </c>
      <c r="D508" s="1" t="e">
        <f t="shared" si="42"/>
        <v>#REF!</v>
      </c>
      <c r="E508" s="2" t="e">
        <f t="shared" si="43"/>
        <v>#REF!</v>
      </c>
      <c r="F508" s="3" t="e">
        <f t="shared" si="44"/>
        <v>#REF!</v>
      </c>
    </row>
    <row r="509" spans="1:6">
      <c r="A509" t="e">
        <f>Updates!#REF!</f>
        <v>#REF!</v>
      </c>
      <c r="B509" t="e">
        <f t="shared" si="40"/>
        <v>#REF!</v>
      </c>
      <c r="C509" s="1" t="e">
        <f t="shared" si="41"/>
        <v>#REF!</v>
      </c>
      <c r="D509" s="1" t="e">
        <f t="shared" si="42"/>
        <v>#REF!</v>
      </c>
      <c r="E509" s="2" t="e">
        <f t="shared" si="43"/>
        <v>#REF!</v>
      </c>
      <c r="F509" s="3" t="e">
        <f t="shared" si="44"/>
        <v>#REF!</v>
      </c>
    </row>
    <row r="510" spans="1:6">
      <c r="A510" t="e">
        <f>Updates!#REF!</f>
        <v>#REF!</v>
      </c>
      <c r="B510" t="e">
        <f t="shared" si="40"/>
        <v>#REF!</v>
      </c>
      <c r="C510" s="1" t="e">
        <f t="shared" si="41"/>
        <v>#REF!</v>
      </c>
      <c r="D510" s="1" t="e">
        <f t="shared" si="42"/>
        <v>#REF!</v>
      </c>
      <c r="E510" s="2" t="e">
        <f t="shared" si="43"/>
        <v>#REF!</v>
      </c>
      <c r="F510" s="3" t="e">
        <f t="shared" si="44"/>
        <v>#REF!</v>
      </c>
    </row>
    <row r="511" spans="1:6">
      <c r="A511" t="e">
        <f>Updates!#REF!</f>
        <v>#REF!</v>
      </c>
      <c r="B511" t="e">
        <f t="shared" si="40"/>
        <v>#REF!</v>
      </c>
      <c r="C511" s="1" t="e">
        <f t="shared" si="41"/>
        <v>#REF!</v>
      </c>
      <c r="D511" s="1" t="e">
        <f t="shared" si="42"/>
        <v>#REF!</v>
      </c>
      <c r="E511" s="2" t="e">
        <f t="shared" si="43"/>
        <v>#REF!</v>
      </c>
      <c r="F511" s="3" t="e">
        <f t="shared" si="44"/>
        <v>#REF!</v>
      </c>
    </row>
    <row r="512" spans="1:6">
      <c r="A512" t="e">
        <f>Updates!#REF!</f>
        <v>#REF!</v>
      </c>
      <c r="B512" t="e">
        <f t="shared" si="40"/>
        <v>#REF!</v>
      </c>
      <c r="C512" s="1" t="e">
        <f t="shared" si="41"/>
        <v>#REF!</v>
      </c>
      <c r="D512" s="1" t="e">
        <f t="shared" si="42"/>
        <v>#REF!</v>
      </c>
      <c r="E512" s="2" t="e">
        <f t="shared" si="43"/>
        <v>#REF!</v>
      </c>
      <c r="F512" s="3" t="e">
        <f t="shared" si="44"/>
        <v>#REF!</v>
      </c>
    </row>
    <row r="513" spans="1:6">
      <c r="A513" t="e">
        <f>Updates!#REF!</f>
        <v>#REF!</v>
      </c>
      <c r="B513" t="e">
        <f t="shared" si="40"/>
        <v>#REF!</v>
      </c>
      <c r="C513" s="1" t="e">
        <f t="shared" si="41"/>
        <v>#REF!</v>
      </c>
      <c r="D513" s="1" t="e">
        <f t="shared" si="42"/>
        <v>#REF!</v>
      </c>
      <c r="E513" s="2" t="e">
        <f t="shared" si="43"/>
        <v>#REF!</v>
      </c>
      <c r="F513" s="3" t="e">
        <f t="shared" si="44"/>
        <v>#REF!</v>
      </c>
    </row>
    <row r="514" spans="1:6">
      <c r="A514" t="e">
        <f>Updates!#REF!</f>
        <v>#REF!</v>
      </c>
      <c r="B514" t="e">
        <f t="shared" si="40"/>
        <v>#REF!</v>
      </c>
      <c r="C514" s="1" t="e">
        <f t="shared" si="41"/>
        <v>#REF!</v>
      </c>
      <c r="D514" s="1" t="e">
        <f t="shared" si="42"/>
        <v>#REF!</v>
      </c>
      <c r="E514" s="2" t="e">
        <f t="shared" si="43"/>
        <v>#REF!</v>
      </c>
      <c r="F514" s="3" t="e">
        <f t="shared" si="44"/>
        <v>#REF!</v>
      </c>
    </row>
    <row r="515" spans="1:6">
      <c r="A515" t="e">
        <f>Updates!#REF!</f>
        <v>#REF!</v>
      </c>
      <c r="B515" t="e">
        <f t="shared" si="40"/>
        <v>#REF!</v>
      </c>
      <c r="C515" s="1" t="e">
        <f t="shared" si="41"/>
        <v>#REF!</v>
      </c>
      <c r="D515" s="1" t="e">
        <f t="shared" si="42"/>
        <v>#REF!</v>
      </c>
      <c r="E515" s="2" t="e">
        <f t="shared" si="43"/>
        <v>#REF!</v>
      </c>
      <c r="F515" s="3" t="e">
        <f t="shared" si="44"/>
        <v>#REF!</v>
      </c>
    </row>
    <row r="516" spans="1:6">
      <c r="A516" t="e">
        <f>Updates!#REF!</f>
        <v>#REF!</v>
      </c>
      <c r="B516" t="e">
        <f t="shared" si="40"/>
        <v>#REF!</v>
      </c>
      <c r="C516" s="1" t="e">
        <f t="shared" si="41"/>
        <v>#REF!</v>
      </c>
      <c r="D516" s="1" t="e">
        <f t="shared" si="42"/>
        <v>#REF!</v>
      </c>
      <c r="E516" s="2" t="e">
        <f t="shared" si="43"/>
        <v>#REF!</v>
      </c>
      <c r="F516" s="3" t="e">
        <f t="shared" si="44"/>
        <v>#REF!</v>
      </c>
    </row>
    <row r="517" spans="1:6">
      <c r="A517" t="e">
        <f>Updates!#REF!</f>
        <v>#REF!</v>
      </c>
      <c r="B517" t="e">
        <f t="shared" si="40"/>
        <v>#REF!</v>
      </c>
      <c r="C517" s="1" t="e">
        <f t="shared" si="41"/>
        <v>#REF!</v>
      </c>
      <c r="D517" s="1" t="e">
        <f t="shared" si="42"/>
        <v>#REF!</v>
      </c>
      <c r="E517" s="2" t="e">
        <f t="shared" si="43"/>
        <v>#REF!</v>
      </c>
      <c r="F517" s="3" t="e">
        <f t="shared" si="44"/>
        <v>#REF!</v>
      </c>
    </row>
    <row r="518" spans="1:6">
      <c r="A518" t="e">
        <f>Updates!#REF!</f>
        <v>#REF!</v>
      </c>
      <c r="B518" t="e">
        <f t="shared" si="40"/>
        <v>#REF!</v>
      </c>
      <c r="C518" s="1" t="e">
        <f t="shared" si="41"/>
        <v>#REF!</v>
      </c>
      <c r="D518" s="1" t="e">
        <f t="shared" si="42"/>
        <v>#REF!</v>
      </c>
      <c r="E518" s="2" t="e">
        <f t="shared" si="43"/>
        <v>#REF!</v>
      </c>
      <c r="F518" s="3" t="e">
        <f t="shared" si="44"/>
        <v>#REF!</v>
      </c>
    </row>
    <row r="519" spans="1:6">
      <c r="A519" t="e">
        <f>Updates!#REF!</f>
        <v>#REF!</v>
      </c>
      <c r="B519" t="e">
        <f t="shared" si="40"/>
        <v>#REF!</v>
      </c>
      <c r="C519" s="1" t="e">
        <f t="shared" si="41"/>
        <v>#REF!</v>
      </c>
      <c r="D519" s="1" t="e">
        <f t="shared" si="42"/>
        <v>#REF!</v>
      </c>
      <c r="E519" s="2" t="e">
        <f t="shared" si="43"/>
        <v>#REF!</v>
      </c>
      <c r="F519" s="3" t="e">
        <f t="shared" si="44"/>
        <v>#REF!</v>
      </c>
    </row>
    <row r="520" spans="1:6">
      <c r="A520" t="e">
        <f>Updates!#REF!</f>
        <v>#REF!</v>
      </c>
      <c r="B520" t="e">
        <f t="shared" si="40"/>
        <v>#REF!</v>
      </c>
      <c r="C520" s="1" t="e">
        <f t="shared" si="41"/>
        <v>#REF!</v>
      </c>
      <c r="D520" s="1" t="e">
        <f t="shared" si="42"/>
        <v>#REF!</v>
      </c>
      <c r="E520" s="2" t="e">
        <f t="shared" si="43"/>
        <v>#REF!</v>
      </c>
      <c r="F520" s="3" t="e">
        <f t="shared" si="44"/>
        <v>#REF!</v>
      </c>
    </row>
    <row r="521" spans="1:6">
      <c r="A521" t="e">
        <f>Updates!#REF!</f>
        <v>#REF!</v>
      </c>
      <c r="B521" t="e">
        <f t="shared" si="40"/>
        <v>#REF!</v>
      </c>
      <c r="C521" s="1" t="e">
        <f t="shared" si="41"/>
        <v>#REF!</v>
      </c>
      <c r="D521" s="1" t="e">
        <f t="shared" si="42"/>
        <v>#REF!</v>
      </c>
      <c r="E521" s="2" t="e">
        <f t="shared" si="43"/>
        <v>#REF!</v>
      </c>
      <c r="F521" s="3" t="e">
        <f t="shared" si="44"/>
        <v>#REF!</v>
      </c>
    </row>
    <row r="522" spans="1:6">
      <c r="A522" t="e">
        <f>Updates!#REF!</f>
        <v>#REF!</v>
      </c>
      <c r="B522" t="e">
        <f t="shared" si="40"/>
        <v>#REF!</v>
      </c>
      <c r="C522" s="1" t="e">
        <f t="shared" si="41"/>
        <v>#REF!</v>
      </c>
      <c r="D522" s="1" t="e">
        <f t="shared" si="42"/>
        <v>#REF!</v>
      </c>
      <c r="E522" s="2" t="e">
        <f t="shared" si="43"/>
        <v>#REF!</v>
      </c>
      <c r="F522" s="3" t="e">
        <f t="shared" si="44"/>
        <v>#REF!</v>
      </c>
    </row>
    <row r="523" spans="1:6">
      <c r="A523" t="e">
        <f>Updates!#REF!</f>
        <v>#REF!</v>
      </c>
      <c r="B523" t="e">
        <f t="shared" si="40"/>
        <v>#REF!</v>
      </c>
      <c r="C523" s="1" t="e">
        <f t="shared" si="41"/>
        <v>#REF!</v>
      </c>
      <c r="D523" s="1" t="e">
        <f t="shared" si="42"/>
        <v>#REF!</v>
      </c>
      <c r="E523" s="2" t="e">
        <f t="shared" si="43"/>
        <v>#REF!</v>
      </c>
      <c r="F523" s="3" t="e">
        <f t="shared" si="44"/>
        <v>#REF!</v>
      </c>
    </row>
    <row r="524" spans="1:6">
      <c r="A524" t="e">
        <f>Updates!#REF!</f>
        <v>#REF!</v>
      </c>
      <c r="B524" t="e">
        <f t="shared" si="40"/>
        <v>#REF!</v>
      </c>
      <c r="C524" s="1" t="e">
        <f t="shared" si="41"/>
        <v>#REF!</v>
      </c>
      <c r="D524" s="1" t="e">
        <f t="shared" si="42"/>
        <v>#REF!</v>
      </c>
      <c r="E524" s="2" t="e">
        <f t="shared" si="43"/>
        <v>#REF!</v>
      </c>
      <c r="F524" s="3" t="e">
        <f t="shared" si="44"/>
        <v>#REF!</v>
      </c>
    </row>
    <row r="525" spans="1:6">
      <c r="A525" t="e">
        <f>Updates!#REF!</f>
        <v>#REF!</v>
      </c>
      <c r="B525" t="e">
        <f t="shared" si="40"/>
        <v>#REF!</v>
      </c>
      <c r="C525" s="1" t="e">
        <f t="shared" si="41"/>
        <v>#REF!</v>
      </c>
      <c r="D525" s="1" t="e">
        <f t="shared" si="42"/>
        <v>#REF!</v>
      </c>
      <c r="E525" s="2" t="e">
        <f t="shared" si="43"/>
        <v>#REF!</v>
      </c>
      <c r="F525" s="3" t="e">
        <f t="shared" si="44"/>
        <v>#REF!</v>
      </c>
    </row>
    <row r="526" spans="1:6">
      <c r="A526" t="e">
        <f>Updates!#REF!</f>
        <v>#REF!</v>
      </c>
      <c r="B526" t="e">
        <f t="shared" ref="B526:B589" si="45">LEFT(A526,2)</f>
        <v>#REF!</v>
      </c>
      <c r="C526" s="1" t="e">
        <f t="shared" ref="C526:C589" si="46">RIGHT(A526,LEN(A526)-FIND(" ",A526))</f>
        <v>#REF!</v>
      </c>
      <c r="D526" s="1" t="e">
        <f t="shared" ref="D526:D589" si="47">LEFT(C526,8)</f>
        <v>#REF!</v>
      </c>
      <c r="E526" s="2" t="e">
        <f t="shared" ref="E526:E589" si="48">RIGHT(D526,LEN(D526)-FIND(" ",D526))</f>
        <v>#REF!</v>
      </c>
      <c r="F526" s="3" t="e">
        <f t="shared" ref="F526:F589" si="49">IFERROR(E526,D526)</f>
        <v>#REF!</v>
      </c>
    </row>
    <row r="527" spans="1:6">
      <c r="A527" t="e">
        <f>Updates!#REF!</f>
        <v>#REF!</v>
      </c>
      <c r="B527" t="e">
        <f t="shared" si="45"/>
        <v>#REF!</v>
      </c>
      <c r="C527" s="1" t="e">
        <f t="shared" si="46"/>
        <v>#REF!</v>
      </c>
      <c r="D527" s="1" t="e">
        <f t="shared" si="47"/>
        <v>#REF!</v>
      </c>
      <c r="E527" s="2" t="e">
        <f t="shared" si="48"/>
        <v>#REF!</v>
      </c>
      <c r="F527" s="3" t="e">
        <f t="shared" si="49"/>
        <v>#REF!</v>
      </c>
    </row>
    <row r="528" spans="1:6">
      <c r="A528" t="e">
        <f>Updates!#REF!</f>
        <v>#REF!</v>
      </c>
      <c r="B528" t="e">
        <f t="shared" si="45"/>
        <v>#REF!</v>
      </c>
      <c r="C528" s="1" t="e">
        <f t="shared" si="46"/>
        <v>#REF!</v>
      </c>
      <c r="D528" s="1" t="e">
        <f t="shared" si="47"/>
        <v>#REF!</v>
      </c>
      <c r="E528" s="2" t="e">
        <f t="shared" si="48"/>
        <v>#REF!</v>
      </c>
      <c r="F528" s="3" t="e">
        <f t="shared" si="49"/>
        <v>#REF!</v>
      </c>
    </row>
    <row r="529" spans="1:6">
      <c r="A529" t="e">
        <f>Updates!#REF!</f>
        <v>#REF!</v>
      </c>
      <c r="B529" t="e">
        <f t="shared" si="45"/>
        <v>#REF!</v>
      </c>
      <c r="C529" s="1" t="e">
        <f t="shared" si="46"/>
        <v>#REF!</v>
      </c>
      <c r="D529" s="1" t="e">
        <f t="shared" si="47"/>
        <v>#REF!</v>
      </c>
      <c r="E529" s="2" t="e">
        <f t="shared" si="48"/>
        <v>#REF!</v>
      </c>
      <c r="F529" s="3" t="e">
        <f t="shared" si="49"/>
        <v>#REF!</v>
      </c>
    </row>
    <row r="530" spans="1:6">
      <c r="A530" t="e">
        <f>Updates!#REF!</f>
        <v>#REF!</v>
      </c>
      <c r="B530" t="e">
        <f t="shared" si="45"/>
        <v>#REF!</v>
      </c>
      <c r="C530" s="1" t="e">
        <f t="shared" si="46"/>
        <v>#REF!</v>
      </c>
      <c r="D530" s="1" t="e">
        <f t="shared" si="47"/>
        <v>#REF!</v>
      </c>
      <c r="E530" s="2" t="e">
        <f t="shared" si="48"/>
        <v>#REF!</v>
      </c>
      <c r="F530" s="3" t="e">
        <f t="shared" si="49"/>
        <v>#REF!</v>
      </c>
    </row>
    <row r="531" spans="1:6">
      <c r="A531" t="e">
        <f>Updates!#REF!</f>
        <v>#REF!</v>
      </c>
      <c r="B531" t="e">
        <f t="shared" si="45"/>
        <v>#REF!</v>
      </c>
      <c r="C531" s="1" t="e">
        <f t="shared" si="46"/>
        <v>#REF!</v>
      </c>
      <c r="D531" s="1" t="e">
        <f t="shared" si="47"/>
        <v>#REF!</v>
      </c>
      <c r="E531" s="2" t="e">
        <f t="shared" si="48"/>
        <v>#REF!</v>
      </c>
      <c r="F531" s="3" t="e">
        <f t="shared" si="49"/>
        <v>#REF!</v>
      </c>
    </row>
    <row r="532" spans="1:6">
      <c r="A532" t="e">
        <f>Updates!#REF!</f>
        <v>#REF!</v>
      </c>
      <c r="B532" t="e">
        <f t="shared" si="45"/>
        <v>#REF!</v>
      </c>
      <c r="C532" s="1" t="e">
        <f t="shared" si="46"/>
        <v>#REF!</v>
      </c>
      <c r="D532" s="1" t="e">
        <f t="shared" si="47"/>
        <v>#REF!</v>
      </c>
      <c r="E532" s="2" t="e">
        <f t="shared" si="48"/>
        <v>#REF!</v>
      </c>
      <c r="F532" s="3" t="e">
        <f t="shared" si="49"/>
        <v>#REF!</v>
      </c>
    </row>
    <row r="533" spans="1:6">
      <c r="A533" t="e">
        <f>Updates!#REF!</f>
        <v>#REF!</v>
      </c>
      <c r="B533" t="e">
        <f t="shared" si="45"/>
        <v>#REF!</v>
      </c>
      <c r="C533" s="1" t="e">
        <f t="shared" si="46"/>
        <v>#REF!</v>
      </c>
      <c r="D533" s="1" t="e">
        <f t="shared" si="47"/>
        <v>#REF!</v>
      </c>
      <c r="E533" s="2" t="e">
        <f t="shared" si="48"/>
        <v>#REF!</v>
      </c>
      <c r="F533" s="3" t="e">
        <f t="shared" si="49"/>
        <v>#REF!</v>
      </c>
    </row>
    <row r="534" spans="1:6">
      <c r="A534" t="e">
        <f>Updates!#REF!</f>
        <v>#REF!</v>
      </c>
      <c r="B534" t="e">
        <f t="shared" si="45"/>
        <v>#REF!</v>
      </c>
      <c r="C534" s="1" t="e">
        <f t="shared" si="46"/>
        <v>#REF!</v>
      </c>
      <c r="D534" s="1" t="e">
        <f t="shared" si="47"/>
        <v>#REF!</v>
      </c>
      <c r="E534" s="2" t="e">
        <f t="shared" si="48"/>
        <v>#REF!</v>
      </c>
      <c r="F534" s="3" t="e">
        <f t="shared" si="49"/>
        <v>#REF!</v>
      </c>
    </row>
    <row r="535" spans="1:6">
      <c r="A535" t="e">
        <f>Updates!#REF!</f>
        <v>#REF!</v>
      </c>
      <c r="B535" t="e">
        <f t="shared" si="45"/>
        <v>#REF!</v>
      </c>
      <c r="C535" s="1" t="e">
        <f t="shared" si="46"/>
        <v>#REF!</v>
      </c>
      <c r="D535" s="1" t="e">
        <f t="shared" si="47"/>
        <v>#REF!</v>
      </c>
      <c r="E535" s="2" t="e">
        <f t="shared" si="48"/>
        <v>#REF!</v>
      </c>
      <c r="F535" s="3" t="e">
        <f t="shared" si="49"/>
        <v>#REF!</v>
      </c>
    </row>
    <row r="536" spans="1:6">
      <c r="A536" t="e">
        <f>Updates!#REF!</f>
        <v>#REF!</v>
      </c>
      <c r="B536" t="e">
        <f t="shared" si="45"/>
        <v>#REF!</v>
      </c>
      <c r="C536" s="1" t="e">
        <f t="shared" si="46"/>
        <v>#REF!</v>
      </c>
      <c r="D536" s="1" t="e">
        <f t="shared" si="47"/>
        <v>#REF!</v>
      </c>
      <c r="E536" s="2" t="e">
        <f t="shared" si="48"/>
        <v>#REF!</v>
      </c>
      <c r="F536" s="3" t="e">
        <f t="shared" si="49"/>
        <v>#REF!</v>
      </c>
    </row>
    <row r="537" spans="1:6">
      <c r="A537" t="e">
        <f>Updates!#REF!</f>
        <v>#REF!</v>
      </c>
      <c r="B537" t="e">
        <f t="shared" si="45"/>
        <v>#REF!</v>
      </c>
      <c r="C537" s="1" t="e">
        <f t="shared" si="46"/>
        <v>#REF!</v>
      </c>
      <c r="D537" s="1" t="e">
        <f t="shared" si="47"/>
        <v>#REF!</v>
      </c>
      <c r="E537" s="2" t="e">
        <f t="shared" si="48"/>
        <v>#REF!</v>
      </c>
      <c r="F537" s="3" t="e">
        <f t="shared" si="49"/>
        <v>#REF!</v>
      </c>
    </row>
    <row r="538" spans="1:6">
      <c r="A538" t="e">
        <f>Updates!#REF!</f>
        <v>#REF!</v>
      </c>
      <c r="B538" t="e">
        <f t="shared" si="45"/>
        <v>#REF!</v>
      </c>
      <c r="C538" s="1" t="e">
        <f t="shared" si="46"/>
        <v>#REF!</v>
      </c>
      <c r="D538" s="1" t="e">
        <f t="shared" si="47"/>
        <v>#REF!</v>
      </c>
      <c r="E538" s="2" t="e">
        <f t="shared" si="48"/>
        <v>#REF!</v>
      </c>
      <c r="F538" s="3" t="e">
        <f t="shared" si="49"/>
        <v>#REF!</v>
      </c>
    </row>
    <row r="539" spans="1:6">
      <c r="A539" t="e">
        <f>Updates!#REF!</f>
        <v>#REF!</v>
      </c>
      <c r="B539" t="e">
        <f t="shared" si="45"/>
        <v>#REF!</v>
      </c>
      <c r="C539" s="1" t="e">
        <f t="shared" si="46"/>
        <v>#REF!</v>
      </c>
      <c r="D539" s="1" t="e">
        <f t="shared" si="47"/>
        <v>#REF!</v>
      </c>
      <c r="E539" s="2" t="e">
        <f t="shared" si="48"/>
        <v>#REF!</v>
      </c>
      <c r="F539" s="3" t="e">
        <f t="shared" si="49"/>
        <v>#REF!</v>
      </c>
    </row>
    <row r="540" spans="1:6">
      <c r="A540" t="e">
        <f>Updates!#REF!</f>
        <v>#REF!</v>
      </c>
      <c r="B540" t="e">
        <f t="shared" si="45"/>
        <v>#REF!</v>
      </c>
      <c r="C540" s="1" t="e">
        <f t="shared" si="46"/>
        <v>#REF!</v>
      </c>
      <c r="D540" s="1" t="e">
        <f t="shared" si="47"/>
        <v>#REF!</v>
      </c>
      <c r="E540" s="2" t="e">
        <f t="shared" si="48"/>
        <v>#REF!</v>
      </c>
      <c r="F540" s="3" t="e">
        <f t="shared" si="49"/>
        <v>#REF!</v>
      </c>
    </row>
    <row r="541" spans="1:6">
      <c r="A541" t="e">
        <f>Updates!#REF!</f>
        <v>#REF!</v>
      </c>
      <c r="B541" t="e">
        <f t="shared" si="45"/>
        <v>#REF!</v>
      </c>
      <c r="C541" s="1" t="e">
        <f t="shared" si="46"/>
        <v>#REF!</v>
      </c>
      <c r="D541" s="1" t="e">
        <f t="shared" si="47"/>
        <v>#REF!</v>
      </c>
      <c r="E541" s="2" t="e">
        <f t="shared" si="48"/>
        <v>#REF!</v>
      </c>
      <c r="F541" s="3" t="e">
        <f t="shared" si="49"/>
        <v>#REF!</v>
      </c>
    </row>
    <row r="542" spans="1:6">
      <c r="A542" t="e">
        <f>Updates!#REF!</f>
        <v>#REF!</v>
      </c>
      <c r="B542" t="e">
        <f t="shared" si="45"/>
        <v>#REF!</v>
      </c>
      <c r="C542" s="1" t="e">
        <f t="shared" si="46"/>
        <v>#REF!</v>
      </c>
      <c r="D542" s="1" t="e">
        <f t="shared" si="47"/>
        <v>#REF!</v>
      </c>
      <c r="E542" s="2" t="e">
        <f t="shared" si="48"/>
        <v>#REF!</v>
      </c>
      <c r="F542" s="3" t="e">
        <f t="shared" si="49"/>
        <v>#REF!</v>
      </c>
    </row>
    <row r="543" spans="1:6">
      <c r="A543" t="e">
        <f>Updates!#REF!</f>
        <v>#REF!</v>
      </c>
      <c r="B543" t="e">
        <f t="shared" si="45"/>
        <v>#REF!</v>
      </c>
      <c r="C543" s="1" t="e">
        <f t="shared" si="46"/>
        <v>#REF!</v>
      </c>
      <c r="D543" s="1" t="e">
        <f t="shared" si="47"/>
        <v>#REF!</v>
      </c>
      <c r="E543" s="2" t="e">
        <f t="shared" si="48"/>
        <v>#REF!</v>
      </c>
      <c r="F543" s="3" t="e">
        <f t="shared" si="49"/>
        <v>#REF!</v>
      </c>
    </row>
    <row r="544" spans="1:6">
      <c r="A544" t="e">
        <f>Updates!#REF!</f>
        <v>#REF!</v>
      </c>
      <c r="B544" t="e">
        <f t="shared" si="45"/>
        <v>#REF!</v>
      </c>
      <c r="C544" s="1" t="e">
        <f t="shared" si="46"/>
        <v>#REF!</v>
      </c>
      <c r="D544" s="1" t="e">
        <f t="shared" si="47"/>
        <v>#REF!</v>
      </c>
      <c r="E544" s="2" t="e">
        <f t="shared" si="48"/>
        <v>#REF!</v>
      </c>
      <c r="F544" s="3" t="e">
        <f t="shared" si="49"/>
        <v>#REF!</v>
      </c>
    </row>
    <row r="545" spans="1:6">
      <c r="A545" t="e">
        <f>Updates!#REF!</f>
        <v>#REF!</v>
      </c>
      <c r="B545" t="e">
        <f t="shared" si="45"/>
        <v>#REF!</v>
      </c>
      <c r="C545" s="1" t="e">
        <f t="shared" si="46"/>
        <v>#REF!</v>
      </c>
      <c r="D545" s="1" t="e">
        <f t="shared" si="47"/>
        <v>#REF!</v>
      </c>
      <c r="E545" s="2" t="e">
        <f t="shared" si="48"/>
        <v>#REF!</v>
      </c>
      <c r="F545" s="3" t="e">
        <f t="shared" si="49"/>
        <v>#REF!</v>
      </c>
    </row>
    <row r="546" spans="1:6">
      <c r="A546" t="e">
        <f>Updates!#REF!</f>
        <v>#REF!</v>
      </c>
      <c r="B546" t="e">
        <f t="shared" si="45"/>
        <v>#REF!</v>
      </c>
      <c r="C546" s="1" t="e">
        <f t="shared" si="46"/>
        <v>#REF!</v>
      </c>
      <c r="D546" s="1" t="e">
        <f t="shared" si="47"/>
        <v>#REF!</v>
      </c>
      <c r="E546" s="2" t="e">
        <f t="shared" si="48"/>
        <v>#REF!</v>
      </c>
      <c r="F546" s="3" t="e">
        <f t="shared" si="49"/>
        <v>#REF!</v>
      </c>
    </row>
    <row r="547" spans="1:6">
      <c r="A547" t="e">
        <f>Updates!#REF!</f>
        <v>#REF!</v>
      </c>
      <c r="B547" t="e">
        <f t="shared" si="45"/>
        <v>#REF!</v>
      </c>
      <c r="C547" s="1" t="e">
        <f t="shared" si="46"/>
        <v>#REF!</v>
      </c>
      <c r="D547" s="1" t="e">
        <f t="shared" si="47"/>
        <v>#REF!</v>
      </c>
      <c r="E547" s="2" t="e">
        <f t="shared" si="48"/>
        <v>#REF!</v>
      </c>
      <c r="F547" s="3" t="e">
        <f t="shared" si="49"/>
        <v>#REF!</v>
      </c>
    </row>
    <row r="548" spans="1:6">
      <c r="A548" t="e">
        <f>Updates!#REF!</f>
        <v>#REF!</v>
      </c>
      <c r="B548" t="e">
        <f t="shared" si="45"/>
        <v>#REF!</v>
      </c>
      <c r="C548" s="1" t="e">
        <f t="shared" si="46"/>
        <v>#REF!</v>
      </c>
      <c r="D548" s="1" t="e">
        <f t="shared" si="47"/>
        <v>#REF!</v>
      </c>
      <c r="E548" s="2" t="e">
        <f t="shared" si="48"/>
        <v>#REF!</v>
      </c>
      <c r="F548" s="3" t="e">
        <f t="shared" si="49"/>
        <v>#REF!</v>
      </c>
    </row>
    <row r="549" spans="1:6">
      <c r="A549" t="e">
        <f>Updates!#REF!</f>
        <v>#REF!</v>
      </c>
      <c r="B549" t="e">
        <f t="shared" si="45"/>
        <v>#REF!</v>
      </c>
      <c r="C549" s="1" t="e">
        <f t="shared" si="46"/>
        <v>#REF!</v>
      </c>
      <c r="D549" s="1" t="e">
        <f t="shared" si="47"/>
        <v>#REF!</v>
      </c>
      <c r="E549" s="2" t="e">
        <f t="shared" si="48"/>
        <v>#REF!</v>
      </c>
      <c r="F549" s="3" t="e">
        <f t="shared" si="49"/>
        <v>#REF!</v>
      </c>
    </row>
    <row r="550" spans="1:6">
      <c r="A550" t="e">
        <f>Updates!#REF!</f>
        <v>#REF!</v>
      </c>
      <c r="B550" t="e">
        <f t="shared" si="45"/>
        <v>#REF!</v>
      </c>
      <c r="C550" s="1" t="e">
        <f t="shared" si="46"/>
        <v>#REF!</v>
      </c>
      <c r="D550" s="1" t="e">
        <f t="shared" si="47"/>
        <v>#REF!</v>
      </c>
      <c r="E550" s="2" t="e">
        <f t="shared" si="48"/>
        <v>#REF!</v>
      </c>
      <c r="F550" s="3" t="e">
        <f t="shared" si="49"/>
        <v>#REF!</v>
      </c>
    </row>
    <row r="551" spans="1:6">
      <c r="A551" t="e">
        <f>Updates!#REF!</f>
        <v>#REF!</v>
      </c>
      <c r="B551" t="e">
        <f t="shared" si="45"/>
        <v>#REF!</v>
      </c>
      <c r="C551" s="1" t="e">
        <f t="shared" si="46"/>
        <v>#REF!</v>
      </c>
      <c r="D551" s="1" t="e">
        <f t="shared" si="47"/>
        <v>#REF!</v>
      </c>
      <c r="E551" s="2" t="e">
        <f t="shared" si="48"/>
        <v>#REF!</v>
      </c>
      <c r="F551" s="3" t="e">
        <f t="shared" si="49"/>
        <v>#REF!</v>
      </c>
    </row>
    <row r="552" spans="1:6">
      <c r="A552" t="e">
        <f>Updates!#REF!</f>
        <v>#REF!</v>
      </c>
      <c r="B552" t="e">
        <f t="shared" si="45"/>
        <v>#REF!</v>
      </c>
      <c r="C552" s="1" t="e">
        <f t="shared" si="46"/>
        <v>#REF!</v>
      </c>
      <c r="D552" s="1" t="e">
        <f t="shared" si="47"/>
        <v>#REF!</v>
      </c>
      <c r="E552" s="2" t="e">
        <f t="shared" si="48"/>
        <v>#REF!</v>
      </c>
      <c r="F552" s="3" t="e">
        <f t="shared" si="49"/>
        <v>#REF!</v>
      </c>
    </row>
    <row r="553" spans="1:6">
      <c r="A553" t="e">
        <f>Updates!#REF!</f>
        <v>#REF!</v>
      </c>
      <c r="B553" t="e">
        <f t="shared" si="45"/>
        <v>#REF!</v>
      </c>
      <c r="C553" s="1" t="e">
        <f t="shared" si="46"/>
        <v>#REF!</v>
      </c>
      <c r="D553" s="1" t="e">
        <f t="shared" si="47"/>
        <v>#REF!</v>
      </c>
      <c r="E553" s="2" t="e">
        <f t="shared" si="48"/>
        <v>#REF!</v>
      </c>
      <c r="F553" s="3" t="e">
        <f t="shared" si="49"/>
        <v>#REF!</v>
      </c>
    </row>
    <row r="554" spans="1:6">
      <c r="A554" t="e">
        <f>Updates!#REF!</f>
        <v>#REF!</v>
      </c>
      <c r="B554" t="e">
        <f t="shared" si="45"/>
        <v>#REF!</v>
      </c>
      <c r="C554" s="1" t="e">
        <f t="shared" si="46"/>
        <v>#REF!</v>
      </c>
      <c r="D554" s="1" t="e">
        <f t="shared" si="47"/>
        <v>#REF!</v>
      </c>
      <c r="E554" s="2" t="e">
        <f t="shared" si="48"/>
        <v>#REF!</v>
      </c>
      <c r="F554" s="3" t="e">
        <f t="shared" si="49"/>
        <v>#REF!</v>
      </c>
    </row>
    <row r="555" spans="1:6">
      <c r="A555" t="e">
        <f>Updates!#REF!</f>
        <v>#REF!</v>
      </c>
      <c r="B555" t="e">
        <f t="shared" si="45"/>
        <v>#REF!</v>
      </c>
      <c r="C555" s="1" t="e">
        <f t="shared" si="46"/>
        <v>#REF!</v>
      </c>
      <c r="D555" s="1" t="e">
        <f t="shared" si="47"/>
        <v>#REF!</v>
      </c>
      <c r="E555" s="2" t="e">
        <f t="shared" si="48"/>
        <v>#REF!</v>
      </c>
      <c r="F555" s="3" t="e">
        <f t="shared" si="49"/>
        <v>#REF!</v>
      </c>
    </row>
    <row r="556" spans="1:6">
      <c r="A556" t="e">
        <f>Updates!#REF!</f>
        <v>#REF!</v>
      </c>
      <c r="B556" t="e">
        <f t="shared" si="45"/>
        <v>#REF!</v>
      </c>
      <c r="C556" s="1" t="e">
        <f t="shared" si="46"/>
        <v>#REF!</v>
      </c>
      <c r="D556" s="1" t="e">
        <f t="shared" si="47"/>
        <v>#REF!</v>
      </c>
      <c r="E556" s="2" t="e">
        <f t="shared" si="48"/>
        <v>#REF!</v>
      </c>
      <c r="F556" s="3" t="e">
        <f t="shared" si="49"/>
        <v>#REF!</v>
      </c>
    </row>
    <row r="557" spans="1:6">
      <c r="A557" t="e">
        <f>Updates!#REF!</f>
        <v>#REF!</v>
      </c>
      <c r="B557" t="e">
        <f t="shared" si="45"/>
        <v>#REF!</v>
      </c>
      <c r="C557" s="1" t="e">
        <f t="shared" si="46"/>
        <v>#REF!</v>
      </c>
      <c r="D557" s="1" t="e">
        <f t="shared" si="47"/>
        <v>#REF!</v>
      </c>
      <c r="E557" s="2" t="e">
        <f t="shared" si="48"/>
        <v>#REF!</v>
      </c>
      <c r="F557" s="3" t="e">
        <f t="shared" si="49"/>
        <v>#REF!</v>
      </c>
    </row>
    <row r="558" spans="1:6">
      <c r="A558" t="e">
        <f>Updates!#REF!</f>
        <v>#REF!</v>
      </c>
      <c r="B558" t="e">
        <f t="shared" si="45"/>
        <v>#REF!</v>
      </c>
      <c r="C558" s="1" t="e">
        <f t="shared" si="46"/>
        <v>#REF!</v>
      </c>
      <c r="D558" s="1" t="e">
        <f t="shared" si="47"/>
        <v>#REF!</v>
      </c>
      <c r="E558" s="2" t="e">
        <f t="shared" si="48"/>
        <v>#REF!</v>
      </c>
      <c r="F558" s="3" t="e">
        <f t="shared" si="49"/>
        <v>#REF!</v>
      </c>
    </row>
    <row r="559" spans="1:6">
      <c r="A559" t="e">
        <f>Updates!#REF!</f>
        <v>#REF!</v>
      </c>
      <c r="B559" t="e">
        <f t="shared" si="45"/>
        <v>#REF!</v>
      </c>
      <c r="C559" s="1" t="e">
        <f t="shared" si="46"/>
        <v>#REF!</v>
      </c>
      <c r="D559" s="1" t="e">
        <f t="shared" si="47"/>
        <v>#REF!</v>
      </c>
      <c r="E559" s="2" t="e">
        <f t="shared" si="48"/>
        <v>#REF!</v>
      </c>
      <c r="F559" s="3" t="e">
        <f t="shared" si="49"/>
        <v>#REF!</v>
      </c>
    </row>
    <row r="560" spans="1:6">
      <c r="A560" t="e">
        <f>Updates!#REF!</f>
        <v>#REF!</v>
      </c>
      <c r="B560" t="e">
        <f t="shared" si="45"/>
        <v>#REF!</v>
      </c>
      <c r="C560" s="1" t="e">
        <f t="shared" si="46"/>
        <v>#REF!</v>
      </c>
      <c r="D560" s="1" t="e">
        <f t="shared" si="47"/>
        <v>#REF!</v>
      </c>
      <c r="E560" s="2" t="e">
        <f t="shared" si="48"/>
        <v>#REF!</v>
      </c>
      <c r="F560" s="3" t="e">
        <f t="shared" si="49"/>
        <v>#REF!</v>
      </c>
    </row>
    <row r="561" spans="1:6">
      <c r="A561" t="e">
        <f>Updates!#REF!</f>
        <v>#REF!</v>
      </c>
      <c r="B561" t="e">
        <f t="shared" si="45"/>
        <v>#REF!</v>
      </c>
      <c r="C561" s="1" t="e">
        <f t="shared" si="46"/>
        <v>#REF!</v>
      </c>
      <c r="D561" s="1" t="e">
        <f t="shared" si="47"/>
        <v>#REF!</v>
      </c>
      <c r="E561" s="2" t="e">
        <f t="shared" si="48"/>
        <v>#REF!</v>
      </c>
      <c r="F561" s="3" t="e">
        <f t="shared" si="49"/>
        <v>#REF!</v>
      </c>
    </row>
    <row r="562" spans="1:6">
      <c r="A562" t="e">
        <f>Updates!#REF!</f>
        <v>#REF!</v>
      </c>
      <c r="B562" t="e">
        <f t="shared" si="45"/>
        <v>#REF!</v>
      </c>
      <c r="C562" s="1" t="e">
        <f t="shared" si="46"/>
        <v>#REF!</v>
      </c>
      <c r="D562" s="1" t="e">
        <f t="shared" si="47"/>
        <v>#REF!</v>
      </c>
      <c r="E562" s="2" t="e">
        <f t="shared" si="48"/>
        <v>#REF!</v>
      </c>
      <c r="F562" s="3" t="e">
        <f t="shared" si="49"/>
        <v>#REF!</v>
      </c>
    </row>
    <row r="563" spans="1:6">
      <c r="A563" t="e">
        <f>Updates!#REF!</f>
        <v>#REF!</v>
      </c>
      <c r="B563" t="e">
        <f t="shared" si="45"/>
        <v>#REF!</v>
      </c>
      <c r="C563" s="1" t="e">
        <f t="shared" si="46"/>
        <v>#REF!</v>
      </c>
      <c r="D563" s="1" t="e">
        <f t="shared" si="47"/>
        <v>#REF!</v>
      </c>
      <c r="E563" s="2" t="e">
        <f t="shared" si="48"/>
        <v>#REF!</v>
      </c>
      <c r="F563" s="3" t="e">
        <f t="shared" si="49"/>
        <v>#REF!</v>
      </c>
    </row>
    <row r="564" spans="1:6">
      <c r="A564" t="e">
        <f>Updates!#REF!</f>
        <v>#REF!</v>
      </c>
      <c r="B564" t="e">
        <f t="shared" si="45"/>
        <v>#REF!</v>
      </c>
      <c r="C564" s="1" t="e">
        <f t="shared" si="46"/>
        <v>#REF!</v>
      </c>
      <c r="D564" s="1" t="e">
        <f t="shared" si="47"/>
        <v>#REF!</v>
      </c>
      <c r="E564" s="2" t="e">
        <f t="shared" si="48"/>
        <v>#REF!</v>
      </c>
      <c r="F564" s="3" t="e">
        <f t="shared" si="49"/>
        <v>#REF!</v>
      </c>
    </row>
    <row r="565" spans="1:6">
      <c r="A565" t="e">
        <f>Updates!#REF!</f>
        <v>#REF!</v>
      </c>
      <c r="B565" t="e">
        <f t="shared" si="45"/>
        <v>#REF!</v>
      </c>
      <c r="C565" s="1" t="e">
        <f t="shared" si="46"/>
        <v>#REF!</v>
      </c>
      <c r="D565" s="1" t="e">
        <f t="shared" si="47"/>
        <v>#REF!</v>
      </c>
      <c r="E565" s="2" t="e">
        <f t="shared" si="48"/>
        <v>#REF!</v>
      </c>
      <c r="F565" s="3" t="e">
        <f t="shared" si="49"/>
        <v>#REF!</v>
      </c>
    </row>
    <row r="566" spans="1:6">
      <c r="A566" t="e">
        <f>Updates!#REF!</f>
        <v>#REF!</v>
      </c>
      <c r="B566" t="e">
        <f t="shared" si="45"/>
        <v>#REF!</v>
      </c>
      <c r="C566" s="1" t="e">
        <f t="shared" si="46"/>
        <v>#REF!</v>
      </c>
      <c r="D566" s="1" t="e">
        <f t="shared" si="47"/>
        <v>#REF!</v>
      </c>
      <c r="E566" s="2" t="e">
        <f t="shared" si="48"/>
        <v>#REF!</v>
      </c>
      <c r="F566" s="3" t="e">
        <f t="shared" si="49"/>
        <v>#REF!</v>
      </c>
    </row>
    <row r="567" spans="1:6">
      <c r="A567" t="e">
        <f>Updates!#REF!</f>
        <v>#REF!</v>
      </c>
      <c r="B567" t="e">
        <f t="shared" si="45"/>
        <v>#REF!</v>
      </c>
      <c r="C567" s="1" t="e">
        <f t="shared" si="46"/>
        <v>#REF!</v>
      </c>
      <c r="D567" s="1" t="e">
        <f t="shared" si="47"/>
        <v>#REF!</v>
      </c>
      <c r="E567" s="2" t="e">
        <f t="shared" si="48"/>
        <v>#REF!</v>
      </c>
      <c r="F567" s="3" t="e">
        <f t="shared" si="49"/>
        <v>#REF!</v>
      </c>
    </row>
    <row r="568" spans="1:6">
      <c r="A568" t="e">
        <f>Updates!#REF!</f>
        <v>#REF!</v>
      </c>
      <c r="B568" t="e">
        <f t="shared" si="45"/>
        <v>#REF!</v>
      </c>
      <c r="C568" s="1" t="e">
        <f t="shared" si="46"/>
        <v>#REF!</v>
      </c>
      <c r="D568" s="1" t="e">
        <f t="shared" si="47"/>
        <v>#REF!</v>
      </c>
      <c r="E568" s="2" t="e">
        <f t="shared" si="48"/>
        <v>#REF!</v>
      </c>
      <c r="F568" s="3" t="e">
        <f t="shared" si="49"/>
        <v>#REF!</v>
      </c>
    </row>
    <row r="569" spans="1:6">
      <c r="A569" t="e">
        <f>Updates!#REF!</f>
        <v>#REF!</v>
      </c>
      <c r="B569" t="e">
        <f t="shared" si="45"/>
        <v>#REF!</v>
      </c>
      <c r="C569" s="1" t="e">
        <f t="shared" si="46"/>
        <v>#REF!</v>
      </c>
      <c r="D569" s="1" t="e">
        <f t="shared" si="47"/>
        <v>#REF!</v>
      </c>
      <c r="E569" s="2" t="e">
        <f t="shared" si="48"/>
        <v>#REF!</v>
      </c>
      <c r="F569" s="3" t="e">
        <f t="shared" si="49"/>
        <v>#REF!</v>
      </c>
    </row>
    <row r="570" spans="1:6">
      <c r="A570" t="e">
        <f>Updates!#REF!</f>
        <v>#REF!</v>
      </c>
      <c r="B570" t="e">
        <f t="shared" si="45"/>
        <v>#REF!</v>
      </c>
      <c r="C570" s="1" t="e">
        <f t="shared" si="46"/>
        <v>#REF!</v>
      </c>
      <c r="D570" s="1" t="e">
        <f t="shared" si="47"/>
        <v>#REF!</v>
      </c>
      <c r="E570" s="2" t="e">
        <f t="shared" si="48"/>
        <v>#REF!</v>
      </c>
      <c r="F570" s="3" t="e">
        <f t="shared" si="49"/>
        <v>#REF!</v>
      </c>
    </row>
    <row r="571" spans="1:6">
      <c r="A571" t="e">
        <f>Updates!#REF!</f>
        <v>#REF!</v>
      </c>
      <c r="B571" t="e">
        <f t="shared" si="45"/>
        <v>#REF!</v>
      </c>
      <c r="C571" s="1" t="e">
        <f t="shared" si="46"/>
        <v>#REF!</v>
      </c>
      <c r="D571" s="1" t="e">
        <f t="shared" si="47"/>
        <v>#REF!</v>
      </c>
      <c r="E571" s="2" t="e">
        <f t="shared" si="48"/>
        <v>#REF!</v>
      </c>
      <c r="F571" s="3" t="e">
        <f t="shared" si="49"/>
        <v>#REF!</v>
      </c>
    </row>
    <row r="572" spans="1:6">
      <c r="A572" t="e">
        <f>Updates!#REF!</f>
        <v>#REF!</v>
      </c>
      <c r="B572" t="e">
        <f t="shared" si="45"/>
        <v>#REF!</v>
      </c>
      <c r="C572" s="1" t="e">
        <f t="shared" si="46"/>
        <v>#REF!</v>
      </c>
      <c r="D572" s="1" t="e">
        <f t="shared" si="47"/>
        <v>#REF!</v>
      </c>
      <c r="E572" s="2" t="e">
        <f t="shared" si="48"/>
        <v>#REF!</v>
      </c>
      <c r="F572" s="3" t="e">
        <f t="shared" si="49"/>
        <v>#REF!</v>
      </c>
    </row>
    <row r="573" spans="1:6">
      <c r="A573" t="e">
        <f>Updates!#REF!</f>
        <v>#REF!</v>
      </c>
      <c r="B573" t="e">
        <f t="shared" si="45"/>
        <v>#REF!</v>
      </c>
      <c r="C573" s="1" t="e">
        <f t="shared" si="46"/>
        <v>#REF!</v>
      </c>
      <c r="D573" s="1" t="e">
        <f t="shared" si="47"/>
        <v>#REF!</v>
      </c>
      <c r="E573" s="2" t="e">
        <f t="shared" si="48"/>
        <v>#REF!</v>
      </c>
      <c r="F573" s="3" t="e">
        <f t="shared" si="49"/>
        <v>#REF!</v>
      </c>
    </row>
    <row r="574" spans="1:6">
      <c r="A574" t="e">
        <f>Updates!#REF!</f>
        <v>#REF!</v>
      </c>
      <c r="B574" t="e">
        <f t="shared" si="45"/>
        <v>#REF!</v>
      </c>
      <c r="C574" s="1" t="e">
        <f t="shared" si="46"/>
        <v>#REF!</v>
      </c>
      <c r="D574" s="1" t="e">
        <f t="shared" si="47"/>
        <v>#REF!</v>
      </c>
      <c r="E574" s="2" t="e">
        <f t="shared" si="48"/>
        <v>#REF!</v>
      </c>
      <c r="F574" s="3" t="e">
        <f t="shared" si="49"/>
        <v>#REF!</v>
      </c>
    </row>
    <row r="575" spans="1:6">
      <c r="A575" t="e">
        <f>Updates!#REF!</f>
        <v>#REF!</v>
      </c>
      <c r="B575" t="e">
        <f t="shared" si="45"/>
        <v>#REF!</v>
      </c>
      <c r="C575" s="1" t="e">
        <f t="shared" si="46"/>
        <v>#REF!</v>
      </c>
      <c r="D575" s="1" t="e">
        <f t="shared" si="47"/>
        <v>#REF!</v>
      </c>
      <c r="E575" s="2" t="e">
        <f t="shared" si="48"/>
        <v>#REF!</v>
      </c>
      <c r="F575" s="3" t="e">
        <f t="shared" si="49"/>
        <v>#REF!</v>
      </c>
    </row>
    <row r="576" spans="1:6">
      <c r="A576" t="e">
        <f>Updates!#REF!</f>
        <v>#REF!</v>
      </c>
      <c r="B576" t="e">
        <f t="shared" si="45"/>
        <v>#REF!</v>
      </c>
      <c r="C576" s="1" t="e">
        <f t="shared" si="46"/>
        <v>#REF!</v>
      </c>
      <c r="D576" s="1" t="e">
        <f t="shared" si="47"/>
        <v>#REF!</v>
      </c>
      <c r="E576" s="2" t="e">
        <f t="shared" si="48"/>
        <v>#REF!</v>
      </c>
      <c r="F576" s="3" t="e">
        <f t="shared" si="49"/>
        <v>#REF!</v>
      </c>
    </row>
    <row r="577" spans="1:6">
      <c r="A577" t="e">
        <f>Updates!#REF!</f>
        <v>#REF!</v>
      </c>
      <c r="B577" t="e">
        <f t="shared" si="45"/>
        <v>#REF!</v>
      </c>
      <c r="C577" s="1" t="e">
        <f t="shared" si="46"/>
        <v>#REF!</v>
      </c>
      <c r="D577" s="1" t="e">
        <f t="shared" si="47"/>
        <v>#REF!</v>
      </c>
      <c r="E577" s="2" t="e">
        <f t="shared" si="48"/>
        <v>#REF!</v>
      </c>
      <c r="F577" s="3" t="e">
        <f t="shared" si="49"/>
        <v>#REF!</v>
      </c>
    </row>
    <row r="578" spans="1:6">
      <c r="A578" t="e">
        <f>Updates!#REF!</f>
        <v>#REF!</v>
      </c>
      <c r="B578" t="e">
        <f t="shared" si="45"/>
        <v>#REF!</v>
      </c>
      <c r="C578" s="1" t="e">
        <f t="shared" si="46"/>
        <v>#REF!</v>
      </c>
      <c r="D578" s="1" t="e">
        <f t="shared" si="47"/>
        <v>#REF!</v>
      </c>
      <c r="E578" s="2" t="e">
        <f t="shared" si="48"/>
        <v>#REF!</v>
      </c>
      <c r="F578" s="3" t="e">
        <f t="shared" si="49"/>
        <v>#REF!</v>
      </c>
    </row>
    <row r="579" spans="1:6">
      <c r="A579" t="e">
        <f>Updates!#REF!</f>
        <v>#REF!</v>
      </c>
      <c r="B579" t="e">
        <f t="shared" si="45"/>
        <v>#REF!</v>
      </c>
      <c r="C579" s="1" t="e">
        <f t="shared" si="46"/>
        <v>#REF!</v>
      </c>
      <c r="D579" s="1" t="e">
        <f t="shared" si="47"/>
        <v>#REF!</v>
      </c>
      <c r="E579" s="2" t="e">
        <f t="shared" si="48"/>
        <v>#REF!</v>
      </c>
      <c r="F579" s="3" t="e">
        <f t="shared" si="49"/>
        <v>#REF!</v>
      </c>
    </row>
    <row r="580" spans="1:6">
      <c r="A580" t="e">
        <f>Updates!#REF!</f>
        <v>#REF!</v>
      </c>
      <c r="B580" t="e">
        <f t="shared" si="45"/>
        <v>#REF!</v>
      </c>
      <c r="C580" s="1" t="e">
        <f t="shared" si="46"/>
        <v>#REF!</v>
      </c>
      <c r="D580" s="1" t="e">
        <f t="shared" si="47"/>
        <v>#REF!</v>
      </c>
      <c r="E580" s="2" t="e">
        <f t="shared" si="48"/>
        <v>#REF!</v>
      </c>
      <c r="F580" s="3" t="e">
        <f t="shared" si="49"/>
        <v>#REF!</v>
      </c>
    </row>
    <row r="581" spans="1:6">
      <c r="A581" t="e">
        <f>Updates!#REF!</f>
        <v>#REF!</v>
      </c>
      <c r="B581" t="e">
        <f t="shared" si="45"/>
        <v>#REF!</v>
      </c>
      <c r="C581" s="1" t="e">
        <f t="shared" si="46"/>
        <v>#REF!</v>
      </c>
      <c r="D581" s="1" t="e">
        <f t="shared" si="47"/>
        <v>#REF!</v>
      </c>
      <c r="E581" s="2" t="e">
        <f t="shared" si="48"/>
        <v>#REF!</v>
      </c>
      <c r="F581" s="3" t="e">
        <f t="shared" si="49"/>
        <v>#REF!</v>
      </c>
    </row>
    <row r="582" spans="1:6">
      <c r="A582" t="e">
        <f>Updates!#REF!</f>
        <v>#REF!</v>
      </c>
      <c r="B582" t="e">
        <f t="shared" si="45"/>
        <v>#REF!</v>
      </c>
      <c r="C582" s="1" t="e">
        <f t="shared" si="46"/>
        <v>#REF!</v>
      </c>
      <c r="D582" s="1" t="e">
        <f t="shared" si="47"/>
        <v>#REF!</v>
      </c>
      <c r="E582" s="2" t="e">
        <f t="shared" si="48"/>
        <v>#REF!</v>
      </c>
      <c r="F582" s="3" t="e">
        <f t="shared" si="49"/>
        <v>#REF!</v>
      </c>
    </row>
    <row r="583" spans="1:6">
      <c r="A583" t="e">
        <f>Updates!#REF!</f>
        <v>#REF!</v>
      </c>
      <c r="B583" t="e">
        <f t="shared" si="45"/>
        <v>#REF!</v>
      </c>
      <c r="C583" s="1" t="e">
        <f t="shared" si="46"/>
        <v>#REF!</v>
      </c>
      <c r="D583" s="1" t="e">
        <f t="shared" si="47"/>
        <v>#REF!</v>
      </c>
      <c r="E583" s="2" t="e">
        <f t="shared" si="48"/>
        <v>#REF!</v>
      </c>
      <c r="F583" s="3" t="e">
        <f t="shared" si="49"/>
        <v>#REF!</v>
      </c>
    </row>
    <row r="584" spans="1:6">
      <c r="A584" t="e">
        <f>Updates!#REF!</f>
        <v>#REF!</v>
      </c>
      <c r="B584" t="e">
        <f t="shared" si="45"/>
        <v>#REF!</v>
      </c>
      <c r="C584" s="1" t="e">
        <f t="shared" si="46"/>
        <v>#REF!</v>
      </c>
      <c r="D584" s="1" t="e">
        <f t="shared" si="47"/>
        <v>#REF!</v>
      </c>
      <c r="E584" s="2" t="e">
        <f t="shared" si="48"/>
        <v>#REF!</v>
      </c>
      <c r="F584" s="3" t="e">
        <f t="shared" si="49"/>
        <v>#REF!</v>
      </c>
    </row>
    <row r="585" spans="1:6">
      <c r="A585" t="e">
        <f>Updates!#REF!</f>
        <v>#REF!</v>
      </c>
      <c r="B585" t="e">
        <f t="shared" si="45"/>
        <v>#REF!</v>
      </c>
      <c r="C585" s="1" t="e">
        <f t="shared" si="46"/>
        <v>#REF!</v>
      </c>
      <c r="D585" s="1" t="e">
        <f t="shared" si="47"/>
        <v>#REF!</v>
      </c>
      <c r="E585" s="2" t="e">
        <f t="shared" si="48"/>
        <v>#REF!</v>
      </c>
      <c r="F585" s="3" t="e">
        <f t="shared" si="49"/>
        <v>#REF!</v>
      </c>
    </row>
    <row r="586" spans="1:6">
      <c r="A586" t="e">
        <f>Updates!#REF!</f>
        <v>#REF!</v>
      </c>
      <c r="B586" t="e">
        <f t="shared" si="45"/>
        <v>#REF!</v>
      </c>
      <c r="C586" s="1" t="e">
        <f t="shared" si="46"/>
        <v>#REF!</v>
      </c>
      <c r="D586" s="1" t="e">
        <f t="shared" si="47"/>
        <v>#REF!</v>
      </c>
      <c r="E586" s="2" t="e">
        <f t="shared" si="48"/>
        <v>#REF!</v>
      </c>
      <c r="F586" s="3" t="e">
        <f t="shared" si="49"/>
        <v>#REF!</v>
      </c>
    </row>
    <row r="587" spans="1:6">
      <c r="A587" t="e">
        <f>Updates!#REF!</f>
        <v>#REF!</v>
      </c>
      <c r="B587" t="e">
        <f t="shared" si="45"/>
        <v>#REF!</v>
      </c>
      <c r="C587" s="1" t="e">
        <f t="shared" si="46"/>
        <v>#REF!</v>
      </c>
      <c r="D587" s="1" t="e">
        <f t="shared" si="47"/>
        <v>#REF!</v>
      </c>
      <c r="E587" s="2" t="e">
        <f t="shared" si="48"/>
        <v>#REF!</v>
      </c>
      <c r="F587" s="3" t="e">
        <f t="shared" si="49"/>
        <v>#REF!</v>
      </c>
    </row>
    <row r="588" spans="1:6">
      <c r="A588" t="e">
        <f>Updates!#REF!</f>
        <v>#REF!</v>
      </c>
      <c r="B588" t="e">
        <f t="shared" si="45"/>
        <v>#REF!</v>
      </c>
      <c r="C588" s="1" t="e">
        <f t="shared" si="46"/>
        <v>#REF!</v>
      </c>
      <c r="D588" s="1" t="e">
        <f t="shared" si="47"/>
        <v>#REF!</v>
      </c>
      <c r="E588" s="2" t="e">
        <f t="shared" si="48"/>
        <v>#REF!</v>
      </c>
      <c r="F588" s="3" t="e">
        <f t="shared" si="49"/>
        <v>#REF!</v>
      </c>
    </row>
    <row r="589" spans="1:6">
      <c r="A589" t="e">
        <f>Updates!#REF!</f>
        <v>#REF!</v>
      </c>
      <c r="B589" t="e">
        <f t="shared" si="45"/>
        <v>#REF!</v>
      </c>
      <c r="C589" s="1" t="e">
        <f t="shared" si="46"/>
        <v>#REF!</v>
      </c>
      <c r="D589" s="1" t="e">
        <f t="shared" si="47"/>
        <v>#REF!</v>
      </c>
      <c r="E589" s="2" t="e">
        <f t="shared" si="48"/>
        <v>#REF!</v>
      </c>
      <c r="F589" s="3" t="e">
        <f t="shared" si="49"/>
        <v>#REF!</v>
      </c>
    </row>
    <row r="590" spans="1:6">
      <c r="A590" t="e">
        <f>Updates!#REF!</f>
        <v>#REF!</v>
      </c>
      <c r="B590" t="e">
        <f t="shared" ref="B590:B653" si="50">LEFT(A590,2)</f>
        <v>#REF!</v>
      </c>
      <c r="C590" s="1" t="e">
        <f t="shared" ref="C590:C653" si="51">RIGHT(A590,LEN(A590)-FIND(" ",A590))</f>
        <v>#REF!</v>
      </c>
      <c r="D590" s="1" t="e">
        <f t="shared" ref="D590:D653" si="52">LEFT(C590,8)</f>
        <v>#REF!</v>
      </c>
      <c r="E590" s="2" t="e">
        <f t="shared" ref="E590:E653" si="53">RIGHT(D590,LEN(D590)-FIND(" ",D590))</f>
        <v>#REF!</v>
      </c>
      <c r="F590" s="3" t="e">
        <f t="shared" ref="F590:F653" si="54">IFERROR(E590,D590)</f>
        <v>#REF!</v>
      </c>
    </row>
    <row r="591" spans="1:6">
      <c r="A591" t="e">
        <f>Updates!#REF!</f>
        <v>#REF!</v>
      </c>
      <c r="B591" t="e">
        <f t="shared" si="50"/>
        <v>#REF!</v>
      </c>
      <c r="C591" s="1" t="e">
        <f t="shared" si="51"/>
        <v>#REF!</v>
      </c>
      <c r="D591" s="1" t="e">
        <f t="shared" si="52"/>
        <v>#REF!</v>
      </c>
      <c r="E591" s="2" t="e">
        <f t="shared" si="53"/>
        <v>#REF!</v>
      </c>
      <c r="F591" s="3" t="e">
        <f t="shared" si="54"/>
        <v>#REF!</v>
      </c>
    </row>
    <row r="592" spans="1:6">
      <c r="A592" t="e">
        <f>Updates!#REF!</f>
        <v>#REF!</v>
      </c>
      <c r="B592" t="e">
        <f t="shared" si="50"/>
        <v>#REF!</v>
      </c>
      <c r="C592" s="1" t="e">
        <f t="shared" si="51"/>
        <v>#REF!</v>
      </c>
      <c r="D592" s="1" t="e">
        <f t="shared" si="52"/>
        <v>#REF!</v>
      </c>
      <c r="E592" s="2" t="e">
        <f t="shared" si="53"/>
        <v>#REF!</v>
      </c>
      <c r="F592" s="3" t="e">
        <f t="shared" si="54"/>
        <v>#REF!</v>
      </c>
    </row>
    <row r="593" spans="1:6">
      <c r="A593" t="e">
        <f>Updates!#REF!</f>
        <v>#REF!</v>
      </c>
      <c r="B593" t="e">
        <f t="shared" si="50"/>
        <v>#REF!</v>
      </c>
      <c r="C593" s="1" t="e">
        <f t="shared" si="51"/>
        <v>#REF!</v>
      </c>
      <c r="D593" s="1" t="e">
        <f t="shared" si="52"/>
        <v>#REF!</v>
      </c>
      <c r="E593" s="2" t="e">
        <f t="shared" si="53"/>
        <v>#REF!</v>
      </c>
      <c r="F593" s="3" t="e">
        <f t="shared" si="54"/>
        <v>#REF!</v>
      </c>
    </row>
    <row r="594" spans="1:6">
      <c r="A594" t="e">
        <f>Updates!#REF!</f>
        <v>#REF!</v>
      </c>
      <c r="B594" t="e">
        <f t="shared" si="50"/>
        <v>#REF!</v>
      </c>
      <c r="C594" s="1" t="e">
        <f t="shared" si="51"/>
        <v>#REF!</v>
      </c>
      <c r="D594" s="1" t="e">
        <f t="shared" si="52"/>
        <v>#REF!</v>
      </c>
      <c r="E594" s="2" t="e">
        <f t="shared" si="53"/>
        <v>#REF!</v>
      </c>
      <c r="F594" s="3" t="e">
        <f t="shared" si="54"/>
        <v>#REF!</v>
      </c>
    </row>
    <row r="595" spans="1:6">
      <c r="A595" t="e">
        <f>Updates!#REF!</f>
        <v>#REF!</v>
      </c>
      <c r="B595" t="e">
        <f t="shared" si="50"/>
        <v>#REF!</v>
      </c>
      <c r="C595" s="1" t="e">
        <f t="shared" si="51"/>
        <v>#REF!</v>
      </c>
      <c r="D595" s="1" t="e">
        <f t="shared" si="52"/>
        <v>#REF!</v>
      </c>
      <c r="E595" s="2" t="e">
        <f t="shared" si="53"/>
        <v>#REF!</v>
      </c>
      <c r="F595" s="3" t="e">
        <f t="shared" si="54"/>
        <v>#REF!</v>
      </c>
    </row>
    <row r="596" spans="1:6">
      <c r="A596" t="e">
        <f>Updates!#REF!</f>
        <v>#REF!</v>
      </c>
      <c r="B596" t="e">
        <f t="shared" si="50"/>
        <v>#REF!</v>
      </c>
      <c r="C596" s="1" t="e">
        <f t="shared" si="51"/>
        <v>#REF!</v>
      </c>
      <c r="D596" s="1" t="e">
        <f t="shared" si="52"/>
        <v>#REF!</v>
      </c>
      <c r="E596" s="2" t="e">
        <f t="shared" si="53"/>
        <v>#REF!</v>
      </c>
      <c r="F596" s="3" t="e">
        <f t="shared" si="54"/>
        <v>#REF!</v>
      </c>
    </row>
    <row r="597" spans="1:6">
      <c r="A597" t="e">
        <f>Updates!#REF!</f>
        <v>#REF!</v>
      </c>
      <c r="B597" t="e">
        <f t="shared" si="50"/>
        <v>#REF!</v>
      </c>
      <c r="C597" s="1" t="e">
        <f t="shared" si="51"/>
        <v>#REF!</v>
      </c>
      <c r="D597" s="1" t="e">
        <f t="shared" si="52"/>
        <v>#REF!</v>
      </c>
      <c r="E597" s="2" t="e">
        <f t="shared" si="53"/>
        <v>#REF!</v>
      </c>
      <c r="F597" s="3" t="e">
        <f t="shared" si="54"/>
        <v>#REF!</v>
      </c>
    </row>
    <row r="598" spans="1:6">
      <c r="A598" t="e">
        <f>Updates!#REF!</f>
        <v>#REF!</v>
      </c>
      <c r="B598" t="e">
        <f t="shared" si="50"/>
        <v>#REF!</v>
      </c>
      <c r="C598" s="1" t="e">
        <f t="shared" si="51"/>
        <v>#REF!</v>
      </c>
      <c r="D598" s="1" t="e">
        <f t="shared" si="52"/>
        <v>#REF!</v>
      </c>
      <c r="E598" s="2" t="e">
        <f t="shared" si="53"/>
        <v>#REF!</v>
      </c>
      <c r="F598" s="3" t="e">
        <f t="shared" si="54"/>
        <v>#REF!</v>
      </c>
    </row>
    <row r="599" spans="1:6">
      <c r="A599" t="e">
        <f>Updates!#REF!</f>
        <v>#REF!</v>
      </c>
      <c r="B599" t="e">
        <f t="shared" si="50"/>
        <v>#REF!</v>
      </c>
      <c r="C599" s="1" t="e">
        <f t="shared" si="51"/>
        <v>#REF!</v>
      </c>
      <c r="D599" s="1" t="e">
        <f t="shared" si="52"/>
        <v>#REF!</v>
      </c>
      <c r="E599" s="2" t="e">
        <f t="shared" si="53"/>
        <v>#REF!</v>
      </c>
      <c r="F599" s="3" t="e">
        <f t="shared" si="54"/>
        <v>#REF!</v>
      </c>
    </row>
    <row r="600" spans="1:6">
      <c r="A600" t="e">
        <f>Updates!#REF!</f>
        <v>#REF!</v>
      </c>
      <c r="B600" t="e">
        <f t="shared" si="50"/>
        <v>#REF!</v>
      </c>
      <c r="C600" s="1" t="e">
        <f t="shared" si="51"/>
        <v>#REF!</v>
      </c>
      <c r="D600" s="1" t="e">
        <f t="shared" si="52"/>
        <v>#REF!</v>
      </c>
      <c r="E600" s="2" t="e">
        <f t="shared" si="53"/>
        <v>#REF!</v>
      </c>
      <c r="F600" s="3" t="e">
        <f t="shared" si="54"/>
        <v>#REF!</v>
      </c>
    </row>
    <row r="601" spans="1:6">
      <c r="A601" t="e">
        <f>Updates!#REF!</f>
        <v>#REF!</v>
      </c>
      <c r="B601" t="e">
        <f t="shared" si="50"/>
        <v>#REF!</v>
      </c>
      <c r="C601" s="1" t="e">
        <f t="shared" si="51"/>
        <v>#REF!</v>
      </c>
      <c r="D601" s="1" t="e">
        <f t="shared" si="52"/>
        <v>#REF!</v>
      </c>
      <c r="E601" s="2" t="e">
        <f t="shared" si="53"/>
        <v>#REF!</v>
      </c>
      <c r="F601" s="3" t="e">
        <f t="shared" si="54"/>
        <v>#REF!</v>
      </c>
    </row>
    <row r="602" spans="1:6">
      <c r="A602" t="e">
        <f>Updates!#REF!</f>
        <v>#REF!</v>
      </c>
      <c r="B602" t="e">
        <f t="shared" si="50"/>
        <v>#REF!</v>
      </c>
      <c r="C602" s="1" t="e">
        <f t="shared" si="51"/>
        <v>#REF!</v>
      </c>
      <c r="D602" s="1" t="e">
        <f t="shared" si="52"/>
        <v>#REF!</v>
      </c>
      <c r="E602" s="2" t="e">
        <f t="shared" si="53"/>
        <v>#REF!</v>
      </c>
      <c r="F602" s="3" t="e">
        <f t="shared" si="54"/>
        <v>#REF!</v>
      </c>
    </row>
    <row r="603" spans="1:6">
      <c r="A603" t="e">
        <f>Updates!#REF!</f>
        <v>#REF!</v>
      </c>
      <c r="B603" t="e">
        <f t="shared" si="50"/>
        <v>#REF!</v>
      </c>
      <c r="C603" s="1" t="e">
        <f t="shared" si="51"/>
        <v>#REF!</v>
      </c>
      <c r="D603" s="1" t="e">
        <f t="shared" si="52"/>
        <v>#REF!</v>
      </c>
      <c r="E603" s="2" t="e">
        <f t="shared" si="53"/>
        <v>#REF!</v>
      </c>
      <c r="F603" s="3" t="e">
        <f t="shared" si="54"/>
        <v>#REF!</v>
      </c>
    </row>
    <row r="604" spans="1:6">
      <c r="A604" t="e">
        <f>Updates!#REF!</f>
        <v>#REF!</v>
      </c>
      <c r="B604" t="e">
        <f t="shared" si="50"/>
        <v>#REF!</v>
      </c>
      <c r="C604" s="1" t="e">
        <f t="shared" si="51"/>
        <v>#REF!</v>
      </c>
      <c r="D604" s="1" t="e">
        <f t="shared" si="52"/>
        <v>#REF!</v>
      </c>
      <c r="E604" s="2" t="e">
        <f t="shared" si="53"/>
        <v>#REF!</v>
      </c>
      <c r="F604" s="3" t="e">
        <f t="shared" si="54"/>
        <v>#REF!</v>
      </c>
    </row>
    <row r="605" spans="1:6">
      <c r="A605" t="e">
        <f>Updates!#REF!</f>
        <v>#REF!</v>
      </c>
      <c r="B605" t="e">
        <f t="shared" si="50"/>
        <v>#REF!</v>
      </c>
      <c r="C605" s="1" t="e">
        <f t="shared" si="51"/>
        <v>#REF!</v>
      </c>
      <c r="D605" s="1" t="e">
        <f t="shared" si="52"/>
        <v>#REF!</v>
      </c>
      <c r="E605" s="2" t="e">
        <f t="shared" si="53"/>
        <v>#REF!</v>
      </c>
      <c r="F605" s="3" t="e">
        <f t="shared" si="54"/>
        <v>#REF!</v>
      </c>
    </row>
    <row r="606" spans="1:6">
      <c r="A606" t="e">
        <f>Updates!#REF!</f>
        <v>#REF!</v>
      </c>
      <c r="B606" t="e">
        <f t="shared" si="50"/>
        <v>#REF!</v>
      </c>
      <c r="C606" s="1" t="e">
        <f t="shared" si="51"/>
        <v>#REF!</v>
      </c>
      <c r="D606" s="1" t="e">
        <f t="shared" si="52"/>
        <v>#REF!</v>
      </c>
      <c r="E606" s="2" t="e">
        <f t="shared" si="53"/>
        <v>#REF!</v>
      </c>
      <c r="F606" s="3" t="e">
        <f t="shared" si="54"/>
        <v>#REF!</v>
      </c>
    </row>
    <row r="607" spans="1:6">
      <c r="A607" t="e">
        <f>Updates!#REF!</f>
        <v>#REF!</v>
      </c>
      <c r="B607" t="e">
        <f t="shared" si="50"/>
        <v>#REF!</v>
      </c>
      <c r="C607" s="1" t="e">
        <f t="shared" si="51"/>
        <v>#REF!</v>
      </c>
      <c r="D607" s="1" t="e">
        <f t="shared" si="52"/>
        <v>#REF!</v>
      </c>
      <c r="E607" s="2" t="e">
        <f t="shared" si="53"/>
        <v>#REF!</v>
      </c>
      <c r="F607" s="3" t="e">
        <f t="shared" si="54"/>
        <v>#REF!</v>
      </c>
    </row>
    <row r="608" spans="1:6">
      <c r="A608" t="e">
        <f>Updates!#REF!</f>
        <v>#REF!</v>
      </c>
      <c r="B608" t="e">
        <f t="shared" si="50"/>
        <v>#REF!</v>
      </c>
      <c r="C608" s="1" t="e">
        <f t="shared" si="51"/>
        <v>#REF!</v>
      </c>
      <c r="D608" s="1" t="e">
        <f t="shared" si="52"/>
        <v>#REF!</v>
      </c>
      <c r="E608" s="2" t="e">
        <f t="shared" si="53"/>
        <v>#REF!</v>
      </c>
      <c r="F608" s="3" t="e">
        <f t="shared" si="54"/>
        <v>#REF!</v>
      </c>
    </row>
    <row r="609" spans="1:6">
      <c r="A609" t="e">
        <f>Updates!#REF!</f>
        <v>#REF!</v>
      </c>
      <c r="B609" t="e">
        <f t="shared" si="50"/>
        <v>#REF!</v>
      </c>
      <c r="C609" s="1" t="e">
        <f t="shared" si="51"/>
        <v>#REF!</v>
      </c>
      <c r="D609" s="1" t="e">
        <f t="shared" si="52"/>
        <v>#REF!</v>
      </c>
      <c r="E609" s="2" t="e">
        <f t="shared" si="53"/>
        <v>#REF!</v>
      </c>
      <c r="F609" s="3" t="e">
        <f t="shared" si="54"/>
        <v>#REF!</v>
      </c>
    </row>
    <row r="610" spans="1:6">
      <c r="A610" t="e">
        <f>Updates!#REF!</f>
        <v>#REF!</v>
      </c>
      <c r="B610" t="e">
        <f t="shared" si="50"/>
        <v>#REF!</v>
      </c>
      <c r="C610" s="1" t="e">
        <f t="shared" si="51"/>
        <v>#REF!</v>
      </c>
      <c r="D610" s="1" t="e">
        <f t="shared" si="52"/>
        <v>#REF!</v>
      </c>
      <c r="E610" s="2" t="e">
        <f t="shared" si="53"/>
        <v>#REF!</v>
      </c>
      <c r="F610" s="3" t="e">
        <f t="shared" si="54"/>
        <v>#REF!</v>
      </c>
    </row>
    <row r="611" spans="1:6">
      <c r="A611" t="e">
        <f>Updates!#REF!</f>
        <v>#REF!</v>
      </c>
      <c r="B611" t="e">
        <f t="shared" si="50"/>
        <v>#REF!</v>
      </c>
      <c r="C611" s="1" t="e">
        <f t="shared" si="51"/>
        <v>#REF!</v>
      </c>
      <c r="D611" s="1" t="e">
        <f t="shared" si="52"/>
        <v>#REF!</v>
      </c>
      <c r="E611" s="2" t="e">
        <f t="shared" si="53"/>
        <v>#REF!</v>
      </c>
      <c r="F611" s="3" t="e">
        <f t="shared" si="54"/>
        <v>#REF!</v>
      </c>
    </row>
    <row r="612" spans="1:6">
      <c r="A612" t="e">
        <f>Updates!#REF!</f>
        <v>#REF!</v>
      </c>
      <c r="B612" t="e">
        <f t="shared" si="50"/>
        <v>#REF!</v>
      </c>
      <c r="C612" s="1" t="e">
        <f t="shared" si="51"/>
        <v>#REF!</v>
      </c>
      <c r="D612" s="1" t="e">
        <f t="shared" si="52"/>
        <v>#REF!</v>
      </c>
      <c r="E612" s="2" t="e">
        <f t="shared" si="53"/>
        <v>#REF!</v>
      </c>
      <c r="F612" s="3" t="e">
        <f t="shared" si="54"/>
        <v>#REF!</v>
      </c>
    </row>
    <row r="613" spans="1:6">
      <c r="A613" t="e">
        <f>Updates!#REF!</f>
        <v>#REF!</v>
      </c>
      <c r="B613" t="e">
        <f t="shared" si="50"/>
        <v>#REF!</v>
      </c>
      <c r="C613" s="1" t="e">
        <f t="shared" si="51"/>
        <v>#REF!</v>
      </c>
      <c r="D613" s="1" t="e">
        <f t="shared" si="52"/>
        <v>#REF!</v>
      </c>
      <c r="E613" s="2" t="e">
        <f t="shared" si="53"/>
        <v>#REF!</v>
      </c>
      <c r="F613" s="3" t="e">
        <f t="shared" si="54"/>
        <v>#REF!</v>
      </c>
    </row>
    <row r="614" spans="1:6">
      <c r="A614" t="e">
        <f>Updates!#REF!</f>
        <v>#REF!</v>
      </c>
      <c r="B614" t="e">
        <f t="shared" si="50"/>
        <v>#REF!</v>
      </c>
      <c r="C614" s="1" t="e">
        <f t="shared" si="51"/>
        <v>#REF!</v>
      </c>
      <c r="D614" s="1" t="e">
        <f t="shared" si="52"/>
        <v>#REF!</v>
      </c>
      <c r="E614" s="2" t="e">
        <f t="shared" si="53"/>
        <v>#REF!</v>
      </c>
      <c r="F614" s="3" t="e">
        <f t="shared" si="54"/>
        <v>#REF!</v>
      </c>
    </row>
    <row r="615" spans="1:6">
      <c r="A615" t="e">
        <f>Updates!#REF!</f>
        <v>#REF!</v>
      </c>
      <c r="B615" t="e">
        <f t="shared" si="50"/>
        <v>#REF!</v>
      </c>
      <c r="C615" s="1" t="e">
        <f t="shared" si="51"/>
        <v>#REF!</v>
      </c>
      <c r="D615" s="1" t="e">
        <f t="shared" si="52"/>
        <v>#REF!</v>
      </c>
      <c r="E615" s="2" t="e">
        <f t="shared" si="53"/>
        <v>#REF!</v>
      </c>
      <c r="F615" s="3" t="e">
        <f t="shared" si="54"/>
        <v>#REF!</v>
      </c>
    </row>
    <row r="616" spans="1:6">
      <c r="A616" t="e">
        <f>Updates!#REF!</f>
        <v>#REF!</v>
      </c>
      <c r="B616" t="e">
        <f t="shared" si="50"/>
        <v>#REF!</v>
      </c>
      <c r="C616" s="1" t="e">
        <f t="shared" si="51"/>
        <v>#REF!</v>
      </c>
      <c r="D616" s="1" t="e">
        <f t="shared" si="52"/>
        <v>#REF!</v>
      </c>
      <c r="E616" s="2" t="e">
        <f t="shared" si="53"/>
        <v>#REF!</v>
      </c>
      <c r="F616" s="3" t="e">
        <f t="shared" si="54"/>
        <v>#REF!</v>
      </c>
    </row>
    <row r="617" spans="1:6">
      <c r="A617" t="e">
        <f>Updates!#REF!</f>
        <v>#REF!</v>
      </c>
      <c r="B617" t="e">
        <f t="shared" si="50"/>
        <v>#REF!</v>
      </c>
      <c r="C617" s="1" t="e">
        <f t="shared" si="51"/>
        <v>#REF!</v>
      </c>
      <c r="D617" s="1" t="e">
        <f t="shared" si="52"/>
        <v>#REF!</v>
      </c>
      <c r="E617" s="2" t="e">
        <f t="shared" si="53"/>
        <v>#REF!</v>
      </c>
      <c r="F617" s="3" t="e">
        <f t="shared" si="54"/>
        <v>#REF!</v>
      </c>
    </row>
    <row r="618" spans="1:6">
      <c r="A618" t="e">
        <f>Updates!#REF!</f>
        <v>#REF!</v>
      </c>
      <c r="B618" t="e">
        <f t="shared" si="50"/>
        <v>#REF!</v>
      </c>
      <c r="C618" s="1" t="e">
        <f t="shared" si="51"/>
        <v>#REF!</v>
      </c>
      <c r="D618" s="1" t="e">
        <f t="shared" si="52"/>
        <v>#REF!</v>
      </c>
      <c r="E618" s="2" t="e">
        <f t="shared" si="53"/>
        <v>#REF!</v>
      </c>
      <c r="F618" s="3" t="e">
        <f t="shared" si="54"/>
        <v>#REF!</v>
      </c>
    </row>
    <row r="619" spans="1:6">
      <c r="A619" t="e">
        <f>Updates!#REF!</f>
        <v>#REF!</v>
      </c>
      <c r="B619" t="e">
        <f t="shared" si="50"/>
        <v>#REF!</v>
      </c>
      <c r="C619" s="1" t="e">
        <f t="shared" si="51"/>
        <v>#REF!</v>
      </c>
      <c r="D619" s="1" t="e">
        <f t="shared" si="52"/>
        <v>#REF!</v>
      </c>
      <c r="E619" s="2" t="e">
        <f t="shared" si="53"/>
        <v>#REF!</v>
      </c>
      <c r="F619" s="3" t="e">
        <f t="shared" si="54"/>
        <v>#REF!</v>
      </c>
    </row>
    <row r="620" spans="1:6">
      <c r="A620" t="e">
        <f>Updates!#REF!</f>
        <v>#REF!</v>
      </c>
      <c r="B620" t="e">
        <f t="shared" si="50"/>
        <v>#REF!</v>
      </c>
      <c r="C620" s="1" t="e">
        <f t="shared" si="51"/>
        <v>#REF!</v>
      </c>
      <c r="D620" s="1" t="e">
        <f t="shared" si="52"/>
        <v>#REF!</v>
      </c>
      <c r="E620" s="2" t="e">
        <f t="shared" si="53"/>
        <v>#REF!</v>
      </c>
      <c r="F620" s="3" t="e">
        <f t="shared" si="54"/>
        <v>#REF!</v>
      </c>
    </row>
    <row r="621" spans="1:6">
      <c r="A621" t="e">
        <f>Updates!#REF!</f>
        <v>#REF!</v>
      </c>
      <c r="B621" t="e">
        <f t="shared" si="50"/>
        <v>#REF!</v>
      </c>
      <c r="C621" s="1" t="e">
        <f t="shared" si="51"/>
        <v>#REF!</v>
      </c>
      <c r="D621" s="1" t="e">
        <f t="shared" si="52"/>
        <v>#REF!</v>
      </c>
      <c r="E621" s="2" t="e">
        <f t="shared" si="53"/>
        <v>#REF!</v>
      </c>
      <c r="F621" s="3" t="e">
        <f t="shared" si="54"/>
        <v>#REF!</v>
      </c>
    </row>
    <row r="622" spans="1:6">
      <c r="A622" t="e">
        <f>Updates!#REF!</f>
        <v>#REF!</v>
      </c>
      <c r="B622" t="e">
        <f t="shared" si="50"/>
        <v>#REF!</v>
      </c>
      <c r="C622" s="1" t="e">
        <f t="shared" si="51"/>
        <v>#REF!</v>
      </c>
      <c r="D622" s="1" t="e">
        <f t="shared" si="52"/>
        <v>#REF!</v>
      </c>
      <c r="E622" s="2" t="e">
        <f t="shared" si="53"/>
        <v>#REF!</v>
      </c>
      <c r="F622" s="3" t="e">
        <f t="shared" si="54"/>
        <v>#REF!</v>
      </c>
    </row>
    <row r="623" spans="1:6">
      <c r="A623" t="e">
        <f>Updates!#REF!</f>
        <v>#REF!</v>
      </c>
      <c r="B623" t="e">
        <f t="shared" si="50"/>
        <v>#REF!</v>
      </c>
      <c r="C623" s="1" t="e">
        <f t="shared" si="51"/>
        <v>#REF!</v>
      </c>
      <c r="D623" s="1" t="e">
        <f t="shared" si="52"/>
        <v>#REF!</v>
      </c>
      <c r="E623" s="2" t="e">
        <f t="shared" si="53"/>
        <v>#REF!</v>
      </c>
      <c r="F623" s="3" t="e">
        <f t="shared" si="54"/>
        <v>#REF!</v>
      </c>
    </row>
    <row r="624" spans="1:6">
      <c r="A624" t="e">
        <f>Updates!#REF!</f>
        <v>#REF!</v>
      </c>
      <c r="B624" t="e">
        <f t="shared" si="50"/>
        <v>#REF!</v>
      </c>
      <c r="C624" s="1" t="e">
        <f t="shared" si="51"/>
        <v>#REF!</v>
      </c>
      <c r="D624" s="1" t="e">
        <f t="shared" si="52"/>
        <v>#REF!</v>
      </c>
      <c r="E624" s="2" t="e">
        <f t="shared" si="53"/>
        <v>#REF!</v>
      </c>
      <c r="F624" s="3" t="e">
        <f t="shared" si="54"/>
        <v>#REF!</v>
      </c>
    </row>
    <row r="625" spans="1:6">
      <c r="A625" t="e">
        <f>Updates!#REF!</f>
        <v>#REF!</v>
      </c>
      <c r="B625" t="e">
        <f t="shared" si="50"/>
        <v>#REF!</v>
      </c>
      <c r="C625" s="1" t="e">
        <f t="shared" si="51"/>
        <v>#REF!</v>
      </c>
      <c r="D625" s="1" t="e">
        <f t="shared" si="52"/>
        <v>#REF!</v>
      </c>
      <c r="E625" s="2" t="e">
        <f t="shared" si="53"/>
        <v>#REF!</v>
      </c>
      <c r="F625" s="3" t="e">
        <f t="shared" si="54"/>
        <v>#REF!</v>
      </c>
    </row>
    <row r="626" spans="1:6">
      <c r="A626" t="e">
        <f>Updates!#REF!</f>
        <v>#REF!</v>
      </c>
      <c r="B626" t="e">
        <f t="shared" si="50"/>
        <v>#REF!</v>
      </c>
      <c r="C626" s="1" t="e">
        <f t="shared" si="51"/>
        <v>#REF!</v>
      </c>
      <c r="D626" s="1" t="e">
        <f t="shared" si="52"/>
        <v>#REF!</v>
      </c>
      <c r="E626" s="2" t="e">
        <f t="shared" si="53"/>
        <v>#REF!</v>
      </c>
      <c r="F626" s="3" t="e">
        <f t="shared" si="54"/>
        <v>#REF!</v>
      </c>
    </row>
    <row r="627" spans="1:6">
      <c r="A627" t="e">
        <f>Updates!#REF!</f>
        <v>#REF!</v>
      </c>
      <c r="B627" t="e">
        <f t="shared" si="50"/>
        <v>#REF!</v>
      </c>
      <c r="C627" s="1" t="e">
        <f t="shared" si="51"/>
        <v>#REF!</v>
      </c>
      <c r="D627" s="1" t="e">
        <f t="shared" si="52"/>
        <v>#REF!</v>
      </c>
      <c r="E627" s="2" t="e">
        <f t="shared" si="53"/>
        <v>#REF!</v>
      </c>
      <c r="F627" s="3" t="e">
        <f t="shared" si="54"/>
        <v>#REF!</v>
      </c>
    </row>
    <row r="628" spans="1:6">
      <c r="A628" t="e">
        <f>Updates!#REF!</f>
        <v>#REF!</v>
      </c>
      <c r="B628" t="e">
        <f t="shared" si="50"/>
        <v>#REF!</v>
      </c>
      <c r="C628" s="1" t="e">
        <f t="shared" si="51"/>
        <v>#REF!</v>
      </c>
      <c r="D628" s="1" t="e">
        <f t="shared" si="52"/>
        <v>#REF!</v>
      </c>
      <c r="E628" s="2" t="e">
        <f t="shared" si="53"/>
        <v>#REF!</v>
      </c>
      <c r="F628" s="3" t="e">
        <f t="shared" si="54"/>
        <v>#REF!</v>
      </c>
    </row>
    <row r="629" spans="1:6">
      <c r="A629" t="e">
        <f>Updates!#REF!</f>
        <v>#REF!</v>
      </c>
      <c r="B629" t="e">
        <f t="shared" si="50"/>
        <v>#REF!</v>
      </c>
      <c r="C629" s="1" t="e">
        <f t="shared" si="51"/>
        <v>#REF!</v>
      </c>
      <c r="D629" s="1" t="e">
        <f t="shared" si="52"/>
        <v>#REF!</v>
      </c>
      <c r="E629" s="2" t="e">
        <f t="shared" si="53"/>
        <v>#REF!</v>
      </c>
      <c r="F629" s="3" t="e">
        <f t="shared" si="54"/>
        <v>#REF!</v>
      </c>
    </row>
    <row r="630" spans="1:6">
      <c r="A630" t="e">
        <f>Updates!#REF!</f>
        <v>#REF!</v>
      </c>
      <c r="B630" t="e">
        <f t="shared" si="50"/>
        <v>#REF!</v>
      </c>
      <c r="C630" s="1" t="e">
        <f t="shared" si="51"/>
        <v>#REF!</v>
      </c>
      <c r="D630" s="1" t="e">
        <f t="shared" si="52"/>
        <v>#REF!</v>
      </c>
      <c r="E630" s="2" t="e">
        <f t="shared" si="53"/>
        <v>#REF!</v>
      </c>
      <c r="F630" s="3" t="e">
        <f t="shared" si="54"/>
        <v>#REF!</v>
      </c>
    </row>
    <row r="631" spans="1:6">
      <c r="A631" t="e">
        <f>Updates!#REF!</f>
        <v>#REF!</v>
      </c>
      <c r="B631" t="e">
        <f t="shared" si="50"/>
        <v>#REF!</v>
      </c>
      <c r="C631" s="1" t="e">
        <f t="shared" si="51"/>
        <v>#REF!</v>
      </c>
      <c r="D631" s="1" t="e">
        <f t="shared" si="52"/>
        <v>#REF!</v>
      </c>
      <c r="E631" s="2" t="e">
        <f t="shared" si="53"/>
        <v>#REF!</v>
      </c>
      <c r="F631" s="3" t="e">
        <f t="shared" si="54"/>
        <v>#REF!</v>
      </c>
    </row>
    <row r="632" spans="1:6">
      <c r="A632" t="e">
        <f>Updates!#REF!</f>
        <v>#REF!</v>
      </c>
      <c r="B632" t="e">
        <f t="shared" si="50"/>
        <v>#REF!</v>
      </c>
      <c r="C632" s="1" t="e">
        <f t="shared" si="51"/>
        <v>#REF!</v>
      </c>
      <c r="D632" s="1" t="e">
        <f t="shared" si="52"/>
        <v>#REF!</v>
      </c>
      <c r="E632" s="2" t="e">
        <f t="shared" si="53"/>
        <v>#REF!</v>
      </c>
      <c r="F632" s="3" t="e">
        <f t="shared" si="54"/>
        <v>#REF!</v>
      </c>
    </row>
    <row r="633" spans="1:6">
      <c r="A633" t="e">
        <f>Updates!#REF!</f>
        <v>#REF!</v>
      </c>
      <c r="B633" t="e">
        <f t="shared" si="50"/>
        <v>#REF!</v>
      </c>
      <c r="C633" s="1" t="e">
        <f t="shared" si="51"/>
        <v>#REF!</v>
      </c>
      <c r="D633" s="1" t="e">
        <f t="shared" si="52"/>
        <v>#REF!</v>
      </c>
      <c r="E633" s="2" t="e">
        <f t="shared" si="53"/>
        <v>#REF!</v>
      </c>
      <c r="F633" s="3" t="e">
        <f t="shared" si="54"/>
        <v>#REF!</v>
      </c>
    </row>
    <row r="634" spans="1:6">
      <c r="A634" t="e">
        <f>Updates!#REF!</f>
        <v>#REF!</v>
      </c>
      <c r="B634" t="e">
        <f t="shared" si="50"/>
        <v>#REF!</v>
      </c>
      <c r="C634" s="1" t="e">
        <f t="shared" si="51"/>
        <v>#REF!</v>
      </c>
      <c r="D634" s="1" t="e">
        <f t="shared" si="52"/>
        <v>#REF!</v>
      </c>
      <c r="E634" s="2" t="e">
        <f t="shared" si="53"/>
        <v>#REF!</v>
      </c>
      <c r="F634" s="3" t="e">
        <f t="shared" si="54"/>
        <v>#REF!</v>
      </c>
    </row>
    <row r="635" spans="1:6">
      <c r="A635" t="e">
        <f>Updates!#REF!</f>
        <v>#REF!</v>
      </c>
      <c r="B635" t="e">
        <f t="shared" si="50"/>
        <v>#REF!</v>
      </c>
      <c r="C635" s="1" t="e">
        <f t="shared" si="51"/>
        <v>#REF!</v>
      </c>
      <c r="D635" s="1" t="e">
        <f t="shared" si="52"/>
        <v>#REF!</v>
      </c>
      <c r="E635" s="2" t="e">
        <f t="shared" si="53"/>
        <v>#REF!</v>
      </c>
      <c r="F635" s="3" t="e">
        <f t="shared" si="54"/>
        <v>#REF!</v>
      </c>
    </row>
    <row r="636" spans="1:6">
      <c r="A636" t="e">
        <f>Updates!#REF!</f>
        <v>#REF!</v>
      </c>
      <c r="B636" t="e">
        <f t="shared" si="50"/>
        <v>#REF!</v>
      </c>
      <c r="C636" s="1" t="e">
        <f t="shared" si="51"/>
        <v>#REF!</v>
      </c>
      <c r="D636" s="1" t="e">
        <f t="shared" si="52"/>
        <v>#REF!</v>
      </c>
      <c r="E636" s="2" t="e">
        <f t="shared" si="53"/>
        <v>#REF!</v>
      </c>
      <c r="F636" s="3" t="e">
        <f t="shared" si="54"/>
        <v>#REF!</v>
      </c>
    </row>
    <row r="637" spans="1:6">
      <c r="A637" t="e">
        <f>Updates!#REF!</f>
        <v>#REF!</v>
      </c>
      <c r="B637" t="e">
        <f t="shared" si="50"/>
        <v>#REF!</v>
      </c>
      <c r="C637" s="1" t="e">
        <f t="shared" si="51"/>
        <v>#REF!</v>
      </c>
      <c r="D637" s="1" t="e">
        <f t="shared" si="52"/>
        <v>#REF!</v>
      </c>
      <c r="E637" s="2" t="e">
        <f t="shared" si="53"/>
        <v>#REF!</v>
      </c>
      <c r="F637" s="3" t="e">
        <f t="shared" si="54"/>
        <v>#REF!</v>
      </c>
    </row>
    <row r="638" spans="1:6">
      <c r="A638" t="e">
        <f>Updates!#REF!</f>
        <v>#REF!</v>
      </c>
      <c r="B638" t="e">
        <f t="shared" si="50"/>
        <v>#REF!</v>
      </c>
      <c r="C638" s="1" t="e">
        <f t="shared" si="51"/>
        <v>#REF!</v>
      </c>
      <c r="D638" s="1" t="e">
        <f t="shared" si="52"/>
        <v>#REF!</v>
      </c>
      <c r="E638" s="2" t="e">
        <f t="shared" si="53"/>
        <v>#REF!</v>
      </c>
      <c r="F638" s="3" t="e">
        <f t="shared" si="54"/>
        <v>#REF!</v>
      </c>
    </row>
    <row r="639" spans="1:6">
      <c r="A639" t="e">
        <f>Updates!#REF!</f>
        <v>#REF!</v>
      </c>
      <c r="B639" t="e">
        <f t="shared" si="50"/>
        <v>#REF!</v>
      </c>
      <c r="C639" s="1" t="e">
        <f t="shared" si="51"/>
        <v>#REF!</v>
      </c>
      <c r="D639" s="1" t="e">
        <f t="shared" si="52"/>
        <v>#REF!</v>
      </c>
      <c r="E639" s="2" t="e">
        <f t="shared" si="53"/>
        <v>#REF!</v>
      </c>
      <c r="F639" s="3" t="e">
        <f t="shared" si="54"/>
        <v>#REF!</v>
      </c>
    </row>
    <row r="640" spans="1:6">
      <c r="A640" t="e">
        <f>Updates!#REF!</f>
        <v>#REF!</v>
      </c>
      <c r="B640" t="e">
        <f t="shared" si="50"/>
        <v>#REF!</v>
      </c>
      <c r="C640" s="1" t="e">
        <f t="shared" si="51"/>
        <v>#REF!</v>
      </c>
      <c r="D640" s="1" t="e">
        <f t="shared" si="52"/>
        <v>#REF!</v>
      </c>
      <c r="E640" s="2" t="e">
        <f t="shared" si="53"/>
        <v>#REF!</v>
      </c>
      <c r="F640" s="3" t="e">
        <f t="shared" si="54"/>
        <v>#REF!</v>
      </c>
    </row>
    <row r="641" spans="1:6">
      <c r="A641" t="e">
        <f>Updates!#REF!</f>
        <v>#REF!</v>
      </c>
      <c r="B641" t="e">
        <f t="shared" si="50"/>
        <v>#REF!</v>
      </c>
      <c r="C641" s="1" t="e">
        <f t="shared" si="51"/>
        <v>#REF!</v>
      </c>
      <c r="D641" s="1" t="e">
        <f t="shared" si="52"/>
        <v>#REF!</v>
      </c>
      <c r="E641" s="2" t="e">
        <f t="shared" si="53"/>
        <v>#REF!</v>
      </c>
      <c r="F641" s="3" t="e">
        <f t="shared" si="54"/>
        <v>#REF!</v>
      </c>
    </row>
    <row r="642" spans="1:6">
      <c r="A642" t="e">
        <f>Updates!#REF!</f>
        <v>#REF!</v>
      </c>
      <c r="B642" t="e">
        <f t="shared" si="50"/>
        <v>#REF!</v>
      </c>
      <c r="C642" s="1" t="e">
        <f t="shared" si="51"/>
        <v>#REF!</v>
      </c>
      <c r="D642" s="1" t="e">
        <f t="shared" si="52"/>
        <v>#REF!</v>
      </c>
      <c r="E642" s="2" t="e">
        <f t="shared" si="53"/>
        <v>#REF!</v>
      </c>
      <c r="F642" s="3" t="e">
        <f t="shared" si="54"/>
        <v>#REF!</v>
      </c>
    </row>
    <row r="643" spans="1:6">
      <c r="A643" t="e">
        <f>Updates!#REF!</f>
        <v>#REF!</v>
      </c>
      <c r="B643" t="e">
        <f t="shared" si="50"/>
        <v>#REF!</v>
      </c>
      <c r="C643" s="1" t="e">
        <f t="shared" si="51"/>
        <v>#REF!</v>
      </c>
      <c r="D643" s="1" t="e">
        <f t="shared" si="52"/>
        <v>#REF!</v>
      </c>
      <c r="E643" s="2" t="e">
        <f t="shared" si="53"/>
        <v>#REF!</v>
      </c>
      <c r="F643" s="3" t="e">
        <f t="shared" si="54"/>
        <v>#REF!</v>
      </c>
    </row>
    <row r="644" spans="1:6">
      <c r="A644" t="e">
        <f>Updates!#REF!</f>
        <v>#REF!</v>
      </c>
      <c r="B644" t="e">
        <f t="shared" si="50"/>
        <v>#REF!</v>
      </c>
      <c r="C644" s="1" t="e">
        <f t="shared" si="51"/>
        <v>#REF!</v>
      </c>
      <c r="D644" s="1" t="e">
        <f t="shared" si="52"/>
        <v>#REF!</v>
      </c>
      <c r="E644" s="2" t="e">
        <f t="shared" si="53"/>
        <v>#REF!</v>
      </c>
      <c r="F644" s="3" t="e">
        <f t="shared" si="54"/>
        <v>#REF!</v>
      </c>
    </row>
    <row r="645" spans="1:6">
      <c r="A645" t="e">
        <f>Updates!#REF!</f>
        <v>#REF!</v>
      </c>
      <c r="B645" t="e">
        <f t="shared" si="50"/>
        <v>#REF!</v>
      </c>
      <c r="C645" s="1" t="e">
        <f t="shared" si="51"/>
        <v>#REF!</v>
      </c>
      <c r="D645" s="1" t="e">
        <f t="shared" si="52"/>
        <v>#REF!</v>
      </c>
      <c r="E645" s="2" t="e">
        <f t="shared" si="53"/>
        <v>#REF!</v>
      </c>
      <c r="F645" s="3" t="e">
        <f t="shared" si="54"/>
        <v>#REF!</v>
      </c>
    </row>
    <row r="646" spans="1:6">
      <c r="A646" t="e">
        <f>Updates!#REF!</f>
        <v>#REF!</v>
      </c>
      <c r="B646" t="e">
        <f t="shared" si="50"/>
        <v>#REF!</v>
      </c>
      <c r="C646" s="1" t="e">
        <f t="shared" si="51"/>
        <v>#REF!</v>
      </c>
      <c r="D646" s="1" t="e">
        <f t="shared" si="52"/>
        <v>#REF!</v>
      </c>
      <c r="E646" s="2" t="e">
        <f t="shared" si="53"/>
        <v>#REF!</v>
      </c>
      <c r="F646" s="3" t="e">
        <f t="shared" si="54"/>
        <v>#REF!</v>
      </c>
    </row>
    <row r="647" spans="1:6">
      <c r="A647" t="e">
        <f>Updates!#REF!</f>
        <v>#REF!</v>
      </c>
      <c r="B647" t="e">
        <f t="shared" si="50"/>
        <v>#REF!</v>
      </c>
      <c r="C647" s="1" t="e">
        <f t="shared" si="51"/>
        <v>#REF!</v>
      </c>
      <c r="D647" s="1" t="e">
        <f t="shared" si="52"/>
        <v>#REF!</v>
      </c>
      <c r="E647" s="2" t="e">
        <f t="shared" si="53"/>
        <v>#REF!</v>
      </c>
      <c r="F647" s="3" t="e">
        <f t="shared" si="54"/>
        <v>#REF!</v>
      </c>
    </row>
    <row r="648" spans="1:6">
      <c r="A648" t="e">
        <f>Updates!#REF!</f>
        <v>#REF!</v>
      </c>
      <c r="B648" t="e">
        <f t="shared" si="50"/>
        <v>#REF!</v>
      </c>
      <c r="C648" s="1" t="e">
        <f t="shared" si="51"/>
        <v>#REF!</v>
      </c>
      <c r="D648" s="1" t="e">
        <f t="shared" si="52"/>
        <v>#REF!</v>
      </c>
      <c r="E648" s="2" t="e">
        <f t="shared" si="53"/>
        <v>#REF!</v>
      </c>
      <c r="F648" s="3" t="e">
        <f t="shared" si="54"/>
        <v>#REF!</v>
      </c>
    </row>
    <row r="649" spans="1:6">
      <c r="A649" t="e">
        <f>Updates!#REF!</f>
        <v>#REF!</v>
      </c>
      <c r="B649" t="e">
        <f t="shared" si="50"/>
        <v>#REF!</v>
      </c>
      <c r="C649" s="1" t="e">
        <f t="shared" si="51"/>
        <v>#REF!</v>
      </c>
      <c r="D649" s="1" t="e">
        <f t="shared" si="52"/>
        <v>#REF!</v>
      </c>
      <c r="E649" s="2" t="e">
        <f t="shared" si="53"/>
        <v>#REF!</v>
      </c>
      <c r="F649" s="3" t="e">
        <f t="shared" si="54"/>
        <v>#REF!</v>
      </c>
    </row>
    <row r="650" spans="1:6">
      <c r="A650" t="e">
        <f>Updates!#REF!</f>
        <v>#REF!</v>
      </c>
      <c r="B650" t="e">
        <f t="shared" si="50"/>
        <v>#REF!</v>
      </c>
      <c r="C650" s="1" t="e">
        <f t="shared" si="51"/>
        <v>#REF!</v>
      </c>
      <c r="D650" s="1" t="e">
        <f t="shared" si="52"/>
        <v>#REF!</v>
      </c>
      <c r="E650" s="2" t="e">
        <f t="shared" si="53"/>
        <v>#REF!</v>
      </c>
      <c r="F650" s="3" t="e">
        <f t="shared" si="54"/>
        <v>#REF!</v>
      </c>
    </row>
    <row r="651" spans="1:6">
      <c r="A651" t="e">
        <f>Updates!#REF!</f>
        <v>#REF!</v>
      </c>
      <c r="B651" t="e">
        <f t="shared" si="50"/>
        <v>#REF!</v>
      </c>
      <c r="C651" s="1" t="e">
        <f t="shared" si="51"/>
        <v>#REF!</v>
      </c>
      <c r="D651" s="1" t="e">
        <f t="shared" si="52"/>
        <v>#REF!</v>
      </c>
      <c r="E651" s="2" t="e">
        <f t="shared" si="53"/>
        <v>#REF!</v>
      </c>
      <c r="F651" s="3" t="e">
        <f t="shared" si="54"/>
        <v>#REF!</v>
      </c>
    </row>
    <row r="652" spans="1:6">
      <c r="A652" t="e">
        <f>Updates!#REF!</f>
        <v>#REF!</v>
      </c>
      <c r="B652" t="e">
        <f t="shared" si="50"/>
        <v>#REF!</v>
      </c>
      <c r="C652" s="1" t="e">
        <f t="shared" si="51"/>
        <v>#REF!</v>
      </c>
      <c r="D652" s="1" t="e">
        <f t="shared" si="52"/>
        <v>#REF!</v>
      </c>
      <c r="E652" s="2" t="e">
        <f t="shared" si="53"/>
        <v>#REF!</v>
      </c>
      <c r="F652" s="3" t="e">
        <f t="shared" si="54"/>
        <v>#REF!</v>
      </c>
    </row>
    <row r="653" spans="1:6">
      <c r="A653" t="e">
        <f>Updates!#REF!</f>
        <v>#REF!</v>
      </c>
      <c r="B653" t="e">
        <f t="shared" si="50"/>
        <v>#REF!</v>
      </c>
      <c r="C653" s="1" t="e">
        <f t="shared" si="51"/>
        <v>#REF!</v>
      </c>
      <c r="D653" s="1" t="e">
        <f t="shared" si="52"/>
        <v>#REF!</v>
      </c>
      <c r="E653" s="2" t="e">
        <f t="shared" si="53"/>
        <v>#REF!</v>
      </c>
      <c r="F653" s="3" t="e">
        <f t="shared" si="54"/>
        <v>#REF!</v>
      </c>
    </row>
    <row r="654" spans="1:6">
      <c r="A654" t="e">
        <f>Updates!#REF!</f>
        <v>#REF!</v>
      </c>
      <c r="B654" t="e">
        <f t="shared" ref="B654:B717" si="55">LEFT(A654,2)</f>
        <v>#REF!</v>
      </c>
      <c r="C654" s="1" t="e">
        <f t="shared" ref="C654:C717" si="56">RIGHT(A654,LEN(A654)-FIND(" ",A654))</f>
        <v>#REF!</v>
      </c>
      <c r="D654" s="1" t="e">
        <f t="shared" ref="D654:D717" si="57">LEFT(C654,8)</f>
        <v>#REF!</v>
      </c>
      <c r="E654" s="2" t="e">
        <f t="shared" ref="E654:E717" si="58">RIGHT(D654,LEN(D654)-FIND(" ",D654))</f>
        <v>#REF!</v>
      </c>
      <c r="F654" s="3" t="e">
        <f t="shared" ref="F654:F717" si="59">IFERROR(E654,D654)</f>
        <v>#REF!</v>
      </c>
    </row>
    <row r="655" spans="1:6">
      <c r="A655" t="e">
        <f>Updates!#REF!</f>
        <v>#REF!</v>
      </c>
      <c r="B655" t="e">
        <f t="shared" si="55"/>
        <v>#REF!</v>
      </c>
      <c r="C655" s="1" t="e">
        <f t="shared" si="56"/>
        <v>#REF!</v>
      </c>
      <c r="D655" s="1" t="e">
        <f t="shared" si="57"/>
        <v>#REF!</v>
      </c>
      <c r="E655" s="2" t="e">
        <f t="shared" si="58"/>
        <v>#REF!</v>
      </c>
      <c r="F655" s="3" t="e">
        <f t="shared" si="59"/>
        <v>#REF!</v>
      </c>
    </row>
    <row r="656" spans="1:6">
      <c r="A656" t="e">
        <f>Updates!#REF!</f>
        <v>#REF!</v>
      </c>
      <c r="B656" t="e">
        <f t="shared" si="55"/>
        <v>#REF!</v>
      </c>
      <c r="C656" s="1" t="e">
        <f t="shared" si="56"/>
        <v>#REF!</v>
      </c>
      <c r="D656" s="1" t="e">
        <f t="shared" si="57"/>
        <v>#REF!</v>
      </c>
      <c r="E656" s="2" t="e">
        <f t="shared" si="58"/>
        <v>#REF!</v>
      </c>
      <c r="F656" s="3" t="e">
        <f t="shared" si="59"/>
        <v>#REF!</v>
      </c>
    </row>
    <row r="657" spans="1:6">
      <c r="A657" t="e">
        <f>Updates!#REF!</f>
        <v>#REF!</v>
      </c>
      <c r="B657" t="e">
        <f t="shared" si="55"/>
        <v>#REF!</v>
      </c>
      <c r="C657" s="1" t="e">
        <f t="shared" si="56"/>
        <v>#REF!</v>
      </c>
      <c r="D657" s="1" t="e">
        <f t="shared" si="57"/>
        <v>#REF!</v>
      </c>
      <c r="E657" s="2" t="e">
        <f t="shared" si="58"/>
        <v>#REF!</v>
      </c>
      <c r="F657" s="3" t="e">
        <f t="shared" si="59"/>
        <v>#REF!</v>
      </c>
    </row>
    <row r="658" spans="1:6">
      <c r="A658" t="e">
        <f>Updates!#REF!</f>
        <v>#REF!</v>
      </c>
      <c r="B658" t="e">
        <f t="shared" si="55"/>
        <v>#REF!</v>
      </c>
      <c r="C658" s="1" t="e">
        <f t="shared" si="56"/>
        <v>#REF!</v>
      </c>
      <c r="D658" s="1" t="e">
        <f t="shared" si="57"/>
        <v>#REF!</v>
      </c>
      <c r="E658" s="2" t="e">
        <f t="shared" si="58"/>
        <v>#REF!</v>
      </c>
      <c r="F658" s="3" t="e">
        <f t="shared" si="59"/>
        <v>#REF!</v>
      </c>
    </row>
    <row r="659" spans="1:6">
      <c r="A659" t="e">
        <f>Updates!#REF!</f>
        <v>#REF!</v>
      </c>
      <c r="B659" t="e">
        <f t="shared" si="55"/>
        <v>#REF!</v>
      </c>
      <c r="C659" s="1" t="e">
        <f t="shared" si="56"/>
        <v>#REF!</v>
      </c>
      <c r="D659" s="1" t="e">
        <f t="shared" si="57"/>
        <v>#REF!</v>
      </c>
      <c r="E659" s="2" t="e">
        <f t="shared" si="58"/>
        <v>#REF!</v>
      </c>
      <c r="F659" s="3" t="e">
        <f t="shared" si="59"/>
        <v>#REF!</v>
      </c>
    </row>
    <row r="660" spans="1:6">
      <c r="A660" t="e">
        <f>Updates!#REF!</f>
        <v>#REF!</v>
      </c>
      <c r="B660" t="e">
        <f t="shared" si="55"/>
        <v>#REF!</v>
      </c>
      <c r="C660" s="1" t="e">
        <f t="shared" si="56"/>
        <v>#REF!</v>
      </c>
      <c r="D660" s="1" t="e">
        <f t="shared" si="57"/>
        <v>#REF!</v>
      </c>
      <c r="E660" s="2" t="e">
        <f t="shared" si="58"/>
        <v>#REF!</v>
      </c>
      <c r="F660" s="3" t="e">
        <f t="shared" si="59"/>
        <v>#REF!</v>
      </c>
    </row>
    <row r="661" spans="1:6">
      <c r="A661" t="e">
        <f>Updates!#REF!</f>
        <v>#REF!</v>
      </c>
      <c r="B661" t="e">
        <f t="shared" si="55"/>
        <v>#REF!</v>
      </c>
      <c r="C661" s="1" t="e">
        <f t="shared" si="56"/>
        <v>#REF!</v>
      </c>
      <c r="D661" s="1" t="e">
        <f t="shared" si="57"/>
        <v>#REF!</v>
      </c>
      <c r="E661" s="2" t="e">
        <f t="shared" si="58"/>
        <v>#REF!</v>
      </c>
      <c r="F661" s="3" t="e">
        <f t="shared" si="59"/>
        <v>#REF!</v>
      </c>
    </row>
    <row r="662" spans="1:6">
      <c r="A662" t="e">
        <f>Updates!#REF!</f>
        <v>#REF!</v>
      </c>
      <c r="B662" t="e">
        <f t="shared" si="55"/>
        <v>#REF!</v>
      </c>
      <c r="C662" s="1" t="e">
        <f t="shared" si="56"/>
        <v>#REF!</v>
      </c>
      <c r="D662" s="1" t="e">
        <f t="shared" si="57"/>
        <v>#REF!</v>
      </c>
      <c r="E662" s="2" t="e">
        <f t="shared" si="58"/>
        <v>#REF!</v>
      </c>
      <c r="F662" s="3" t="e">
        <f t="shared" si="59"/>
        <v>#REF!</v>
      </c>
    </row>
    <row r="663" spans="1:6">
      <c r="A663" t="e">
        <f>Updates!#REF!</f>
        <v>#REF!</v>
      </c>
      <c r="B663" t="e">
        <f t="shared" si="55"/>
        <v>#REF!</v>
      </c>
      <c r="C663" s="1" t="e">
        <f t="shared" si="56"/>
        <v>#REF!</v>
      </c>
      <c r="D663" s="1" t="e">
        <f t="shared" si="57"/>
        <v>#REF!</v>
      </c>
      <c r="E663" s="2" t="e">
        <f t="shared" si="58"/>
        <v>#REF!</v>
      </c>
      <c r="F663" s="3" t="e">
        <f t="shared" si="59"/>
        <v>#REF!</v>
      </c>
    </row>
    <row r="664" spans="1:6">
      <c r="A664" t="e">
        <f>Updates!#REF!</f>
        <v>#REF!</v>
      </c>
      <c r="B664" t="e">
        <f t="shared" si="55"/>
        <v>#REF!</v>
      </c>
      <c r="C664" s="1" t="e">
        <f t="shared" si="56"/>
        <v>#REF!</v>
      </c>
      <c r="D664" s="1" t="e">
        <f t="shared" si="57"/>
        <v>#REF!</v>
      </c>
      <c r="E664" s="2" t="e">
        <f t="shared" si="58"/>
        <v>#REF!</v>
      </c>
      <c r="F664" s="3" t="e">
        <f t="shared" si="59"/>
        <v>#REF!</v>
      </c>
    </row>
    <row r="665" spans="1:6">
      <c r="A665" t="e">
        <f>Updates!#REF!</f>
        <v>#REF!</v>
      </c>
      <c r="B665" t="e">
        <f t="shared" si="55"/>
        <v>#REF!</v>
      </c>
      <c r="C665" s="1" t="e">
        <f t="shared" si="56"/>
        <v>#REF!</v>
      </c>
      <c r="D665" s="1" t="e">
        <f t="shared" si="57"/>
        <v>#REF!</v>
      </c>
      <c r="E665" s="2" t="e">
        <f t="shared" si="58"/>
        <v>#REF!</v>
      </c>
      <c r="F665" s="3" t="e">
        <f t="shared" si="59"/>
        <v>#REF!</v>
      </c>
    </row>
    <row r="666" spans="1:6">
      <c r="A666" t="e">
        <f>Updates!#REF!</f>
        <v>#REF!</v>
      </c>
      <c r="B666" t="e">
        <f t="shared" si="55"/>
        <v>#REF!</v>
      </c>
      <c r="C666" s="1" t="e">
        <f t="shared" si="56"/>
        <v>#REF!</v>
      </c>
      <c r="D666" s="1" t="e">
        <f t="shared" si="57"/>
        <v>#REF!</v>
      </c>
      <c r="E666" s="2" t="e">
        <f t="shared" si="58"/>
        <v>#REF!</v>
      </c>
      <c r="F666" s="3" t="e">
        <f t="shared" si="59"/>
        <v>#REF!</v>
      </c>
    </row>
    <row r="667" spans="1:6">
      <c r="A667" t="e">
        <f>Updates!#REF!</f>
        <v>#REF!</v>
      </c>
      <c r="B667" t="e">
        <f t="shared" si="55"/>
        <v>#REF!</v>
      </c>
      <c r="C667" s="1" t="e">
        <f t="shared" si="56"/>
        <v>#REF!</v>
      </c>
      <c r="D667" s="1" t="e">
        <f t="shared" si="57"/>
        <v>#REF!</v>
      </c>
      <c r="E667" s="2" t="e">
        <f t="shared" si="58"/>
        <v>#REF!</v>
      </c>
      <c r="F667" s="3" t="e">
        <f t="shared" si="59"/>
        <v>#REF!</v>
      </c>
    </row>
    <row r="668" spans="1:6">
      <c r="A668" t="e">
        <f>Updates!#REF!</f>
        <v>#REF!</v>
      </c>
      <c r="B668" t="e">
        <f t="shared" si="55"/>
        <v>#REF!</v>
      </c>
      <c r="C668" s="1" t="e">
        <f t="shared" si="56"/>
        <v>#REF!</v>
      </c>
      <c r="D668" s="1" t="e">
        <f t="shared" si="57"/>
        <v>#REF!</v>
      </c>
      <c r="E668" s="2" t="e">
        <f t="shared" si="58"/>
        <v>#REF!</v>
      </c>
      <c r="F668" s="3" t="e">
        <f t="shared" si="59"/>
        <v>#REF!</v>
      </c>
    </row>
    <row r="669" spans="1:6">
      <c r="A669" t="e">
        <f>Updates!#REF!</f>
        <v>#REF!</v>
      </c>
      <c r="B669" t="e">
        <f t="shared" si="55"/>
        <v>#REF!</v>
      </c>
      <c r="C669" s="1" t="e">
        <f t="shared" si="56"/>
        <v>#REF!</v>
      </c>
      <c r="D669" s="1" t="e">
        <f t="shared" si="57"/>
        <v>#REF!</v>
      </c>
      <c r="E669" s="2" t="e">
        <f t="shared" si="58"/>
        <v>#REF!</v>
      </c>
      <c r="F669" s="3" t="e">
        <f t="shared" si="59"/>
        <v>#REF!</v>
      </c>
    </row>
    <row r="670" spans="1:6">
      <c r="A670" t="e">
        <f>Updates!#REF!</f>
        <v>#REF!</v>
      </c>
      <c r="B670" t="e">
        <f t="shared" si="55"/>
        <v>#REF!</v>
      </c>
      <c r="C670" s="1" t="e">
        <f t="shared" si="56"/>
        <v>#REF!</v>
      </c>
      <c r="D670" s="1" t="e">
        <f t="shared" si="57"/>
        <v>#REF!</v>
      </c>
      <c r="E670" s="2" t="e">
        <f t="shared" si="58"/>
        <v>#REF!</v>
      </c>
      <c r="F670" s="3" t="e">
        <f t="shared" si="59"/>
        <v>#REF!</v>
      </c>
    </row>
    <row r="671" spans="1:6">
      <c r="A671" t="e">
        <f>Updates!#REF!</f>
        <v>#REF!</v>
      </c>
      <c r="B671" t="e">
        <f t="shared" si="55"/>
        <v>#REF!</v>
      </c>
      <c r="C671" s="1" t="e">
        <f t="shared" si="56"/>
        <v>#REF!</v>
      </c>
      <c r="D671" s="1" t="e">
        <f t="shared" si="57"/>
        <v>#REF!</v>
      </c>
      <c r="E671" s="2" t="e">
        <f t="shared" si="58"/>
        <v>#REF!</v>
      </c>
      <c r="F671" s="3" t="e">
        <f t="shared" si="59"/>
        <v>#REF!</v>
      </c>
    </row>
    <row r="672" spans="1:6">
      <c r="A672" t="e">
        <f>Updates!#REF!</f>
        <v>#REF!</v>
      </c>
      <c r="B672" t="e">
        <f t="shared" si="55"/>
        <v>#REF!</v>
      </c>
      <c r="C672" s="1" t="e">
        <f t="shared" si="56"/>
        <v>#REF!</v>
      </c>
      <c r="D672" s="1" t="e">
        <f t="shared" si="57"/>
        <v>#REF!</v>
      </c>
      <c r="E672" s="2" t="e">
        <f t="shared" si="58"/>
        <v>#REF!</v>
      </c>
      <c r="F672" s="3" t="e">
        <f t="shared" si="59"/>
        <v>#REF!</v>
      </c>
    </row>
    <row r="673" spans="1:6">
      <c r="A673" t="e">
        <f>Updates!#REF!</f>
        <v>#REF!</v>
      </c>
      <c r="B673" t="e">
        <f t="shared" si="55"/>
        <v>#REF!</v>
      </c>
      <c r="C673" s="1" t="e">
        <f t="shared" si="56"/>
        <v>#REF!</v>
      </c>
      <c r="D673" s="1" t="e">
        <f t="shared" si="57"/>
        <v>#REF!</v>
      </c>
      <c r="E673" s="2" t="e">
        <f t="shared" si="58"/>
        <v>#REF!</v>
      </c>
      <c r="F673" s="3" t="e">
        <f t="shared" si="59"/>
        <v>#REF!</v>
      </c>
    </row>
    <row r="674" spans="1:6">
      <c r="A674" t="e">
        <f>Updates!#REF!</f>
        <v>#REF!</v>
      </c>
      <c r="B674" t="e">
        <f t="shared" si="55"/>
        <v>#REF!</v>
      </c>
      <c r="C674" s="1" t="e">
        <f t="shared" si="56"/>
        <v>#REF!</v>
      </c>
      <c r="D674" s="1" t="e">
        <f t="shared" si="57"/>
        <v>#REF!</v>
      </c>
      <c r="E674" s="2" t="e">
        <f t="shared" si="58"/>
        <v>#REF!</v>
      </c>
      <c r="F674" s="3" t="e">
        <f t="shared" si="59"/>
        <v>#REF!</v>
      </c>
    </row>
    <row r="675" spans="1:6">
      <c r="A675" t="e">
        <f>Updates!#REF!</f>
        <v>#REF!</v>
      </c>
      <c r="B675" t="e">
        <f t="shared" si="55"/>
        <v>#REF!</v>
      </c>
      <c r="C675" s="1" t="e">
        <f t="shared" si="56"/>
        <v>#REF!</v>
      </c>
      <c r="D675" s="1" t="e">
        <f t="shared" si="57"/>
        <v>#REF!</v>
      </c>
      <c r="E675" s="2" t="e">
        <f t="shared" si="58"/>
        <v>#REF!</v>
      </c>
      <c r="F675" s="3" t="e">
        <f t="shared" si="59"/>
        <v>#REF!</v>
      </c>
    </row>
    <row r="676" spans="1:6">
      <c r="A676" t="e">
        <f>Updates!#REF!</f>
        <v>#REF!</v>
      </c>
      <c r="B676" t="e">
        <f t="shared" si="55"/>
        <v>#REF!</v>
      </c>
      <c r="C676" s="1" t="e">
        <f t="shared" si="56"/>
        <v>#REF!</v>
      </c>
      <c r="D676" s="1" t="e">
        <f t="shared" si="57"/>
        <v>#REF!</v>
      </c>
      <c r="E676" s="2" t="e">
        <f t="shared" si="58"/>
        <v>#REF!</v>
      </c>
      <c r="F676" s="3" t="e">
        <f t="shared" si="59"/>
        <v>#REF!</v>
      </c>
    </row>
    <row r="677" spans="1:6">
      <c r="A677" t="e">
        <f>Updates!#REF!</f>
        <v>#REF!</v>
      </c>
      <c r="B677" t="e">
        <f t="shared" si="55"/>
        <v>#REF!</v>
      </c>
      <c r="C677" s="1" t="e">
        <f t="shared" si="56"/>
        <v>#REF!</v>
      </c>
      <c r="D677" s="1" t="e">
        <f t="shared" si="57"/>
        <v>#REF!</v>
      </c>
      <c r="E677" s="2" t="e">
        <f t="shared" si="58"/>
        <v>#REF!</v>
      </c>
      <c r="F677" s="3" t="e">
        <f t="shared" si="59"/>
        <v>#REF!</v>
      </c>
    </row>
    <row r="678" spans="1:6">
      <c r="A678" t="e">
        <f>Updates!#REF!</f>
        <v>#REF!</v>
      </c>
      <c r="B678" t="e">
        <f t="shared" si="55"/>
        <v>#REF!</v>
      </c>
      <c r="C678" s="1" t="e">
        <f t="shared" si="56"/>
        <v>#REF!</v>
      </c>
      <c r="D678" s="1" t="e">
        <f t="shared" si="57"/>
        <v>#REF!</v>
      </c>
      <c r="E678" s="2" t="e">
        <f t="shared" si="58"/>
        <v>#REF!</v>
      </c>
      <c r="F678" s="3" t="e">
        <f t="shared" si="59"/>
        <v>#REF!</v>
      </c>
    </row>
    <row r="679" spans="1:6">
      <c r="A679" t="e">
        <f>Updates!#REF!</f>
        <v>#REF!</v>
      </c>
      <c r="B679" t="e">
        <f t="shared" si="55"/>
        <v>#REF!</v>
      </c>
      <c r="C679" s="1" t="e">
        <f t="shared" si="56"/>
        <v>#REF!</v>
      </c>
      <c r="D679" s="1" t="e">
        <f t="shared" si="57"/>
        <v>#REF!</v>
      </c>
      <c r="E679" s="2" t="e">
        <f t="shared" si="58"/>
        <v>#REF!</v>
      </c>
      <c r="F679" s="3" t="e">
        <f t="shared" si="59"/>
        <v>#REF!</v>
      </c>
    </row>
    <row r="680" spans="1:6">
      <c r="A680" t="e">
        <f>Updates!#REF!</f>
        <v>#REF!</v>
      </c>
      <c r="B680" t="e">
        <f t="shared" si="55"/>
        <v>#REF!</v>
      </c>
      <c r="C680" s="1" t="e">
        <f t="shared" si="56"/>
        <v>#REF!</v>
      </c>
      <c r="D680" s="1" t="e">
        <f t="shared" si="57"/>
        <v>#REF!</v>
      </c>
      <c r="E680" s="2" t="e">
        <f t="shared" si="58"/>
        <v>#REF!</v>
      </c>
      <c r="F680" s="3" t="e">
        <f t="shared" si="59"/>
        <v>#REF!</v>
      </c>
    </row>
    <row r="681" spans="1:6">
      <c r="A681" t="e">
        <f>Updates!#REF!</f>
        <v>#REF!</v>
      </c>
      <c r="B681" t="e">
        <f t="shared" si="55"/>
        <v>#REF!</v>
      </c>
      <c r="C681" s="1" t="e">
        <f t="shared" si="56"/>
        <v>#REF!</v>
      </c>
      <c r="D681" s="1" t="e">
        <f t="shared" si="57"/>
        <v>#REF!</v>
      </c>
      <c r="E681" s="2" t="e">
        <f t="shared" si="58"/>
        <v>#REF!</v>
      </c>
      <c r="F681" s="3" t="e">
        <f t="shared" si="59"/>
        <v>#REF!</v>
      </c>
    </row>
    <row r="682" spans="1:6">
      <c r="A682" t="e">
        <f>Updates!#REF!</f>
        <v>#REF!</v>
      </c>
      <c r="B682" t="e">
        <f t="shared" si="55"/>
        <v>#REF!</v>
      </c>
      <c r="C682" s="1" t="e">
        <f t="shared" si="56"/>
        <v>#REF!</v>
      </c>
      <c r="D682" s="1" t="e">
        <f t="shared" si="57"/>
        <v>#REF!</v>
      </c>
      <c r="E682" s="2" t="e">
        <f t="shared" si="58"/>
        <v>#REF!</v>
      </c>
      <c r="F682" s="3" t="e">
        <f t="shared" si="59"/>
        <v>#REF!</v>
      </c>
    </row>
    <row r="683" spans="1:6">
      <c r="A683" t="e">
        <f>Updates!#REF!</f>
        <v>#REF!</v>
      </c>
      <c r="B683" t="e">
        <f t="shared" si="55"/>
        <v>#REF!</v>
      </c>
      <c r="C683" s="1" t="e">
        <f t="shared" si="56"/>
        <v>#REF!</v>
      </c>
      <c r="D683" s="1" t="e">
        <f t="shared" si="57"/>
        <v>#REF!</v>
      </c>
      <c r="E683" s="2" t="e">
        <f t="shared" si="58"/>
        <v>#REF!</v>
      </c>
      <c r="F683" s="3" t="e">
        <f t="shared" si="59"/>
        <v>#REF!</v>
      </c>
    </row>
    <row r="684" spans="1:6">
      <c r="A684" t="e">
        <f>Updates!#REF!</f>
        <v>#REF!</v>
      </c>
      <c r="B684" t="e">
        <f t="shared" si="55"/>
        <v>#REF!</v>
      </c>
      <c r="C684" s="1" t="e">
        <f t="shared" si="56"/>
        <v>#REF!</v>
      </c>
      <c r="D684" s="1" t="e">
        <f t="shared" si="57"/>
        <v>#REF!</v>
      </c>
      <c r="E684" s="2" t="e">
        <f t="shared" si="58"/>
        <v>#REF!</v>
      </c>
      <c r="F684" s="3" t="e">
        <f t="shared" si="59"/>
        <v>#REF!</v>
      </c>
    </row>
    <row r="685" spans="1:6">
      <c r="A685" t="e">
        <f>Updates!#REF!</f>
        <v>#REF!</v>
      </c>
      <c r="B685" t="e">
        <f t="shared" si="55"/>
        <v>#REF!</v>
      </c>
      <c r="C685" s="1" t="e">
        <f t="shared" si="56"/>
        <v>#REF!</v>
      </c>
      <c r="D685" s="1" t="e">
        <f t="shared" si="57"/>
        <v>#REF!</v>
      </c>
      <c r="E685" s="2" t="e">
        <f t="shared" si="58"/>
        <v>#REF!</v>
      </c>
      <c r="F685" s="3" t="e">
        <f t="shared" si="59"/>
        <v>#REF!</v>
      </c>
    </row>
    <row r="686" spans="1:6">
      <c r="A686" t="e">
        <f>Updates!#REF!</f>
        <v>#REF!</v>
      </c>
      <c r="B686" t="e">
        <f t="shared" si="55"/>
        <v>#REF!</v>
      </c>
      <c r="C686" s="1" t="e">
        <f t="shared" si="56"/>
        <v>#REF!</v>
      </c>
      <c r="D686" s="1" t="e">
        <f t="shared" si="57"/>
        <v>#REF!</v>
      </c>
      <c r="E686" s="2" t="e">
        <f t="shared" si="58"/>
        <v>#REF!</v>
      </c>
      <c r="F686" s="3" t="e">
        <f t="shared" si="59"/>
        <v>#REF!</v>
      </c>
    </row>
    <row r="687" spans="1:6">
      <c r="A687" t="e">
        <f>Updates!#REF!</f>
        <v>#REF!</v>
      </c>
      <c r="B687" t="e">
        <f t="shared" si="55"/>
        <v>#REF!</v>
      </c>
      <c r="C687" s="1" t="e">
        <f t="shared" si="56"/>
        <v>#REF!</v>
      </c>
      <c r="D687" s="1" t="e">
        <f t="shared" si="57"/>
        <v>#REF!</v>
      </c>
      <c r="E687" s="2" t="e">
        <f t="shared" si="58"/>
        <v>#REF!</v>
      </c>
      <c r="F687" s="3" t="e">
        <f t="shared" si="59"/>
        <v>#REF!</v>
      </c>
    </row>
    <row r="688" spans="1:6">
      <c r="A688" t="e">
        <f>Updates!#REF!</f>
        <v>#REF!</v>
      </c>
      <c r="B688" t="e">
        <f t="shared" si="55"/>
        <v>#REF!</v>
      </c>
      <c r="C688" s="1" t="e">
        <f t="shared" si="56"/>
        <v>#REF!</v>
      </c>
      <c r="D688" s="1" t="e">
        <f t="shared" si="57"/>
        <v>#REF!</v>
      </c>
      <c r="E688" s="2" t="e">
        <f t="shared" si="58"/>
        <v>#REF!</v>
      </c>
      <c r="F688" s="3" t="e">
        <f t="shared" si="59"/>
        <v>#REF!</v>
      </c>
    </row>
    <row r="689" spans="1:6">
      <c r="A689" t="e">
        <f>Updates!#REF!</f>
        <v>#REF!</v>
      </c>
      <c r="B689" t="e">
        <f t="shared" si="55"/>
        <v>#REF!</v>
      </c>
      <c r="C689" s="1" t="e">
        <f t="shared" si="56"/>
        <v>#REF!</v>
      </c>
      <c r="D689" s="1" t="e">
        <f t="shared" si="57"/>
        <v>#REF!</v>
      </c>
      <c r="E689" s="2" t="e">
        <f t="shared" si="58"/>
        <v>#REF!</v>
      </c>
      <c r="F689" s="3" t="e">
        <f t="shared" si="59"/>
        <v>#REF!</v>
      </c>
    </row>
    <row r="690" spans="1:6">
      <c r="A690" t="e">
        <f>Updates!#REF!</f>
        <v>#REF!</v>
      </c>
      <c r="B690" t="e">
        <f t="shared" si="55"/>
        <v>#REF!</v>
      </c>
      <c r="C690" s="1" t="e">
        <f t="shared" si="56"/>
        <v>#REF!</v>
      </c>
      <c r="D690" s="1" t="e">
        <f t="shared" si="57"/>
        <v>#REF!</v>
      </c>
      <c r="E690" s="2" t="e">
        <f t="shared" si="58"/>
        <v>#REF!</v>
      </c>
      <c r="F690" s="3" t="e">
        <f t="shared" si="59"/>
        <v>#REF!</v>
      </c>
    </row>
    <row r="691" spans="1:6">
      <c r="A691" t="e">
        <f>Updates!#REF!</f>
        <v>#REF!</v>
      </c>
      <c r="B691" t="e">
        <f t="shared" si="55"/>
        <v>#REF!</v>
      </c>
      <c r="C691" s="1" t="e">
        <f t="shared" si="56"/>
        <v>#REF!</v>
      </c>
      <c r="D691" s="1" t="e">
        <f t="shared" si="57"/>
        <v>#REF!</v>
      </c>
      <c r="E691" s="2" t="e">
        <f t="shared" si="58"/>
        <v>#REF!</v>
      </c>
      <c r="F691" s="3" t="e">
        <f t="shared" si="59"/>
        <v>#REF!</v>
      </c>
    </row>
    <row r="692" spans="1:6">
      <c r="A692" t="e">
        <f>Updates!#REF!</f>
        <v>#REF!</v>
      </c>
      <c r="B692" t="e">
        <f t="shared" si="55"/>
        <v>#REF!</v>
      </c>
      <c r="C692" s="1" t="e">
        <f t="shared" si="56"/>
        <v>#REF!</v>
      </c>
      <c r="D692" s="1" t="e">
        <f t="shared" si="57"/>
        <v>#REF!</v>
      </c>
      <c r="E692" s="2" t="e">
        <f t="shared" si="58"/>
        <v>#REF!</v>
      </c>
      <c r="F692" s="3" t="e">
        <f t="shared" si="59"/>
        <v>#REF!</v>
      </c>
    </row>
    <row r="693" spans="1:6">
      <c r="A693" t="e">
        <f>Updates!#REF!</f>
        <v>#REF!</v>
      </c>
      <c r="B693" t="e">
        <f t="shared" si="55"/>
        <v>#REF!</v>
      </c>
      <c r="C693" s="1" t="e">
        <f t="shared" si="56"/>
        <v>#REF!</v>
      </c>
      <c r="D693" s="1" t="e">
        <f t="shared" si="57"/>
        <v>#REF!</v>
      </c>
      <c r="E693" s="2" t="e">
        <f t="shared" si="58"/>
        <v>#REF!</v>
      </c>
      <c r="F693" s="3" t="e">
        <f t="shared" si="59"/>
        <v>#REF!</v>
      </c>
    </row>
    <row r="694" spans="1:6">
      <c r="A694" t="e">
        <f>Updates!#REF!</f>
        <v>#REF!</v>
      </c>
      <c r="B694" t="e">
        <f t="shared" si="55"/>
        <v>#REF!</v>
      </c>
      <c r="C694" s="1" t="e">
        <f t="shared" si="56"/>
        <v>#REF!</v>
      </c>
      <c r="D694" s="1" t="e">
        <f t="shared" si="57"/>
        <v>#REF!</v>
      </c>
      <c r="E694" s="2" t="e">
        <f t="shared" si="58"/>
        <v>#REF!</v>
      </c>
      <c r="F694" s="3" t="e">
        <f t="shared" si="59"/>
        <v>#REF!</v>
      </c>
    </row>
    <row r="695" spans="1:6">
      <c r="A695" t="e">
        <f>Updates!#REF!</f>
        <v>#REF!</v>
      </c>
      <c r="B695" t="e">
        <f t="shared" si="55"/>
        <v>#REF!</v>
      </c>
      <c r="C695" s="1" t="e">
        <f t="shared" si="56"/>
        <v>#REF!</v>
      </c>
      <c r="D695" s="1" t="e">
        <f t="shared" si="57"/>
        <v>#REF!</v>
      </c>
      <c r="E695" s="2" t="e">
        <f t="shared" si="58"/>
        <v>#REF!</v>
      </c>
      <c r="F695" s="3" t="e">
        <f t="shared" si="59"/>
        <v>#REF!</v>
      </c>
    </row>
    <row r="696" spans="1:6">
      <c r="A696" t="e">
        <f>Updates!#REF!</f>
        <v>#REF!</v>
      </c>
      <c r="B696" t="e">
        <f t="shared" si="55"/>
        <v>#REF!</v>
      </c>
      <c r="C696" s="1" t="e">
        <f t="shared" si="56"/>
        <v>#REF!</v>
      </c>
      <c r="D696" s="1" t="e">
        <f t="shared" si="57"/>
        <v>#REF!</v>
      </c>
      <c r="E696" s="2" t="e">
        <f t="shared" si="58"/>
        <v>#REF!</v>
      </c>
      <c r="F696" s="3" t="e">
        <f t="shared" si="59"/>
        <v>#REF!</v>
      </c>
    </row>
    <row r="697" spans="1:6">
      <c r="A697" t="e">
        <f>Updates!#REF!</f>
        <v>#REF!</v>
      </c>
      <c r="B697" t="e">
        <f t="shared" si="55"/>
        <v>#REF!</v>
      </c>
      <c r="C697" s="1" t="e">
        <f t="shared" si="56"/>
        <v>#REF!</v>
      </c>
      <c r="D697" s="1" t="e">
        <f t="shared" si="57"/>
        <v>#REF!</v>
      </c>
      <c r="E697" s="2" t="e">
        <f t="shared" si="58"/>
        <v>#REF!</v>
      </c>
      <c r="F697" s="3" t="e">
        <f t="shared" si="59"/>
        <v>#REF!</v>
      </c>
    </row>
    <row r="698" spans="1:6">
      <c r="A698" t="e">
        <f>Updates!#REF!</f>
        <v>#REF!</v>
      </c>
      <c r="B698" t="e">
        <f t="shared" si="55"/>
        <v>#REF!</v>
      </c>
      <c r="C698" s="1" t="e">
        <f t="shared" si="56"/>
        <v>#REF!</v>
      </c>
      <c r="D698" s="1" t="e">
        <f t="shared" si="57"/>
        <v>#REF!</v>
      </c>
      <c r="E698" s="2" t="e">
        <f t="shared" si="58"/>
        <v>#REF!</v>
      </c>
      <c r="F698" s="3" t="e">
        <f t="shared" si="59"/>
        <v>#REF!</v>
      </c>
    </row>
    <row r="699" spans="1:6">
      <c r="A699" t="e">
        <f>Updates!#REF!</f>
        <v>#REF!</v>
      </c>
      <c r="B699" t="e">
        <f t="shared" si="55"/>
        <v>#REF!</v>
      </c>
      <c r="C699" s="1" t="e">
        <f t="shared" si="56"/>
        <v>#REF!</v>
      </c>
      <c r="D699" s="1" t="e">
        <f t="shared" si="57"/>
        <v>#REF!</v>
      </c>
      <c r="E699" s="2" t="e">
        <f t="shared" si="58"/>
        <v>#REF!</v>
      </c>
      <c r="F699" s="3" t="e">
        <f t="shared" si="59"/>
        <v>#REF!</v>
      </c>
    </row>
    <row r="700" spans="1:6">
      <c r="A700" t="e">
        <f>Updates!#REF!</f>
        <v>#REF!</v>
      </c>
      <c r="B700" t="e">
        <f t="shared" si="55"/>
        <v>#REF!</v>
      </c>
      <c r="C700" s="1" t="e">
        <f t="shared" si="56"/>
        <v>#REF!</v>
      </c>
      <c r="D700" s="1" t="e">
        <f t="shared" si="57"/>
        <v>#REF!</v>
      </c>
      <c r="E700" s="2" t="e">
        <f t="shared" si="58"/>
        <v>#REF!</v>
      </c>
      <c r="F700" s="3" t="e">
        <f t="shared" si="59"/>
        <v>#REF!</v>
      </c>
    </row>
    <row r="701" spans="1:6">
      <c r="A701" t="e">
        <f>Updates!#REF!</f>
        <v>#REF!</v>
      </c>
      <c r="B701" t="e">
        <f t="shared" si="55"/>
        <v>#REF!</v>
      </c>
      <c r="C701" s="1" t="e">
        <f t="shared" si="56"/>
        <v>#REF!</v>
      </c>
      <c r="D701" s="1" t="e">
        <f t="shared" si="57"/>
        <v>#REF!</v>
      </c>
      <c r="E701" s="2" t="e">
        <f t="shared" si="58"/>
        <v>#REF!</v>
      </c>
      <c r="F701" s="3" t="e">
        <f t="shared" si="59"/>
        <v>#REF!</v>
      </c>
    </row>
    <row r="702" spans="1:6">
      <c r="A702" t="e">
        <f>Updates!#REF!</f>
        <v>#REF!</v>
      </c>
      <c r="B702" t="e">
        <f t="shared" si="55"/>
        <v>#REF!</v>
      </c>
      <c r="C702" s="1" t="e">
        <f t="shared" si="56"/>
        <v>#REF!</v>
      </c>
      <c r="D702" s="1" t="e">
        <f t="shared" si="57"/>
        <v>#REF!</v>
      </c>
      <c r="E702" s="2" t="e">
        <f t="shared" si="58"/>
        <v>#REF!</v>
      </c>
      <c r="F702" s="3" t="e">
        <f t="shared" si="59"/>
        <v>#REF!</v>
      </c>
    </row>
    <row r="703" spans="1:6">
      <c r="A703" t="e">
        <f>Updates!#REF!</f>
        <v>#REF!</v>
      </c>
      <c r="B703" t="e">
        <f t="shared" si="55"/>
        <v>#REF!</v>
      </c>
      <c r="C703" s="1" t="e">
        <f t="shared" si="56"/>
        <v>#REF!</v>
      </c>
      <c r="D703" s="1" t="e">
        <f t="shared" si="57"/>
        <v>#REF!</v>
      </c>
      <c r="E703" s="2" t="e">
        <f t="shared" si="58"/>
        <v>#REF!</v>
      </c>
      <c r="F703" s="3" t="e">
        <f t="shared" si="59"/>
        <v>#REF!</v>
      </c>
    </row>
    <row r="704" spans="1:6">
      <c r="A704" t="e">
        <f>Updates!#REF!</f>
        <v>#REF!</v>
      </c>
      <c r="B704" t="e">
        <f t="shared" si="55"/>
        <v>#REF!</v>
      </c>
      <c r="C704" s="1" t="e">
        <f t="shared" si="56"/>
        <v>#REF!</v>
      </c>
      <c r="D704" s="1" t="e">
        <f t="shared" si="57"/>
        <v>#REF!</v>
      </c>
      <c r="E704" s="2" t="e">
        <f t="shared" si="58"/>
        <v>#REF!</v>
      </c>
      <c r="F704" s="3" t="e">
        <f t="shared" si="59"/>
        <v>#REF!</v>
      </c>
    </row>
    <row r="705" spans="1:6">
      <c r="A705" t="e">
        <f>Updates!#REF!</f>
        <v>#REF!</v>
      </c>
      <c r="B705" t="e">
        <f t="shared" si="55"/>
        <v>#REF!</v>
      </c>
      <c r="C705" s="1" t="e">
        <f t="shared" si="56"/>
        <v>#REF!</v>
      </c>
      <c r="D705" s="1" t="e">
        <f t="shared" si="57"/>
        <v>#REF!</v>
      </c>
      <c r="E705" s="2" t="e">
        <f t="shared" si="58"/>
        <v>#REF!</v>
      </c>
      <c r="F705" s="3" t="e">
        <f t="shared" si="59"/>
        <v>#REF!</v>
      </c>
    </row>
    <row r="706" spans="1:6">
      <c r="A706" t="e">
        <f>Updates!#REF!</f>
        <v>#REF!</v>
      </c>
      <c r="B706" t="e">
        <f t="shared" si="55"/>
        <v>#REF!</v>
      </c>
      <c r="C706" s="1" t="e">
        <f t="shared" si="56"/>
        <v>#REF!</v>
      </c>
      <c r="D706" s="1" t="e">
        <f t="shared" si="57"/>
        <v>#REF!</v>
      </c>
      <c r="E706" s="2" t="e">
        <f t="shared" si="58"/>
        <v>#REF!</v>
      </c>
      <c r="F706" s="3" t="e">
        <f t="shared" si="59"/>
        <v>#REF!</v>
      </c>
    </row>
    <row r="707" spans="1:6">
      <c r="A707" t="e">
        <f>Updates!#REF!</f>
        <v>#REF!</v>
      </c>
      <c r="B707" t="e">
        <f t="shared" si="55"/>
        <v>#REF!</v>
      </c>
      <c r="C707" s="1" t="e">
        <f t="shared" si="56"/>
        <v>#REF!</v>
      </c>
      <c r="D707" s="1" t="e">
        <f t="shared" si="57"/>
        <v>#REF!</v>
      </c>
      <c r="E707" s="2" t="e">
        <f t="shared" si="58"/>
        <v>#REF!</v>
      </c>
      <c r="F707" s="3" t="e">
        <f t="shared" si="59"/>
        <v>#REF!</v>
      </c>
    </row>
    <row r="708" spans="1:6">
      <c r="A708" t="e">
        <f>Updates!#REF!</f>
        <v>#REF!</v>
      </c>
      <c r="B708" t="e">
        <f t="shared" si="55"/>
        <v>#REF!</v>
      </c>
      <c r="C708" s="1" t="e">
        <f t="shared" si="56"/>
        <v>#REF!</v>
      </c>
      <c r="D708" s="1" t="e">
        <f t="shared" si="57"/>
        <v>#REF!</v>
      </c>
      <c r="E708" s="2" t="e">
        <f t="shared" si="58"/>
        <v>#REF!</v>
      </c>
      <c r="F708" s="3" t="e">
        <f t="shared" si="59"/>
        <v>#REF!</v>
      </c>
    </row>
    <row r="709" spans="1:6">
      <c r="A709" t="e">
        <f>Updates!#REF!</f>
        <v>#REF!</v>
      </c>
      <c r="B709" t="e">
        <f t="shared" si="55"/>
        <v>#REF!</v>
      </c>
      <c r="C709" s="1" t="e">
        <f t="shared" si="56"/>
        <v>#REF!</v>
      </c>
      <c r="D709" s="1" t="e">
        <f t="shared" si="57"/>
        <v>#REF!</v>
      </c>
      <c r="E709" s="2" t="e">
        <f t="shared" si="58"/>
        <v>#REF!</v>
      </c>
      <c r="F709" s="3" t="e">
        <f t="shared" si="59"/>
        <v>#REF!</v>
      </c>
    </row>
    <row r="710" spans="1:6">
      <c r="A710" t="e">
        <f>Updates!#REF!</f>
        <v>#REF!</v>
      </c>
      <c r="B710" t="e">
        <f t="shared" si="55"/>
        <v>#REF!</v>
      </c>
      <c r="C710" s="1" t="e">
        <f t="shared" si="56"/>
        <v>#REF!</v>
      </c>
      <c r="D710" s="1" t="e">
        <f t="shared" si="57"/>
        <v>#REF!</v>
      </c>
      <c r="E710" s="2" t="e">
        <f t="shared" si="58"/>
        <v>#REF!</v>
      </c>
      <c r="F710" s="3" t="e">
        <f t="shared" si="59"/>
        <v>#REF!</v>
      </c>
    </row>
    <row r="711" spans="1:6">
      <c r="A711" t="e">
        <f>Updates!#REF!</f>
        <v>#REF!</v>
      </c>
      <c r="B711" t="e">
        <f t="shared" si="55"/>
        <v>#REF!</v>
      </c>
      <c r="C711" s="1" t="e">
        <f t="shared" si="56"/>
        <v>#REF!</v>
      </c>
      <c r="D711" s="1" t="e">
        <f t="shared" si="57"/>
        <v>#REF!</v>
      </c>
      <c r="E711" s="2" t="e">
        <f t="shared" si="58"/>
        <v>#REF!</v>
      </c>
      <c r="F711" s="3" t="e">
        <f t="shared" si="59"/>
        <v>#REF!</v>
      </c>
    </row>
    <row r="712" spans="1:6">
      <c r="A712" t="e">
        <f>Updates!#REF!</f>
        <v>#REF!</v>
      </c>
      <c r="B712" t="e">
        <f t="shared" si="55"/>
        <v>#REF!</v>
      </c>
      <c r="C712" s="1" t="e">
        <f t="shared" si="56"/>
        <v>#REF!</v>
      </c>
      <c r="D712" s="1" t="e">
        <f t="shared" si="57"/>
        <v>#REF!</v>
      </c>
      <c r="E712" s="2" t="e">
        <f t="shared" si="58"/>
        <v>#REF!</v>
      </c>
      <c r="F712" s="3" t="e">
        <f t="shared" si="59"/>
        <v>#REF!</v>
      </c>
    </row>
    <row r="713" spans="1:6">
      <c r="A713" t="e">
        <f>Updates!#REF!</f>
        <v>#REF!</v>
      </c>
      <c r="B713" t="e">
        <f t="shared" si="55"/>
        <v>#REF!</v>
      </c>
      <c r="C713" s="1" t="e">
        <f t="shared" si="56"/>
        <v>#REF!</v>
      </c>
      <c r="D713" s="1" t="e">
        <f t="shared" si="57"/>
        <v>#REF!</v>
      </c>
      <c r="E713" s="2" t="e">
        <f t="shared" si="58"/>
        <v>#REF!</v>
      </c>
      <c r="F713" s="3" t="e">
        <f t="shared" si="59"/>
        <v>#REF!</v>
      </c>
    </row>
    <row r="714" spans="1:6">
      <c r="A714" t="e">
        <f>Updates!#REF!</f>
        <v>#REF!</v>
      </c>
      <c r="B714" t="e">
        <f t="shared" si="55"/>
        <v>#REF!</v>
      </c>
      <c r="C714" s="1" t="e">
        <f t="shared" si="56"/>
        <v>#REF!</v>
      </c>
      <c r="D714" s="1" t="e">
        <f t="shared" si="57"/>
        <v>#REF!</v>
      </c>
      <c r="E714" s="2" t="e">
        <f t="shared" si="58"/>
        <v>#REF!</v>
      </c>
      <c r="F714" s="3" t="e">
        <f t="shared" si="59"/>
        <v>#REF!</v>
      </c>
    </row>
    <row r="715" spans="1:6">
      <c r="A715" t="e">
        <f>Updates!#REF!</f>
        <v>#REF!</v>
      </c>
      <c r="B715" t="e">
        <f t="shared" si="55"/>
        <v>#REF!</v>
      </c>
      <c r="C715" s="1" t="e">
        <f t="shared" si="56"/>
        <v>#REF!</v>
      </c>
      <c r="D715" s="1" t="e">
        <f t="shared" si="57"/>
        <v>#REF!</v>
      </c>
      <c r="E715" s="2" t="e">
        <f t="shared" si="58"/>
        <v>#REF!</v>
      </c>
      <c r="F715" s="3" t="e">
        <f t="shared" si="59"/>
        <v>#REF!</v>
      </c>
    </row>
    <row r="716" spans="1:6">
      <c r="A716" t="e">
        <f>Updates!#REF!</f>
        <v>#REF!</v>
      </c>
      <c r="B716" t="e">
        <f t="shared" si="55"/>
        <v>#REF!</v>
      </c>
      <c r="C716" s="1" t="e">
        <f t="shared" si="56"/>
        <v>#REF!</v>
      </c>
      <c r="D716" s="1" t="e">
        <f t="shared" si="57"/>
        <v>#REF!</v>
      </c>
      <c r="E716" s="2" t="e">
        <f t="shared" si="58"/>
        <v>#REF!</v>
      </c>
      <c r="F716" s="3" t="e">
        <f t="shared" si="59"/>
        <v>#REF!</v>
      </c>
    </row>
    <row r="717" spans="1:6">
      <c r="A717" t="e">
        <f>Updates!#REF!</f>
        <v>#REF!</v>
      </c>
      <c r="B717" t="e">
        <f t="shared" si="55"/>
        <v>#REF!</v>
      </c>
      <c r="C717" s="1" t="e">
        <f t="shared" si="56"/>
        <v>#REF!</v>
      </c>
      <c r="D717" s="1" t="e">
        <f t="shared" si="57"/>
        <v>#REF!</v>
      </c>
      <c r="E717" s="2" t="e">
        <f t="shared" si="58"/>
        <v>#REF!</v>
      </c>
      <c r="F717" s="3" t="e">
        <f t="shared" si="59"/>
        <v>#REF!</v>
      </c>
    </row>
    <row r="718" spans="1:6">
      <c r="A718" t="e">
        <f>Updates!#REF!</f>
        <v>#REF!</v>
      </c>
      <c r="B718" t="e">
        <f t="shared" ref="B718:B781" si="60">LEFT(A718,2)</f>
        <v>#REF!</v>
      </c>
      <c r="C718" s="1" t="e">
        <f t="shared" ref="C718:C781" si="61">RIGHT(A718,LEN(A718)-FIND(" ",A718))</f>
        <v>#REF!</v>
      </c>
      <c r="D718" s="1" t="e">
        <f t="shared" ref="D718:D781" si="62">LEFT(C718,8)</f>
        <v>#REF!</v>
      </c>
      <c r="E718" s="2" t="e">
        <f t="shared" ref="E718:E781" si="63">RIGHT(D718,LEN(D718)-FIND(" ",D718))</f>
        <v>#REF!</v>
      </c>
      <c r="F718" s="3" t="e">
        <f t="shared" ref="F718:F781" si="64">IFERROR(E718,D718)</f>
        <v>#REF!</v>
      </c>
    </row>
    <row r="719" spans="1:6">
      <c r="A719" t="e">
        <f>Updates!#REF!</f>
        <v>#REF!</v>
      </c>
      <c r="B719" t="e">
        <f t="shared" si="60"/>
        <v>#REF!</v>
      </c>
      <c r="C719" s="1" t="e">
        <f t="shared" si="61"/>
        <v>#REF!</v>
      </c>
      <c r="D719" s="1" t="e">
        <f t="shared" si="62"/>
        <v>#REF!</v>
      </c>
      <c r="E719" s="2" t="e">
        <f t="shared" si="63"/>
        <v>#REF!</v>
      </c>
      <c r="F719" s="3" t="e">
        <f t="shared" si="64"/>
        <v>#REF!</v>
      </c>
    </row>
    <row r="720" spans="1:6">
      <c r="A720" t="e">
        <f>Updates!#REF!</f>
        <v>#REF!</v>
      </c>
      <c r="B720" t="e">
        <f t="shared" si="60"/>
        <v>#REF!</v>
      </c>
      <c r="C720" s="1" t="e">
        <f t="shared" si="61"/>
        <v>#REF!</v>
      </c>
      <c r="D720" s="1" t="e">
        <f t="shared" si="62"/>
        <v>#REF!</v>
      </c>
      <c r="E720" s="2" t="e">
        <f t="shared" si="63"/>
        <v>#REF!</v>
      </c>
      <c r="F720" s="3" t="e">
        <f t="shared" si="64"/>
        <v>#REF!</v>
      </c>
    </row>
    <row r="721" spans="1:6">
      <c r="A721" t="e">
        <f>Updates!#REF!</f>
        <v>#REF!</v>
      </c>
      <c r="B721" t="e">
        <f t="shared" si="60"/>
        <v>#REF!</v>
      </c>
      <c r="C721" s="1" t="e">
        <f t="shared" si="61"/>
        <v>#REF!</v>
      </c>
      <c r="D721" s="1" t="e">
        <f t="shared" si="62"/>
        <v>#REF!</v>
      </c>
      <c r="E721" s="2" t="e">
        <f t="shared" si="63"/>
        <v>#REF!</v>
      </c>
      <c r="F721" s="3" t="e">
        <f t="shared" si="64"/>
        <v>#REF!</v>
      </c>
    </row>
    <row r="722" spans="1:6">
      <c r="A722" t="e">
        <f>Updates!#REF!</f>
        <v>#REF!</v>
      </c>
      <c r="B722" t="e">
        <f t="shared" si="60"/>
        <v>#REF!</v>
      </c>
      <c r="C722" s="1" t="e">
        <f t="shared" si="61"/>
        <v>#REF!</v>
      </c>
      <c r="D722" s="1" t="e">
        <f t="shared" si="62"/>
        <v>#REF!</v>
      </c>
      <c r="E722" s="2" t="e">
        <f t="shared" si="63"/>
        <v>#REF!</v>
      </c>
      <c r="F722" s="3" t="e">
        <f t="shared" si="64"/>
        <v>#REF!</v>
      </c>
    </row>
    <row r="723" spans="1:6">
      <c r="A723" t="e">
        <f>Updates!#REF!</f>
        <v>#REF!</v>
      </c>
      <c r="B723" t="e">
        <f t="shared" si="60"/>
        <v>#REF!</v>
      </c>
      <c r="C723" s="1" t="e">
        <f t="shared" si="61"/>
        <v>#REF!</v>
      </c>
      <c r="D723" s="1" t="e">
        <f t="shared" si="62"/>
        <v>#REF!</v>
      </c>
      <c r="E723" s="2" t="e">
        <f t="shared" si="63"/>
        <v>#REF!</v>
      </c>
      <c r="F723" s="3" t="e">
        <f t="shared" si="64"/>
        <v>#REF!</v>
      </c>
    </row>
    <row r="724" spans="1:6">
      <c r="A724" t="e">
        <f>Updates!#REF!</f>
        <v>#REF!</v>
      </c>
      <c r="B724" t="e">
        <f t="shared" si="60"/>
        <v>#REF!</v>
      </c>
      <c r="C724" s="1" t="e">
        <f t="shared" si="61"/>
        <v>#REF!</v>
      </c>
      <c r="D724" s="1" t="e">
        <f t="shared" si="62"/>
        <v>#REF!</v>
      </c>
      <c r="E724" s="2" t="e">
        <f t="shared" si="63"/>
        <v>#REF!</v>
      </c>
      <c r="F724" s="3" t="e">
        <f t="shared" si="64"/>
        <v>#REF!</v>
      </c>
    </row>
    <row r="725" spans="1:6">
      <c r="A725" t="e">
        <f>Updates!#REF!</f>
        <v>#REF!</v>
      </c>
      <c r="B725" t="e">
        <f t="shared" si="60"/>
        <v>#REF!</v>
      </c>
      <c r="C725" s="1" t="e">
        <f t="shared" si="61"/>
        <v>#REF!</v>
      </c>
      <c r="D725" s="1" t="e">
        <f t="shared" si="62"/>
        <v>#REF!</v>
      </c>
      <c r="E725" s="2" t="e">
        <f t="shared" si="63"/>
        <v>#REF!</v>
      </c>
      <c r="F725" s="3" t="e">
        <f t="shared" si="64"/>
        <v>#REF!</v>
      </c>
    </row>
    <row r="726" spans="1:6">
      <c r="A726" t="e">
        <f>Updates!#REF!</f>
        <v>#REF!</v>
      </c>
      <c r="B726" t="e">
        <f t="shared" si="60"/>
        <v>#REF!</v>
      </c>
      <c r="C726" s="1" t="e">
        <f t="shared" si="61"/>
        <v>#REF!</v>
      </c>
      <c r="D726" s="1" t="e">
        <f t="shared" si="62"/>
        <v>#REF!</v>
      </c>
      <c r="E726" s="2" t="e">
        <f t="shared" si="63"/>
        <v>#REF!</v>
      </c>
      <c r="F726" s="3" t="e">
        <f t="shared" si="64"/>
        <v>#REF!</v>
      </c>
    </row>
    <row r="727" spans="1:6">
      <c r="A727" t="e">
        <f>Updates!#REF!</f>
        <v>#REF!</v>
      </c>
      <c r="B727" t="e">
        <f t="shared" si="60"/>
        <v>#REF!</v>
      </c>
      <c r="C727" s="1" t="e">
        <f t="shared" si="61"/>
        <v>#REF!</v>
      </c>
      <c r="D727" s="1" t="e">
        <f t="shared" si="62"/>
        <v>#REF!</v>
      </c>
      <c r="E727" s="2" t="e">
        <f t="shared" si="63"/>
        <v>#REF!</v>
      </c>
      <c r="F727" s="3" t="e">
        <f t="shared" si="64"/>
        <v>#REF!</v>
      </c>
    </row>
    <row r="728" spans="1:6">
      <c r="A728" t="e">
        <f>Updates!#REF!</f>
        <v>#REF!</v>
      </c>
      <c r="B728" t="e">
        <f t="shared" si="60"/>
        <v>#REF!</v>
      </c>
      <c r="C728" s="1" t="e">
        <f t="shared" si="61"/>
        <v>#REF!</v>
      </c>
      <c r="D728" s="1" t="e">
        <f t="shared" si="62"/>
        <v>#REF!</v>
      </c>
      <c r="E728" s="2" t="e">
        <f t="shared" si="63"/>
        <v>#REF!</v>
      </c>
      <c r="F728" s="3" t="e">
        <f t="shared" si="64"/>
        <v>#REF!</v>
      </c>
    </row>
    <row r="729" spans="1:6">
      <c r="A729" t="e">
        <f>Updates!#REF!</f>
        <v>#REF!</v>
      </c>
      <c r="B729" t="e">
        <f t="shared" si="60"/>
        <v>#REF!</v>
      </c>
      <c r="C729" s="1" t="e">
        <f t="shared" si="61"/>
        <v>#REF!</v>
      </c>
      <c r="D729" s="1" t="e">
        <f t="shared" si="62"/>
        <v>#REF!</v>
      </c>
      <c r="E729" s="2" t="e">
        <f t="shared" si="63"/>
        <v>#REF!</v>
      </c>
      <c r="F729" s="3" t="e">
        <f t="shared" si="64"/>
        <v>#REF!</v>
      </c>
    </row>
    <row r="730" spans="1:6">
      <c r="A730" t="e">
        <f>Updates!#REF!</f>
        <v>#REF!</v>
      </c>
      <c r="B730" t="e">
        <f t="shared" si="60"/>
        <v>#REF!</v>
      </c>
      <c r="C730" s="1" t="e">
        <f t="shared" si="61"/>
        <v>#REF!</v>
      </c>
      <c r="D730" s="1" t="e">
        <f t="shared" si="62"/>
        <v>#REF!</v>
      </c>
      <c r="E730" s="2" t="e">
        <f t="shared" si="63"/>
        <v>#REF!</v>
      </c>
      <c r="F730" s="3" t="e">
        <f t="shared" si="64"/>
        <v>#REF!</v>
      </c>
    </row>
    <row r="731" spans="1:6">
      <c r="A731" t="e">
        <f>Updates!#REF!</f>
        <v>#REF!</v>
      </c>
      <c r="B731" t="e">
        <f t="shared" si="60"/>
        <v>#REF!</v>
      </c>
      <c r="C731" s="1" t="e">
        <f t="shared" si="61"/>
        <v>#REF!</v>
      </c>
      <c r="D731" s="1" t="e">
        <f t="shared" si="62"/>
        <v>#REF!</v>
      </c>
      <c r="E731" s="2" t="e">
        <f t="shared" si="63"/>
        <v>#REF!</v>
      </c>
      <c r="F731" s="3" t="e">
        <f t="shared" si="64"/>
        <v>#REF!</v>
      </c>
    </row>
    <row r="732" spans="1:6">
      <c r="A732" t="e">
        <f>Updates!#REF!</f>
        <v>#REF!</v>
      </c>
      <c r="B732" t="e">
        <f t="shared" si="60"/>
        <v>#REF!</v>
      </c>
      <c r="C732" s="1" t="e">
        <f t="shared" si="61"/>
        <v>#REF!</v>
      </c>
      <c r="D732" s="1" t="e">
        <f t="shared" si="62"/>
        <v>#REF!</v>
      </c>
      <c r="E732" s="2" t="e">
        <f t="shared" si="63"/>
        <v>#REF!</v>
      </c>
      <c r="F732" s="3" t="e">
        <f t="shared" si="64"/>
        <v>#REF!</v>
      </c>
    </row>
    <row r="733" spans="1:6">
      <c r="A733" t="e">
        <f>Updates!#REF!</f>
        <v>#REF!</v>
      </c>
      <c r="B733" t="e">
        <f t="shared" si="60"/>
        <v>#REF!</v>
      </c>
      <c r="C733" s="1" t="e">
        <f t="shared" si="61"/>
        <v>#REF!</v>
      </c>
      <c r="D733" s="1" t="e">
        <f t="shared" si="62"/>
        <v>#REF!</v>
      </c>
      <c r="E733" s="2" t="e">
        <f t="shared" si="63"/>
        <v>#REF!</v>
      </c>
      <c r="F733" s="3" t="e">
        <f t="shared" si="64"/>
        <v>#REF!</v>
      </c>
    </row>
    <row r="734" spans="1:6">
      <c r="A734" t="e">
        <f>Updates!#REF!</f>
        <v>#REF!</v>
      </c>
      <c r="B734" t="e">
        <f t="shared" si="60"/>
        <v>#REF!</v>
      </c>
      <c r="C734" s="1" t="e">
        <f t="shared" si="61"/>
        <v>#REF!</v>
      </c>
      <c r="D734" s="1" t="e">
        <f t="shared" si="62"/>
        <v>#REF!</v>
      </c>
      <c r="E734" s="2" t="e">
        <f t="shared" si="63"/>
        <v>#REF!</v>
      </c>
      <c r="F734" s="3" t="e">
        <f t="shared" si="64"/>
        <v>#REF!</v>
      </c>
    </row>
    <row r="735" spans="1:6">
      <c r="A735" t="e">
        <f>Updates!#REF!</f>
        <v>#REF!</v>
      </c>
      <c r="B735" t="e">
        <f t="shared" si="60"/>
        <v>#REF!</v>
      </c>
      <c r="C735" s="1" t="e">
        <f t="shared" si="61"/>
        <v>#REF!</v>
      </c>
      <c r="D735" s="1" t="e">
        <f t="shared" si="62"/>
        <v>#REF!</v>
      </c>
      <c r="E735" s="2" t="e">
        <f t="shared" si="63"/>
        <v>#REF!</v>
      </c>
      <c r="F735" s="3" t="e">
        <f t="shared" si="64"/>
        <v>#REF!</v>
      </c>
    </row>
    <row r="736" spans="1:6">
      <c r="A736" t="e">
        <f>Updates!#REF!</f>
        <v>#REF!</v>
      </c>
      <c r="B736" t="e">
        <f t="shared" si="60"/>
        <v>#REF!</v>
      </c>
      <c r="C736" s="1" t="e">
        <f t="shared" si="61"/>
        <v>#REF!</v>
      </c>
      <c r="D736" s="1" t="e">
        <f t="shared" si="62"/>
        <v>#REF!</v>
      </c>
      <c r="E736" s="2" t="e">
        <f t="shared" si="63"/>
        <v>#REF!</v>
      </c>
      <c r="F736" s="3" t="e">
        <f t="shared" si="64"/>
        <v>#REF!</v>
      </c>
    </row>
    <row r="737" spans="1:6">
      <c r="A737" t="e">
        <f>Updates!#REF!</f>
        <v>#REF!</v>
      </c>
      <c r="B737" t="e">
        <f t="shared" si="60"/>
        <v>#REF!</v>
      </c>
      <c r="C737" s="1" t="e">
        <f t="shared" si="61"/>
        <v>#REF!</v>
      </c>
      <c r="D737" s="1" t="e">
        <f t="shared" si="62"/>
        <v>#REF!</v>
      </c>
      <c r="E737" s="2" t="e">
        <f t="shared" si="63"/>
        <v>#REF!</v>
      </c>
      <c r="F737" s="3" t="e">
        <f t="shared" si="64"/>
        <v>#REF!</v>
      </c>
    </row>
    <row r="738" spans="1:6">
      <c r="A738" t="e">
        <f>Updates!#REF!</f>
        <v>#REF!</v>
      </c>
      <c r="B738" t="e">
        <f t="shared" si="60"/>
        <v>#REF!</v>
      </c>
      <c r="C738" s="1" t="e">
        <f t="shared" si="61"/>
        <v>#REF!</v>
      </c>
      <c r="D738" s="1" t="e">
        <f t="shared" si="62"/>
        <v>#REF!</v>
      </c>
      <c r="E738" s="2" t="e">
        <f t="shared" si="63"/>
        <v>#REF!</v>
      </c>
      <c r="F738" s="3" t="e">
        <f t="shared" si="64"/>
        <v>#REF!</v>
      </c>
    </row>
    <row r="739" spans="1:6">
      <c r="A739" t="e">
        <f>Updates!#REF!</f>
        <v>#REF!</v>
      </c>
      <c r="B739" t="e">
        <f t="shared" si="60"/>
        <v>#REF!</v>
      </c>
      <c r="C739" s="1" t="e">
        <f t="shared" si="61"/>
        <v>#REF!</v>
      </c>
      <c r="D739" s="1" t="e">
        <f t="shared" si="62"/>
        <v>#REF!</v>
      </c>
      <c r="E739" s="2" t="e">
        <f t="shared" si="63"/>
        <v>#REF!</v>
      </c>
      <c r="F739" s="3" t="e">
        <f t="shared" si="64"/>
        <v>#REF!</v>
      </c>
    </row>
    <row r="740" spans="1:6">
      <c r="A740" t="e">
        <f>Updates!#REF!</f>
        <v>#REF!</v>
      </c>
      <c r="B740" t="e">
        <f t="shared" si="60"/>
        <v>#REF!</v>
      </c>
      <c r="C740" s="1" t="e">
        <f t="shared" si="61"/>
        <v>#REF!</v>
      </c>
      <c r="D740" s="1" t="e">
        <f t="shared" si="62"/>
        <v>#REF!</v>
      </c>
      <c r="E740" s="2" t="e">
        <f t="shared" si="63"/>
        <v>#REF!</v>
      </c>
      <c r="F740" s="3" t="e">
        <f t="shared" si="64"/>
        <v>#REF!</v>
      </c>
    </row>
    <row r="741" spans="1:6">
      <c r="A741" t="e">
        <f>Updates!#REF!</f>
        <v>#REF!</v>
      </c>
      <c r="B741" t="e">
        <f t="shared" si="60"/>
        <v>#REF!</v>
      </c>
      <c r="C741" s="1" t="e">
        <f t="shared" si="61"/>
        <v>#REF!</v>
      </c>
      <c r="D741" s="1" t="e">
        <f t="shared" si="62"/>
        <v>#REF!</v>
      </c>
      <c r="E741" s="2" t="e">
        <f t="shared" si="63"/>
        <v>#REF!</v>
      </c>
      <c r="F741" s="3" t="e">
        <f t="shared" si="64"/>
        <v>#REF!</v>
      </c>
    </row>
    <row r="742" spans="1:6">
      <c r="A742" t="e">
        <f>Updates!#REF!</f>
        <v>#REF!</v>
      </c>
      <c r="B742" t="e">
        <f t="shared" si="60"/>
        <v>#REF!</v>
      </c>
      <c r="C742" s="1" t="e">
        <f t="shared" si="61"/>
        <v>#REF!</v>
      </c>
      <c r="D742" s="1" t="e">
        <f t="shared" si="62"/>
        <v>#REF!</v>
      </c>
      <c r="E742" s="2" t="e">
        <f t="shared" si="63"/>
        <v>#REF!</v>
      </c>
      <c r="F742" s="3" t="e">
        <f t="shared" si="64"/>
        <v>#REF!</v>
      </c>
    </row>
    <row r="743" spans="1:6">
      <c r="A743" t="e">
        <f>Updates!#REF!</f>
        <v>#REF!</v>
      </c>
      <c r="B743" t="e">
        <f t="shared" si="60"/>
        <v>#REF!</v>
      </c>
      <c r="C743" s="1" t="e">
        <f t="shared" si="61"/>
        <v>#REF!</v>
      </c>
      <c r="D743" s="1" t="e">
        <f t="shared" si="62"/>
        <v>#REF!</v>
      </c>
      <c r="E743" s="2" t="e">
        <f t="shared" si="63"/>
        <v>#REF!</v>
      </c>
      <c r="F743" s="3" t="e">
        <f t="shared" si="64"/>
        <v>#REF!</v>
      </c>
    </row>
    <row r="744" spans="1:6">
      <c r="A744" t="e">
        <f>Updates!#REF!</f>
        <v>#REF!</v>
      </c>
      <c r="B744" t="e">
        <f t="shared" si="60"/>
        <v>#REF!</v>
      </c>
      <c r="C744" s="1" t="e">
        <f t="shared" si="61"/>
        <v>#REF!</v>
      </c>
      <c r="D744" s="1" t="e">
        <f t="shared" si="62"/>
        <v>#REF!</v>
      </c>
      <c r="E744" s="2" t="e">
        <f t="shared" si="63"/>
        <v>#REF!</v>
      </c>
      <c r="F744" s="3" t="e">
        <f t="shared" si="64"/>
        <v>#REF!</v>
      </c>
    </row>
    <row r="745" spans="1:6">
      <c r="A745" t="e">
        <f>Updates!#REF!</f>
        <v>#REF!</v>
      </c>
      <c r="B745" t="e">
        <f t="shared" si="60"/>
        <v>#REF!</v>
      </c>
      <c r="C745" s="1" t="e">
        <f t="shared" si="61"/>
        <v>#REF!</v>
      </c>
      <c r="D745" s="1" t="e">
        <f t="shared" si="62"/>
        <v>#REF!</v>
      </c>
      <c r="E745" s="2" t="e">
        <f t="shared" si="63"/>
        <v>#REF!</v>
      </c>
      <c r="F745" s="3" t="e">
        <f t="shared" si="64"/>
        <v>#REF!</v>
      </c>
    </row>
    <row r="746" spans="1:6">
      <c r="A746" t="e">
        <f>Updates!#REF!</f>
        <v>#REF!</v>
      </c>
      <c r="B746" t="e">
        <f t="shared" si="60"/>
        <v>#REF!</v>
      </c>
      <c r="C746" s="1" t="e">
        <f t="shared" si="61"/>
        <v>#REF!</v>
      </c>
      <c r="D746" s="1" t="e">
        <f t="shared" si="62"/>
        <v>#REF!</v>
      </c>
      <c r="E746" s="2" t="e">
        <f t="shared" si="63"/>
        <v>#REF!</v>
      </c>
      <c r="F746" s="3" t="e">
        <f t="shared" si="64"/>
        <v>#REF!</v>
      </c>
    </row>
    <row r="747" spans="1:6">
      <c r="A747" t="e">
        <f>Updates!#REF!</f>
        <v>#REF!</v>
      </c>
      <c r="B747" t="e">
        <f t="shared" si="60"/>
        <v>#REF!</v>
      </c>
      <c r="C747" s="1" t="e">
        <f t="shared" si="61"/>
        <v>#REF!</v>
      </c>
      <c r="D747" s="1" t="e">
        <f t="shared" si="62"/>
        <v>#REF!</v>
      </c>
      <c r="E747" s="2" t="e">
        <f t="shared" si="63"/>
        <v>#REF!</v>
      </c>
      <c r="F747" s="3" t="e">
        <f t="shared" si="64"/>
        <v>#REF!</v>
      </c>
    </row>
    <row r="748" spans="1:6">
      <c r="A748" t="e">
        <f>Updates!#REF!</f>
        <v>#REF!</v>
      </c>
      <c r="B748" t="e">
        <f t="shared" si="60"/>
        <v>#REF!</v>
      </c>
      <c r="C748" s="1" t="e">
        <f t="shared" si="61"/>
        <v>#REF!</v>
      </c>
      <c r="D748" s="1" t="e">
        <f t="shared" si="62"/>
        <v>#REF!</v>
      </c>
      <c r="E748" s="2" t="e">
        <f t="shared" si="63"/>
        <v>#REF!</v>
      </c>
      <c r="F748" s="3" t="e">
        <f t="shared" si="64"/>
        <v>#REF!</v>
      </c>
    </row>
    <row r="749" spans="1:6">
      <c r="A749" t="e">
        <f>Updates!#REF!</f>
        <v>#REF!</v>
      </c>
      <c r="B749" t="e">
        <f t="shared" si="60"/>
        <v>#REF!</v>
      </c>
      <c r="C749" s="1" t="e">
        <f t="shared" si="61"/>
        <v>#REF!</v>
      </c>
      <c r="D749" s="1" t="e">
        <f t="shared" si="62"/>
        <v>#REF!</v>
      </c>
      <c r="E749" s="2" t="e">
        <f t="shared" si="63"/>
        <v>#REF!</v>
      </c>
      <c r="F749" s="3" t="e">
        <f t="shared" si="64"/>
        <v>#REF!</v>
      </c>
    </row>
    <row r="750" spans="1:6">
      <c r="A750" t="e">
        <f>Updates!#REF!</f>
        <v>#REF!</v>
      </c>
      <c r="B750" t="e">
        <f t="shared" si="60"/>
        <v>#REF!</v>
      </c>
      <c r="C750" s="1" t="e">
        <f t="shared" si="61"/>
        <v>#REF!</v>
      </c>
      <c r="D750" s="1" t="e">
        <f t="shared" si="62"/>
        <v>#REF!</v>
      </c>
      <c r="E750" s="2" t="e">
        <f t="shared" si="63"/>
        <v>#REF!</v>
      </c>
      <c r="F750" s="3" t="e">
        <f t="shared" si="64"/>
        <v>#REF!</v>
      </c>
    </row>
    <row r="751" spans="1:6">
      <c r="A751" t="e">
        <f>Updates!#REF!</f>
        <v>#REF!</v>
      </c>
      <c r="B751" t="e">
        <f t="shared" si="60"/>
        <v>#REF!</v>
      </c>
      <c r="C751" s="1" t="e">
        <f t="shared" si="61"/>
        <v>#REF!</v>
      </c>
      <c r="D751" s="1" t="e">
        <f t="shared" si="62"/>
        <v>#REF!</v>
      </c>
      <c r="E751" s="2" t="e">
        <f t="shared" si="63"/>
        <v>#REF!</v>
      </c>
      <c r="F751" s="3" t="e">
        <f t="shared" si="64"/>
        <v>#REF!</v>
      </c>
    </row>
    <row r="752" spans="1:6">
      <c r="A752" t="e">
        <f>Updates!#REF!</f>
        <v>#REF!</v>
      </c>
      <c r="B752" t="e">
        <f t="shared" si="60"/>
        <v>#REF!</v>
      </c>
      <c r="C752" s="1" t="e">
        <f t="shared" si="61"/>
        <v>#REF!</v>
      </c>
      <c r="D752" s="1" t="e">
        <f t="shared" si="62"/>
        <v>#REF!</v>
      </c>
      <c r="E752" s="2" t="e">
        <f t="shared" si="63"/>
        <v>#REF!</v>
      </c>
      <c r="F752" s="3" t="e">
        <f t="shared" si="64"/>
        <v>#REF!</v>
      </c>
    </row>
    <row r="753" spans="1:6">
      <c r="A753" t="e">
        <f>Updates!#REF!</f>
        <v>#REF!</v>
      </c>
      <c r="B753" t="e">
        <f t="shared" si="60"/>
        <v>#REF!</v>
      </c>
      <c r="C753" s="1" t="e">
        <f t="shared" si="61"/>
        <v>#REF!</v>
      </c>
      <c r="D753" s="1" t="e">
        <f t="shared" si="62"/>
        <v>#REF!</v>
      </c>
      <c r="E753" s="2" t="e">
        <f t="shared" si="63"/>
        <v>#REF!</v>
      </c>
      <c r="F753" s="3" t="e">
        <f t="shared" si="64"/>
        <v>#REF!</v>
      </c>
    </row>
    <row r="754" spans="1:6">
      <c r="A754" t="e">
        <f>Updates!#REF!</f>
        <v>#REF!</v>
      </c>
      <c r="B754" t="e">
        <f t="shared" si="60"/>
        <v>#REF!</v>
      </c>
      <c r="C754" s="1" t="e">
        <f t="shared" si="61"/>
        <v>#REF!</v>
      </c>
      <c r="D754" s="1" t="e">
        <f t="shared" si="62"/>
        <v>#REF!</v>
      </c>
      <c r="E754" s="2" t="e">
        <f t="shared" si="63"/>
        <v>#REF!</v>
      </c>
      <c r="F754" s="3" t="e">
        <f t="shared" si="64"/>
        <v>#REF!</v>
      </c>
    </row>
    <row r="755" spans="1:6">
      <c r="A755" t="e">
        <f>Updates!#REF!</f>
        <v>#REF!</v>
      </c>
      <c r="B755" t="e">
        <f t="shared" si="60"/>
        <v>#REF!</v>
      </c>
      <c r="C755" s="1" t="e">
        <f t="shared" si="61"/>
        <v>#REF!</v>
      </c>
      <c r="D755" s="1" t="e">
        <f t="shared" si="62"/>
        <v>#REF!</v>
      </c>
      <c r="E755" s="2" t="e">
        <f t="shared" si="63"/>
        <v>#REF!</v>
      </c>
      <c r="F755" s="3" t="e">
        <f t="shared" si="64"/>
        <v>#REF!</v>
      </c>
    </row>
    <row r="756" spans="1:6">
      <c r="A756" t="e">
        <f>Updates!#REF!</f>
        <v>#REF!</v>
      </c>
      <c r="B756" t="e">
        <f t="shared" si="60"/>
        <v>#REF!</v>
      </c>
      <c r="C756" s="1" t="e">
        <f t="shared" si="61"/>
        <v>#REF!</v>
      </c>
      <c r="D756" s="1" t="e">
        <f t="shared" si="62"/>
        <v>#REF!</v>
      </c>
      <c r="E756" s="2" t="e">
        <f t="shared" si="63"/>
        <v>#REF!</v>
      </c>
      <c r="F756" s="3" t="e">
        <f t="shared" si="64"/>
        <v>#REF!</v>
      </c>
    </row>
    <row r="757" spans="1:6">
      <c r="A757" t="e">
        <f>Updates!#REF!</f>
        <v>#REF!</v>
      </c>
      <c r="B757" t="e">
        <f t="shared" si="60"/>
        <v>#REF!</v>
      </c>
      <c r="C757" s="1" t="e">
        <f t="shared" si="61"/>
        <v>#REF!</v>
      </c>
      <c r="D757" s="1" t="e">
        <f t="shared" si="62"/>
        <v>#REF!</v>
      </c>
      <c r="E757" s="2" t="e">
        <f t="shared" si="63"/>
        <v>#REF!</v>
      </c>
      <c r="F757" s="3" t="e">
        <f t="shared" si="64"/>
        <v>#REF!</v>
      </c>
    </row>
    <row r="758" spans="1:6">
      <c r="A758" t="e">
        <f>Updates!#REF!</f>
        <v>#REF!</v>
      </c>
      <c r="B758" t="e">
        <f t="shared" si="60"/>
        <v>#REF!</v>
      </c>
      <c r="C758" s="1" t="e">
        <f t="shared" si="61"/>
        <v>#REF!</v>
      </c>
      <c r="D758" s="1" t="e">
        <f t="shared" si="62"/>
        <v>#REF!</v>
      </c>
      <c r="E758" s="2" t="e">
        <f t="shared" si="63"/>
        <v>#REF!</v>
      </c>
      <c r="F758" s="3" t="e">
        <f t="shared" si="64"/>
        <v>#REF!</v>
      </c>
    </row>
    <row r="759" spans="1:6">
      <c r="A759" t="e">
        <f>Updates!#REF!</f>
        <v>#REF!</v>
      </c>
      <c r="B759" t="e">
        <f t="shared" si="60"/>
        <v>#REF!</v>
      </c>
      <c r="C759" s="1" t="e">
        <f t="shared" si="61"/>
        <v>#REF!</v>
      </c>
      <c r="D759" s="1" t="e">
        <f t="shared" si="62"/>
        <v>#REF!</v>
      </c>
      <c r="E759" s="2" t="e">
        <f t="shared" si="63"/>
        <v>#REF!</v>
      </c>
      <c r="F759" s="3" t="e">
        <f t="shared" si="64"/>
        <v>#REF!</v>
      </c>
    </row>
    <row r="760" spans="1:6">
      <c r="A760" t="e">
        <f>Updates!#REF!</f>
        <v>#REF!</v>
      </c>
      <c r="B760" t="e">
        <f t="shared" si="60"/>
        <v>#REF!</v>
      </c>
      <c r="C760" s="1" t="e">
        <f t="shared" si="61"/>
        <v>#REF!</v>
      </c>
      <c r="D760" s="1" t="e">
        <f t="shared" si="62"/>
        <v>#REF!</v>
      </c>
      <c r="E760" s="2" t="e">
        <f t="shared" si="63"/>
        <v>#REF!</v>
      </c>
      <c r="F760" s="3" t="e">
        <f t="shared" si="64"/>
        <v>#REF!</v>
      </c>
    </row>
    <row r="761" spans="1:6">
      <c r="A761" t="e">
        <f>Updates!#REF!</f>
        <v>#REF!</v>
      </c>
      <c r="B761" t="e">
        <f t="shared" si="60"/>
        <v>#REF!</v>
      </c>
      <c r="C761" s="1" t="e">
        <f t="shared" si="61"/>
        <v>#REF!</v>
      </c>
      <c r="D761" s="1" t="e">
        <f t="shared" si="62"/>
        <v>#REF!</v>
      </c>
      <c r="E761" s="2" t="e">
        <f t="shared" si="63"/>
        <v>#REF!</v>
      </c>
      <c r="F761" s="3" t="e">
        <f t="shared" si="64"/>
        <v>#REF!</v>
      </c>
    </row>
    <row r="762" spans="1:6">
      <c r="A762" t="e">
        <f>Updates!#REF!</f>
        <v>#REF!</v>
      </c>
      <c r="B762" t="e">
        <f t="shared" si="60"/>
        <v>#REF!</v>
      </c>
      <c r="C762" s="1" t="e">
        <f t="shared" si="61"/>
        <v>#REF!</v>
      </c>
      <c r="D762" s="1" t="e">
        <f t="shared" si="62"/>
        <v>#REF!</v>
      </c>
      <c r="E762" s="2" t="e">
        <f t="shared" si="63"/>
        <v>#REF!</v>
      </c>
      <c r="F762" s="3" t="e">
        <f t="shared" si="64"/>
        <v>#REF!</v>
      </c>
    </row>
    <row r="763" spans="1:6">
      <c r="A763" t="e">
        <f>Updates!#REF!</f>
        <v>#REF!</v>
      </c>
      <c r="B763" t="e">
        <f t="shared" si="60"/>
        <v>#REF!</v>
      </c>
      <c r="C763" s="1" t="e">
        <f t="shared" si="61"/>
        <v>#REF!</v>
      </c>
      <c r="D763" s="1" t="e">
        <f t="shared" si="62"/>
        <v>#REF!</v>
      </c>
      <c r="E763" s="2" t="e">
        <f t="shared" si="63"/>
        <v>#REF!</v>
      </c>
      <c r="F763" s="3" t="e">
        <f t="shared" si="64"/>
        <v>#REF!</v>
      </c>
    </row>
    <row r="764" spans="1:6">
      <c r="A764" t="e">
        <f>Updates!#REF!</f>
        <v>#REF!</v>
      </c>
      <c r="B764" t="e">
        <f t="shared" si="60"/>
        <v>#REF!</v>
      </c>
      <c r="C764" s="1" t="e">
        <f t="shared" si="61"/>
        <v>#REF!</v>
      </c>
      <c r="D764" s="1" t="e">
        <f t="shared" si="62"/>
        <v>#REF!</v>
      </c>
      <c r="E764" s="2" t="e">
        <f t="shared" si="63"/>
        <v>#REF!</v>
      </c>
      <c r="F764" s="3" t="e">
        <f t="shared" si="64"/>
        <v>#REF!</v>
      </c>
    </row>
    <row r="765" spans="1:6">
      <c r="A765" t="e">
        <f>Updates!#REF!</f>
        <v>#REF!</v>
      </c>
      <c r="B765" t="e">
        <f t="shared" si="60"/>
        <v>#REF!</v>
      </c>
      <c r="C765" s="1" t="e">
        <f t="shared" si="61"/>
        <v>#REF!</v>
      </c>
      <c r="D765" s="1" t="e">
        <f t="shared" si="62"/>
        <v>#REF!</v>
      </c>
      <c r="E765" s="2" t="e">
        <f t="shared" si="63"/>
        <v>#REF!</v>
      </c>
      <c r="F765" s="3" t="e">
        <f t="shared" si="64"/>
        <v>#REF!</v>
      </c>
    </row>
    <row r="766" spans="1:6">
      <c r="A766" t="e">
        <f>Updates!#REF!</f>
        <v>#REF!</v>
      </c>
      <c r="B766" t="e">
        <f t="shared" si="60"/>
        <v>#REF!</v>
      </c>
      <c r="C766" s="1" t="e">
        <f t="shared" si="61"/>
        <v>#REF!</v>
      </c>
      <c r="D766" s="1" t="e">
        <f t="shared" si="62"/>
        <v>#REF!</v>
      </c>
      <c r="E766" s="2" t="e">
        <f t="shared" si="63"/>
        <v>#REF!</v>
      </c>
      <c r="F766" s="3" t="e">
        <f t="shared" si="64"/>
        <v>#REF!</v>
      </c>
    </row>
    <row r="767" spans="1:6">
      <c r="A767" t="e">
        <f>Updates!#REF!</f>
        <v>#REF!</v>
      </c>
      <c r="B767" t="e">
        <f t="shared" si="60"/>
        <v>#REF!</v>
      </c>
      <c r="C767" s="1" t="e">
        <f t="shared" si="61"/>
        <v>#REF!</v>
      </c>
      <c r="D767" s="1" t="e">
        <f t="shared" si="62"/>
        <v>#REF!</v>
      </c>
      <c r="E767" s="2" t="e">
        <f t="shared" si="63"/>
        <v>#REF!</v>
      </c>
      <c r="F767" s="3" t="e">
        <f t="shared" si="64"/>
        <v>#REF!</v>
      </c>
    </row>
    <row r="768" spans="1:6">
      <c r="A768" t="e">
        <f>Updates!#REF!</f>
        <v>#REF!</v>
      </c>
      <c r="B768" t="e">
        <f t="shared" si="60"/>
        <v>#REF!</v>
      </c>
      <c r="C768" s="1" t="e">
        <f t="shared" si="61"/>
        <v>#REF!</v>
      </c>
      <c r="D768" s="1" t="e">
        <f t="shared" si="62"/>
        <v>#REF!</v>
      </c>
      <c r="E768" s="2" t="e">
        <f t="shared" si="63"/>
        <v>#REF!</v>
      </c>
      <c r="F768" s="3" t="e">
        <f t="shared" si="64"/>
        <v>#REF!</v>
      </c>
    </row>
    <row r="769" spans="1:6">
      <c r="A769" t="e">
        <f>Updates!#REF!</f>
        <v>#REF!</v>
      </c>
      <c r="B769" t="e">
        <f t="shared" si="60"/>
        <v>#REF!</v>
      </c>
      <c r="C769" s="1" t="e">
        <f t="shared" si="61"/>
        <v>#REF!</v>
      </c>
      <c r="D769" s="1" t="e">
        <f t="shared" si="62"/>
        <v>#REF!</v>
      </c>
      <c r="E769" s="2" t="e">
        <f t="shared" si="63"/>
        <v>#REF!</v>
      </c>
      <c r="F769" s="3" t="e">
        <f t="shared" si="64"/>
        <v>#REF!</v>
      </c>
    </row>
    <row r="770" spans="1:6">
      <c r="A770" t="e">
        <f>Updates!#REF!</f>
        <v>#REF!</v>
      </c>
      <c r="B770" t="e">
        <f t="shared" si="60"/>
        <v>#REF!</v>
      </c>
      <c r="C770" s="1" t="e">
        <f t="shared" si="61"/>
        <v>#REF!</v>
      </c>
      <c r="D770" s="1" t="e">
        <f t="shared" si="62"/>
        <v>#REF!</v>
      </c>
      <c r="E770" s="2" t="e">
        <f t="shared" si="63"/>
        <v>#REF!</v>
      </c>
      <c r="F770" s="3" t="e">
        <f t="shared" si="64"/>
        <v>#REF!</v>
      </c>
    </row>
    <row r="771" spans="1:6">
      <c r="A771" t="e">
        <f>Updates!#REF!</f>
        <v>#REF!</v>
      </c>
      <c r="B771" t="e">
        <f t="shared" si="60"/>
        <v>#REF!</v>
      </c>
      <c r="C771" s="1" t="e">
        <f t="shared" si="61"/>
        <v>#REF!</v>
      </c>
      <c r="D771" s="1" t="e">
        <f t="shared" si="62"/>
        <v>#REF!</v>
      </c>
      <c r="E771" s="2" t="e">
        <f t="shared" si="63"/>
        <v>#REF!</v>
      </c>
      <c r="F771" s="3" t="e">
        <f t="shared" si="64"/>
        <v>#REF!</v>
      </c>
    </row>
    <row r="772" spans="1:6">
      <c r="A772" t="e">
        <f>Updates!#REF!</f>
        <v>#REF!</v>
      </c>
      <c r="B772" t="e">
        <f t="shared" si="60"/>
        <v>#REF!</v>
      </c>
      <c r="C772" s="1" t="e">
        <f t="shared" si="61"/>
        <v>#REF!</v>
      </c>
      <c r="D772" s="1" t="e">
        <f t="shared" si="62"/>
        <v>#REF!</v>
      </c>
      <c r="E772" s="2" t="e">
        <f t="shared" si="63"/>
        <v>#REF!</v>
      </c>
      <c r="F772" s="3" t="e">
        <f t="shared" si="64"/>
        <v>#REF!</v>
      </c>
    </row>
    <row r="773" spans="1:6">
      <c r="A773" t="e">
        <f>Updates!#REF!</f>
        <v>#REF!</v>
      </c>
      <c r="B773" t="e">
        <f t="shared" si="60"/>
        <v>#REF!</v>
      </c>
      <c r="C773" s="1" t="e">
        <f t="shared" si="61"/>
        <v>#REF!</v>
      </c>
      <c r="D773" s="1" t="e">
        <f t="shared" si="62"/>
        <v>#REF!</v>
      </c>
      <c r="E773" s="2" t="e">
        <f t="shared" si="63"/>
        <v>#REF!</v>
      </c>
      <c r="F773" s="3" t="e">
        <f t="shared" si="64"/>
        <v>#REF!</v>
      </c>
    </row>
    <row r="774" spans="1:6">
      <c r="A774" t="e">
        <f>Updates!#REF!</f>
        <v>#REF!</v>
      </c>
      <c r="B774" t="e">
        <f t="shared" si="60"/>
        <v>#REF!</v>
      </c>
      <c r="C774" s="1" t="e">
        <f t="shared" si="61"/>
        <v>#REF!</v>
      </c>
      <c r="D774" s="1" t="e">
        <f t="shared" si="62"/>
        <v>#REF!</v>
      </c>
      <c r="E774" s="2" t="e">
        <f t="shared" si="63"/>
        <v>#REF!</v>
      </c>
      <c r="F774" s="3" t="e">
        <f t="shared" si="64"/>
        <v>#REF!</v>
      </c>
    </row>
    <row r="775" spans="1:6">
      <c r="A775" t="e">
        <f>Updates!#REF!</f>
        <v>#REF!</v>
      </c>
      <c r="B775" t="e">
        <f t="shared" si="60"/>
        <v>#REF!</v>
      </c>
      <c r="C775" s="1" t="e">
        <f t="shared" si="61"/>
        <v>#REF!</v>
      </c>
      <c r="D775" s="1" t="e">
        <f t="shared" si="62"/>
        <v>#REF!</v>
      </c>
      <c r="E775" s="2" t="e">
        <f t="shared" si="63"/>
        <v>#REF!</v>
      </c>
      <c r="F775" s="3" t="e">
        <f t="shared" si="64"/>
        <v>#REF!</v>
      </c>
    </row>
    <row r="776" spans="1:6">
      <c r="A776" t="e">
        <f>Updates!#REF!</f>
        <v>#REF!</v>
      </c>
      <c r="B776" t="e">
        <f t="shared" si="60"/>
        <v>#REF!</v>
      </c>
      <c r="C776" s="1" t="e">
        <f t="shared" si="61"/>
        <v>#REF!</v>
      </c>
      <c r="D776" s="1" t="e">
        <f t="shared" si="62"/>
        <v>#REF!</v>
      </c>
      <c r="E776" s="2" t="e">
        <f t="shared" si="63"/>
        <v>#REF!</v>
      </c>
      <c r="F776" s="3" t="e">
        <f t="shared" si="64"/>
        <v>#REF!</v>
      </c>
    </row>
    <row r="777" spans="1:6">
      <c r="A777" t="e">
        <f>Updates!#REF!</f>
        <v>#REF!</v>
      </c>
      <c r="B777" t="e">
        <f t="shared" si="60"/>
        <v>#REF!</v>
      </c>
      <c r="C777" s="1" t="e">
        <f t="shared" si="61"/>
        <v>#REF!</v>
      </c>
      <c r="D777" s="1" t="e">
        <f t="shared" si="62"/>
        <v>#REF!</v>
      </c>
      <c r="E777" s="2" t="e">
        <f t="shared" si="63"/>
        <v>#REF!</v>
      </c>
      <c r="F777" s="3" t="e">
        <f t="shared" si="64"/>
        <v>#REF!</v>
      </c>
    </row>
    <row r="778" spans="1:6">
      <c r="A778" t="e">
        <f>Updates!#REF!</f>
        <v>#REF!</v>
      </c>
      <c r="B778" t="e">
        <f t="shared" si="60"/>
        <v>#REF!</v>
      </c>
      <c r="C778" s="1" t="e">
        <f t="shared" si="61"/>
        <v>#REF!</v>
      </c>
      <c r="D778" s="1" t="e">
        <f t="shared" si="62"/>
        <v>#REF!</v>
      </c>
      <c r="E778" s="2" t="e">
        <f t="shared" si="63"/>
        <v>#REF!</v>
      </c>
      <c r="F778" s="3" t="e">
        <f t="shared" si="64"/>
        <v>#REF!</v>
      </c>
    </row>
    <row r="779" spans="1:6">
      <c r="A779" t="e">
        <f>Updates!#REF!</f>
        <v>#REF!</v>
      </c>
      <c r="B779" t="e">
        <f t="shared" si="60"/>
        <v>#REF!</v>
      </c>
      <c r="C779" s="1" t="e">
        <f t="shared" si="61"/>
        <v>#REF!</v>
      </c>
      <c r="D779" s="1" t="e">
        <f t="shared" si="62"/>
        <v>#REF!</v>
      </c>
      <c r="E779" s="2" t="e">
        <f t="shared" si="63"/>
        <v>#REF!</v>
      </c>
      <c r="F779" s="3" t="e">
        <f t="shared" si="64"/>
        <v>#REF!</v>
      </c>
    </row>
    <row r="780" spans="1:6">
      <c r="A780" t="e">
        <f>Updates!#REF!</f>
        <v>#REF!</v>
      </c>
      <c r="B780" t="e">
        <f t="shared" si="60"/>
        <v>#REF!</v>
      </c>
      <c r="C780" s="1" t="e">
        <f t="shared" si="61"/>
        <v>#REF!</v>
      </c>
      <c r="D780" s="1" t="e">
        <f t="shared" si="62"/>
        <v>#REF!</v>
      </c>
      <c r="E780" s="2" t="e">
        <f t="shared" si="63"/>
        <v>#REF!</v>
      </c>
      <c r="F780" s="3" t="e">
        <f t="shared" si="64"/>
        <v>#REF!</v>
      </c>
    </row>
    <row r="781" spans="1:6">
      <c r="A781" t="e">
        <f>Updates!#REF!</f>
        <v>#REF!</v>
      </c>
      <c r="B781" t="e">
        <f t="shared" si="60"/>
        <v>#REF!</v>
      </c>
      <c r="C781" s="1" t="e">
        <f t="shared" si="61"/>
        <v>#REF!</v>
      </c>
      <c r="D781" s="1" t="e">
        <f t="shared" si="62"/>
        <v>#REF!</v>
      </c>
      <c r="E781" s="2" t="e">
        <f t="shared" si="63"/>
        <v>#REF!</v>
      </c>
      <c r="F781" s="3" t="e">
        <f t="shared" si="64"/>
        <v>#REF!</v>
      </c>
    </row>
    <row r="782" spans="1:6">
      <c r="A782" t="e">
        <f>Updates!#REF!</f>
        <v>#REF!</v>
      </c>
      <c r="B782" t="e">
        <f t="shared" ref="B782:B845" si="65">LEFT(A782,2)</f>
        <v>#REF!</v>
      </c>
      <c r="C782" s="1" t="e">
        <f t="shared" ref="C782:C845" si="66">RIGHT(A782,LEN(A782)-FIND(" ",A782))</f>
        <v>#REF!</v>
      </c>
      <c r="D782" s="1" t="e">
        <f t="shared" ref="D782:D845" si="67">LEFT(C782,8)</f>
        <v>#REF!</v>
      </c>
      <c r="E782" s="2" t="e">
        <f t="shared" ref="E782:E845" si="68">RIGHT(D782,LEN(D782)-FIND(" ",D782))</f>
        <v>#REF!</v>
      </c>
      <c r="F782" s="3" t="e">
        <f t="shared" ref="F782:F845" si="69">IFERROR(E782,D782)</f>
        <v>#REF!</v>
      </c>
    </row>
    <row r="783" spans="1:6">
      <c r="A783" t="e">
        <f>Updates!#REF!</f>
        <v>#REF!</v>
      </c>
      <c r="B783" t="e">
        <f t="shared" si="65"/>
        <v>#REF!</v>
      </c>
      <c r="C783" s="1" t="e">
        <f t="shared" si="66"/>
        <v>#REF!</v>
      </c>
      <c r="D783" s="1" t="e">
        <f t="shared" si="67"/>
        <v>#REF!</v>
      </c>
      <c r="E783" s="2" t="e">
        <f t="shared" si="68"/>
        <v>#REF!</v>
      </c>
      <c r="F783" s="3" t="e">
        <f t="shared" si="69"/>
        <v>#REF!</v>
      </c>
    </row>
    <row r="784" spans="1:6">
      <c r="A784" t="e">
        <f>Updates!#REF!</f>
        <v>#REF!</v>
      </c>
      <c r="B784" t="e">
        <f t="shared" si="65"/>
        <v>#REF!</v>
      </c>
      <c r="C784" s="1" t="e">
        <f t="shared" si="66"/>
        <v>#REF!</v>
      </c>
      <c r="D784" s="1" t="e">
        <f t="shared" si="67"/>
        <v>#REF!</v>
      </c>
      <c r="E784" s="2" t="e">
        <f t="shared" si="68"/>
        <v>#REF!</v>
      </c>
      <c r="F784" s="3" t="e">
        <f t="shared" si="69"/>
        <v>#REF!</v>
      </c>
    </row>
    <row r="785" spans="1:6">
      <c r="A785" t="e">
        <f>Updates!#REF!</f>
        <v>#REF!</v>
      </c>
      <c r="B785" t="e">
        <f t="shared" si="65"/>
        <v>#REF!</v>
      </c>
      <c r="C785" s="1" t="e">
        <f t="shared" si="66"/>
        <v>#REF!</v>
      </c>
      <c r="D785" s="1" t="e">
        <f t="shared" si="67"/>
        <v>#REF!</v>
      </c>
      <c r="E785" s="2" t="e">
        <f t="shared" si="68"/>
        <v>#REF!</v>
      </c>
      <c r="F785" s="3" t="e">
        <f t="shared" si="69"/>
        <v>#REF!</v>
      </c>
    </row>
    <row r="786" spans="1:6">
      <c r="A786" t="e">
        <f>Updates!#REF!</f>
        <v>#REF!</v>
      </c>
      <c r="B786" t="e">
        <f t="shared" si="65"/>
        <v>#REF!</v>
      </c>
      <c r="C786" s="1" t="e">
        <f t="shared" si="66"/>
        <v>#REF!</v>
      </c>
      <c r="D786" s="1" t="e">
        <f t="shared" si="67"/>
        <v>#REF!</v>
      </c>
      <c r="E786" s="2" t="e">
        <f t="shared" si="68"/>
        <v>#REF!</v>
      </c>
      <c r="F786" s="3" t="e">
        <f t="shared" si="69"/>
        <v>#REF!</v>
      </c>
    </row>
    <row r="787" spans="1:6">
      <c r="A787" t="e">
        <f>Updates!#REF!</f>
        <v>#REF!</v>
      </c>
      <c r="B787" t="e">
        <f t="shared" si="65"/>
        <v>#REF!</v>
      </c>
      <c r="C787" s="1" t="e">
        <f t="shared" si="66"/>
        <v>#REF!</v>
      </c>
      <c r="D787" s="1" t="e">
        <f t="shared" si="67"/>
        <v>#REF!</v>
      </c>
      <c r="E787" s="2" t="e">
        <f t="shared" si="68"/>
        <v>#REF!</v>
      </c>
      <c r="F787" s="3" t="e">
        <f t="shared" si="69"/>
        <v>#REF!</v>
      </c>
    </row>
    <row r="788" spans="1:6">
      <c r="A788" t="e">
        <f>Updates!#REF!</f>
        <v>#REF!</v>
      </c>
      <c r="B788" t="e">
        <f t="shared" si="65"/>
        <v>#REF!</v>
      </c>
      <c r="C788" s="1" t="e">
        <f t="shared" si="66"/>
        <v>#REF!</v>
      </c>
      <c r="D788" s="1" t="e">
        <f t="shared" si="67"/>
        <v>#REF!</v>
      </c>
      <c r="E788" s="2" t="e">
        <f t="shared" si="68"/>
        <v>#REF!</v>
      </c>
      <c r="F788" s="3" t="e">
        <f t="shared" si="69"/>
        <v>#REF!</v>
      </c>
    </row>
    <row r="789" spans="1:6">
      <c r="A789" t="e">
        <f>Updates!#REF!</f>
        <v>#REF!</v>
      </c>
      <c r="B789" t="e">
        <f t="shared" si="65"/>
        <v>#REF!</v>
      </c>
      <c r="C789" s="1" t="e">
        <f t="shared" si="66"/>
        <v>#REF!</v>
      </c>
      <c r="D789" s="1" t="e">
        <f t="shared" si="67"/>
        <v>#REF!</v>
      </c>
      <c r="E789" s="2" t="e">
        <f t="shared" si="68"/>
        <v>#REF!</v>
      </c>
      <c r="F789" s="3" t="e">
        <f t="shared" si="69"/>
        <v>#REF!</v>
      </c>
    </row>
    <row r="790" spans="1:6">
      <c r="A790" t="e">
        <f>Updates!#REF!</f>
        <v>#REF!</v>
      </c>
      <c r="B790" t="e">
        <f t="shared" si="65"/>
        <v>#REF!</v>
      </c>
      <c r="C790" s="1" t="e">
        <f t="shared" si="66"/>
        <v>#REF!</v>
      </c>
      <c r="D790" s="1" t="e">
        <f t="shared" si="67"/>
        <v>#REF!</v>
      </c>
      <c r="E790" s="2" t="e">
        <f t="shared" si="68"/>
        <v>#REF!</v>
      </c>
      <c r="F790" s="3" t="e">
        <f t="shared" si="69"/>
        <v>#REF!</v>
      </c>
    </row>
    <row r="791" spans="1:6">
      <c r="A791" t="e">
        <f>Updates!#REF!</f>
        <v>#REF!</v>
      </c>
      <c r="B791" t="e">
        <f t="shared" si="65"/>
        <v>#REF!</v>
      </c>
      <c r="C791" s="1" t="e">
        <f t="shared" si="66"/>
        <v>#REF!</v>
      </c>
      <c r="D791" s="1" t="e">
        <f t="shared" si="67"/>
        <v>#REF!</v>
      </c>
      <c r="E791" s="2" t="e">
        <f t="shared" si="68"/>
        <v>#REF!</v>
      </c>
      <c r="F791" s="3" t="e">
        <f t="shared" si="69"/>
        <v>#REF!</v>
      </c>
    </row>
    <row r="792" spans="1:6">
      <c r="A792" t="e">
        <f>Updates!#REF!</f>
        <v>#REF!</v>
      </c>
      <c r="B792" t="e">
        <f t="shared" si="65"/>
        <v>#REF!</v>
      </c>
      <c r="C792" s="1" t="e">
        <f t="shared" si="66"/>
        <v>#REF!</v>
      </c>
      <c r="D792" s="1" t="e">
        <f t="shared" si="67"/>
        <v>#REF!</v>
      </c>
      <c r="E792" s="2" t="e">
        <f t="shared" si="68"/>
        <v>#REF!</v>
      </c>
      <c r="F792" s="3" t="e">
        <f t="shared" si="69"/>
        <v>#REF!</v>
      </c>
    </row>
    <row r="793" spans="1:6">
      <c r="A793" t="e">
        <f>Updates!#REF!</f>
        <v>#REF!</v>
      </c>
      <c r="B793" t="e">
        <f t="shared" si="65"/>
        <v>#REF!</v>
      </c>
      <c r="C793" s="1" t="e">
        <f t="shared" si="66"/>
        <v>#REF!</v>
      </c>
      <c r="D793" s="1" t="e">
        <f t="shared" si="67"/>
        <v>#REF!</v>
      </c>
      <c r="E793" s="2" t="e">
        <f t="shared" si="68"/>
        <v>#REF!</v>
      </c>
      <c r="F793" s="3" t="e">
        <f t="shared" si="69"/>
        <v>#REF!</v>
      </c>
    </row>
    <row r="794" spans="1:6">
      <c r="A794" t="e">
        <f>Updates!#REF!</f>
        <v>#REF!</v>
      </c>
      <c r="B794" t="e">
        <f t="shared" si="65"/>
        <v>#REF!</v>
      </c>
      <c r="C794" s="1" t="e">
        <f t="shared" si="66"/>
        <v>#REF!</v>
      </c>
      <c r="D794" s="1" t="e">
        <f t="shared" si="67"/>
        <v>#REF!</v>
      </c>
      <c r="E794" s="2" t="e">
        <f t="shared" si="68"/>
        <v>#REF!</v>
      </c>
      <c r="F794" s="3" t="e">
        <f t="shared" si="69"/>
        <v>#REF!</v>
      </c>
    </row>
    <row r="795" spans="1:6">
      <c r="A795" t="e">
        <f>Updates!#REF!</f>
        <v>#REF!</v>
      </c>
      <c r="B795" t="e">
        <f t="shared" si="65"/>
        <v>#REF!</v>
      </c>
      <c r="C795" s="1" t="e">
        <f t="shared" si="66"/>
        <v>#REF!</v>
      </c>
      <c r="D795" s="1" t="e">
        <f t="shared" si="67"/>
        <v>#REF!</v>
      </c>
      <c r="E795" s="2" t="e">
        <f t="shared" si="68"/>
        <v>#REF!</v>
      </c>
      <c r="F795" s="3" t="e">
        <f t="shared" si="69"/>
        <v>#REF!</v>
      </c>
    </row>
    <row r="796" spans="1:6">
      <c r="A796" t="e">
        <f>Updates!#REF!</f>
        <v>#REF!</v>
      </c>
      <c r="B796" t="e">
        <f t="shared" si="65"/>
        <v>#REF!</v>
      </c>
      <c r="C796" s="1" t="e">
        <f t="shared" si="66"/>
        <v>#REF!</v>
      </c>
      <c r="D796" s="1" t="e">
        <f t="shared" si="67"/>
        <v>#REF!</v>
      </c>
      <c r="E796" s="2" t="e">
        <f t="shared" si="68"/>
        <v>#REF!</v>
      </c>
      <c r="F796" s="3" t="e">
        <f t="shared" si="69"/>
        <v>#REF!</v>
      </c>
    </row>
    <row r="797" spans="1:6">
      <c r="A797" t="e">
        <f>Updates!#REF!</f>
        <v>#REF!</v>
      </c>
      <c r="B797" t="e">
        <f t="shared" si="65"/>
        <v>#REF!</v>
      </c>
      <c r="C797" s="1" t="e">
        <f t="shared" si="66"/>
        <v>#REF!</v>
      </c>
      <c r="D797" s="1" t="e">
        <f t="shared" si="67"/>
        <v>#REF!</v>
      </c>
      <c r="E797" s="2" t="e">
        <f t="shared" si="68"/>
        <v>#REF!</v>
      </c>
      <c r="F797" s="3" t="e">
        <f t="shared" si="69"/>
        <v>#REF!</v>
      </c>
    </row>
    <row r="798" spans="1:6">
      <c r="A798" t="e">
        <f>Updates!#REF!</f>
        <v>#REF!</v>
      </c>
      <c r="B798" t="e">
        <f t="shared" si="65"/>
        <v>#REF!</v>
      </c>
      <c r="C798" s="1" t="e">
        <f t="shared" si="66"/>
        <v>#REF!</v>
      </c>
      <c r="D798" s="1" t="e">
        <f t="shared" si="67"/>
        <v>#REF!</v>
      </c>
      <c r="E798" s="2" t="e">
        <f t="shared" si="68"/>
        <v>#REF!</v>
      </c>
      <c r="F798" s="3" t="e">
        <f t="shared" si="69"/>
        <v>#REF!</v>
      </c>
    </row>
    <row r="799" spans="1:6">
      <c r="A799" t="e">
        <f>Updates!#REF!</f>
        <v>#REF!</v>
      </c>
      <c r="B799" t="e">
        <f t="shared" si="65"/>
        <v>#REF!</v>
      </c>
      <c r="C799" s="1" t="e">
        <f t="shared" si="66"/>
        <v>#REF!</v>
      </c>
      <c r="D799" s="1" t="e">
        <f t="shared" si="67"/>
        <v>#REF!</v>
      </c>
      <c r="E799" s="2" t="e">
        <f t="shared" si="68"/>
        <v>#REF!</v>
      </c>
      <c r="F799" s="3" t="e">
        <f t="shared" si="69"/>
        <v>#REF!</v>
      </c>
    </row>
    <row r="800" spans="1:6">
      <c r="A800" t="e">
        <f>Updates!#REF!</f>
        <v>#REF!</v>
      </c>
      <c r="B800" t="e">
        <f t="shared" si="65"/>
        <v>#REF!</v>
      </c>
      <c r="C800" s="1" t="e">
        <f t="shared" si="66"/>
        <v>#REF!</v>
      </c>
      <c r="D800" s="1" t="e">
        <f t="shared" si="67"/>
        <v>#REF!</v>
      </c>
      <c r="E800" s="2" t="e">
        <f t="shared" si="68"/>
        <v>#REF!</v>
      </c>
      <c r="F800" s="3" t="e">
        <f t="shared" si="69"/>
        <v>#REF!</v>
      </c>
    </row>
    <row r="801" spans="1:6">
      <c r="A801" t="e">
        <f>Updates!#REF!</f>
        <v>#REF!</v>
      </c>
      <c r="B801" t="e">
        <f t="shared" si="65"/>
        <v>#REF!</v>
      </c>
      <c r="C801" s="1" t="e">
        <f t="shared" si="66"/>
        <v>#REF!</v>
      </c>
      <c r="D801" s="1" t="e">
        <f t="shared" si="67"/>
        <v>#REF!</v>
      </c>
      <c r="E801" s="2" t="e">
        <f t="shared" si="68"/>
        <v>#REF!</v>
      </c>
      <c r="F801" s="3" t="e">
        <f t="shared" si="69"/>
        <v>#REF!</v>
      </c>
    </row>
    <row r="802" spans="1:6">
      <c r="A802" t="e">
        <f>Updates!#REF!</f>
        <v>#REF!</v>
      </c>
      <c r="B802" t="e">
        <f t="shared" si="65"/>
        <v>#REF!</v>
      </c>
      <c r="C802" s="1" t="e">
        <f t="shared" si="66"/>
        <v>#REF!</v>
      </c>
      <c r="D802" s="1" t="e">
        <f t="shared" si="67"/>
        <v>#REF!</v>
      </c>
      <c r="E802" s="2" t="e">
        <f t="shared" si="68"/>
        <v>#REF!</v>
      </c>
      <c r="F802" s="3" t="e">
        <f t="shared" si="69"/>
        <v>#REF!</v>
      </c>
    </row>
    <row r="803" spans="1:6">
      <c r="A803" t="e">
        <f>Updates!#REF!</f>
        <v>#REF!</v>
      </c>
      <c r="B803" t="e">
        <f t="shared" si="65"/>
        <v>#REF!</v>
      </c>
      <c r="C803" s="1" t="e">
        <f t="shared" si="66"/>
        <v>#REF!</v>
      </c>
      <c r="D803" s="1" t="e">
        <f t="shared" si="67"/>
        <v>#REF!</v>
      </c>
      <c r="E803" s="2" t="e">
        <f t="shared" si="68"/>
        <v>#REF!</v>
      </c>
      <c r="F803" s="3" t="e">
        <f t="shared" si="69"/>
        <v>#REF!</v>
      </c>
    </row>
    <row r="804" spans="1:6">
      <c r="A804" t="e">
        <f>Updates!#REF!</f>
        <v>#REF!</v>
      </c>
      <c r="B804" t="e">
        <f t="shared" si="65"/>
        <v>#REF!</v>
      </c>
      <c r="C804" s="1" t="e">
        <f t="shared" si="66"/>
        <v>#REF!</v>
      </c>
      <c r="D804" s="1" t="e">
        <f t="shared" si="67"/>
        <v>#REF!</v>
      </c>
      <c r="E804" s="2" t="e">
        <f t="shared" si="68"/>
        <v>#REF!</v>
      </c>
      <c r="F804" s="3" t="e">
        <f t="shared" si="69"/>
        <v>#REF!</v>
      </c>
    </row>
    <row r="805" spans="1:6">
      <c r="A805" t="e">
        <f>Updates!#REF!</f>
        <v>#REF!</v>
      </c>
      <c r="B805" t="e">
        <f t="shared" si="65"/>
        <v>#REF!</v>
      </c>
      <c r="C805" s="1" t="e">
        <f t="shared" si="66"/>
        <v>#REF!</v>
      </c>
      <c r="D805" s="1" t="e">
        <f t="shared" si="67"/>
        <v>#REF!</v>
      </c>
      <c r="E805" s="2" t="e">
        <f t="shared" si="68"/>
        <v>#REF!</v>
      </c>
      <c r="F805" s="3" t="e">
        <f t="shared" si="69"/>
        <v>#REF!</v>
      </c>
    </row>
    <row r="806" spans="1:6">
      <c r="A806" t="e">
        <f>Updates!#REF!</f>
        <v>#REF!</v>
      </c>
      <c r="B806" t="e">
        <f t="shared" si="65"/>
        <v>#REF!</v>
      </c>
      <c r="C806" s="1" t="e">
        <f t="shared" si="66"/>
        <v>#REF!</v>
      </c>
      <c r="D806" s="1" t="e">
        <f t="shared" si="67"/>
        <v>#REF!</v>
      </c>
      <c r="E806" s="2" t="e">
        <f t="shared" si="68"/>
        <v>#REF!</v>
      </c>
      <c r="F806" s="3" t="e">
        <f t="shared" si="69"/>
        <v>#REF!</v>
      </c>
    </row>
    <row r="807" spans="1:6">
      <c r="A807" t="e">
        <f>Updates!#REF!</f>
        <v>#REF!</v>
      </c>
      <c r="B807" t="e">
        <f t="shared" si="65"/>
        <v>#REF!</v>
      </c>
      <c r="C807" s="1" t="e">
        <f t="shared" si="66"/>
        <v>#REF!</v>
      </c>
      <c r="D807" s="1" t="e">
        <f t="shared" si="67"/>
        <v>#REF!</v>
      </c>
      <c r="E807" s="2" t="e">
        <f t="shared" si="68"/>
        <v>#REF!</v>
      </c>
      <c r="F807" s="3" t="e">
        <f t="shared" si="69"/>
        <v>#REF!</v>
      </c>
    </row>
    <row r="808" spans="1:6">
      <c r="A808" t="e">
        <f>Updates!#REF!</f>
        <v>#REF!</v>
      </c>
      <c r="B808" t="e">
        <f t="shared" si="65"/>
        <v>#REF!</v>
      </c>
      <c r="C808" s="1" t="e">
        <f t="shared" si="66"/>
        <v>#REF!</v>
      </c>
      <c r="D808" s="1" t="e">
        <f t="shared" si="67"/>
        <v>#REF!</v>
      </c>
      <c r="E808" s="2" t="e">
        <f t="shared" si="68"/>
        <v>#REF!</v>
      </c>
      <c r="F808" s="3" t="e">
        <f t="shared" si="69"/>
        <v>#REF!</v>
      </c>
    </row>
    <row r="809" spans="1:6">
      <c r="A809" t="e">
        <f>Updates!#REF!</f>
        <v>#REF!</v>
      </c>
      <c r="B809" t="e">
        <f t="shared" si="65"/>
        <v>#REF!</v>
      </c>
      <c r="C809" s="1" t="e">
        <f t="shared" si="66"/>
        <v>#REF!</v>
      </c>
      <c r="D809" s="1" t="e">
        <f t="shared" si="67"/>
        <v>#REF!</v>
      </c>
      <c r="E809" s="2" t="e">
        <f t="shared" si="68"/>
        <v>#REF!</v>
      </c>
      <c r="F809" s="3" t="e">
        <f t="shared" si="69"/>
        <v>#REF!</v>
      </c>
    </row>
    <row r="810" spans="1:6">
      <c r="A810" t="e">
        <f>Updates!#REF!</f>
        <v>#REF!</v>
      </c>
      <c r="B810" t="e">
        <f t="shared" si="65"/>
        <v>#REF!</v>
      </c>
      <c r="C810" s="1" t="e">
        <f t="shared" si="66"/>
        <v>#REF!</v>
      </c>
      <c r="D810" s="1" t="e">
        <f t="shared" si="67"/>
        <v>#REF!</v>
      </c>
      <c r="E810" s="2" t="e">
        <f t="shared" si="68"/>
        <v>#REF!</v>
      </c>
      <c r="F810" s="3" t="e">
        <f t="shared" si="69"/>
        <v>#REF!</v>
      </c>
    </row>
    <row r="811" spans="1:6">
      <c r="A811" t="e">
        <f>Updates!#REF!</f>
        <v>#REF!</v>
      </c>
      <c r="B811" t="e">
        <f t="shared" si="65"/>
        <v>#REF!</v>
      </c>
      <c r="C811" s="1" t="e">
        <f t="shared" si="66"/>
        <v>#REF!</v>
      </c>
      <c r="D811" s="1" t="e">
        <f t="shared" si="67"/>
        <v>#REF!</v>
      </c>
      <c r="E811" s="2" t="e">
        <f t="shared" si="68"/>
        <v>#REF!</v>
      </c>
      <c r="F811" s="3" t="e">
        <f t="shared" si="69"/>
        <v>#REF!</v>
      </c>
    </row>
    <row r="812" spans="1:6">
      <c r="A812" t="e">
        <f>Updates!#REF!</f>
        <v>#REF!</v>
      </c>
      <c r="B812" t="e">
        <f t="shared" si="65"/>
        <v>#REF!</v>
      </c>
      <c r="C812" s="1" t="e">
        <f t="shared" si="66"/>
        <v>#REF!</v>
      </c>
      <c r="D812" s="1" t="e">
        <f t="shared" si="67"/>
        <v>#REF!</v>
      </c>
      <c r="E812" s="2" t="e">
        <f t="shared" si="68"/>
        <v>#REF!</v>
      </c>
      <c r="F812" s="3" t="e">
        <f t="shared" si="69"/>
        <v>#REF!</v>
      </c>
    </row>
    <row r="813" spans="1:6">
      <c r="A813" t="e">
        <f>Updates!#REF!</f>
        <v>#REF!</v>
      </c>
      <c r="B813" t="e">
        <f t="shared" si="65"/>
        <v>#REF!</v>
      </c>
      <c r="C813" s="1" t="e">
        <f t="shared" si="66"/>
        <v>#REF!</v>
      </c>
      <c r="D813" s="1" t="e">
        <f t="shared" si="67"/>
        <v>#REF!</v>
      </c>
      <c r="E813" s="2" t="e">
        <f t="shared" si="68"/>
        <v>#REF!</v>
      </c>
      <c r="F813" s="3" t="e">
        <f t="shared" si="69"/>
        <v>#REF!</v>
      </c>
    </row>
    <row r="814" spans="1:6">
      <c r="A814" t="e">
        <f>Updates!#REF!</f>
        <v>#REF!</v>
      </c>
      <c r="B814" t="e">
        <f t="shared" si="65"/>
        <v>#REF!</v>
      </c>
      <c r="C814" s="1" t="e">
        <f t="shared" si="66"/>
        <v>#REF!</v>
      </c>
      <c r="D814" s="1" t="e">
        <f t="shared" si="67"/>
        <v>#REF!</v>
      </c>
      <c r="E814" s="2" t="e">
        <f t="shared" si="68"/>
        <v>#REF!</v>
      </c>
      <c r="F814" s="3" t="e">
        <f t="shared" si="69"/>
        <v>#REF!</v>
      </c>
    </row>
    <row r="815" spans="1:6">
      <c r="A815" t="e">
        <f>Updates!#REF!</f>
        <v>#REF!</v>
      </c>
      <c r="B815" t="e">
        <f t="shared" si="65"/>
        <v>#REF!</v>
      </c>
      <c r="C815" s="1" t="e">
        <f t="shared" si="66"/>
        <v>#REF!</v>
      </c>
      <c r="D815" s="1" t="e">
        <f t="shared" si="67"/>
        <v>#REF!</v>
      </c>
      <c r="E815" s="2" t="e">
        <f t="shared" si="68"/>
        <v>#REF!</v>
      </c>
      <c r="F815" s="3" t="e">
        <f t="shared" si="69"/>
        <v>#REF!</v>
      </c>
    </row>
    <row r="816" spans="1:6">
      <c r="A816" t="e">
        <f>Updates!#REF!</f>
        <v>#REF!</v>
      </c>
      <c r="B816" t="e">
        <f t="shared" si="65"/>
        <v>#REF!</v>
      </c>
      <c r="C816" s="1" t="e">
        <f t="shared" si="66"/>
        <v>#REF!</v>
      </c>
      <c r="D816" s="1" t="e">
        <f t="shared" si="67"/>
        <v>#REF!</v>
      </c>
      <c r="E816" s="2" t="e">
        <f t="shared" si="68"/>
        <v>#REF!</v>
      </c>
      <c r="F816" s="3" t="e">
        <f t="shared" si="69"/>
        <v>#REF!</v>
      </c>
    </row>
    <row r="817" spans="1:6">
      <c r="A817" t="e">
        <f>Updates!#REF!</f>
        <v>#REF!</v>
      </c>
      <c r="B817" t="e">
        <f t="shared" si="65"/>
        <v>#REF!</v>
      </c>
      <c r="C817" s="1" t="e">
        <f t="shared" si="66"/>
        <v>#REF!</v>
      </c>
      <c r="D817" s="1" t="e">
        <f t="shared" si="67"/>
        <v>#REF!</v>
      </c>
      <c r="E817" s="2" t="e">
        <f t="shared" si="68"/>
        <v>#REF!</v>
      </c>
      <c r="F817" s="3" t="e">
        <f t="shared" si="69"/>
        <v>#REF!</v>
      </c>
    </row>
    <row r="818" spans="1:6">
      <c r="A818" t="e">
        <f>Updates!#REF!</f>
        <v>#REF!</v>
      </c>
      <c r="B818" t="e">
        <f t="shared" si="65"/>
        <v>#REF!</v>
      </c>
      <c r="C818" s="1" t="e">
        <f t="shared" si="66"/>
        <v>#REF!</v>
      </c>
      <c r="D818" s="1" t="e">
        <f t="shared" si="67"/>
        <v>#REF!</v>
      </c>
      <c r="E818" s="2" t="e">
        <f t="shared" si="68"/>
        <v>#REF!</v>
      </c>
      <c r="F818" s="3" t="e">
        <f t="shared" si="69"/>
        <v>#REF!</v>
      </c>
    </row>
    <row r="819" spans="1:6">
      <c r="A819" t="e">
        <f>Updates!#REF!</f>
        <v>#REF!</v>
      </c>
      <c r="B819" t="e">
        <f t="shared" si="65"/>
        <v>#REF!</v>
      </c>
      <c r="C819" s="1" t="e">
        <f t="shared" si="66"/>
        <v>#REF!</v>
      </c>
      <c r="D819" s="1" t="e">
        <f t="shared" si="67"/>
        <v>#REF!</v>
      </c>
      <c r="E819" s="2" t="e">
        <f t="shared" si="68"/>
        <v>#REF!</v>
      </c>
      <c r="F819" s="3" t="e">
        <f t="shared" si="69"/>
        <v>#REF!</v>
      </c>
    </row>
    <row r="820" spans="1:6">
      <c r="A820" t="e">
        <f>Updates!#REF!</f>
        <v>#REF!</v>
      </c>
      <c r="B820" t="e">
        <f t="shared" si="65"/>
        <v>#REF!</v>
      </c>
      <c r="C820" s="1" t="e">
        <f t="shared" si="66"/>
        <v>#REF!</v>
      </c>
      <c r="D820" s="1" t="e">
        <f t="shared" si="67"/>
        <v>#REF!</v>
      </c>
      <c r="E820" s="2" t="e">
        <f t="shared" si="68"/>
        <v>#REF!</v>
      </c>
      <c r="F820" s="3" t="e">
        <f t="shared" si="69"/>
        <v>#REF!</v>
      </c>
    </row>
    <row r="821" spans="1:6">
      <c r="A821" t="e">
        <f>Updates!#REF!</f>
        <v>#REF!</v>
      </c>
      <c r="B821" t="e">
        <f t="shared" si="65"/>
        <v>#REF!</v>
      </c>
      <c r="C821" s="1" t="e">
        <f t="shared" si="66"/>
        <v>#REF!</v>
      </c>
      <c r="D821" s="1" t="e">
        <f t="shared" si="67"/>
        <v>#REF!</v>
      </c>
      <c r="E821" s="2" t="e">
        <f t="shared" si="68"/>
        <v>#REF!</v>
      </c>
      <c r="F821" s="3" t="e">
        <f t="shared" si="69"/>
        <v>#REF!</v>
      </c>
    </row>
    <row r="822" spans="1:6">
      <c r="A822" t="e">
        <f>Updates!#REF!</f>
        <v>#REF!</v>
      </c>
      <c r="B822" t="e">
        <f t="shared" si="65"/>
        <v>#REF!</v>
      </c>
      <c r="C822" s="1" t="e">
        <f t="shared" si="66"/>
        <v>#REF!</v>
      </c>
      <c r="D822" s="1" t="e">
        <f t="shared" si="67"/>
        <v>#REF!</v>
      </c>
      <c r="E822" s="2" t="e">
        <f t="shared" si="68"/>
        <v>#REF!</v>
      </c>
      <c r="F822" s="3" t="e">
        <f t="shared" si="69"/>
        <v>#REF!</v>
      </c>
    </row>
    <row r="823" spans="1:6">
      <c r="A823" t="e">
        <f>Updates!#REF!</f>
        <v>#REF!</v>
      </c>
      <c r="B823" t="e">
        <f t="shared" si="65"/>
        <v>#REF!</v>
      </c>
      <c r="C823" s="1" t="e">
        <f t="shared" si="66"/>
        <v>#REF!</v>
      </c>
      <c r="D823" s="1" t="e">
        <f t="shared" si="67"/>
        <v>#REF!</v>
      </c>
      <c r="E823" s="2" t="e">
        <f t="shared" si="68"/>
        <v>#REF!</v>
      </c>
      <c r="F823" s="3" t="e">
        <f t="shared" si="69"/>
        <v>#REF!</v>
      </c>
    </row>
    <row r="824" spans="1:6">
      <c r="A824" t="e">
        <f>Updates!#REF!</f>
        <v>#REF!</v>
      </c>
      <c r="B824" t="e">
        <f t="shared" si="65"/>
        <v>#REF!</v>
      </c>
      <c r="C824" s="1" t="e">
        <f t="shared" si="66"/>
        <v>#REF!</v>
      </c>
      <c r="D824" s="1" t="e">
        <f t="shared" si="67"/>
        <v>#REF!</v>
      </c>
      <c r="E824" s="2" t="e">
        <f t="shared" si="68"/>
        <v>#REF!</v>
      </c>
      <c r="F824" s="3" t="e">
        <f t="shared" si="69"/>
        <v>#REF!</v>
      </c>
    </row>
    <row r="825" spans="1:6">
      <c r="A825" t="e">
        <f>Updates!#REF!</f>
        <v>#REF!</v>
      </c>
      <c r="B825" t="e">
        <f t="shared" si="65"/>
        <v>#REF!</v>
      </c>
      <c r="C825" s="1" t="e">
        <f t="shared" si="66"/>
        <v>#REF!</v>
      </c>
      <c r="D825" s="1" t="e">
        <f t="shared" si="67"/>
        <v>#REF!</v>
      </c>
      <c r="E825" s="2" t="e">
        <f t="shared" si="68"/>
        <v>#REF!</v>
      </c>
      <c r="F825" s="3" t="e">
        <f t="shared" si="69"/>
        <v>#REF!</v>
      </c>
    </row>
    <row r="826" spans="1:6">
      <c r="A826" t="e">
        <f>Updates!#REF!</f>
        <v>#REF!</v>
      </c>
      <c r="B826" t="e">
        <f t="shared" si="65"/>
        <v>#REF!</v>
      </c>
      <c r="C826" s="1" t="e">
        <f t="shared" si="66"/>
        <v>#REF!</v>
      </c>
      <c r="D826" s="1" t="e">
        <f t="shared" si="67"/>
        <v>#REF!</v>
      </c>
      <c r="E826" s="2" t="e">
        <f t="shared" si="68"/>
        <v>#REF!</v>
      </c>
      <c r="F826" s="3" t="e">
        <f t="shared" si="69"/>
        <v>#REF!</v>
      </c>
    </row>
    <row r="827" spans="1:6">
      <c r="A827" t="e">
        <f>Updates!#REF!</f>
        <v>#REF!</v>
      </c>
      <c r="B827" t="e">
        <f t="shared" si="65"/>
        <v>#REF!</v>
      </c>
      <c r="C827" s="1" t="e">
        <f t="shared" si="66"/>
        <v>#REF!</v>
      </c>
      <c r="D827" s="1" t="e">
        <f t="shared" si="67"/>
        <v>#REF!</v>
      </c>
      <c r="E827" s="2" t="e">
        <f t="shared" si="68"/>
        <v>#REF!</v>
      </c>
      <c r="F827" s="3" t="e">
        <f t="shared" si="69"/>
        <v>#REF!</v>
      </c>
    </row>
    <row r="828" spans="1:6">
      <c r="A828" t="e">
        <f>Updates!#REF!</f>
        <v>#REF!</v>
      </c>
      <c r="B828" t="e">
        <f t="shared" si="65"/>
        <v>#REF!</v>
      </c>
      <c r="C828" s="1" t="e">
        <f t="shared" si="66"/>
        <v>#REF!</v>
      </c>
      <c r="D828" s="1" t="e">
        <f t="shared" si="67"/>
        <v>#REF!</v>
      </c>
      <c r="E828" s="2" t="e">
        <f t="shared" si="68"/>
        <v>#REF!</v>
      </c>
      <c r="F828" s="3" t="e">
        <f t="shared" si="69"/>
        <v>#REF!</v>
      </c>
    </row>
    <row r="829" spans="1:6">
      <c r="A829" t="e">
        <f>Updates!#REF!</f>
        <v>#REF!</v>
      </c>
      <c r="B829" t="e">
        <f t="shared" si="65"/>
        <v>#REF!</v>
      </c>
      <c r="C829" s="1" t="e">
        <f t="shared" si="66"/>
        <v>#REF!</v>
      </c>
      <c r="D829" s="1" t="e">
        <f t="shared" si="67"/>
        <v>#REF!</v>
      </c>
      <c r="E829" s="2" t="e">
        <f t="shared" si="68"/>
        <v>#REF!</v>
      </c>
      <c r="F829" s="3" t="e">
        <f t="shared" si="69"/>
        <v>#REF!</v>
      </c>
    </row>
    <row r="830" spans="1:6">
      <c r="A830" t="e">
        <f>Updates!#REF!</f>
        <v>#REF!</v>
      </c>
      <c r="B830" t="e">
        <f t="shared" si="65"/>
        <v>#REF!</v>
      </c>
      <c r="C830" s="1" t="e">
        <f t="shared" si="66"/>
        <v>#REF!</v>
      </c>
      <c r="D830" s="1" t="e">
        <f t="shared" si="67"/>
        <v>#REF!</v>
      </c>
      <c r="E830" s="2" t="e">
        <f t="shared" si="68"/>
        <v>#REF!</v>
      </c>
      <c r="F830" s="3" t="e">
        <f t="shared" si="69"/>
        <v>#REF!</v>
      </c>
    </row>
    <row r="831" spans="1:6">
      <c r="A831" t="e">
        <f>Updates!#REF!</f>
        <v>#REF!</v>
      </c>
      <c r="B831" t="e">
        <f t="shared" si="65"/>
        <v>#REF!</v>
      </c>
      <c r="C831" s="1" t="e">
        <f t="shared" si="66"/>
        <v>#REF!</v>
      </c>
      <c r="D831" s="1" t="e">
        <f t="shared" si="67"/>
        <v>#REF!</v>
      </c>
      <c r="E831" s="2" t="e">
        <f t="shared" si="68"/>
        <v>#REF!</v>
      </c>
      <c r="F831" s="3" t="e">
        <f t="shared" si="69"/>
        <v>#REF!</v>
      </c>
    </row>
    <row r="832" spans="1:6">
      <c r="A832" t="e">
        <f>Updates!#REF!</f>
        <v>#REF!</v>
      </c>
      <c r="B832" t="e">
        <f t="shared" si="65"/>
        <v>#REF!</v>
      </c>
      <c r="C832" s="1" t="e">
        <f t="shared" si="66"/>
        <v>#REF!</v>
      </c>
      <c r="D832" s="1" t="e">
        <f t="shared" si="67"/>
        <v>#REF!</v>
      </c>
      <c r="E832" s="2" t="e">
        <f t="shared" si="68"/>
        <v>#REF!</v>
      </c>
      <c r="F832" s="3" t="e">
        <f t="shared" si="69"/>
        <v>#REF!</v>
      </c>
    </row>
    <row r="833" spans="1:6">
      <c r="A833" t="e">
        <f>Updates!#REF!</f>
        <v>#REF!</v>
      </c>
      <c r="B833" t="e">
        <f t="shared" si="65"/>
        <v>#REF!</v>
      </c>
      <c r="C833" s="1" t="e">
        <f t="shared" si="66"/>
        <v>#REF!</v>
      </c>
      <c r="D833" s="1" t="e">
        <f t="shared" si="67"/>
        <v>#REF!</v>
      </c>
      <c r="E833" s="2" t="e">
        <f t="shared" si="68"/>
        <v>#REF!</v>
      </c>
      <c r="F833" s="3" t="e">
        <f t="shared" si="69"/>
        <v>#REF!</v>
      </c>
    </row>
    <row r="834" spans="1:6">
      <c r="A834" t="e">
        <f>Updates!#REF!</f>
        <v>#REF!</v>
      </c>
      <c r="B834" t="e">
        <f t="shared" si="65"/>
        <v>#REF!</v>
      </c>
      <c r="C834" s="1" t="e">
        <f t="shared" si="66"/>
        <v>#REF!</v>
      </c>
      <c r="D834" s="1" t="e">
        <f t="shared" si="67"/>
        <v>#REF!</v>
      </c>
      <c r="E834" s="2" t="e">
        <f t="shared" si="68"/>
        <v>#REF!</v>
      </c>
      <c r="F834" s="3" t="e">
        <f t="shared" si="69"/>
        <v>#REF!</v>
      </c>
    </row>
    <row r="835" spans="1:6">
      <c r="A835" t="e">
        <f>Updates!#REF!</f>
        <v>#REF!</v>
      </c>
      <c r="B835" t="e">
        <f t="shared" si="65"/>
        <v>#REF!</v>
      </c>
      <c r="C835" s="1" t="e">
        <f t="shared" si="66"/>
        <v>#REF!</v>
      </c>
      <c r="D835" s="1" t="e">
        <f t="shared" si="67"/>
        <v>#REF!</v>
      </c>
      <c r="E835" s="2" t="e">
        <f t="shared" si="68"/>
        <v>#REF!</v>
      </c>
      <c r="F835" s="3" t="e">
        <f t="shared" si="69"/>
        <v>#REF!</v>
      </c>
    </row>
    <row r="836" spans="1:6">
      <c r="A836" t="e">
        <f>Updates!#REF!</f>
        <v>#REF!</v>
      </c>
      <c r="B836" t="e">
        <f t="shared" si="65"/>
        <v>#REF!</v>
      </c>
      <c r="C836" s="1" t="e">
        <f t="shared" si="66"/>
        <v>#REF!</v>
      </c>
      <c r="D836" s="1" t="e">
        <f t="shared" si="67"/>
        <v>#REF!</v>
      </c>
      <c r="E836" s="2" t="e">
        <f t="shared" si="68"/>
        <v>#REF!</v>
      </c>
      <c r="F836" s="3" t="e">
        <f t="shared" si="69"/>
        <v>#REF!</v>
      </c>
    </row>
    <row r="837" spans="1:6">
      <c r="A837" t="e">
        <f>Updates!#REF!</f>
        <v>#REF!</v>
      </c>
      <c r="B837" t="e">
        <f t="shared" si="65"/>
        <v>#REF!</v>
      </c>
      <c r="C837" s="1" t="e">
        <f t="shared" si="66"/>
        <v>#REF!</v>
      </c>
      <c r="D837" s="1" t="e">
        <f t="shared" si="67"/>
        <v>#REF!</v>
      </c>
      <c r="E837" s="2" t="e">
        <f t="shared" si="68"/>
        <v>#REF!</v>
      </c>
      <c r="F837" s="3" t="e">
        <f t="shared" si="69"/>
        <v>#REF!</v>
      </c>
    </row>
    <row r="838" spans="1:6">
      <c r="A838" t="e">
        <f>Updates!#REF!</f>
        <v>#REF!</v>
      </c>
      <c r="B838" t="e">
        <f t="shared" si="65"/>
        <v>#REF!</v>
      </c>
      <c r="C838" s="1" t="e">
        <f t="shared" si="66"/>
        <v>#REF!</v>
      </c>
      <c r="D838" s="1" t="e">
        <f t="shared" si="67"/>
        <v>#REF!</v>
      </c>
      <c r="E838" s="2" t="e">
        <f t="shared" si="68"/>
        <v>#REF!</v>
      </c>
      <c r="F838" s="3" t="e">
        <f t="shared" si="69"/>
        <v>#REF!</v>
      </c>
    </row>
    <row r="839" spans="1:6">
      <c r="A839" t="e">
        <f>Updates!#REF!</f>
        <v>#REF!</v>
      </c>
      <c r="B839" t="e">
        <f t="shared" si="65"/>
        <v>#REF!</v>
      </c>
      <c r="C839" s="1" t="e">
        <f t="shared" si="66"/>
        <v>#REF!</v>
      </c>
      <c r="D839" s="1" t="e">
        <f t="shared" si="67"/>
        <v>#REF!</v>
      </c>
      <c r="E839" s="2" t="e">
        <f t="shared" si="68"/>
        <v>#REF!</v>
      </c>
      <c r="F839" s="3" t="e">
        <f t="shared" si="69"/>
        <v>#REF!</v>
      </c>
    </row>
    <row r="840" spans="1:6">
      <c r="A840" t="e">
        <f>Updates!#REF!</f>
        <v>#REF!</v>
      </c>
      <c r="B840" t="e">
        <f t="shared" si="65"/>
        <v>#REF!</v>
      </c>
      <c r="C840" s="1" t="e">
        <f t="shared" si="66"/>
        <v>#REF!</v>
      </c>
      <c r="D840" s="1" t="e">
        <f t="shared" si="67"/>
        <v>#REF!</v>
      </c>
      <c r="E840" s="2" t="e">
        <f t="shared" si="68"/>
        <v>#REF!</v>
      </c>
      <c r="F840" s="3" t="e">
        <f t="shared" si="69"/>
        <v>#REF!</v>
      </c>
    </row>
    <row r="841" spans="1:6">
      <c r="A841" t="e">
        <f>Updates!#REF!</f>
        <v>#REF!</v>
      </c>
      <c r="B841" t="e">
        <f t="shared" si="65"/>
        <v>#REF!</v>
      </c>
      <c r="C841" s="1" t="e">
        <f t="shared" si="66"/>
        <v>#REF!</v>
      </c>
      <c r="D841" s="1" t="e">
        <f t="shared" si="67"/>
        <v>#REF!</v>
      </c>
      <c r="E841" s="2" t="e">
        <f t="shared" si="68"/>
        <v>#REF!</v>
      </c>
      <c r="F841" s="3" t="e">
        <f t="shared" si="69"/>
        <v>#REF!</v>
      </c>
    </row>
    <row r="842" spans="1:6">
      <c r="A842" t="e">
        <f>Updates!#REF!</f>
        <v>#REF!</v>
      </c>
      <c r="B842" t="e">
        <f t="shared" si="65"/>
        <v>#REF!</v>
      </c>
      <c r="C842" s="1" t="e">
        <f t="shared" si="66"/>
        <v>#REF!</v>
      </c>
      <c r="D842" s="1" t="e">
        <f t="shared" si="67"/>
        <v>#REF!</v>
      </c>
      <c r="E842" s="2" t="e">
        <f t="shared" si="68"/>
        <v>#REF!</v>
      </c>
      <c r="F842" s="3" t="e">
        <f t="shared" si="69"/>
        <v>#REF!</v>
      </c>
    </row>
    <row r="843" spans="1:6">
      <c r="A843" t="e">
        <f>Updates!#REF!</f>
        <v>#REF!</v>
      </c>
      <c r="B843" t="e">
        <f t="shared" si="65"/>
        <v>#REF!</v>
      </c>
      <c r="C843" s="1" t="e">
        <f t="shared" si="66"/>
        <v>#REF!</v>
      </c>
      <c r="D843" s="1" t="e">
        <f t="shared" si="67"/>
        <v>#REF!</v>
      </c>
      <c r="E843" s="2" t="e">
        <f t="shared" si="68"/>
        <v>#REF!</v>
      </c>
      <c r="F843" s="3" t="e">
        <f t="shared" si="69"/>
        <v>#REF!</v>
      </c>
    </row>
    <row r="844" spans="1:6">
      <c r="A844" t="e">
        <f>Updates!#REF!</f>
        <v>#REF!</v>
      </c>
      <c r="B844" t="e">
        <f t="shared" si="65"/>
        <v>#REF!</v>
      </c>
      <c r="C844" s="1" t="e">
        <f t="shared" si="66"/>
        <v>#REF!</v>
      </c>
      <c r="D844" s="1" t="e">
        <f t="shared" si="67"/>
        <v>#REF!</v>
      </c>
      <c r="E844" s="2" t="e">
        <f t="shared" si="68"/>
        <v>#REF!</v>
      </c>
      <c r="F844" s="3" t="e">
        <f t="shared" si="69"/>
        <v>#REF!</v>
      </c>
    </row>
    <row r="845" spans="1:6">
      <c r="A845" t="e">
        <f>Updates!#REF!</f>
        <v>#REF!</v>
      </c>
      <c r="B845" t="e">
        <f t="shared" si="65"/>
        <v>#REF!</v>
      </c>
      <c r="C845" s="1" t="e">
        <f t="shared" si="66"/>
        <v>#REF!</v>
      </c>
      <c r="D845" s="1" t="e">
        <f t="shared" si="67"/>
        <v>#REF!</v>
      </c>
      <c r="E845" s="2" t="e">
        <f t="shared" si="68"/>
        <v>#REF!</v>
      </c>
      <c r="F845" s="3" t="e">
        <f t="shared" si="69"/>
        <v>#REF!</v>
      </c>
    </row>
    <row r="846" spans="1:6">
      <c r="A846" t="e">
        <f>Updates!#REF!</f>
        <v>#REF!</v>
      </c>
      <c r="B846" t="e">
        <f t="shared" ref="B846:B909" si="70">LEFT(A846,2)</f>
        <v>#REF!</v>
      </c>
      <c r="C846" s="1" t="e">
        <f t="shared" ref="C846:C909" si="71">RIGHT(A846,LEN(A846)-FIND(" ",A846))</f>
        <v>#REF!</v>
      </c>
      <c r="D846" s="1" t="e">
        <f t="shared" ref="D846:D909" si="72">LEFT(C846,8)</f>
        <v>#REF!</v>
      </c>
      <c r="E846" s="2" t="e">
        <f t="shared" ref="E846:E909" si="73">RIGHT(D846,LEN(D846)-FIND(" ",D846))</f>
        <v>#REF!</v>
      </c>
      <c r="F846" s="3" t="e">
        <f t="shared" ref="F846:F909" si="74">IFERROR(E846,D846)</f>
        <v>#REF!</v>
      </c>
    </row>
    <row r="847" spans="1:6">
      <c r="A847" t="e">
        <f>Updates!#REF!</f>
        <v>#REF!</v>
      </c>
      <c r="B847" t="e">
        <f t="shared" si="70"/>
        <v>#REF!</v>
      </c>
      <c r="C847" s="1" t="e">
        <f t="shared" si="71"/>
        <v>#REF!</v>
      </c>
      <c r="D847" s="1" t="e">
        <f t="shared" si="72"/>
        <v>#REF!</v>
      </c>
      <c r="E847" s="2" t="e">
        <f t="shared" si="73"/>
        <v>#REF!</v>
      </c>
      <c r="F847" s="3" t="e">
        <f t="shared" si="74"/>
        <v>#REF!</v>
      </c>
    </row>
    <row r="848" spans="1:6">
      <c r="A848" t="e">
        <f>Updates!#REF!</f>
        <v>#REF!</v>
      </c>
      <c r="B848" t="e">
        <f t="shared" si="70"/>
        <v>#REF!</v>
      </c>
      <c r="C848" s="1" t="e">
        <f t="shared" si="71"/>
        <v>#REF!</v>
      </c>
      <c r="D848" s="1" t="e">
        <f t="shared" si="72"/>
        <v>#REF!</v>
      </c>
      <c r="E848" s="2" t="e">
        <f t="shared" si="73"/>
        <v>#REF!</v>
      </c>
      <c r="F848" s="3" t="e">
        <f t="shared" si="74"/>
        <v>#REF!</v>
      </c>
    </row>
    <row r="849" spans="1:6">
      <c r="A849" t="e">
        <f>Updates!#REF!</f>
        <v>#REF!</v>
      </c>
      <c r="B849" t="e">
        <f t="shared" si="70"/>
        <v>#REF!</v>
      </c>
      <c r="C849" s="1" t="e">
        <f t="shared" si="71"/>
        <v>#REF!</v>
      </c>
      <c r="D849" s="1" t="e">
        <f t="shared" si="72"/>
        <v>#REF!</v>
      </c>
      <c r="E849" s="2" t="e">
        <f t="shared" si="73"/>
        <v>#REF!</v>
      </c>
      <c r="F849" s="3" t="e">
        <f t="shared" si="74"/>
        <v>#REF!</v>
      </c>
    </row>
    <row r="850" spans="1:6">
      <c r="A850" t="e">
        <f>Updates!#REF!</f>
        <v>#REF!</v>
      </c>
      <c r="B850" t="e">
        <f t="shared" si="70"/>
        <v>#REF!</v>
      </c>
      <c r="C850" s="1" t="e">
        <f t="shared" si="71"/>
        <v>#REF!</v>
      </c>
      <c r="D850" s="1" t="e">
        <f t="shared" si="72"/>
        <v>#REF!</v>
      </c>
      <c r="E850" s="2" t="e">
        <f t="shared" si="73"/>
        <v>#REF!</v>
      </c>
      <c r="F850" s="3" t="e">
        <f t="shared" si="74"/>
        <v>#REF!</v>
      </c>
    </row>
    <row r="851" spans="1:6">
      <c r="A851" t="e">
        <f>Updates!#REF!</f>
        <v>#REF!</v>
      </c>
      <c r="B851" t="e">
        <f t="shared" si="70"/>
        <v>#REF!</v>
      </c>
      <c r="C851" s="1" t="e">
        <f t="shared" si="71"/>
        <v>#REF!</v>
      </c>
      <c r="D851" s="1" t="e">
        <f t="shared" si="72"/>
        <v>#REF!</v>
      </c>
      <c r="E851" s="2" t="e">
        <f t="shared" si="73"/>
        <v>#REF!</v>
      </c>
      <c r="F851" s="3" t="e">
        <f t="shared" si="74"/>
        <v>#REF!</v>
      </c>
    </row>
    <row r="852" spans="1:6">
      <c r="A852" t="e">
        <f>Updates!#REF!</f>
        <v>#REF!</v>
      </c>
      <c r="B852" t="e">
        <f t="shared" si="70"/>
        <v>#REF!</v>
      </c>
      <c r="C852" s="1" t="e">
        <f t="shared" si="71"/>
        <v>#REF!</v>
      </c>
      <c r="D852" s="1" t="e">
        <f t="shared" si="72"/>
        <v>#REF!</v>
      </c>
      <c r="E852" s="2" t="e">
        <f t="shared" si="73"/>
        <v>#REF!</v>
      </c>
      <c r="F852" s="3" t="e">
        <f t="shared" si="74"/>
        <v>#REF!</v>
      </c>
    </row>
    <row r="853" spans="1:6">
      <c r="A853" t="e">
        <f>Updates!#REF!</f>
        <v>#REF!</v>
      </c>
      <c r="B853" t="e">
        <f t="shared" si="70"/>
        <v>#REF!</v>
      </c>
      <c r="C853" s="1" t="e">
        <f t="shared" si="71"/>
        <v>#REF!</v>
      </c>
      <c r="D853" s="1" t="e">
        <f t="shared" si="72"/>
        <v>#REF!</v>
      </c>
      <c r="E853" s="2" t="e">
        <f t="shared" si="73"/>
        <v>#REF!</v>
      </c>
      <c r="F853" s="3" t="e">
        <f t="shared" si="74"/>
        <v>#REF!</v>
      </c>
    </row>
    <row r="854" spans="1:6">
      <c r="A854" t="e">
        <f>Updates!#REF!</f>
        <v>#REF!</v>
      </c>
      <c r="B854" t="e">
        <f t="shared" si="70"/>
        <v>#REF!</v>
      </c>
      <c r="C854" s="1" t="e">
        <f t="shared" si="71"/>
        <v>#REF!</v>
      </c>
      <c r="D854" s="1" t="e">
        <f t="shared" si="72"/>
        <v>#REF!</v>
      </c>
      <c r="E854" s="2" t="e">
        <f t="shared" si="73"/>
        <v>#REF!</v>
      </c>
      <c r="F854" s="3" t="e">
        <f t="shared" si="74"/>
        <v>#REF!</v>
      </c>
    </row>
    <row r="855" spans="1:6">
      <c r="A855" t="e">
        <f>Updates!#REF!</f>
        <v>#REF!</v>
      </c>
      <c r="B855" t="e">
        <f t="shared" si="70"/>
        <v>#REF!</v>
      </c>
      <c r="C855" s="1" t="e">
        <f t="shared" si="71"/>
        <v>#REF!</v>
      </c>
      <c r="D855" s="1" t="e">
        <f t="shared" si="72"/>
        <v>#REF!</v>
      </c>
      <c r="E855" s="2" t="e">
        <f t="shared" si="73"/>
        <v>#REF!</v>
      </c>
      <c r="F855" s="3" t="e">
        <f t="shared" si="74"/>
        <v>#REF!</v>
      </c>
    </row>
    <row r="856" spans="1:6">
      <c r="A856" t="e">
        <f>Updates!#REF!</f>
        <v>#REF!</v>
      </c>
      <c r="B856" t="e">
        <f t="shared" si="70"/>
        <v>#REF!</v>
      </c>
      <c r="C856" s="1" t="e">
        <f t="shared" si="71"/>
        <v>#REF!</v>
      </c>
      <c r="D856" s="1" t="e">
        <f t="shared" si="72"/>
        <v>#REF!</v>
      </c>
      <c r="E856" s="2" t="e">
        <f t="shared" si="73"/>
        <v>#REF!</v>
      </c>
      <c r="F856" s="3" t="e">
        <f t="shared" si="74"/>
        <v>#REF!</v>
      </c>
    </row>
    <row r="857" spans="1:6">
      <c r="A857" t="e">
        <f>Updates!#REF!</f>
        <v>#REF!</v>
      </c>
      <c r="B857" t="e">
        <f t="shared" si="70"/>
        <v>#REF!</v>
      </c>
      <c r="C857" s="1" t="e">
        <f t="shared" si="71"/>
        <v>#REF!</v>
      </c>
      <c r="D857" s="1" t="e">
        <f t="shared" si="72"/>
        <v>#REF!</v>
      </c>
      <c r="E857" s="2" t="e">
        <f t="shared" si="73"/>
        <v>#REF!</v>
      </c>
      <c r="F857" s="3" t="e">
        <f t="shared" si="74"/>
        <v>#REF!</v>
      </c>
    </row>
    <row r="858" spans="1:6">
      <c r="A858" t="e">
        <f>Updates!#REF!</f>
        <v>#REF!</v>
      </c>
      <c r="B858" t="e">
        <f t="shared" si="70"/>
        <v>#REF!</v>
      </c>
      <c r="C858" s="1" t="e">
        <f t="shared" si="71"/>
        <v>#REF!</v>
      </c>
      <c r="D858" s="1" t="e">
        <f t="shared" si="72"/>
        <v>#REF!</v>
      </c>
      <c r="E858" s="2" t="e">
        <f t="shared" si="73"/>
        <v>#REF!</v>
      </c>
      <c r="F858" s="3" t="e">
        <f t="shared" si="74"/>
        <v>#REF!</v>
      </c>
    </row>
    <row r="859" spans="1:6">
      <c r="A859" t="e">
        <f>Updates!#REF!</f>
        <v>#REF!</v>
      </c>
      <c r="B859" t="e">
        <f t="shared" si="70"/>
        <v>#REF!</v>
      </c>
      <c r="C859" s="1" t="e">
        <f t="shared" si="71"/>
        <v>#REF!</v>
      </c>
      <c r="D859" s="1" t="e">
        <f t="shared" si="72"/>
        <v>#REF!</v>
      </c>
      <c r="E859" s="2" t="e">
        <f t="shared" si="73"/>
        <v>#REF!</v>
      </c>
      <c r="F859" s="3" t="e">
        <f t="shared" si="74"/>
        <v>#REF!</v>
      </c>
    </row>
    <row r="860" spans="1:6">
      <c r="A860" t="e">
        <f>Updates!#REF!</f>
        <v>#REF!</v>
      </c>
      <c r="B860" t="e">
        <f t="shared" si="70"/>
        <v>#REF!</v>
      </c>
      <c r="C860" s="1" t="e">
        <f t="shared" si="71"/>
        <v>#REF!</v>
      </c>
      <c r="D860" s="1" t="e">
        <f t="shared" si="72"/>
        <v>#REF!</v>
      </c>
      <c r="E860" s="2" t="e">
        <f t="shared" si="73"/>
        <v>#REF!</v>
      </c>
      <c r="F860" s="3" t="e">
        <f t="shared" si="74"/>
        <v>#REF!</v>
      </c>
    </row>
    <row r="861" spans="1:6">
      <c r="A861" t="e">
        <f>Updates!#REF!</f>
        <v>#REF!</v>
      </c>
      <c r="B861" t="e">
        <f t="shared" si="70"/>
        <v>#REF!</v>
      </c>
      <c r="C861" s="1" t="e">
        <f t="shared" si="71"/>
        <v>#REF!</v>
      </c>
      <c r="D861" s="1" t="e">
        <f t="shared" si="72"/>
        <v>#REF!</v>
      </c>
      <c r="E861" s="2" t="e">
        <f t="shared" si="73"/>
        <v>#REF!</v>
      </c>
      <c r="F861" s="3" t="e">
        <f t="shared" si="74"/>
        <v>#REF!</v>
      </c>
    </row>
    <row r="862" spans="1:6">
      <c r="A862" t="e">
        <f>Updates!#REF!</f>
        <v>#REF!</v>
      </c>
      <c r="B862" t="e">
        <f t="shared" si="70"/>
        <v>#REF!</v>
      </c>
      <c r="C862" s="1" t="e">
        <f t="shared" si="71"/>
        <v>#REF!</v>
      </c>
      <c r="D862" s="1" t="e">
        <f t="shared" si="72"/>
        <v>#REF!</v>
      </c>
      <c r="E862" s="2" t="e">
        <f t="shared" si="73"/>
        <v>#REF!</v>
      </c>
      <c r="F862" s="3" t="e">
        <f t="shared" si="74"/>
        <v>#REF!</v>
      </c>
    </row>
    <row r="863" spans="1:6">
      <c r="A863" t="e">
        <f>Updates!#REF!</f>
        <v>#REF!</v>
      </c>
      <c r="B863" t="e">
        <f t="shared" si="70"/>
        <v>#REF!</v>
      </c>
      <c r="C863" s="1" t="e">
        <f t="shared" si="71"/>
        <v>#REF!</v>
      </c>
      <c r="D863" s="1" t="e">
        <f t="shared" si="72"/>
        <v>#REF!</v>
      </c>
      <c r="E863" s="2" t="e">
        <f t="shared" si="73"/>
        <v>#REF!</v>
      </c>
      <c r="F863" s="3" t="e">
        <f t="shared" si="74"/>
        <v>#REF!</v>
      </c>
    </row>
    <row r="864" spans="1:6">
      <c r="A864" t="e">
        <f>Updates!#REF!</f>
        <v>#REF!</v>
      </c>
      <c r="B864" t="e">
        <f t="shared" si="70"/>
        <v>#REF!</v>
      </c>
      <c r="C864" s="1" t="e">
        <f t="shared" si="71"/>
        <v>#REF!</v>
      </c>
      <c r="D864" s="1" t="e">
        <f t="shared" si="72"/>
        <v>#REF!</v>
      </c>
      <c r="E864" s="2" t="e">
        <f t="shared" si="73"/>
        <v>#REF!</v>
      </c>
      <c r="F864" s="3" t="e">
        <f t="shared" si="74"/>
        <v>#REF!</v>
      </c>
    </row>
    <row r="865" spans="1:6">
      <c r="A865" t="e">
        <f>Updates!#REF!</f>
        <v>#REF!</v>
      </c>
      <c r="B865" t="e">
        <f t="shared" si="70"/>
        <v>#REF!</v>
      </c>
      <c r="C865" s="1" t="e">
        <f t="shared" si="71"/>
        <v>#REF!</v>
      </c>
      <c r="D865" s="1" t="e">
        <f t="shared" si="72"/>
        <v>#REF!</v>
      </c>
      <c r="E865" s="2" t="e">
        <f t="shared" si="73"/>
        <v>#REF!</v>
      </c>
      <c r="F865" s="3" t="e">
        <f t="shared" si="74"/>
        <v>#REF!</v>
      </c>
    </row>
    <row r="866" spans="1:6">
      <c r="A866" t="e">
        <f>Updates!#REF!</f>
        <v>#REF!</v>
      </c>
      <c r="B866" t="e">
        <f t="shared" si="70"/>
        <v>#REF!</v>
      </c>
      <c r="C866" s="1" t="e">
        <f t="shared" si="71"/>
        <v>#REF!</v>
      </c>
      <c r="D866" s="1" t="e">
        <f t="shared" si="72"/>
        <v>#REF!</v>
      </c>
      <c r="E866" s="2" t="e">
        <f t="shared" si="73"/>
        <v>#REF!</v>
      </c>
      <c r="F866" s="3" t="e">
        <f t="shared" si="74"/>
        <v>#REF!</v>
      </c>
    </row>
    <row r="867" spans="1:6">
      <c r="A867" t="e">
        <f>Updates!#REF!</f>
        <v>#REF!</v>
      </c>
      <c r="B867" t="e">
        <f t="shared" si="70"/>
        <v>#REF!</v>
      </c>
      <c r="C867" s="1" t="e">
        <f t="shared" si="71"/>
        <v>#REF!</v>
      </c>
      <c r="D867" s="1" t="e">
        <f t="shared" si="72"/>
        <v>#REF!</v>
      </c>
      <c r="E867" s="2" t="e">
        <f t="shared" si="73"/>
        <v>#REF!</v>
      </c>
      <c r="F867" s="3" t="e">
        <f t="shared" si="74"/>
        <v>#REF!</v>
      </c>
    </row>
    <row r="868" spans="1:6">
      <c r="A868" t="e">
        <f>Updates!#REF!</f>
        <v>#REF!</v>
      </c>
      <c r="B868" t="e">
        <f t="shared" si="70"/>
        <v>#REF!</v>
      </c>
      <c r="C868" s="1" t="e">
        <f t="shared" si="71"/>
        <v>#REF!</v>
      </c>
      <c r="D868" s="1" t="e">
        <f t="shared" si="72"/>
        <v>#REF!</v>
      </c>
      <c r="E868" s="2" t="e">
        <f t="shared" si="73"/>
        <v>#REF!</v>
      </c>
      <c r="F868" s="3" t="e">
        <f t="shared" si="74"/>
        <v>#REF!</v>
      </c>
    </row>
    <row r="869" spans="1:6">
      <c r="A869" t="e">
        <f>Updates!#REF!</f>
        <v>#REF!</v>
      </c>
      <c r="B869" t="e">
        <f t="shared" si="70"/>
        <v>#REF!</v>
      </c>
      <c r="C869" s="1" t="e">
        <f t="shared" si="71"/>
        <v>#REF!</v>
      </c>
      <c r="D869" s="1" t="e">
        <f t="shared" si="72"/>
        <v>#REF!</v>
      </c>
      <c r="E869" s="2" t="e">
        <f t="shared" si="73"/>
        <v>#REF!</v>
      </c>
      <c r="F869" s="3" t="e">
        <f t="shared" si="74"/>
        <v>#REF!</v>
      </c>
    </row>
    <row r="870" spans="1:6">
      <c r="A870" t="e">
        <f>Updates!#REF!</f>
        <v>#REF!</v>
      </c>
      <c r="B870" t="e">
        <f t="shared" si="70"/>
        <v>#REF!</v>
      </c>
      <c r="C870" s="1" t="e">
        <f t="shared" si="71"/>
        <v>#REF!</v>
      </c>
      <c r="D870" s="1" t="e">
        <f t="shared" si="72"/>
        <v>#REF!</v>
      </c>
      <c r="E870" s="2" t="e">
        <f t="shared" si="73"/>
        <v>#REF!</v>
      </c>
      <c r="F870" s="3" t="e">
        <f t="shared" si="74"/>
        <v>#REF!</v>
      </c>
    </row>
    <row r="871" spans="1:6">
      <c r="A871" t="e">
        <f>Updates!#REF!</f>
        <v>#REF!</v>
      </c>
      <c r="B871" t="e">
        <f t="shared" si="70"/>
        <v>#REF!</v>
      </c>
      <c r="C871" s="1" t="e">
        <f t="shared" si="71"/>
        <v>#REF!</v>
      </c>
      <c r="D871" s="1" t="e">
        <f t="shared" si="72"/>
        <v>#REF!</v>
      </c>
      <c r="E871" s="2" t="e">
        <f t="shared" si="73"/>
        <v>#REF!</v>
      </c>
      <c r="F871" s="3" t="e">
        <f t="shared" si="74"/>
        <v>#REF!</v>
      </c>
    </row>
    <row r="872" spans="1:6">
      <c r="A872" t="e">
        <f>Updates!#REF!</f>
        <v>#REF!</v>
      </c>
      <c r="B872" t="e">
        <f t="shared" si="70"/>
        <v>#REF!</v>
      </c>
      <c r="C872" s="1" t="e">
        <f t="shared" si="71"/>
        <v>#REF!</v>
      </c>
      <c r="D872" s="1" t="e">
        <f t="shared" si="72"/>
        <v>#REF!</v>
      </c>
      <c r="E872" s="2" t="e">
        <f t="shared" si="73"/>
        <v>#REF!</v>
      </c>
      <c r="F872" s="3" t="e">
        <f t="shared" si="74"/>
        <v>#REF!</v>
      </c>
    </row>
    <row r="873" spans="1:6">
      <c r="A873" t="e">
        <f>Updates!#REF!</f>
        <v>#REF!</v>
      </c>
      <c r="B873" t="e">
        <f t="shared" si="70"/>
        <v>#REF!</v>
      </c>
      <c r="C873" s="1" t="e">
        <f t="shared" si="71"/>
        <v>#REF!</v>
      </c>
      <c r="D873" s="1" t="e">
        <f t="shared" si="72"/>
        <v>#REF!</v>
      </c>
      <c r="E873" s="2" t="e">
        <f t="shared" si="73"/>
        <v>#REF!</v>
      </c>
      <c r="F873" s="3" t="e">
        <f t="shared" si="74"/>
        <v>#REF!</v>
      </c>
    </row>
    <row r="874" spans="1:6">
      <c r="A874" t="e">
        <f>Updates!#REF!</f>
        <v>#REF!</v>
      </c>
      <c r="B874" t="e">
        <f t="shared" si="70"/>
        <v>#REF!</v>
      </c>
      <c r="C874" s="1" t="e">
        <f t="shared" si="71"/>
        <v>#REF!</v>
      </c>
      <c r="D874" s="1" t="e">
        <f t="shared" si="72"/>
        <v>#REF!</v>
      </c>
      <c r="E874" s="2" t="e">
        <f t="shared" si="73"/>
        <v>#REF!</v>
      </c>
      <c r="F874" s="3" t="e">
        <f t="shared" si="74"/>
        <v>#REF!</v>
      </c>
    </row>
    <row r="875" spans="1:6">
      <c r="A875" t="e">
        <f>Updates!#REF!</f>
        <v>#REF!</v>
      </c>
      <c r="B875" t="e">
        <f t="shared" si="70"/>
        <v>#REF!</v>
      </c>
      <c r="C875" s="1" t="e">
        <f t="shared" si="71"/>
        <v>#REF!</v>
      </c>
      <c r="D875" s="1" t="e">
        <f t="shared" si="72"/>
        <v>#REF!</v>
      </c>
      <c r="E875" s="2" t="e">
        <f t="shared" si="73"/>
        <v>#REF!</v>
      </c>
      <c r="F875" s="3" t="e">
        <f t="shared" si="74"/>
        <v>#REF!</v>
      </c>
    </row>
    <row r="876" spans="1:6">
      <c r="A876" t="e">
        <f>Updates!#REF!</f>
        <v>#REF!</v>
      </c>
      <c r="B876" t="e">
        <f t="shared" si="70"/>
        <v>#REF!</v>
      </c>
      <c r="C876" s="1" t="e">
        <f t="shared" si="71"/>
        <v>#REF!</v>
      </c>
      <c r="D876" s="1" t="e">
        <f t="shared" si="72"/>
        <v>#REF!</v>
      </c>
      <c r="E876" s="2" t="e">
        <f t="shared" si="73"/>
        <v>#REF!</v>
      </c>
      <c r="F876" s="3" t="e">
        <f t="shared" si="74"/>
        <v>#REF!</v>
      </c>
    </row>
    <row r="877" spans="1:6">
      <c r="A877" t="e">
        <f>Updates!#REF!</f>
        <v>#REF!</v>
      </c>
      <c r="B877" t="e">
        <f t="shared" si="70"/>
        <v>#REF!</v>
      </c>
      <c r="C877" s="1" t="e">
        <f t="shared" si="71"/>
        <v>#REF!</v>
      </c>
      <c r="D877" s="1" t="e">
        <f t="shared" si="72"/>
        <v>#REF!</v>
      </c>
      <c r="E877" s="2" t="e">
        <f t="shared" si="73"/>
        <v>#REF!</v>
      </c>
      <c r="F877" s="3" t="e">
        <f t="shared" si="74"/>
        <v>#REF!</v>
      </c>
    </row>
    <row r="878" spans="1:6">
      <c r="A878" t="e">
        <f>Updates!#REF!</f>
        <v>#REF!</v>
      </c>
      <c r="B878" t="e">
        <f t="shared" si="70"/>
        <v>#REF!</v>
      </c>
      <c r="C878" s="1" t="e">
        <f t="shared" si="71"/>
        <v>#REF!</v>
      </c>
      <c r="D878" s="1" t="e">
        <f t="shared" si="72"/>
        <v>#REF!</v>
      </c>
      <c r="E878" s="2" t="e">
        <f t="shared" si="73"/>
        <v>#REF!</v>
      </c>
      <c r="F878" s="3" t="e">
        <f t="shared" si="74"/>
        <v>#REF!</v>
      </c>
    </row>
    <row r="879" spans="1:6">
      <c r="A879" t="e">
        <f>Updates!#REF!</f>
        <v>#REF!</v>
      </c>
      <c r="B879" t="e">
        <f t="shared" si="70"/>
        <v>#REF!</v>
      </c>
      <c r="C879" s="1" t="e">
        <f t="shared" si="71"/>
        <v>#REF!</v>
      </c>
      <c r="D879" s="1" t="e">
        <f t="shared" si="72"/>
        <v>#REF!</v>
      </c>
      <c r="E879" s="2" t="e">
        <f t="shared" si="73"/>
        <v>#REF!</v>
      </c>
      <c r="F879" s="3" t="e">
        <f t="shared" si="74"/>
        <v>#REF!</v>
      </c>
    </row>
    <row r="880" spans="1:6">
      <c r="A880" t="e">
        <f>Updates!#REF!</f>
        <v>#REF!</v>
      </c>
      <c r="B880" t="e">
        <f t="shared" si="70"/>
        <v>#REF!</v>
      </c>
      <c r="C880" s="1" t="e">
        <f t="shared" si="71"/>
        <v>#REF!</v>
      </c>
      <c r="D880" s="1" t="e">
        <f t="shared" si="72"/>
        <v>#REF!</v>
      </c>
      <c r="E880" s="2" t="e">
        <f t="shared" si="73"/>
        <v>#REF!</v>
      </c>
      <c r="F880" s="3" t="e">
        <f t="shared" si="74"/>
        <v>#REF!</v>
      </c>
    </row>
    <row r="881" spans="1:6">
      <c r="A881" t="e">
        <f>Updates!#REF!</f>
        <v>#REF!</v>
      </c>
      <c r="B881" t="e">
        <f t="shared" si="70"/>
        <v>#REF!</v>
      </c>
      <c r="C881" s="1" t="e">
        <f t="shared" si="71"/>
        <v>#REF!</v>
      </c>
      <c r="D881" s="1" t="e">
        <f t="shared" si="72"/>
        <v>#REF!</v>
      </c>
      <c r="E881" s="2" t="e">
        <f t="shared" si="73"/>
        <v>#REF!</v>
      </c>
      <c r="F881" s="3" t="e">
        <f t="shared" si="74"/>
        <v>#REF!</v>
      </c>
    </row>
    <row r="882" spans="1:6">
      <c r="A882" t="e">
        <f>Updates!#REF!</f>
        <v>#REF!</v>
      </c>
      <c r="B882" t="e">
        <f t="shared" si="70"/>
        <v>#REF!</v>
      </c>
      <c r="C882" s="1" t="e">
        <f t="shared" si="71"/>
        <v>#REF!</v>
      </c>
      <c r="D882" s="1" t="e">
        <f t="shared" si="72"/>
        <v>#REF!</v>
      </c>
      <c r="E882" s="2" t="e">
        <f t="shared" si="73"/>
        <v>#REF!</v>
      </c>
      <c r="F882" s="3" t="e">
        <f t="shared" si="74"/>
        <v>#REF!</v>
      </c>
    </row>
    <row r="883" spans="1:6">
      <c r="A883" t="e">
        <f>Updates!#REF!</f>
        <v>#REF!</v>
      </c>
      <c r="B883" t="e">
        <f t="shared" si="70"/>
        <v>#REF!</v>
      </c>
      <c r="C883" s="1" t="e">
        <f t="shared" si="71"/>
        <v>#REF!</v>
      </c>
      <c r="D883" s="1" t="e">
        <f t="shared" si="72"/>
        <v>#REF!</v>
      </c>
      <c r="E883" s="2" t="e">
        <f t="shared" si="73"/>
        <v>#REF!</v>
      </c>
      <c r="F883" s="3" t="e">
        <f t="shared" si="74"/>
        <v>#REF!</v>
      </c>
    </row>
    <row r="884" spans="1:6">
      <c r="A884" t="e">
        <f>Updates!#REF!</f>
        <v>#REF!</v>
      </c>
      <c r="B884" t="e">
        <f t="shared" si="70"/>
        <v>#REF!</v>
      </c>
      <c r="C884" s="1" t="e">
        <f t="shared" si="71"/>
        <v>#REF!</v>
      </c>
      <c r="D884" s="1" t="e">
        <f t="shared" si="72"/>
        <v>#REF!</v>
      </c>
      <c r="E884" s="2" t="e">
        <f t="shared" si="73"/>
        <v>#REF!</v>
      </c>
      <c r="F884" s="3" t="e">
        <f t="shared" si="74"/>
        <v>#REF!</v>
      </c>
    </row>
    <row r="885" spans="1:6">
      <c r="A885" t="e">
        <f>Updates!#REF!</f>
        <v>#REF!</v>
      </c>
      <c r="B885" t="e">
        <f t="shared" si="70"/>
        <v>#REF!</v>
      </c>
      <c r="C885" s="1" t="e">
        <f t="shared" si="71"/>
        <v>#REF!</v>
      </c>
      <c r="D885" s="1" t="e">
        <f t="shared" si="72"/>
        <v>#REF!</v>
      </c>
      <c r="E885" s="2" t="e">
        <f t="shared" si="73"/>
        <v>#REF!</v>
      </c>
      <c r="F885" s="3" t="e">
        <f t="shared" si="74"/>
        <v>#REF!</v>
      </c>
    </row>
    <row r="886" spans="1:6">
      <c r="A886" t="e">
        <f>Updates!#REF!</f>
        <v>#REF!</v>
      </c>
      <c r="B886" t="e">
        <f t="shared" si="70"/>
        <v>#REF!</v>
      </c>
      <c r="C886" s="1" t="e">
        <f t="shared" si="71"/>
        <v>#REF!</v>
      </c>
      <c r="D886" s="1" t="e">
        <f t="shared" si="72"/>
        <v>#REF!</v>
      </c>
      <c r="E886" s="2" t="e">
        <f t="shared" si="73"/>
        <v>#REF!</v>
      </c>
      <c r="F886" s="3" t="e">
        <f t="shared" si="74"/>
        <v>#REF!</v>
      </c>
    </row>
    <row r="887" spans="1:6">
      <c r="A887" t="e">
        <f>Updates!#REF!</f>
        <v>#REF!</v>
      </c>
      <c r="B887" t="e">
        <f t="shared" si="70"/>
        <v>#REF!</v>
      </c>
      <c r="C887" s="1" t="e">
        <f t="shared" si="71"/>
        <v>#REF!</v>
      </c>
      <c r="D887" s="1" t="e">
        <f t="shared" si="72"/>
        <v>#REF!</v>
      </c>
      <c r="E887" s="2" t="e">
        <f t="shared" si="73"/>
        <v>#REF!</v>
      </c>
      <c r="F887" s="3" t="e">
        <f t="shared" si="74"/>
        <v>#REF!</v>
      </c>
    </row>
    <row r="888" spans="1:6">
      <c r="A888" t="e">
        <f>Updates!#REF!</f>
        <v>#REF!</v>
      </c>
      <c r="B888" t="e">
        <f t="shared" si="70"/>
        <v>#REF!</v>
      </c>
      <c r="C888" s="1" t="e">
        <f t="shared" si="71"/>
        <v>#REF!</v>
      </c>
      <c r="D888" s="1" t="e">
        <f t="shared" si="72"/>
        <v>#REF!</v>
      </c>
      <c r="E888" s="2" t="e">
        <f t="shared" si="73"/>
        <v>#REF!</v>
      </c>
      <c r="F888" s="3" t="e">
        <f t="shared" si="74"/>
        <v>#REF!</v>
      </c>
    </row>
    <row r="889" spans="1:6">
      <c r="A889" t="e">
        <f>Updates!#REF!</f>
        <v>#REF!</v>
      </c>
      <c r="B889" t="e">
        <f t="shared" si="70"/>
        <v>#REF!</v>
      </c>
      <c r="C889" s="1" t="e">
        <f t="shared" si="71"/>
        <v>#REF!</v>
      </c>
      <c r="D889" s="1" t="e">
        <f t="shared" si="72"/>
        <v>#REF!</v>
      </c>
      <c r="E889" s="2" t="e">
        <f t="shared" si="73"/>
        <v>#REF!</v>
      </c>
      <c r="F889" s="3" t="e">
        <f t="shared" si="74"/>
        <v>#REF!</v>
      </c>
    </row>
    <row r="890" spans="1:6">
      <c r="A890" t="e">
        <f>Updates!#REF!</f>
        <v>#REF!</v>
      </c>
      <c r="B890" t="e">
        <f t="shared" si="70"/>
        <v>#REF!</v>
      </c>
      <c r="C890" s="1" t="e">
        <f t="shared" si="71"/>
        <v>#REF!</v>
      </c>
      <c r="D890" s="1" t="e">
        <f t="shared" si="72"/>
        <v>#REF!</v>
      </c>
      <c r="E890" s="2" t="e">
        <f t="shared" si="73"/>
        <v>#REF!</v>
      </c>
      <c r="F890" s="3" t="e">
        <f t="shared" si="74"/>
        <v>#REF!</v>
      </c>
    </row>
    <row r="891" spans="1:6">
      <c r="A891" t="e">
        <f>Updates!#REF!</f>
        <v>#REF!</v>
      </c>
      <c r="B891" t="e">
        <f t="shared" si="70"/>
        <v>#REF!</v>
      </c>
      <c r="C891" s="1" t="e">
        <f t="shared" si="71"/>
        <v>#REF!</v>
      </c>
      <c r="D891" s="1" t="e">
        <f t="shared" si="72"/>
        <v>#REF!</v>
      </c>
      <c r="E891" s="2" t="e">
        <f t="shared" si="73"/>
        <v>#REF!</v>
      </c>
      <c r="F891" s="3" t="e">
        <f t="shared" si="74"/>
        <v>#REF!</v>
      </c>
    </row>
    <row r="892" spans="1:6">
      <c r="A892" t="e">
        <f>Updates!#REF!</f>
        <v>#REF!</v>
      </c>
      <c r="B892" t="e">
        <f t="shared" si="70"/>
        <v>#REF!</v>
      </c>
      <c r="C892" s="1" t="e">
        <f t="shared" si="71"/>
        <v>#REF!</v>
      </c>
      <c r="D892" s="1" t="e">
        <f t="shared" si="72"/>
        <v>#REF!</v>
      </c>
      <c r="E892" s="2" t="e">
        <f t="shared" si="73"/>
        <v>#REF!</v>
      </c>
      <c r="F892" s="3" t="e">
        <f t="shared" si="74"/>
        <v>#REF!</v>
      </c>
    </row>
    <row r="893" spans="1:6">
      <c r="A893" t="e">
        <f>Updates!#REF!</f>
        <v>#REF!</v>
      </c>
      <c r="B893" t="e">
        <f t="shared" si="70"/>
        <v>#REF!</v>
      </c>
      <c r="C893" s="1" t="e">
        <f t="shared" si="71"/>
        <v>#REF!</v>
      </c>
      <c r="D893" s="1" t="e">
        <f t="shared" si="72"/>
        <v>#REF!</v>
      </c>
      <c r="E893" s="2" t="e">
        <f t="shared" si="73"/>
        <v>#REF!</v>
      </c>
      <c r="F893" s="3" t="e">
        <f t="shared" si="74"/>
        <v>#REF!</v>
      </c>
    </row>
    <row r="894" spans="1:6">
      <c r="A894" t="e">
        <f>Updates!#REF!</f>
        <v>#REF!</v>
      </c>
      <c r="B894" t="e">
        <f t="shared" si="70"/>
        <v>#REF!</v>
      </c>
      <c r="C894" s="1" t="e">
        <f t="shared" si="71"/>
        <v>#REF!</v>
      </c>
      <c r="D894" s="1" t="e">
        <f t="shared" si="72"/>
        <v>#REF!</v>
      </c>
      <c r="E894" s="2" t="e">
        <f t="shared" si="73"/>
        <v>#REF!</v>
      </c>
      <c r="F894" s="3" t="e">
        <f t="shared" si="74"/>
        <v>#REF!</v>
      </c>
    </row>
    <row r="895" spans="1:6">
      <c r="A895" t="e">
        <f>Updates!#REF!</f>
        <v>#REF!</v>
      </c>
      <c r="B895" t="e">
        <f t="shared" si="70"/>
        <v>#REF!</v>
      </c>
      <c r="C895" s="1" t="e">
        <f t="shared" si="71"/>
        <v>#REF!</v>
      </c>
      <c r="D895" s="1" t="e">
        <f t="shared" si="72"/>
        <v>#REF!</v>
      </c>
      <c r="E895" s="2" t="e">
        <f t="shared" si="73"/>
        <v>#REF!</v>
      </c>
      <c r="F895" s="3" t="e">
        <f t="shared" si="74"/>
        <v>#REF!</v>
      </c>
    </row>
    <row r="896" spans="1:6">
      <c r="A896" t="e">
        <f>Updates!#REF!</f>
        <v>#REF!</v>
      </c>
      <c r="B896" t="e">
        <f t="shared" si="70"/>
        <v>#REF!</v>
      </c>
      <c r="C896" s="1" t="e">
        <f t="shared" si="71"/>
        <v>#REF!</v>
      </c>
      <c r="D896" s="1" t="e">
        <f t="shared" si="72"/>
        <v>#REF!</v>
      </c>
      <c r="E896" s="2" t="e">
        <f t="shared" si="73"/>
        <v>#REF!</v>
      </c>
      <c r="F896" s="3" t="e">
        <f t="shared" si="74"/>
        <v>#REF!</v>
      </c>
    </row>
    <row r="897" spans="1:6">
      <c r="A897" t="e">
        <f>Updates!#REF!</f>
        <v>#REF!</v>
      </c>
      <c r="B897" t="e">
        <f t="shared" si="70"/>
        <v>#REF!</v>
      </c>
      <c r="C897" s="1" t="e">
        <f t="shared" si="71"/>
        <v>#REF!</v>
      </c>
      <c r="D897" s="1" t="e">
        <f t="shared" si="72"/>
        <v>#REF!</v>
      </c>
      <c r="E897" s="2" t="e">
        <f t="shared" si="73"/>
        <v>#REF!</v>
      </c>
      <c r="F897" s="3" t="e">
        <f t="shared" si="74"/>
        <v>#REF!</v>
      </c>
    </row>
    <row r="898" spans="1:6">
      <c r="A898" t="e">
        <f>Updates!#REF!</f>
        <v>#REF!</v>
      </c>
      <c r="B898" t="e">
        <f t="shared" si="70"/>
        <v>#REF!</v>
      </c>
      <c r="C898" s="1" t="e">
        <f t="shared" si="71"/>
        <v>#REF!</v>
      </c>
      <c r="D898" s="1" t="e">
        <f t="shared" si="72"/>
        <v>#REF!</v>
      </c>
      <c r="E898" s="2" t="e">
        <f t="shared" si="73"/>
        <v>#REF!</v>
      </c>
      <c r="F898" s="3" t="e">
        <f t="shared" si="74"/>
        <v>#REF!</v>
      </c>
    </row>
    <row r="899" spans="1:6">
      <c r="A899" t="e">
        <f>Updates!#REF!</f>
        <v>#REF!</v>
      </c>
      <c r="B899" t="e">
        <f t="shared" si="70"/>
        <v>#REF!</v>
      </c>
      <c r="C899" s="1" t="e">
        <f t="shared" si="71"/>
        <v>#REF!</v>
      </c>
      <c r="D899" s="1" t="e">
        <f t="shared" si="72"/>
        <v>#REF!</v>
      </c>
      <c r="E899" s="2" t="e">
        <f t="shared" si="73"/>
        <v>#REF!</v>
      </c>
      <c r="F899" s="3" t="e">
        <f t="shared" si="74"/>
        <v>#REF!</v>
      </c>
    </row>
    <row r="900" spans="1:6">
      <c r="A900" t="e">
        <f>Updates!#REF!</f>
        <v>#REF!</v>
      </c>
      <c r="B900" t="e">
        <f t="shared" si="70"/>
        <v>#REF!</v>
      </c>
      <c r="C900" s="1" t="e">
        <f t="shared" si="71"/>
        <v>#REF!</v>
      </c>
      <c r="D900" s="1" t="e">
        <f t="shared" si="72"/>
        <v>#REF!</v>
      </c>
      <c r="E900" s="2" t="e">
        <f t="shared" si="73"/>
        <v>#REF!</v>
      </c>
      <c r="F900" s="3" t="e">
        <f t="shared" si="74"/>
        <v>#REF!</v>
      </c>
    </row>
    <row r="901" spans="1:6">
      <c r="A901" t="e">
        <f>Updates!#REF!</f>
        <v>#REF!</v>
      </c>
      <c r="B901" t="e">
        <f t="shared" si="70"/>
        <v>#REF!</v>
      </c>
      <c r="C901" s="1" t="e">
        <f t="shared" si="71"/>
        <v>#REF!</v>
      </c>
      <c r="D901" s="1" t="e">
        <f t="shared" si="72"/>
        <v>#REF!</v>
      </c>
      <c r="E901" s="2" t="e">
        <f t="shared" si="73"/>
        <v>#REF!</v>
      </c>
      <c r="F901" s="3" t="e">
        <f t="shared" si="74"/>
        <v>#REF!</v>
      </c>
    </row>
    <row r="902" spans="1:6">
      <c r="A902" t="e">
        <f>Updates!#REF!</f>
        <v>#REF!</v>
      </c>
      <c r="B902" t="e">
        <f t="shared" si="70"/>
        <v>#REF!</v>
      </c>
      <c r="C902" s="1" t="e">
        <f t="shared" si="71"/>
        <v>#REF!</v>
      </c>
      <c r="D902" s="1" t="e">
        <f t="shared" si="72"/>
        <v>#REF!</v>
      </c>
      <c r="E902" s="2" t="e">
        <f t="shared" si="73"/>
        <v>#REF!</v>
      </c>
      <c r="F902" s="3" t="e">
        <f t="shared" si="74"/>
        <v>#REF!</v>
      </c>
    </row>
    <row r="903" spans="1:6">
      <c r="A903" t="e">
        <f>Updates!#REF!</f>
        <v>#REF!</v>
      </c>
      <c r="B903" t="e">
        <f t="shared" si="70"/>
        <v>#REF!</v>
      </c>
      <c r="C903" s="1" t="e">
        <f t="shared" si="71"/>
        <v>#REF!</v>
      </c>
      <c r="D903" s="1" t="e">
        <f t="shared" si="72"/>
        <v>#REF!</v>
      </c>
      <c r="E903" s="2" t="e">
        <f t="shared" si="73"/>
        <v>#REF!</v>
      </c>
      <c r="F903" s="3" t="e">
        <f t="shared" si="74"/>
        <v>#REF!</v>
      </c>
    </row>
    <row r="904" spans="1:6">
      <c r="A904" t="e">
        <f>Updates!#REF!</f>
        <v>#REF!</v>
      </c>
      <c r="B904" t="e">
        <f t="shared" si="70"/>
        <v>#REF!</v>
      </c>
      <c r="C904" s="1" t="e">
        <f t="shared" si="71"/>
        <v>#REF!</v>
      </c>
      <c r="D904" s="1" t="e">
        <f t="shared" si="72"/>
        <v>#REF!</v>
      </c>
      <c r="E904" s="2" t="e">
        <f t="shared" si="73"/>
        <v>#REF!</v>
      </c>
      <c r="F904" s="3" t="e">
        <f t="shared" si="74"/>
        <v>#REF!</v>
      </c>
    </row>
    <row r="905" spans="1:6">
      <c r="A905" t="e">
        <f>Updates!#REF!</f>
        <v>#REF!</v>
      </c>
      <c r="B905" t="e">
        <f t="shared" si="70"/>
        <v>#REF!</v>
      </c>
      <c r="C905" s="1" t="e">
        <f t="shared" si="71"/>
        <v>#REF!</v>
      </c>
      <c r="D905" s="1" t="e">
        <f t="shared" si="72"/>
        <v>#REF!</v>
      </c>
      <c r="E905" s="2" t="e">
        <f t="shared" si="73"/>
        <v>#REF!</v>
      </c>
      <c r="F905" s="3" t="e">
        <f t="shared" si="74"/>
        <v>#REF!</v>
      </c>
    </row>
    <row r="906" spans="1:6">
      <c r="A906" t="e">
        <f>Updates!#REF!</f>
        <v>#REF!</v>
      </c>
      <c r="B906" t="e">
        <f t="shared" si="70"/>
        <v>#REF!</v>
      </c>
      <c r="C906" s="1" t="e">
        <f t="shared" si="71"/>
        <v>#REF!</v>
      </c>
      <c r="D906" s="1" t="e">
        <f t="shared" si="72"/>
        <v>#REF!</v>
      </c>
      <c r="E906" s="2" t="e">
        <f t="shared" si="73"/>
        <v>#REF!</v>
      </c>
      <c r="F906" s="3" t="e">
        <f t="shared" si="74"/>
        <v>#REF!</v>
      </c>
    </row>
    <row r="907" spans="1:6">
      <c r="A907" t="e">
        <f>Updates!#REF!</f>
        <v>#REF!</v>
      </c>
      <c r="B907" t="e">
        <f t="shared" si="70"/>
        <v>#REF!</v>
      </c>
      <c r="C907" s="1" t="e">
        <f t="shared" si="71"/>
        <v>#REF!</v>
      </c>
      <c r="D907" s="1" t="e">
        <f t="shared" si="72"/>
        <v>#REF!</v>
      </c>
      <c r="E907" s="2" t="e">
        <f t="shared" si="73"/>
        <v>#REF!</v>
      </c>
      <c r="F907" s="3" t="e">
        <f t="shared" si="74"/>
        <v>#REF!</v>
      </c>
    </row>
    <row r="908" spans="1:6">
      <c r="A908" t="e">
        <f>Updates!#REF!</f>
        <v>#REF!</v>
      </c>
      <c r="B908" t="e">
        <f t="shared" si="70"/>
        <v>#REF!</v>
      </c>
      <c r="C908" s="1" t="e">
        <f t="shared" si="71"/>
        <v>#REF!</v>
      </c>
      <c r="D908" s="1" t="e">
        <f t="shared" si="72"/>
        <v>#REF!</v>
      </c>
      <c r="E908" s="2" t="e">
        <f t="shared" si="73"/>
        <v>#REF!</v>
      </c>
      <c r="F908" s="3" t="e">
        <f t="shared" si="74"/>
        <v>#REF!</v>
      </c>
    </row>
    <row r="909" spans="1:6">
      <c r="A909" t="e">
        <f>Updates!#REF!</f>
        <v>#REF!</v>
      </c>
      <c r="B909" t="e">
        <f t="shared" si="70"/>
        <v>#REF!</v>
      </c>
      <c r="C909" s="1" t="e">
        <f t="shared" si="71"/>
        <v>#REF!</v>
      </c>
      <c r="D909" s="1" t="e">
        <f t="shared" si="72"/>
        <v>#REF!</v>
      </c>
      <c r="E909" s="2" t="e">
        <f t="shared" si="73"/>
        <v>#REF!</v>
      </c>
      <c r="F909" s="3" t="e">
        <f t="shared" si="74"/>
        <v>#REF!</v>
      </c>
    </row>
    <row r="910" spans="1:6">
      <c r="A910" t="e">
        <f>Updates!#REF!</f>
        <v>#REF!</v>
      </c>
      <c r="B910" t="e">
        <f t="shared" ref="B910:B973" si="75">LEFT(A910,2)</f>
        <v>#REF!</v>
      </c>
      <c r="C910" s="1" t="e">
        <f t="shared" ref="C910:C973" si="76">RIGHT(A910,LEN(A910)-FIND(" ",A910))</f>
        <v>#REF!</v>
      </c>
      <c r="D910" s="1" t="e">
        <f t="shared" ref="D910:D973" si="77">LEFT(C910,8)</f>
        <v>#REF!</v>
      </c>
      <c r="E910" s="2" t="e">
        <f t="shared" ref="E910:E973" si="78">RIGHT(D910,LEN(D910)-FIND(" ",D910))</f>
        <v>#REF!</v>
      </c>
      <c r="F910" s="3" t="e">
        <f t="shared" ref="F910:F973" si="79">IFERROR(E910,D910)</f>
        <v>#REF!</v>
      </c>
    </row>
    <row r="911" spans="1:6">
      <c r="A911" t="e">
        <f>Updates!#REF!</f>
        <v>#REF!</v>
      </c>
      <c r="B911" t="e">
        <f t="shared" si="75"/>
        <v>#REF!</v>
      </c>
      <c r="C911" s="1" t="e">
        <f t="shared" si="76"/>
        <v>#REF!</v>
      </c>
      <c r="D911" s="1" t="e">
        <f t="shared" si="77"/>
        <v>#REF!</v>
      </c>
      <c r="E911" s="2" t="e">
        <f t="shared" si="78"/>
        <v>#REF!</v>
      </c>
      <c r="F911" s="3" t="e">
        <f t="shared" si="79"/>
        <v>#REF!</v>
      </c>
    </row>
    <row r="912" spans="1:6">
      <c r="A912" t="e">
        <f>Updates!#REF!</f>
        <v>#REF!</v>
      </c>
      <c r="B912" t="e">
        <f t="shared" si="75"/>
        <v>#REF!</v>
      </c>
      <c r="C912" s="1" t="e">
        <f t="shared" si="76"/>
        <v>#REF!</v>
      </c>
      <c r="D912" s="1" t="e">
        <f t="shared" si="77"/>
        <v>#REF!</v>
      </c>
      <c r="E912" s="2" t="e">
        <f t="shared" si="78"/>
        <v>#REF!</v>
      </c>
      <c r="F912" s="3" t="e">
        <f t="shared" si="79"/>
        <v>#REF!</v>
      </c>
    </row>
    <row r="913" spans="1:6">
      <c r="A913" t="e">
        <f>Updates!#REF!</f>
        <v>#REF!</v>
      </c>
      <c r="B913" t="e">
        <f t="shared" si="75"/>
        <v>#REF!</v>
      </c>
      <c r="C913" s="1" t="e">
        <f t="shared" si="76"/>
        <v>#REF!</v>
      </c>
      <c r="D913" s="1" t="e">
        <f t="shared" si="77"/>
        <v>#REF!</v>
      </c>
      <c r="E913" s="2" t="e">
        <f t="shared" si="78"/>
        <v>#REF!</v>
      </c>
      <c r="F913" s="3" t="e">
        <f t="shared" si="79"/>
        <v>#REF!</v>
      </c>
    </row>
    <row r="914" spans="1:6">
      <c r="A914" t="e">
        <f>Updates!#REF!</f>
        <v>#REF!</v>
      </c>
      <c r="B914" t="e">
        <f t="shared" si="75"/>
        <v>#REF!</v>
      </c>
      <c r="C914" s="1" t="e">
        <f t="shared" si="76"/>
        <v>#REF!</v>
      </c>
      <c r="D914" s="1" t="e">
        <f t="shared" si="77"/>
        <v>#REF!</v>
      </c>
      <c r="E914" s="2" t="e">
        <f t="shared" si="78"/>
        <v>#REF!</v>
      </c>
      <c r="F914" s="3" t="e">
        <f t="shared" si="79"/>
        <v>#REF!</v>
      </c>
    </row>
    <row r="915" spans="1:6">
      <c r="A915" t="e">
        <f>Updates!#REF!</f>
        <v>#REF!</v>
      </c>
      <c r="B915" t="e">
        <f t="shared" si="75"/>
        <v>#REF!</v>
      </c>
      <c r="C915" s="1" t="e">
        <f t="shared" si="76"/>
        <v>#REF!</v>
      </c>
      <c r="D915" s="1" t="e">
        <f t="shared" si="77"/>
        <v>#REF!</v>
      </c>
      <c r="E915" s="2" t="e">
        <f t="shared" si="78"/>
        <v>#REF!</v>
      </c>
      <c r="F915" s="3" t="e">
        <f t="shared" si="79"/>
        <v>#REF!</v>
      </c>
    </row>
    <row r="916" spans="1:6">
      <c r="A916" t="e">
        <f>Updates!#REF!</f>
        <v>#REF!</v>
      </c>
      <c r="B916" t="e">
        <f t="shared" si="75"/>
        <v>#REF!</v>
      </c>
      <c r="C916" s="1" t="e">
        <f t="shared" si="76"/>
        <v>#REF!</v>
      </c>
      <c r="D916" s="1" t="e">
        <f t="shared" si="77"/>
        <v>#REF!</v>
      </c>
      <c r="E916" s="2" t="e">
        <f t="shared" si="78"/>
        <v>#REF!</v>
      </c>
      <c r="F916" s="3" t="e">
        <f t="shared" si="79"/>
        <v>#REF!</v>
      </c>
    </row>
    <row r="917" spans="1:6">
      <c r="A917" t="e">
        <f>Updates!#REF!</f>
        <v>#REF!</v>
      </c>
      <c r="B917" t="e">
        <f t="shared" si="75"/>
        <v>#REF!</v>
      </c>
      <c r="C917" s="1" t="e">
        <f t="shared" si="76"/>
        <v>#REF!</v>
      </c>
      <c r="D917" s="1" t="e">
        <f t="shared" si="77"/>
        <v>#REF!</v>
      </c>
      <c r="E917" s="2" t="e">
        <f t="shared" si="78"/>
        <v>#REF!</v>
      </c>
      <c r="F917" s="3" t="e">
        <f t="shared" si="79"/>
        <v>#REF!</v>
      </c>
    </row>
    <row r="918" spans="1:6">
      <c r="A918" t="e">
        <f>Updates!#REF!</f>
        <v>#REF!</v>
      </c>
      <c r="B918" t="e">
        <f t="shared" si="75"/>
        <v>#REF!</v>
      </c>
      <c r="C918" s="1" t="e">
        <f t="shared" si="76"/>
        <v>#REF!</v>
      </c>
      <c r="D918" s="1" t="e">
        <f t="shared" si="77"/>
        <v>#REF!</v>
      </c>
      <c r="E918" s="2" t="e">
        <f t="shared" si="78"/>
        <v>#REF!</v>
      </c>
      <c r="F918" s="3" t="e">
        <f t="shared" si="79"/>
        <v>#REF!</v>
      </c>
    </row>
    <row r="919" spans="1:6">
      <c r="A919" t="e">
        <f>Updates!#REF!</f>
        <v>#REF!</v>
      </c>
      <c r="B919" t="e">
        <f t="shared" si="75"/>
        <v>#REF!</v>
      </c>
      <c r="C919" s="1" t="e">
        <f t="shared" si="76"/>
        <v>#REF!</v>
      </c>
      <c r="D919" s="1" t="e">
        <f t="shared" si="77"/>
        <v>#REF!</v>
      </c>
      <c r="E919" s="2" t="e">
        <f t="shared" si="78"/>
        <v>#REF!</v>
      </c>
      <c r="F919" s="3" t="e">
        <f t="shared" si="79"/>
        <v>#REF!</v>
      </c>
    </row>
    <row r="920" spans="1:6">
      <c r="A920" t="e">
        <f>Updates!#REF!</f>
        <v>#REF!</v>
      </c>
      <c r="B920" t="e">
        <f t="shared" si="75"/>
        <v>#REF!</v>
      </c>
      <c r="C920" s="1" t="e">
        <f t="shared" si="76"/>
        <v>#REF!</v>
      </c>
      <c r="D920" s="1" t="e">
        <f t="shared" si="77"/>
        <v>#REF!</v>
      </c>
      <c r="E920" s="2" t="e">
        <f t="shared" si="78"/>
        <v>#REF!</v>
      </c>
      <c r="F920" s="3" t="e">
        <f t="shared" si="79"/>
        <v>#REF!</v>
      </c>
    </row>
    <row r="921" spans="1:6">
      <c r="A921" t="e">
        <f>Updates!#REF!</f>
        <v>#REF!</v>
      </c>
      <c r="B921" t="e">
        <f t="shared" si="75"/>
        <v>#REF!</v>
      </c>
      <c r="C921" s="1" t="e">
        <f t="shared" si="76"/>
        <v>#REF!</v>
      </c>
      <c r="D921" s="1" t="e">
        <f t="shared" si="77"/>
        <v>#REF!</v>
      </c>
      <c r="E921" s="2" t="e">
        <f t="shared" si="78"/>
        <v>#REF!</v>
      </c>
      <c r="F921" s="3" t="e">
        <f t="shared" si="79"/>
        <v>#REF!</v>
      </c>
    </row>
    <row r="922" spans="1:6">
      <c r="A922" t="e">
        <f>Updates!#REF!</f>
        <v>#REF!</v>
      </c>
      <c r="B922" t="e">
        <f t="shared" si="75"/>
        <v>#REF!</v>
      </c>
      <c r="C922" s="1" t="e">
        <f t="shared" si="76"/>
        <v>#REF!</v>
      </c>
      <c r="D922" s="1" t="e">
        <f t="shared" si="77"/>
        <v>#REF!</v>
      </c>
      <c r="E922" s="2" t="e">
        <f t="shared" si="78"/>
        <v>#REF!</v>
      </c>
      <c r="F922" s="3" t="e">
        <f t="shared" si="79"/>
        <v>#REF!</v>
      </c>
    </row>
    <row r="923" spans="1:6">
      <c r="A923" t="e">
        <f>Updates!#REF!</f>
        <v>#REF!</v>
      </c>
      <c r="B923" t="e">
        <f t="shared" si="75"/>
        <v>#REF!</v>
      </c>
      <c r="C923" s="1" t="e">
        <f t="shared" si="76"/>
        <v>#REF!</v>
      </c>
      <c r="D923" s="1" t="e">
        <f t="shared" si="77"/>
        <v>#REF!</v>
      </c>
      <c r="E923" s="2" t="e">
        <f t="shared" si="78"/>
        <v>#REF!</v>
      </c>
      <c r="F923" s="3" t="e">
        <f t="shared" si="79"/>
        <v>#REF!</v>
      </c>
    </row>
    <row r="924" spans="1:6">
      <c r="A924" t="e">
        <f>Updates!#REF!</f>
        <v>#REF!</v>
      </c>
      <c r="B924" t="e">
        <f t="shared" si="75"/>
        <v>#REF!</v>
      </c>
      <c r="C924" s="1" t="e">
        <f t="shared" si="76"/>
        <v>#REF!</v>
      </c>
      <c r="D924" s="1" t="e">
        <f t="shared" si="77"/>
        <v>#REF!</v>
      </c>
      <c r="E924" s="2" t="e">
        <f t="shared" si="78"/>
        <v>#REF!</v>
      </c>
      <c r="F924" s="3" t="e">
        <f t="shared" si="79"/>
        <v>#REF!</v>
      </c>
    </row>
    <row r="925" spans="1:6">
      <c r="A925" t="e">
        <f>Updates!#REF!</f>
        <v>#REF!</v>
      </c>
      <c r="B925" t="e">
        <f t="shared" si="75"/>
        <v>#REF!</v>
      </c>
      <c r="C925" s="1" t="e">
        <f t="shared" si="76"/>
        <v>#REF!</v>
      </c>
      <c r="D925" s="1" t="e">
        <f t="shared" si="77"/>
        <v>#REF!</v>
      </c>
      <c r="E925" s="2" t="e">
        <f t="shared" si="78"/>
        <v>#REF!</v>
      </c>
      <c r="F925" s="3" t="e">
        <f t="shared" si="79"/>
        <v>#REF!</v>
      </c>
    </row>
    <row r="926" spans="1:6">
      <c r="A926" t="e">
        <f>Updates!#REF!</f>
        <v>#REF!</v>
      </c>
      <c r="B926" t="e">
        <f t="shared" si="75"/>
        <v>#REF!</v>
      </c>
      <c r="C926" s="1" t="e">
        <f t="shared" si="76"/>
        <v>#REF!</v>
      </c>
      <c r="D926" s="1" t="e">
        <f t="shared" si="77"/>
        <v>#REF!</v>
      </c>
      <c r="E926" s="2" t="e">
        <f t="shared" si="78"/>
        <v>#REF!</v>
      </c>
      <c r="F926" s="3" t="e">
        <f t="shared" si="79"/>
        <v>#REF!</v>
      </c>
    </row>
    <row r="927" spans="1:6">
      <c r="A927" t="e">
        <f>Updates!#REF!</f>
        <v>#REF!</v>
      </c>
      <c r="B927" t="e">
        <f t="shared" si="75"/>
        <v>#REF!</v>
      </c>
      <c r="C927" s="1" t="e">
        <f t="shared" si="76"/>
        <v>#REF!</v>
      </c>
      <c r="D927" s="1" t="e">
        <f t="shared" si="77"/>
        <v>#REF!</v>
      </c>
      <c r="E927" s="2" t="e">
        <f t="shared" si="78"/>
        <v>#REF!</v>
      </c>
      <c r="F927" s="3" t="e">
        <f t="shared" si="79"/>
        <v>#REF!</v>
      </c>
    </row>
    <row r="928" spans="1:6">
      <c r="A928" t="e">
        <f>Updates!#REF!</f>
        <v>#REF!</v>
      </c>
      <c r="B928" t="e">
        <f t="shared" si="75"/>
        <v>#REF!</v>
      </c>
      <c r="C928" s="1" t="e">
        <f t="shared" si="76"/>
        <v>#REF!</v>
      </c>
      <c r="D928" s="1" t="e">
        <f t="shared" si="77"/>
        <v>#REF!</v>
      </c>
      <c r="E928" s="2" t="e">
        <f t="shared" si="78"/>
        <v>#REF!</v>
      </c>
      <c r="F928" s="3" t="e">
        <f t="shared" si="79"/>
        <v>#REF!</v>
      </c>
    </row>
    <row r="929" spans="1:6">
      <c r="A929" t="e">
        <f>Updates!#REF!</f>
        <v>#REF!</v>
      </c>
      <c r="B929" t="e">
        <f t="shared" si="75"/>
        <v>#REF!</v>
      </c>
      <c r="C929" s="1" t="e">
        <f t="shared" si="76"/>
        <v>#REF!</v>
      </c>
      <c r="D929" s="1" t="e">
        <f t="shared" si="77"/>
        <v>#REF!</v>
      </c>
      <c r="E929" s="2" t="e">
        <f t="shared" si="78"/>
        <v>#REF!</v>
      </c>
      <c r="F929" s="3" t="e">
        <f t="shared" si="79"/>
        <v>#REF!</v>
      </c>
    </row>
    <row r="930" spans="1:6">
      <c r="A930" t="e">
        <f>Updates!#REF!</f>
        <v>#REF!</v>
      </c>
      <c r="B930" t="e">
        <f t="shared" si="75"/>
        <v>#REF!</v>
      </c>
      <c r="C930" s="1" t="e">
        <f t="shared" si="76"/>
        <v>#REF!</v>
      </c>
      <c r="D930" s="1" t="e">
        <f t="shared" si="77"/>
        <v>#REF!</v>
      </c>
      <c r="E930" s="2" t="e">
        <f t="shared" si="78"/>
        <v>#REF!</v>
      </c>
      <c r="F930" s="3" t="e">
        <f t="shared" si="79"/>
        <v>#REF!</v>
      </c>
    </row>
    <row r="931" spans="1:6">
      <c r="A931" t="e">
        <f>Updates!#REF!</f>
        <v>#REF!</v>
      </c>
      <c r="B931" t="e">
        <f t="shared" si="75"/>
        <v>#REF!</v>
      </c>
      <c r="C931" s="1" t="e">
        <f t="shared" si="76"/>
        <v>#REF!</v>
      </c>
      <c r="D931" s="1" t="e">
        <f t="shared" si="77"/>
        <v>#REF!</v>
      </c>
      <c r="E931" s="2" t="e">
        <f t="shared" si="78"/>
        <v>#REF!</v>
      </c>
      <c r="F931" s="3" t="e">
        <f t="shared" si="79"/>
        <v>#REF!</v>
      </c>
    </row>
    <row r="932" spans="1:6">
      <c r="A932" t="e">
        <f>Updates!#REF!</f>
        <v>#REF!</v>
      </c>
      <c r="B932" t="e">
        <f t="shared" si="75"/>
        <v>#REF!</v>
      </c>
      <c r="C932" s="1" t="e">
        <f t="shared" si="76"/>
        <v>#REF!</v>
      </c>
      <c r="D932" s="1" t="e">
        <f t="shared" si="77"/>
        <v>#REF!</v>
      </c>
      <c r="E932" s="2" t="e">
        <f t="shared" si="78"/>
        <v>#REF!</v>
      </c>
      <c r="F932" s="3" t="e">
        <f t="shared" si="79"/>
        <v>#REF!</v>
      </c>
    </row>
    <row r="933" spans="1:6">
      <c r="A933" t="e">
        <f>Updates!#REF!</f>
        <v>#REF!</v>
      </c>
      <c r="B933" t="e">
        <f t="shared" si="75"/>
        <v>#REF!</v>
      </c>
      <c r="C933" s="1" t="e">
        <f t="shared" si="76"/>
        <v>#REF!</v>
      </c>
      <c r="D933" s="1" t="e">
        <f t="shared" si="77"/>
        <v>#REF!</v>
      </c>
      <c r="E933" s="2" t="e">
        <f t="shared" si="78"/>
        <v>#REF!</v>
      </c>
      <c r="F933" s="3" t="e">
        <f t="shared" si="79"/>
        <v>#REF!</v>
      </c>
    </row>
    <row r="934" spans="1:6">
      <c r="A934" t="e">
        <f>Updates!#REF!</f>
        <v>#REF!</v>
      </c>
      <c r="B934" t="e">
        <f t="shared" si="75"/>
        <v>#REF!</v>
      </c>
      <c r="C934" s="1" t="e">
        <f t="shared" si="76"/>
        <v>#REF!</v>
      </c>
      <c r="D934" s="1" t="e">
        <f t="shared" si="77"/>
        <v>#REF!</v>
      </c>
      <c r="E934" s="2" t="e">
        <f t="shared" si="78"/>
        <v>#REF!</v>
      </c>
      <c r="F934" s="3" t="e">
        <f t="shared" si="79"/>
        <v>#REF!</v>
      </c>
    </row>
    <row r="935" spans="1:6">
      <c r="A935" t="e">
        <f>Updates!#REF!</f>
        <v>#REF!</v>
      </c>
      <c r="B935" t="e">
        <f t="shared" si="75"/>
        <v>#REF!</v>
      </c>
      <c r="C935" s="1" t="e">
        <f t="shared" si="76"/>
        <v>#REF!</v>
      </c>
      <c r="D935" s="1" t="e">
        <f t="shared" si="77"/>
        <v>#REF!</v>
      </c>
      <c r="E935" s="2" t="e">
        <f t="shared" si="78"/>
        <v>#REF!</v>
      </c>
      <c r="F935" s="3" t="e">
        <f t="shared" si="79"/>
        <v>#REF!</v>
      </c>
    </row>
    <row r="936" spans="1:6">
      <c r="A936" t="e">
        <f>Updates!#REF!</f>
        <v>#REF!</v>
      </c>
      <c r="B936" t="e">
        <f t="shared" si="75"/>
        <v>#REF!</v>
      </c>
      <c r="C936" s="1" t="e">
        <f t="shared" si="76"/>
        <v>#REF!</v>
      </c>
      <c r="D936" s="1" t="e">
        <f t="shared" si="77"/>
        <v>#REF!</v>
      </c>
      <c r="E936" s="2" t="e">
        <f t="shared" si="78"/>
        <v>#REF!</v>
      </c>
      <c r="F936" s="3" t="e">
        <f t="shared" si="79"/>
        <v>#REF!</v>
      </c>
    </row>
    <row r="937" spans="1:6">
      <c r="A937" t="e">
        <f>Updates!#REF!</f>
        <v>#REF!</v>
      </c>
      <c r="B937" t="e">
        <f t="shared" si="75"/>
        <v>#REF!</v>
      </c>
      <c r="C937" s="1" t="e">
        <f t="shared" si="76"/>
        <v>#REF!</v>
      </c>
      <c r="D937" s="1" t="e">
        <f t="shared" si="77"/>
        <v>#REF!</v>
      </c>
      <c r="E937" s="2" t="e">
        <f t="shared" si="78"/>
        <v>#REF!</v>
      </c>
      <c r="F937" s="3" t="e">
        <f t="shared" si="79"/>
        <v>#REF!</v>
      </c>
    </row>
    <row r="938" spans="1:6">
      <c r="A938" t="e">
        <f>Updates!#REF!</f>
        <v>#REF!</v>
      </c>
      <c r="B938" t="e">
        <f t="shared" si="75"/>
        <v>#REF!</v>
      </c>
      <c r="C938" s="1" t="e">
        <f t="shared" si="76"/>
        <v>#REF!</v>
      </c>
      <c r="D938" s="1" t="e">
        <f t="shared" si="77"/>
        <v>#REF!</v>
      </c>
      <c r="E938" s="2" t="e">
        <f t="shared" si="78"/>
        <v>#REF!</v>
      </c>
      <c r="F938" s="3" t="e">
        <f t="shared" si="79"/>
        <v>#REF!</v>
      </c>
    </row>
    <row r="939" spans="1:6">
      <c r="A939" t="e">
        <f>Updates!#REF!</f>
        <v>#REF!</v>
      </c>
      <c r="B939" t="e">
        <f t="shared" si="75"/>
        <v>#REF!</v>
      </c>
      <c r="C939" s="1" t="e">
        <f t="shared" si="76"/>
        <v>#REF!</v>
      </c>
      <c r="D939" s="1" t="e">
        <f t="shared" si="77"/>
        <v>#REF!</v>
      </c>
      <c r="E939" s="2" t="e">
        <f t="shared" si="78"/>
        <v>#REF!</v>
      </c>
      <c r="F939" s="3" t="e">
        <f t="shared" si="79"/>
        <v>#REF!</v>
      </c>
    </row>
    <row r="940" spans="1:6">
      <c r="A940" t="e">
        <f>Updates!#REF!</f>
        <v>#REF!</v>
      </c>
      <c r="B940" t="e">
        <f t="shared" si="75"/>
        <v>#REF!</v>
      </c>
      <c r="C940" s="1" t="e">
        <f t="shared" si="76"/>
        <v>#REF!</v>
      </c>
      <c r="D940" s="1" t="e">
        <f t="shared" si="77"/>
        <v>#REF!</v>
      </c>
      <c r="E940" s="2" t="e">
        <f t="shared" si="78"/>
        <v>#REF!</v>
      </c>
      <c r="F940" s="3" t="e">
        <f t="shared" si="79"/>
        <v>#REF!</v>
      </c>
    </row>
    <row r="941" spans="1:6">
      <c r="A941" t="e">
        <f>Updates!#REF!</f>
        <v>#REF!</v>
      </c>
      <c r="B941" t="e">
        <f t="shared" si="75"/>
        <v>#REF!</v>
      </c>
      <c r="C941" s="1" t="e">
        <f t="shared" si="76"/>
        <v>#REF!</v>
      </c>
      <c r="D941" s="1" t="e">
        <f t="shared" si="77"/>
        <v>#REF!</v>
      </c>
      <c r="E941" s="2" t="e">
        <f t="shared" si="78"/>
        <v>#REF!</v>
      </c>
      <c r="F941" s="3" t="e">
        <f t="shared" si="79"/>
        <v>#REF!</v>
      </c>
    </row>
    <row r="942" spans="1:6">
      <c r="A942" t="e">
        <f>Updates!#REF!</f>
        <v>#REF!</v>
      </c>
      <c r="B942" t="e">
        <f t="shared" si="75"/>
        <v>#REF!</v>
      </c>
      <c r="C942" s="1" t="e">
        <f t="shared" si="76"/>
        <v>#REF!</v>
      </c>
      <c r="D942" s="1" t="e">
        <f t="shared" si="77"/>
        <v>#REF!</v>
      </c>
      <c r="E942" s="2" t="e">
        <f t="shared" si="78"/>
        <v>#REF!</v>
      </c>
      <c r="F942" s="3" t="e">
        <f t="shared" si="79"/>
        <v>#REF!</v>
      </c>
    </row>
    <row r="943" spans="1:6">
      <c r="A943" t="e">
        <f>Updates!#REF!</f>
        <v>#REF!</v>
      </c>
      <c r="B943" t="e">
        <f t="shared" si="75"/>
        <v>#REF!</v>
      </c>
      <c r="C943" s="1" t="e">
        <f t="shared" si="76"/>
        <v>#REF!</v>
      </c>
      <c r="D943" s="1" t="e">
        <f t="shared" si="77"/>
        <v>#REF!</v>
      </c>
      <c r="E943" s="2" t="e">
        <f t="shared" si="78"/>
        <v>#REF!</v>
      </c>
      <c r="F943" s="3" t="e">
        <f t="shared" si="79"/>
        <v>#REF!</v>
      </c>
    </row>
    <row r="944" spans="1:6">
      <c r="A944" t="e">
        <f>Updates!#REF!</f>
        <v>#REF!</v>
      </c>
      <c r="B944" t="e">
        <f t="shared" si="75"/>
        <v>#REF!</v>
      </c>
      <c r="C944" s="1" t="e">
        <f t="shared" si="76"/>
        <v>#REF!</v>
      </c>
      <c r="D944" s="1" t="e">
        <f t="shared" si="77"/>
        <v>#REF!</v>
      </c>
      <c r="E944" s="2" t="e">
        <f t="shared" si="78"/>
        <v>#REF!</v>
      </c>
      <c r="F944" s="3" t="e">
        <f t="shared" si="79"/>
        <v>#REF!</v>
      </c>
    </row>
    <row r="945" spans="1:6">
      <c r="A945" t="e">
        <f>Updates!#REF!</f>
        <v>#REF!</v>
      </c>
      <c r="B945" t="e">
        <f t="shared" si="75"/>
        <v>#REF!</v>
      </c>
      <c r="C945" s="1" t="e">
        <f t="shared" si="76"/>
        <v>#REF!</v>
      </c>
      <c r="D945" s="1" t="e">
        <f t="shared" si="77"/>
        <v>#REF!</v>
      </c>
      <c r="E945" s="2" t="e">
        <f t="shared" si="78"/>
        <v>#REF!</v>
      </c>
      <c r="F945" s="3" t="e">
        <f t="shared" si="79"/>
        <v>#REF!</v>
      </c>
    </row>
    <row r="946" spans="1:6">
      <c r="A946" t="e">
        <f>Updates!#REF!</f>
        <v>#REF!</v>
      </c>
      <c r="B946" t="e">
        <f t="shared" si="75"/>
        <v>#REF!</v>
      </c>
      <c r="C946" s="1" t="e">
        <f t="shared" si="76"/>
        <v>#REF!</v>
      </c>
      <c r="D946" s="1" t="e">
        <f t="shared" si="77"/>
        <v>#REF!</v>
      </c>
      <c r="E946" s="2" t="e">
        <f t="shared" si="78"/>
        <v>#REF!</v>
      </c>
      <c r="F946" s="3" t="e">
        <f t="shared" si="79"/>
        <v>#REF!</v>
      </c>
    </row>
    <row r="947" spans="1:6">
      <c r="A947" t="e">
        <f>Updates!#REF!</f>
        <v>#REF!</v>
      </c>
      <c r="B947" t="e">
        <f t="shared" si="75"/>
        <v>#REF!</v>
      </c>
      <c r="C947" s="1" t="e">
        <f t="shared" si="76"/>
        <v>#REF!</v>
      </c>
      <c r="D947" s="1" t="e">
        <f t="shared" si="77"/>
        <v>#REF!</v>
      </c>
      <c r="E947" s="2" t="e">
        <f t="shared" si="78"/>
        <v>#REF!</v>
      </c>
      <c r="F947" s="3" t="e">
        <f t="shared" si="79"/>
        <v>#REF!</v>
      </c>
    </row>
    <row r="948" spans="1:6">
      <c r="A948" t="e">
        <f>Updates!#REF!</f>
        <v>#REF!</v>
      </c>
      <c r="B948" t="e">
        <f t="shared" si="75"/>
        <v>#REF!</v>
      </c>
      <c r="C948" s="1" t="e">
        <f t="shared" si="76"/>
        <v>#REF!</v>
      </c>
      <c r="D948" s="1" t="e">
        <f t="shared" si="77"/>
        <v>#REF!</v>
      </c>
      <c r="E948" s="2" t="e">
        <f t="shared" si="78"/>
        <v>#REF!</v>
      </c>
      <c r="F948" s="3" t="e">
        <f t="shared" si="79"/>
        <v>#REF!</v>
      </c>
    </row>
    <row r="949" spans="1:6">
      <c r="A949" t="e">
        <f>Updates!#REF!</f>
        <v>#REF!</v>
      </c>
      <c r="B949" t="e">
        <f t="shared" si="75"/>
        <v>#REF!</v>
      </c>
      <c r="C949" s="1" t="e">
        <f t="shared" si="76"/>
        <v>#REF!</v>
      </c>
      <c r="D949" s="1" t="e">
        <f t="shared" si="77"/>
        <v>#REF!</v>
      </c>
      <c r="E949" s="2" t="e">
        <f t="shared" si="78"/>
        <v>#REF!</v>
      </c>
      <c r="F949" s="3" t="e">
        <f t="shared" si="79"/>
        <v>#REF!</v>
      </c>
    </row>
    <row r="950" spans="1:6">
      <c r="A950" t="e">
        <f>Updates!#REF!</f>
        <v>#REF!</v>
      </c>
      <c r="B950" t="e">
        <f t="shared" si="75"/>
        <v>#REF!</v>
      </c>
      <c r="C950" s="1" t="e">
        <f t="shared" si="76"/>
        <v>#REF!</v>
      </c>
      <c r="D950" s="1" t="e">
        <f t="shared" si="77"/>
        <v>#REF!</v>
      </c>
      <c r="E950" s="2" t="e">
        <f t="shared" si="78"/>
        <v>#REF!</v>
      </c>
      <c r="F950" s="3" t="e">
        <f t="shared" si="79"/>
        <v>#REF!</v>
      </c>
    </row>
    <row r="951" spans="1:6">
      <c r="A951" t="e">
        <f>Updates!#REF!</f>
        <v>#REF!</v>
      </c>
      <c r="B951" t="e">
        <f t="shared" si="75"/>
        <v>#REF!</v>
      </c>
      <c r="C951" s="1" t="e">
        <f t="shared" si="76"/>
        <v>#REF!</v>
      </c>
      <c r="D951" s="1" t="e">
        <f t="shared" si="77"/>
        <v>#REF!</v>
      </c>
      <c r="E951" s="2" t="e">
        <f t="shared" si="78"/>
        <v>#REF!</v>
      </c>
      <c r="F951" s="3" t="e">
        <f t="shared" si="79"/>
        <v>#REF!</v>
      </c>
    </row>
    <row r="952" spans="1:6">
      <c r="A952" t="e">
        <f>Updates!#REF!</f>
        <v>#REF!</v>
      </c>
      <c r="B952" t="e">
        <f t="shared" si="75"/>
        <v>#REF!</v>
      </c>
      <c r="C952" s="1" t="e">
        <f t="shared" si="76"/>
        <v>#REF!</v>
      </c>
      <c r="D952" s="1" t="e">
        <f t="shared" si="77"/>
        <v>#REF!</v>
      </c>
      <c r="E952" s="2" t="e">
        <f t="shared" si="78"/>
        <v>#REF!</v>
      </c>
      <c r="F952" s="3" t="e">
        <f t="shared" si="79"/>
        <v>#REF!</v>
      </c>
    </row>
    <row r="953" spans="1:6">
      <c r="A953" t="e">
        <f>Updates!#REF!</f>
        <v>#REF!</v>
      </c>
      <c r="B953" t="e">
        <f t="shared" si="75"/>
        <v>#REF!</v>
      </c>
      <c r="C953" s="1" t="e">
        <f t="shared" si="76"/>
        <v>#REF!</v>
      </c>
      <c r="D953" s="1" t="e">
        <f t="shared" si="77"/>
        <v>#REF!</v>
      </c>
      <c r="E953" s="2" t="e">
        <f t="shared" si="78"/>
        <v>#REF!</v>
      </c>
      <c r="F953" s="3" t="e">
        <f t="shared" si="79"/>
        <v>#REF!</v>
      </c>
    </row>
    <row r="954" spans="1:6">
      <c r="A954" t="e">
        <f>Updates!#REF!</f>
        <v>#REF!</v>
      </c>
      <c r="B954" t="e">
        <f t="shared" si="75"/>
        <v>#REF!</v>
      </c>
      <c r="C954" s="1" t="e">
        <f t="shared" si="76"/>
        <v>#REF!</v>
      </c>
      <c r="D954" s="1" t="e">
        <f t="shared" si="77"/>
        <v>#REF!</v>
      </c>
      <c r="E954" s="2" t="e">
        <f t="shared" si="78"/>
        <v>#REF!</v>
      </c>
      <c r="F954" s="3" t="e">
        <f t="shared" si="79"/>
        <v>#REF!</v>
      </c>
    </row>
    <row r="955" spans="1:6">
      <c r="A955" t="e">
        <f>Updates!#REF!</f>
        <v>#REF!</v>
      </c>
      <c r="B955" t="e">
        <f t="shared" si="75"/>
        <v>#REF!</v>
      </c>
      <c r="C955" s="1" t="e">
        <f t="shared" si="76"/>
        <v>#REF!</v>
      </c>
      <c r="D955" s="1" t="e">
        <f t="shared" si="77"/>
        <v>#REF!</v>
      </c>
      <c r="E955" s="2" t="e">
        <f t="shared" si="78"/>
        <v>#REF!</v>
      </c>
      <c r="F955" s="3" t="e">
        <f t="shared" si="79"/>
        <v>#REF!</v>
      </c>
    </row>
    <row r="956" spans="1:6">
      <c r="A956" t="e">
        <f>Updates!#REF!</f>
        <v>#REF!</v>
      </c>
      <c r="B956" t="e">
        <f t="shared" si="75"/>
        <v>#REF!</v>
      </c>
      <c r="C956" s="1" t="e">
        <f t="shared" si="76"/>
        <v>#REF!</v>
      </c>
      <c r="D956" s="1" t="e">
        <f t="shared" si="77"/>
        <v>#REF!</v>
      </c>
      <c r="E956" s="2" t="e">
        <f t="shared" si="78"/>
        <v>#REF!</v>
      </c>
      <c r="F956" s="3" t="e">
        <f t="shared" si="79"/>
        <v>#REF!</v>
      </c>
    </row>
    <row r="957" spans="1:6">
      <c r="A957" t="e">
        <f>Updates!#REF!</f>
        <v>#REF!</v>
      </c>
      <c r="B957" t="e">
        <f t="shared" si="75"/>
        <v>#REF!</v>
      </c>
      <c r="C957" s="1" t="e">
        <f t="shared" si="76"/>
        <v>#REF!</v>
      </c>
      <c r="D957" s="1" t="e">
        <f t="shared" si="77"/>
        <v>#REF!</v>
      </c>
      <c r="E957" s="2" t="e">
        <f t="shared" si="78"/>
        <v>#REF!</v>
      </c>
      <c r="F957" s="3" t="e">
        <f t="shared" si="79"/>
        <v>#REF!</v>
      </c>
    </row>
    <row r="958" spans="1:6">
      <c r="A958" t="e">
        <f>Updates!#REF!</f>
        <v>#REF!</v>
      </c>
      <c r="B958" t="e">
        <f t="shared" si="75"/>
        <v>#REF!</v>
      </c>
      <c r="C958" s="1" t="e">
        <f t="shared" si="76"/>
        <v>#REF!</v>
      </c>
      <c r="D958" s="1" t="e">
        <f t="shared" si="77"/>
        <v>#REF!</v>
      </c>
      <c r="E958" s="2" t="e">
        <f t="shared" si="78"/>
        <v>#REF!</v>
      </c>
      <c r="F958" s="3" t="e">
        <f t="shared" si="79"/>
        <v>#REF!</v>
      </c>
    </row>
    <row r="959" spans="1:6">
      <c r="A959" t="e">
        <f>Updates!#REF!</f>
        <v>#REF!</v>
      </c>
      <c r="B959" t="e">
        <f t="shared" si="75"/>
        <v>#REF!</v>
      </c>
      <c r="C959" s="1" t="e">
        <f t="shared" si="76"/>
        <v>#REF!</v>
      </c>
      <c r="D959" s="1" t="e">
        <f t="shared" si="77"/>
        <v>#REF!</v>
      </c>
      <c r="E959" s="2" t="e">
        <f t="shared" si="78"/>
        <v>#REF!</v>
      </c>
      <c r="F959" s="3" t="e">
        <f t="shared" si="79"/>
        <v>#REF!</v>
      </c>
    </row>
    <row r="960" spans="1:6">
      <c r="A960" t="e">
        <f>Updates!#REF!</f>
        <v>#REF!</v>
      </c>
      <c r="B960" t="e">
        <f t="shared" si="75"/>
        <v>#REF!</v>
      </c>
      <c r="C960" s="1" t="e">
        <f t="shared" si="76"/>
        <v>#REF!</v>
      </c>
      <c r="D960" s="1" t="e">
        <f t="shared" si="77"/>
        <v>#REF!</v>
      </c>
      <c r="E960" s="2" t="e">
        <f t="shared" si="78"/>
        <v>#REF!</v>
      </c>
      <c r="F960" s="3" t="e">
        <f t="shared" si="79"/>
        <v>#REF!</v>
      </c>
    </row>
    <row r="961" spans="1:6">
      <c r="A961" t="e">
        <f>Updates!#REF!</f>
        <v>#REF!</v>
      </c>
      <c r="B961" t="e">
        <f t="shared" si="75"/>
        <v>#REF!</v>
      </c>
      <c r="C961" s="1" t="e">
        <f t="shared" si="76"/>
        <v>#REF!</v>
      </c>
      <c r="D961" s="1" t="e">
        <f t="shared" si="77"/>
        <v>#REF!</v>
      </c>
      <c r="E961" s="2" t="e">
        <f t="shared" si="78"/>
        <v>#REF!</v>
      </c>
      <c r="F961" s="3" t="e">
        <f t="shared" si="79"/>
        <v>#REF!</v>
      </c>
    </row>
    <row r="962" spans="1:6">
      <c r="A962" t="e">
        <f>Updates!#REF!</f>
        <v>#REF!</v>
      </c>
      <c r="B962" t="e">
        <f t="shared" si="75"/>
        <v>#REF!</v>
      </c>
      <c r="C962" s="1" t="e">
        <f t="shared" si="76"/>
        <v>#REF!</v>
      </c>
      <c r="D962" s="1" t="e">
        <f t="shared" si="77"/>
        <v>#REF!</v>
      </c>
      <c r="E962" s="2" t="e">
        <f t="shared" si="78"/>
        <v>#REF!</v>
      </c>
      <c r="F962" s="3" t="e">
        <f t="shared" si="79"/>
        <v>#REF!</v>
      </c>
    </row>
    <row r="963" spans="1:6">
      <c r="A963" t="e">
        <f>Updates!#REF!</f>
        <v>#REF!</v>
      </c>
      <c r="B963" t="e">
        <f t="shared" si="75"/>
        <v>#REF!</v>
      </c>
      <c r="C963" s="1" t="e">
        <f t="shared" si="76"/>
        <v>#REF!</v>
      </c>
      <c r="D963" s="1" t="e">
        <f t="shared" si="77"/>
        <v>#REF!</v>
      </c>
      <c r="E963" s="2" t="e">
        <f t="shared" si="78"/>
        <v>#REF!</v>
      </c>
      <c r="F963" s="3" t="e">
        <f t="shared" si="79"/>
        <v>#REF!</v>
      </c>
    </row>
    <row r="964" spans="1:6">
      <c r="A964" t="e">
        <f>Updates!#REF!</f>
        <v>#REF!</v>
      </c>
      <c r="B964" t="e">
        <f t="shared" si="75"/>
        <v>#REF!</v>
      </c>
      <c r="C964" s="1" t="e">
        <f t="shared" si="76"/>
        <v>#REF!</v>
      </c>
      <c r="D964" s="1" t="e">
        <f t="shared" si="77"/>
        <v>#REF!</v>
      </c>
      <c r="E964" s="2" t="e">
        <f t="shared" si="78"/>
        <v>#REF!</v>
      </c>
      <c r="F964" s="3" t="e">
        <f t="shared" si="79"/>
        <v>#REF!</v>
      </c>
    </row>
    <row r="965" spans="1:6">
      <c r="A965" t="e">
        <f>Updates!#REF!</f>
        <v>#REF!</v>
      </c>
      <c r="B965" t="e">
        <f t="shared" si="75"/>
        <v>#REF!</v>
      </c>
      <c r="C965" s="1" t="e">
        <f t="shared" si="76"/>
        <v>#REF!</v>
      </c>
      <c r="D965" s="1" t="e">
        <f t="shared" si="77"/>
        <v>#REF!</v>
      </c>
      <c r="E965" s="2" t="e">
        <f t="shared" si="78"/>
        <v>#REF!</v>
      </c>
      <c r="F965" s="3" t="e">
        <f t="shared" si="79"/>
        <v>#REF!</v>
      </c>
    </row>
    <row r="966" spans="1:6">
      <c r="A966" t="e">
        <f>Updates!#REF!</f>
        <v>#REF!</v>
      </c>
      <c r="B966" t="e">
        <f t="shared" si="75"/>
        <v>#REF!</v>
      </c>
      <c r="C966" s="1" t="e">
        <f t="shared" si="76"/>
        <v>#REF!</v>
      </c>
      <c r="D966" s="1" t="e">
        <f t="shared" si="77"/>
        <v>#REF!</v>
      </c>
      <c r="E966" s="2" t="e">
        <f t="shared" si="78"/>
        <v>#REF!</v>
      </c>
      <c r="F966" s="3" t="e">
        <f t="shared" si="79"/>
        <v>#REF!</v>
      </c>
    </row>
    <row r="967" spans="1:6">
      <c r="A967" t="e">
        <f>Updates!#REF!</f>
        <v>#REF!</v>
      </c>
      <c r="B967" t="e">
        <f t="shared" si="75"/>
        <v>#REF!</v>
      </c>
      <c r="C967" s="1" t="e">
        <f t="shared" si="76"/>
        <v>#REF!</v>
      </c>
      <c r="D967" s="1" t="e">
        <f t="shared" si="77"/>
        <v>#REF!</v>
      </c>
      <c r="E967" s="2" t="e">
        <f t="shared" si="78"/>
        <v>#REF!</v>
      </c>
      <c r="F967" s="3" t="e">
        <f t="shared" si="79"/>
        <v>#REF!</v>
      </c>
    </row>
    <row r="968" spans="1:6">
      <c r="A968" t="e">
        <f>Updates!#REF!</f>
        <v>#REF!</v>
      </c>
      <c r="B968" t="e">
        <f t="shared" si="75"/>
        <v>#REF!</v>
      </c>
      <c r="C968" s="1" t="e">
        <f t="shared" si="76"/>
        <v>#REF!</v>
      </c>
      <c r="D968" s="1" t="e">
        <f t="shared" si="77"/>
        <v>#REF!</v>
      </c>
      <c r="E968" s="2" t="e">
        <f t="shared" si="78"/>
        <v>#REF!</v>
      </c>
      <c r="F968" s="3" t="e">
        <f t="shared" si="79"/>
        <v>#REF!</v>
      </c>
    </row>
    <row r="969" spans="1:6">
      <c r="A969" t="e">
        <f>Updates!#REF!</f>
        <v>#REF!</v>
      </c>
      <c r="B969" t="e">
        <f t="shared" si="75"/>
        <v>#REF!</v>
      </c>
      <c r="C969" s="1" t="e">
        <f t="shared" si="76"/>
        <v>#REF!</v>
      </c>
      <c r="D969" s="1" t="e">
        <f t="shared" si="77"/>
        <v>#REF!</v>
      </c>
      <c r="E969" s="2" t="e">
        <f t="shared" si="78"/>
        <v>#REF!</v>
      </c>
      <c r="F969" s="3" t="e">
        <f t="shared" si="79"/>
        <v>#REF!</v>
      </c>
    </row>
    <row r="970" spans="1:6">
      <c r="A970" t="e">
        <f>Updates!#REF!</f>
        <v>#REF!</v>
      </c>
      <c r="B970" t="e">
        <f t="shared" si="75"/>
        <v>#REF!</v>
      </c>
      <c r="C970" s="1" t="e">
        <f t="shared" si="76"/>
        <v>#REF!</v>
      </c>
      <c r="D970" s="1" t="e">
        <f t="shared" si="77"/>
        <v>#REF!</v>
      </c>
      <c r="E970" s="2" t="e">
        <f t="shared" si="78"/>
        <v>#REF!</v>
      </c>
      <c r="F970" s="3" t="e">
        <f t="shared" si="79"/>
        <v>#REF!</v>
      </c>
    </row>
    <row r="971" spans="1:6">
      <c r="A971" t="e">
        <f>Updates!#REF!</f>
        <v>#REF!</v>
      </c>
      <c r="B971" t="e">
        <f t="shared" si="75"/>
        <v>#REF!</v>
      </c>
      <c r="C971" s="1" t="e">
        <f t="shared" si="76"/>
        <v>#REF!</v>
      </c>
      <c r="D971" s="1" t="e">
        <f t="shared" si="77"/>
        <v>#REF!</v>
      </c>
      <c r="E971" s="2" t="e">
        <f t="shared" si="78"/>
        <v>#REF!</v>
      </c>
      <c r="F971" s="3" t="e">
        <f t="shared" si="79"/>
        <v>#REF!</v>
      </c>
    </row>
    <row r="972" spans="1:6">
      <c r="A972" t="e">
        <f>Updates!#REF!</f>
        <v>#REF!</v>
      </c>
      <c r="B972" t="e">
        <f t="shared" si="75"/>
        <v>#REF!</v>
      </c>
      <c r="C972" s="1" t="e">
        <f t="shared" si="76"/>
        <v>#REF!</v>
      </c>
      <c r="D972" s="1" t="e">
        <f t="shared" si="77"/>
        <v>#REF!</v>
      </c>
      <c r="E972" s="2" t="e">
        <f t="shared" si="78"/>
        <v>#REF!</v>
      </c>
      <c r="F972" s="3" t="e">
        <f t="shared" si="79"/>
        <v>#REF!</v>
      </c>
    </row>
    <row r="973" spans="1:6">
      <c r="A973" t="e">
        <f>Updates!#REF!</f>
        <v>#REF!</v>
      </c>
      <c r="B973" t="e">
        <f t="shared" si="75"/>
        <v>#REF!</v>
      </c>
      <c r="C973" s="1" t="e">
        <f t="shared" si="76"/>
        <v>#REF!</v>
      </c>
      <c r="D973" s="1" t="e">
        <f t="shared" si="77"/>
        <v>#REF!</v>
      </c>
      <c r="E973" s="2" t="e">
        <f t="shared" si="78"/>
        <v>#REF!</v>
      </c>
      <c r="F973" s="3" t="e">
        <f t="shared" si="79"/>
        <v>#REF!</v>
      </c>
    </row>
    <row r="974" spans="1:6">
      <c r="A974" t="e">
        <f>Updates!#REF!</f>
        <v>#REF!</v>
      </c>
      <c r="B974" t="e">
        <f t="shared" ref="B974:B1000" si="80">LEFT(A974,2)</f>
        <v>#REF!</v>
      </c>
      <c r="C974" s="1" t="e">
        <f t="shared" ref="C974:C1000" si="81">RIGHT(A974,LEN(A974)-FIND(" ",A974))</f>
        <v>#REF!</v>
      </c>
      <c r="D974" s="1" t="e">
        <f t="shared" ref="D974:D1000" si="82">LEFT(C974,8)</f>
        <v>#REF!</v>
      </c>
      <c r="E974" s="2" t="e">
        <f t="shared" ref="E974:E1000" si="83">RIGHT(D974,LEN(D974)-FIND(" ",D974))</f>
        <v>#REF!</v>
      </c>
      <c r="F974" s="3" t="e">
        <f t="shared" ref="F974:F1000" si="84">IFERROR(E974,D974)</f>
        <v>#REF!</v>
      </c>
    </row>
    <row r="975" spans="1:6">
      <c r="A975" t="e">
        <f>Updates!#REF!</f>
        <v>#REF!</v>
      </c>
      <c r="B975" t="e">
        <f t="shared" si="80"/>
        <v>#REF!</v>
      </c>
      <c r="C975" s="1" t="e">
        <f t="shared" si="81"/>
        <v>#REF!</v>
      </c>
      <c r="D975" s="1" t="e">
        <f t="shared" si="82"/>
        <v>#REF!</v>
      </c>
      <c r="E975" s="2" t="e">
        <f t="shared" si="83"/>
        <v>#REF!</v>
      </c>
      <c r="F975" s="3" t="e">
        <f t="shared" si="84"/>
        <v>#REF!</v>
      </c>
    </row>
    <row r="976" spans="1:6">
      <c r="A976" t="e">
        <f>Updates!#REF!</f>
        <v>#REF!</v>
      </c>
      <c r="B976" t="e">
        <f t="shared" si="80"/>
        <v>#REF!</v>
      </c>
      <c r="C976" s="1" t="e">
        <f t="shared" si="81"/>
        <v>#REF!</v>
      </c>
      <c r="D976" s="1" t="e">
        <f t="shared" si="82"/>
        <v>#REF!</v>
      </c>
      <c r="E976" s="2" t="e">
        <f t="shared" si="83"/>
        <v>#REF!</v>
      </c>
      <c r="F976" s="3" t="e">
        <f t="shared" si="84"/>
        <v>#REF!</v>
      </c>
    </row>
    <row r="977" spans="1:6">
      <c r="A977" t="e">
        <f>Updates!#REF!</f>
        <v>#REF!</v>
      </c>
      <c r="B977" t="e">
        <f t="shared" si="80"/>
        <v>#REF!</v>
      </c>
      <c r="C977" s="1" t="e">
        <f t="shared" si="81"/>
        <v>#REF!</v>
      </c>
      <c r="D977" s="1" t="e">
        <f t="shared" si="82"/>
        <v>#REF!</v>
      </c>
      <c r="E977" s="2" t="e">
        <f t="shared" si="83"/>
        <v>#REF!</v>
      </c>
      <c r="F977" s="3" t="e">
        <f t="shared" si="84"/>
        <v>#REF!</v>
      </c>
    </row>
    <row r="978" spans="1:6">
      <c r="A978" t="e">
        <f>Updates!#REF!</f>
        <v>#REF!</v>
      </c>
      <c r="B978" t="e">
        <f t="shared" si="80"/>
        <v>#REF!</v>
      </c>
      <c r="C978" s="1" t="e">
        <f t="shared" si="81"/>
        <v>#REF!</v>
      </c>
      <c r="D978" s="1" t="e">
        <f t="shared" si="82"/>
        <v>#REF!</v>
      </c>
      <c r="E978" s="2" t="e">
        <f t="shared" si="83"/>
        <v>#REF!</v>
      </c>
      <c r="F978" s="3" t="e">
        <f t="shared" si="84"/>
        <v>#REF!</v>
      </c>
    </row>
    <row r="979" spans="1:6">
      <c r="A979" t="e">
        <f>Updates!#REF!</f>
        <v>#REF!</v>
      </c>
      <c r="B979" t="e">
        <f t="shared" si="80"/>
        <v>#REF!</v>
      </c>
      <c r="C979" s="1" t="e">
        <f t="shared" si="81"/>
        <v>#REF!</v>
      </c>
      <c r="D979" s="1" t="e">
        <f t="shared" si="82"/>
        <v>#REF!</v>
      </c>
      <c r="E979" s="2" t="e">
        <f t="shared" si="83"/>
        <v>#REF!</v>
      </c>
      <c r="F979" s="3" t="e">
        <f t="shared" si="84"/>
        <v>#REF!</v>
      </c>
    </row>
    <row r="980" spans="1:6">
      <c r="A980" t="e">
        <f>Updates!#REF!</f>
        <v>#REF!</v>
      </c>
      <c r="B980" t="e">
        <f t="shared" si="80"/>
        <v>#REF!</v>
      </c>
      <c r="C980" s="1" t="e">
        <f t="shared" si="81"/>
        <v>#REF!</v>
      </c>
      <c r="D980" s="1" t="e">
        <f t="shared" si="82"/>
        <v>#REF!</v>
      </c>
      <c r="E980" s="2" t="e">
        <f t="shared" si="83"/>
        <v>#REF!</v>
      </c>
      <c r="F980" s="3" t="e">
        <f t="shared" si="84"/>
        <v>#REF!</v>
      </c>
    </row>
    <row r="981" spans="1:6">
      <c r="A981" t="e">
        <f>Updates!#REF!</f>
        <v>#REF!</v>
      </c>
      <c r="B981" t="e">
        <f t="shared" si="80"/>
        <v>#REF!</v>
      </c>
      <c r="C981" s="1" t="e">
        <f t="shared" si="81"/>
        <v>#REF!</v>
      </c>
      <c r="D981" s="1" t="e">
        <f t="shared" si="82"/>
        <v>#REF!</v>
      </c>
      <c r="E981" s="2" t="e">
        <f t="shared" si="83"/>
        <v>#REF!</v>
      </c>
      <c r="F981" s="3" t="e">
        <f t="shared" si="84"/>
        <v>#REF!</v>
      </c>
    </row>
    <row r="982" spans="1:6">
      <c r="A982" t="e">
        <f>Updates!#REF!</f>
        <v>#REF!</v>
      </c>
      <c r="B982" t="e">
        <f t="shared" si="80"/>
        <v>#REF!</v>
      </c>
      <c r="C982" s="1" t="e">
        <f t="shared" si="81"/>
        <v>#REF!</v>
      </c>
      <c r="D982" s="1" t="e">
        <f t="shared" si="82"/>
        <v>#REF!</v>
      </c>
      <c r="E982" s="2" t="e">
        <f t="shared" si="83"/>
        <v>#REF!</v>
      </c>
      <c r="F982" s="3" t="e">
        <f t="shared" si="84"/>
        <v>#REF!</v>
      </c>
    </row>
    <row r="983" spans="1:6">
      <c r="A983" t="e">
        <f>Updates!#REF!</f>
        <v>#REF!</v>
      </c>
      <c r="B983" t="e">
        <f t="shared" si="80"/>
        <v>#REF!</v>
      </c>
      <c r="C983" s="1" t="e">
        <f t="shared" si="81"/>
        <v>#REF!</v>
      </c>
      <c r="D983" s="1" t="e">
        <f t="shared" si="82"/>
        <v>#REF!</v>
      </c>
      <c r="E983" s="2" t="e">
        <f t="shared" si="83"/>
        <v>#REF!</v>
      </c>
      <c r="F983" s="3" t="e">
        <f t="shared" si="84"/>
        <v>#REF!</v>
      </c>
    </row>
    <row r="984" spans="1:6">
      <c r="A984" t="e">
        <f>Updates!#REF!</f>
        <v>#REF!</v>
      </c>
      <c r="B984" t="e">
        <f t="shared" si="80"/>
        <v>#REF!</v>
      </c>
      <c r="C984" s="1" t="e">
        <f t="shared" si="81"/>
        <v>#REF!</v>
      </c>
      <c r="D984" s="1" t="e">
        <f t="shared" si="82"/>
        <v>#REF!</v>
      </c>
      <c r="E984" s="2" t="e">
        <f t="shared" si="83"/>
        <v>#REF!</v>
      </c>
      <c r="F984" s="3" t="e">
        <f t="shared" si="84"/>
        <v>#REF!</v>
      </c>
    </row>
    <row r="985" spans="1:6">
      <c r="A985" t="e">
        <f>Updates!#REF!</f>
        <v>#REF!</v>
      </c>
      <c r="B985" t="e">
        <f t="shared" si="80"/>
        <v>#REF!</v>
      </c>
      <c r="C985" s="1" t="e">
        <f t="shared" si="81"/>
        <v>#REF!</v>
      </c>
      <c r="D985" s="1" t="e">
        <f t="shared" si="82"/>
        <v>#REF!</v>
      </c>
      <c r="E985" s="2" t="e">
        <f t="shared" si="83"/>
        <v>#REF!</v>
      </c>
      <c r="F985" s="3" t="e">
        <f t="shared" si="84"/>
        <v>#REF!</v>
      </c>
    </row>
    <row r="986" spans="1:6">
      <c r="A986" t="e">
        <f>Updates!#REF!</f>
        <v>#REF!</v>
      </c>
      <c r="B986" t="e">
        <f t="shared" si="80"/>
        <v>#REF!</v>
      </c>
      <c r="C986" s="1" t="e">
        <f t="shared" si="81"/>
        <v>#REF!</v>
      </c>
      <c r="D986" s="1" t="e">
        <f t="shared" si="82"/>
        <v>#REF!</v>
      </c>
      <c r="E986" s="2" t="e">
        <f t="shared" si="83"/>
        <v>#REF!</v>
      </c>
      <c r="F986" s="3" t="e">
        <f t="shared" si="84"/>
        <v>#REF!</v>
      </c>
    </row>
    <row r="987" spans="1:6">
      <c r="A987" t="e">
        <f>Updates!#REF!</f>
        <v>#REF!</v>
      </c>
      <c r="B987" t="e">
        <f t="shared" si="80"/>
        <v>#REF!</v>
      </c>
      <c r="C987" s="1" t="e">
        <f t="shared" si="81"/>
        <v>#REF!</v>
      </c>
      <c r="D987" s="1" t="e">
        <f t="shared" si="82"/>
        <v>#REF!</v>
      </c>
      <c r="E987" s="2" t="e">
        <f t="shared" si="83"/>
        <v>#REF!</v>
      </c>
      <c r="F987" s="3" t="e">
        <f t="shared" si="84"/>
        <v>#REF!</v>
      </c>
    </row>
    <row r="988" spans="1:6">
      <c r="A988" t="e">
        <f>Updates!#REF!</f>
        <v>#REF!</v>
      </c>
      <c r="B988" t="e">
        <f t="shared" si="80"/>
        <v>#REF!</v>
      </c>
      <c r="C988" s="1" t="e">
        <f t="shared" si="81"/>
        <v>#REF!</v>
      </c>
      <c r="D988" s="1" t="e">
        <f t="shared" si="82"/>
        <v>#REF!</v>
      </c>
      <c r="E988" s="2" t="e">
        <f t="shared" si="83"/>
        <v>#REF!</v>
      </c>
      <c r="F988" s="3" t="e">
        <f t="shared" si="84"/>
        <v>#REF!</v>
      </c>
    </row>
    <row r="989" spans="1:6">
      <c r="A989" t="e">
        <f>Updates!#REF!</f>
        <v>#REF!</v>
      </c>
      <c r="B989" t="e">
        <f t="shared" si="80"/>
        <v>#REF!</v>
      </c>
      <c r="C989" s="1" t="e">
        <f t="shared" si="81"/>
        <v>#REF!</v>
      </c>
      <c r="D989" s="1" t="e">
        <f t="shared" si="82"/>
        <v>#REF!</v>
      </c>
      <c r="E989" s="2" t="e">
        <f t="shared" si="83"/>
        <v>#REF!</v>
      </c>
      <c r="F989" s="3" t="e">
        <f t="shared" si="84"/>
        <v>#REF!</v>
      </c>
    </row>
    <row r="990" spans="1:6">
      <c r="A990" t="e">
        <f>Updates!#REF!</f>
        <v>#REF!</v>
      </c>
      <c r="B990" t="e">
        <f t="shared" si="80"/>
        <v>#REF!</v>
      </c>
      <c r="C990" s="1" t="e">
        <f t="shared" si="81"/>
        <v>#REF!</v>
      </c>
      <c r="D990" s="1" t="e">
        <f t="shared" si="82"/>
        <v>#REF!</v>
      </c>
      <c r="E990" s="2" t="e">
        <f t="shared" si="83"/>
        <v>#REF!</v>
      </c>
      <c r="F990" s="3" t="e">
        <f t="shared" si="84"/>
        <v>#REF!</v>
      </c>
    </row>
    <row r="991" spans="1:6">
      <c r="A991" t="e">
        <f>Updates!#REF!</f>
        <v>#REF!</v>
      </c>
      <c r="B991" t="e">
        <f t="shared" si="80"/>
        <v>#REF!</v>
      </c>
      <c r="C991" s="1" t="e">
        <f t="shared" si="81"/>
        <v>#REF!</v>
      </c>
      <c r="D991" s="1" t="e">
        <f t="shared" si="82"/>
        <v>#REF!</v>
      </c>
      <c r="E991" s="2" t="e">
        <f t="shared" si="83"/>
        <v>#REF!</v>
      </c>
      <c r="F991" s="3" t="e">
        <f t="shared" si="84"/>
        <v>#REF!</v>
      </c>
    </row>
    <row r="992" spans="1:6">
      <c r="A992" t="e">
        <f>Updates!#REF!</f>
        <v>#REF!</v>
      </c>
      <c r="B992" t="e">
        <f t="shared" si="80"/>
        <v>#REF!</v>
      </c>
      <c r="C992" s="1" t="e">
        <f t="shared" si="81"/>
        <v>#REF!</v>
      </c>
      <c r="D992" s="1" t="e">
        <f t="shared" si="82"/>
        <v>#REF!</v>
      </c>
      <c r="E992" s="2" t="e">
        <f t="shared" si="83"/>
        <v>#REF!</v>
      </c>
      <c r="F992" s="3" t="e">
        <f t="shared" si="84"/>
        <v>#REF!</v>
      </c>
    </row>
    <row r="993" spans="1:6">
      <c r="A993" t="e">
        <f>Updates!#REF!</f>
        <v>#REF!</v>
      </c>
      <c r="B993" t="e">
        <f t="shared" si="80"/>
        <v>#REF!</v>
      </c>
      <c r="C993" s="1" t="e">
        <f t="shared" si="81"/>
        <v>#REF!</v>
      </c>
      <c r="D993" s="1" t="e">
        <f t="shared" si="82"/>
        <v>#REF!</v>
      </c>
      <c r="E993" s="2" t="e">
        <f t="shared" si="83"/>
        <v>#REF!</v>
      </c>
      <c r="F993" s="3" t="e">
        <f t="shared" si="84"/>
        <v>#REF!</v>
      </c>
    </row>
    <row r="994" spans="1:6">
      <c r="A994" t="e">
        <f>Updates!#REF!</f>
        <v>#REF!</v>
      </c>
      <c r="B994" t="e">
        <f t="shared" si="80"/>
        <v>#REF!</v>
      </c>
      <c r="C994" s="1" t="e">
        <f t="shared" si="81"/>
        <v>#REF!</v>
      </c>
      <c r="D994" s="1" t="e">
        <f t="shared" si="82"/>
        <v>#REF!</v>
      </c>
      <c r="E994" s="2" t="e">
        <f t="shared" si="83"/>
        <v>#REF!</v>
      </c>
      <c r="F994" s="3" t="e">
        <f t="shared" si="84"/>
        <v>#REF!</v>
      </c>
    </row>
    <row r="995" spans="1:6">
      <c r="A995" t="e">
        <f>Updates!#REF!</f>
        <v>#REF!</v>
      </c>
      <c r="B995" t="e">
        <f t="shared" si="80"/>
        <v>#REF!</v>
      </c>
      <c r="C995" s="1" t="e">
        <f t="shared" si="81"/>
        <v>#REF!</v>
      </c>
      <c r="D995" s="1" t="e">
        <f t="shared" si="82"/>
        <v>#REF!</v>
      </c>
      <c r="E995" s="2" t="e">
        <f t="shared" si="83"/>
        <v>#REF!</v>
      </c>
      <c r="F995" s="3" t="e">
        <f t="shared" si="84"/>
        <v>#REF!</v>
      </c>
    </row>
    <row r="996" spans="1:6">
      <c r="A996" t="e">
        <f>Updates!#REF!</f>
        <v>#REF!</v>
      </c>
      <c r="B996" t="e">
        <f t="shared" si="80"/>
        <v>#REF!</v>
      </c>
      <c r="C996" s="1" t="e">
        <f t="shared" si="81"/>
        <v>#REF!</v>
      </c>
      <c r="D996" s="1" t="e">
        <f t="shared" si="82"/>
        <v>#REF!</v>
      </c>
      <c r="E996" s="2" t="e">
        <f t="shared" si="83"/>
        <v>#REF!</v>
      </c>
      <c r="F996" s="3" t="e">
        <f t="shared" si="84"/>
        <v>#REF!</v>
      </c>
    </row>
    <row r="997" spans="1:6">
      <c r="A997" t="e">
        <f>Updates!#REF!</f>
        <v>#REF!</v>
      </c>
      <c r="B997" t="e">
        <f t="shared" si="80"/>
        <v>#REF!</v>
      </c>
      <c r="C997" s="1" t="e">
        <f t="shared" si="81"/>
        <v>#REF!</v>
      </c>
      <c r="D997" s="1" t="e">
        <f t="shared" si="82"/>
        <v>#REF!</v>
      </c>
      <c r="E997" s="2" t="e">
        <f t="shared" si="83"/>
        <v>#REF!</v>
      </c>
      <c r="F997" s="3" t="e">
        <f t="shared" si="84"/>
        <v>#REF!</v>
      </c>
    </row>
    <row r="998" spans="1:6">
      <c r="A998" t="e">
        <f>Updates!#REF!</f>
        <v>#REF!</v>
      </c>
      <c r="B998" t="e">
        <f t="shared" si="80"/>
        <v>#REF!</v>
      </c>
      <c r="C998" s="1" t="e">
        <f t="shared" si="81"/>
        <v>#REF!</v>
      </c>
      <c r="D998" s="1" t="e">
        <f t="shared" si="82"/>
        <v>#REF!</v>
      </c>
      <c r="E998" s="2" t="e">
        <f t="shared" si="83"/>
        <v>#REF!</v>
      </c>
      <c r="F998" s="3" t="e">
        <f t="shared" si="84"/>
        <v>#REF!</v>
      </c>
    </row>
    <row r="999" spans="1:6">
      <c r="A999" t="e">
        <f>Updates!#REF!</f>
        <v>#REF!</v>
      </c>
      <c r="B999" t="e">
        <f t="shared" si="80"/>
        <v>#REF!</v>
      </c>
      <c r="C999" s="1" t="e">
        <f t="shared" si="81"/>
        <v>#REF!</v>
      </c>
      <c r="D999" s="1" t="e">
        <f t="shared" si="82"/>
        <v>#REF!</v>
      </c>
      <c r="E999" s="2" t="e">
        <f t="shared" si="83"/>
        <v>#REF!</v>
      </c>
      <c r="F999" s="3" t="e">
        <f t="shared" si="84"/>
        <v>#REF!</v>
      </c>
    </row>
    <row r="1000" spans="1:6">
      <c r="A1000" t="e">
        <f>Updates!#REF!</f>
        <v>#REF!</v>
      </c>
      <c r="B1000" t="e">
        <f t="shared" si="80"/>
        <v>#REF!</v>
      </c>
      <c r="C1000" s="1" t="e">
        <f t="shared" si="81"/>
        <v>#REF!</v>
      </c>
      <c r="D1000" s="1" t="e">
        <f t="shared" si="82"/>
        <v>#REF!</v>
      </c>
      <c r="E1000" s="2" t="e">
        <f t="shared" si="83"/>
        <v>#REF!</v>
      </c>
      <c r="F1000" s="3" t="e">
        <f t="shared" si="84"/>
        <v>#REF!</v>
      </c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00"/>
  <sheetViews>
    <sheetView workbookViewId="0">
      <selection activeCell="E3" sqref="E3:E1000"/>
    </sheetView>
  </sheetViews>
  <sheetFormatPr defaultRowHeight="12.75"/>
  <cols>
    <col min="1" max="1" width="28.42578125" bestFit="1" customWidth="1"/>
    <col min="2" max="2" width="38" customWidth="1"/>
    <col min="3" max="3" width="28.28515625" bestFit="1" customWidth="1"/>
    <col min="4" max="4" width="41" bestFit="1" customWidth="1"/>
  </cols>
  <sheetData>
    <row r="1" spans="1:5">
      <c r="A1" t="s">
        <v>26</v>
      </c>
      <c r="B1" t="s">
        <v>27</v>
      </c>
      <c r="C1" t="s">
        <v>30</v>
      </c>
      <c r="D1" t="s">
        <v>32</v>
      </c>
      <c r="E1" t="s">
        <v>34</v>
      </c>
    </row>
    <row r="2" spans="1:5">
      <c r="A2" t="s">
        <v>31</v>
      </c>
      <c r="B2" t="e">
        <f>Updates!W2</f>
        <v>#VALUE!</v>
      </c>
      <c r="C2" s="4" t="e">
        <f>IF(B2&gt;0,A2)</f>
        <v>#VALUE!</v>
      </c>
      <c r="D2" t="e">
        <f>(A2&amp;Updates!N2)</f>
        <v>#VALUE!</v>
      </c>
      <c r="E2" t="e">
        <f>"\\cmfp538\"&amp;Updates!N2&amp;"$"</f>
        <v>#VALUE!</v>
      </c>
    </row>
    <row r="3" spans="1:5">
      <c r="A3" t="s">
        <v>31</v>
      </c>
      <c r="B3" t="e">
        <f>Updates!W3</f>
        <v>#VALUE!</v>
      </c>
      <c r="C3" s="4" t="e">
        <f t="shared" ref="C3:C66" si="0">IF(B3&gt;0,A3)</f>
        <v>#VALUE!</v>
      </c>
      <c r="D3" t="e">
        <f>(A3&amp;Updates!N3)</f>
        <v>#VALUE!</v>
      </c>
      <c r="E3" t="e">
        <f>"\\cmfp538\"&amp;Updates!N3&amp;"$"</f>
        <v>#VALUE!</v>
      </c>
    </row>
    <row r="4" spans="1:5">
      <c r="A4" t="s">
        <v>31</v>
      </c>
      <c r="B4" t="e">
        <f>Updates!W4</f>
        <v>#VALUE!</v>
      </c>
      <c r="C4" s="4" t="e">
        <f t="shared" si="0"/>
        <v>#VALUE!</v>
      </c>
      <c r="D4" t="e">
        <f>(A4&amp;Updates!N4)</f>
        <v>#VALUE!</v>
      </c>
      <c r="E4" t="e">
        <f>"\\cmfp538\"&amp;Updates!N4&amp;"$"</f>
        <v>#VALUE!</v>
      </c>
    </row>
    <row r="5" spans="1:5">
      <c r="A5" t="s">
        <v>31</v>
      </c>
      <c r="B5" t="e">
        <f>Updates!W5</f>
        <v>#VALUE!</v>
      </c>
      <c r="C5" s="4" t="e">
        <f t="shared" si="0"/>
        <v>#VALUE!</v>
      </c>
      <c r="D5" t="e">
        <f>(A5&amp;Updates!N5)</f>
        <v>#VALUE!</v>
      </c>
      <c r="E5" t="e">
        <f>"\\cmfp538\"&amp;Updates!N5&amp;"$"</f>
        <v>#VALUE!</v>
      </c>
    </row>
    <row r="6" spans="1:5">
      <c r="A6" t="s">
        <v>31</v>
      </c>
      <c r="B6" t="e">
        <f>Updates!W6</f>
        <v>#VALUE!</v>
      </c>
      <c r="C6" s="4" t="e">
        <f t="shared" si="0"/>
        <v>#VALUE!</v>
      </c>
      <c r="D6" t="e">
        <f>(A6&amp;Updates!N6)</f>
        <v>#VALUE!</v>
      </c>
      <c r="E6" t="e">
        <f>"\\cmfp538\"&amp;Updates!N6&amp;"$"</f>
        <v>#VALUE!</v>
      </c>
    </row>
    <row r="7" spans="1:5">
      <c r="A7" t="s">
        <v>31</v>
      </c>
      <c r="B7" t="e">
        <f>Updates!W7</f>
        <v>#VALUE!</v>
      </c>
      <c r="C7" s="4" t="e">
        <f t="shared" si="0"/>
        <v>#VALUE!</v>
      </c>
      <c r="D7" t="e">
        <f>(A7&amp;Updates!N7)</f>
        <v>#VALUE!</v>
      </c>
      <c r="E7" t="e">
        <f>"\\cmfp538\"&amp;Updates!N7&amp;"$"</f>
        <v>#VALUE!</v>
      </c>
    </row>
    <row r="8" spans="1:5">
      <c r="A8" t="s">
        <v>31</v>
      </c>
      <c r="B8" t="e">
        <f>Updates!W8</f>
        <v>#VALUE!</v>
      </c>
      <c r="C8" s="4" t="e">
        <f t="shared" si="0"/>
        <v>#VALUE!</v>
      </c>
      <c r="D8" t="e">
        <f>(A8&amp;Updates!N8)</f>
        <v>#VALUE!</v>
      </c>
      <c r="E8" t="e">
        <f>"\\cmfp538\"&amp;Updates!N8&amp;"$"</f>
        <v>#VALUE!</v>
      </c>
    </row>
    <row r="9" spans="1:5">
      <c r="A9" t="s">
        <v>31</v>
      </c>
      <c r="B9" t="e">
        <f>Updates!W9</f>
        <v>#VALUE!</v>
      </c>
      <c r="C9" s="4" t="e">
        <f t="shared" si="0"/>
        <v>#VALUE!</v>
      </c>
      <c r="D9" t="e">
        <f>(A9&amp;Updates!N9)</f>
        <v>#VALUE!</v>
      </c>
      <c r="E9" t="e">
        <f>"\\cmfp538\"&amp;Updates!N9&amp;"$"</f>
        <v>#VALUE!</v>
      </c>
    </row>
    <row r="10" spans="1:5">
      <c r="A10" t="s">
        <v>31</v>
      </c>
      <c r="B10" t="e">
        <f>Updates!W10</f>
        <v>#VALUE!</v>
      </c>
      <c r="C10" s="4" t="e">
        <f t="shared" si="0"/>
        <v>#VALUE!</v>
      </c>
      <c r="D10" t="e">
        <f>(A10&amp;Updates!N10)</f>
        <v>#VALUE!</v>
      </c>
      <c r="E10" t="e">
        <f>"\\cmfp538\"&amp;Updates!N10&amp;"$"</f>
        <v>#VALUE!</v>
      </c>
    </row>
    <row r="11" spans="1:5">
      <c r="A11" t="s">
        <v>31</v>
      </c>
      <c r="B11" t="e">
        <f>Updates!W11</f>
        <v>#VALUE!</v>
      </c>
      <c r="C11" s="4" t="e">
        <f t="shared" si="0"/>
        <v>#VALUE!</v>
      </c>
      <c r="D11" t="e">
        <f>(A11&amp;Updates!N11)</f>
        <v>#VALUE!</v>
      </c>
      <c r="E11" t="e">
        <f>"\\cmfp538\"&amp;Updates!N11&amp;"$"</f>
        <v>#VALUE!</v>
      </c>
    </row>
    <row r="12" spans="1:5">
      <c r="A12" t="s">
        <v>31</v>
      </c>
      <c r="B12" t="e">
        <f>Updates!W12</f>
        <v>#VALUE!</v>
      </c>
      <c r="C12" s="4" t="e">
        <f t="shared" si="0"/>
        <v>#VALUE!</v>
      </c>
      <c r="D12" t="e">
        <f>(A12&amp;Updates!N12)</f>
        <v>#VALUE!</v>
      </c>
      <c r="E12" t="e">
        <f>"\\cmfp538\"&amp;Updates!N12&amp;"$"</f>
        <v>#VALUE!</v>
      </c>
    </row>
    <row r="13" spans="1:5">
      <c r="A13" t="s">
        <v>31</v>
      </c>
      <c r="B13" t="e">
        <f>Updates!W13</f>
        <v>#VALUE!</v>
      </c>
      <c r="C13" s="4" t="e">
        <f t="shared" si="0"/>
        <v>#VALUE!</v>
      </c>
      <c r="D13" t="e">
        <f>(A13&amp;Updates!N13)</f>
        <v>#VALUE!</v>
      </c>
      <c r="E13" t="e">
        <f>"\\cmfp538\"&amp;Updates!N13&amp;"$"</f>
        <v>#VALUE!</v>
      </c>
    </row>
    <row r="14" spans="1:5">
      <c r="A14" t="s">
        <v>31</v>
      </c>
      <c r="B14" t="e">
        <f>Updates!W14</f>
        <v>#VALUE!</v>
      </c>
      <c r="C14" s="4" t="e">
        <f t="shared" si="0"/>
        <v>#VALUE!</v>
      </c>
      <c r="D14" t="e">
        <f>(A14&amp;Updates!N14)</f>
        <v>#VALUE!</v>
      </c>
      <c r="E14" t="e">
        <f>"\\cmfp538\"&amp;Updates!N14&amp;"$"</f>
        <v>#VALUE!</v>
      </c>
    </row>
    <row r="15" spans="1:5">
      <c r="A15" t="s">
        <v>31</v>
      </c>
      <c r="B15" t="e">
        <f>Updates!W15</f>
        <v>#VALUE!</v>
      </c>
      <c r="C15" s="4" t="e">
        <f t="shared" si="0"/>
        <v>#VALUE!</v>
      </c>
      <c r="D15" t="e">
        <f>(A15&amp;Updates!N15)</f>
        <v>#VALUE!</v>
      </c>
      <c r="E15" t="e">
        <f>"\\cmfp538\"&amp;Updates!N15&amp;"$"</f>
        <v>#VALUE!</v>
      </c>
    </row>
    <row r="16" spans="1:5">
      <c r="A16" t="s">
        <v>31</v>
      </c>
      <c r="B16" t="e">
        <f>Updates!W16</f>
        <v>#VALUE!</v>
      </c>
      <c r="C16" s="4" t="e">
        <f t="shared" si="0"/>
        <v>#VALUE!</v>
      </c>
      <c r="D16" t="e">
        <f>(A16&amp;Updates!N16)</f>
        <v>#VALUE!</v>
      </c>
      <c r="E16" t="e">
        <f>"\\cmfp538\"&amp;Updates!N16&amp;"$"</f>
        <v>#VALUE!</v>
      </c>
    </row>
    <row r="17" spans="1:5">
      <c r="A17" t="s">
        <v>31</v>
      </c>
      <c r="B17" t="e">
        <f>Updates!W17</f>
        <v>#VALUE!</v>
      </c>
      <c r="C17" s="4" t="e">
        <f t="shared" si="0"/>
        <v>#VALUE!</v>
      </c>
      <c r="D17" t="e">
        <f>(A17&amp;Updates!N17)</f>
        <v>#VALUE!</v>
      </c>
      <c r="E17" t="e">
        <f>"\\cmfp538\"&amp;Updates!N17&amp;"$"</f>
        <v>#VALUE!</v>
      </c>
    </row>
    <row r="18" spans="1:5">
      <c r="A18" t="s">
        <v>31</v>
      </c>
      <c r="B18" t="e">
        <f>Updates!W18</f>
        <v>#VALUE!</v>
      </c>
      <c r="C18" s="4" t="e">
        <f t="shared" si="0"/>
        <v>#VALUE!</v>
      </c>
      <c r="D18" t="e">
        <f>(A18&amp;Updates!N18)</f>
        <v>#VALUE!</v>
      </c>
      <c r="E18" t="e">
        <f>"\\cmfp538\"&amp;Updates!N18&amp;"$"</f>
        <v>#VALUE!</v>
      </c>
    </row>
    <row r="19" spans="1:5">
      <c r="A19" t="s">
        <v>31</v>
      </c>
      <c r="B19" t="e">
        <f>Updates!W19</f>
        <v>#VALUE!</v>
      </c>
      <c r="C19" s="4" t="e">
        <f t="shared" si="0"/>
        <v>#VALUE!</v>
      </c>
      <c r="D19" t="e">
        <f>(A19&amp;Updates!N19)</f>
        <v>#VALUE!</v>
      </c>
      <c r="E19" t="e">
        <f>"\\cmfp538\"&amp;Updates!N19&amp;"$"</f>
        <v>#VALUE!</v>
      </c>
    </row>
    <row r="20" spans="1:5">
      <c r="A20" t="s">
        <v>31</v>
      </c>
      <c r="B20" t="e">
        <f>Updates!W20</f>
        <v>#VALUE!</v>
      </c>
      <c r="C20" s="4" t="e">
        <f t="shared" si="0"/>
        <v>#VALUE!</v>
      </c>
      <c r="D20" t="e">
        <f>(A20&amp;Updates!N20)</f>
        <v>#VALUE!</v>
      </c>
      <c r="E20" t="e">
        <f>"\\cmfp538\"&amp;Updates!N20&amp;"$"</f>
        <v>#VALUE!</v>
      </c>
    </row>
    <row r="21" spans="1:5">
      <c r="A21" t="s">
        <v>31</v>
      </c>
      <c r="B21" t="e">
        <f>Updates!W21</f>
        <v>#VALUE!</v>
      </c>
      <c r="C21" s="4" t="e">
        <f t="shared" si="0"/>
        <v>#VALUE!</v>
      </c>
      <c r="D21" t="e">
        <f>(A21&amp;Updates!N21)</f>
        <v>#VALUE!</v>
      </c>
      <c r="E21" t="e">
        <f>"\\cmfp538\"&amp;Updates!N21&amp;"$"</f>
        <v>#VALUE!</v>
      </c>
    </row>
    <row r="22" spans="1:5">
      <c r="A22" t="s">
        <v>31</v>
      </c>
      <c r="B22" t="e">
        <f>Updates!W22</f>
        <v>#VALUE!</v>
      </c>
      <c r="C22" s="4" t="e">
        <f t="shared" si="0"/>
        <v>#VALUE!</v>
      </c>
      <c r="D22" t="e">
        <f>(A22&amp;Updates!N22)</f>
        <v>#VALUE!</v>
      </c>
      <c r="E22" t="e">
        <f>"\\cmfp538\"&amp;Updates!N22&amp;"$"</f>
        <v>#VALUE!</v>
      </c>
    </row>
    <row r="23" spans="1:5">
      <c r="A23" t="s">
        <v>31</v>
      </c>
      <c r="B23" t="e">
        <f>Updates!W23</f>
        <v>#VALUE!</v>
      </c>
      <c r="C23" s="4" t="e">
        <f t="shared" si="0"/>
        <v>#VALUE!</v>
      </c>
      <c r="D23" t="e">
        <f>(A23&amp;Updates!N23)</f>
        <v>#VALUE!</v>
      </c>
      <c r="E23" t="e">
        <f>"\\cmfp538\"&amp;Updates!N23&amp;"$"</f>
        <v>#VALUE!</v>
      </c>
    </row>
    <row r="24" spans="1:5">
      <c r="A24" t="s">
        <v>31</v>
      </c>
      <c r="B24" t="e">
        <f>Updates!W24</f>
        <v>#VALUE!</v>
      </c>
      <c r="C24" s="4" t="e">
        <f t="shared" si="0"/>
        <v>#VALUE!</v>
      </c>
      <c r="D24" t="e">
        <f>(A24&amp;Updates!N24)</f>
        <v>#VALUE!</v>
      </c>
      <c r="E24" t="e">
        <f>"\\cmfp538\"&amp;Updates!N24&amp;"$"</f>
        <v>#VALUE!</v>
      </c>
    </row>
    <row r="25" spans="1:5">
      <c r="A25" t="s">
        <v>31</v>
      </c>
      <c r="B25" t="e">
        <f>Updates!W25</f>
        <v>#VALUE!</v>
      </c>
      <c r="C25" s="4" t="e">
        <f t="shared" si="0"/>
        <v>#VALUE!</v>
      </c>
      <c r="D25" t="e">
        <f>(A25&amp;Updates!N25)</f>
        <v>#VALUE!</v>
      </c>
      <c r="E25" t="e">
        <f>"\\cmfp538\"&amp;Updates!N25&amp;"$"</f>
        <v>#VALUE!</v>
      </c>
    </row>
    <row r="26" spans="1:5">
      <c r="A26" t="s">
        <v>31</v>
      </c>
      <c r="B26" t="e">
        <f>Updates!W26</f>
        <v>#VALUE!</v>
      </c>
      <c r="C26" s="4" t="e">
        <f t="shared" si="0"/>
        <v>#VALUE!</v>
      </c>
      <c r="D26" t="e">
        <f>(A26&amp;Updates!N26)</f>
        <v>#VALUE!</v>
      </c>
      <c r="E26" t="e">
        <f>"\\cmfp538\"&amp;Updates!N26&amp;"$"</f>
        <v>#VALUE!</v>
      </c>
    </row>
    <row r="27" spans="1:5">
      <c r="A27" t="s">
        <v>31</v>
      </c>
      <c r="B27" t="e">
        <f>Updates!W27</f>
        <v>#VALUE!</v>
      </c>
      <c r="C27" s="4" t="e">
        <f t="shared" si="0"/>
        <v>#VALUE!</v>
      </c>
      <c r="D27" t="e">
        <f>(A27&amp;Updates!N27)</f>
        <v>#VALUE!</v>
      </c>
      <c r="E27" t="e">
        <f>"\\cmfp538\"&amp;Updates!N27&amp;"$"</f>
        <v>#VALUE!</v>
      </c>
    </row>
    <row r="28" spans="1:5">
      <c r="A28" t="s">
        <v>31</v>
      </c>
      <c r="B28" t="e">
        <f>Updates!W28</f>
        <v>#VALUE!</v>
      </c>
      <c r="C28" s="4" t="e">
        <f t="shared" si="0"/>
        <v>#VALUE!</v>
      </c>
      <c r="D28" t="e">
        <f>(A28&amp;Updates!N28)</f>
        <v>#VALUE!</v>
      </c>
      <c r="E28" t="e">
        <f>"\\cmfp538\"&amp;Updates!N28&amp;"$"</f>
        <v>#VALUE!</v>
      </c>
    </row>
    <row r="29" spans="1:5">
      <c r="A29" t="s">
        <v>31</v>
      </c>
      <c r="B29" t="e">
        <f>Updates!W29</f>
        <v>#VALUE!</v>
      </c>
      <c r="C29" s="4" t="e">
        <f t="shared" si="0"/>
        <v>#VALUE!</v>
      </c>
      <c r="D29" t="e">
        <f>(A29&amp;Updates!N29)</f>
        <v>#VALUE!</v>
      </c>
      <c r="E29" t="e">
        <f>"\\cmfp538\"&amp;Updates!N29&amp;"$"</f>
        <v>#VALUE!</v>
      </c>
    </row>
    <row r="30" spans="1:5">
      <c r="A30" t="s">
        <v>31</v>
      </c>
      <c r="B30" t="e">
        <f>Updates!W30</f>
        <v>#VALUE!</v>
      </c>
      <c r="C30" s="4" t="e">
        <f t="shared" si="0"/>
        <v>#VALUE!</v>
      </c>
      <c r="D30" t="e">
        <f>(A30&amp;Updates!N30)</f>
        <v>#VALUE!</v>
      </c>
      <c r="E30" t="e">
        <f>"\\cmfp538\"&amp;Updates!N30&amp;"$"</f>
        <v>#VALUE!</v>
      </c>
    </row>
    <row r="31" spans="1:5">
      <c r="A31" t="s">
        <v>31</v>
      </c>
      <c r="B31" t="e">
        <f>Updates!W31</f>
        <v>#VALUE!</v>
      </c>
      <c r="C31" s="4" t="e">
        <f t="shared" si="0"/>
        <v>#VALUE!</v>
      </c>
      <c r="D31" t="e">
        <f>(A31&amp;Updates!N31)</f>
        <v>#VALUE!</v>
      </c>
      <c r="E31" t="e">
        <f>"\\cmfp538\"&amp;Updates!N31&amp;"$"</f>
        <v>#VALUE!</v>
      </c>
    </row>
    <row r="32" spans="1:5">
      <c r="A32" t="s">
        <v>31</v>
      </c>
      <c r="B32" t="e">
        <f>Updates!W32</f>
        <v>#VALUE!</v>
      </c>
      <c r="C32" s="4" t="e">
        <f t="shared" si="0"/>
        <v>#VALUE!</v>
      </c>
      <c r="D32" t="e">
        <f>(A32&amp;Updates!N32)</f>
        <v>#VALUE!</v>
      </c>
      <c r="E32" t="e">
        <f>"\\cmfp538\"&amp;Updates!N32&amp;"$"</f>
        <v>#VALUE!</v>
      </c>
    </row>
    <row r="33" spans="1:5">
      <c r="A33" t="s">
        <v>31</v>
      </c>
      <c r="B33" t="e">
        <f>Updates!W33</f>
        <v>#VALUE!</v>
      </c>
      <c r="C33" s="4" t="e">
        <f t="shared" si="0"/>
        <v>#VALUE!</v>
      </c>
      <c r="D33" t="e">
        <f>(A33&amp;Updates!N33)</f>
        <v>#VALUE!</v>
      </c>
      <c r="E33" t="e">
        <f>"\\cmfp538\"&amp;Updates!N33&amp;"$"</f>
        <v>#VALUE!</v>
      </c>
    </row>
    <row r="34" spans="1:5">
      <c r="A34" t="s">
        <v>31</v>
      </c>
      <c r="B34" t="e">
        <f>Updates!W34</f>
        <v>#VALUE!</v>
      </c>
      <c r="C34" s="4" t="e">
        <f t="shared" si="0"/>
        <v>#VALUE!</v>
      </c>
      <c r="D34" t="e">
        <f>(A34&amp;Updates!N34)</f>
        <v>#VALUE!</v>
      </c>
      <c r="E34" t="e">
        <f>"\\cmfp538\"&amp;Updates!N34&amp;"$"</f>
        <v>#VALUE!</v>
      </c>
    </row>
    <row r="35" spans="1:5">
      <c r="A35" t="s">
        <v>31</v>
      </c>
      <c r="B35" t="e">
        <f>Updates!W35</f>
        <v>#VALUE!</v>
      </c>
      <c r="C35" s="4" t="e">
        <f t="shared" si="0"/>
        <v>#VALUE!</v>
      </c>
      <c r="D35" t="e">
        <f>(A35&amp;Updates!N35)</f>
        <v>#VALUE!</v>
      </c>
      <c r="E35" t="e">
        <f>"\\cmfp538\"&amp;Updates!N35&amp;"$"</f>
        <v>#VALUE!</v>
      </c>
    </row>
    <row r="36" spans="1:5">
      <c r="A36" t="s">
        <v>31</v>
      </c>
      <c r="B36" t="e">
        <f>Updates!W36</f>
        <v>#VALUE!</v>
      </c>
      <c r="C36" s="4" t="e">
        <f t="shared" si="0"/>
        <v>#VALUE!</v>
      </c>
      <c r="D36" t="e">
        <f>(A36&amp;Updates!N36)</f>
        <v>#VALUE!</v>
      </c>
      <c r="E36" t="e">
        <f>"\\cmfp538\"&amp;Updates!N36&amp;"$"</f>
        <v>#VALUE!</v>
      </c>
    </row>
    <row r="37" spans="1:5">
      <c r="A37" t="s">
        <v>31</v>
      </c>
      <c r="B37" t="e">
        <f>Updates!W37</f>
        <v>#VALUE!</v>
      </c>
      <c r="C37" s="4" t="e">
        <f t="shared" si="0"/>
        <v>#VALUE!</v>
      </c>
      <c r="D37" t="e">
        <f>(A37&amp;Updates!N37)</f>
        <v>#VALUE!</v>
      </c>
      <c r="E37" t="e">
        <f>"\\cmfp538\"&amp;Updates!N37&amp;"$"</f>
        <v>#VALUE!</v>
      </c>
    </row>
    <row r="38" spans="1:5">
      <c r="A38" t="s">
        <v>31</v>
      </c>
      <c r="B38" t="e">
        <f>Updates!W38</f>
        <v>#VALUE!</v>
      </c>
      <c r="C38" s="4" t="e">
        <f t="shared" si="0"/>
        <v>#VALUE!</v>
      </c>
      <c r="D38" t="e">
        <f>(A38&amp;Updates!N38)</f>
        <v>#VALUE!</v>
      </c>
      <c r="E38" t="e">
        <f>"\\cmfp538\"&amp;Updates!N38&amp;"$"</f>
        <v>#VALUE!</v>
      </c>
    </row>
    <row r="39" spans="1:5">
      <c r="A39" t="s">
        <v>31</v>
      </c>
      <c r="B39" t="e">
        <f>Updates!W39</f>
        <v>#VALUE!</v>
      </c>
      <c r="C39" s="4" t="e">
        <f t="shared" si="0"/>
        <v>#VALUE!</v>
      </c>
      <c r="D39" t="e">
        <f>(A39&amp;Updates!N39)</f>
        <v>#VALUE!</v>
      </c>
      <c r="E39" t="e">
        <f>"\\cmfp538\"&amp;Updates!N39&amp;"$"</f>
        <v>#VALUE!</v>
      </c>
    </row>
    <row r="40" spans="1:5">
      <c r="A40" t="s">
        <v>31</v>
      </c>
      <c r="B40" t="e">
        <f>Updates!W40</f>
        <v>#VALUE!</v>
      </c>
      <c r="C40" s="4" t="e">
        <f t="shared" si="0"/>
        <v>#VALUE!</v>
      </c>
      <c r="D40" t="e">
        <f>(A40&amp;Updates!N40)</f>
        <v>#VALUE!</v>
      </c>
      <c r="E40" t="e">
        <f>"\\cmfp538\"&amp;Updates!N40&amp;"$"</f>
        <v>#VALUE!</v>
      </c>
    </row>
    <row r="41" spans="1:5">
      <c r="A41" t="s">
        <v>31</v>
      </c>
      <c r="B41" t="e">
        <f>Updates!W41</f>
        <v>#VALUE!</v>
      </c>
      <c r="C41" s="4" t="e">
        <f t="shared" si="0"/>
        <v>#VALUE!</v>
      </c>
      <c r="D41" t="e">
        <f>(A41&amp;Updates!N41)</f>
        <v>#VALUE!</v>
      </c>
      <c r="E41" t="e">
        <f>"\\cmfp538\"&amp;Updates!N41&amp;"$"</f>
        <v>#VALUE!</v>
      </c>
    </row>
    <row r="42" spans="1:5">
      <c r="A42" t="s">
        <v>31</v>
      </c>
      <c r="B42" t="e">
        <f>Updates!W42</f>
        <v>#VALUE!</v>
      </c>
      <c r="C42" s="4" t="e">
        <f t="shared" si="0"/>
        <v>#VALUE!</v>
      </c>
      <c r="D42" t="e">
        <f>(A42&amp;Updates!N42)</f>
        <v>#VALUE!</v>
      </c>
      <c r="E42" t="e">
        <f>"\\cmfp538\"&amp;Updates!N42&amp;"$"</f>
        <v>#VALUE!</v>
      </c>
    </row>
    <row r="43" spans="1:5">
      <c r="A43" t="s">
        <v>31</v>
      </c>
      <c r="B43" t="e">
        <f>Updates!W43</f>
        <v>#VALUE!</v>
      </c>
      <c r="C43" s="4" t="e">
        <f t="shared" si="0"/>
        <v>#VALUE!</v>
      </c>
      <c r="D43" t="e">
        <f>(A43&amp;Updates!N43)</f>
        <v>#VALUE!</v>
      </c>
      <c r="E43" t="e">
        <f>"\\cmfp538\"&amp;Updates!N43&amp;"$"</f>
        <v>#VALUE!</v>
      </c>
    </row>
    <row r="44" spans="1:5">
      <c r="A44" t="s">
        <v>31</v>
      </c>
      <c r="B44" t="e">
        <f>Updates!W44</f>
        <v>#VALUE!</v>
      </c>
      <c r="C44" s="4" t="e">
        <f t="shared" si="0"/>
        <v>#VALUE!</v>
      </c>
      <c r="D44" t="e">
        <f>(A44&amp;Updates!N44)</f>
        <v>#VALUE!</v>
      </c>
      <c r="E44" t="e">
        <f>"\\cmfp538\"&amp;Updates!N44&amp;"$"</f>
        <v>#VALUE!</v>
      </c>
    </row>
    <row r="45" spans="1:5">
      <c r="A45" t="s">
        <v>31</v>
      </c>
      <c r="B45" t="e">
        <f>Updates!W45</f>
        <v>#VALUE!</v>
      </c>
      <c r="C45" s="4" t="e">
        <f t="shared" si="0"/>
        <v>#VALUE!</v>
      </c>
      <c r="D45" t="e">
        <f>(A45&amp;Updates!N45)</f>
        <v>#VALUE!</v>
      </c>
      <c r="E45" t="e">
        <f>"\\cmfp538\"&amp;Updates!N45&amp;"$"</f>
        <v>#VALUE!</v>
      </c>
    </row>
    <row r="46" spans="1:5">
      <c r="A46" t="s">
        <v>31</v>
      </c>
      <c r="B46" t="e">
        <f>Updates!W46</f>
        <v>#VALUE!</v>
      </c>
      <c r="C46" s="4" t="e">
        <f t="shared" si="0"/>
        <v>#VALUE!</v>
      </c>
      <c r="D46" t="e">
        <f>(A46&amp;Updates!N46)</f>
        <v>#VALUE!</v>
      </c>
      <c r="E46" t="e">
        <f>"\\cmfp538\"&amp;Updates!N46&amp;"$"</f>
        <v>#VALUE!</v>
      </c>
    </row>
    <row r="47" spans="1:5">
      <c r="A47" t="s">
        <v>31</v>
      </c>
      <c r="B47" t="e">
        <f>Updates!W47</f>
        <v>#VALUE!</v>
      </c>
      <c r="C47" s="4" t="e">
        <f t="shared" si="0"/>
        <v>#VALUE!</v>
      </c>
      <c r="D47" t="e">
        <f>(A47&amp;Updates!N47)</f>
        <v>#VALUE!</v>
      </c>
      <c r="E47" t="e">
        <f>"\\cmfp538\"&amp;Updates!N47&amp;"$"</f>
        <v>#VALUE!</v>
      </c>
    </row>
    <row r="48" spans="1:5">
      <c r="A48" t="s">
        <v>31</v>
      </c>
      <c r="B48" t="e">
        <f>Updates!W48</f>
        <v>#VALUE!</v>
      </c>
      <c r="C48" s="4" t="e">
        <f t="shared" si="0"/>
        <v>#VALUE!</v>
      </c>
      <c r="D48" t="e">
        <f>(A48&amp;Updates!N48)</f>
        <v>#VALUE!</v>
      </c>
      <c r="E48" t="e">
        <f>"\\cmfp538\"&amp;Updates!N48&amp;"$"</f>
        <v>#VALUE!</v>
      </c>
    </row>
    <row r="49" spans="1:5">
      <c r="A49" t="s">
        <v>31</v>
      </c>
      <c r="B49" t="e">
        <f>Updates!W49</f>
        <v>#VALUE!</v>
      </c>
      <c r="C49" s="4" t="e">
        <f t="shared" si="0"/>
        <v>#VALUE!</v>
      </c>
      <c r="D49" t="e">
        <f>(A49&amp;Updates!N49)</f>
        <v>#VALUE!</v>
      </c>
      <c r="E49" t="e">
        <f>"\\cmfp538\"&amp;Updates!N49&amp;"$"</f>
        <v>#VALUE!</v>
      </c>
    </row>
    <row r="50" spans="1:5">
      <c r="A50" t="s">
        <v>31</v>
      </c>
      <c r="B50" t="e">
        <f>Updates!W50</f>
        <v>#VALUE!</v>
      </c>
      <c r="C50" s="4" t="e">
        <f t="shared" si="0"/>
        <v>#VALUE!</v>
      </c>
      <c r="D50" t="e">
        <f>(A50&amp;Updates!N50)</f>
        <v>#VALUE!</v>
      </c>
      <c r="E50" t="e">
        <f>"\\cmfp538\"&amp;Updates!N50&amp;"$"</f>
        <v>#VALUE!</v>
      </c>
    </row>
    <row r="51" spans="1:5">
      <c r="A51" t="s">
        <v>31</v>
      </c>
      <c r="B51" t="e">
        <f>Updates!W51</f>
        <v>#VALUE!</v>
      </c>
      <c r="C51" s="4" t="e">
        <f t="shared" si="0"/>
        <v>#VALUE!</v>
      </c>
      <c r="D51" t="e">
        <f>(A51&amp;Updates!N51)</f>
        <v>#VALUE!</v>
      </c>
      <c r="E51" t="e">
        <f>"\\cmfp538\"&amp;Updates!N51&amp;"$"</f>
        <v>#VALUE!</v>
      </c>
    </row>
    <row r="52" spans="1:5">
      <c r="A52" t="s">
        <v>31</v>
      </c>
      <c r="B52" t="e">
        <f>Updates!W52</f>
        <v>#VALUE!</v>
      </c>
      <c r="C52" s="4" t="e">
        <f t="shared" si="0"/>
        <v>#VALUE!</v>
      </c>
      <c r="D52" t="e">
        <f>(A52&amp;Updates!N52)</f>
        <v>#VALUE!</v>
      </c>
      <c r="E52" t="e">
        <f>"\\cmfp538\"&amp;Updates!N52&amp;"$"</f>
        <v>#VALUE!</v>
      </c>
    </row>
    <row r="53" spans="1:5">
      <c r="A53" t="s">
        <v>31</v>
      </c>
      <c r="B53" t="e">
        <f>Updates!W53</f>
        <v>#VALUE!</v>
      </c>
      <c r="C53" s="4" t="e">
        <f t="shared" si="0"/>
        <v>#VALUE!</v>
      </c>
      <c r="D53" t="e">
        <f>(A53&amp;Updates!N53)</f>
        <v>#VALUE!</v>
      </c>
      <c r="E53" t="e">
        <f>"\\cmfp538\"&amp;Updates!N53&amp;"$"</f>
        <v>#VALUE!</v>
      </c>
    </row>
    <row r="54" spans="1:5">
      <c r="A54" t="s">
        <v>31</v>
      </c>
      <c r="B54" t="e">
        <f>Updates!W54</f>
        <v>#VALUE!</v>
      </c>
      <c r="C54" s="4" t="e">
        <f t="shared" si="0"/>
        <v>#VALUE!</v>
      </c>
      <c r="D54" t="e">
        <f>(A54&amp;Updates!N54)</f>
        <v>#VALUE!</v>
      </c>
      <c r="E54" t="e">
        <f>"\\cmfp538\"&amp;Updates!N54&amp;"$"</f>
        <v>#VALUE!</v>
      </c>
    </row>
    <row r="55" spans="1:5">
      <c r="A55" t="s">
        <v>31</v>
      </c>
      <c r="B55" t="e">
        <f>Updates!W55</f>
        <v>#VALUE!</v>
      </c>
      <c r="C55" s="4" t="e">
        <f t="shared" si="0"/>
        <v>#VALUE!</v>
      </c>
      <c r="D55" t="e">
        <f>(A55&amp;Updates!N55)</f>
        <v>#VALUE!</v>
      </c>
      <c r="E55" t="e">
        <f>"\\cmfp538\"&amp;Updates!N55&amp;"$"</f>
        <v>#VALUE!</v>
      </c>
    </row>
    <row r="56" spans="1:5">
      <c r="A56" t="s">
        <v>31</v>
      </c>
      <c r="B56" t="e">
        <f>Updates!W56</f>
        <v>#VALUE!</v>
      </c>
      <c r="C56" s="4" t="e">
        <f t="shared" si="0"/>
        <v>#VALUE!</v>
      </c>
      <c r="D56" t="e">
        <f>(A56&amp;Updates!N56)</f>
        <v>#VALUE!</v>
      </c>
      <c r="E56" t="e">
        <f>"\\cmfp538\"&amp;Updates!N56&amp;"$"</f>
        <v>#VALUE!</v>
      </c>
    </row>
    <row r="57" spans="1:5">
      <c r="A57" t="s">
        <v>31</v>
      </c>
      <c r="B57" t="e">
        <f>Updates!W57</f>
        <v>#VALUE!</v>
      </c>
      <c r="C57" s="4" t="e">
        <f t="shared" si="0"/>
        <v>#VALUE!</v>
      </c>
      <c r="D57" t="e">
        <f>(A57&amp;Updates!N57)</f>
        <v>#VALUE!</v>
      </c>
      <c r="E57" t="e">
        <f>"\\cmfp538\"&amp;Updates!N57&amp;"$"</f>
        <v>#VALUE!</v>
      </c>
    </row>
    <row r="58" spans="1:5">
      <c r="A58" t="s">
        <v>31</v>
      </c>
      <c r="B58" t="e">
        <f>Updates!W58</f>
        <v>#VALUE!</v>
      </c>
      <c r="C58" s="4" t="e">
        <f t="shared" si="0"/>
        <v>#VALUE!</v>
      </c>
      <c r="D58" t="e">
        <f>(A58&amp;Updates!N58)</f>
        <v>#VALUE!</v>
      </c>
      <c r="E58" t="e">
        <f>"\\cmfp538\"&amp;Updates!N58&amp;"$"</f>
        <v>#VALUE!</v>
      </c>
    </row>
    <row r="59" spans="1:5">
      <c r="A59" t="s">
        <v>31</v>
      </c>
      <c r="B59" t="e">
        <f>Updates!W59</f>
        <v>#VALUE!</v>
      </c>
      <c r="C59" s="4" t="e">
        <f t="shared" si="0"/>
        <v>#VALUE!</v>
      </c>
      <c r="D59" t="e">
        <f>(A59&amp;Updates!N59)</f>
        <v>#VALUE!</v>
      </c>
      <c r="E59" t="e">
        <f>"\\cmfp538\"&amp;Updates!N59&amp;"$"</f>
        <v>#VALUE!</v>
      </c>
    </row>
    <row r="60" spans="1:5">
      <c r="A60" t="s">
        <v>31</v>
      </c>
      <c r="B60" t="e">
        <f>Updates!W60</f>
        <v>#VALUE!</v>
      </c>
      <c r="C60" s="4" t="e">
        <f t="shared" si="0"/>
        <v>#VALUE!</v>
      </c>
      <c r="D60" t="e">
        <f>(A60&amp;Updates!N60)</f>
        <v>#VALUE!</v>
      </c>
      <c r="E60" t="e">
        <f>"\\cmfp538\"&amp;Updates!N60&amp;"$"</f>
        <v>#VALUE!</v>
      </c>
    </row>
    <row r="61" spans="1:5">
      <c r="A61" t="s">
        <v>31</v>
      </c>
      <c r="B61" t="e">
        <f>Updates!W61</f>
        <v>#VALUE!</v>
      </c>
      <c r="C61" s="4" t="e">
        <f t="shared" si="0"/>
        <v>#VALUE!</v>
      </c>
      <c r="D61" t="e">
        <f>(A61&amp;Updates!N61)</f>
        <v>#VALUE!</v>
      </c>
      <c r="E61" t="e">
        <f>"\\cmfp538\"&amp;Updates!N61&amp;"$"</f>
        <v>#VALUE!</v>
      </c>
    </row>
    <row r="62" spans="1:5">
      <c r="A62" t="s">
        <v>31</v>
      </c>
      <c r="B62" t="e">
        <f>Updates!W62</f>
        <v>#VALUE!</v>
      </c>
      <c r="C62" s="4" t="e">
        <f t="shared" si="0"/>
        <v>#VALUE!</v>
      </c>
      <c r="D62" t="e">
        <f>(A62&amp;Updates!N62)</f>
        <v>#VALUE!</v>
      </c>
      <c r="E62" t="e">
        <f>"\\cmfp538\"&amp;Updates!N62&amp;"$"</f>
        <v>#VALUE!</v>
      </c>
    </row>
    <row r="63" spans="1:5">
      <c r="A63" t="s">
        <v>31</v>
      </c>
      <c r="B63" t="e">
        <f>Updates!W63</f>
        <v>#VALUE!</v>
      </c>
      <c r="C63" s="4" t="e">
        <f t="shared" si="0"/>
        <v>#VALUE!</v>
      </c>
      <c r="D63" t="e">
        <f>(A63&amp;Updates!N63)</f>
        <v>#VALUE!</v>
      </c>
      <c r="E63" t="e">
        <f>"\\cmfp538\"&amp;Updates!N63&amp;"$"</f>
        <v>#VALUE!</v>
      </c>
    </row>
    <row r="64" spans="1:5">
      <c r="A64" t="s">
        <v>31</v>
      </c>
      <c r="B64" t="e">
        <f>Updates!W64</f>
        <v>#VALUE!</v>
      </c>
      <c r="C64" s="4" t="e">
        <f t="shared" si="0"/>
        <v>#VALUE!</v>
      </c>
      <c r="D64" t="e">
        <f>(A64&amp;Updates!N64)</f>
        <v>#VALUE!</v>
      </c>
      <c r="E64" t="e">
        <f>"\\cmfp538\"&amp;Updates!N64&amp;"$"</f>
        <v>#VALUE!</v>
      </c>
    </row>
    <row r="65" spans="1:5">
      <c r="A65" t="s">
        <v>31</v>
      </c>
      <c r="B65" t="e">
        <f>Updates!W65</f>
        <v>#VALUE!</v>
      </c>
      <c r="C65" s="4" t="e">
        <f t="shared" si="0"/>
        <v>#VALUE!</v>
      </c>
      <c r="D65" t="e">
        <f>(A65&amp;Updates!N65)</f>
        <v>#VALUE!</v>
      </c>
      <c r="E65" t="e">
        <f>"\\cmfp538\"&amp;Updates!N65&amp;"$"</f>
        <v>#VALUE!</v>
      </c>
    </row>
    <row r="66" spans="1:5">
      <c r="A66" t="s">
        <v>31</v>
      </c>
      <c r="B66" t="e">
        <f>Updates!W66</f>
        <v>#VALUE!</v>
      </c>
      <c r="C66" s="4" t="e">
        <f t="shared" si="0"/>
        <v>#VALUE!</v>
      </c>
      <c r="D66" t="e">
        <f>(A66&amp;Updates!N66)</f>
        <v>#VALUE!</v>
      </c>
      <c r="E66" t="e">
        <f>"\\cmfp538\"&amp;Updates!N66&amp;"$"</f>
        <v>#VALUE!</v>
      </c>
    </row>
    <row r="67" spans="1:5">
      <c r="A67" t="s">
        <v>31</v>
      </c>
      <c r="B67" t="e">
        <f>Updates!W67</f>
        <v>#VALUE!</v>
      </c>
      <c r="C67" s="4" t="e">
        <f t="shared" ref="C67:C130" si="1">IF(B67&gt;0,A67)</f>
        <v>#VALUE!</v>
      </c>
      <c r="D67" t="e">
        <f>(A67&amp;Updates!N67)</f>
        <v>#VALUE!</v>
      </c>
      <c r="E67" t="e">
        <f>"\\cmfp538\"&amp;Updates!N67&amp;"$"</f>
        <v>#VALUE!</v>
      </c>
    </row>
    <row r="68" spans="1:5">
      <c r="A68" t="s">
        <v>31</v>
      </c>
      <c r="B68" t="e">
        <f>Updates!W68</f>
        <v>#VALUE!</v>
      </c>
      <c r="C68" s="4" t="e">
        <f t="shared" si="1"/>
        <v>#VALUE!</v>
      </c>
      <c r="D68" t="e">
        <f>(A68&amp;Updates!N68)</f>
        <v>#VALUE!</v>
      </c>
      <c r="E68" t="e">
        <f>"\\cmfp538\"&amp;Updates!N68&amp;"$"</f>
        <v>#VALUE!</v>
      </c>
    </row>
    <row r="69" spans="1:5">
      <c r="A69" t="s">
        <v>31</v>
      </c>
      <c r="B69" t="e">
        <f>Updates!W69</f>
        <v>#VALUE!</v>
      </c>
      <c r="C69" s="4" t="e">
        <f t="shared" si="1"/>
        <v>#VALUE!</v>
      </c>
      <c r="D69" t="e">
        <f>(A69&amp;Updates!N69)</f>
        <v>#VALUE!</v>
      </c>
      <c r="E69" t="e">
        <f>"\\cmfp538\"&amp;Updates!N69&amp;"$"</f>
        <v>#VALUE!</v>
      </c>
    </row>
    <row r="70" spans="1:5">
      <c r="A70" t="s">
        <v>31</v>
      </c>
      <c r="B70" t="e">
        <f>Updates!W70</f>
        <v>#VALUE!</v>
      </c>
      <c r="C70" s="4" t="e">
        <f t="shared" si="1"/>
        <v>#VALUE!</v>
      </c>
      <c r="D70" t="e">
        <f>(A70&amp;Updates!N70)</f>
        <v>#VALUE!</v>
      </c>
      <c r="E70" t="e">
        <f>"\\cmfp538\"&amp;Updates!N70&amp;"$"</f>
        <v>#VALUE!</v>
      </c>
    </row>
    <row r="71" spans="1:5">
      <c r="A71" t="s">
        <v>31</v>
      </c>
      <c r="B71" t="e">
        <f>Updates!W71</f>
        <v>#VALUE!</v>
      </c>
      <c r="C71" s="4" t="e">
        <f t="shared" si="1"/>
        <v>#VALUE!</v>
      </c>
      <c r="D71" t="e">
        <f>(A71&amp;Updates!N71)</f>
        <v>#VALUE!</v>
      </c>
      <c r="E71" t="e">
        <f>"\\cmfp538\"&amp;Updates!N71&amp;"$"</f>
        <v>#VALUE!</v>
      </c>
    </row>
    <row r="72" spans="1:5">
      <c r="A72" t="s">
        <v>31</v>
      </c>
      <c r="B72" t="e">
        <f>Updates!W72</f>
        <v>#VALUE!</v>
      </c>
      <c r="C72" s="4" t="e">
        <f t="shared" si="1"/>
        <v>#VALUE!</v>
      </c>
      <c r="D72" t="e">
        <f>(A72&amp;Updates!N72)</f>
        <v>#VALUE!</v>
      </c>
      <c r="E72" t="e">
        <f>"\\cmfp538\"&amp;Updates!N72&amp;"$"</f>
        <v>#VALUE!</v>
      </c>
    </row>
    <row r="73" spans="1:5">
      <c r="A73" t="s">
        <v>31</v>
      </c>
      <c r="B73" t="e">
        <f>Updates!W73</f>
        <v>#VALUE!</v>
      </c>
      <c r="C73" s="4" t="e">
        <f t="shared" si="1"/>
        <v>#VALUE!</v>
      </c>
      <c r="D73" t="e">
        <f>(A73&amp;Updates!N73)</f>
        <v>#VALUE!</v>
      </c>
      <c r="E73" t="e">
        <f>"\\cmfp538\"&amp;Updates!N73&amp;"$"</f>
        <v>#VALUE!</v>
      </c>
    </row>
    <row r="74" spans="1:5">
      <c r="A74" t="s">
        <v>31</v>
      </c>
      <c r="B74" t="e">
        <f>Updates!W74</f>
        <v>#VALUE!</v>
      </c>
      <c r="C74" s="4" t="e">
        <f t="shared" si="1"/>
        <v>#VALUE!</v>
      </c>
      <c r="D74" t="e">
        <f>(A74&amp;Updates!N74)</f>
        <v>#VALUE!</v>
      </c>
      <c r="E74" t="e">
        <f>"\\cmfp538\"&amp;Updates!N74&amp;"$"</f>
        <v>#VALUE!</v>
      </c>
    </row>
    <row r="75" spans="1:5">
      <c r="A75" t="s">
        <v>31</v>
      </c>
      <c r="B75" t="e">
        <f>Updates!W75</f>
        <v>#VALUE!</v>
      </c>
      <c r="C75" s="4" t="e">
        <f t="shared" si="1"/>
        <v>#VALUE!</v>
      </c>
      <c r="D75" t="e">
        <f>(A75&amp;Updates!N75)</f>
        <v>#VALUE!</v>
      </c>
      <c r="E75" t="e">
        <f>"\\cmfp538\"&amp;Updates!N75&amp;"$"</f>
        <v>#VALUE!</v>
      </c>
    </row>
    <row r="76" spans="1:5">
      <c r="A76" t="s">
        <v>31</v>
      </c>
      <c r="B76" t="e">
        <f>Updates!W76</f>
        <v>#VALUE!</v>
      </c>
      <c r="C76" s="4" t="e">
        <f t="shared" si="1"/>
        <v>#VALUE!</v>
      </c>
      <c r="D76" t="e">
        <f>(A76&amp;Updates!N76)</f>
        <v>#VALUE!</v>
      </c>
      <c r="E76" t="e">
        <f>"\\cmfp538\"&amp;Updates!N76&amp;"$"</f>
        <v>#VALUE!</v>
      </c>
    </row>
    <row r="77" spans="1:5">
      <c r="A77" t="s">
        <v>31</v>
      </c>
      <c r="B77" t="e">
        <f>Updates!W77</f>
        <v>#VALUE!</v>
      </c>
      <c r="C77" s="4" t="e">
        <f t="shared" si="1"/>
        <v>#VALUE!</v>
      </c>
      <c r="D77" t="e">
        <f>(A77&amp;Updates!N77)</f>
        <v>#VALUE!</v>
      </c>
      <c r="E77" t="e">
        <f>"\\cmfp538\"&amp;Updates!N77&amp;"$"</f>
        <v>#VALUE!</v>
      </c>
    </row>
    <row r="78" spans="1:5">
      <c r="A78" t="s">
        <v>31</v>
      </c>
      <c r="B78" t="e">
        <f>Updates!W78</f>
        <v>#VALUE!</v>
      </c>
      <c r="C78" s="4" t="e">
        <f t="shared" si="1"/>
        <v>#VALUE!</v>
      </c>
      <c r="D78" t="e">
        <f>(A78&amp;Updates!N78)</f>
        <v>#VALUE!</v>
      </c>
      <c r="E78" t="e">
        <f>"\\cmfp538\"&amp;Updates!N78&amp;"$"</f>
        <v>#VALUE!</v>
      </c>
    </row>
    <row r="79" spans="1:5">
      <c r="A79" t="s">
        <v>31</v>
      </c>
      <c r="B79" t="e">
        <f>Updates!W79</f>
        <v>#VALUE!</v>
      </c>
      <c r="C79" s="4" t="e">
        <f t="shared" si="1"/>
        <v>#VALUE!</v>
      </c>
      <c r="D79" t="e">
        <f>(A79&amp;Updates!N79)</f>
        <v>#VALUE!</v>
      </c>
      <c r="E79" t="e">
        <f>"\\cmfp538\"&amp;Updates!N79&amp;"$"</f>
        <v>#VALUE!</v>
      </c>
    </row>
    <row r="80" spans="1:5">
      <c r="A80" t="s">
        <v>31</v>
      </c>
      <c r="B80" t="e">
        <f>Updates!W80</f>
        <v>#VALUE!</v>
      </c>
      <c r="C80" s="4" t="e">
        <f t="shared" si="1"/>
        <v>#VALUE!</v>
      </c>
      <c r="D80" t="e">
        <f>(A80&amp;Updates!N80)</f>
        <v>#VALUE!</v>
      </c>
      <c r="E80" t="e">
        <f>"\\cmfp538\"&amp;Updates!N80&amp;"$"</f>
        <v>#VALUE!</v>
      </c>
    </row>
    <row r="81" spans="1:5">
      <c r="A81" t="s">
        <v>31</v>
      </c>
      <c r="B81" t="e">
        <f>Updates!W81</f>
        <v>#VALUE!</v>
      </c>
      <c r="C81" s="4" t="e">
        <f t="shared" si="1"/>
        <v>#VALUE!</v>
      </c>
      <c r="D81" t="e">
        <f>(A81&amp;Updates!N81)</f>
        <v>#VALUE!</v>
      </c>
      <c r="E81" t="e">
        <f>"\\cmfp538\"&amp;Updates!N81&amp;"$"</f>
        <v>#VALUE!</v>
      </c>
    </row>
    <row r="82" spans="1:5">
      <c r="A82" t="s">
        <v>31</v>
      </c>
      <c r="B82" t="e">
        <f>Updates!W82</f>
        <v>#VALUE!</v>
      </c>
      <c r="C82" s="4" t="e">
        <f t="shared" si="1"/>
        <v>#VALUE!</v>
      </c>
      <c r="D82" t="e">
        <f>(A82&amp;Updates!N82)</f>
        <v>#VALUE!</v>
      </c>
      <c r="E82" t="e">
        <f>"\\cmfp538\"&amp;Updates!N82&amp;"$"</f>
        <v>#VALUE!</v>
      </c>
    </row>
    <row r="83" spans="1:5">
      <c r="A83" t="s">
        <v>31</v>
      </c>
      <c r="B83" t="e">
        <f>Updates!W83</f>
        <v>#VALUE!</v>
      </c>
      <c r="C83" s="4" t="e">
        <f t="shared" si="1"/>
        <v>#VALUE!</v>
      </c>
      <c r="D83" t="e">
        <f>(A83&amp;Updates!N83)</f>
        <v>#VALUE!</v>
      </c>
      <c r="E83" t="e">
        <f>"\\cmfp538\"&amp;Updates!N83&amp;"$"</f>
        <v>#VALUE!</v>
      </c>
    </row>
    <row r="84" spans="1:5">
      <c r="A84" t="s">
        <v>31</v>
      </c>
      <c r="B84" t="e">
        <f>Updates!W84</f>
        <v>#VALUE!</v>
      </c>
      <c r="C84" s="4" t="e">
        <f t="shared" si="1"/>
        <v>#VALUE!</v>
      </c>
      <c r="D84" t="e">
        <f>(A84&amp;Updates!N84)</f>
        <v>#VALUE!</v>
      </c>
      <c r="E84" t="e">
        <f>"\\cmfp538\"&amp;Updates!N84&amp;"$"</f>
        <v>#VALUE!</v>
      </c>
    </row>
    <row r="85" spans="1:5">
      <c r="A85" t="s">
        <v>31</v>
      </c>
      <c r="B85" t="e">
        <f>Updates!W85</f>
        <v>#VALUE!</v>
      </c>
      <c r="C85" s="4" t="e">
        <f t="shared" si="1"/>
        <v>#VALUE!</v>
      </c>
      <c r="D85" t="e">
        <f>(A85&amp;Updates!N85)</f>
        <v>#VALUE!</v>
      </c>
      <c r="E85" t="e">
        <f>"\\cmfp538\"&amp;Updates!N85&amp;"$"</f>
        <v>#VALUE!</v>
      </c>
    </row>
    <row r="86" spans="1:5">
      <c r="A86" t="s">
        <v>31</v>
      </c>
      <c r="B86" t="e">
        <f>Updates!W86</f>
        <v>#VALUE!</v>
      </c>
      <c r="C86" s="4" t="e">
        <f t="shared" si="1"/>
        <v>#VALUE!</v>
      </c>
      <c r="D86" t="e">
        <f>(A86&amp;Updates!N86)</f>
        <v>#VALUE!</v>
      </c>
      <c r="E86" t="e">
        <f>"\\cmfp538\"&amp;Updates!N86&amp;"$"</f>
        <v>#VALUE!</v>
      </c>
    </row>
    <row r="87" spans="1:5">
      <c r="A87" t="s">
        <v>31</v>
      </c>
      <c r="B87" t="e">
        <f>Updates!W87</f>
        <v>#VALUE!</v>
      </c>
      <c r="C87" s="4" t="e">
        <f t="shared" si="1"/>
        <v>#VALUE!</v>
      </c>
      <c r="D87" t="e">
        <f>(A87&amp;Updates!N87)</f>
        <v>#VALUE!</v>
      </c>
      <c r="E87" t="e">
        <f>"\\cmfp538\"&amp;Updates!N87&amp;"$"</f>
        <v>#VALUE!</v>
      </c>
    </row>
    <row r="88" spans="1:5">
      <c r="A88" t="s">
        <v>31</v>
      </c>
      <c r="B88" t="e">
        <f>Updates!W88</f>
        <v>#VALUE!</v>
      </c>
      <c r="C88" s="4" t="e">
        <f t="shared" si="1"/>
        <v>#VALUE!</v>
      </c>
      <c r="D88" t="e">
        <f>(A88&amp;Updates!N88)</f>
        <v>#VALUE!</v>
      </c>
      <c r="E88" t="e">
        <f>"\\cmfp538\"&amp;Updates!N88&amp;"$"</f>
        <v>#VALUE!</v>
      </c>
    </row>
    <row r="89" spans="1:5">
      <c r="A89" t="s">
        <v>31</v>
      </c>
      <c r="B89" t="e">
        <f>Updates!W89</f>
        <v>#VALUE!</v>
      </c>
      <c r="C89" s="4" t="e">
        <f t="shared" si="1"/>
        <v>#VALUE!</v>
      </c>
      <c r="D89" t="e">
        <f>(A89&amp;Updates!N89)</f>
        <v>#VALUE!</v>
      </c>
      <c r="E89" t="e">
        <f>"\\cmfp538\"&amp;Updates!N89&amp;"$"</f>
        <v>#VALUE!</v>
      </c>
    </row>
    <row r="90" spans="1:5">
      <c r="A90" t="s">
        <v>31</v>
      </c>
      <c r="B90" t="e">
        <f>Updates!W90</f>
        <v>#VALUE!</v>
      </c>
      <c r="C90" s="4" t="e">
        <f t="shared" si="1"/>
        <v>#VALUE!</v>
      </c>
      <c r="D90" t="e">
        <f>(A90&amp;Updates!N90)</f>
        <v>#VALUE!</v>
      </c>
      <c r="E90" t="e">
        <f>"\\cmfp538\"&amp;Updates!N90&amp;"$"</f>
        <v>#VALUE!</v>
      </c>
    </row>
    <row r="91" spans="1:5">
      <c r="A91" t="s">
        <v>31</v>
      </c>
      <c r="B91" t="e">
        <f>Updates!W91</f>
        <v>#VALUE!</v>
      </c>
      <c r="C91" s="4" t="e">
        <f t="shared" si="1"/>
        <v>#VALUE!</v>
      </c>
      <c r="D91" t="e">
        <f>(A91&amp;Updates!N91)</f>
        <v>#VALUE!</v>
      </c>
      <c r="E91" t="e">
        <f>"\\cmfp538\"&amp;Updates!N91&amp;"$"</f>
        <v>#VALUE!</v>
      </c>
    </row>
    <row r="92" spans="1:5">
      <c r="A92" t="s">
        <v>31</v>
      </c>
      <c r="B92" t="e">
        <f>Updates!W92</f>
        <v>#VALUE!</v>
      </c>
      <c r="C92" s="4" t="e">
        <f t="shared" si="1"/>
        <v>#VALUE!</v>
      </c>
      <c r="D92" t="e">
        <f>(A92&amp;Updates!N92)</f>
        <v>#VALUE!</v>
      </c>
      <c r="E92" t="e">
        <f>"\\cmfp538\"&amp;Updates!N92&amp;"$"</f>
        <v>#VALUE!</v>
      </c>
    </row>
    <row r="93" spans="1:5">
      <c r="A93" t="s">
        <v>31</v>
      </c>
      <c r="B93" t="e">
        <f>Updates!W93</f>
        <v>#VALUE!</v>
      </c>
      <c r="C93" s="4" t="e">
        <f t="shared" si="1"/>
        <v>#VALUE!</v>
      </c>
      <c r="D93" t="e">
        <f>(A93&amp;Updates!N93)</f>
        <v>#VALUE!</v>
      </c>
      <c r="E93" t="e">
        <f>"\\cmfp538\"&amp;Updates!N93&amp;"$"</f>
        <v>#VALUE!</v>
      </c>
    </row>
    <row r="94" spans="1:5">
      <c r="A94" t="s">
        <v>31</v>
      </c>
      <c r="B94" t="e">
        <f>Updates!W94</f>
        <v>#VALUE!</v>
      </c>
      <c r="C94" s="4" t="e">
        <f t="shared" si="1"/>
        <v>#VALUE!</v>
      </c>
      <c r="D94" t="e">
        <f>(A94&amp;Updates!N94)</f>
        <v>#VALUE!</v>
      </c>
      <c r="E94" t="e">
        <f>"\\cmfp538\"&amp;Updates!N94&amp;"$"</f>
        <v>#VALUE!</v>
      </c>
    </row>
    <row r="95" spans="1:5">
      <c r="A95" t="s">
        <v>31</v>
      </c>
      <c r="B95" t="e">
        <f>Updates!W95</f>
        <v>#VALUE!</v>
      </c>
      <c r="C95" s="4" t="e">
        <f t="shared" si="1"/>
        <v>#VALUE!</v>
      </c>
      <c r="D95" t="e">
        <f>(A95&amp;Updates!N95)</f>
        <v>#VALUE!</v>
      </c>
      <c r="E95" t="e">
        <f>"\\cmfp538\"&amp;Updates!N95&amp;"$"</f>
        <v>#VALUE!</v>
      </c>
    </row>
    <row r="96" spans="1:5">
      <c r="A96" t="s">
        <v>31</v>
      </c>
      <c r="B96" t="e">
        <f>Updates!W96</f>
        <v>#VALUE!</v>
      </c>
      <c r="C96" s="4" t="e">
        <f t="shared" si="1"/>
        <v>#VALUE!</v>
      </c>
      <c r="D96" t="e">
        <f>(A96&amp;Updates!N96)</f>
        <v>#VALUE!</v>
      </c>
      <c r="E96" t="e">
        <f>"\\cmfp538\"&amp;Updates!N96&amp;"$"</f>
        <v>#VALUE!</v>
      </c>
    </row>
    <row r="97" spans="1:5">
      <c r="A97" t="s">
        <v>31</v>
      </c>
      <c r="B97" t="e">
        <f>Updates!W97</f>
        <v>#VALUE!</v>
      </c>
      <c r="C97" s="4" t="e">
        <f t="shared" si="1"/>
        <v>#VALUE!</v>
      </c>
      <c r="D97" t="e">
        <f>(A97&amp;Updates!N97)</f>
        <v>#VALUE!</v>
      </c>
      <c r="E97" t="e">
        <f>"\\cmfp538\"&amp;Updates!N97&amp;"$"</f>
        <v>#VALUE!</v>
      </c>
    </row>
    <row r="98" spans="1:5">
      <c r="A98" t="s">
        <v>31</v>
      </c>
      <c r="B98" t="e">
        <f>Updates!W98</f>
        <v>#VALUE!</v>
      </c>
      <c r="C98" s="4" t="e">
        <f t="shared" si="1"/>
        <v>#VALUE!</v>
      </c>
      <c r="D98" t="e">
        <f>(A98&amp;Updates!N98)</f>
        <v>#VALUE!</v>
      </c>
      <c r="E98" t="e">
        <f>"\\cmfp538\"&amp;Updates!N98&amp;"$"</f>
        <v>#VALUE!</v>
      </c>
    </row>
    <row r="99" spans="1:5">
      <c r="A99" t="s">
        <v>31</v>
      </c>
      <c r="B99" t="e">
        <f>Updates!W99</f>
        <v>#VALUE!</v>
      </c>
      <c r="C99" s="4" t="e">
        <f t="shared" si="1"/>
        <v>#VALUE!</v>
      </c>
      <c r="D99" t="e">
        <f>(A99&amp;Updates!N99)</f>
        <v>#VALUE!</v>
      </c>
      <c r="E99" t="e">
        <f>"\\cmfp538\"&amp;Updates!N99&amp;"$"</f>
        <v>#VALUE!</v>
      </c>
    </row>
    <row r="100" spans="1:5">
      <c r="A100" t="s">
        <v>31</v>
      </c>
      <c r="B100" t="e">
        <f>Updates!W100</f>
        <v>#VALUE!</v>
      </c>
      <c r="C100" s="4" t="e">
        <f t="shared" si="1"/>
        <v>#VALUE!</v>
      </c>
      <c r="D100" t="e">
        <f>(A100&amp;Updates!N100)</f>
        <v>#VALUE!</v>
      </c>
      <c r="E100" t="e">
        <f>"\\cmfp538\"&amp;Updates!N100&amp;"$"</f>
        <v>#VALUE!</v>
      </c>
    </row>
    <row r="101" spans="1:5">
      <c r="A101" t="s">
        <v>31</v>
      </c>
      <c r="B101" t="e">
        <f>Updates!W101</f>
        <v>#VALUE!</v>
      </c>
      <c r="C101" s="4" t="e">
        <f t="shared" si="1"/>
        <v>#VALUE!</v>
      </c>
      <c r="D101" t="e">
        <f>(A101&amp;Updates!N101)</f>
        <v>#VALUE!</v>
      </c>
      <c r="E101" t="e">
        <f>"\\cmfp538\"&amp;Updates!N101&amp;"$"</f>
        <v>#VALUE!</v>
      </c>
    </row>
    <row r="102" spans="1:5">
      <c r="A102" t="s">
        <v>31</v>
      </c>
      <c r="B102" t="e">
        <f>Updates!W102</f>
        <v>#VALUE!</v>
      </c>
      <c r="C102" s="4" t="e">
        <f t="shared" si="1"/>
        <v>#VALUE!</v>
      </c>
      <c r="D102" t="e">
        <f>(A102&amp;Updates!N102)</f>
        <v>#VALUE!</v>
      </c>
      <c r="E102" t="e">
        <f>"\\cmfp538\"&amp;Updates!N102&amp;"$"</f>
        <v>#VALUE!</v>
      </c>
    </row>
    <row r="103" spans="1:5">
      <c r="A103" t="s">
        <v>31</v>
      </c>
      <c r="B103" t="e">
        <f>Updates!W103</f>
        <v>#VALUE!</v>
      </c>
      <c r="C103" s="4" t="e">
        <f t="shared" si="1"/>
        <v>#VALUE!</v>
      </c>
      <c r="D103" t="e">
        <f>(A103&amp;Updates!N103)</f>
        <v>#VALUE!</v>
      </c>
      <c r="E103" t="e">
        <f>"\\cmfp538\"&amp;Updates!N103&amp;"$"</f>
        <v>#VALUE!</v>
      </c>
    </row>
    <row r="104" spans="1:5">
      <c r="A104" t="s">
        <v>31</v>
      </c>
      <c r="B104" t="e">
        <f>Updates!W104</f>
        <v>#VALUE!</v>
      </c>
      <c r="C104" s="4" t="e">
        <f t="shared" si="1"/>
        <v>#VALUE!</v>
      </c>
      <c r="D104" t="e">
        <f>(A104&amp;Updates!N104)</f>
        <v>#VALUE!</v>
      </c>
      <c r="E104" t="e">
        <f>"\\cmfp538\"&amp;Updates!N104&amp;"$"</f>
        <v>#VALUE!</v>
      </c>
    </row>
    <row r="105" spans="1:5">
      <c r="A105" t="s">
        <v>31</v>
      </c>
      <c r="B105" t="e">
        <f>Updates!W105</f>
        <v>#VALUE!</v>
      </c>
      <c r="C105" s="4" t="e">
        <f t="shared" si="1"/>
        <v>#VALUE!</v>
      </c>
      <c r="D105" t="e">
        <f>(A105&amp;Updates!N105)</f>
        <v>#VALUE!</v>
      </c>
      <c r="E105" t="e">
        <f>"\\cmfp538\"&amp;Updates!N105&amp;"$"</f>
        <v>#VALUE!</v>
      </c>
    </row>
    <row r="106" spans="1:5">
      <c r="A106" t="s">
        <v>31</v>
      </c>
      <c r="B106" t="e">
        <f>Updates!W106</f>
        <v>#VALUE!</v>
      </c>
      <c r="C106" s="4" t="e">
        <f t="shared" si="1"/>
        <v>#VALUE!</v>
      </c>
      <c r="D106" t="e">
        <f>(A106&amp;Updates!N106)</f>
        <v>#VALUE!</v>
      </c>
      <c r="E106" t="e">
        <f>"\\cmfp538\"&amp;Updates!N106&amp;"$"</f>
        <v>#VALUE!</v>
      </c>
    </row>
    <row r="107" spans="1:5">
      <c r="A107" t="s">
        <v>31</v>
      </c>
      <c r="B107" t="e">
        <f>Updates!W107</f>
        <v>#VALUE!</v>
      </c>
      <c r="C107" s="4" t="e">
        <f t="shared" si="1"/>
        <v>#VALUE!</v>
      </c>
      <c r="D107" t="e">
        <f>(A107&amp;Updates!N107)</f>
        <v>#VALUE!</v>
      </c>
      <c r="E107" t="e">
        <f>"\\cmfp538\"&amp;Updates!N107&amp;"$"</f>
        <v>#VALUE!</v>
      </c>
    </row>
    <row r="108" spans="1:5">
      <c r="A108" t="s">
        <v>31</v>
      </c>
      <c r="B108" t="e">
        <f>Updates!W108</f>
        <v>#VALUE!</v>
      </c>
      <c r="C108" s="4" t="e">
        <f t="shared" si="1"/>
        <v>#VALUE!</v>
      </c>
      <c r="D108" t="e">
        <f>(A108&amp;Updates!N108)</f>
        <v>#VALUE!</v>
      </c>
      <c r="E108" t="e">
        <f>"\\cmfp538\"&amp;Updates!N108&amp;"$"</f>
        <v>#VALUE!</v>
      </c>
    </row>
    <row r="109" spans="1:5">
      <c r="A109" t="s">
        <v>31</v>
      </c>
      <c r="B109" t="e">
        <f>Updates!W109</f>
        <v>#VALUE!</v>
      </c>
      <c r="C109" s="4" t="e">
        <f t="shared" si="1"/>
        <v>#VALUE!</v>
      </c>
      <c r="D109" t="e">
        <f>(A109&amp;Updates!N109)</f>
        <v>#VALUE!</v>
      </c>
      <c r="E109" t="e">
        <f>"\\cmfp538\"&amp;Updates!N109&amp;"$"</f>
        <v>#VALUE!</v>
      </c>
    </row>
    <row r="110" spans="1:5">
      <c r="A110" t="s">
        <v>31</v>
      </c>
      <c r="B110" t="e">
        <f>Updates!W110</f>
        <v>#VALUE!</v>
      </c>
      <c r="C110" s="4" t="e">
        <f t="shared" si="1"/>
        <v>#VALUE!</v>
      </c>
      <c r="D110" t="e">
        <f>(A110&amp;Updates!N110)</f>
        <v>#VALUE!</v>
      </c>
      <c r="E110" t="e">
        <f>"\\cmfp538\"&amp;Updates!N110&amp;"$"</f>
        <v>#VALUE!</v>
      </c>
    </row>
    <row r="111" spans="1:5">
      <c r="A111" t="s">
        <v>31</v>
      </c>
      <c r="B111" t="e">
        <f>Updates!W111</f>
        <v>#VALUE!</v>
      </c>
      <c r="C111" s="4" t="e">
        <f t="shared" si="1"/>
        <v>#VALUE!</v>
      </c>
      <c r="D111" t="e">
        <f>(A111&amp;Updates!N111)</f>
        <v>#VALUE!</v>
      </c>
      <c r="E111" t="e">
        <f>"\\cmfp538\"&amp;Updates!N111&amp;"$"</f>
        <v>#VALUE!</v>
      </c>
    </row>
    <row r="112" spans="1:5">
      <c r="A112" t="s">
        <v>31</v>
      </c>
      <c r="B112" t="e">
        <f>Updates!W112</f>
        <v>#VALUE!</v>
      </c>
      <c r="C112" s="4" t="e">
        <f t="shared" si="1"/>
        <v>#VALUE!</v>
      </c>
      <c r="D112" t="e">
        <f>(A112&amp;Updates!N112)</f>
        <v>#VALUE!</v>
      </c>
      <c r="E112" t="e">
        <f>"\\cmfp538\"&amp;Updates!N112&amp;"$"</f>
        <v>#VALUE!</v>
      </c>
    </row>
    <row r="113" spans="1:5">
      <c r="A113" t="s">
        <v>31</v>
      </c>
      <c r="B113" t="e">
        <f>Updates!W113</f>
        <v>#VALUE!</v>
      </c>
      <c r="C113" s="4" t="e">
        <f t="shared" si="1"/>
        <v>#VALUE!</v>
      </c>
      <c r="D113" t="e">
        <f>(A113&amp;Updates!N113)</f>
        <v>#VALUE!</v>
      </c>
      <c r="E113" t="e">
        <f>"\\cmfp538\"&amp;Updates!N113&amp;"$"</f>
        <v>#VALUE!</v>
      </c>
    </row>
    <row r="114" spans="1:5">
      <c r="A114" t="s">
        <v>31</v>
      </c>
      <c r="B114" t="e">
        <f>Updates!W114</f>
        <v>#VALUE!</v>
      </c>
      <c r="C114" s="4" t="e">
        <f t="shared" si="1"/>
        <v>#VALUE!</v>
      </c>
      <c r="D114" t="e">
        <f>(A114&amp;Updates!N114)</f>
        <v>#VALUE!</v>
      </c>
      <c r="E114" t="e">
        <f>"\\cmfp538\"&amp;Updates!N114&amp;"$"</f>
        <v>#VALUE!</v>
      </c>
    </row>
    <row r="115" spans="1:5">
      <c r="A115" t="s">
        <v>31</v>
      </c>
      <c r="B115" t="e">
        <f>Updates!W115</f>
        <v>#VALUE!</v>
      </c>
      <c r="C115" s="4" t="e">
        <f t="shared" si="1"/>
        <v>#VALUE!</v>
      </c>
      <c r="D115" t="e">
        <f>(A115&amp;Updates!N115)</f>
        <v>#VALUE!</v>
      </c>
      <c r="E115" t="e">
        <f>"\\cmfp538\"&amp;Updates!N115&amp;"$"</f>
        <v>#VALUE!</v>
      </c>
    </row>
    <row r="116" spans="1:5">
      <c r="A116" t="s">
        <v>31</v>
      </c>
      <c r="B116" t="e">
        <f>Updates!W116</f>
        <v>#VALUE!</v>
      </c>
      <c r="C116" s="4" t="e">
        <f t="shared" si="1"/>
        <v>#VALUE!</v>
      </c>
      <c r="D116" t="e">
        <f>(A116&amp;Updates!N116)</f>
        <v>#VALUE!</v>
      </c>
      <c r="E116" t="e">
        <f>"\\cmfp538\"&amp;Updates!N116&amp;"$"</f>
        <v>#VALUE!</v>
      </c>
    </row>
    <row r="117" spans="1:5">
      <c r="A117" t="s">
        <v>31</v>
      </c>
      <c r="B117" t="e">
        <f>Updates!W117</f>
        <v>#VALUE!</v>
      </c>
      <c r="C117" s="4" t="e">
        <f t="shared" si="1"/>
        <v>#VALUE!</v>
      </c>
      <c r="D117" t="e">
        <f>(A117&amp;Updates!N117)</f>
        <v>#VALUE!</v>
      </c>
      <c r="E117" t="e">
        <f>"\\cmfp538\"&amp;Updates!N117&amp;"$"</f>
        <v>#VALUE!</v>
      </c>
    </row>
    <row r="118" spans="1:5">
      <c r="A118" t="s">
        <v>31</v>
      </c>
      <c r="B118" t="e">
        <f>Updates!W118</f>
        <v>#VALUE!</v>
      </c>
      <c r="C118" s="4" t="e">
        <f t="shared" si="1"/>
        <v>#VALUE!</v>
      </c>
      <c r="D118" t="e">
        <f>(A118&amp;Updates!N118)</f>
        <v>#VALUE!</v>
      </c>
      <c r="E118" t="e">
        <f>"\\cmfp538\"&amp;Updates!N118&amp;"$"</f>
        <v>#VALUE!</v>
      </c>
    </row>
    <row r="119" spans="1:5">
      <c r="A119" t="s">
        <v>31</v>
      </c>
      <c r="B119" t="e">
        <f>Updates!W119</f>
        <v>#VALUE!</v>
      </c>
      <c r="C119" s="4" t="e">
        <f t="shared" si="1"/>
        <v>#VALUE!</v>
      </c>
      <c r="D119" t="e">
        <f>(A119&amp;Updates!N119)</f>
        <v>#VALUE!</v>
      </c>
      <c r="E119" t="e">
        <f>"\\cmfp538\"&amp;Updates!N119&amp;"$"</f>
        <v>#VALUE!</v>
      </c>
    </row>
    <row r="120" spans="1:5">
      <c r="A120" t="s">
        <v>31</v>
      </c>
      <c r="B120" t="e">
        <f>Updates!W120</f>
        <v>#VALUE!</v>
      </c>
      <c r="C120" s="4" t="e">
        <f t="shared" si="1"/>
        <v>#VALUE!</v>
      </c>
      <c r="D120" t="e">
        <f>(A120&amp;Updates!N120)</f>
        <v>#VALUE!</v>
      </c>
      <c r="E120" t="e">
        <f>"\\cmfp538\"&amp;Updates!N120&amp;"$"</f>
        <v>#VALUE!</v>
      </c>
    </row>
    <row r="121" spans="1:5">
      <c r="A121" t="s">
        <v>31</v>
      </c>
      <c r="B121" t="e">
        <f>Updates!W121</f>
        <v>#VALUE!</v>
      </c>
      <c r="C121" s="4" t="e">
        <f t="shared" si="1"/>
        <v>#VALUE!</v>
      </c>
      <c r="D121" t="e">
        <f>(A121&amp;Updates!N121)</f>
        <v>#VALUE!</v>
      </c>
      <c r="E121" t="e">
        <f>"\\cmfp538\"&amp;Updates!N121&amp;"$"</f>
        <v>#VALUE!</v>
      </c>
    </row>
    <row r="122" spans="1:5">
      <c r="A122" t="s">
        <v>31</v>
      </c>
      <c r="B122" t="e">
        <f>Updates!W122</f>
        <v>#VALUE!</v>
      </c>
      <c r="C122" s="4" t="e">
        <f t="shared" si="1"/>
        <v>#VALUE!</v>
      </c>
      <c r="D122" t="e">
        <f>(A122&amp;Updates!N122)</f>
        <v>#VALUE!</v>
      </c>
      <c r="E122" t="e">
        <f>"\\cmfp538\"&amp;Updates!N122&amp;"$"</f>
        <v>#VALUE!</v>
      </c>
    </row>
    <row r="123" spans="1:5">
      <c r="A123" t="s">
        <v>31</v>
      </c>
      <c r="B123" t="e">
        <f>Updates!W123</f>
        <v>#VALUE!</v>
      </c>
      <c r="C123" s="4" t="e">
        <f t="shared" si="1"/>
        <v>#VALUE!</v>
      </c>
      <c r="D123" t="e">
        <f>(A123&amp;Updates!N123)</f>
        <v>#VALUE!</v>
      </c>
      <c r="E123" t="e">
        <f>"\\cmfp538\"&amp;Updates!N123&amp;"$"</f>
        <v>#VALUE!</v>
      </c>
    </row>
    <row r="124" spans="1:5">
      <c r="A124" t="s">
        <v>31</v>
      </c>
      <c r="B124" t="e">
        <f>Updates!W124</f>
        <v>#VALUE!</v>
      </c>
      <c r="C124" s="4" t="e">
        <f t="shared" si="1"/>
        <v>#VALUE!</v>
      </c>
      <c r="D124" t="e">
        <f>(A124&amp;Updates!N124)</f>
        <v>#VALUE!</v>
      </c>
      <c r="E124" t="e">
        <f>"\\cmfp538\"&amp;Updates!N124&amp;"$"</f>
        <v>#VALUE!</v>
      </c>
    </row>
    <row r="125" spans="1:5">
      <c r="A125" t="s">
        <v>31</v>
      </c>
      <c r="B125" t="e">
        <f>Updates!W125</f>
        <v>#VALUE!</v>
      </c>
      <c r="C125" s="4" t="e">
        <f t="shared" si="1"/>
        <v>#VALUE!</v>
      </c>
      <c r="D125" t="e">
        <f>(A125&amp;Updates!N125)</f>
        <v>#VALUE!</v>
      </c>
      <c r="E125" t="e">
        <f>"\\cmfp538\"&amp;Updates!N125&amp;"$"</f>
        <v>#VALUE!</v>
      </c>
    </row>
    <row r="126" spans="1:5">
      <c r="A126" t="s">
        <v>31</v>
      </c>
      <c r="B126" t="e">
        <f>Updates!W126</f>
        <v>#VALUE!</v>
      </c>
      <c r="C126" s="4" t="e">
        <f t="shared" si="1"/>
        <v>#VALUE!</v>
      </c>
      <c r="D126" t="e">
        <f>(A126&amp;Updates!N126)</f>
        <v>#VALUE!</v>
      </c>
      <c r="E126" t="e">
        <f>"\\cmfp538\"&amp;Updates!N126&amp;"$"</f>
        <v>#VALUE!</v>
      </c>
    </row>
    <row r="127" spans="1:5">
      <c r="A127" t="s">
        <v>31</v>
      </c>
      <c r="B127" t="e">
        <f>Updates!W127</f>
        <v>#VALUE!</v>
      </c>
      <c r="C127" s="4" t="e">
        <f t="shared" si="1"/>
        <v>#VALUE!</v>
      </c>
      <c r="D127" t="e">
        <f>(A127&amp;Updates!N127)</f>
        <v>#VALUE!</v>
      </c>
      <c r="E127" t="e">
        <f>"\\cmfp538\"&amp;Updates!N127&amp;"$"</f>
        <v>#VALUE!</v>
      </c>
    </row>
    <row r="128" spans="1:5">
      <c r="A128" t="s">
        <v>31</v>
      </c>
      <c r="B128" t="e">
        <f>Updates!W128</f>
        <v>#VALUE!</v>
      </c>
      <c r="C128" s="4" t="e">
        <f t="shared" si="1"/>
        <v>#VALUE!</v>
      </c>
      <c r="D128" t="e">
        <f>(A128&amp;Updates!N128)</f>
        <v>#VALUE!</v>
      </c>
      <c r="E128" t="e">
        <f>"\\cmfp538\"&amp;Updates!N128&amp;"$"</f>
        <v>#VALUE!</v>
      </c>
    </row>
    <row r="129" spans="1:5">
      <c r="A129" t="s">
        <v>31</v>
      </c>
      <c r="B129" t="e">
        <f>Updates!W129</f>
        <v>#VALUE!</v>
      </c>
      <c r="C129" s="4" t="e">
        <f t="shared" si="1"/>
        <v>#VALUE!</v>
      </c>
      <c r="D129" t="e">
        <f>(A129&amp;Updates!N129)</f>
        <v>#VALUE!</v>
      </c>
      <c r="E129" t="e">
        <f>"\\cmfp538\"&amp;Updates!N129&amp;"$"</f>
        <v>#VALUE!</v>
      </c>
    </row>
    <row r="130" spans="1:5">
      <c r="A130" t="s">
        <v>31</v>
      </c>
      <c r="B130" t="e">
        <f>Updates!W130</f>
        <v>#VALUE!</v>
      </c>
      <c r="C130" s="4" t="e">
        <f t="shared" si="1"/>
        <v>#VALUE!</v>
      </c>
      <c r="D130" t="e">
        <f>(A130&amp;Updates!N130)</f>
        <v>#VALUE!</v>
      </c>
      <c r="E130" t="e">
        <f>"\\cmfp538\"&amp;Updates!N130&amp;"$"</f>
        <v>#VALUE!</v>
      </c>
    </row>
    <row r="131" spans="1:5">
      <c r="A131" t="s">
        <v>31</v>
      </c>
      <c r="B131" t="e">
        <f>Updates!W131</f>
        <v>#VALUE!</v>
      </c>
      <c r="C131" s="4" t="e">
        <f t="shared" ref="C131:C194" si="2">IF(B131&gt;0,A131)</f>
        <v>#VALUE!</v>
      </c>
      <c r="D131" t="e">
        <f>(A131&amp;Updates!N131)</f>
        <v>#VALUE!</v>
      </c>
      <c r="E131" t="e">
        <f>"\\cmfp538\"&amp;Updates!N131&amp;"$"</f>
        <v>#VALUE!</v>
      </c>
    </row>
    <row r="132" spans="1:5">
      <c r="A132" t="s">
        <v>31</v>
      </c>
      <c r="B132" t="e">
        <f>Updates!W132</f>
        <v>#VALUE!</v>
      </c>
      <c r="C132" s="4" t="e">
        <f t="shared" si="2"/>
        <v>#VALUE!</v>
      </c>
      <c r="D132" t="e">
        <f>(A132&amp;Updates!N132)</f>
        <v>#VALUE!</v>
      </c>
      <c r="E132" t="e">
        <f>"\\cmfp538\"&amp;Updates!N132&amp;"$"</f>
        <v>#VALUE!</v>
      </c>
    </row>
    <row r="133" spans="1:5">
      <c r="A133" t="s">
        <v>31</v>
      </c>
      <c r="B133" t="e">
        <f>Updates!W133</f>
        <v>#VALUE!</v>
      </c>
      <c r="C133" s="4" t="e">
        <f t="shared" si="2"/>
        <v>#VALUE!</v>
      </c>
      <c r="D133" t="e">
        <f>(A133&amp;Updates!N133)</f>
        <v>#VALUE!</v>
      </c>
      <c r="E133" t="e">
        <f>"\\cmfp538\"&amp;Updates!N133&amp;"$"</f>
        <v>#VALUE!</v>
      </c>
    </row>
    <row r="134" spans="1:5">
      <c r="A134" t="s">
        <v>31</v>
      </c>
      <c r="B134" t="e">
        <f>Updates!W134</f>
        <v>#VALUE!</v>
      </c>
      <c r="C134" s="4" t="e">
        <f t="shared" si="2"/>
        <v>#VALUE!</v>
      </c>
      <c r="D134" t="e">
        <f>(A134&amp;Updates!N134)</f>
        <v>#VALUE!</v>
      </c>
      <c r="E134" t="e">
        <f>"\\cmfp538\"&amp;Updates!N134&amp;"$"</f>
        <v>#VALUE!</v>
      </c>
    </row>
    <row r="135" spans="1:5">
      <c r="A135" t="s">
        <v>31</v>
      </c>
      <c r="B135" t="e">
        <f>Updates!W135</f>
        <v>#VALUE!</v>
      </c>
      <c r="C135" s="4" t="e">
        <f t="shared" si="2"/>
        <v>#VALUE!</v>
      </c>
      <c r="D135" t="e">
        <f>(A135&amp;Updates!N135)</f>
        <v>#VALUE!</v>
      </c>
      <c r="E135" t="e">
        <f>"\\cmfp538\"&amp;Updates!N135&amp;"$"</f>
        <v>#VALUE!</v>
      </c>
    </row>
    <row r="136" spans="1:5">
      <c r="A136" t="s">
        <v>31</v>
      </c>
      <c r="B136" t="e">
        <f>Updates!W136</f>
        <v>#VALUE!</v>
      </c>
      <c r="C136" s="4" t="e">
        <f t="shared" si="2"/>
        <v>#VALUE!</v>
      </c>
      <c r="D136" t="e">
        <f>(A136&amp;Updates!N136)</f>
        <v>#VALUE!</v>
      </c>
      <c r="E136" t="e">
        <f>"\\cmfp538\"&amp;Updates!N136&amp;"$"</f>
        <v>#VALUE!</v>
      </c>
    </row>
    <row r="137" spans="1:5">
      <c r="A137" t="s">
        <v>31</v>
      </c>
      <c r="B137" t="e">
        <f>Updates!W137</f>
        <v>#VALUE!</v>
      </c>
      <c r="C137" s="4" t="e">
        <f t="shared" si="2"/>
        <v>#VALUE!</v>
      </c>
      <c r="D137" t="e">
        <f>(A137&amp;Updates!N137)</f>
        <v>#VALUE!</v>
      </c>
      <c r="E137" t="e">
        <f>"\\cmfp538\"&amp;Updates!N137&amp;"$"</f>
        <v>#VALUE!</v>
      </c>
    </row>
    <row r="138" spans="1:5">
      <c r="A138" t="s">
        <v>31</v>
      </c>
      <c r="B138" t="e">
        <f>Updates!W138</f>
        <v>#VALUE!</v>
      </c>
      <c r="C138" s="4" t="e">
        <f t="shared" si="2"/>
        <v>#VALUE!</v>
      </c>
      <c r="D138" t="e">
        <f>(A138&amp;Updates!N138)</f>
        <v>#VALUE!</v>
      </c>
      <c r="E138" t="e">
        <f>"\\cmfp538\"&amp;Updates!N138&amp;"$"</f>
        <v>#VALUE!</v>
      </c>
    </row>
    <row r="139" spans="1:5">
      <c r="A139" t="s">
        <v>31</v>
      </c>
      <c r="B139" t="e">
        <f>Updates!W139</f>
        <v>#VALUE!</v>
      </c>
      <c r="C139" s="4" t="e">
        <f t="shared" si="2"/>
        <v>#VALUE!</v>
      </c>
      <c r="D139" t="e">
        <f>(A139&amp;Updates!N139)</f>
        <v>#VALUE!</v>
      </c>
      <c r="E139" t="e">
        <f>"\\cmfp538\"&amp;Updates!N139&amp;"$"</f>
        <v>#VALUE!</v>
      </c>
    </row>
    <row r="140" spans="1:5">
      <c r="A140" t="s">
        <v>31</v>
      </c>
      <c r="B140" t="e">
        <f>Updates!W140</f>
        <v>#VALUE!</v>
      </c>
      <c r="C140" s="4" t="e">
        <f t="shared" si="2"/>
        <v>#VALUE!</v>
      </c>
      <c r="D140" t="e">
        <f>(A140&amp;Updates!N140)</f>
        <v>#VALUE!</v>
      </c>
      <c r="E140" t="e">
        <f>"\\cmfp538\"&amp;Updates!N140&amp;"$"</f>
        <v>#VALUE!</v>
      </c>
    </row>
    <row r="141" spans="1:5">
      <c r="A141" t="s">
        <v>31</v>
      </c>
      <c r="B141" t="e">
        <f>Updates!W141</f>
        <v>#VALUE!</v>
      </c>
      <c r="C141" s="4" t="e">
        <f t="shared" si="2"/>
        <v>#VALUE!</v>
      </c>
      <c r="D141" t="e">
        <f>(A141&amp;Updates!N141)</f>
        <v>#VALUE!</v>
      </c>
      <c r="E141" t="e">
        <f>"\\cmfp538\"&amp;Updates!N141&amp;"$"</f>
        <v>#VALUE!</v>
      </c>
    </row>
    <row r="142" spans="1:5">
      <c r="A142" t="s">
        <v>31</v>
      </c>
      <c r="B142" t="e">
        <f>Updates!W142</f>
        <v>#VALUE!</v>
      </c>
      <c r="C142" s="4" t="e">
        <f t="shared" si="2"/>
        <v>#VALUE!</v>
      </c>
      <c r="D142" t="e">
        <f>(A142&amp;Updates!N142)</f>
        <v>#VALUE!</v>
      </c>
      <c r="E142" t="e">
        <f>"\\cmfp538\"&amp;Updates!N142&amp;"$"</f>
        <v>#VALUE!</v>
      </c>
    </row>
    <row r="143" spans="1:5">
      <c r="A143" t="s">
        <v>31</v>
      </c>
      <c r="B143" t="e">
        <f>Updates!W143</f>
        <v>#VALUE!</v>
      </c>
      <c r="C143" s="4" t="e">
        <f t="shared" si="2"/>
        <v>#VALUE!</v>
      </c>
      <c r="D143" t="e">
        <f>(A143&amp;Updates!N143)</f>
        <v>#VALUE!</v>
      </c>
      <c r="E143" t="e">
        <f>"\\cmfp538\"&amp;Updates!N143&amp;"$"</f>
        <v>#VALUE!</v>
      </c>
    </row>
    <row r="144" spans="1:5">
      <c r="A144" t="s">
        <v>31</v>
      </c>
      <c r="B144" t="e">
        <f>Updates!W144</f>
        <v>#VALUE!</v>
      </c>
      <c r="C144" s="4" t="e">
        <f t="shared" si="2"/>
        <v>#VALUE!</v>
      </c>
      <c r="D144" t="e">
        <f>(A144&amp;Updates!N144)</f>
        <v>#VALUE!</v>
      </c>
      <c r="E144" t="e">
        <f>"\\cmfp538\"&amp;Updates!N144&amp;"$"</f>
        <v>#VALUE!</v>
      </c>
    </row>
    <row r="145" spans="1:5">
      <c r="A145" t="s">
        <v>31</v>
      </c>
      <c r="B145" t="e">
        <f>Updates!W145</f>
        <v>#VALUE!</v>
      </c>
      <c r="C145" s="4" t="e">
        <f t="shared" si="2"/>
        <v>#VALUE!</v>
      </c>
      <c r="D145" t="e">
        <f>(A145&amp;Updates!N145)</f>
        <v>#VALUE!</v>
      </c>
      <c r="E145" t="e">
        <f>"\\cmfp538\"&amp;Updates!N145&amp;"$"</f>
        <v>#VALUE!</v>
      </c>
    </row>
    <row r="146" spans="1:5">
      <c r="A146" t="s">
        <v>31</v>
      </c>
      <c r="B146" t="e">
        <f>Updates!W146</f>
        <v>#VALUE!</v>
      </c>
      <c r="C146" s="4" t="e">
        <f t="shared" si="2"/>
        <v>#VALUE!</v>
      </c>
      <c r="D146" t="e">
        <f>(A146&amp;Updates!N146)</f>
        <v>#VALUE!</v>
      </c>
      <c r="E146" t="e">
        <f>"\\cmfp538\"&amp;Updates!N146&amp;"$"</f>
        <v>#VALUE!</v>
      </c>
    </row>
    <row r="147" spans="1:5">
      <c r="A147" t="s">
        <v>31</v>
      </c>
      <c r="B147" t="e">
        <f>Updates!W147</f>
        <v>#VALUE!</v>
      </c>
      <c r="C147" s="4" t="e">
        <f t="shared" si="2"/>
        <v>#VALUE!</v>
      </c>
      <c r="D147" t="e">
        <f>(A147&amp;Updates!N147)</f>
        <v>#VALUE!</v>
      </c>
      <c r="E147" t="e">
        <f>"\\cmfp538\"&amp;Updates!N147&amp;"$"</f>
        <v>#VALUE!</v>
      </c>
    </row>
    <row r="148" spans="1:5">
      <c r="A148" t="s">
        <v>31</v>
      </c>
      <c r="B148" t="e">
        <f>Updates!W148</f>
        <v>#VALUE!</v>
      </c>
      <c r="C148" s="4" t="e">
        <f t="shared" si="2"/>
        <v>#VALUE!</v>
      </c>
      <c r="D148" t="e">
        <f>(A148&amp;Updates!N148)</f>
        <v>#VALUE!</v>
      </c>
      <c r="E148" t="e">
        <f>"\\cmfp538\"&amp;Updates!N148&amp;"$"</f>
        <v>#VALUE!</v>
      </c>
    </row>
    <row r="149" spans="1:5">
      <c r="A149" t="s">
        <v>31</v>
      </c>
      <c r="B149" t="e">
        <f>Updates!W149</f>
        <v>#VALUE!</v>
      </c>
      <c r="C149" s="4" t="e">
        <f t="shared" si="2"/>
        <v>#VALUE!</v>
      </c>
      <c r="D149" t="e">
        <f>(A149&amp;Updates!N149)</f>
        <v>#VALUE!</v>
      </c>
      <c r="E149" t="e">
        <f>"\\cmfp538\"&amp;Updates!N149&amp;"$"</f>
        <v>#VALUE!</v>
      </c>
    </row>
    <row r="150" spans="1:5">
      <c r="A150" t="s">
        <v>31</v>
      </c>
      <c r="B150" t="e">
        <f>Updates!W150</f>
        <v>#VALUE!</v>
      </c>
      <c r="C150" s="4" t="e">
        <f t="shared" si="2"/>
        <v>#VALUE!</v>
      </c>
      <c r="D150" t="e">
        <f>(A150&amp;Updates!N150)</f>
        <v>#VALUE!</v>
      </c>
      <c r="E150" t="e">
        <f>"\\cmfp538\"&amp;Updates!N150&amp;"$"</f>
        <v>#VALUE!</v>
      </c>
    </row>
    <row r="151" spans="1:5">
      <c r="A151" t="s">
        <v>31</v>
      </c>
      <c r="B151" t="e">
        <f>Updates!W151</f>
        <v>#VALUE!</v>
      </c>
      <c r="C151" s="4" t="e">
        <f t="shared" si="2"/>
        <v>#VALUE!</v>
      </c>
      <c r="D151" t="e">
        <f>(A151&amp;Updates!N151)</f>
        <v>#VALUE!</v>
      </c>
      <c r="E151" t="e">
        <f>"\\cmfp538\"&amp;Updates!N151&amp;"$"</f>
        <v>#VALUE!</v>
      </c>
    </row>
    <row r="152" spans="1:5">
      <c r="A152" t="s">
        <v>31</v>
      </c>
      <c r="B152" t="e">
        <f>Updates!W152</f>
        <v>#VALUE!</v>
      </c>
      <c r="C152" s="4" t="e">
        <f t="shared" si="2"/>
        <v>#VALUE!</v>
      </c>
      <c r="D152" t="e">
        <f>(A152&amp;Updates!N152)</f>
        <v>#VALUE!</v>
      </c>
      <c r="E152" t="e">
        <f>"\\cmfp538\"&amp;Updates!N152&amp;"$"</f>
        <v>#VALUE!</v>
      </c>
    </row>
    <row r="153" spans="1:5">
      <c r="A153" t="s">
        <v>31</v>
      </c>
      <c r="B153" t="e">
        <f>Updates!W153</f>
        <v>#VALUE!</v>
      </c>
      <c r="C153" s="4" t="e">
        <f t="shared" si="2"/>
        <v>#VALUE!</v>
      </c>
      <c r="D153" t="e">
        <f>(A153&amp;Updates!N153)</f>
        <v>#VALUE!</v>
      </c>
      <c r="E153" t="e">
        <f>"\\cmfp538\"&amp;Updates!N153&amp;"$"</f>
        <v>#VALUE!</v>
      </c>
    </row>
    <row r="154" spans="1:5">
      <c r="A154" t="s">
        <v>31</v>
      </c>
      <c r="B154" t="e">
        <f>Updates!W154</f>
        <v>#VALUE!</v>
      </c>
      <c r="C154" s="4" t="e">
        <f t="shared" si="2"/>
        <v>#VALUE!</v>
      </c>
      <c r="D154" t="e">
        <f>(A154&amp;Updates!N154)</f>
        <v>#VALUE!</v>
      </c>
      <c r="E154" t="e">
        <f>"\\cmfp538\"&amp;Updates!N154&amp;"$"</f>
        <v>#VALUE!</v>
      </c>
    </row>
    <row r="155" spans="1:5">
      <c r="A155" t="s">
        <v>31</v>
      </c>
      <c r="B155" t="e">
        <f>Updates!W155</f>
        <v>#VALUE!</v>
      </c>
      <c r="C155" s="4" t="e">
        <f t="shared" si="2"/>
        <v>#VALUE!</v>
      </c>
      <c r="D155" t="e">
        <f>(A155&amp;Updates!N155)</f>
        <v>#VALUE!</v>
      </c>
      <c r="E155" t="e">
        <f>"\\cmfp538\"&amp;Updates!N155&amp;"$"</f>
        <v>#VALUE!</v>
      </c>
    </row>
    <row r="156" spans="1:5">
      <c r="A156" t="s">
        <v>31</v>
      </c>
      <c r="B156" t="e">
        <f>Updates!W156</f>
        <v>#VALUE!</v>
      </c>
      <c r="C156" s="4" t="e">
        <f t="shared" si="2"/>
        <v>#VALUE!</v>
      </c>
      <c r="D156" t="e">
        <f>(A156&amp;Updates!N156)</f>
        <v>#VALUE!</v>
      </c>
      <c r="E156" t="e">
        <f>"\\cmfp538\"&amp;Updates!N156&amp;"$"</f>
        <v>#VALUE!</v>
      </c>
    </row>
    <row r="157" spans="1:5">
      <c r="A157" t="s">
        <v>31</v>
      </c>
      <c r="B157" t="e">
        <f>Updates!W157</f>
        <v>#VALUE!</v>
      </c>
      <c r="C157" s="4" t="e">
        <f t="shared" si="2"/>
        <v>#VALUE!</v>
      </c>
      <c r="D157" t="e">
        <f>(A157&amp;Updates!N157)</f>
        <v>#VALUE!</v>
      </c>
      <c r="E157" t="e">
        <f>"\\cmfp538\"&amp;Updates!N157&amp;"$"</f>
        <v>#VALUE!</v>
      </c>
    </row>
    <row r="158" spans="1:5">
      <c r="A158" t="s">
        <v>31</v>
      </c>
      <c r="B158" t="e">
        <f>Updates!W158</f>
        <v>#VALUE!</v>
      </c>
      <c r="C158" s="4" t="e">
        <f t="shared" si="2"/>
        <v>#VALUE!</v>
      </c>
      <c r="D158" t="e">
        <f>(A158&amp;Updates!N158)</f>
        <v>#VALUE!</v>
      </c>
      <c r="E158" t="e">
        <f>"\\cmfp538\"&amp;Updates!N158&amp;"$"</f>
        <v>#VALUE!</v>
      </c>
    </row>
    <row r="159" spans="1:5">
      <c r="A159" t="s">
        <v>31</v>
      </c>
      <c r="B159" t="e">
        <f>Updates!W159</f>
        <v>#VALUE!</v>
      </c>
      <c r="C159" s="4" t="e">
        <f t="shared" si="2"/>
        <v>#VALUE!</v>
      </c>
      <c r="D159" t="e">
        <f>(A159&amp;Updates!N159)</f>
        <v>#VALUE!</v>
      </c>
      <c r="E159" t="e">
        <f>"\\cmfp538\"&amp;Updates!N159&amp;"$"</f>
        <v>#VALUE!</v>
      </c>
    </row>
    <row r="160" spans="1:5">
      <c r="A160" t="s">
        <v>31</v>
      </c>
      <c r="B160" t="e">
        <f>Updates!W160</f>
        <v>#VALUE!</v>
      </c>
      <c r="C160" s="4" t="e">
        <f t="shared" si="2"/>
        <v>#VALUE!</v>
      </c>
      <c r="D160" t="e">
        <f>(A160&amp;Updates!N160)</f>
        <v>#VALUE!</v>
      </c>
      <c r="E160" t="e">
        <f>"\\cmfp538\"&amp;Updates!N160&amp;"$"</f>
        <v>#VALUE!</v>
      </c>
    </row>
    <row r="161" spans="1:5">
      <c r="A161" t="s">
        <v>31</v>
      </c>
      <c r="B161" t="e">
        <f>Updates!W161</f>
        <v>#VALUE!</v>
      </c>
      <c r="C161" s="4" t="e">
        <f t="shared" si="2"/>
        <v>#VALUE!</v>
      </c>
      <c r="D161" t="e">
        <f>(A161&amp;Updates!N161)</f>
        <v>#VALUE!</v>
      </c>
      <c r="E161" t="e">
        <f>"\\cmfp538\"&amp;Updates!N161&amp;"$"</f>
        <v>#VALUE!</v>
      </c>
    </row>
    <row r="162" spans="1:5">
      <c r="A162" t="s">
        <v>31</v>
      </c>
      <c r="B162" t="e">
        <f>Updates!W162</f>
        <v>#VALUE!</v>
      </c>
      <c r="C162" s="4" t="e">
        <f t="shared" si="2"/>
        <v>#VALUE!</v>
      </c>
      <c r="D162" t="e">
        <f>(A162&amp;Updates!N162)</f>
        <v>#VALUE!</v>
      </c>
      <c r="E162" t="e">
        <f>"\\cmfp538\"&amp;Updates!N162&amp;"$"</f>
        <v>#VALUE!</v>
      </c>
    </row>
    <row r="163" spans="1:5">
      <c r="A163" t="s">
        <v>31</v>
      </c>
      <c r="B163" t="e">
        <f>Updates!W163</f>
        <v>#VALUE!</v>
      </c>
      <c r="C163" s="4" t="e">
        <f t="shared" si="2"/>
        <v>#VALUE!</v>
      </c>
      <c r="D163" t="e">
        <f>(A163&amp;Updates!N163)</f>
        <v>#VALUE!</v>
      </c>
      <c r="E163" t="e">
        <f>"\\cmfp538\"&amp;Updates!N163&amp;"$"</f>
        <v>#VALUE!</v>
      </c>
    </row>
    <row r="164" spans="1:5">
      <c r="A164" t="s">
        <v>31</v>
      </c>
      <c r="B164" t="e">
        <f>Updates!W164</f>
        <v>#VALUE!</v>
      </c>
      <c r="C164" s="4" t="e">
        <f t="shared" si="2"/>
        <v>#VALUE!</v>
      </c>
      <c r="D164" t="e">
        <f>(A164&amp;Updates!N164)</f>
        <v>#VALUE!</v>
      </c>
      <c r="E164" t="e">
        <f>"\\cmfp538\"&amp;Updates!N164&amp;"$"</f>
        <v>#VALUE!</v>
      </c>
    </row>
    <row r="165" spans="1:5">
      <c r="A165" t="s">
        <v>31</v>
      </c>
      <c r="B165" t="e">
        <f>Updates!W165</f>
        <v>#VALUE!</v>
      </c>
      <c r="C165" s="4" t="e">
        <f t="shared" si="2"/>
        <v>#VALUE!</v>
      </c>
      <c r="D165" t="e">
        <f>(A165&amp;Updates!N165)</f>
        <v>#VALUE!</v>
      </c>
      <c r="E165" t="e">
        <f>"\\cmfp538\"&amp;Updates!N165&amp;"$"</f>
        <v>#VALUE!</v>
      </c>
    </row>
    <row r="166" spans="1:5">
      <c r="A166" t="s">
        <v>31</v>
      </c>
      <c r="B166" t="e">
        <f>Updates!W166</f>
        <v>#VALUE!</v>
      </c>
      <c r="C166" s="4" t="e">
        <f t="shared" si="2"/>
        <v>#VALUE!</v>
      </c>
      <c r="D166" t="e">
        <f>(A166&amp;Updates!N166)</f>
        <v>#VALUE!</v>
      </c>
      <c r="E166" t="e">
        <f>"\\cmfp538\"&amp;Updates!N166&amp;"$"</f>
        <v>#VALUE!</v>
      </c>
    </row>
    <row r="167" spans="1:5">
      <c r="A167" t="s">
        <v>31</v>
      </c>
      <c r="B167" t="e">
        <f>Updates!W167</f>
        <v>#VALUE!</v>
      </c>
      <c r="C167" s="4" t="e">
        <f t="shared" si="2"/>
        <v>#VALUE!</v>
      </c>
      <c r="D167" t="e">
        <f>(A167&amp;Updates!N167)</f>
        <v>#VALUE!</v>
      </c>
      <c r="E167" t="e">
        <f>"\\cmfp538\"&amp;Updates!N167&amp;"$"</f>
        <v>#VALUE!</v>
      </c>
    </row>
    <row r="168" spans="1:5">
      <c r="A168" t="s">
        <v>31</v>
      </c>
      <c r="B168" t="e">
        <f>Updates!W168</f>
        <v>#VALUE!</v>
      </c>
      <c r="C168" s="4" t="e">
        <f t="shared" si="2"/>
        <v>#VALUE!</v>
      </c>
      <c r="D168" t="e">
        <f>(A168&amp;Updates!N168)</f>
        <v>#VALUE!</v>
      </c>
      <c r="E168" t="e">
        <f>"\\cmfp538\"&amp;Updates!N168&amp;"$"</f>
        <v>#VALUE!</v>
      </c>
    </row>
    <row r="169" spans="1:5">
      <c r="A169" t="s">
        <v>31</v>
      </c>
      <c r="B169" t="e">
        <f>Updates!W169</f>
        <v>#VALUE!</v>
      </c>
      <c r="C169" s="4" t="e">
        <f t="shared" si="2"/>
        <v>#VALUE!</v>
      </c>
      <c r="D169" t="e">
        <f>(A169&amp;Updates!N169)</f>
        <v>#VALUE!</v>
      </c>
      <c r="E169" t="e">
        <f>"\\cmfp538\"&amp;Updates!N169&amp;"$"</f>
        <v>#VALUE!</v>
      </c>
    </row>
    <row r="170" spans="1:5">
      <c r="A170" t="s">
        <v>31</v>
      </c>
      <c r="B170" t="e">
        <f>Updates!W170</f>
        <v>#VALUE!</v>
      </c>
      <c r="C170" s="4" t="e">
        <f t="shared" si="2"/>
        <v>#VALUE!</v>
      </c>
      <c r="D170" t="e">
        <f>(A170&amp;Updates!N170)</f>
        <v>#VALUE!</v>
      </c>
      <c r="E170" t="e">
        <f>"\\cmfp538\"&amp;Updates!N170&amp;"$"</f>
        <v>#VALUE!</v>
      </c>
    </row>
    <row r="171" spans="1:5">
      <c r="A171" t="s">
        <v>31</v>
      </c>
      <c r="B171" t="e">
        <f>Updates!W171</f>
        <v>#VALUE!</v>
      </c>
      <c r="C171" s="4" t="e">
        <f t="shared" si="2"/>
        <v>#VALUE!</v>
      </c>
      <c r="D171" t="e">
        <f>(A171&amp;Updates!N171)</f>
        <v>#VALUE!</v>
      </c>
      <c r="E171" t="e">
        <f>"\\cmfp538\"&amp;Updates!N171&amp;"$"</f>
        <v>#VALUE!</v>
      </c>
    </row>
    <row r="172" spans="1:5">
      <c r="A172" t="s">
        <v>31</v>
      </c>
      <c r="B172" t="e">
        <f>Updates!W172</f>
        <v>#VALUE!</v>
      </c>
      <c r="C172" s="4" t="e">
        <f t="shared" si="2"/>
        <v>#VALUE!</v>
      </c>
      <c r="D172" t="e">
        <f>(A172&amp;Updates!N172)</f>
        <v>#VALUE!</v>
      </c>
      <c r="E172" t="e">
        <f>"\\cmfp538\"&amp;Updates!N172&amp;"$"</f>
        <v>#VALUE!</v>
      </c>
    </row>
    <row r="173" spans="1:5">
      <c r="A173" t="s">
        <v>31</v>
      </c>
      <c r="B173" t="e">
        <f>Updates!W173</f>
        <v>#VALUE!</v>
      </c>
      <c r="C173" s="4" t="e">
        <f t="shared" si="2"/>
        <v>#VALUE!</v>
      </c>
      <c r="D173" t="e">
        <f>(A173&amp;Updates!N173)</f>
        <v>#VALUE!</v>
      </c>
      <c r="E173" t="e">
        <f>"\\cmfp538\"&amp;Updates!N173&amp;"$"</f>
        <v>#VALUE!</v>
      </c>
    </row>
    <row r="174" spans="1:5">
      <c r="A174" t="s">
        <v>31</v>
      </c>
      <c r="B174" t="e">
        <f>Updates!W174</f>
        <v>#VALUE!</v>
      </c>
      <c r="C174" s="4" t="e">
        <f t="shared" si="2"/>
        <v>#VALUE!</v>
      </c>
      <c r="D174" t="e">
        <f>(A174&amp;Updates!N174)</f>
        <v>#VALUE!</v>
      </c>
      <c r="E174" t="e">
        <f>"\\cmfp538\"&amp;Updates!N174&amp;"$"</f>
        <v>#VALUE!</v>
      </c>
    </row>
    <row r="175" spans="1:5">
      <c r="A175" t="s">
        <v>31</v>
      </c>
      <c r="B175" t="e">
        <f>Updates!W175</f>
        <v>#VALUE!</v>
      </c>
      <c r="C175" s="4" t="e">
        <f t="shared" si="2"/>
        <v>#VALUE!</v>
      </c>
      <c r="D175" t="e">
        <f>(A175&amp;Updates!N175)</f>
        <v>#VALUE!</v>
      </c>
      <c r="E175" t="e">
        <f>"\\cmfp538\"&amp;Updates!N175&amp;"$"</f>
        <v>#VALUE!</v>
      </c>
    </row>
    <row r="176" spans="1:5">
      <c r="A176" t="s">
        <v>31</v>
      </c>
      <c r="B176" t="e">
        <f>Updates!W176</f>
        <v>#VALUE!</v>
      </c>
      <c r="C176" s="4" t="e">
        <f t="shared" si="2"/>
        <v>#VALUE!</v>
      </c>
      <c r="D176" t="e">
        <f>(A176&amp;Updates!N176)</f>
        <v>#VALUE!</v>
      </c>
      <c r="E176" t="e">
        <f>"\\cmfp538\"&amp;Updates!N176&amp;"$"</f>
        <v>#VALUE!</v>
      </c>
    </row>
    <row r="177" spans="1:5">
      <c r="A177" t="s">
        <v>31</v>
      </c>
      <c r="B177" t="e">
        <f>Updates!W177</f>
        <v>#VALUE!</v>
      </c>
      <c r="C177" s="4" t="e">
        <f t="shared" si="2"/>
        <v>#VALUE!</v>
      </c>
      <c r="D177" t="e">
        <f>(A177&amp;Updates!N177)</f>
        <v>#VALUE!</v>
      </c>
      <c r="E177" t="e">
        <f>"\\cmfp538\"&amp;Updates!N177&amp;"$"</f>
        <v>#VALUE!</v>
      </c>
    </row>
    <row r="178" spans="1:5">
      <c r="A178" t="s">
        <v>31</v>
      </c>
      <c r="B178" t="e">
        <f>Updates!W178</f>
        <v>#VALUE!</v>
      </c>
      <c r="C178" s="4" t="e">
        <f t="shared" si="2"/>
        <v>#VALUE!</v>
      </c>
      <c r="D178" t="e">
        <f>(A178&amp;Updates!N178)</f>
        <v>#VALUE!</v>
      </c>
      <c r="E178" t="e">
        <f>"\\cmfp538\"&amp;Updates!N178&amp;"$"</f>
        <v>#VALUE!</v>
      </c>
    </row>
    <row r="179" spans="1:5">
      <c r="A179" t="s">
        <v>31</v>
      </c>
      <c r="B179" t="e">
        <f>Updates!W179</f>
        <v>#VALUE!</v>
      </c>
      <c r="C179" s="4" t="e">
        <f t="shared" si="2"/>
        <v>#VALUE!</v>
      </c>
      <c r="D179" t="e">
        <f>(A179&amp;Updates!N179)</f>
        <v>#VALUE!</v>
      </c>
      <c r="E179" t="e">
        <f>"\\cmfp538\"&amp;Updates!N179&amp;"$"</f>
        <v>#VALUE!</v>
      </c>
    </row>
    <row r="180" spans="1:5">
      <c r="A180" t="s">
        <v>31</v>
      </c>
      <c r="B180" t="e">
        <f>Updates!W180</f>
        <v>#VALUE!</v>
      </c>
      <c r="C180" s="4" t="e">
        <f t="shared" si="2"/>
        <v>#VALUE!</v>
      </c>
      <c r="D180" t="e">
        <f>(A180&amp;Updates!N180)</f>
        <v>#VALUE!</v>
      </c>
      <c r="E180" t="e">
        <f>"\\cmfp538\"&amp;Updates!N180&amp;"$"</f>
        <v>#VALUE!</v>
      </c>
    </row>
    <row r="181" spans="1:5">
      <c r="A181" t="s">
        <v>31</v>
      </c>
      <c r="B181" t="e">
        <f>Updates!W181</f>
        <v>#VALUE!</v>
      </c>
      <c r="C181" s="4" t="e">
        <f t="shared" si="2"/>
        <v>#VALUE!</v>
      </c>
      <c r="D181" t="e">
        <f>(A181&amp;Updates!N181)</f>
        <v>#VALUE!</v>
      </c>
      <c r="E181" t="e">
        <f>"\\cmfp538\"&amp;Updates!N181&amp;"$"</f>
        <v>#VALUE!</v>
      </c>
    </row>
    <row r="182" spans="1:5">
      <c r="A182" t="s">
        <v>31</v>
      </c>
      <c r="B182" t="e">
        <f>Updates!W182</f>
        <v>#VALUE!</v>
      </c>
      <c r="C182" s="4" t="e">
        <f t="shared" si="2"/>
        <v>#VALUE!</v>
      </c>
      <c r="D182" t="e">
        <f>(A182&amp;Updates!N182)</f>
        <v>#VALUE!</v>
      </c>
      <c r="E182" t="e">
        <f>"\\cmfp538\"&amp;Updates!N182&amp;"$"</f>
        <v>#VALUE!</v>
      </c>
    </row>
    <row r="183" spans="1:5">
      <c r="A183" t="s">
        <v>31</v>
      </c>
      <c r="B183" t="e">
        <f>Updates!W183</f>
        <v>#VALUE!</v>
      </c>
      <c r="C183" s="4" t="e">
        <f t="shared" si="2"/>
        <v>#VALUE!</v>
      </c>
      <c r="D183" t="e">
        <f>(A183&amp;Updates!N183)</f>
        <v>#VALUE!</v>
      </c>
      <c r="E183" t="e">
        <f>"\\cmfp538\"&amp;Updates!N183&amp;"$"</f>
        <v>#VALUE!</v>
      </c>
    </row>
    <row r="184" spans="1:5">
      <c r="A184" t="s">
        <v>31</v>
      </c>
      <c r="B184" t="e">
        <f>Updates!W184</f>
        <v>#VALUE!</v>
      </c>
      <c r="C184" s="4" t="e">
        <f t="shared" si="2"/>
        <v>#VALUE!</v>
      </c>
      <c r="D184" t="e">
        <f>(A184&amp;Updates!N184)</f>
        <v>#VALUE!</v>
      </c>
      <c r="E184" t="e">
        <f>"\\cmfp538\"&amp;Updates!N184&amp;"$"</f>
        <v>#VALUE!</v>
      </c>
    </row>
    <row r="185" spans="1:5">
      <c r="A185" t="s">
        <v>31</v>
      </c>
      <c r="B185" t="e">
        <f>Updates!W185</f>
        <v>#VALUE!</v>
      </c>
      <c r="C185" s="4" t="e">
        <f t="shared" si="2"/>
        <v>#VALUE!</v>
      </c>
      <c r="D185" t="e">
        <f>(A185&amp;Updates!N185)</f>
        <v>#VALUE!</v>
      </c>
      <c r="E185" t="e">
        <f>"\\cmfp538\"&amp;Updates!N185&amp;"$"</f>
        <v>#VALUE!</v>
      </c>
    </row>
    <row r="186" spans="1:5">
      <c r="A186" t="s">
        <v>31</v>
      </c>
      <c r="B186" t="e">
        <f>Updates!W186</f>
        <v>#VALUE!</v>
      </c>
      <c r="C186" s="4" t="e">
        <f t="shared" si="2"/>
        <v>#VALUE!</v>
      </c>
      <c r="D186" t="e">
        <f>(A186&amp;Updates!N186)</f>
        <v>#VALUE!</v>
      </c>
      <c r="E186" t="e">
        <f>"\\cmfp538\"&amp;Updates!N186&amp;"$"</f>
        <v>#VALUE!</v>
      </c>
    </row>
    <row r="187" spans="1:5">
      <c r="A187" t="s">
        <v>31</v>
      </c>
      <c r="B187" t="e">
        <f>Updates!W187</f>
        <v>#VALUE!</v>
      </c>
      <c r="C187" s="4" t="e">
        <f t="shared" si="2"/>
        <v>#VALUE!</v>
      </c>
      <c r="D187" t="e">
        <f>(A187&amp;Updates!N187)</f>
        <v>#VALUE!</v>
      </c>
      <c r="E187" t="e">
        <f>"\\cmfp538\"&amp;Updates!N187&amp;"$"</f>
        <v>#VALUE!</v>
      </c>
    </row>
    <row r="188" spans="1:5">
      <c r="A188" t="s">
        <v>31</v>
      </c>
      <c r="B188" t="e">
        <f>Updates!W188</f>
        <v>#VALUE!</v>
      </c>
      <c r="C188" s="4" t="e">
        <f t="shared" si="2"/>
        <v>#VALUE!</v>
      </c>
      <c r="D188" t="e">
        <f>(A188&amp;Updates!N188)</f>
        <v>#VALUE!</v>
      </c>
      <c r="E188" t="e">
        <f>"\\cmfp538\"&amp;Updates!N188&amp;"$"</f>
        <v>#VALUE!</v>
      </c>
    </row>
    <row r="189" spans="1:5">
      <c r="A189" t="s">
        <v>31</v>
      </c>
      <c r="B189" t="e">
        <f>Updates!W189</f>
        <v>#VALUE!</v>
      </c>
      <c r="C189" s="4" t="e">
        <f t="shared" si="2"/>
        <v>#VALUE!</v>
      </c>
      <c r="D189" t="e">
        <f>(A189&amp;Updates!N189)</f>
        <v>#VALUE!</v>
      </c>
      <c r="E189" t="e">
        <f>"\\cmfp538\"&amp;Updates!N189&amp;"$"</f>
        <v>#VALUE!</v>
      </c>
    </row>
    <row r="190" spans="1:5">
      <c r="A190" t="s">
        <v>31</v>
      </c>
      <c r="B190" t="e">
        <f>Updates!W190</f>
        <v>#VALUE!</v>
      </c>
      <c r="C190" s="4" t="e">
        <f t="shared" si="2"/>
        <v>#VALUE!</v>
      </c>
      <c r="D190" t="e">
        <f>(A190&amp;Updates!N190)</f>
        <v>#VALUE!</v>
      </c>
      <c r="E190" t="e">
        <f>"\\cmfp538\"&amp;Updates!N190&amp;"$"</f>
        <v>#VALUE!</v>
      </c>
    </row>
    <row r="191" spans="1:5">
      <c r="A191" t="s">
        <v>31</v>
      </c>
      <c r="B191" t="e">
        <f>Updates!W191</f>
        <v>#VALUE!</v>
      </c>
      <c r="C191" s="4" t="e">
        <f t="shared" si="2"/>
        <v>#VALUE!</v>
      </c>
      <c r="D191" t="e">
        <f>(A191&amp;Updates!N191)</f>
        <v>#VALUE!</v>
      </c>
      <c r="E191" t="e">
        <f>"\\cmfp538\"&amp;Updates!N191&amp;"$"</f>
        <v>#VALUE!</v>
      </c>
    </row>
    <row r="192" spans="1:5">
      <c r="A192" t="s">
        <v>31</v>
      </c>
      <c r="B192" t="e">
        <f>Updates!W192</f>
        <v>#VALUE!</v>
      </c>
      <c r="C192" s="4" t="e">
        <f t="shared" si="2"/>
        <v>#VALUE!</v>
      </c>
      <c r="D192" t="e">
        <f>(A192&amp;Updates!N192)</f>
        <v>#VALUE!</v>
      </c>
      <c r="E192" t="e">
        <f>"\\cmfp538\"&amp;Updates!N192&amp;"$"</f>
        <v>#VALUE!</v>
      </c>
    </row>
    <row r="193" spans="1:5">
      <c r="A193" t="s">
        <v>31</v>
      </c>
      <c r="B193" t="e">
        <f>Updates!W193</f>
        <v>#VALUE!</v>
      </c>
      <c r="C193" s="4" t="e">
        <f t="shared" si="2"/>
        <v>#VALUE!</v>
      </c>
      <c r="D193" t="e">
        <f>(A193&amp;Updates!N193)</f>
        <v>#VALUE!</v>
      </c>
      <c r="E193" t="e">
        <f>"\\cmfp538\"&amp;Updates!N193&amp;"$"</f>
        <v>#VALUE!</v>
      </c>
    </row>
    <row r="194" spans="1:5">
      <c r="A194" t="s">
        <v>31</v>
      </c>
      <c r="B194" t="e">
        <f>Updates!W194</f>
        <v>#VALUE!</v>
      </c>
      <c r="C194" s="4" t="e">
        <f t="shared" si="2"/>
        <v>#VALUE!</v>
      </c>
      <c r="D194" t="e">
        <f>(A194&amp;Updates!N194)</f>
        <v>#VALUE!</v>
      </c>
      <c r="E194" t="e">
        <f>"\\cmfp538\"&amp;Updates!N194&amp;"$"</f>
        <v>#VALUE!</v>
      </c>
    </row>
    <row r="195" spans="1:5">
      <c r="A195" t="s">
        <v>31</v>
      </c>
      <c r="B195" t="e">
        <f>Updates!W195</f>
        <v>#VALUE!</v>
      </c>
      <c r="C195" s="4" t="e">
        <f t="shared" ref="C195:C258" si="3">IF(B195&gt;0,A195)</f>
        <v>#VALUE!</v>
      </c>
      <c r="D195" t="e">
        <f>(A195&amp;Updates!N195)</f>
        <v>#VALUE!</v>
      </c>
      <c r="E195" t="e">
        <f>"\\cmfp538\"&amp;Updates!N195&amp;"$"</f>
        <v>#VALUE!</v>
      </c>
    </row>
    <row r="196" spans="1:5">
      <c r="A196" t="s">
        <v>31</v>
      </c>
      <c r="B196" t="e">
        <f>Updates!W196</f>
        <v>#VALUE!</v>
      </c>
      <c r="C196" s="4" t="e">
        <f t="shared" si="3"/>
        <v>#VALUE!</v>
      </c>
      <c r="D196" t="e">
        <f>(A196&amp;Updates!N196)</f>
        <v>#VALUE!</v>
      </c>
      <c r="E196" t="e">
        <f>"\\cmfp538\"&amp;Updates!N196&amp;"$"</f>
        <v>#VALUE!</v>
      </c>
    </row>
    <row r="197" spans="1:5">
      <c r="A197" t="s">
        <v>31</v>
      </c>
      <c r="B197" t="e">
        <f>Updates!W197</f>
        <v>#VALUE!</v>
      </c>
      <c r="C197" s="4" t="e">
        <f t="shared" si="3"/>
        <v>#VALUE!</v>
      </c>
      <c r="D197" t="e">
        <f>(A197&amp;Updates!N197)</f>
        <v>#VALUE!</v>
      </c>
      <c r="E197" t="e">
        <f>"\\cmfp538\"&amp;Updates!N197&amp;"$"</f>
        <v>#VALUE!</v>
      </c>
    </row>
    <row r="198" spans="1:5">
      <c r="A198" t="s">
        <v>31</v>
      </c>
      <c r="B198" t="e">
        <f>Updates!W198</f>
        <v>#VALUE!</v>
      </c>
      <c r="C198" s="4" t="e">
        <f t="shared" si="3"/>
        <v>#VALUE!</v>
      </c>
      <c r="D198" t="e">
        <f>(A198&amp;Updates!N198)</f>
        <v>#VALUE!</v>
      </c>
      <c r="E198" t="e">
        <f>"\\cmfp538\"&amp;Updates!N198&amp;"$"</f>
        <v>#VALUE!</v>
      </c>
    </row>
    <row r="199" spans="1:5">
      <c r="A199" t="s">
        <v>31</v>
      </c>
      <c r="B199" t="e">
        <f>Updates!W199</f>
        <v>#VALUE!</v>
      </c>
      <c r="C199" s="4" t="e">
        <f t="shared" si="3"/>
        <v>#VALUE!</v>
      </c>
      <c r="D199" t="e">
        <f>(A199&amp;Updates!N199)</f>
        <v>#VALUE!</v>
      </c>
      <c r="E199" t="e">
        <f>"\\cmfp538\"&amp;Updates!N199&amp;"$"</f>
        <v>#VALUE!</v>
      </c>
    </row>
    <row r="200" spans="1:5">
      <c r="A200" t="s">
        <v>31</v>
      </c>
      <c r="B200" t="e">
        <f>Updates!W200</f>
        <v>#VALUE!</v>
      </c>
      <c r="C200" s="4" t="e">
        <f t="shared" si="3"/>
        <v>#VALUE!</v>
      </c>
      <c r="D200" t="e">
        <f>(A200&amp;Updates!N200)</f>
        <v>#VALUE!</v>
      </c>
      <c r="E200" t="e">
        <f>"\\cmfp538\"&amp;Updates!N200&amp;"$"</f>
        <v>#VALUE!</v>
      </c>
    </row>
    <row r="201" spans="1:5">
      <c r="A201" t="s">
        <v>31</v>
      </c>
      <c r="B201" t="e">
        <f>Updates!W201</f>
        <v>#VALUE!</v>
      </c>
      <c r="C201" s="4" t="e">
        <f t="shared" si="3"/>
        <v>#VALUE!</v>
      </c>
      <c r="D201" t="e">
        <f>(A201&amp;Updates!N201)</f>
        <v>#VALUE!</v>
      </c>
      <c r="E201" t="e">
        <f>"\\cmfp538\"&amp;Updates!N201&amp;"$"</f>
        <v>#VALUE!</v>
      </c>
    </row>
    <row r="202" spans="1:5">
      <c r="A202" t="s">
        <v>31</v>
      </c>
      <c r="B202" t="e">
        <f>Updates!W202</f>
        <v>#VALUE!</v>
      </c>
      <c r="C202" s="4" t="e">
        <f t="shared" si="3"/>
        <v>#VALUE!</v>
      </c>
      <c r="D202" t="e">
        <f>(A202&amp;Updates!N202)</f>
        <v>#VALUE!</v>
      </c>
      <c r="E202" t="e">
        <f>"\\cmfp538\"&amp;Updates!N202&amp;"$"</f>
        <v>#VALUE!</v>
      </c>
    </row>
    <row r="203" spans="1:5">
      <c r="A203" t="s">
        <v>31</v>
      </c>
      <c r="B203" t="e">
        <f>Updates!W203</f>
        <v>#VALUE!</v>
      </c>
      <c r="C203" s="4" t="e">
        <f t="shared" si="3"/>
        <v>#VALUE!</v>
      </c>
      <c r="D203" t="e">
        <f>(A203&amp;Updates!N203)</f>
        <v>#VALUE!</v>
      </c>
      <c r="E203" t="e">
        <f>"\\cmfp538\"&amp;Updates!N203&amp;"$"</f>
        <v>#VALUE!</v>
      </c>
    </row>
    <row r="204" spans="1:5">
      <c r="A204" t="s">
        <v>31</v>
      </c>
      <c r="B204" t="e">
        <f>Updates!W204</f>
        <v>#VALUE!</v>
      </c>
      <c r="C204" s="4" t="e">
        <f t="shared" si="3"/>
        <v>#VALUE!</v>
      </c>
      <c r="D204" t="e">
        <f>(A204&amp;Updates!N204)</f>
        <v>#VALUE!</v>
      </c>
      <c r="E204" t="e">
        <f>"\\cmfp538\"&amp;Updates!N204&amp;"$"</f>
        <v>#VALUE!</v>
      </c>
    </row>
    <row r="205" spans="1:5">
      <c r="A205" t="s">
        <v>31</v>
      </c>
      <c r="B205" t="e">
        <f>Updates!W205</f>
        <v>#VALUE!</v>
      </c>
      <c r="C205" s="4" t="e">
        <f t="shared" si="3"/>
        <v>#VALUE!</v>
      </c>
      <c r="D205" t="e">
        <f>(A205&amp;Updates!N205)</f>
        <v>#VALUE!</v>
      </c>
      <c r="E205" t="e">
        <f>"\\cmfp538\"&amp;Updates!N205&amp;"$"</f>
        <v>#VALUE!</v>
      </c>
    </row>
    <row r="206" spans="1:5">
      <c r="A206" t="s">
        <v>31</v>
      </c>
      <c r="B206" t="e">
        <f>Updates!W206</f>
        <v>#VALUE!</v>
      </c>
      <c r="C206" s="4" t="e">
        <f t="shared" si="3"/>
        <v>#VALUE!</v>
      </c>
      <c r="D206" t="e">
        <f>(A206&amp;Updates!N206)</f>
        <v>#VALUE!</v>
      </c>
      <c r="E206" t="e">
        <f>"\\cmfp538\"&amp;Updates!N206&amp;"$"</f>
        <v>#VALUE!</v>
      </c>
    </row>
    <row r="207" spans="1:5">
      <c r="A207" t="s">
        <v>31</v>
      </c>
      <c r="B207" t="e">
        <f>Updates!W207</f>
        <v>#VALUE!</v>
      </c>
      <c r="C207" s="4" t="e">
        <f t="shared" si="3"/>
        <v>#VALUE!</v>
      </c>
      <c r="D207" t="e">
        <f>(A207&amp;Updates!N207)</f>
        <v>#VALUE!</v>
      </c>
      <c r="E207" t="e">
        <f>"\\cmfp538\"&amp;Updates!N207&amp;"$"</f>
        <v>#VALUE!</v>
      </c>
    </row>
    <row r="208" spans="1:5">
      <c r="A208" t="s">
        <v>31</v>
      </c>
      <c r="B208" t="e">
        <f>Updates!W208</f>
        <v>#VALUE!</v>
      </c>
      <c r="C208" s="4" t="e">
        <f t="shared" si="3"/>
        <v>#VALUE!</v>
      </c>
      <c r="D208" t="e">
        <f>(A208&amp;Updates!N208)</f>
        <v>#VALUE!</v>
      </c>
      <c r="E208" t="e">
        <f>"\\cmfp538\"&amp;Updates!N208&amp;"$"</f>
        <v>#VALUE!</v>
      </c>
    </row>
    <row r="209" spans="1:5">
      <c r="A209" t="s">
        <v>31</v>
      </c>
      <c r="B209" t="e">
        <f>Updates!W209</f>
        <v>#VALUE!</v>
      </c>
      <c r="C209" s="4" t="e">
        <f t="shared" si="3"/>
        <v>#VALUE!</v>
      </c>
      <c r="D209" t="e">
        <f>(A209&amp;Updates!N209)</f>
        <v>#VALUE!</v>
      </c>
      <c r="E209" t="e">
        <f>"\\cmfp538\"&amp;Updates!N209&amp;"$"</f>
        <v>#VALUE!</v>
      </c>
    </row>
    <row r="210" spans="1:5">
      <c r="A210" t="s">
        <v>31</v>
      </c>
      <c r="B210" t="e">
        <f>Updates!W210</f>
        <v>#VALUE!</v>
      </c>
      <c r="C210" s="4" t="e">
        <f t="shared" si="3"/>
        <v>#VALUE!</v>
      </c>
      <c r="D210" t="e">
        <f>(A210&amp;Updates!N210)</f>
        <v>#VALUE!</v>
      </c>
      <c r="E210" t="e">
        <f>"\\cmfp538\"&amp;Updates!N210&amp;"$"</f>
        <v>#VALUE!</v>
      </c>
    </row>
    <row r="211" spans="1:5">
      <c r="A211" t="s">
        <v>31</v>
      </c>
      <c r="B211" t="e">
        <f>Updates!W211</f>
        <v>#VALUE!</v>
      </c>
      <c r="C211" s="4" t="e">
        <f t="shared" si="3"/>
        <v>#VALUE!</v>
      </c>
      <c r="D211" t="e">
        <f>(A211&amp;Updates!N211)</f>
        <v>#VALUE!</v>
      </c>
      <c r="E211" t="e">
        <f>"\\cmfp538\"&amp;Updates!N211&amp;"$"</f>
        <v>#VALUE!</v>
      </c>
    </row>
    <row r="212" spans="1:5">
      <c r="A212" t="s">
        <v>31</v>
      </c>
      <c r="B212" t="e">
        <f>Updates!W212</f>
        <v>#VALUE!</v>
      </c>
      <c r="C212" s="4" t="e">
        <f t="shared" si="3"/>
        <v>#VALUE!</v>
      </c>
      <c r="D212" t="e">
        <f>(A212&amp;Updates!N212)</f>
        <v>#VALUE!</v>
      </c>
      <c r="E212" t="e">
        <f>"\\cmfp538\"&amp;Updates!N212&amp;"$"</f>
        <v>#VALUE!</v>
      </c>
    </row>
    <row r="213" spans="1:5">
      <c r="A213" t="s">
        <v>31</v>
      </c>
      <c r="B213" t="e">
        <f>Updates!W213</f>
        <v>#VALUE!</v>
      </c>
      <c r="C213" s="4" t="e">
        <f t="shared" si="3"/>
        <v>#VALUE!</v>
      </c>
      <c r="D213" t="e">
        <f>(A213&amp;Updates!N213)</f>
        <v>#VALUE!</v>
      </c>
      <c r="E213" t="e">
        <f>"\\cmfp538\"&amp;Updates!N213&amp;"$"</f>
        <v>#VALUE!</v>
      </c>
    </row>
    <row r="214" spans="1:5">
      <c r="A214" t="s">
        <v>31</v>
      </c>
      <c r="B214" t="e">
        <f>Updates!W214</f>
        <v>#VALUE!</v>
      </c>
      <c r="C214" s="4" t="e">
        <f t="shared" si="3"/>
        <v>#VALUE!</v>
      </c>
      <c r="D214" t="e">
        <f>(A214&amp;Updates!N214)</f>
        <v>#VALUE!</v>
      </c>
      <c r="E214" t="e">
        <f>"\\cmfp538\"&amp;Updates!N214&amp;"$"</f>
        <v>#VALUE!</v>
      </c>
    </row>
    <row r="215" spans="1:5">
      <c r="A215" t="s">
        <v>31</v>
      </c>
      <c r="B215" t="e">
        <f>Updates!W215</f>
        <v>#VALUE!</v>
      </c>
      <c r="C215" s="4" t="e">
        <f t="shared" si="3"/>
        <v>#VALUE!</v>
      </c>
      <c r="D215" t="e">
        <f>(A215&amp;Updates!N215)</f>
        <v>#VALUE!</v>
      </c>
      <c r="E215" t="e">
        <f>"\\cmfp538\"&amp;Updates!N215&amp;"$"</f>
        <v>#VALUE!</v>
      </c>
    </row>
    <row r="216" spans="1:5">
      <c r="A216" t="s">
        <v>31</v>
      </c>
      <c r="B216" t="e">
        <f>Updates!W216</f>
        <v>#VALUE!</v>
      </c>
      <c r="C216" s="4" t="e">
        <f t="shared" si="3"/>
        <v>#VALUE!</v>
      </c>
      <c r="D216" t="e">
        <f>(A216&amp;Updates!N216)</f>
        <v>#VALUE!</v>
      </c>
      <c r="E216" t="e">
        <f>"\\cmfp538\"&amp;Updates!N216&amp;"$"</f>
        <v>#VALUE!</v>
      </c>
    </row>
    <row r="217" spans="1:5">
      <c r="A217" t="s">
        <v>31</v>
      </c>
      <c r="B217" t="e">
        <f>Updates!W217</f>
        <v>#VALUE!</v>
      </c>
      <c r="C217" s="4" t="e">
        <f t="shared" si="3"/>
        <v>#VALUE!</v>
      </c>
      <c r="D217" t="e">
        <f>(A217&amp;Updates!N217)</f>
        <v>#VALUE!</v>
      </c>
      <c r="E217" t="e">
        <f>"\\cmfp538\"&amp;Updates!N217&amp;"$"</f>
        <v>#VALUE!</v>
      </c>
    </row>
    <row r="218" spans="1:5">
      <c r="A218" t="s">
        <v>31</v>
      </c>
      <c r="B218" t="e">
        <f>Updates!W218</f>
        <v>#VALUE!</v>
      </c>
      <c r="C218" s="4" t="e">
        <f t="shared" si="3"/>
        <v>#VALUE!</v>
      </c>
      <c r="D218" t="e">
        <f>(A218&amp;Updates!N218)</f>
        <v>#VALUE!</v>
      </c>
      <c r="E218" t="e">
        <f>"\\cmfp538\"&amp;Updates!N218&amp;"$"</f>
        <v>#VALUE!</v>
      </c>
    </row>
    <row r="219" spans="1:5">
      <c r="A219" t="s">
        <v>31</v>
      </c>
      <c r="B219" t="e">
        <f>Updates!W219</f>
        <v>#VALUE!</v>
      </c>
      <c r="C219" s="4" t="e">
        <f t="shared" si="3"/>
        <v>#VALUE!</v>
      </c>
      <c r="D219" t="e">
        <f>(A219&amp;Updates!N219)</f>
        <v>#VALUE!</v>
      </c>
      <c r="E219" t="e">
        <f>"\\cmfp538\"&amp;Updates!N219&amp;"$"</f>
        <v>#VALUE!</v>
      </c>
    </row>
    <row r="220" spans="1:5">
      <c r="A220" t="s">
        <v>31</v>
      </c>
      <c r="B220" t="e">
        <f>Updates!W220</f>
        <v>#VALUE!</v>
      </c>
      <c r="C220" s="4" t="e">
        <f t="shared" si="3"/>
        <v>#VALUE!</v>
      </c>
      <c r="D220" t="e">
        <f>(A220&amp;Updates!N220)</f>
        <v>#VALUE!</v>
      </c>
      <c r="E220" t="e">
        <f>"\\cmfp538\"&amp;Updates!N220&amp;"$"</f>
        <v>#VALUE!</v>
      </c>
    </row>
    <row r="221" spans="1:5">
      <c r="A221" t="s">
        <v>31</v>
      </c>
      <c r="B221" t="e">
        <f>Updates!W221</f>
        <v>#VALUE!</v>
      </c>
      <c r="C221" s="4" t="e">
        <f t="shared" si="3"/>
        <v>#VALUE!</v>
      </c>
      <c r="D221" t="e">
        <f>(A221&amp;Updates!N221)</f>
        <v>#VALUE!</v>
      </c>
      <c r="E221" t="e">
        <f>"\\cmfp538\"&amp;Updates!N221&amp;"$"</f>
        <v>#VALUE!</v>
      </c>
    </row>
    <row r="222" spans="1:5">
      <c r="A222" t="s">
        <v>31</v>
      </c>
      <c r="B222" t="e">
        <f>Updates!W222</f>
        <v>#VALUE!</v>
      </c>
      <c r="C222" s="4" t="e">
        <f t="shared" si="3"/>
        <v>#VALUE!</v>
      </c>
      <c r="D222" t="e">
        <f>(A222&amp;Updates!N222)</f>
        <v>#VALUE!</v>
      </c>
      <c r="E222" t="e">
        <f>"\\cmfp538\"&amp;Updates!N222&amp;"$"</f>
        <v>#VALUE!</v>
      </c>
    </row>
    <row r="223" spans="1:5">
      <c r="A223" t="s">
        <v>31</v>
      </c>
      <c r="B223" t="e">
        <f>Updates!W223</f>
        <v>#VALUE!</v>
      </c>
      <c r="C223" s="4" t="e">
        <f t="shared" si="3"/>
        <v>#VALUE!</v>
      </c>
      <c r="D223" t="e">
        <f>(A223&amp;Updates!N223)</f>
        <v>#VALUE!</v>
      </c>
      <c r="E223" t="e">
        <f>"\\cmfp538\"&amp;Updates!N223&amp;"$"</f>
        <v>#VALUE!</v>
      </c>
    </row>
    <row r="224" spans="1:5">
      <c r="A224" t="s">
        <v>31</v>
      </c>
      <c r="B224" t="e">
        <f>Updates!W224</f>
        <v>#VALUE!</v>
      </c>
      <c r="C224" s="4" t="e">
        <f t="shared" si="3"/>
        <v>#VALUE!</v>
      </c>
      <c r="D224" t="e">
        <f>(A224&amp;Updates!N224)</f>
        <v>#VALUE!</v>
      </c>
      <c r="E224" t="e">
        <f>"\\cmfp538\"&amp;Updates!N224&amp;"$"</f>
        <v>#VALUE!</v>
      </c>
    </row>
    <row r="225" spans="1:5">
      <c r="A225" t="s">
        <v>31</v>
      </c>
      <c r="B225" t="e">
        <f>Updates!W225</f>
        <v>#VALUE!</v>
      </c>
      <c r="C225" s="4" t="e">
        <f t="shared" si="3"/>
        <v>#VALUE!</v>
      </c>
      <c r="D225" t="e">
        <f>(A225&amp;Updates!N225)</f>
        <v>#VALUE!</v>
      </c>
      <c r="E225" t="e">
        <f>"\\cmfp538\"&amp;Updates!N225&amp;"$"</f>
        <v>#VALUE!</v>
      </c>
    </row>
    <row r="226" spans="1:5">
      <c r="A226" t="s">
        <v>31</v>
      </c>
      <c r="B226" t="e">
        <f>Updates!W226</f>
        <v>#VALUE!</v>
      </c>
      <c r="C226" s="4" t="e">
        <f t="shared" si="3"/>
        <v>#VALUE!</v>
      </c>
      <c r="D226" t="e">
        <f>(A226&amp;Updates!N226)</f>
        <v>#VALUE!</v>
      </c>
      <c r="E226" t="e">
        <f>"\\cmfp538\"&amp;Updates!N226&amp;"$"</f>
        <v>#VALUE!</v>
      </c>
    </row>
    <row r="227" spans="1:5">
      <c r="A227" t="s">
        <v>31</v>
      </c>
      <c r="B227" t="e">
        <f>Updates!W227</f>
        <v>#VALUE!</v>
      </c>
      <c r="C227" s="4" t="e">
        <f t="shared" si="3"/>
        <v>#VALUE!</v>
      </c>
      <c r="D227" t="e">
        <f>(A227&amp;Updates!N227)</f>
        <v>#VALUE!</v>
      </c>
      <c r="E227" t="e">
        <f>"\\cmfp538\"&amp;Updates!N227&amp;"$"</f>
        <v>#VALUE!</v>
      </c>
    </row>
    <row r="228" spans="1:5">
      <c r="A228" t="s">
        <v>31</v>
      </c>
      <c r="B228" t="e">
        <f>Updates!W228</f>
        <v>#VALUE!</v>
      </c>
      <c r="C228" s="4" t="e">
        <f t="shared" si="3"/>
        <v>#VALUE!</v>
      </c>
      <c r="D228" t="e">
        <f>(A228&amp;Updates!N228)</f>
        <v>#VALUE!</v>
      </c>
      <c r="E228" t="e">
        <f>"\\cmfp538\"&amp;Updates!N228&amp;"$"</f>
        <v>#VALUE!</v>
      </c>
    </row>
    <row r="229" spans="1:5">
      <c r="A229" t="s">
        <v>31</v>
      </c>
      <c r="B229" t="e">
        <f>Updates!W229</f>
        <v>#VALUE!</v>
      </c>
      <c r="C229" s="4" t="e">
        <f t="shared" si="3"/>
        <v>#VALUE!</v>
      </c>
      <c r="D229" t="e">
        <f>(A229&amp;Updates!N229)</f>
        <v>#VALUE!</v>
      </c>
      <c r="E229" t="e">
        <f>"\\cmfp538\"&amp;Updates!N229&amp;"$"</f>
        <v>#VALUE!</v>
      </c>
    </row>
    <row r="230" spans="1:5">
      <c r="A230" t="s">
        <v>31</v>
      </c>
      <c r="B230" t="e">
        <f>Updates!W230</f>
        <v>#VALUE!</v>
      </c>
      <c r="C230" s="4" t="e">
        <f t="shared" si="3"/>
        <v>#VALUE!</v>
      </c>
      <c r="D230" t="e">
        <f>(A230&amp;Updates!N230)</f>
        <v>#VALUE!</v>
      </c>
      <c r="E230" t="e">
        <f>"\\cmfp538\"&amp;Updates!N230&amp;"$"</f>
        <v>#VALUE!</v>
      </c>
    </row>
    <row r="231" spans="1:5">
      <c r="A231" t="s">
        <v>31</v>
      </c>
      <c r="B231" t="e">
        <f>Updates!W231</f>
        <v>#VALUE!</v>
      </c>
      <c r="C231" s="4" t="e">
        <f t="shared" si="3"/>
        <v>#VALUE!</v>
      </c>
      <c r="D231" t="e">
        <f>(A231&amp;Updates!N231)</f>
        <v>#VALUE!</v>
      </c>
      <c r="E231" t="e">
        <f>"\\cmfp538\"&amp;Updates!N231&amp;"$"</f>
        <v>#VALUE!</v>
      </c>
    </row>
    <row r="232" spans="1:5">
      <c r="A232" t="s">
        <v>31</v>
      </c>
      <c r="B232" t="e">
        <f>Updates!W232</f>
        <v>#VALUE!</v>
      </c>
      <c r="C232" s="4" t="e">
        <f t="shared" si="3"/>
        <v>#VALUE!</v>
      </c>
      <c r="D232" t="e">
        <f>(A232&amp;Updates!N232)</f>
        <v>#VALUE!</v>
      </c>
      <c r="E232" t="e">
        <f>"\\cmfp538\"&amp;Updates!N232&amp;"$"</f>
        <v>#VALUE!</v>
      </c>
    </row>
    <row r="233" spans="1:5">
      <c r="A233" t="s">
        <v>31</v>
      </c>
      <c r="B233" t="e">
        <f>Updates!W233</f>
        <v>#VALUE!</v>
      </c>
      <c r="C233" s="4" t="e">
        <f t="shared" si="3"/>
        <v>#VALUE!</v>
      </c>
      <c r="D233" t="e">
        <f>(A233&amp;Updates!N233)</f>
        <v>#VALUE!</v>
      </c>
      <c r="E233" t="e">
        <f>"\\cmfp538\"&amp;Updates!N233&amp;"$"</f>
        <v>#VALUE!</v>
      </c>
    </row>
    <row r="234" spans="1:5">
      <c r="A234" t="s">
        <v>31</v>
      </c>
      <c r="B234" t="e">
        <f>Updates!W234</f>
        <v>#VALUE!</v>
      </c>
      <c r="C234" s="4" t="e">
        <f t="shared" si="3"/>
        <v>#VALUE!</v>
      </c>
      <c r="D234" t="e">
        <f>(A234&amp;Updates!N234)</f>
        <v>#VALUE!</v>
      </c>
      <c r="E234" t="e">
        <f>"\\cmfp538\"&amp;Updates!N234&amp;"$"</f>
        <v>#VALUE!</v>
      </c>
    </row>
    <row r="235" spans="1:5">
      <c r="A235" t="s">
        <v>31</v>
      </c>
      <c r="B235" t="e">
        <f>Updates!W235</f>
        <v>#VALUE!</v>
      </c>
      <c r="C235" s="4" t="e">
        <f t="shared" si="3"/>
        <v>#VALUE!</v>
      </c>
      <c r="D235" t="e">
        <f>(A235&amp;Updates!N235)</f>
        <v>#VALUE!</v>
      </c>
      <c r="E235" t="e">
        <f>"\\cmfp538\"&amp;Updates!N235&amp;"$"</f>
        <v>#VALUE!</v>
      </c>
    </row>
    <row r="236" spans="1:5">
      <c r="A236" t="s">
        <v>31</v>
      </c>
      <c r="B236" t="e">
        <f>Updates!W236</f>
        <v>#VALUE!</v>
      </c>
      <c r="C236" s="4" t="e">
        <f t="shared" si="3"/>
        <v>#VALUE!</v>
      </c>
      <c r="D236" t="e">
        <f>(A236&amp;Updates!N236)</f>
        <v>#VALUE!</v>
      </c>
      <c r="E236" t="e">
        <f>"\\cmfp538\"&amp;Updates!N236&amp;"$"</f>
        <v>#VALUE!</v>
      </c>
    </row>
    <row r="237" spans="1:5">
      <c r="A237" t="s">
        <v>31</v>
      </c>
      <c r="B237" t="e">
        <f>Updates!W237</f>
        <v>#VALUE!</v>
      </c>
      <c r="C237" s="4" t="e">
        <f t="shared" si="3"/>
        <v>#VALUE!</v>
      </c>
      <c r="D237" t="e">
        <f>(A237&amp;Updates!N237)</f>
        <v>#VALUE!</v>
      </c>
      <c r="E237" t="e">
        <f>"\\cmfp538\"&amp;Updates!N237&amp;"$"</f>
        <v>#VALUE!</v>
      </c>
    </row>
    <row r="238" spans="1:5">
      <c r="A238" t="s">
        <v>31</v>
      </c>
      <c r="B238" t="e">
        <f>Updates!W238</f>
        <v>#VALUE!</v>
      </c>
      <c r="C238" s="4" t="e">
        <f t="shared" si="3"/>
        <v>#VALUE!</v>
      </c>
      <c r="D238" t="e">
        <f>(A238&amp;Updates!N238)</f>
        <v>#VALUE!</v>
      </c>
      <c r="E238" t="e">
        <f>"\\cmfp538\"&amp;Updates!N238&amp;"$"</f>
        <v>#VALUE!</v>
      </c>
    </row>
    <row r="239" spans="1:5">
      <c r="A239" t="s">
        <v>31</v>
      </c>
      <c r="B239" t="e">
        <f>Updates!W239</f>
        <v>#VALUE!</v>
      </c>
      <c r="C239" s="4" t="e">
        <f t="shared" si="3"/>
        <v>#VALUE!</v>
      </c>
      <c r="D239" t="e">
        <f>(A239&amp;Updates!N239)</f>
        <v>#VALUE!</v>
      </c>
      <c r="E239" t="e">
        <f>"\\cmfp538\"&amp;Updates!N239&amp;"$"</f>
        <v>#VALUE!</v>
      </c>
    </row>
    <row r="240" spans="1:5">
      <c r="A240" t="s">
        <v>31</v>
      </c>
      <c r="B240" t="e">
        <f>Updates!W240</f>
        <v>#VALUE!</v>
      </c>
      <c r="C240" s="4" t="e">
        <f t="shared" si="3"/>
        <v>#VALUE!</v>
      </c>
      <c r="D240" t="e">
        <f>(A240&amp;Updates!N240)</f>
        <v>#VALUE!</v>
      </c>
      <c r="E240" t="e">
        <f>"\\cmfp538\"&amp;Updates!N240&amp;"$"</f>
        <v>#VALUE!</v>
      </c>
    </row>
    <row r="241" spans="1:5">
      <c r="A241" t="s">
        <v>31</v>
      </c>
      <c r="B241" t="e">
        <f>Updates!W241</f>
        <v>#VALUE!</v>
      </c>
      <c r="C241" s="4" t="e">
        <f t="shared" si="3"/>
        <v>#VALUE!</v>
      </c>
      <c r="D241" t="e">
        <f>(A241&amp;Updates!N241)</f>
        <v>#VALUE!</v>
      </c>
      <c r="E241" t="e">
        <f>"\\cmfp538\"&amp;Updates!N241&amp;"$"</f>
        <v>#VALUE!</v>
      </c>
    </row>
    <row r="242" spans="1:5">
      <c r="A242" t="s">
        <v>31</v>
      </c>
      <c r="B242" t="e">
        <f>Updates!W242</f>
        <v>#VALUE!</v>
      </c>
      <c r="C242" s="4" t="e">
        <f t="shared" si="3"/>
        <v>#VALUE!</v>
      </c>
      <c r="D242" t="e">
        <f>(A242&amp;Updates!N242)</f>
        <v>#VALUE!</v>
      </c>
      <c r="E242" t="e">
        <f>"\\cmfp538\"&amp;Updates!N242&amp;"$"</f>
        <v>#VALUE!</v>
      </c>
    </row>
    <row r="243" spans="1:5">
      <c r="A243" t="s">
        <v>31</v>
      </c>
      <c r="B243" t="e">
        <f>Updates!W243</f>
        <v>#VALUE!</v>
      </c>
      <c r="C243" s="4" t="e">
        <f t="shared" si="3"/>
        <v>#VALUE!</v>
      </c>
      <c r="D243" t="e">
        <f>(A243&amp;Updates!N243)</f>
        <v>#VALUE!</v>
      </c>
      <c r="E243" t="e">
        <f>"\\cmfp538\"&amp;Updates!N243&amp;"$"</f>
        <v>#VALUE!</v>
      </c>
    </row>
    <row r="244" spans="1:5">
      <c r="A244" t="s">
        <v>31</v>
      </c>
      <c r="B244" t="e">
        <f>Updates!W244</f>
        <v>#VALUE!</v>
      </c>
      <c r="C244" s="4" t="e">
        <f t="shared" si="3"/>
        <v>#VALUE!</v>
      </c>
      <c r="D244" t="e">
        <f>(A244&amp;Updates!N244)</f>
        <v>#VALUE!</v>
      </c>
      <c r="E244" t="e">
        <f>"\\cmfp538\"&amp;Updates!N244&amp;"$"</f>
        <v>#VALUE!</v>
      </c>
    </row>
    <row r="245" spans="1:5">
      <c r="A245" t="s">
        <v>31</v>
      </c>
      <c r="B245" t="e">
        <f>Updates!W245</f>
        <v>#VALUE!</v>
      </c>
      <c r="C245" s="4" t="e">
        <f t="shared" si="3"/>
        <v>#VALUE!</v>
      </c>
      <c r="D245" t="e">
        <f>(A245&amp;Updates!N245)</f>
        <v>#VALUE!</v>
      </c>
      <c r="E245" t="e">
        <f>"\\cmfp538\"&amp;Updates!N245&amp;"$"</f>
        <v>#VALUE!</v>
      </c>
    </row>
    <row r="246" spans="1:5">
      <c r="A246" t="s">
        <v>31</v>
      </c>
      <c r="B246" t="e">
        <f>Updates!W246</f>
        <v>#VALUE!</v>
      </c>
      <c r="C246" s="4" t="e">
        <f t="shared" si="3"/>
        <v>#VALUE!</v>
      </c>
      <c r="D246" t="e">
        <f>(A246&amp;Updates!N246)</f>
        <v>#VALUE!</v>
      </c>
      <c r="E246" t="e">
        <f>"\\cmfp538\"&amp;Updates!N246&amp;"$"</f>
        <v>#VALUE!</v>
      </c>
    </row>
    <row r="247" spans="1:5">
      <c r="A247" t="s">
        <v>31</v>
      </c>
      <c r="B247" t="e">
        <f>Updates!W247</f>
        <v>#VALUE!</v>
      </c>
      <c r="C247" s="4" t="e">
        <f t="shared" si="3"/>
        <v>#VALUE!</v>
      </c>
      <c r="D247" t="e">
        <f>(A247&amp;Updates!N247)</f>
        <v>#VALUE!</v>
      </c>
      <c r="E247" t="e">
        <f>"\\cmfp538\"&amp;Updates!N247&amp;"$"</f>
        <v>#VALUE!</v>
      </c>
    </row>
    <row r="248" spans="1:5">
      <c r="A248" t="s">
        <v>31</v>
      </c>
      <c r="B248" t="e">
        <f>Updates!W248</f>
        <v>#VALUE!</v>
      </c>
      <c r="C248" s="4" t="e">
        <f t="shared" si="3"/>
        <v>#VALUE!</v>
      </c>
      <c r="D248" t="e">
        <f>(A248&amp;Updates!N248)</f>
        <v>#VALUE!</v>
      </c>
      <c r="E248" t="e">
        <f>"\\cmfp538\"&amp;Updates!N248&amp;"$"</f>
        <v>#VALUE!</v>
      </c>
    </row>
    <row r="249" spans="1:5">
      <c r="A249" t="s">
        <v>31</v>
      </c>
      <c r="B249" t="e">
        <f>Updates!W249</f>
        <v>#VALUE!</v>
      </c>
      <c r="C249" s="4" t="e">
        <f t="shared" si="3"/>
        <v>#VALUE!</v>
      </c>
      <c r="D249" t="e">
        <f>(A249&amp;Updates!N249)</f>
        <v>#VALUE!</v>
      </c>
      <c r="E249" t="e">
        <f>"\\cmfp538\"&amp;Updates!N249&amp;"$"</f>
        <v>#VALUE!</v>
      </c>
    </row>
    <row r="250" spans="1:5">
      <c r="A250" t="s">
        <v>31</v>
      </c>
      <c r="B250" t="e">
        <f>Updates!W250</f>
        <v>#VALUE!</v>
      </c>
      <c r="C250" s="4" t="e">
        <f t="shared" si="3"/>
        <v>#VALUE!</v>
      </c>
      <c r="D250" t="e">
        <f>(A250&amp;Updates!N250)</f>
        <v>#VALUE!</v>
      </c>
      <c r="E250" t="e">
        <f>"\\cmfp538\"&amp;Updates!N250&amp;"$"</f>
        <v>#VALUE!</v>
      </c>
    </row>
    <row r="251" spans="1:5">
      <c r="A251" t="s">
        <v>31</v>
      </c>
      <c r="B251" t="e">
        <f>Updates!W251</f>
        <v>#VALUE!</v>
      </c>
      <c r="C251" s="4" t="e">
        <f t="shared" si="3"/>
        <v>#VALUE!</v>
      </c>
      <c r="D251" t="e">
        <f>(A251&amp;Updates!N251)</f>
        <v>#VALUE!</v>
      </c>
      <c r="E251" t="e">
        <f>"\\cmfp538\"&amp;Updates!N251&amp;"$"</f>
        <v>#VALUE!</v>
      </c>
    </row>
    <row r="252" spans="1:5">
      <c r="A252" t="s">
        <v>31</v>
      </c>
      <c r="B252" t="e">
        <f>Updates!W252</f>
        <v>#VALUE!</v>
      </c>
      <c r="C252" s="4" t="e">
        <f t="shared" si="3"/>
        <v>#VALUE!</v>
      </c>
      <c r="D252" t="e">
        <f>(A252&amp;Updates!N252)</f>
        <v>#VALUE!</v>
      </c>
      <c r="E252" t="e">
        <f>"\\cmfp538\"&amp;Updates!N252&amp;"$"</f>
        <v>#VALUE!</v>
      </c>
    </row>
    <row r="253" spans="1:5">
      <c r="A253" t="s">
        <v>31</v>
      </c>
      <c r="B253" t="e">
        <f>Updates!W253</f>
        <v>#VALUE!</v>
      </c>
      <c r="C253" s="4" t="e">
        <f t="shared" si="3"/>
        <v>#VALUE!</v>
      </c>
      <c r="D253" t="e">
        <f>(A253&amp;Updates!N253)</f>
        <v>#VALUE!</v>
      </c>
      <c r="E253" t="e">
        <f>"\\cmfp538\"&amp;Updates!N253&amp;"$"</f>
        <v>#VALUE!</v>
      </c>
    </row>
    <row r="254" spans="1:5">
      <c r="A254" t="s">
        <v>31</v>
      </c>
      <c r="B254" t="e">
        <f>Updates!W254</f>
        <v>#VALUE!</v>
      </c>
      <c r="C254" s="4" t="e">
        <f t="shared" si="3"/>
        <v>#VALUE!</v>
      </c>
      <c r="D254" t="e">
        <f>(A254&amp;Updates!N254)</f>
        <v>#VALUE!</v>
      </c>
      <c r="E254" t="e">
        <f>"\\cmfp538\"&amp;Updates!N254&amp;"$"</f>
        <v>#VALUE!</v>
      </c>
    </row>
    <row r="255" spans="1:5">
      <c r="A255" t="s">
        <v>31</v>
      </c>
      <c r="B255" t="e">
        <f>Updates!W255</f>
        <v>#VALUE!</v>
      </c>
      <c r="C255" s="4" t="e">
        <f t="shared" si="3"/>
        <v>#VALUE!</v>
      </c>
      <c r="D255" t="e">
        <f>(A255&amp;Updates!N255)</f>
        <v>#VALUE!</v>
      </c>
      <c r="E255" t="e">
        <f>"\\cmfp538\"&amp;Updates!N255&amp;"$"</f>
        <v>#VALUE!</v>
      </c>
    </row>
    <row r="256" spans="1:5">
      <c r="A256" t="s">
        <v>31</v>
      </c>
      <c r="B256" t="e">
        <f>Updates!W256</f>
        <v>#VALUE!</v>
      </c>
      <c r="C256" s="4" t="e">
        <f t="shared" si="3"/>
        <v>#VALUE!</v>
      </c>
      <c r="D256" t="e">
        <f>(A256&amp;Updates!N256)</f>
        <v>#VALUE!</v>
      </c>
      <c r="E256" t="e">
        <f>"\\cmfp538\"&amp;Updates!N256&amp;"$"</f>
        <v>#VALUE!</v>
      </c>
    </row>
    <row r="257" spans="1:5">
      <c r="A257" t="s">
        <v>31</v>
      </c>
      <c r="B257" t="e">
        <f>Updates!W257</f>
        <v>#VALUE!</v>
      </c>
      <c r="C257" s="4" t="e">
        <f t="shared" si="3"/>
        <v>#VALUE!</v>
      </c>
      <c r="D257" t="e">
        <f>(A257&amp;Updates!N257)</f>
        <v>#VALUE!</v>
      </c>
      <c r="E257" t="e">
        <f>"\\cmfp538\"&amp;Updates!N257&amp;"$"</f>
        <v>#VALUE!</v>
      </c>
    </row>
    <row r="258" spans="1:5">
      <c r="A258" t="s">
        <v>31</v>
      </c>
      <c r="B258" t="e">
        <f>Updates!W258</f>
        <v>#VALUE!</v>
      </c>
      <c r="C258" s="4" t="e">
        <f t="shared" si="3"/>
        <v>#VALUE!</v>
      </c>
      <c r="D258" t="e">
        <f>(A258&amp;Updates!N258)</f>
        <v>#VALUE!</v>
      </c>
      <c r="E258" t="e">
        <f>"\\cmfp538\"&amp;Updates!N258&amp;"$"</f>
        <v>#VALUE!</v>
      </c>
    </row>
    <row r="259" spans="1:5">
      <c r="A259" t="s">
        <v>31</v>
      </c>
      <c r="B259" t="e">
        <f>Updates!W259</f>
        <v>#VALUE!</v>
      </c>
      <c r="C259" s="4" t="e">
        <f t="shared" ref="C259:C322" si="4">IF(B259&gt;0,A259)</f>
        <v>#VALUE!</v>
      </c>
      <c r="D259" t="e">
        <f>(A259&amp;Updates!N259)</f>
        <v>#VALUE!</v>
      </c>
      <c r="E259" t="e">
        <f>"\\cmfp538\"&amp;Updates!N259&amp;"$"</f>
        <v>#VALUE!</v>
      </c>
    </row>
    <row r="260" spans="1:5">
      <c r="A260" t="s">
        <v>31</v>
      </c>
      <c r="B260" t="e">
        <f>Updates!W260</f>
        <v>#VALUE!</v>
      </c>
      <c r="C260" s="4" t="e">
        <f t="shared" si="4"/>
        <v>#VALUE!</v>
      </c>
      <c r="D260" t="e">
        <f>(A260&amp;Updates!N260)</f>
        <v>#VALUE!</v>
      </c>
      <c r="E260" t="e">
        <f>"\\cmfp538\"&amp;Updates!N260&amp;"$"</f>
        <v>#VALUE!</v>
      </c>
    </row>
    <row r="261" spans="1:5">
      <c r="A261" t="s">
        <v>31</v>
      </c>
      <c r="B261" t="e">
        <f>Updates!W261</f>
        <v>#VALUE!</v>
      </c>
      <c r="C261" s="4" t="e">
        <f t="shared" si="4"/>
        <v>#VALUE!</v>
      </c>
      <c r="D261" t="e">
        <f>(A261&amp;Updates!N261)</f>
        <v>#VALUE!</v>
      </c>
      <c r="E261" t="e">
        <f>"\\cmfp538\"&amp;Updates!N261&amp;"$"</f>
        <v>#VALUE!</v>
      </c>
    </row>
    <row r="262" spans="1:5">
      <c r="A262" t="s">
        <v>31</v>
      </c>
      <c r="B262" t="e">
        <f>Updates!W262</f>
        <v>#VALUE!</v>
      </c>
      <c r="C262" s="4" t="e">
        <f t="shared" si="4"/>
        <v>#VALUE!</v>
      </c>
      <c r="D262" t="e">
        <f>(A262&amp;Updates!N262)</f>
        <v>#VALUE!</v>
      </c>
      <c r="E262" t="e">
        <f>"\\cmfp538\"&amp;Updates!N262&amp;"$"</f>
        <v>#VALUE!</v>
      </c>
    </row>
    <row r="263" spans="1:5">
      <c r="A263" t="s">
        <v>31</v>
      </c>
      <c r="B263" t="e">
        <f>Updates!W263</f>
        <v>#VALUE!</v>
      </c>
      <c r="C263" s="4" t="e">
        <f t="shared" si="4"/>
        <v>#VALUE!</v>
      </c>
      <c r="D263" t="e">
        <f>(A263&amp;Updates!N263)</f>
        <v>#VALUE!</v>
      </c>
      <c r="E263" t="e">
        <f>"\\cmfp538\"&amp;Updates!N263&amp;"$"</f>
        <v>#VALUE!</v>
      </c>
    </row>
    <row r="264" spans="1:5">
      <c r="A264" t="s">
        <v>31</v>
      </c>
      <c r="B264" t="e">
        <f>Updates!W264</f>
        <v>#VALUE!</v>
      </c>
      <c r="C264" s="4" t="e">
        <f t="shared" si="4"/>
        <v>#VALUE!</v>
      </c>
      <c r="D264" t="e">
        <f>(A264&amp;Updates!N264)</f>
        <v>#VALUE!</v>
      </c>
      <c r="E264" t="e">
        <f>"\\cmfp538\"&amp;Updates!N264&amp;"$"</f>
        <v>#VALUE!</v>
      </c>
    </row>
    <row r="265" spans="1:5">
      <c r="A265" t="s">
        <v>31</v>
      </c>
      <c r="B265" t="e">
        <f>Updates!W265</f>
        <v>#VALUE!</v>
      </c>
      <c r="C265" s="4" t="e">
        <f t="shared" si="4"/>
        <v>#VALUE!</v>
      </c>
      <c r="D265" t="e">
        <f>(A265&amp;Updates!N265)</f>
        <v>#VALUE!</v>
      </c>
      <c r="E265" t="e">
        <f>"\\cmfp538\"&amp;Updates!N265&amp;"$"</f>
        <v>#VALUE!</v>
      </c>
    </row>
    <row r="266" spans="1:5">
      <c r="A266" t="s">
        <v>31</v>
      </c>
      <c r="B266" t="e">
        <f>Updates!W266</f>
        <v>#VALUE!</v>
      </c>
      <c r="C266" s="4" t="e">
        <f t="shared" si="4"/>
        <v>#VALUE!</v>
      </c>
      <c r="D266" t="e">
        <f>(A266&amp;Updates!N266)</f>
        <v>#VALUE!</v>
      </c>
      <c r="E266" t="e">
        <f>"\\cmfp538\"&amp;Updates!N266&amp;"$"</f>
        <v>#VALUE!</v>
      </c>
    </row>
    <row r="267" spans="1:5">
      <c r="A267" t="s">
        <v>31</v>
      </c>
      <c r="B267" t="e">
        <f>Updates!W267</f>
        <v>#VALUE!</v>
      </c>
      <c r="C267" s="4" t="e">
        <f t="shared" si="4"/>
        <v>#VALUE!</v>
      </c>
      <c r="D267" t="e">
        <f>(A267&amp;Updates!N267)</f>
        <v>#VALUE!</v>
      </c>
      <c r="E267" t="e">
        <f>"\\cmfp538\"&amp;Updates!N267&amp;"$"</f>
        <v>#VALUE!</v>
      </c>
    </row>
    <row r="268" spans="1:5">
      <c r="A268" t="s">
        <v>31</v>
      </c>
      <c r="B268" t="e">
        <f>Updates!W268</f>
        <v>#VALUE!</v>
      </c>
      <c r="C268" s="4" t="e">
        <f t="shared" si="4"/>
        <v>#VALUE!</v>
      </c>
      <c r="D268" t="e">
        <f>(A268&amp;Updates!N268)</f>
        <v>#VALUE!</v>
      </c>
      <c r="E268" t="e">
        <f>"\\cmfp538\"&amp;Updates!N268&amp;"$"</f>
        <v>#VALUE!</v>
      </c>
    </row>
    <row r="269" spans="1:5">
      <c r="A269" t="s">
        <v>31</v>
      </c>
      <c r="B269" t="e">
        <f>Updates!W269</f>
        <v>#VALUE!</v>
      </c>
      <c r="C269" s="4" t="e">
        <f t="shared" si="4"/>
        <v>#VALUE!</v>
      </c>
      <c r="D269" t="e">
        <f>(A269&amp;Updates!N269)</f>
        <v>#VALUE!</v>
      </c>
      <c r="E269" t="e">
        <f>"\\cmfp538\"&amp;Updates!N269&amp;"$"</f>
        <v>#VALUE!</v>
      </c>
    </row>
    <row r="270" spans="1:5">
      <c r="A270" t="s">
        <v>31</v>
      </c>
      <c r="B270" t="e">
        <f>Updates!W270</f>
        <v>#VALUE!</v>
      </c>
      <c r="C270" s="4" t="e">
        <f t="shared" si="4"/>
        <v>#VALUE!</v>
      </c>
      <c r="D270" t="e">
        <f>(A270&amp;Updates!N270)</f>
        <v>#VALUE!</v>
      </c>
      <c r="E270" t="e">
        <f>"\\cmfp538\"&amp;Updates!N270&amp;"$"</f>
        <v>#VALUE!</v>
      </c>
    </row>
    <row r="271" spans="1:5">
      <c r="A271" t="s">
        <v>31</v>
      </c>
      <c r="B271" t="e">
        <f>Updates!W271</f>
        <v>#VALUE!</v>
      </c>
      <c r="C271" s="4" t="e">
        <f t="shared" si="4"/>
        <v>#VALUE!</v>
      </c>
      <c r="D271" t="e">
        <f>(A271&amp;Updates!N271)</f>
        <v>#VALUE!</v>
      </c>
      <c r="E271" t="e">
        <f>"\\cmfp538\"&amp;Updates!N271&amp;"$"</f>
        <v>#VALUE!</v>
      </c>
    </row>
    <row r="272" spans="1:5">
      <c r="A272" t="s">
        <v>31</v>
      </c>
      <c r="B272" t="e">
        <f>Updates!W272</f>
        <v>#VALUE!</v>
      </c>
      <c r="C272" s="4" t="e">
        <f t="shared" si="4"/>
        <v>#VALUE!</v>
      </c>
      <c r="D272" t="e">
        <f>(A272&amp;Updates!N272)</f>
        <v>#VALUE!</v>
      </c>
      <c r="E272" t="e">
        <f>"\\cmfp538\"&amp;Updates!N272&amp;"$"</f>
        <v>#VALUE!</v>
      </c>
    </row>
    <row r="273" spans="1:5">
      <c r="A273" t="s">
        <v>31</v>
      </c>
      <c r="B273" t="e">
        <f>Updates!W273</f>
        <v>#VALUE!</v>
      </c>
      <c r="C273" s="4" t="e">
        <f t="shared" si="4"/>
        <v>#VALUE!</v>
      </c>
      <c r="D273" t="e">
        <f>(A273&amp;Updates!N273)</f>
        <v>#VALUE!</v>
      </c>
      <c r="E273" t="e">
        <f>"\\cmfp538\"&amp;Updates!N273&amp;"$"</f>
        <v>#VALUE!</v>
      </c>
    </row>
    <row r="274" spans="1:5">
      <c r="A274" t="s">
        <v>31</v>
      </c>
      <c r="B274" t="e">
        <f>Updates!W274</f>
        <v>#VALUE!</v>
      </c>
      <c r="C274" s="4" t="e">
        <f t="shared" si="4"/>
        <v>#VALUE!</v>
      </c>
      <c r="D274" t="e">
        <f>(A274&amp;Updates!N274)</f>
        <v>#VALUE!</v>
      </c>
      <c r="E274" t="e">
        <f>"\\cmfp538\"&amp;Updates!N274&amp;"$"</f>
        <v>#VALUE!</v>
      </c>
    </row>
    <row r="275" spans="1:5">
      <c r="A275" t="s">
        <v>31</v>
      </c>
      <c r="B275" t="e">
        <f>Updates!W275</f>
        <v>#VALUE!</v>
      </c>
      <c r="C275" s="4" t="e">
        <f t="shared" si="4"/>
        <v>#VALUE!</v>
      </c>
      <c r="D275" t="e">
        <f>(A275&amp;Updates!N275)</f>
        <v>#VALUE!</v>
      </c>
      <c r="E275" t="e">
        <f>"\\cmfp538\"&amp;Updates!N275&amp;"$"</f>
        <v>#VALUE!</v>
      </c>
    </row>
    <row r="276" spans="1:5">
      <c r="A276" t="s">
        <v>31</v>
      </c>
      <c r="B276" t="e">
        <f>Updates!W276</f>
        <v>#VALUE!</v>
      </c>
      <c r="C276" s="4" t="e">
        <f t="shared" si="4"/>
        <v>#VALUE!</v>
      </c>
      <c r="D276" t="e">
        <f>(A276&amp;Updates!N276)</f>
        <v>#VALUE!</v>
      </c>
      <c r="E276" t="e">
        <f>"\\cmfp538\"&amp;Updates!N276&amp;"$"</f>
        <v>#VALUE!</v>
      </c>
    </row>
    <row r="277" spans="1:5">
      <c r="A277" t="s">
        <v>31</v>
      </c>
      <c r="B277" t="e">
        <f>Updates!W277</f>
        <v>#VALUE!</v>
      </c>
      <c r="C277" s="4" t="e">
        <f t="shared" si="4"/>
        <v>#VALUE!</v>
      </c>
      <c r="D277" t="e">
        <f>(A277&amp;Updates!N277)</f>
        <v>#VALUE!</v>
      </c>
      <c r="E277" t="e">
        <f>"\\cmfp538\"&amp;Updates!N277&amp;"$"</f>
        <v>#VALUE!</v>
      </c>
    </row>
    <row r="278" spans="1:5">
      <c r="A278" t="s">
        <v>31</v>
      </c>
      <c r="B278" t="e">
        <f>Updates!W278</f>
        <v>#VALUE!</v>
      </c>
      <c r="C278" s="4" t="e">
        <f t="shared" si="4"/>
        <v>#VALUE!</v>
      </c>
      <c r="D278" t="e">
        <f>(A278&amp;Updates!N278)</f>
        <v>#VALUE!</v>
      </c>
      <c r="E278" t="e">
        <f>"\\cmfp538\"&amp;Updates!N278&amp;"$"</f>
        <v>#VALUE!</v>
      </c>
    </row>
    <row r="279" spans="1:5">
      <c r="A279" t="s">
        <v>31</v>
      </c>
      <c r="B279" t="e">
        <f>Updates!W279</f>
        <v>#VALUE!</v>
      </c>
      <c r="C279" s="4" t="e">
        <f t="shared" si="4"/>
        <v>#VALUE!</v>
      </c>
      <c r="D279" t="e">
        <f>(A279&amp;Updates!N279)</f>
        <v>#VALUE!</v>
      </c>
      <c r="E279" t="e">
        <f>"\\cmfp538\"&amp;Updates!N279&amp;"$"</f>
        <v>#VALUE!</v>
      </c>
    </row>
    <row r="280" spans="1:5">
      <c r="A280" t="s">
        <v>31</v>
      </c>
      <c r="B280" t="e">
        <f>Updates!W280</f>
        <v>#VALUE!</v>
      </c>
      <c r="C280" s="4" t="e">
        <f t="shared" si="4"/>
        <v>#VALUE!</v>
      </c>
      <c r="D280" t="e">
        <f>(A280&amp;Updates!N280)</f>
        <v>#VALUE!</v>
      </c>
      <c r="E280" t="e">
        <f>"\\cmfp538\"&amp;Updates!N280&amp;"$"</f>
        <v>#VALUE!</v>
      </c>
    </row>
    <row r="281" spans="1:5">
      <c r="A281" t="s">
        <v>31</v>
      </c>
      <c r="B281" t="e">
        <f>Updates!W281</f>
        <v>#VALUE!</v>
      </c>
      <c r="C281" s="4" t="e">
        <f t="shared" si="4"/>
        <v>#VALUE!</v>
      </c>
      <c r="D281" t="e">
        <f>(A281&amp;Updates!N281)</f>
        <v>#VALUE!</v>
      </c>
      <c r="E281" t="e">
        <f>"\\cmfp538\"&amp;Updates!N281&amp;"$"</f>
        <v>#VALUE!</v>
      </c>
    </row>
    <row r="282" spans="1:5">
      <c r="A282" t="s">
        <v>31</v>
      </c>
      <c r="B282" t="e">
        <f>Updates!W282</f>
        <v>#VALUE!</v>
      </c>
      <c r="C282" s="4" t="e">
        <f t="shared" si="4"/>
        <v>#VALUE!</v>
      </c>
      <c r="D282" t="e">
        <f>(A282&amp;Updates!N282)</f>
        <v>#VALUE!</v>
      </c>
      <c r="E282" t="e">
        <f>"\\cmfp538\"&amp;Updates!N282&amp;"$"</f>
        <v>#VALUE!</v>
      </c>
    </row>
    <row r="283" spans="1:5">
      <c r="A283" t="s">
        <v>31</v>
      </c>
      <c r="B283" t="e">
        <f>Updates!W283</f>
        <v>#VALUE!</v>
      </c>
      <c r="C283" s="4" t="e">
        <f t="shared" si="4"/>
        <v>#VALUE!</v>
      </c>
      <c r="D283" t="e">
        <f>(A283&amp;Updates!N283)</f>
        <v>#VALUE!</v>
      </c>
      <c r="E283" t="e">
        <f>"\\cmfp538\"&amp;Updates!N283&amp;"$"</f>
        <v>#VALUE!</v>
      </c>
    </row>
    <row r="284" spans="1:5">
      <c r="A284" t="s">
        <v>31</v>
      </c>
      <c r="B284" t="e">
        <f>Updates!W284</f>
        <v>#VALUE!</v>
      </c>
      <c r="C284" s="4" t="e">
        <f t="shared" si="4"/>
        <v>#VALUE!</v>
      </c>
      <c r="D284" t="e">
        <f>(A284&amp;Updates!N284)</f>
        <v>#VALUE!</v>
      </c>
      <c r="E284" t="e">
        <f>"\\cmfp538\"&amp;Updates!N284&amp;"$"</f>
        <v>#VALUE!</v>
      </c>
    </row>
    <row r="285" spans="1:5">
      <c r="A285" t="s">
        <v>31</v>
      </c>
      <c r="B285" t="e">
        <f>Updates!W285</f>
        <v>#VALUE!</v>
      </c>
      <c r="C285" s="4" t="e">
        <f t="shared" si="4"/>
        <v>#VALUE!</v>
      </c>
      <c r="D285" t="e">
        <f>(A285&amp;Updates!N285)</f>
        <v>#VALUE!</v>
      </c>
      <c r="E285" t="e">
        <f>"\\cmfp538\"&amp;Updates!N285&amp;"$"</f>
        <v>#VALUE!</v>
      </c>
    </row>
    <row r="286" spans="1:5">
      <c r="A286" t="s">
        <v>31</v>
      </c>
      <c r="B286" t="e">
        <f>Updates!W286</f>
        <v>#VALUE!</v>
      </c>
      <c r="C286" s="4" t="e">
        <f t="shared" si="4"/>
        <v>#VALUE!</v>
      </c>
      <c r="D286" t="e">
        <f>(A286&amp;Updates!N286)</f>
        <v>#VALUE!</v>
      </c>
      <c r="E286" t="e">
        <f>"\\cmfp538\"&amp;Updates!N286&amp;"$"</f>
        <v>#VALUE!</v>
      </c>
    </row>
    <row r="287" spans="1:5">
      <c r="A287" t="s">
        <v>31</v>
      </c>
      <c r="B287" t="e">
        <f>Updates!W287</f>
        <v>#VALUE!</v>
      </c>
      <c r="C287" s="4" t="e">
        <f t="shared" si="4"/>
        <v>#VALUE!</v>
      </c>
      <c r="D287" t="e">
        <f>(A287&amp;Updates!N287)</f>
        <v>#VALUE!</v>
      </c>
      <c r="E287" t="e">
        <f>"\\cmfp538\"&amp;Updates!N287&amp;"$"</f>
        <v>#VALUE!</v>
      </c>
    </row>
    <row r="288" spans="1:5">
      <c r="A288" t="s">
        <v>31</v>
      </c>
      <c r="B288" t="e">
        <f>Updates!W288</f>
        <v>#VALUE!</v>
      </c>
      <c r="C288" s="4" t="e">
        <f t="shared" si="4"/>
        <v>#VALUE!</v>
      </c>
      <c r="D288" t="e">
        <f>(A288&amp;Updates!N288)</f>
        <v>#VALUE!</v>
      </c>
      <c r="E288" t="e">
        <f>"\\cmfp538\"&amp;Updates!N288&amp;"$"</f>
        <v>#VALUE!</v>
      </c>
    </row>
    <row r="289" spans="1:5">
      <c r="A289" t="s">
        <v>31</v>
      </c>
      <c r="B289" t="e">
        <f>Updates!W289</f>
        <v>#VALUE!</v>
      </c>
      <c r="C289" s="4" t="e">
        <f t="shared" si="4"/>
        <v>#VALUE!</v>
      </c>
      <c r="D289" t="e">
        <f>(A289&amp;Updates!N289)</f>
        <v>#VALUE!</v>
      </c>
      <c r="E289" t="e">
        <f>"\\cmfp538\"&amp;Updates!N289&amp;"$"</f>
        <v>#VALUE!</v>
      </c>
    </row>
    <row r="290" spans="1:5">
      <c r="A290" t="s">
        <v>31</v>
      </c>
      <c r="B290" t="e">
        <f>Updates!W290</f>
        <v>#VALUE!</v>
      </c>
      <c r="C290" s="4" t="e">
        <f t="shared" si="4"/>
        <v>#VALUE!</v>
      </c>
      <c r="D290" t="e">
        <f>(A290&amp;Updates!N290)</f>
        <v>#VALUE!</v>
      </c>
      <c r="E290" t="e">
        <f>"\\cmfp538\"&amp;Updates!N290&amp;"$"</f>
        <v>#VALUE!</v>
      </c>
    </row>
    <row r="291" spans="1:5">
      <c r="A291" t="s">
        <v>31</v>
      </c>
      <c r="B291" t="e">
        <f>Updates!W291</f>
        <v>#VALUE!</v>
      </c>
      <c r="C291" s="4" t="e">
        <f t="shared" si="4"/>
        <v>#VALUE!</v>
      </c>
      <c r="D291" t="e">
        <f>(A291&amp;Updates!N291)</f>
        <v>#VALUE!</v>
      </c>
      <c r="E291" t="e">
        <f>"\\cmfp538\"&amp;Updates!N291&amp;"$"</f>
        <v>#VALUE!</v>
      </c>
    </row>
    <row r="292" spans="1:5">
      <c r="A292" t="s">
        <v>31</v>
      </c>
      <c r="B292" t="e">
        <f>Updates!W292</f>
        <v>#VALUE!</v>
      </c>
      <c r="C292" s="4" t="e">
        <f t="shared" si="4"/>
        <v>#VALUE!</v>
      </c>
      <c r="D292" t="e">
        <f>(A292&amp;Updates!N292)</f>
        <v>#VALUE!</v>
      </c>
      <c r="E292" t="e">
        <f>"\\cmfp538\"&amp;Updates!N292&amp;"$"</f>
        <v>#VALUE!</v>
      </c>
    </row>
    <row r="293" spans="1:5">
      <c r="A293" t="s">
        <v>31</v>
      </c>
      <c r="B293" t="e">
        <f>Updates!W293</f>
        <v>#VALUE!</v>
      </c>
      <c r="C293" s="4" t="e">
        <f t="shared" si="4"/>
        <v>#VALUE!</v>
      </c>
      <c r="D293" t="e">
        <f>(A293&amp;Updates!N293)</f>
        <v>#VALUE!</v>
      </c>
      <c r="E293" t="e">
        <f>"\\cmfp538\"&amp;Updates!N293&amp;"$"</f>
        <v>#VALUE!</v>
      </c>
    </row>
    <row r="294" spans="1:5">
      <c r="A294" t="s">
        <v>31</v>
      </c>
      <c r="B294" t="e">
        <f>Updates!W294</f>
        <v>#VALUE!</v>
      </c>
      <c r="C294" s="4" t="e">
        <f t="shared" si="4"/>
        <v>#VALUE!</v>
      </c>
      <c r="D294" t="e">
        <f>(A294&amp;Updates!N294)</f>
        <v>#VALUE!</v>
      </c>
      <c r="E294" t="e">
        <f>"\\cmfp538\"&amp;Updates!N294&amp;"$"</f>
        <v>#VALUE!</v>
      </c>
    </row>
    <row r="295" spans="1:5">
      <c r="A295" t="s">
        <v>31</v>
      </c>
      <c r="B295" t="e">
        <f>Updates!W295</f>
        <v>#VALUE!</v>
      </c>
      <c r="C295" s="4" t="e">
        <f t="shared" si="4"/>
        <v>#VALUE!</v>
      </c>
      <c r="D295" t="e">
        <f>(A295&amp;Updates!N295)</f>
        <v>#VALUE!</v>
      </c>
      <c r="E295" t="e">
        <f>"\\cmfp538\"&amp;Updates!N295&amp;"$"</f>
        <v>#VALUE!</v>
      </c>
    </row>
    <row r="296" spans="1:5">
      <c r="A296" t="s">
        <v>31</v>
      </c>
      <c r="B296" t="e">
        <f>Updates!W296</f>
        <v>#VALUE!</v>
      </c>
      <c r="C296" s="4" t="e">
        <f t="shared" si="4"/>
        <v>#VALUE!</v>
      </c>
      <c r="D296" t="e">
        <f>(A296&amp;Updates!N296)</f>
        <v>#VALUE!</v>
      </c>
      <c r="E296" t="e">
        <f>"\\cmfp538\"&amp;Updates!N296&amp;"$"</f>
        <v>#VALUE!</v>
      </c>
    </row>
    <row r="297" spans="1:5">
      <c r="A297" t="s">
        <v>31</v>
      </c>
      <c r="B297" t="e">
        <f>Updates!W297</f>
        <v>#VALUE!</v>
      </c>
      <c r="C297" s="4" t="e">
        <f t="shared" si="4"/>
        <v>#VALUE!</v>
      </c>
      <c r="D297" t="e">
        <f>(A297&amp;Updates!N297)</f>
        <v>#VALUE!</v>
      </c>
      <c r="E297" t="e">
        <f>"\\cmfp538\"&amp;Updates!N297&amp;"$"</f>
        <v>#VALUE!</v>
      </c>
    </row>
    <row r="298" spans="1:5">
      <c r="A298" t="s">
        <v>31</v>
      </c>
      <c r="B298" t="e">
        <f>Updates!W298</f>
        <v>#VALUE!</v>
      </c>
      <c r="C298" s="4" t="e">
        <f t="shared" si="4"/>
        <v>#VALUE!</v>
      </c>
      <c r="D298" t="e">
        <f>(A298&amp;Updates!N298)</f>
        <v>#VALUE!</v>
      </c>
      <c r="E298" t="e">
        <f>"\\cmfp538\"&amp;Updates!N298&amp;"$"</f>
        <v>#VALUE!</v>
      </c>
    </row>
    <row r="299" spans="1:5">
      <c r="A299" t="s">
        <v>31</v>
      </c>
      <c r="B299" t="e">
        <f>Updates!W299</f>
        <v>#VALUE!</v>
      </c>
      <c r="C299" s="4" t="e">
        <f t="shared" si="4"/>
        <v>#VALUE!</v>
      </c>
      <c r="D299" t="e">
        <f>(A299&amp;Updates!N299)</f>
        <v>#VALUE!</v>
      </c>
      <c r="E299" t="e">
        <f>"\\cmfp538\"&amp;Updates!N299&amp;"$"</f>
        <v>#VALUE!</v>
      </c>
    </row>
    <row r="300" spans="1:5">
      <c r="A300" t="s">
        <v>31</v>
      </c>
      <c r="B300" t="e">
        <f>Updates!W300</f>
        <v>#VALUE!</v>
      </c>
      <c r="C300" s="4" t="e">
        <f t="shared" si="4"/>
        <v>#VALUE!</v>
      </c>
      <c r="D300" t="e">
        <f>(A300&amp;Updates!N300)</f>
        <v>#VALUE!</v>
      </c>
      <c r="E300" t="e">
        <f>"\\cmfp538\"&amp;Updates!N300&amp;"$"</f>
        <v>#VALUE!</v>
      </c>
    </row>
    <row r="301" spans="1:5">
      <c r="A301" t="s">
        <v>31</v>
      </c>
      <c r="B301" t="e">
        <f>Updates!W301</f>
        <v>#VALUE!</v>
      </c>
      <c r="C301" s="4" t="e">
        <f t="shared" si="4"/>
        <v>#VALUE!</v>
      </c>
      <c r="D301" t="e">
        <f>(A301&amp;Updates!N301)</f>
        <v>#VALUE!</v>
      </c>
      <c r="E301" t="e">
        <f>"\\cmfp538\"&amp;Updates!N301&amp;"$"</f>
        <v>#VALUE!</v>
      </c>
    </row>
    <row r="302" spans="1:5">
      <c r="A302" t="s">
        <v>31</v>
      </c>
      <c r="B302" t="e">
        <f>Updates!W302</f>
        <v>#VALUE!</v>
      </c>
      <c r="C302" s="4" t="e">
        <f t="shared" si="4"/>
        <v>#VALUE!</v>
      </c>
      <c r="D302" t="e">
        <f>(A302&amp;Updates!N302)</f>
        <v>#VALUE!</v>
      </c>
      <c r="E302" t="e">
        <f>"\\cmfp538\"&amp;Updates!N302&amp;"$"</f>
        <v>#VALUE!</v>
      </c>
    </row>
    <row r="303" spans="1:5">
      <c r="A303" t="s">
        <v>31</v>
      </c>
      <c r="B303" t="e">
        <f>Updates!W303</f>
        <v>#VALUE!</v>
      </c>
      <c r="C303" s="4" t="e">
        <f t="shared" si="4"/>
        <v>#VALUE!</v>
      </c>
      <c r="D303" t="e">
        <f>(A303&amp;Updates!N303)</f>
        <v>#VALUE!</v>
      </c>
      <c r="E303" t="e">
        <f>"\\cmfp538\"&amp;Updates!N303&amp;"$"</f>
        <v>#VALUE!</v>
      </c>
    </row>
    <row r="304" spans="1:5">
      <c r="A304" t="s">
        <v>31</v>
      </c>
      <c r="B304" t="e">
        <f>Updates!W304</f>
        <v>#VALUE!</v>
      </c>
      <c r="C304" s="4" t="e">
        <f t="shared" si="4"/>
        <v>#VALUE!</v>
      </c>
      <c r="D304" t="e">
        <f>(A304&amp;Updates!N304)</f>
        <v>#VALUE!</v>
      </c>
      <c r="E304" t="e">
        <f>"\\cmfp538\"&amp;Updates!N304&amp;"$"</f>
        <v>#VALUE!</v>
      </c>
    </row>
    <row r="305" spans="1:5">
      <c r="A305" t="s">
        <v>31</v>
      </c>
      <c r="B305" t="e">
        <f>Updates!W305</f>
        <v>#VALUE!</v>
      </c>
      <c r="C305" s="4" t="e">
        <f t="shared" si="4"/>
        <v>#VALUE!</v>
      </c>
      <c r="D305" t="e">
        <f>(A305&amp;Updates!N305)</f>
        <v>#VALUE!</v>
      </c>
      <c r="E305" t="e">
        <f>"\\cmfp538\"&amp;Updates!N305&amp;"$"</f>
        <v>#VALUE!</v>
      </c>
    </row>
    <row r="306" spans="1:5">
      <c r="A306" t="s">
        <v>31</v>
      </c>
      <c r="B306" t="e">
        <f>Updates!W306</f>
        <v>#VALUE!</v>
      </c>
      <c r="C306" s="4" t="e">
        <f t="shared" si="4"/>
        <v>#VALUE!</v>
      </c>
      <c r="D306" t="e">
        <f>(A306&amp;Updates!N306)</f>
        <v>#VALUE!</v>
      </c>
      <c r="E306" t="e">
        <f>"\\cmfp538\"&amp;Updates!N306&amp;"$"</f>
        <v>#VALUE!</v>
      </c>
    </row>
    <row r="307" spans="1:5">
      <c r="A307" t="s">
        <v>31</v>
      </c>
      <c r="B307" t="e">
        <f>Updates!W307</f>
        <v>#VALUE!</v>
      </c>
      <c r="C307" s="4" t="e">
        <f t="shared" si="4"/>
        <v>#VALUE!</v>
      </c>
      <c r="D307" t="e">
        <f>(A307&amp;Updates!N307)</f>
        <v>#VALUE!</v>
      </c>
      <c r="E307" t="e">
        <f>"\\cmfp538\"&amp;Updates!N307&amp;"$"</f>
        <v>#VALUE!</v>
      </c>
    </row>
    <row r="308" spans="1:5">
      <c r="A308" t="s">
        <v>31</v>
      </c>
      <c r="B308" t="e">
        <f>Updates!W308</f>
        <v>#VALUE!</v>
      </c>
      <c r="C308" s="4" t="e">
        <f t="shared" si="4"/>
        <v>#VALUE!</v>
      </c>
      <c r="D308" t="e">
        <f>(A308&amp;Updates!N308)</f>
        <v>#VALUE!</v>
      </c>
      <c r="E308" t="e">
        <f>"\\cmfp538\"&amp;Updates!N308&amp;"$"</f>
        <v>#VALUE!</v>
      </c>
    </row>
    <row r="309" spans="1:5">
      <c r="A309" t="s">
        <v>31</v>
      </c>
      <c r="B309" t="e">
        <f>Updates!W309</f>
        <v>#VALUE!</v>
      </c>
      <c r="C309" s="4" t="e">
        <f t="shared" si="4"/>
        <v>#VALUE!</v>
      </c>
      <c r="D309" t="e">
        <f>(A309&amp;Updates!N309)</f>
        <v>#VALUE!</v>
      </c>
      <c r="E309" t="e">
        <f>"\\cmfp538\"&amp;Updates!N309&amp;"$"</f>
        <v>#VALUE!</v>
      </c>
    </row>
    <row r="310" spans="1:5">
      <c r="A310" t="s">
        <v>31</v>
      </c>
      <c r="B310" t="e">
        <f>Updates!W310</f>
        <v>#VALUE!</v>
      </c>
      <c r="C310" s="4" t="e">
        <f t="shared" si="4"/>
        <v>#VALUE!</v>
      </c>
      <c r="D310" t="e">
        <f>(A310&amp;Updates!N310)</f>
        <v>#VALUE!</v>
      </c>
      <c r="E310" t="e">
        <f>"\\cmfp538\"&amp;Updates!N310&amp;"$"</f>
        <v>#VALUE!</v>
      </c>
    </row>
    <row r="311" spans="1:5">
      <c r="A311" t="s">
        <v>31</v>
      </c>
      <c r="B311" t="e">
        <f>Updates!W311</f>
        <v>#VALUE!</v>
      </c>
      <c r="C311" s="4" t="e">
        <f t="shared" si="4"/>
        <v>#VALUE!</v>
      </c>
      <c r="D311" t="e">
        <f>(A311&amp;Updates!N311)</f>
        <v>#VALUE!</v>
      </c>
      <c r="E311" t="e">
        <f>"\\cmfp538\"&amp;Updates!N311&amp;"$"</f>
        <v>#VALUE!</v>
      </c>
    </row>
    <row r="312" spans="1:5">
      <c r="A312" t="s">
        <v>31</v>
      </c>
      <c r="B312" t="e">
        <f>Updates!W312</f>
        <v>#VALUE!</v>
      </c>
      <c r="C312" s="4" t="e">
        <f t="shared" si="4"/>
        <v>#VALUE!</v>
      </c>
      <c r="D312" t="e">
        <f>(A312&amp;Updates!N312)</f>
        <v>#VALUE!</v>
      </c>
      <c r="E312" t="e">
        <f>"\\cmfp538\"&amp;Updates!N312&amp;"$"</f>
        <v>#VALUE!</v>
      </c>
    </row>
    <row r="313" spans="1:5">
      <c r="A313" t="s">
        <v>31</v>
      </c>
      <c r="B313" t="e">
        <f>Updates!W313</f>
        <v>#VALUE!</v>
      </c>
      <c r="C313" s="4" t="e">
        <f t="shared" si="4"/>
        <v>#VALUE!</v>
      </c>
      <c r="D313" t="e">
        <f>(A313&amp;Updates!N313)</f>
        <v>#VALUE!</v>
      </c>
      <c r="E313" t="e">
        <f>"\\cmfp538\"&amp;Updates!N313&amp;"$"</f>
        <v>#VALUE!</v>
      </c>
    </row>
    <row r="314" spans="1:5">
      <c r="A314" t="s">
        <v>31</v>
      </c>
      <c r="B314" t="e">
        <f>Updates!W314</f>
        <v>#VALUE!</v>
      </c>
      <c r="C314" s="4" t="e">
        <f t="shared" si="4"/>
        <v>#VALUE!</v>
      </c>
      <c r="D314" t="e">
        <f>(A314&amp;Updates!N314)</f>
        <v>#VALUE!</v>
      </c>
      <c r="E314" t="e">
        <f>"\\cmfp538\"&amp;Updates!N314&amp;"$"</f>
        <v>#VALUE!</v>
      </c>
    </row>
    <row r="315" spans="1:5">
      <c r="A315" t="s">
        <v>31</v>
      </c>
      <c r="B315" t="e">
        <f>Updates!W315</f>
        <v>#VALUE!</v>
      </c>
      <c r="C315" s="4" t="e">
        <f t="shared" si="4"/>
        <v>#VALUE!</v>
      </c>
      <c r="D315" t="e">
        <f>(A315&amp;Updates!N315)</f>
        <v>#VALUE!</v>
      </c>
      <c r="E315" t="e">
        <f>"\\cmfp538\"&amp;Updates!N315&amp;"$"</f>
        <v>#VALUE!</v>
      </c>
    </row>
    <row r="316" spans="1:5">
      <c r="A316" t="s">
        <v>31</v>
      </c>
      <c r="B316" t="e">
        <f>Updates!W316</f>
        <v>#VALUE!</v>
      </c>
      <c r="C316" s="4" t="e">
        <f t="shared" si="4"/>
        <v>#VALUE!</v>
      </c>
      <c r="D316" t="e">
        <f>(A316&amp;Updates!N316)</f>
        <v>#VALUE!</v>
      </c>
      <c r="E316" t="e">
        <f>"\\cmfp538\"&amp;Updates!N316&amp;"$"</f>
        <v>#VALUE!</v>
      </c>
    </row>
    <row r="317" spans="1:5">
      <c r="A317" t="s">
        <v>31</v>
      </c>
      <c r="B317" t="e">
        <f>Updates!W317</f>
        <v>#VALUE!</v>
      </c>
      <c r="C317" s="4" t="e">
        <f t="shared" si="4"/>
        <v>#VALUE!</v>
      </c>
      <c r="D317" t="e">
        <f>(A317&amp;Updates!N317)</f>
        <v>#VALUE!</v>
      </c>
      <c r="E317" t="e">
        <f>"\\cmfp538\"&amp;Updates!N317&amp;"$"</f>
        <v>#VALUE!</v>
      </c>
    </row>
    <row r="318" spans="1:5">
      <c r="A318" t="s">
        <v>31</v>
      </c>
      <c r="B318" t="e">
        <f>Updates!W318</f>
        <v>#VALUE!</v>
      </c>
      <c r="C318" s="4" t="e">
        <f t="shared" si="4"/>
        <v>#VALUE!</v>
      </c>
      <c r="D318" t="e">
        <f>(A318&amp;Updates!N318)</f>
        <v>#VALUE!</v>
      </c>
      <c r="E318" t="e">
        <f>"\\cmfp538\"&amp;Updates!N318&amp;"$"</f>
        <v>#VALUE!</v>
      </c>
    </row>
    <row r="319" spans="1:5">
      <c r="A319" t="s">
        <v>31</v>
      </c>
      <c r="B319" t="e">
        <f>Updates!W319</f>
        <v>#VALUE!</v>
      </c>
      <c r="C319" s="4" t="e">
        <f t="shared" si="4"/>
        <v>#VALUE!</v>
      </c>
      <c r="D319" t="e">
        <f>(A319&amp;Updates!N319)</f>
        <v>#VALUE!</v>
      </c>
      <c r="E319" t="e">
        <f>"\\cmfp538\"&amp;Updates!N319&amp;"$"</f>
        <v>#VALUE!</v>
      </c>
    </row>
    <row r="320" spans="1:5">
      <c r="A320" t="s">
        <v>31</v>
      </c>
      <c r="B320" t="e">
        <f>Updates!W320</f>
        <v>#VALUE!</v>
      </c>
      <c r="C320" s="4" t="e">
        <f t="shared" si="4"/>
        <v>#VALUE!</v>
      </c>
      <c r="D320" t="e">
        <f>(A320&amp;Updates!N320)</f>
        <v>#VALUE!</v>
      </c>
      <c r="E320" t="e">
        <f>"\\cmfp538\"&amp;Updates!N320&amp;"$"</f>
        <v>#VALUE!</v>
      </c>
    </row>
    <row r="321" spans="1:5">
      <c r="A321" t="s">
        <v>31</v>
      </c>
      <c r="B321" t="e">
        <f>Updates!W321</f>
        <v>#VALUE!</v>
      </c>
      <c r="C321" s="4" t="e">
        <f t="shared" si="4"/>
        <v>#VALUE!</v>
      </c>
      <c r="D321" t="e">
        <f>(A321&amp;Updates!N321)</f>
        <v>#VALUE!</v>
      </c>
      <c r="E321" t="e">
        <f>"\\cmfp538\"&amp;Updates!N321&amp;"$"</f>
        <v>#VALUE!</v>
      </c>
    </row>
    <row r="322" spans="1:5">
      <c r="A322" t="s">
        <v>31</v>
      </c>
      <c r="B322" t="e">
        <f>Updates!W322</f>
        <v>#VALUE!</v>
      </c>
      <c r="C322" s="4" t="e">
        <f t="shared" si="4"/>
        <v>#VALUE!</v>
      </c>
      <c r="D322" t="e">
        <f>(A322&amp;Updates!N322)</f>
        <v>#VALUE!</v>
      </c>
      <c r="E322" t="e">
        <f>"\\cmfp538\"&amp;Updates!N322&amp;"$"</f>
        <v>#VALUE!</v>
      </c>
    </row>
    <row r="323" spans="1:5">
      <c r="A323" t="s">
        <v>31</v>
      </c>
      <c r="B323" t="e">
        <f>Updates!W323</f>
        <v>#VALUE!</v>
      </c>
      <c r="C323" s="4" t="e">
        <f t="shared" ref="C323:C386" si="5">IF(B323&gt;0,A323)</f>
        <v>#VALUE!</v>
      </c>
      <c r="D323" t="e">
        <f>(A323&amp;Updates!N323)</f>
        <v>#VALUE!</v>
      </c>
      <c r="E323" t="e">
        <f>"\\cmfp538\"&amp;Updates!N323&amp;"$"</f>
        <v>#VALUE!</v>
      </c>
    </row>
    <row r="324" spans="1:5">
      <c r="A324" t="s">
        <v>31</v>
      </c>
      <c r="B324" t="e">
        <f>Updates!W324</f>
        <v>#VALUE!</v>
      </c>
      <c r="C324" s="4" t="e">
        <f t="shared" si="5"/>
        <v>#VALUE!</v>
      </c>
      <c r="D324" t="e">
        <f>(A324&amp;Updates!N324)</f>
        <v>#VALUE!</v>
      </c>
      <c r="E324" t="e">
        <f>"\\cmfp538\"&amp;Updates!N324&amp;"$"</f>
        <v>#VALUE!</v>
      </c>
    </row>
    <row r="325" spans="1:5">
      <c r="A325" t="s">
        <v>31</v>
      </c>
      <c r="B325" t="e">
        <f>Updates!W325</f>
        <v>#VALUE!</v>
      </c>
      <c r="C325" s="4" t="e">
        <f t="shared" si="5"/>
        <v>#VALUE!</v>
      </c>
      <c r="D325" t="e">
        <f>(A325&amp;Updates!N325)</f>
        <v>#VALUE!</v>
      </c>
      <c r="E325" t="e">
        <f>"\\cmfp538\"&amp;Updates!N325&amp;"$"</f>
        <v>#VALUE!</v>
      </c>
    </row>
    <row r="326" spans="1:5">
      <c r="A326" t="s">
        <v>31</v>
      </c>
      <c r="B326" t="e">
        <f>Updates!W326</f>
        <v>#VALUE!</v>
      </c>
      <c r="C326" s="4" t="e">
        <f t="shared" si="5"/>
        <v>#VALUE!</v>
      </c>
      <c r="D326" t="e">
        <f>(A326&amp;Updates!N326)</f>
        <v>#VALUE!</v>
      </c>
      <c r="E326" t="e">
        <f>"\\cmfp538\"&amp;Updates!N326&amp;"$"</f>
        <v>#VALUE!</v>
      </c>
    </row>
    <row r="327" spans="1:5">
      <c r="A327" t="s">
        <v>31</v>
      </c>
      <c r="B327" t="e">
        <f>Updates!W327</f>
        <v>#VALUE!</v>
      </c>
      <c r="C327" s="4" t="e">
        <f t="shared" si="5"/>
        <v>#VALUE!</v>
      </c>
      <c r="D327" t="e">
        <f>(A327&amp;Updates!N327)</f>
        <v>#VALUE!</v>
      </c>
      <c r="E327" t="e">
        <f>"\\cmfp538\"&amp;Updates!N327&amp;"$"</f>
        <v>#VALUE!</v>
      </c>
    </row>
    <row r="328" spans="1:5">
      <c r="A328" t="s">
        <v>31</v>
      </c>
      <c r="B328" t="e">
        <f>Updates!W328</f>
        <v>#VALUE!</v>
      </c>
      <c r="C328" s="4" t="e">
        <f t="shared" si="5"/>
        <v>#VALUE!</v>
      </c>
      <c r="D328" t="e">
        <f>(A328&amp;Updates!N328)</f>
        <v>#VALUE!</v>
      </c>
      <c r="E328" t="e">
        <f>"\\cmfp538\"&amp;Updates!N328&amp;"$"</f>
        <v>#VALUE!</v>
      </c>
    </row>
    <row r="329" spans="1:5">
      <c r="A329" t="s">
        <v>31</v>
      </c>
      <c r="B329" t="e">
        <f>Updates!W329</f>
        <v>#VALUE!</v>
      </c>
      <c r="C329" s="4" t="e">
        <f t="shared" si="5"/>
        <v>#VALUE!</v>
      </c>
      <c r="D329" t="e">
        <f>(A329&amp;Updates!N329)</f>
        <v>#VALUE!</v>
      </c>
      <c r="E329" t="e">
        <f>"\\cmfp538\"&amp;Updates!N329&amp;"$"</f>
        <v>#VALUE!</v>
      </c>
    </row>
    <row r="330" spans="1:5">
      <c r="A330" t="s">
        <v>31</v>
      </c>
      <c r="B330" t="e">
        <f>Updates!W330</f>
        <v>#VALUE!</v>
      </c>
      <c r="C330" s="4" t="e">
        <f t="shared" si="5"/>
        <v>#VALUE!</v>
      </c>
      <c r="D330" t="e">
        <f>(A330&amp;Updates!N330)</f>
        <v>#VALUE!</v>
      </c>
      <c r="E330" t="e">
        <f>"\\cmfp538\"&amp;Updates!N330&amp;"$"</f>
        <v>#VALUE!</v>
      </c>
    </row>
    <row r="331" spans="1:5">
      <c r="A331" t="s">
        <v>31</v>
      </c>
      <c r="B331" t="e">
        <f>Updates!W331</f>
        <v>#VALUE!</v>
      </c>
      <c r="C331" s="4" t="e">
        <f t="shared" si="5"/>
        <v>#VALUE!</v>
      </c>
      <c r="D331" t="e">
        <f>(A331&amp;Updates!N331)</f>
        <v>#VALUE!</v>
      </c>
      <c r="E331" t="e">
        <f>"\\cmfp538\"&amp;Updates!N331&amp;"$"</f>
        <v>#VALUE!</v>
      </c>
    </row>
    <row r="332" spans="1:5">
      <c r="A332" t="s">
        <v>31</v>
      </c>
      <c r="B332" t="e">
        <f>Updates!W332</f>
        <v>#VALUE!</v>
      </c>
      <c r="C332" s="4" t="e">
        <f t="shared" si="5"/>
        <v>#VALUE!</v>
      </c>
      <c r="D332" t="e">
        <f>(A332&amp;Updates!N332)</f>
        <v>#VALUE!</v>
      </c>
      <c r="E332" t="e">
        <f>"\\cmfp538\"&amp;Updates!N332&amp;"$"</f>
        <v>#VALUE!</v>
      </c>
    </row>
    <row r="333" spans="1:5">
      <c r="A333" t="s">
        <v>31</v>
      </c>
      <c r="B333" t="e">
        <f>Updates!W333</f>
        <v>#VALUE!</v>
      </c>
      <c r="C333" s="4" t="e">
        <f t="shared" si="5"/>
        <v>#VALUE!</v>
      </c>
      <c r="D333" t="e">
        <f>(A333&amp;Updates!N333)</f>
        <v>#VALUE!</v>
      </c>
      <c r="E333" t="e">
        <f>"\\cmfp538\"&amp;Updates!N333&amp;"$"</f>
        <v>#VALUE!</v>
      </c>
    </row>
    <row r="334" spans="1:5">
      <c r="A334" t="s">
        <v>31</v>
      </c>
      <c r="B334" t="e">
        <f>Updates!W334</f>
        <v>#VALUE!</v>
      </c>
      <c r="C334" s="4" t="e">
        <f t="shared" si="5"/>
        <v>#VALUE!</v>
      </c>
      <c r="D334" t="e">
        <f>(A334&amp;Updates!N334)</f>
        <v>#VALUE!</v>
      </c>
      <c r="E334" t="e">
        <f>"\\cmfp538\"&amp;Updates!N334&amp;"$"</f>
        <v>#VALUE!</v>
      </c>
    </row>
    <row r="335" spans="1:5">
      <c r="A335" t="s">
        <v>31</v>
      </c>
      <c r="B335" t="e">
        <f>Updates!W335</f>
        <v>#VALUE!</v>
      </c>
      <c r="C335" s="4" t="e">
        <f t="shared" si="5"/>
        <v>#VALUE!</v>
      </c>
      <c r="D335" t="e">
        <f>(A335&amp;Updates!N335)</f>
        <v>#VALUE!</v>
      </c>
      <c r="E335" t="e">
        <f>"\\cmfp538\"&amp;Updates!N335&amp;"$"</f>
        <v>#VALUE!</v>
      </c>
    </row>
    <row r="336" spans="1:5">
      <c r="A336" t="s">
        <v>31</v>
      </c>
      <c r="B336" t="e">
        <f>Updates!W336</f>
        <v>#VALUE!</v>
      </c>
      <c r="C336" s="4" t="e">
        <f t="shared" si="5"/>
        <v>#VALUE!</v>
      </c>
      <c r="D336" t="e">
        <f>(A336&amp;Updates!N336)</f>
        <v>#VALUE!</v>
      </c>
      <c r="E336" t="e">
        <f>"\\cmfp538\"&amp;Updates!N336&amp;"$"</f>
        <v>#VALUE!</v>
      </c>
    </row>
    <row r="337" spans="1:5">
      <c r="A337" t="s">
        <v>31</v>
      </c>
      <c r="B337" t="e">
        <f>Updates!W337</f>
        <v>#VALUE!</v>
      </c>
      <c r="C337" s="4" t="e">
        <f t="shared" si="5"/>
        <v>#VALUE!</v>
      </c>
      <c r="D337" t="e">
        <f>(A337&amp;Updates!N337)</f>
        <v>#VALUE!</v>
      </c>
      <c r="E337" t="e">
        <f>"\\cmfp538\"&amp;Updates!N337&amp;"$"</f>
        <v>#VALUE!</v>
      </c>
    </row>
    <row r="338" spans="1:5">
      <c r="A338" t="s">
        <v>31</v>
      </c>
      <c r="B338" t="e">
        <f>Updates!W338</f>
        <v>#VALUE!</v>
      </c>
      <c r="C338" s="4" t="e">
        <f t="shared" si="5"/>
        <v>#VALUE!</v>
      </c>
      <c r="D338" t="e">
        <f>(A338&amp;Updates!N338)</f>
        <v>#VALUE!</v>
      </c>
      <c r="E338" t="e">
        <f>"\\cmfp538\"&amp;Updates!N338&amp;"$"</f>
        <v>#VALUE!</v>
      </c>
    </row>
    <row r="339" spans="1:5">
      <c r="A339" t="s">
        <v>31</v>
      </c>
      <c r="B339" t="e">
        <f>Updates!W339</f>
        <v>#VALUE!</v>
      </c>
      <c r="C339" s="4" t="e">
        <f t="shared" si="5"/>
        <v>#VALUE!</v>
      </c>
      <c r="D339" t="e">
        <f>(A339&amp;Updates!N339)</f>
        <v>#VALUE!</v>
      </c>
      <c r="E339" t="e">
        <f>"\\cmfp538\"&amp;Updates!N339&amp;"$"</f>
        <v>#VALUE!</v>
      </c>
    </row>
    <row r="340" spans="1:5">
      <c r="A340" t="s">
        <v>31</v>
      </c>
      <c r="B340" t="e">
        <f>Updates!W340</f>
        <v>#VALUE!</v>
      </c>
      <c r="C340" s="4" t="e">
        <f t="shared" si="5"/>
        <v>#VALUE!</v>
      </c>
      <c r="D340" t="e">
        <f>(A340&amp;Updates!N340)</f>
        <v>#VALUE!</v>
      </c>
      <c r="E340" t="e">
        <f>"\\cmfp538\"&amp;Updates!N340&amp;"$"</f>
        <v>#VALUE!</v>
      </c>
    </row>
    <row r="341" spans="1:5">
      <c r="A341" t="s">
        <v>31</v>
      </c>
      <c r="B341" t="e">
        <f>Updates!W341</f>
        <v>#VALUE!</v>
      </c>
      <c r="C341" s="4" t="e">
        <f t="shared" si="5"/>
        <v>#VALUE!</v>
      </c>
      <c r="D341" t="e">
        <f>(A341&amp;Updates!N341)</f>
        <v>#VALUE!</v>
      </c>
      <c r="E341" t="e">
        <f>"\\cmfp538\"&amp;Updates!N341&amp;"$"</f>
        <v>#VALUE!</v>
      </c>
    </row>
    <row r="342" spans="1:5">
      <c r="A342" t="s">
        <v>31</v>
      </c>
      <c r="B342" t="e">
        <f>Updates!W342</f>
        <v>#VALUE!</v>
      </c>
      <c r="C342" s="4" t="e">
        <f t="shared" si="5"/>
        <v>#VALUE!</v>
      </c>
      <c r="D342" t="e">
        <f>(A342&amp;Updates!N342)</f>
        <v>#VALUE!</v>
      </c>
      <c r="E342" t="e">
        <f>"\\cmfp538\"&amp;Updates!N342&amp;"$"</f>
        <v>#VALUE!</v>
      </c>
    </row>
    <row r="343" spans="1:5">
      <c r="A343" t="s">
        <v>31</v>
      </c>
      <c r="B343" t="e">
        <f>Updates!W343</f>
        <v>#VALUE!</v>
      </c>
      <c r="C343" s="4" t="e">
        <f t="shared" si="5"/>
        <v>#VALUE!</v>
      </c>
      <c r="D343" t="e">
        <f>(A343&amp;Updates!N343)</f>
        <v>#VALUE!</v>
      </c>
      <c r="E343" t="e">
        <f>"\\cmfp538\"&amp;Updates!N343&amp;"$"</f>
        <v>#VALUE!</v>
      </c>
    </row>
    <row r="344" spans="1:5">
      <c r="A344" t="s">
        <v>31</v>
      </c>
      <c r="B344" t="e">
        <f>Updates!W344</f>
        <v>#VALUE!</v>
      </c>
      <c r="C344" s="4" t="e">
        <f t="shared" si="5"/>
        <v>#VALUE!</v>
      </c>
      <c r="D344" t="e">
        <f>(A344&amp;Updates!N344)</f>
        <v>#VALUE!</v>
      </c>
      <c r="E344" t="e">
        <f>"\\cmfp538\"&amp;Updates!N344&amp;"$"</f>
        <v>#VALUE!</v>
      </c>
    </row>
    <row r="345" spans="1:5">
      <c r="A345" t="s">
        <v>31</v>
      </c>
      <c r="B345" t="e">
        <f>Updates!W345</f>
        <v>#VALUE!</v>
      </c>
      <c r="C345" s="4" t="e">
        <f t="shared" si="5"/>
        <v>#VALUE!</v>
      </c>
      <c r="D345" t="e">
        <f>(A345&amp;Updates!N345)</f>
        <v>#VALUE!</v>
      </c>
      <c r="E345" t="e">
        <f>"\\cmfp538\"&amp;Updates!N345&amp;"$"</f>
        <v>#VALUE!</v>
      </c>
    </row>
    <row r="346" spans="1:5">
      <c r="A346" t="s">
        <v>31</v>
      </c>
      <c r="B346" t="e">
        <f>Updates!W346</f>
        <v>#VALUE!</v>
      </c>
      <c r="C346" s="4" t="e">
        <f t="shared" si="5"/>
        <v>#VALUE!</v>
      </c>
      <c r="D346" t="e">
        <f>(A346&amp;Updates!N346)</f>
        <v>#VALUE!</v>
      </c>
      <c r="E346" t="e">
        <f>"\\cmfp538\"&amp;Updates!N346&amp;"$"</f>
        <v>#VALUE!</v>
      </c>
    </row>
    <row r="347" spans="1:5">
      <c r="A347" t="s">
        <v>31</v>
      </c>
      <c r="B347" t="e">
        <f>Updates!W347</f>
        <v>#VALUE!</v>
      </c>
      <c r="C347" s="4" t="e">
        <f t="shared" si="5"/>
        <v>#VALUE!</v>
      </c>
      <c r="D347" t="e">
        <f>(A347&amp;Updates!N347)</f>
        <v>#VALUE!</v>
      </c>
      <c r="E347" t="e">
        <f>"\\cmfp538\"&amp;Updates!N347&amp;"$"</f>
        <v>#VALUE!</v>
      </c>
    </row>
    <row r="348" spans="1:5">
      <c r="A348" t="s">
        <v>31</v>
      </c>
      <c r="B348" t="e">
        <f>Updates!W348</f>
        <v>#VALUE!</v>
      </c>
      <c r="C348" s="4" t="e">
        <f t="shared" si="5"/>
        <v>#VALUE!</v>
      </c>
      <c r="D348" t="e">
        <f>(A348&amp;Updates!N348)</f>
        <v>#VALUE!</v>
      </c>
      <c r="E348" t="e">
        <f>"\\cmfp538\"&amp;Updates!N348&amp;"$"</f>
        <v>#VALUE!</v>
      </c>
    </row>
    <row r="349" spans="1:5">
      <c r="A349" t="s">
        <v>31</v>
      </c>
      <c r="B349" t="e">
        <f>Updates!W349</f>
        <v>#VALUE!</v>
      </c>
      <c r="C349" s="4" t="e">
        <f t="shared" si="5"/>
        <v>#VALUE!</v>
      </c>
      <c r="D349" t="e">
        <f>(A349&amp;Updates!N349)</f>
        <v>#VALUE!</v>
      </c>
      <c r="E349" t="e">
        <f>"\\cmfp538\"&amp;Updates!N349&amp;"$"</f>
        <v>#VALUE!</v>
      </c>
    </row>
    <row r="350" spans="1:5">
      <c r="A350" t="s">
        <v>31</v>
      </c>
      <c r="B350" t="e">
        <f>Updates!W350</f>
        <v>#VALUE!</v>
      </c>
      <c r="C350" s="4" t="e">
        <f t="shared" si="5"/>
        <v>#VALUE!</v>
      </c>
      <c r="D350" t="e">
        <f>(A350&amp;Updates!N350)</f>
        <v>#VALUE!</v>
      </c>
      <c r="E350" t="e">
        <f>"\\cmfp538\"&amp;Updates!N350&amp;"$"</f>
        <v>#VALUE!</v>
      </c>
    </row>
    <row r="351" spans="1:5">
      <c r="A351" t="s">
        <v>31</v>
      </c>
      <c r="B351" t="e">
        <f>Updates!W351</f>
        <v>#VALUE!</v>
      </c>
      <c r="C351" s="4" t="e">
        <f t="shared" si="5"/>
        <v>#VALUE!</v>
      </c>
      <c r="D351" t="e">
        <f>(A351&amp;Updates!N351)</f>
        <v>#VALUE!</v>
      </c>
      <c r="E351" t="e">
        <f>"\\cmfp538\"&amp;Updates!N351&amp;"$"</f>
        <v>#VALUE!</v>
      </c>
    </row>
    <row r="352" spans="1:5">
      <c r="A352" t="s">
        <v>31</v>
      </c>
      <c r="B352" t="e">
        <f>Updates!W352</f>
        <v>#VALUE!</v>
      </c>
      <c r="C352" s="4" t="e">
        <f t="shared" si="5"/>
        <v>#VALUE!</v>
      </c>
      <c r="D352" t="e">
        <f>(A352&amp;Updates!N352)</f>
        <v>#VALUE!</v>
      </c>
      <c r="E352" t="e">
        <f>"\\cmfp538\"&amp;Updates!N352&amp;"$"</f>
        <v>#VALUE!</v>
      </c>
    </row>
    <row r="353" spans="1:5">
      <c r="A353" t="s">
        <v>31</v>
      </c>
      <c r="B353" t="e">
        <f>Updates!W353</f>
        <v>#VALUE!</v>
      </c>
      <c r="C353" s="4" t="e">
        <f t="shared" si="5"/>
        <v>#VALUE!</v>
      </c>
      <c r="D353" t="e">
        <f>(A353&amp;Updates!N353)</f>
        <v>#VALUE!</v>
      </c>
      <c r="E353" t="e">
        <f>"\\cmfp538\"&amp;Updates!N353&amp;"$"</f>
        <v>#VALUE!</v>
      </c>
    </row>
    <row r="354" spans="1:5">
      <c r="A354" t="s">
        <v>31</v>
      </c>
      <c r="B354" t="e">
        <f>Updates!W354</f>
        <v>#VALUE!</v>
      </c>
      <c r="C354" s="4" t="e">
        <f t="shared" si="5"/>
        <v>#VALUE!</v>
      </c>
      <c r="D354" t="e">
        <f>(A354&amp;Updates!N354)</f>
        <v>#VALUE!</v>
      </c>
      <c r="E354" t="e">
        <f>"\\cmfp538\"&amp;Updates!N354&amp;"$"</f>
        <v>#VALUE!</v>
      </c>
    </row>
    <row r="355" spans="1:5">
      <c r="A355" t="s">
        <v>31</v>
      </c>
      <c r="B355" t="e">
        <f>Updates!W355</f>
        <v>#VALUE!</v>
      </c>
      <c r="C355" s="4" t="e">
        <f t="shared" si="5"/>
        <v>#VALUE!</v>
      </c>
      <c r="D355" t="e">
        <f>(A355&amp;Updates!N355)</f>
        <v>#VALUE!</v>
      </c>
      <c r="E355" t="e">
        <f>"\\cmfp538\"&amp;Updates!N355&amp;"$"</f>
        <v>#VALUE!</v>
      </c>
    </row>
    <row r="356" spans="1:5">
      <c r="A356" t="s">
        <v>31</v>
      </c>
      <c r="B356" t="e">
        <f>Updates!W356</f>
        <v>#VALUE!</v>
      </c>
      <c r="C356" s="4" t="e">
        <f t="shared" si="5"/>
        <v>#VALUE!</v>
      </c>
      <c r="D356" t="e">
        <f>(A356&amp;Updates!N356)</f>
        <v>#VALUE!</v>
      </c>
      <c r="E356" t="e">
        <f>"\\cmfp538\"&amp;Updates!N356&amp;"$"</f>
        <v>#VALUE!</v>
      </c>
    </row>
    <row r="357" spans="1:5">
      <c r="A357" t="s">
        <v>31</v>
      </c>
      <c r="B357" t="e">
        <f>Updates!W357</f>
        <v>#VALUE!</v>
      </c>
      <c r="C357" s="4" t="e">
        <f t="shared" si="5"/>
        <v>#VALUE!</v>
      </c>
      <c r="D357" t="e">
        <f>(A357&amp;Updates!N357)</f>
        <v>#VALUE!</v>
      </c>
      <c r="E357" t="e">
        <f>"\\cmfp538\"&amp;Updates!N357&amp;"$"</f>
        <v>#VALUE!</v>
      </c>
    </row>
    <row r="358" spans="1:5">
      <c r="A358" t="s">
        <v>31</v>
      </c>
      <c r="B358" t="e">
        <f>Updates!W358</f>
        <v>#VALUE!</v>
      </c>
      <c r="C358" s="4" t="e">
        <f t="shared" si="5"/>
        <v>#VALUE!</v>
      </c>
      <c r="D358" t="e">
        <f>(A358&amp;Updates!N358)</f>
        <v>#VALUE!</v>
      </c>
      <c r="E358" t="e">
        <f>"\\cmfp538\"&amp;Updates!N358&amp;"$"</f>
        <v>#VALUE!</v>
      </c>
    </row>
    <row r="359" spans="1:5">
      <c r="A359" t="s">
        <v>31</v>
      </c>
      <c r="B359" t="e">
        <f>Updates!W359</f>
        <v>#VALUE!</v>
      </c>
      <c r="C359" s="4" t="e">
        <f t="shared" si="5"/>
        <v>#VALUE!</v>
      </c>
      <c r="D359" t="e">
        <f>(A359&amp;Updates!N359)</f>
        <v>#VALUE!</v>
      </c>
      <c r="E359" t="e">
        <f>"\\cmfp538\"&amp;Updates!N359&amp;"$"</f>
        <v>#VALUE!</v>
      </c>
    </row>
    <row r="360" spans="1:5">
      <c r="A360" t="s">
        <v>31</v>
      </c>
      <c r="B360" t="e">
        <f>Updates!W360</f>
        <v>#VALUE!</v>
      </c>
      <c r="C360" s="4" t="e">
        <f t="shared" si="5"/>
        <v>#VALUE!</v>
      </c>
      <c r="D360" t="e">
        <f>(A360&amp;Updates!N360)</f>
        <v>#VALUE!</v>
      </c>
      <c r="E360" t="e">
        <f>"\\cmfp538\"&amp;Updates!N360&amp;"$"</f>
        <v>#VALUE!</v>
      </c>
    </row>
    <row r="361" spans="1:5">
      <c r="A361" t="s">
        <v>31</v>
      </c>
      <c r="B361" t="e">
        <f>Updates!W361</f>
        <v>#VALUE!</v>
      </c>
      <c r="C361" s="4" t="e">
        <f t="shared" si="5"/>
        <v>#VALUE!</v>
      </c>
      <c r="D361" t="e">
        <f>(A361&amp;Updates!N361)</f>
        <v>#VALUE!</v>
      </c>
      <c r="E361" t="e">
        <f>"\\cmfp538\"&amp;Updates!N361&amp;"$"</f>
        <v>#VALUE!</v>
      </c>
    </row>
    <row r="362" spans="1:5">
      <c r="A362" t="s">
        <v>31</v>
      </c>
      <c r="B362" t="e">
        <f>Updates!W362</f>
        <v>#VALUE!</v>
      </c>
      <c r="C362" s="4" t="e">
        <f t="shared" si="5"/>
        <v>#VALUE!</v>
      </c>
      <c r="D362" t="e">
        <f>(A362&amp;Updates!N362)</f>
        <v>#VALUE!</v>
      </c>
      <c r="E362" t="e">
        <f>"\\cmfp538\"&amp;Updates!N362&amp;"$"</f>
        <v>#VALUE!</v>
      </c>
    </row>
    <row r="363" spans="1:5">
      <c r="A363" t="s">
        <v>31</v>
      </c>
      <c r="B363" t="e">
        <f>Updates!W363</f>
        <v>#VALUE!</v>
      </c>
      <c r="C363" s="4" t="e">
        <f t="shared" si="5"/>
        <v>#VALUE!</v>
      </c>
      <c r="D363" t="e">
        <f>(A363&amp;Updates!N363)</f>
        <v>#VALUE!</v>
      </c>
      <c r="E363" t="e">
        <f>"\\cmfp538\"&amp;Updates!N363&amp;"$"</f>
        <v>#VALUE!</v>
      </c>
    </row>
    <row r="364" spans="1:5">
      <c r="A364" t="s">
        <v>31</v>
      </c>
      <c r="B364" t="e">
        <f>Updates!W364</f>
        <v>#VALUE!</v>
      </c>
      <c r="C364" s="4" t="e">
        <f t="shared" si="5"/>
        <v>#VALUE!</v>
      </c>
      <c r="D364" t="e">
        <f>(A364&amp;Updates!N364)</f>
        <v>#VALUE!</v>
      </c>
      <c r="E364" t="e">
        <f>"\\cmfp538\"&amp;Updates!N364&amp;"$"</f>
        <v>#VALUE!</v>
      </c>
    </row>
    <row r="365" spans="1:5">
      <c r="A365" t="s">
        <v>31</v>
      </c>
      <c r="B365" t="e">
        <f>Updates!W365</f>
        <v>#VALUE!</v>
      </c>
      <c r="C365" s="4" t="e">
        <f t="shared" si="5"/>
        <v>#VALUE!</v>
      </c>
      <c r="D365" t="e">
        <f>(A365&amp;Updates!N365)</f>
        <v>#VALUE!</v>
      </c>
      <c r="E365" t="e">
        <f>"\\cmfp538\"&amp;Updates!N365&amp;"$"</f>
        <v>#VALUE!</v>
      </c>
    </row>
    <row r="366" spans="1:5">
      <c r="A366" t="s">
        <v>31</v>
      </c>
      <c r="B366" t="e">
        <f>Updates!W366</f>
        <v>#VALUE!</v>
      </c>
      <c r="C366" s="4" t="e">
        <f t="shared" si="5"/>
        <v>#VALUE!</v>
      </c>
      <c r="D366" t="e">
        <f>(A366&amp;Updates!N366)</f>
        <v>#VALUE!</v>
      </c>
      <c r="E366" t="e">
        <f>"\\cmfp538\"&amp;Updates!N366&amp;"$"</f>
        <v>#VALUE!</v>
      </c>
    </row>
    <row r="367" spans="1:5">
      <c r="A367" t="s">
        <v>31</v>
      </c>
      <c r="B367" t="e">
        <f>Updates!W367</f>
        <v>#VALUE!</v>
      </c>
      <c r="C367" s="4" t="e">
        <f t="shared" si="5"/>
        <v>#VALUE!</v>
      </c>
      <c r="D367" t="e">
        <f>(A367&amp;Updates!N367)</f>
        <v>#VALUE!</v>
      </c>
      <c r="E367" t="e">
        <f>"\\cmfp538\"&amp;Updates!N367&amp;"$"</f>
        <v>#VALUE!</v>
      </c>
    </row>
    <row r="368" spans="1:5">
      <c r="A368" t="s">
        <v>31</v>
      </c>
      <c r="B368" t="e">
        <f>Updates!W368</f>
        <v>#VALUE!</v>
      </c>
      <c r="C368" s="4" t="e">
        <f t="shared" si="5"/>
        <v>#VALUE!</v>
      </c>
      <c r="D368" t="e">
        <f>(A368&amp;Updates!N368)</f>
        <v>#VALUE!</v>
      </c>
      <c r="E368" t="e">
        <f>"\\cmfp538\"&amp;Updates!N368&amp;"$"</f>
        <v>#VALUE!</v>
      </c>
    </row>
    <row r="369" spans="1:5">
      <c r="A369" t="s">
        <v>31</v>
      </c>
      <c r="B369" t="e">
        <f>Updates!W369</f>
        <v>#VALUE!</v>
      </c>
      <c r="C369" s="4" t="e">
        <f t="shared" si="5"/>
        <v>#VALUE!</v>
      </c>
      <c r="D369" t="e">
        <f>(A369&amp;Updates!N369)</f>
        <v>#VALUE!</v>
      </c>
      <c r="E369" t="e">
        <f>"\\cmfp538\"&amp;Updates!N369&amp;"$"</f>
        <v>#VALUE!</v>
      </c>
    </row>
    <row r="370" spans="1:5">
      <c r="A370" t="s">
        <v>31</v>
      </c>
      <c r="B370" t="e">
        <f>Updates!W370</f>
        <v>#VALUE!</v>
      </c>
      <c r="C370" s="4" t="e">
        <f t="shared" si="5"/>
        <v>#VALUE!</v>
      </c>
      <c r="D370" t="e">
        <f>(A370&amp;Updates!N370)</f>
        <v>#VALUE!</v>
      </c>
      <c r="E370" t="e">
        <f>"\\cmfp538\"&amp;Updates!N370&amp;"$"</f>
        <v>#VALUE!</v>
      </c>
    </row>
    <row r="371" spans="1:5">
      <c r="A371" t="s">
        <v>31</v>
      </c>
      <c r="B371" t="e">
        <f>Updates!W371</f>
        <v>#VALUE!</v>
      </c>
      <c r="C371" s="4" t="e">
        <f t="shared" si="5"/>
        <v>#VALUE!</v>
      </c>
      <c r="D371" t="e">
        <f>(A371&amp;Updates!N371)</f>
        <v>#VALUE!</v>
      </c>
      <c r="E371" t="e">
        <f>"\\cmfp538\"&amp;Updates!N371&amp;"$"</f>
        <v>#VALUE!</v>
      </c>
    </row>
    <row r="372" spans="1:5">
      <c r="A372" t="s">
        <v>31</v>
      </c>
      <c r="B372" t="e">
        <f>Updates!W372</f>
        <v>#VALUE!</v>
      </c>
      <c r="C372" s="4" t="e">
        <f t="shared" si="5"/>
        <v>#VALUE!</v>
      </c>
      <c r="D372" t="e">
        <f>(A372&amp;Updates!N372)</f>
        <v>#VALUE!</v>
      </c>
      <c r="E372" t="e">
        <f>"\\cmfp538\"&amp;Updates!N372&amp;"$"</f>
        <v>#VALUE!</v>
      </c>
    </row>
    <row r="373" spans="1:5">
      <c r="A373" t="s">
        <v>31</v>
      </c>
      <c r="B373" t="e">
        <f>Updates!W373</f>
        <v>#VALUE!</v>
      </c>
      <c r="C373" s="4" t="e">
        <f t="shared" si="5"/>
        <v>#VALUE!</v>
      </c>
      <c r="D373" t="e">
        <f>(A373&amp;Updates!N373)</f>
        <v>#VALUE!</v>
      </c>
      <c r="E373" t="e">
        <f>"\\cmfp538\"&amp;Updates!N373&amp;"$"</f>
        <v>#VALUE!</v>
      </c>
    </row>
    <row r="374" spans="1:5">
      <c r="A374" t="s">
        <v>31</v>
      </c>
      <c r="B374" t="e">
        <f>Updates!W374</f>
        <v>#VALUE!</v>
      </c>
      <c r="C374" s="4" t="e">
        <f t="shared" si="5"/>
        <v>#VALUE!</v>
      </c>
      <c r="D374" t="e">
        <f>(A374&amp;Updates!N374)</f>
        <v>#VALUE!</v>
      </c>
      <c r="E374" t="e">
        <f>"\\cmfp538\"&amp;Updates!N374&amp;"$"</f>
        <v>#VALUE!</v>
      </c>
    </row>
    <row r="375" spans="1:5">
      <c r="A375" t="s">
        <v>31</v>
      </c>
      <c r="B375" t="e">
        <f>Updates!W375</f>
        <v>#VALUE!</v>
      </c>
      <c r="C375" s="4" t="e">
        <f t="shared" si="5"/>
        <v>#VALUE!</v>
      </c>
      <c r="D375" t="e">
        <f>(A375&amp;Updates!N375)</f>
        <v>#VALUE!</v>
      </c>
      <c r="E375" t="e">
        <f>"\\cmfp538\"&amp;Updates!N375&amp;"$"</f>
        <v>#VALUE!</v>
      </c>
    </row>
    <row r="376" spans="1:5">
      <c r="A376" t="s">
        <v>31</v>
      </c>
      <c r="B376" t="e">
        <f>Updates!W376</f>
        <v>#VALUE!</v>
      </c>
      <c r="C376" s="4" t="e">
        <f t="shared" si="5"/>
        <v>#VALUE!</v>
      </c>
      <c r="D376" t="e">
        <f>(A376&amp;Updates!N376)</f>
        <v>#VALUE!</v>
      </c>
      <c r="E376" t="e">
        <f>"\\cmfp538\"&amp;Updates!N376&amp;"$"</f>
        <v>#VALUE!</v>
      </c>
    </row>
    <row r="377" spans="1:5">
      <c r="A377" t="s">
        <v>31</v>
      </c>
      <c r="B377" t="e">
        <f>Updates!W377</f>
        <v>#VALUE!</v>
      </c>
      <c r="C377" s="4" t="e">
        <f t="shared" si="5"/>
        <v>#VALUE!</v>
      </c>
      <c r="D377" t="e">
        <f>(A377&amp;Updates!N377)</f>
        <v>#VALUE!</v>
      </c>
      <c r="E377" t="e">
        <f>"\\cmfp538\"&amp;Updates!N377&amp;"$"</f>
        <v>#VALUE!</v>
      </c>
    </row>
    <row r="378" spans="1:5">
      <c r="A378" t="s">
        <v>31</v>
      </c>
      <c r="B378" t="e">
        <f>Updates!W378</f>
        <v>#VALUE!</v>
      </c>
      <c r="C378" s="4" t="e">
        <f t="shared" si="5"/>
        <v>#VALUE!</v>
      </c>
      <c r="D378" t="e">
        <f>(A378&amp;Updates!N378)</f>
        <v>#VALUE!</v>
      </c>
      <c r="E378" t="e">
        <f>"\\cmfp538\"&amp;Updates!N378&amp;"$"</f>
        <v>#VALUE!</v>
      </c>
    </row>
    <row r="379" spans="1:5">
      <c r="A379" t="s">
        <v>31</v>
      </c>
      <c r="B379" t="e">
        <f>Updates!W379</f>
        <v>#VALUE!</v>
      </c>
      <c r="C379" s="4" t="e">
        <f t="shared" si="5"/>
        <v>#VALUE!</v>
      </c>
      <c r="D379" t="e">
        <f>(A379&amp;Updates!N379)</f>
        <v>#VALUE!</v>
      </c>
      <c r="E379" t="e">
        <f>"\\cmfp538\"&amp;Updates!N379&amp;"$"</f>
        <v>#VALUE!</v>
      </c>
    </row>
    <row r="380" spans="1:5">
      <c r="A380" t="s">
        <v>31</v>
      </c>
      <c r="B380" t="e">
        <f>Updates!W380</f>
        <v>#VALUE!</v>
      </c>
      <c r="C380" s="4" t="e">
        <f t="shared" si="5"/>
        <v>#VALUE!</v>
      </c>
      <c r="D380" t="e">
        <f>(A380&amp;Updates!N380)</f>
        <v>#VALUE!</v>
      </c>
      <c r="E380" t="e">
        <f>"\\cmfp538\"&amp;Updates!N380&amp;"$"</f>
        <v>#VALUE!</v>
      </c>
    </row>
    <row r="381" spans="1:5">
      <c r="A381" t="s">
        <v>31</v>
      </c>
      <c r="B381" t="e">
        <f>Updates!W381</f>
        <v>#VALUE!</v>
      </c>
      <c r="C381" s="4" t="e">
        <f t="shared" si="5"/>
        <v>#VALUE!</v>
      </c>
      <c r="D381" t="e">
        <f>(A381&amp;Updates!N381)</f>
        <v>#VALUE!</v>
      </c>
      <c r="E381" t="e">
        <f>"\\cmfp538\"&amp;Updates!N381&amp;"$"</f>
        <v>#VALUE!</v>
      </c>
    </row>
    <row r="382" spans="1:5">
      <c r="A382" t="s">
        <v>31</v>
      </c>
      <c r="B382" t="e">
        <f>Updates!W382</f>
        <v>#VALUE!</v>
      </c>
      <c r="C382" s="4" t="e">
        <f t="shared" si="5"/>
        <v>#VALUE!</v>
      </c>
      <c r="D382" t="e">
        <f>(A382&amp;Updates!N382)</f>
        <v>#VALUE!</v>
      </c>
      <c r="E382" t="e">
        <f>"\\cmfp538\"&amp;Updates!N382&amp;"$"</f>
        <v>#VALUE!</v>
      </c>
    </row>
    <row r="383" spans="1:5">
      <c r="A383" t="s">
        <v>31</v>
      </c>
      <c r="B383" t="e">
        <f>Updates!W383</f>
        <v>#VALUE!</v>
      </c>
      <c r="C383" s="4" t="e">
        <f t="shared" si="5"/>
        <v>#VALUE!</v>
      </c>
      <c r="D383" t="e">
        <f>(A383&amp;Updates!N383)</f>
        <v>#VALUE!</v>
      </c>
      <c r="E383" t="e">
        <f>"\\cmfp538\"&amp;Updates!N383&amp;"$"</f>
        <v>#VALUE!</v>
      </c>
    </row>
    <row r="384" spans="1:5">
      <c r="A384" t="s">
        <v>31</v>
      </c>
      <c r="B384" t="e">
        <f>Updates!W384</f>
        <v>#VALUE!</v>
      </c>
      <c r="C384" s="4" t="e">
        <f t="shared" si="5"/>
        <v>#VALUE!</v>
      </c>
      <c r="D384" t="e">
        <f>(A384&amp;Updates!N384)</f>
        <v>#VALUE!</v>
      </c>
      <c r="E384" t="e">
        <f>"\\cmfp538\"&amp;Updates!N384&amp;"$"</f>
        <v>#VALUE!</v>
      </c>
    </row>
    <row r="385" spans="1:5">
      <c r="A385" t="s">
        <v>31</v>
      </c>
      <c r="B385" t="e">
        <f>Updates!W385</f>
        <v>#VALUE!</v>
      </c>
      <c r="C385" s="4" t="e">
        <f t="shared" si="5"/>
        <v>#VALUE!</v>
      </c>
      <c r="D385" t="e">
        <f>(A385&amp;Updates!N385)</f>
        <v>#VALUE!</v>
      </c>
      <c r="E385" t="e">
        <f>"\\cmfp538\"&amp;Updates!N385&amp;"$"</f>
        <v>#VALUE!</v>
      </c>
    </row>
    <row r="386" spans="1:5">
      <c r="A386" t="s">
        <v>31</v>
      </c>
      <c r="B386" t="e">
        <f>Updates!W386</f>
        <v>#VALUE!</v>
      </c>
      <c r="C386" s="4" t="e">
        <f t="shared" si="5"/>
        <v>#VALUE!</v>
      </c>
      <c r="D386" t="e">
        <f>(A386&amp;Updates!N386)</f>
        <v>#VALUE!</v>
      </c>
      <c r="E386" t="e">
        <f>"\\cmfp538\"&amp;Updates!N386&amp;"$"</f>
        <v>#VALUE!</v>
      </c>
    </row>
    <row r="387" spans="1:5">
      <c r="A387" t="s">
        <v>31</v>
      </c>
      <c r="B387" t="e">
        <f>Updates!W387</f>
        <v>#VALUE!</v>
      </c>
      <c r="C387" s="4" t="e">
        <f t="shared" ref="C387:C450" si="6">IF(B387&gt;0,A387)</f>
        <v>#VALUE!</v>
      </c>
      <c r="D387" t="e">
        <f>(A387&amp;Updates!N387)</f>
        <v>#VALUE!</v>
      </c>
      <c r="E387" t="e">
        <f>"\\cmfp538\"&amp;Updates!N387&amp;"$"</f>
        <v>#VALUE!</v>
      </c>
    </row>
    <row r="388" spans="1:5">
      <c r="A388" t="s">
        <v>31</v>
      </c>
      <c r="B388" t="e">
        <f>Updates!W388</f>
        <v>#VALUE!</v>
      </c>
      <c r="C388" s="4" t="e">
        <f t="shared" si="6"/>
        <v>#VALUE!</v>
      </c>
      <c r="D388" t="e">
        <f>(A388&amp;Updates!N388)</f>
        <v>#VALUE!</v>
      </c>
      <c r="E388" t="e">
        <f>"\\cmfp538\"&amp;Updates!N388&amp;"$"</f>
        <v>#VALUE!</v>
      </c>
    </row>
    <row r="389" spans="1:5">
      <c r="A389" t="s">
        <v>31</v>
      </c>
      <c r="B389" t="e">
        <f>Updates!W389</f>
        <v>#VALUE!</v>
      </c>
      <c r="C389" s="4" t="e">
        <f t="shared" si="6"/>
        <v>#VALUE!</v>
      </c>
      <c r="D389" t="e">
        <f>(A389&amp;Updates!N389)</f>
        <v>#VALUE!</v>
      </c>
      <c r="E389" t="e">
        <f>"\\cmfp538\"&amp;Updates!N389&amp;"$"</f>
        <v>#VALUE!</v>
      </c>
    </row>
    <row r="390" spans="1:5">
      <c r="A390" t="s">
        <v>31</v>
      </c>
      <c r="B390" t="e">
        <f>Updates!W390</f>
        <v>#VALUE!</v>
      </c>
      <c r="C390" s="4" t="e">
        <f t="shared" si="6"/>
        <v>#VALUE!</v>
      </c>
      <c r="D390" t="e">
        <f>(A390&amp;Updates!N390)</f>
        <v>#VALUE!</v>
      </c>
      <c r="E390" t="e">
        <f>"\\cmfp538\"&amp;Updates!N390&amp;"$"</f>
        <v>#VALUE!</v>
      </c>
    </row>
    <row r="391" spans="1:5">
      <c r="A391" t="s">
        <v>31</v>
      </c>
      <c r="B391" t="e">
        <f>Updates!W391</f>
        <v>#VALUE!</v>
      </c>
      <c r="C391" s="4" t="e">
        <f t="shared" si="6"/>
        <v>#VALUE!</v>
      </c>
      <c r="D391" t="e">
        <f>(A391&amp;Updates!N391)</f>
        <v>#VALUE!</v>
      </c>
      <c r="E391" t="e">
        <f>"\\cmfp538\"&amp;Updates!N391&amp;"$"</f>
        <v>#VALUE!</v>
      </c>
    </row>
    <row r="392" spans="1:5">
      <c r="A392" t="s">
        <v>31</v>
      </c>
      <c r="B392" t="e">
        <f>Updates!W392</f>
        <v>#VALUE!</v>
      </c>
      <c r="C392" s="4" t="e">
        <f t="shared" si="6"/>
        <v>#VALUE!</v>
      </c>
      <c r="D392" t="e">
        <f>(A392&amp;Updates!N392)</f>
        <v>#VALUE!</v>
      </c>
      <c r="E392" t="e">
        <f>"\\cmfp538\"&amp;Updates!N392&amp;"$"</f>
        <v>#VALUE!</v>
      </c>
    </row>
    <row r="393" spans="1:5">
      <c r="A393" t="s">
        <v>31</v>
      </c>
      <c r="B393" t="e">
        <f>Updates!W393</f>
        <v>#VALUE!</v>
      </c>
      <c r="C393" s="4" t="e">
        <f t="shared" si="6"/>
        <v>#VALUE!</v>
      </c>
      <c r="D393" t="e">
        <f>(A393&amp;Updates!N393)</f>
        <v>#VALUE!</v>
      </c>
      <c r="E393" t="e">
        <f>"\\cmfp538\"&amp;Updates!N393&amp;"$"</f>
        <v>#VALUE!</v>
      </c>
    </row>
    <row r="394" spans="1:5">
      <c r="A394" t="s">
        <v>31</v>
      </c>
      <c r="B394" t="e">
        <f>Updates!W394</f>
        <v>#VALUE!</v>
      </c>
      <c r="C394" s="4" t="e">
        <f t="shared" si="6"/>
        <v>#VALUE!</v>
      </c>
      <c r="D394" t="e">
        <f>(A394&amp;Updates!N394)</f>
        <v>#VALUE!</v>
      </c>
      <c r="E394" t="e">
        <f>"\\cmfp538\"&amp;Updates!N394&amp;"$"</f>
        <v>#VALUE!</v>
      </c>
    </row>
    <row r="395" spans="1:5">
      <c r="A395" t="s">
        <v>31</v>
      </c>
      <c r="B395" t="e">
        <f>Updates!W395</f>
        <v>#VALUE!</v>
      </c>
      <c r="C395" s="4" t="e">
        <f t="shared" si="6"/>
        <v>#VALUE!</v>
      </c>
      <c r="D395" t="e">
        <f>(A395&amp;Updates!N395)</f>
        <v>#VALUE!</v>
      </c>
      <c r="E395" t="e">
        <f>"\\cmfp538\"&amp;Updates!N395&amp;"$"</f>
        <v>#VALUE!</v>
      </c>
    </row>
    <row r="396" spans="1:5">
      <c r="A396" t="s">
        <v>31</v>
      </c>
      <c r="B396" t="e">
        <f>Updates!W396</f>
        <v>#VALUE!</v>
      </c>
      <c r="C396" s="4" t="e">
        <f t="shared" si="6"/>
        <v>#VALUE!</v>
      </c>
      <c r="D396" t="e">
        <f>(A396&amp;Updates!N396)</f>
        <v>#VALUE!</v>
      </c>
      <c r="E396" t="e">
        <f>"\\cmfp538\"&amp;Updates!N396&amp;"$"</f>
        <v>#VALUE!</v>
      </c>
    </row>
    <row r="397" spans="1:5">
      <c r="A397" t="s">
        <v>31</v>
      </c>
      <c r="B397" t="e">
        <f>Updates!W397</f>
        <v>#VALUE!</v>
      </c>
      <c r="C397" s="4" t="e">
        <f t="shared" si="6"/>
        <v>#VALUE!</v>
      </c>
      <c r="D397" t="e">
        <f>(A397&amp;Updates!N397)</f>
        <v>#VALUE!</v>
      </c>
      <c r="E397" t="e">
        <f>"\\cmfp538\"&amp;Updates!N397&amp;"$"</f>
        <v>#VALUE!</v>
      </c>
    </row>
    <row r="398" spans="1:5">
      <c r="A398" t="s">
        <v>31</v>
      </c>
      <c r="B398" t="e">
        <f>Updates!W398</f>
        <v>#VALUE!</v>
      </c>
      <c r="C398" s="4" t="e">
        <f t="shared" si="6"/>
        <v>#VALUE!</v>
      </c>
      <c r="D398" t="e">
        <f>(A398&amp;Updates!N398)</f>
        <v>#VALUE!</v>
      </c>
      <c r="E398" t="e">
        <f>"\\cmfp538\"&amp;Updates!N398&amp;"$"</f>
        <v>#VALUE!</v>
      </c>
    </row>
    <row r="399" spans="1:5">
      <c r="A399" t="s">
        <v>31</v>
      </c>
      <c r="B399" t="e">
        <f>Updates!W399</f>
        <v>#VALUE!</v>
      </c>
      <c r="C399" s="4" t="e">
        <f t="shared" si="6"/>
        <v>#VALUE!</v>
      </c>
      <c r="D399" t="e">
        <f>(A399&amp;Updates!N399)</f>
        <v>#VALUE!</v>
      </c>
      <c r="E399" t="e">
        <f>"\\cmfp538\"&amp;Updates!N399&amp;"$"</f>
        <v>#VALUE!</v>
      </c>
    </row>
    <row r="400" spans="1:5">
      <c r="A400" t="s">
        <v>31</v>
      </c>
      <c r="B400" t="e">
        <f>Updates!W400</f>
        <v>#VALUE!</v>
      </c>
      <c r="C400" s="4" t="e">
        <f t="shared" si="6"/>
        <v>#VALUE!</v>
      </c>
      <c r="D400" t="e">
        <f>(A400&amp;Updates!N400)</f>
        <v>#VALUE!</v>
      </c>
      <c r="E400" t="e">
        <f>"\\cmfp538\"&amp;Updates!N400&amp;"$"</f>
        <v>#VALUE!</v>
      </c>
    </row>
    <row r="401" spans="1:5">
      <c r="A401" t="s">
        <v>31</v>
      </c>
      <c r="B401" t="e">
        <f>Updates!W401</f>
        <v>#VALUE!</v>
      </c>
      <c r="C401" s="4" t="e">
        <f t="shared" si="6"/>
        <v>#VALUE!</v>
      </c>
      <c r="D401" t="e">
        <f>(A401&amp;Updates!N401)</f>
        <v>#VALUE!</v>
      </c>
      <c r="E401" t="e">
        <f>"\\cmfp538\"&amp;Updates!N401&amp;"$"</f>
        <v>#VALUE!</v>
      </c>
    </row>
    <row r="402" spans="1:5">
      <c r="A402" t="s">
        <v>31</v>
      </c>
      <c r="B402" t="e">
        <f>Updates!W402</f>
        <v>#VALUE!</v>
      </c>
      <c r="C402" s="4" t="e">
        <f t="shared" si="6"/>
        <v>#VALUE!</v>
      </c>
      <c r="D402" t="e">
        <f>(A402&amp;Updates!N402)</f>
        <v>#VALUE!</v>
      </c>
      <c r="E402" t="e">
        <f>"\\cmfp538\"&amp;Updates!N402&amp;"$"</f>
        <v>#VALUE!</v>
      </c>
    </row>
    <row r="403" spans="1:5">
      <c r="A403" t="s">
        <v>31</v>
      </c>
      <c r="B403" t="e">
        <f>Updates!W403</f>
        <v>#VALUE!</v>
      </c>
      <c r="C403" s="4" t="e">
        <f t="shared" si="6"/>
        <v>#VALUE!</v>
      </c>
      <c r="D403" t="e">
        <f>(A403&amp;Updates!N403)</f>
        <v>#VALUE!</v>
      </c>
      <c r="E403" t="e">
        <f>"\\cmfp538\"&amp;Updates!N403&amp;"$"</f>
        <v>#VALUE!</v>
      </c>
    </row>
    <row r="404" spans="1:5">
      <c r="A404" t="s">
        <v>31</v>
      </c>
      <c r="B404" t="e">
        <f>Updates!W404</f>
        <v>#VALUE!</v>
      </c>
      <c r="C404" s="4" t="e">
        <f t="shared" si="6"/>
        <v>#VALUE!</v>
      </c>
      <c r="D404" t="e">
        <f>(A404&amp;Updates!N404)</f>
        <v>#VALUE!</v>
      </c>
      <c r="E404" t="e">
        <f>"\\cmfp538\"&amp;Updates!N404&amp;"$"</f>
        <v>#VALUE!</v>
      </c>
    </row>
    <row r="405" spans="1:5">
      <c r="A405" t="s">
        <v>31</v>
      </c>
      <c r="B405" t="e">
        <f>Updates!W405</f>
        <v>#VALUE!</v>
      </c>
      <c r="C405" s="4" t="e">
        <f t="shared" si="6"/>
        <v>#VALUE!</v>
      </c>
      <c r="D405" t="e">
        <f>(A405&amp;Updates!N405)</f>
        <v>#VALUE!</v>
      </c>
      <c r="E405" t="e">
        <f>"\\cmfp538\"&amp;Updates!N405&amp;"$"</f>
        <v>#VALUE!</v>
      </c>
    </row>
    <row r="406" spans="1:5">
      <c r="A406" t="s">
        <v>31</v>
      </c>
      <c r="B406" t="e">
        <f>Updates!W406</f>
        <v>#VALUE!</v>
      </c>
      <c r="C406" s="4" t="e">
        <f t="shared" si="6"/>
        <v>#VALUE!</v>
      </c>
      <c r="D406" t="e">
        <f>(A406&amp;Updates!N406)</f>
        <v>#VALUE!</v>
      </c>
      <c r="E406" t="e">
        <f>"\\cmfp538\"&amp;Updates!N406&amp;"$"</f>
        <v>#VALUE!</v>
      </c>
    </row>
    <row r="407" spans="1:5">
      <c r="A407" t="s">
        <v>31</v>
      </c>
      <c r="B407" t="e">
        <f>Updates!W407</f>
        <v>#VALUE!</v>
      </c>
      <c r="C407" s="4" t="e">
        <f t="shared" si="6"/>
        <v>#VALUE!</v>
      </c>
      <c r="D407" t="e">
        <f>(A407&amp;Updates!N407)</f>
        <v>#VALUE!</v>
      </c>
      <c r="E407" t="e">
        <f>"\\cmfp538\"&amp;Updates!N407&amp;"$"</f>
        <v>#VALUE!</v>
      </c>
    </row>
    <row r="408" spans="1:5">
      <c r="A408" t="s">
        <v>31</v>
      </c>
      <c r="B408" t="e">
        <f>Updates!W408</f>
        <v>#VALUE!</v>
      </c>
      <c r="C408" s="4" t="e">
        <f t="shared" si="6"/>
        <v>#VALUE!</v>
      </c>
      <c r="D408" t="e">
        <f>(A408&amp;Updates!N408)</f>
        <v>#VALUE!</v>
      </c>
      <c r="E408" t="e">
        <f>"\\cmfp538\"&amp;Updates!N408&amp;"$"</f>
        <v>#VALUE!</v>
      </c>
    </row>
    <row r="409" spans="1:5">
      <c r="A409" t="s">
        <v>31</v>
      </c>
      <c r="B409" t="e">
        <f>Updates!W409</f>
        <v>#VALUE!</v>
      </c>
      <c r="C409" s="4" t="e">
        <f t="shared" si="6"/>
        <v>#VALUE!</v>
      </c>
      <c r="D409" t="e">
        <f>(A409&amp;Updates!N409)</f>
        <v>#VALUE!</v>
      </c>
      <c r="E409" t="e">
        <f>"\\cmfp538\"&amp;Updates!N409&amp;"$"</f>
        <v>#VALUE!</v>
      </c>
    </row>
    <row r="410" spans="1:5">
      <c r="A410" t="s">
        <v>31</v>
      </c>
      <c r="B410" t="e">
        <f>Updates!W410</f>
        <v>#VALUE!</v>
      </c>
      <c r="C410" s="4" t="e">
        <f t="shared" si="6"/>
        <v>#VALUE!</v>
      </c>
      <c r="D410" t="e">
        <f>(A410&amp;Updates!N410)</f>
        <v>#VALUE!</v>
      </c>
      <c r="E410" t="e">
        <f>"\\cmfp538\"&amp;Updates!N410&amp;"$"</f>
        <v>#VALUE!</v>
      </c>
    </row>
    <row r="411" spans="1:5">
      <c r="A411" t="s">
        <v>31</v>
      </c>
      <c r="B411" t="e">
        <f>Updates!W411</f>
        <v>#VALUE!</v>
      </c>
      <c r="C411" s="4" t="e">
        <f t="shared" si="6"/>
        <v>#VALUE!</v>
      </c>
      <c r="D411" t="e">
        <f>(A411&amp;Updates!N411)</f>
        <v>#VALUE!</v>
      </c>
      <c r="E411" t="e">
        <f>"\\cmfp538\"&amp;Updates!N411&amp;"$"</f>
        <v>#VALUE!</v>
      </c>
    </row>
    <row r="412" spans="1:5">
      <c r="A412" t="s">
        <v>31</v>
      </c>
      <c r="B412" t="e">
        <f>Updates!W412</f>
        <v>#VALUE!</v>
      </c>
      <c r="C412" s="4" t="e">
        <f t="shared" si="6"/>
        <v>#VALUE!</v>
      </c>
      <c r="D412" t="e">
        <f>(A412&amp;Updates!N412)</f>
        <v>#VALUE!</v>
      </c>
      <c r="E412" t="e">
        <f>"\\cmfp538\"&amp;Updates!N412&amp;"$"</f>
        <v>#VALUE!</v>
      </c>
    </row>
    <row r="413" spans="1:5">
      <c r="A413" t="s">
        <v>31</v>
      </c>
      <c r="B413" t="e">
        <f>Updates!W413</f>
        <v>#VALUE!</v>
      </c>
      <c r="C413" s="4" t="e">
        <f t="shared" si="6"/>
        <v>#VALUE!</v>
      </c>
      <c r="D413" t="e">
        <f>(A413&amp;Updates!N413)</f>
        <v>#VALUE!</v>
      </c>
      <c r="E413" t="e">
        <f>"\\cmfp538\"&amp;Updates!N413&amp;"$"</f>
        <v>#VALUE!</v>
      </c>
    </row>
    <row r="414" spans="1:5">
      <c r="A414" t="s">
        <v>31</v>
      </c>
      <c r="B414" t="e">
        <f>Updates!W414</f>
        <v>#VALUE!</v>
      </c>
      <c r="C414" s="4" t="e">
        <f t="shared" si="6"/>
        <v>#VALUE!</v>
      </c>
      <c r="D414" t="e">
        <f>(A414&amp;Updates!N414)</f>
        <v>#VALUE!</v>
      </c>
      <c r="E414" t="e">
        <f>"\\cmfp538\"&amp;Updates!N414&amp;"$"</f>
        <v>#VALUE!</v>
      </c>
    </row>
    <row r="415" spans="1:5">
      <c r="A415" t="s">
        <v>31</v>
      </c>
      <c r="B415" t="e">
        <f>Updates!W415</f>
        <v>#VALUE!</v>
      </c>
      <c r="C415" s="4" t="e">
        <f t="shared" si="6"/>
        <v>#VALUE!</v>
      </c>
      <c r="D415" t="e">
        <f>(A415&amp;Updates!N415)</f>
        <v>#VALUE!</v>
      </c>
      <c r="E415" t="e">
        <f>"\\cmfp538\"&amp;Updates!N415&amp;"$"</f>
        <v>#VALUE!</v>
      </c>
    </row>
    <row r="416" spans="1:5">
      <c r="A416" t="s">
        <v>31</v>
      </c>
      <c r="B416" t="e">
        <f>Updates!W416</f>
        <v>#VALUE!</v>
      </c>
      <c r="C416" s="4" t="e">
        <f t="shared" si="6"/>
        <v>#VALUE!</v>
      </c>
      <c r="D416" t="e">
        <f>(A416&amp;Updates!N416)</f>
        <v>#VALUE!</v>
      </c>
      <c r="E416" t="e">
        <f>"\\cmfp538\"&amp;Updates!N416&amp;"$"</f>
        <v>#VALUE!</v>
      </c>
    </row>
    <row r="417" spans="1:5">
      <c r="A417" t="s">
        <v>31</v>
      </c>
      <c r="B417" t="e">
        <f>Updates!W417</f>
        <v>#VALUE!</v>
      </c>
      <c r="C417" s="4" t="e">
        <f t="shared" si="6"/>
        <v>#VALUE!</v>
      </c>
      <c r="D417" t="e">
        <f>(A417&amp;Updates!N417)</f>
        <v>#VALUE!</v>
      </c>
      <c r="E417" t="e">
        <f>"\\cmfp538\"&amp;Updates!N417&amp;"$"</f>
        <v>#VALUE!</v>
      </c>
    </row>
    <row r="418" spans="1:5">
      <c r="A418" t="s">
        <v>31</v>
      </c>
      <c r="B418" t="e">
        <f>Updates!W418</f>
        <v>#VALUE!</v>
      </c>
      <c r="C418" s="4" t="e">
        <f t="shared" si="6"/>
        <v>#VALUE!</v>
      </c>
      <c r="D418" t="e">
        <f>(A418&amp;Updates!N418)</f>
        <v>#VALUE!</v>
      </c>
      <c r="E418" t="e">
        <f>"\\cmfp538\"&amp;Updates!N418&amp;"$"</f>
        <v>#VALUE!</v>
      </c>
    </row>
    <row r="419" spans="1:5">
      <c r="A419" t="s">
        <v>31</v>
      </c>
      <c r="B419" t="e">
        <f>Updates!W419</f>
        <v>#VALUE!</v>
      </c>
      <c r="C419" s="4" t="e">
        <f t="shared" si="6"/>
        <v>#VALUE!</v>
      </c>
      <c r="D419" t="e">
        <f>(A419&amp;Updates!N419)</f>
        <v>#VALUE!</v>
      </c>
      <c r="E419" t="e">
        <f>"\\cmfp538\"&amp;Updates!N419&amp;"$"</f>
        <v>#VALUE!</v>
      </c>
    </row>
    <row r="420" spans="1:5">
      <c r="A420" t="s">
        <v>31</v>
      </c>
      <c r="B420" t="e">
        <f>Updates!W420</f>
        <v>#VALUE!</v>
      </c>
      <c r="C420" s="4" t="e">
        <f t="shared" si="6"/>
        <v>#VALUE!</v>
      </c>
      <c r="D420" t="e">
        <f>(A420&amp;Updates!N420)</f>
        <v>#VALUE!</v>
      </c>
      <c r="E420" t="e">
        <f>"\\cmfp538\"&amp;Updates!N420&amp;"$"</f>
        <v>#VALUE!</v>
      </c>
    </row>
    <row r="421" spans="1:5">
      <c r="A421" t="s">
        <v>31</v>
      </c>
      <c r="B421" t="e">
        <f>Updates!W421</f>
        <v>#VALUE!</v>
      </c>
      <c r="C421" s="4" t="e">
        <f t="shared" si="6"/>
        <v>#VALUE!</v>
      </c>
      <c r="D421" t="e">
        <f>(A421&amp;Updates!N421)</f>
        <v>#VALUE!</v>
      </c>
      <c r="E421" t="e">
        <f>"\\cmfp538\"&amp;Updates!N421&amp;"$"</f>
        <v>#VALUE!</v>
      </c>
    </row>
    <row r="422" spans="1:5">
      <c r="A422" t="s">
        <v>31</v>
      </c>
      <c r="B422" t="e">
        <f>Updates!W422</f>
        <v>#VALUE!</v>
      </c>
      <c r="C422" s="4" t="e">
        <f t="shared" si="6"/>
        <v>#VALUE!</v>
      </c>
      <c r="D422" t="e">
        <f>(A422&amp;Updates!N422)</f>
        <v>#VALUE!</v>
      </c>
      <c r="E422" t="e">
        <f>"\\cmfp538\"&amp;Updates!N422&amp;"$"</f>
        <v>#VALUE!</v>
      </c>
    </row>
    <row r="423" spans="1:5">
      <c r="A423" t="s">
        <v>31</v>
      </c>
      <c r="B423" t="e">
        <f>Updates!W423</f>
        <v>#VALUE!</v>
      </c>
      <c r="C423" s="4" t="e">
        <f t="shared" si="6"/>
        <v>#VALUE!</v>
      </c>
      <c r="D423" t="e">
        <f>(A423&amp;Updates!N423)</f>
        <v>#VALUE!</v>
      </c>
      <c r="E423" t="e">
        <f>"\\cmfp538\"&amp;Updates!N423&amp;"$"</f>
        <v>#VALUE!</v>
      </c>
    </row>
    <row r="424" spans="1:5">
      <c r="A424" t="s">
        <v>31</v>
      </c>
      <c r="B424" t="e">
        <f>Updates!W424</f>
        <v>#VALUE!</v>
      </c>
      <c r="C424" s="4" t="e">
        <f t="shared" si="6"/>
        <v>#VALUE!</v>
      </c>
      <c r="D424" t="e">
        <f>(A424&amp;Updates!N424)</f>
        <v>#VALUE!</v>
      </c>
      <c r="E424" t="e">
        <f>"\\cmfp538\"&amp;Updates!N424&amp;"$"</f>
        <v>#VALUE!</v>
      </c>
    </row>
    <row r="425" spans="1:5">
      <c r="A425" t="s">
        <v>31</v>
      </c>
      <c r="B425" t="e">
        <f>Updates!W425</f>
        <v>#VALUE!</v>
      </c>
      <c r="C425" s="4" t="e">
        <f t="shared" si="6"/>
        <v>#VALUE!</v>
      </c>
      <c r="D425" t="e">
        <f>(A425&amp;Updates!N425)</f>
        <v>#VALUE!</v>
      </c>
      <c r="E425" t="e">
        <f>"\\cmfp538\"&amp;Updates!N425&amp;"$"</f>
        <v>#VALUE!</v>
      </c>
    </row>
    <row r="426" spans="1:5">
      <c r="A426" t="s">
        <v>31</v>
      </c>
      <c r="B426" t="e">
        <f>Updates!W426</f>
        <v>#VALUE!</v>
      </c>
      <c r="C426" s="4" t="e">
        <f t="shared" si="6"/>
        <v>#VALUE!</v>
      </c>
      <c r="D426" t="e">
        <f>(A426&amp;Updates!N426)</f>
        <v>#VALUE!</v>
      </c>
      <c r="E426" t="e">
        <f>"\\cmfp538\"&amp;Updates!N426&amp;"$"</f>
        <v>#VALUE!</v>
      </c>
    </row>
    <row r="427" spans="1:5">
      <c r="A427" t="s">
        <v>31</v>
      </c>
      <c r="B427" t="e">
        <f>Updates!W427</f>
        <v>#VALUE!</v>
      </c>
      <c r="C427" s="4" t="e">
        <f t="shared" si="6"/>
        <v>#VALUE!</v>
      </c>
      <c r="D427" t="e">
        <f>(A427&amp;Updates!N427)</f>
        <v>#VALUE!</v>
      </c>
      <c r="E427" t="e">
        <f>"\\cmfp538\"&amp;Updates!N427&amp;"$"</f>
        <v>#VALUE!</v>
      </c>
    </row>
    <row r="428" spans="1:5">
      <c r="A428" t="s">
        <v>31</v>
      </c>
      <c r="B428" t="e">
        <f>Updates!W428</f>
        <v>#VALUE!</v>
      </c>
      <c r="C428" s="4" t="e">
        <f t="shared" si="6"/>
        <v>#VALUE!</v>
      </c>
      <c r="D428" t="e">
        <f>(A428&amp;Updates!N428)</f>
        <v>#VALUE!</v>
      </c>
      <c r="E428" t="e">
        <f>"\\cmfp538\"&amp;Updates!N428&amp;"$"</f>
        <v>#VALUE!</v>
      </c>
    </row>
    <row r="429" spans="1:5">
      <c r="A429" t="s">
        <v>31</v>
      </c>
      <c r="B429" t="e">
        <f>Updates!W429</f>
        <v>#VALUE!</v>
      </c>
      <c r="C429" s="4" t="e">
        <f t="shared" si="6"/>
        <v>#VALUE!</v>
      </c>
      <c r="D429" t="e">
        <f>(A429&amp;Updates!N429)</f>
        <v>#VALUE!</v>
      </c>
      <c r="E429" t="e">
        <f>"\\cmfp538\"&amp;Updates!N429&amp;"$"</f>
        <v>#VALUE!</v>
      </c>
    </row>
    <row r="430" spans="1:5">
      <c r="A430" t="s">
        <v>31</v>
      </c>
      <c r="B430" t="e">
        <f>Updates!W430</f>
        <v>#VALUE!</v>
      </c>
      <c r="C430" s="4" t="e">
        <f t="shared" si="6"/>
        <v>#VALUE!</v>
      </c>
      <c r="D430" t="e">
        <f>(A430&amp;Updates!N430)</f>
        <v>#VALUE!</v>
      </c>
      <c r="E430" t="e">
        <f>"\\cmfp538\"&amp;Updates!N430&amp;"$"</f>
        <v>#VALUE!</v>
      </c>
    </row>
    <row r="431" spans="1:5">
      <c r="A431" t="s">
        <v>31</v>
      </c>
      <c r="B431" t="e">
        <f>Updates!W431</f>
        <v>#VALUE!</v>
      </c>
      <c r="C431" s="4" t="e">
        <f t="shared" si="6"/>
        <v>#VALUE!</v>
      </c>
      <c r="D431" t="e">
        <f>(A431&amp;Updates!N431)</f>
        <v>#VALUE!</v>
      </c>
      <c r="E431" t="e">
        <f>"\\cmfp538\"&amp;Updates!N431&amp;"$"</f>
        <v>#VALUE!</v>
      </c>
    </row>
    <row r="432" spans="1:5">
      <c r="A432" t="s">
        <v>31</v>
      </c>
      <c r="B432" t="e">
        <f>Updates!W432</f>
        <v>#VALUE!</v>
      </c>
      <c r="C432" s="4" t="e">
        <f t="shared" si="6"/>
        <v>#VALUE!</v>
      </c>
      <c r="D432" t="e">
        <f>(A432&amp;Updates!N432)</f>
        <v>#VALUE!</v>
      </c>
      <c r="E432" t="e">
        <f>"\\cmfp538\"&amp;Updates!N432&amp;"$"</f>
        <v>#VALUE!</v>
      </c>
    </row>
    <row r="433" spans="1:5">
      <c r="A433" t="s">
        <v>31</v>
      </c>
      <c r="B433" t="e">
        <f>Updates!W433</f>
        <v>#VALUE!</v>
      </c>
      <c r="C433" s="4" t="e">
        <f t="shared" si="6"/>
        <v>#VALUE!</v>
      </c>
      <c r="D433" t="e">
        <f>(A433&amp;Updates!N433)</f>
        <v>#VALUE!</v>
      </c>
      <c r="E433" t="e">
        <f>"\\cmfp538\"&amp;Updates!N433&amp;"$"</f>
        <v>#VALUE!</v>
      </c>
    </row>
    <row r="434" spans="1:5">
      <c r="A434" t="s">
        <v>31</v>
      </c>
      <c r="B434" t="e">
        <f>Updates!W434</f>
        <v>#VALUE!</v>
      </c>
      <c r="C434" s="4" t="e">
        <f t="shared" si="6"/>
        <v>#VALUE!</v>
      </c>
      <c r="D434" t="e">
        <f>(A434&amp;Updates!N434)</f>
        <v>#VALUE!</v>
      </c>
      <c r="E434" t="e">
        <f>"\\cmfp538\"&amp;Updates!N434&amp;"$"</f>
        <v>#VALUE!</v>
      </c>
    </row>
    <row r="435" spans="1:5">
      <c r="A435" t="s">
        <v>31</v>
      </c>
      <c r="B435" t="e">
        <f>Updates!W435</f>
        <v>#VALUE!</v>
      </c>
      <c r="C435" s="4" t="e">
        <f t="shared" si="6"/>
        <v>#VALUE!</v>
      </c>
      <c r="D435" t="e">
        <f>(A435&amp;Updates!N435)</f>
        <v>#VALUE!</v>
      </c>
      <c r="E435" t="e">
        <f>"\\cmfp538\"&amp;Updates!N435&amp;"$"</f>
        <v>#VALUE!</v>
      </c>
    </row>
    <row r="436" spans="1:5">
      <c r="A436" t="s">
        <v>31</v>
      </c>
      <c r="B436" t="e">
        <f>Updates!W436</f>
        <v>#VALUE!</v>
      </c>
      <c r="C436" s="4" t="e">
        <f t="shared" si="6"/>
        <v>#VALUE!</v>
      </c>
      <c r="D436" t="e">
        <f>(A436&amp;Updates!N436)</f>
        <v>#VALUE!</v>
      </c>
      <c r="E436" t="e">
        <f>"\\cmfp538\"&amp;Updates!N436&amp;"$"</f>
        <v>#VALUE!</v>
      </c>
    </row>
    <row r="437" spans="1:5">
      <c r="A437" t="s">
        <v>31</v>
      </c>
      <c r="B437" t="e">
        <f>Updates!W437</f>
        <v>#VALUE!</v>
      </c>
      <c r="C437" s="4" t="e">
        <f t="shared" si="6"/>
        <v>#VALUE!</v>
      </c>
      <c r="D437" t="e">
        <f>(A437&amp;Updates!N437)</f>
        <v>#VALUE!</v>
      </c>
      <c r="E437" t="e">
        <f>"\\cmfp538\"&amp;Updates!N437&amp;"$"</f>
        <v>#VALUE!</v>
      </c>
    </row>
    <row r="438" spans="1:5">
      <c r="A438" t="s">
        <v>31</v>
      </c>
      <c r="B438" t="e">
        <f>Updates!W438</f>
        <v>#VALUE!</v>
      </c>
      <c r="C438" s="4" t="e">
        <f t="shared" si="6"/>
        <v>#VALUE!</v>
      </c>
      <c r="D438" t="e">
        <f>(A438&amp;Updates!N438)</f>
        <v>#VALUE!</v>
      </c>
      <c r="E438" t="e">
        <f>"\\cmfp538\"&amp;Updates!N438&amp;"$"</f>
        <v>#VALUE!</v>
      </c>
    </row>
    <row r="439" spans="1:5">
      <c r="A439" t="s">
        <v>31</v>
      </c>
      <c r="B439" t="e">
        <f>Updates!W439</f>
        <v>#VALUE!</v>
      </c>
      <c r="C439" s="4" t="e">
        <f t="shared" si="6"/>
        <v>#VALUE!</v>
      </c>
      <c r="D439" t="e">
        <f>(A439&amp;Updates!N439)</f>
        <v>#VALUE!</v>
      </c>
      <c r="E439" t="e">
        <f>"\\cmfp538\"&amp;Updates!N439&amp;"$"</f>
        <v>#VALUE!</v>
      </c>
    </row>
    <row r="440" spans="1:5">
      <c r="A440" t="s">
        <v>31</v>
      </c>
      <c r="B440" t="e">
        <f>Updates!W440</f>
        <v>#VALUE!</v>
      </c>
      <c r="C440" s="4" t="e">
        <f t="shared" si="6"/>
        <v>#VALUE!</v>
      </c>
      <c r="D440" t="e">
        <f>(A440&amp;Updates!N440)</f>
        <v>#VALUE!</v>
      </c>
      <c r="E440" t="e">
        <f>"\\cmfp538\"&amp;Updates!N440&amp;"$"</f>
        <v>#VALUE!</v>
      </c>
    </row>
    <row r="441" spans="1:5">
      <c r="A441" t="s">
        <v>31</v>
      </c>
      <c r="B441" t="e">
        <f>Updates!W441</f>
        <v>#VALUE!</v>
      </c>
      <c r="C441" s="4" t="e">
        <f t="shared" si="6"/>
        <v>#VALUE!</v>
      </c>
      <c r="D441" t="e">
        <f>(A441&amp;Updates!N441)</f>
        <v>#VALUE!</v>
      </c>
      <c r="E441" t="e">
        <f>"\\cmfp538\"&amp;Updates!N441&amp;"$"</f>
        <v>#VALUE!</v>
      </c>
    </row>
    <row r="442" spans="1:5">
      <c r="A442" t="s">
        <v>31</v>
      </c>
      <c r="B442" t="e">
        <f>Updates!W442</f>
        <v>#VALUE!</v>
      </c>
      <c r="C442" s="4" t="e">
        <f t="shared" si="6"/>
        <v>#VALUE!</v>
      </c>
      <c r="D442" t="e">
        <f>(A442&amp;Updates!N442)</f>
        <v>#VALUE!</v>
      </c>
      <c r="E442" t="e">
        <f>"\\cmfp538\"&amp;Updates!N442&amp;"$"</f>
        <v>#VALUE!</v>
      </c>
    </row>
    <row r="443" spans="1:5">
      <c r="A443" t="s">
        <v>31</v>
      </c>
      <c r="B443" t="e">
        <f>Updates!W443</f>
        <v>#VALUE!</v>
      </c>
      <c r="C443" s="4" t="e">
        <f t="shared" si="6"/>
        <v>#VALUE!</v>
      </c>
      <c r="D443" t="e">
        <f>(A443&amp;Updates!N443)</f>
        <v>#VALUE!</v>
      </c>
      <c r="E443" t="e">
        <f>"\\cmfp538\"&amp;Updates!N443&amp;"$"</f>
        <v>#VALUE!</v>
      </c>
    </row>
    <row r="444" spans="1:5">
      <c r="A444" t="s">
        <v>31</v>
      </c>
      <c r="B444" t="e">
        <f>Updates!W444</f>
        <v>#VALUE!</v>
      </c>
      <c r="C444" s="4" t="e">
        <f t="shared" si="6"/>
        <v>#VALUE!</v>
      </c>
      <c r="D444" t="e">
        <f>(A444&amp;Updates!N444)</f>
        <v>#VALUE!</v>
      </c>
      <c r="E444" t="e">
        <f>"\\cmfp538\"&amp;Updates!N444&amp;"$"</f>
        <v>#VALUE!</v>
      </c>
    </row>
    <row r="445" spans="1:5">
      <c r="A445" t="s">
        <v>31</v>
      </c>
      <c r="B445" t="e">
        <f>Updates!W445</f>
        <v>#VALUE!</v>
      </c>
      <c r="C445" s="4" t="e">
        <f t="shared" si="6"/>
        <v>#VALUE!</v>
      </c>
      <c r="D445" t="e">
        <f>(A445&amp;Updates!N445)</f>
        <v>#VALUE!</v>
      </c>
      <c r="E445" t="e">
        <f>"\\cmfp538\"&amp;Updates!N445&amp;"$"</f>
        <v>#VALUE!</v>
      </c>
    </row>
    <row r="446" spans="1:5">
      <c r="A446" t="s">
        <v>31</v>
      </c>
      <c r="B446" t="e">
        <f>Updates!W446</f>
        <v>#VALUE!</v>
      </c>
      <c r="C446" s="4" t="e">
        <f t="shared" si="6"/>
        <v>#VALUE!</v>
      </c>
      <c r="D446" t="e">
        <f>(A446&amp;Updates!N446)</f>
        <v>#VALUE!</v>
      </c>
      <c r="E446" t="e">
        <f>"\\cmfp538\"&amp;Updates!N446&amp;"$"</f>
        <v>#VALUE!</v>
      </c>
    </row>
    <row r="447" spans="1:5">
      <c r="A447" t="s">
        <v>31</v>
      </c>
      <c r="B447" t="e">
        <f>Updates!W447</f>
        <v>#VALUE!</v>
      </c>
      <c r="C447" s="4" t="e">
        <f t="shared" si="6"/>
        <v>#VALUE!</v>
      </c>
      <c r="D447" t="e">
        <f>(A447&amp;Updates!N447)</f>
        <v>#VALUE!</v>
      </c>
      <c r="E447" t="e">
        <f>"\\cmfp538\"&amp;Updates!N447&amp;"$"</f>
        <v>#VALUE!</v>
      </c>
    </row>
    <row r="448" spans="1:5">
      <c r="A448" t="s">
        <v>31</v>
      </c>
      <c r="B448" t="e">
        <f>Updates!W448</f>
        <v>#VALUE!</v>
      </c>
      <c r="C448" s="4" t="e">
        <f t="shared" si="6"/>
        <v>#VALUE!</v>
      </c>
      <c r="D448" t="e">
        <f>(A448&amp;Updates!N448)</f>
        <v>#VALUE!</v>
      </c>
      <c r="E448" t="e">
        <f>"\\cmfp538\"&amp;Updates!N448&amp;"$"</f>
        <v>#VALUE!</v>
      </c>
    </row>
    <row r="449" spans="1:5">
      <c r="A449" t="s">
        <v>31</v>
      </c>
      <c r="B449" t="e">
        <f>Updates!W449</f>
        <v>#VALUE!</v>
      </c>
      <c r="C449" s="4" t="e">
        <f t="shared" si="6"/>
        <v>#VALUE!</v>
      </c>
      <c r="D449" t="e">
        <f>(A449&amp;Updates!N449)</f>
        <v>#VALUE!</v>
      </c>
      <c r="E449" t="e">
        <f>"\\cmfp538\"&amp;Updates!N449&amp;"$"</f>
        <v>#VALUE!</v>
      </c>
    </row>
    <row r="450" spans="1:5">
      <c r="A450" t="s">
        <v>31</v>
      </c>
      <c r="B450" t="e">
        <f>Updates!W450</f>
        <v>#VALUE!</v>
      </c>
      <c r="C450" s="4" t="e">
        <f t="shared" si="6"/>
        <v>#VALUE!</v>
      </c>
      <c r="D450" t="e">
        <f>(A450&amp;Updates!N450)</f>
        <v>#VALUE!</v>
      </c>
      <c r="E450" t="e">
        <f>"\\cmfp538\"&amp;Updates!N450&amp;"$"</f>
        <v>#VALUE!</v>
      </c>
    </row>
    <row r="451" spans="1:5">
      <c r="A451" t="s">
        <v>31</v>
      </c>
      <c r="B451" t="e">
        <f>Updates!W451</f>
        <v>#VALUE!</v>
      </c>
      <c r="C451" s="4" t="e">
        <f t="shared" ref="C451:C514" si="7">IF(B451&gt;0,A451)</f>
        <v>#VALUE!</v>
      </c>
      <c r="D451" t="e">
        <f>(A451&amp;Updates!N451)</f>
        <v>#VALUE!</v>
      </c>
      <c r="E451" t="e">
        <f>"\\cmfp538\"&amp;Updates!N451&amp;"$"</f>
        <v>#VALUE!</v>
      </c>
    </row>
    <row r="452" spans="1:5">
      <c r="A452" t="s">
        <v>31</v>
      </c>
      <c r="B452" t="e">
        <f>Updates!W452</f>
        <v>#VALUE!</v>
      </c>
      <c r="C452" s="4" t="e">
        <f t="shared" si="7"/>
        <v>#VALUE!</v>
      </c>
      <c r="D452" t="e">
        <f>(A452&amp;Updates!N452)</f>
        <v>#VALUE!</v>
      </c>
      <c r="E452" t="e">
        <f>"\\cmfp538\"&amp;Updates!N452&amp;"$"</f>
        <v>#VALUE!</v>
      </c>
    </row>
    <row r="453" spans="1:5">
      <c r="A453" t="s">
        <v>31</v>
      </c>
      <c r="B453" t="e">
        <f>Updates!W453</f>
        <v>#VALUE!</v>
      </c>
      <c r="C453" s="4" t="e">
        <f t="shared" si="7"/>
        <v>#VALUE!</v>
      </c>
      <c r="D453" t="e">
        <f>(A453&amp;Updates!N453)</f>
        <v>#VALUE!</v>
      </c>
      <c r="E453" t="e">
        <f>"\\cmfp538\"&amp;Updates!N453&amp;"$"</f>
        <v>#VALUE!</v>
      </c>
    </row>
    <row r="454" spans="1:5">
      <c r="A454" t="s">
        <v>31</v>
      </c>
      <c r="B454" t="e">
        <f>Updates!W454</f>
        <v>#VALUE!</v>
      </c>
      <c r="C454" s="4" t="e">
        <f t="shared" si="7"/>
        <v>#VALUE!</v>
      </c>
      <c r="D454" t="e">
        <f>(A454&amp;Updates!N454)</f>
        <v>#VALUE!</v>
      </c>
      <c r="E454" t="e">
        <f>"\\cmfp538\"&amp;Updates!N454&amp;"$"</f>
        <v>#VALUE!</v>
      </c>
    </row>
    <row r="455" spans="1:5">
      <c r="A455" t="s">
        <v>31</v>
      </c>
      <c r="B455" t="e">
        <f>Updates!W455</f>
        <v>#VALUE!</v>
      </c>
      <c r="C455" s="4" t="e">
        <f t="shared" si="7"/>
        <v>#VALUE!</v>
      </c>
      <c r="D455" t="e">
        <f>(A455&amp;Updates!N455)</f>
        <v>#VALUE!</v>
      </c>
      <c r="E455" t="e">
        <f>"\\cmfp538\"&amp;Updates!N455&amp;"$"</f>
        <v>#VALUE!</v>
      </c>
    </row>
    <row r="456" spans="1:5">
      <c r="A456" t="s">
        <v>31</v>
      </c>
      <c r="B456" t="e">
        <f>Updates!W456</f>
        <v>#VALUE!</v>
      </c>
      <c r="C456" s="4" t="e">
        <f t="shared" si="7"/>
        <v>#VALUE!</v>
      </c>
      <c r="D456" t="e">
        <f>(A456&amp;Updates!N456)</f>
        <v>#VALUE!</v>
      </c>
      <c r="E456" t="e">
        <f>"\\cmfp538\"&amp;Updates!N456&amp;"$"</f>
        <v>#VALUE!</v>
      </c>
    </row>
    <row r="457" spans="1:5">
      <c r="A457" t="s">
        <v>31</v>
      </c>
      <c r="B457" t="e">
        <f>Updates!W457</f>
        <v>#VALUE!</v>
      </c>
      <c r="C457" s="4" t="e">
        <f t="shared" si="7"/>
        <v>#VALUE!</v>
      </c>
      <c r="D457" t="e">
        <f>(A457&amp;Updates!N457)</f>
        <v>#VALUE!</v>
      </c>
      <c r="E457" t="e">
        <f>"\\cmfp538\"&amp;Updates!N457&amp;"$"</f>
        <v>#VALUE!</v>
      </c>
    </row>
    <row r="458" spans="1:5">
      <c r="A458" t="s">
        <v>31</v>
      </c>
      <c r="B458" t="e">
        <f>Updates!W458</f>
        <v>#VALUE!</v>
      </c>
      <c r="C458" s="4" t="e">
        <f t="shared" si="7"/>
        <v>#VALUE!</v>
      </c>
      <c r="D458" t="e">
        <f>(A458&amp;Updates!N458)</f>
        <v>#VALUE!</v>
      </c>
      <c r="E458" t="e">
        <f>"\\cmfp538\"&amp;Updates!N458&amp;"$"</f>
        <v>#VALUE!</v>
      </c>
    </row>
    <row r="459" spans="1:5">
      <c r="A459" t="s">
        <v>31</v>
      </c>
      <c r="B459" t="e">
        <f>Updates!W459</f>
        <v>#VALUE!</v>
      </c>
      <c r="C459" s="4" t="e">
        <f t="shared" si="7"/>
        <v>#VALUE!</v>
      </c>
      <c r="D459" t="e">
        <f>(A459&amp;Updates!N459)</f>
        <v>#VALUE!</v>
      </c>
      <c r="E459" t="e">
        <f>"\\cmfp538\"&amp;Updates!N459&amp;"$"</f>
        <v>#VALUE!</v>
      </c>
    </row>
    <row r="460" spans="1:5">
      <c r="A460" t="s">
        <v>31</v>
      </c>
      <c r="B460" t="e">
        <f>Updates!W460</f>
        <v>#VALUE!</v>
      </c>
      <c r="C460" s="4" t="e">
        <f t="shared" si="7"/>
        <v>#VALUE!</v>
      </c>
      <c r="D460" t="e">
        <f>(A460&amp;Updates!N460)</f>
        <v>#VALUE!</v>
      </c>
      <c r="E460" t="e">
        <f>"\\cmfp538\"&amp;Updates!N460&amp;"$"</f>
        <v>#VALUE!</v>
      </c>
    </row>
    <row r="461" spans="1:5">
      <c r="A461" t="s">
        <v>31</v>
      </c>
      <c r="B461" t="e">
        <f>Updates!W461</f>
        <v>#VALUE!</v>
      </c>
      <c r="C461" s="4" t="e">
        <f t="shared" si="7"/>
        <v>#VALUE!</v>
      </c>
      <c r="D461" t="e">
        <f>(A461&amp;Updates!N461)</f>
        <v>#VALUE!</v>
      </c>
      <c r="E461" t="e">
        <f>"\\cmfp538\"&amp;Updates!N461&amp;"$"</f>
        <v>#VALUE!</v>
      </c>
    </row>
    <row r="462" spans="1:5">
      <c r="A462" t="s">
        <v>31</v>
      </c>
      <c r="B462" t="e">
        <f>Updates!W462</f>
        <v>#VALUE!</v>
      </c>
      <c r="C462" s="4" t="e">
        <f t="shared" si="7"/>
        <v>#VALUE!</v>
      </c>
      <c r="D462" t="e">
        <f>(A462&amp;Updates!N462)</f>
        <v>#VALUE!</v>
      </c>
      <c r="E462" t="e">
        <f>"\\cmfp538\"&amp;Updates!N462&amp;"$"</f>
        <v>#VALUE!</v>
      </c>
    </row>
    <row r="463" spans="1:5">
      <c r="A463" t="s">
        <v>31</v>
      </c>
      <c r="B463" t="e">
        <f>Updates!W463</f>
        <v>#VALUE!</v>
      </c>
      <c r="C463" s="4" t="e">
        <f t="shared" si="7"/>
        <v>#VALUE!</v>
      </c>
      <c r="D463" t="e">
        <f>(A463&amp;Updates!N463)</f>
        <v>#VALUE!</v>
      </c>
      <c r="E463" t="e">
        <f>"\\cmfp538\"&amp;Updates!N463&amp;"$"</f>
        <v>#VALUE!</v>
      </c>
    </row>
    <row r="464" spans="1:5">
      <c r="A464" t="s">
        <v>31</v>
      </c>
      <c r="B464" t="e">
        <f>Updates!W464</f>
        <v>#VALUE!</v>
      </c>
      <c r="C464" s="4" t="e">
        <f t="shared" si="7"/>
        <v>#VALUE!</v>
      </c>
      <c r="D464" t="e">
        <f>(A464&amp;Updates!N464)</f>
        <v>#VALUE!</v>
      </c>
      <c r="E464" t="e">
        <f>"\\cmfp538\"&amp;Updates!N464&amp;"$"</f>
        <v>#VALUE!</v>
      </c>
    </row>
    <row r="465" spans="1:5">
      <c r="A465" t="s">
        <v>31</v>
      </c>
      <c r="B465" t="e">
        <f>Updates!W465</f>
        <v>#VALUE!</v>
      </c>
      <c r="C465" s="4" t="e">
        <f t="shared" si="7"/>
        <v>#VALUE!</v>
      </c>
      <c r="D465" t="e">
        <f>(A465&amp;Updates!N465)</f>
        <v>#VALUE!</v>
      </c>
      <c r="E465" t="e">
        <f>"\\cmfp538\"&amp;Updates!N465&amp;"$"</f>
        <v>#VALUE!</v>
      </c>
    </row>
    <row r="466" spans="1:5">
      <c r="A466" t="s">
        <v>31</v>
      </c>
      <c r="B466" t="e">
        <f>Updates!W466</f>
        <v>#VALUE!</v>
      </c>
      <c r="C466" s="4" t="e">
        <f t="shared" si="7"/>
        <v>#VALUE!</v>
      </c>
      <c r="D466" t="e">
        <f>(A466&amp;Updates!N466)</f>
        <v>#VALUE!</v>
      </c>
      <c r="E466" t="e">
        <f>"\\cmfp538\"&amp;Updates!N466&amp;"$"</f>
        <v>#VALUE!</v>
      </c>
    </row>
    <row r="467" spans="1:5">
      <c r="A467" t="s">
        <v>31</v>
      </c>
      <c r="B467" t="e">
        <f>Updates!W467</f>
        <v>#VALUE!</v>
      </c>
      <c r="C467" s="4" t="e">
        <f t="shared" si="7"/>
        <v>#VALUE!</v>
      </c>
      <c r="D467" t="e">
        <f>(A467&amp;Updates!N467)</f>
        <v>#VALUE!</v>
      </c>
      <c r="E467" t="e">
        <f>"\\cmfp538\"&amp;Updates!N467&amp;"$"</f>
        <v>#VALUE!</v>
      </c>
    </row>
    <row r="468" spans="1:5">
      <c r="A468" t="s">
        <v>31</v>
      </c>
      <c r="B468" t="e">
        <f>Updates!W468</f>
        <v>#VALUE!</v>
      </c>
      <c r="C468" s="4" t="e">
        <f t="shared" si="7"/>
        <v>#VALUE!</v>
      </c>
      <c r="D468" t="e">
        <f>(A468&amp;Updates!N468)</f>
        <v>#VALUE!</v>
      </c>
      <c r="E468" t="e">
        <f>"\\cmfp538\"&amp;Updates!N468&amp;"$"</f>
        <v>#VALUE!</v>
      </c>
    </row>
    <row r="469" spans="1:5">
      <c r="A469" t="s">
        <v>31</v>
      </c>
      <c r="B469" t="e">
        <f>Updates!W469</f>
        <v>#VALUE!</v>
      </c>
      <c r="C469" s="4" t="e">
        <f t="shared" si="7"/>
        <v>#VALUE!</v>
      </c>
      <c r="D469" t="e">
        <f>(A469&amp;Updates!N469)</f>
        <v>#VALUE!</v>
      </c>
      <c r="E469" t="e">
        <f>"\\cmfp538\"&amp;Updates!N469&amp;"$"</f>
        <v>#VALUE!</v>
      </c>
    </row>
    <row r="470" spans="1:5">
      <c r="A470" t="s">
        <v>31</v>
      </c>
      <c r="B470" t="e">
        <f>Updates!W470</f>
        <v>#VALUE!</v>
      </c>
      <c r="C470" s="4" t="e">
        <f t="shared" si="7"/>
        <v>#VALUE!</v>
      </c>
      <c r="D470" t="e">
        <f>(A470&amp;Updates!N470)</f>
        <v>#VALUE!</v>
      </c>
      <c r="E470" t="e">
        <f>"\\cmfp538\"&amp;Updates!N470&amp;"$"</f>
        <v>#VALUE!</v>
      </c>
    </row>
    <row r="471" spans="1:5">
      <c r="A471" t="s">
        <v>31</v>
      </c>
      <c r="B471" t="e">
        <f>Updates!W471</f>
        <v>#VALUE!</v>
      </c>
      <c r="C471" s="4" t="e">
        <f t="shared" si="7"/>
        <v>#VALUE!</v>
      </c>
      <c r="D471" t="e">
        <f>(A471&amp;Updates!N471)</f>
        <v>#VALUE!</v>
      </c>
      <c r="E471" t="e">
        <f>"\\cmfp538\"&amp;Updates!N471&amp;"$"</f>
        <v>#VALUE!</v>
      </c>
    </row>
    <row r="472" spans="1:5">
      <c r="A472" t="s">
        <v>31</v>
      </c>
      <c r="B472" t="e">
        <f>Updates!W472</f>
        <v>#VALUE!</v>
      </c>
      <c r="C472" s="4" t="e">
        <f t="shared" si="7"/>
        <v>#VALUE!</v>
      </c>
      <c r="D472" t="e">
        <f>(A472&amp;Updates!N472)</f>
        <v>#VALUE!</v>
      </c>
      <c r="E472" t="e">
        <f>"\\cmfp538\"&amp;Updates!N472&amp;"$"</f>
        <v>#VALUE!</v>
      </c>
    </row>
    <row r="473" spans="1:5">
      <c r="A473" t="s">
        <v>31</v>
      </c>
      <c r="B473" t="e">
        <f>Updates!W473</f>
        <v>#VALUE!</v>
      </c>
      <c r="C473" s="4" t="e">
        <f t="shared" si="7"/>
        <v>#VALUE!</v>
      </c>
      <c r="D473" t="e">
        <f>(A473&amp;Updates!N473)</f>
        <v>#VALUE!</v>
      </c>
      <c r="E473" t="e">
        <f>"\\cmfp538\"&amp;Updates!N473&amp;"$"</f>
        <v>#VALUE!</v>
      </c>
    </row>
    <row r="474" spans="1:5">
      <c r="A474" t="s">
        <v>31</v>
      </c>
      <c r="B474" t="e">
        <f>Updates!W474</f>
        <v>#VALUE!</v>
      </c>
      <c r="C474" s="4" t="e">
        <f t="shared" si="7"/>
        <v>#VALUE!</v>
      </c>
      <c r="D474" t="e">
        <f>(A474&amp;Updates!N474)</f>
        <v>#VALUE!</v>
      </c>
      <c r="E474" t="e">
        <f>"\\cmfp538\"&amp;Updates!N474&amp;"$"</f>
        <v>#VALUE!</v>
      </c>
    </row>
    <row r="475" spans="1:5">
      <c r="A475" t="s">
        <v>31</v>
      </c>
      <c r="B475" t="e">
        <f>Updates!W475</f>
        <v>#VALUE!</v>
      </c>
      <c r="C475" s="4" t="e">
        <f t="shared" si="7"/>
        <v>#VALUE!</v>
      </c>
      <c r="D475" t="e">
        <f>(A475&amp;Updates!N475)</f>
        <v>#VALUE!</v>
      </c>
      <c r="E475" t="e">
        <f>"\\cmfp538\"&amp;Updates!N475&amp;"$"</f>
        <v>#VALUE!</v>
      </c>
    </row>
    <row r="476" spans="1:5">
      <c r="A476" t="s">
        <v>31</v>
      </c>
      <c r="B476" t="e">
        <f>Updates!W476</f>
        <v>#VALUE!</v>
      </c>
      <c r="C476" s="4" t="e">
        <f t="shared" si="7"/>
        <v>#VALUE!</v>
      </c>
      <c r="D476" t="e">
        <f>(A476&amp;Updates!N476)</f>
        <v>#VALUE!</v>
      </c>
      <c r="E476" t="e">
        <f>"\\cmfp538\"&amp;Updates!N476&amp;"$"</f>
        <v>#VALUE!</v>
      </c>
    </row>
    <row r="477" spans="1:5">
      <c r="A477" t="s">
        <v>31</v>
      </c>
      <c r="B477" t="e">
        <f>Updates!W477</f>
        <v>#VALUE!</v>
      </c>
      <c r="C477" s="4" t="e">
        <f t="shared" si="7"/>
        <v>#VALUE!</v>
      </c>
      <c r="D477" t="e">
        <f>(A477&amp;Updates!N477)</f>
        <v>#VALUE!</v>
      </c>
      <c r="E477" t="e">
        <f>"\\cmfp538\"&amp;Updates!N477&amp;"$"</f>
        <v>#VALUE!</v>
      </c>
    </row>
    <row r="478" spans="1:5">
      <c r="A478" t="s">
        <v>31</v>
      </c>
      <c r="B478" t="e">
        <f>Updates!W478</f>
        <v>#VALUE!</v>
      </c>
      <c r="C478" s="4" t="e">
        <f t="shared" si="7"/>
        <v>#VALUE!</v>
      </c>
      <c r="D478" t="e">
        <f>(A478&amp;Updates!N478)</f>
        <v>#VALUE!</v>
      </c>
      <c r="E478" t="e">
        <f>"\\cmfp538\"&amp;Updates!N478&amp;"$"</f>
        <v>#VALUE!</v>
      </c>
    </row>
    <row r="479" spans="1:5">
      <c r="A479" t="s">
        <v>31</v>
      </c>
      <c r="B479" t="e">
        <f>Updates!W479</f>
        <v>#VALUE!</v>
      </c>
      <c r="C479" s="4" t="e">
        <f t="shared" si="7"/>
        <v>#VALUE!</v>
      </c>
      <c r="D479" t="e">
        <f>(A479&amp;Updates!N479)</f>
        <v>#VALUE!</v>
      </c>
      <c r="E479" t="e">
        <f>"\\cmfp538\"&amp;Updates!N479&amp;"$"</f>
        <v>#VALUE!</v>
      </c>
    </row>
    <row r="480" spans="1:5">
      <c r="A480" t="s">
        <v>31</v>
      </c>
      <c r="B480" t="e">
        <f>Updates!W480</f>
        <v>#VALUE!</v>
      </c>
      <c r="C480" s="4" t="e">
        <f t="shared" si="7"/>
        <v>#VALUE!</v>
      </c>
      <c r="D480" t="e">
        <f>(A480&amp;Updates!N480)</f>
        <v>#VALUE!</v>
      </c>
      <c r="E480" t="e">
        <f>"\\cmfp538\"&amp;Updates!N480&amp;"$"</f>
        <v>#VALUE!</v>
      </c>
    </row>
    <row r="481" spans="1:5">
      <c r="A481" t="s">
        <v>31</v>
      </c>
      <c r="B481" t="e">
        <f>Updates!W481</f>
        <v>#VALUE!</v>
      </c>
      <c r="C481" s="4" t="e">
        <f t="shared" si="7"/>
        <v>#VALUE!</v>
      </c>
      <c r="D481" t="e">
        <f>(A481&amp;Updates!N481)</f>
        <v>#VALUE!</v>
      </c>
      <c r="E481" t="e">
        <f>"\\cmfp538\"&amp;Updates!N481&amp;"$"</f>
        <v>#VALUE!</v>
      </c>
    </row>
    <row r="482" spans="1:5">
      <c r="A482" t="s">
        <v>31</v>
      </c>
      <c r="B482" t="e">
        <f>Updates!W482</f>
        <v>#VALUE!</v>
      </c>
      <c r="C482" s="4" t="e">
        <f t="shared" si="7"/>
        <v>#VALUE!</v>
      </c>
      <c r="D482" t="e">
        <f>(A482&amp;Updates!N482)</f>
        <v>#VALUE!</v>
      </c>
      <c r="E482" t="e">
        <f>"\\cmfp538\"&amp;Updates!N482&amp;"$"</f>
        <v>#VALUE!</v>
      </c>
    </row>
    <row r="483" spans="1:5">
      <c r="A483" t="s">
        <v>31</v>
      </c>
      <c r="B483" t="e">
        <f>Updates!W483</f>
        <v>#VALUE!</v>
      </c>
      <c r="C483" s="4" t="e">
        <f t="shared" si="7"/>
        <v>#VALUE!</v>
      </c>
      <c r="D483" t="e">
        <f>(A483&amp;Updates!N483)</f>
        <v>#VALUE!</v>
      </c>
      <c r="E483" t="e">
        <f>"\\cmfp538\"&amp;Updates!N483&amp;"$"</f>
        <v>#VALUE!</v>
      </c>
    </row>
    <row r="484" spans="1:5">
      <c r="A484" t="s">
        <v>31</v>
      </c>
      <c r="B484" t="e">
        <f>Updates!W484</f>
        <v>#VALUE!</v>
      </c>
      <c r="C484" s="4" t="e">
        <f t="shared" si="7"/>
        <v>#VALUE!</v>
      </c>
      <c r="D484" t="e">
        <f>(A484&amp;Updates!N484)</f>
        <v>#VALUE!</v>
      </c>
      <c r="E484" t="e">
        <f>"\\cmfp538\"&amp;Updates!N484&amp;"$"</f>
        <v>#VALUE!</v>
      </c>
    </row>
    <row r="485" spans="1:5">
      <c r="A485" t="s">
        <v>31</v>
      </c>
      <c r="B485" t="e">
        <f>Updates!W485</f>
        <v>#VALUE!</v>
      </c>
      <c r="C485" s="4" t="e">
        <f t="shared" si="7"/>
        <v>#VALUE!</v>
      </c>
      <c r="D485" t="e">
        <f>(A485&amp;Updates!N485)</f>
        <v>#VALUE!</v>
      </c>
      <c r="E485" t="e">
        <f>"\\cmfp538\"&amp;Updates!N485&amp;"$"</f>
        <v>#VALUE!</v>
      </c>
    </row>
    <row r="486" spans="1:5">
      <c r="A486" t="s">
        <v>31</v>
      </c>
      <c r="B486" t="e">
        <f>Updates!W486</f>
        <v>#VALUE!</v>
      </c>
      <c r="C486" s="4" t="e">
        <f t="shared" si="7"/>
        <v>#VALUE!</v>
      </c>
      <c r="D486" t="e">
        <f>(A486&amp;Updates!N486)</f>
        <v>#VALUE!</v>
      </c>
      <c r="E486" t="e">
        <f>"\\cmfp538\"&amp;Updates!N486&amp;"$"</f>
        <v>#VALUE!</v>
      </c>
    </row>
    <row r="487" spans="1:5">
      <c r="A487" t="s">
        <v>31</v>
      </c>
      <c r="B487" t="e">
        <f>Updates!W487</f>
        <v>#VALUE!</v>
      </c>
      <c r="C487" s="4" t="e">
        <f t="shared" si="7"/>
        <v>#VALUE!</v>
      </c>
      <c r="D487" t="e">
        <f>(A487&amp;Updates!N487)</f>
        <v>#VALUE!</v>
      </c>
      <c r="E487" t="e">
        <f>"\\cmfp538\"&amp;Updates!N487&amp;"$"</f>
        <v>#VALUE!</v>
      </c>
    </row>
    <row r="488" spans="1:5">
      <c r="A488" t="s">
        <v>31</v>
      </c>
      <c r="B488" t="e">
        <f>Updates!W488</f>
        <v>#VALUE!</v>
      </c>
      <c r="C488" s="4" t="e">
        <f t="shared" si="7"/>
        <v>#VALUE!</v>
      </c>
      <c r="D488" t="e">
        <f>(A488&amp;Updates!N488)</f>
        <v>#VALUE!</v>
      </c>
      <c r="E488" t="e">
        <f>"\\cmfp538\"&amp;Updates!N488&amp;"$"</f>
        <v>#VALUE!</v>
      </c>
    </row>
    <row r="489" spans="1:5">
      <c r="A489" t="s">
        <v>31</v>
      </c>
      <c r="B489" t="e">
        <f>Updates!W489</f>
        <v>#VALUE!</v>
      </c>
      <c r="C489" s="4" t="e">
        <f t="shared" si="7"/>
        <v>#VALUE!</v>
      </c>
      <c r="D489" t="e">
        <f>(A489&amp;Updates!N489)</f>
        <v>#VALUE!</v>
      </c>
      <c r="E489" t="e">
        <f>"\\cmfp538\"&amp;Updates!N489&amp;"$"</f>
        <v>#VALUE!</v>
      </c>
    </row>
    <row r="490" spans="1:5">
      <c r="A490" t="s">
        <v>31</v>
      </c>
      <c r="B490" t="e">
        <f>Updates!W490</f>
        <v>#VALUE!</v>
      </c>
      <c r="C490" s="4" t="e">
        <f t="shared" si="7"/>
        <v>#VALUE!</v>
      </c>
      <c r="D490" t="e">
        <f>(A490&amp;Updates!N490)</f>
        <v>#VALUE!</v>
      </c>
      <c r="E490" t="e">
        <f>"\\cmfp538\"&amp;Updates!N490&amp;"$"</f>
        <v>#VALUE!</v>
      </c>
    </row>
    <row r="491" spans="1:5">
      <c r="A491" t="s">
        <v>31</v>
      </c>
      <c r="B491" t="e">
        <f>Updates!W491</f>
        <v>#VALUE!</v>
      </c>
      <c r="C491" s="4" t="e">
        <f t="shared" si="7"/>
        <v>#VALUE!</v>
      </c>
      <c r="D491" t="e">
        <f>(A491&amp;Updates!N491)</f>
        <v>#VALUE!</v>
      </c>
      <c r="E491" t="e">
        <f>"\\cmfp538\"&amp;Updates!N491&amp;"$"</f>
        <v>#VALUE!</v>
      </c>
    </row>
    <row r="492" spans="1:5">
      <c r="A492" t="s">
        <v>31</v>
      </c>
      <c r="B492" t="e">
        <f>Updates!W492</f>
        <v>#VALUE!</v>
      </c>
      <c r="C492" s="4" t="e">
        <f t="shared" si="7"/>
        <v>#VALUE!</v>
      </c>
      <c r="D492" t="e">
        <f>(A492&amp;Updates!N492)</f>
        <v>#VALUE!</v>
      </c>
      <c r="E492" t="e">
        <f>"\\cmfp538\"&amp;Updates!N492&amp;"$"</f>
        <v>#VALUE!</v>
      </c>
    </row>
    <row r="493" spans="1:5">
      <c r="A493" t="s">
        <v>31</v>
      </c>
      <c r="B493" t="e">
        <f>Updates!W493</f>
        <v>#VALUE!</v>
      </c>
      <c r="C493" s="4" t="e">
        <f t="shared" si="7"/>
        <v>#VALUE!</v>
      </c>
      <c r="D493" t="e">
        <f>(A493&amp;Updates!N493)</f>
        <v>#VALUE!</v>
      </c>
      <c r="E493" t="e">
        <f>"\\cmfp538\"&amp;Updates!N493&amp;"$"</f>
        <v>#VALUE!</v>
      </c>
    </row>
    <row r="494" spans="1:5">
      <c r="A494" t="s">
        <v>31</v>
      </c>
      <c r="B494" t="e">
        <f>Updates!W494</f>
        <v>#VALUE!</v>
      </c>
      <c r="C494" s="4" t="e">
        <f t="shared" si="7"/>
        <v>#VALUE!</v>
      </c>
      <c r="D494" t="e">
        <f>(A494&amp;Updates!N494)</f>
        <v>#VALUE!</v>
      </c>
      <c r="E494" t="e">
        <f>"\\cmfp538\"&amp;Updates!N494&amp;"$"</f>
        <v>#VALUE!</v>
      </c>
    </row>
    <row r="495" spans="1:5">
      <c r="A495" t="s">
        <v>31</v>
      </c>
      <c r="B495" t="e">
        <f>Updates!W495</f>
        <v>#VALUE!</v>
      </c>
      <c r="C495" s="4" t="e">
        <f t="shared" si="7"/>
        <v>#VALUE!</v>
      </c>
      <c r="D495" t="e">
        <f>(A495&amp;Updates!N495)</f>
        <v>#VALUE!</v>
      </c>
      <c r="E495" t="e">
        <f>"\\cmfp538\"&amp;Updates!N495&amp;"$"</f>
        <v>#VALUE!</v>
      </c>
    </row>
    <row r="496" spans="1:5">
      <c r="A496" t="s">
        <v>31</v>
      </c>
      <c r="B496" t="e">
        <f>Updates!W496</f>
        <v>#VALUE!</v>
      </c>
      <c r="C496" s="4" t="e">
        <f t="shared" si="7"/>
        <v>#VALUE!</v>
      </c>
      <c r="D496" t="e">
        <f>(A496&amp;Updates!N496)</f>
        <v>#VALUE!</v>
      </c>
      <c r="E496" t="e">
        <f>"\\cmfp538\"&amp;Updates!N496&amp;"$"</f>
        <v>#VALUE!</v>
      </c>
    </row>
    <row r="497" spans="1:5">
      <c r="A497" t="s">
        <v>31</v>
      </c>
      <c r="B497" t="e">
        <f>Updates!W497</f>
        <v>#VALUE!</v>
      </c>
      <c r="C497" s="4" t="e">
        <f t="shared" si="7"/>
        <v>#VALUE!</v>
      </c>
      <c r="D497" t="e">
        <f>(A497&amp;Updates!N497)</f>
        <v>#VALUE!</v>
      </c>
      <c r="E497" t="e">
        <f>"\\cmfp538\"&amp;Updates!N497&amp;"$"</f>
        <v>#VALUE!</v>
      </c>
    </row>
    <row r="498" spans="1:5">
      <c r="A498" t="s">
        <v>31</v>
      </c>
      <c r="B498" t="e">
        <f>Updates!W498</f>
        <v>#VALUE!</v>
      </c>
      <c r="C498" s="4" t="e">
        <f t="shared" si="7"/>
        <v>#VALUE!</v>
      </c>
      <c r="D498" t="e">
        <f>(A498&amp;Updates!N498)</f>
        <v>#VALUE!</v>
      </c>
      <c r="E498" t="e">
        <f>"\\cmfp538\"&amp;Updates!N498&amp;"$"</f>
        <v>#VALUE!</v>
      </c>
    </row>
    <row r="499" spans="1:5">
      <c r="A499" t="s">
        <v>31</v>
      </c>
      <c r="B499" t="e">
        <f>Updates!W499</f>
        <v>#VALUE!</v>
      </c>
      <c r="C499" s="4" t="e">
        <f t="shared" si="7"/>
        <v>#VALUE!</v>
      </c>
      <c r="D499" t="e">
        <f>(A499&amp;Updates!N499)</f>
        <v>#VALUE!</v>
      </c>
      <c r="E499" t="e">
        <f>"\\cmfp538\"&amp;Updates!N499&amp;"$"</f>
        <v>#VALUE!</v>
      </c>
    </row>
    <row r="500" spans="1:5">
      <c r="A500" t="s">
        <v>31</v>
      </c>
      <c r="B500" t="e">
        <f>Updates!W500</f>
        <v>#VALUE!</v>
      </c>
      <c r="C500" s="4" t="e">
        <f t="shared" si="7"/>
        <v>#VALUE!</v>
      </c>
      <c r="D500" t="e">
        <f>(A500&amp;Updates!N500)</f>
        <v>#VALUE!</v>
      </c>
      <c r="E500" t="e">
        <f>"\\cmfp538\"&amp;Updates!N500&amp;"$"</f>
        <v>#VALUE!</v>
      </c>
    </row>
    <row r="501" spans="1:5">
      <c r="A501" t="s">
        <v>31</v>
      </c>
      <c r="B501" t="e">
        <f>Updates!W501</f>
        <v>#VALUE!</v>
      </c>
      <c r="C501" s="4" t="e">
        <f t="shared" si="7"/>
        <v>#VALUE!</v>
      </c>
      <c r="D501" t="e">
        <f>(A501&amp;Updates!N501)</f>
        <v>#VALUE!</v>
      </c>
      <c r="E501" t="e">
        <f>"\\cmfp538\"&amp;Updates!N501&amp;"$"</f>
        <v>#VALUE!</v>
      </c>
    </row>
    <row r="502" spans="1:5">
      <c r="A502" t="s">
        <v>31</v>
      </c>
      <c r="B502" t="e">
        <f>Updates!W502</f>
        <v>#VALUE!</v>
      </c>
      <c r="C502" s="4" t="e">
        <f t="shared" si="7"/>
        <v>#VALUE!</v>
      </c>
      <c r="D502" t="e">
        <f>(A502&amp;Updates!N502)</f>
        <v>#VALUE!</v>
      </c>
      <c r="E502" t="e">
        <f>"\\cmfp538\"&amp;Updates!N502&amp;"$"</f>
        <v>#VALUE!</v>
      </c>
    </row>
    <row r="503" spans="1:5">
      <c r="A503" t="s">
        <v>31</v>
      </c>
      <c r="B503" t="e">
        <f>Updates!W503</f>
        <v>#VALUE!</v>
      </c>
      <c r="C503" s="4" t="e">
        <f t="shared" si="7"/>
        <v>#VALUE!</v>
      </c>
      <c r="D503" t="e">
        <f>(A503&amp;Updates!N503)</f>
        <v>#VALUE!</v>
      </c>
      <c r="E503" t="e">
        <f>"\\cmfp538\"&amp;Updates!N503&amp;"$"</f>
        <v>#VALUE!</v>
      </c>
    </row>
    <row r="504" spans="1:5">
      <c r="A504" t="s">
        <v>31</v>
      </c>
      <c r="B504" t="e">
        <f>Updates!W504</f>
        <v>#VALUE!</v>
      </c>
      <c r="C504" s="4" t="e">
        <f t="shared" si="7"/>
        <v>#VALUE!</v>
      </c>
      <c r="D504" t="e">
        <f>(A504&amp;Updates!N504)</f>
        <v>#VALUE!</v>
      </c>
      <c r="E504" t="e">
        <f>"\\cmfp538\"&amp;Updates!N504&amp;"$"</f>
        <v>#VALUE!</v>
      </c>
    </row>
    <row r="505" spans="1:5">
      <c r="A505" t="s">
        <v>31</v>
      </c>
      <c r="B505" t="e">
        <f>Updates!W505</f>
        <v>#VALUE!</v>
      </c>
      <c r="C505" s="4" t="e">
        <f t="shared" si="7"/>
        <v>#VALUE!</v>
      </c>
      <c r="D505" t="e">
        <f>(A505&amp;Updates!N505)</f>
        <v>#VALUE!</v>
      </c>
      <c r="E505" t="e">
        <f>"\\cmfp538\"&amp;Updates!N505&amp;"$"</f>
        <v>#VALUE!</v>
      </c>
    </row>
    <row r="506" spans="1:5">
      <c r="A506" t="s">
        <v>31</v>
      </c>
      <c r="B506" t="e">
        <f>Updates!W506</f>
        <v>#VALUE!</v>
      </c>
      <c r="C506" s="4" t="e">
        <f t="shared" si="7"/>
        <v>#VALUE!</v>
      </c>
      <c r="D506" t="e">
        <f>(A506&amp;Updates!N506)</f>
        <v>#VALUE!</v>
      </c>
      <c r="E506" t="e">
        <f>"\\cmfp538\"&amp;Updates!N506&amp;"$"</f>
        <v>#VALUE!</v>
      </c>
    </row>
    <row r="507" spans="1:5">
      <c r="A507" t="s">
        <v>31</v>
      </c>
      <c r="B507" t="e">
        <f>Updates!W507</f>
        <v>#VALUE!</v>
      </c>
      <c r="C507" s="4" t="e">
        <f t="shared" si="7"/>
        <v>#VALUE!</v>
      </c>
      <c r="D507" t="e">
        <f>(A507&amp;Updates!N507)</f>
        <v>#VALUE!</v>
      </c>
      <c r="E507" t="e">
        <f>"\\cmfp538\"&amp;Updates!N507&amp;"$"</f>
        <v>#VALUE!</v>
      </c>
    </row>
    <row r="508" spans="1:5">
      <c r="A508" t="s">
        <v>31</v>
      </c>
      <c r="B508" t="e">
        <f>Updates!W508</f>
        <v>#VALUE!</v>
      </c>
      <c r="C508" s="4" t="e">
        <f t="shared" si="7"/>
        <v>#VALUE!</v>
      </c>
      <c r="D508" t="e">
        <f>(A508&amp;Updates!N508)</f>
        <v>#VALUE!</v>
      </c>
      <c r="E508" t="e">
        <f>"\\cmfp538\"&amp;Updates!N508&amp;"$"</f>
        <v>#VALUE!</v>
      </c>
    </row>
    <row r="509" spans="1:5">
      <c r="A509" t="s">
        <v>31</v>
      </c>
      <c r="B509" t="e">
        <f>Updates!W509</f>
        <v>#VALUE!</v>
      </c>
      <c r="C509" s="4" t="e">
        <f t="shared" si="7"/>
        <v>#VALUE!</v>
      </c>
      <c r="D509" t="e">
        <f>(A509&amp;Updates!N509)</f>
        <v>#VALUE!</v>
      </c>
      <c r="E509" t="e">
        <f>"\\cmfp538\"&amp;Updates!N509&amp;"$"</f>
        <v>#VALUE!</v>
      </c>
    </row>
    <row r="510" spans="1:5">
      <c r="A510" t="s">
        <v>31</v>
      </c>
      <c r="B510" t="e">
        <f>Updates!W510</f>
        <v>#VALUE!</v>
      </c>
      <c r="C510" s="4" t="e">
        <f t="shared" si="7"/>
        <v>#VALUE!</v>
      </c>
      <c r="D510" t="e">
        <f>(A510&amp;Updates!N510)</f>
        <v>#VALUE!</v>
      </c>
      <c r="E510" t="e">
        <f>"\\cmfp538\"&amp;Updates!N510&amp;"$"</f>
        <v>#VALUE!</v>
      </c>
    </row>
    <row r="511" spans="1:5">
      <c r="A511" t="s">
        <v>31</v>
      </c>
      <c r="B511" t="e">
        <f>Updates!W511</f>
        <v>#VALUE!</v>
      </c>
      <c r="C511" s="4" t="e">
        <f t="shared" si="7"/>
        <v>#VALUE!</v>
      </c>
      <c r="D511" t="e">
        <f>(A511&amp;Updates!N511)</f>
        <v>#VALUE!</v>
      </c>
      <c r="E511" t="e">
        <f>"\\cmfp538\"&amp;Updates!N511&amp;"$"</f>
        <v>#VALUE!</v>
      </c>
    </row>
    <row r="512" spans="1:5">
      <c r="A512" t="s">
        <v>31</v>
      </c>
      <c r="B512" t="e">
        <f>Updates!W512</f>
        <v>#VALUE!</v>
      </c>
      <c r="C512" s="4" t="e">
        <f t="shared" si="7"/>
        <v>#VALUE!</v>
      </c>
      <c r="D512" t="e">
        <f>(A512&amp;Updates!N512)</f>
        <v>#VALUE!</v>
      </c>
      <c r="E512" t="e">
        <f>"\\cmfp538\"&amp;Updates!N512&amp;"$"</f>
        <v>#VALUE!</v>
      </c>
    </row>
    <row r="513" spans="1:5">
      <c r="A513" t="s">
        <v>31</v>
      </c>
      <c r="B513" t="e">
        <f>Updates!W513</f>
        <v>#VALUE!</v>
      </c>
      <c r="C513" s="4" t="e">
        <f t="shared" si="7"/>
        <v>#VALUE!</v>
      </c>
      <c r="D513" t="e">
        <f>(A513&amp;Updates!N513)</f>
        <v>#VALUE!</v>
      </c>
      <c r="E513" t="e">
        <f>"\\cmfp538\"&amp;Updates!N513&amp;"$"</f>
        <v>#VALUE!</v>
      </c>
    </row>
    <row r="514" spans="1:5">
      <c r="A514" t="s">
        <v>31</v>
      </c>
      <c r="B514" t="e">
        <f>Updates!W514</f>
        <v>#VALUE!</v>
      </c>
      <c r="C514" s="4" t="e">
        <f t="shared" si="7"/>
        <v>#VALUE!</v>
      </c>
      <c r="D514" t="e">
        <f>(A514&amp;Updates!N514)</f>
        <v>#VALUE!</v>
      </c>
      <c r="E514" t="e">
        <f>"\\cmfp538\"&amp;Updates!N514&amp;"$"</f>
        <v>#VALUE!</v>
      </c>
    </row>
    <row r="515" spans="1:5">
      <c r="A515" t="s">
        <v>31</v>
      </c>
      <c r="B515" t="e">
        <f>Updates!W515</f>
        <v>#VALUE!</v>
      </c>
      <c r="C515" s="4" t="e">
        <f t="shared" ref="C515:C578" si="8">IF(B515&gt;0,A515)</f>
        <v>#VALUE!</v>
      </c>
      <c r="D515" t="e">
        <f>(A515&amp;Updates!N515)</f>
        <v>#VALUE!</v>
      </c>
      <c r="E515" t="e">
        <f>"\\cmfp538\"&amp;Updates!N515&amp;"$"</f>
        <v>#VALUE!</v>
      </c>
    </row>
    <row r="516" spans="1:5">
      <c r="A516" t="s">
        <v>31</v>
      </c>
      <c r="B516" t="e">
        <f>Updates!W516</f>
        <v>#VALUE!</v>
      </c>
      <c r="C516" s="4" t="e">
        <f t="shared" si="8"/>
        <v>#VALUE!</v>
      </c>
      <c r="D516" t="e">
        <f>(A516&amp;Updates!N516)</f>
        <v>#VALUE!</v>
      </c>
      <c r="E516" t="e">
        <f>"\\cmfp538\"&amp;Updates!N516&amp;"$"</f>
        <v>#VALUE!</v>
      </c>
    </row>
    <row r="517" spans="1:5">
      <c r="A517" t="s">
        <v>31</v>
      </c>
      <c r="B517" t="e">
        <f>Updates!W517</f>
        <v>#VALUE!</v>
      </c>
      <c r="C517" s="4" t="e">
        <f t="shared" si="8"/>
        <v>#VALUE!</v>
      </c>
      <c r="D517" t="e">
        <f>(A517&amp;Updates!N517)</f>
        <v>#VALUE!</v>
      </c>
      <c r="E517" t="e">
        <f>"\\cmfp538\"&amp;Updates!N517&amp;"$"</f>
        <v>#VALUE!</v>
      </c>
    </row>
    <row r="518" spans="1:5">
      <c r="A518" t="s">
        <v>31</v>
      </c>
      <c r="B518" t="e">
        <f>Updates!W518</f>
        <v>#VALUE!</v>
      </c>
      <c r="C518" s="4" t="e">
        <f t="shared" si="8"/>
        <v>#VALUE!</v>
      </c>
      <c r="D518" t="e">
        <f>(A518&amp;Updates!N518)</f>
        <v>#VALUE!</v>
      </c>
      <c r="E518" t="e">
        <f>"\\cmfp538\"&amp;Updates!N518&amp;"$"</f>
        <v>#VALUE!</v>
      </c>
    </row>
    <row r="519" spans="1:5">
      <c r="A519" t="s">
        <v>31</v>
      </c>
      <c r="B519" t="e">
        <f>Updates!W519</f>
        <v>#VALUE!</v>
      </c>
      <c r="C519" s="4" t="e">
        <f t="shared" si="8"/>
        <v>#VALUE!</v>
      </c>
      <c r="D519" t="e">
        <f>(A519&amp;Updates!N519)</f>
        <v>#VALUE!</v>
      </c>
      <c r="E519" t="e">
        <f>"\\cmfp538\"&amp;Updates!N519&amp;"$"</f>
        <v>#VALUE!</v>
      </c>
    </row>
    <row r="520" spans="1:5">
      <c r="A520" t="s">
        <v>31</v>
      </c>
      <c r="B520" t="e">
        <f>Updates!W520</f>
        <v>#VALUE!</v>
      </c>
      <c r="C520" s="4" t="e">
        <f t="shared" si="8"/>
        <v>#VALUE!</v>
      </c>
      <c r="D520" t="e">
        <f>(A520&amp;Updates!N520)</f>
        <v>#VALUE!</v>
      </c>
      <c r="E520" t="e">
        <f>"\\cmfp538\"&amp;Updates!N520&amp;"$"</f>
        <v>#VALUE!</v>
      </c>
    </row>
    <row r="521" spans="1:5">
      <c r="A521" t="s">
        <v>31</v>
      </c>
      <c r="B521" t="e">
        <f>Updates!W521</f>
        <v>#VALUE!</v>
      </c>
      <c r="C521" s="4" t="e">
        <f t="shared" si="8"/>
        <v>#VALUE!</v>
      </c>
      <c r="D521" t="e">
        <f>(A521&amp;Updates!N521)</f>
        <v>#VALUE!</v>
      </c>
      <c r="E521" t="e">
        <f>"\\cmfp538\"&amp;Updates!N521&amp;"$"</f>
        <v>#VALUE!</v>
      </c>
    </row>
    <row r="522" spans="1:5">
      <c r="A522" t="s">
        <v>31</v>
      </c>
      <c r="B522" t="e">
        <f>Updates!W522</f>
        <v>#VALUE!</v>
      </c>
      <c r="C522" s="4" t="e">
        <f t="shared" si="8"/>
        <v>#VALUE!</v>
      </c>
      <c r="D522" t="e">
        <f>(A522&amp;Updates!N522)</f>
        <v>#VALUE!</v>
      </c>
      <c r="E522" t="e">
        <f>"\\cmfp538\"&amp;Updates!N522&amp;"$"</f>
        <v>#VALUE!</v>
      </c>
    </row>
    <row r="523" spans="1:5">
      <c r="A523" t="s">
        <v>31</v>
      </c>
      <c r="B523" t="e">
        <f>Updates!W523</f>
        <v>#VALUE!</v>
      </c>
      <c r="C523" s="4" t="e">
        <f t="shared" si="8"/>
        <v>#VALUE!</v>
      </c>
      <c r="D523" t="e">
        <f>(A523&amp;Updates!N523)</f>
        <v>#VALUE!</v>
      </c>
      <c r="E523" t="e">
        <f>"\\cmfp538\"&amp;Updates!N523&amp;"$"</f>
        <v>#VALUE!</v>
      </c>
    </row>
    <row r="524" spans="1:5">
      <c r="A524" t="s">
        <v>31</v>
      </c>
      <c r="B524" t="e">
        <f>Updates!W524</f>
        <v>#VALUE!</v>
      </c>
      <c r="C524" s="4" t="e">
        <f t="shared" si="8"/>
        <v>#VALUE!</v>
      </c>
      <c r="D524" t="e">
        <f>(A524&amp;Updates!N524)</f>
        <v>#VALUE!</v>
      </c>
      <c r="E524" t="e">
        <f>"\\cmfp538\"&amp;Updates!N524&amp;"$"</f>
        <v>#VALUE!</v>
      </c>
    </row>
    <row r="525" spans="1:5">
      <c r="A525" t="s">
        <v>31</v>
      </c>
      <c r="B525" t="e">
        <f>Updates!W525</f>
        <v>#VALUE!</v>
      </c>
      <c r="C525" s="4" t="e">
        <f t="shared" si="8"/>
        <v>#VALUE!</v>
      </c>
      <c r="D525" t="e">
        <f>(A525&amp;Updates!N525)</f>
        <v>#VALUE!</v>
      </c>
      <c r="E525" t="e">
        <f>"\\cmfp538\"&amp;Updates!N525&amp;"$"</f>
        <v>#VALUE!</v>
      </c>
    </row>
    <row r="526" spans="1:5">
      <c r="A526" t="s">
        <v>31</v>
      </c>
      <c r="B526" t="e">
        <f>Updates!W526</f>
        <v>#VALUE!</v>
      </c>
      <c r="C526" s="4" t="e">
        <f t="shared" si="8"/>
        <v>#VALUE!</v>
      </c>
      <c r="D526" t="e">
        <f>(A526&amp;Updates!N526)</f>
        <v>#VALUE!</v>
      </c>
      <c r="E526" t="e">
        <f>"\\cmfp538\"&amp;Updates!N526&amp;"$"</f>
        <v>#VALUE!</v>
      </c>
    </row>
    <row r="527" spans="1:5">
      <c r="A527" t="s">
        <v>31</v>
      </c>
      <c r="B527" t="e">
        <f>Updates!W527</f>
        <v>#VALUE!</v>
      </c>
      <c r="C527" s="4" t="e">
        <f t="shared" si="8"/>
        <v>#VALUE!</v>
      </c>
      <c r="D527" t="e">
        <f>(A527&amp;Updates!N527)</f>
        <v>#VALUE!</v>
      </c>
      <c r="E527" t="e">
        <f>"\\cmfp538\"&amp;Updates!N527&amp;"$"</f>
        <v>#VALUE!</v>
      </c>
    </row>
    <row r="528" spans="1:5">
      <c r="A528" t="s">
        <v>31</v>
      </c>
      <c r="B528" t="e">
        <f>Updates!W528</f>
        <v>#VALUE!</v>
      </c>
      <c r="C528" s="4" t="e">
        <f t="shared" si="8"/>
        <v>#VALUE!</v>
      </c>
      <c r="D528" t="e">
        <f>(A528&amp;Updates!N528)</f>
        <v>#VALUE!</v>
      </c>
      <c r="E528" t="e">
        <f>"\\cmfp538\"&amp;Updates!N528&amp;"$"</f>
        <v>#VALUE!</v>
      </c>
    </row>
    <row r="529" spans="1:5">
      <c r="A529" t="s">
        <v>31</v>
      </c>
      <c r="B529" t="e">
        <f>Updates!W529</f>
        <v>#VALUE!</v>
      </c>
      <c r="C529" s="4" t="e">
        <f t="shared" si="8"/>
        <v>#VALUE!</v>
      </c>
      <c r="D529" t="e">
        <f>(A529&amp;Updates!N529)</f>
        <v>#VALUE!</v>
      </c>
      <c r="E529" t="e">
        <f>"\\cmfp538\"&amp;Updates!N529&amp;"$"</f>
        <v>#VALUE!</v>
      </c>
    </row>
    <row r="530" spans="1:5">
      <c r="A530" t="s">
        <v>31</v>
      </c>
      <c r="B530" t="e">
        <f>Updates!W530</f>
        <v>#VALUE!</v>
      </c>
      <c r="C530" s="4" t="e">
        <f t="shared" si="8"/>
        <v>#VALUE!</v>
      </c>
      <c r="D530" t="e">
        <f>(A530&amp;Updates!N530)</f>
        <v>#VALUE!</v>
      </c>
      <c r="E530" t="e">
        <f>"\\cmfp538\"&amp;Updates!N530&amp;"$"</f>
        <v>#VALUE!</v>
      </c>
    </row>
    <row r="531" spans="1:5">
      <c r="A531" t="s">
        <v>31</v>
      </c>
      <c r="B531" t="e">
        <f>Updates!W531</f>
        <v>#VALUE!</v>
      </c>
      <c r="C531" s="4" t="e">
        <f t="shared" si="8"/>
        <v>#VALUE!</v>
      </c>
      <c r="D531" t="e">
        <f>(A531&amp;Updates!N531)</f>
        <v>#VALUE!</v>
      </c>
      <c r="E531" t="e">
        <f>"\\cmfp538\"&amp;Updates!N531&amp;"$"</f>
        <v>#VALUE!</v>
      </c>
    </row>
    <row r="532" spans="1:5">
      <c r="A532" t="s">
        <v>31</v>
      </c>
      <c r="B532" t="e">
        <f>Updates!W532</f>
        <v>#VALUE!</v>
      </c>
      <c r="C532" s="4" t="e">
        <f t="shared" si="8"/>
        <v>#VALUE!</v>
      </c>
      <c r="D532" t="e">
        <f>(A532&amp;Updates!N532)</f>
        <v>#VALUE!</v>
      </c>
      <c r="E532" t="e">
        <f>"\\cmfp538\"&amp;Updates!N532&amp;"$"</f>
        <v>#VALUE!</v>
      </c>
    </row>
    <row r="533" spans="1:5">
      <c r="A533" t="s">
        <v>31</v>
      </c>
      <c r="B533" t="e">
        <f>Updates!W533</f>
        <v>#VALUE!</v>
      </c>
      <c r="C533" s="4" t="e">
        <f t="shared" si="8"/>
        <v>#VALUE!</v>
      </c>
      <c r="D533" t="e">
        <f>(A533&amp;Updates!N533)</f>
        <v>#VALUE!</v>
      </c>
      <c r="E533" t="e">
        <f>"\\cmfp538\"&amp;Updates!N533&amp;"$"</f>
        <v>#VALUE!</v>
      </c>
    </row>
    <row r="534" spans="1:5">
      <c r="A534" t="s">
        <v>31</v>
      </c>
      <c r="B534" t="e">
        <f>Updates!W534</f>
        <v>#VALUE!</v>
      </c>
      <c r="C534" s="4" t="e">
        <f t="shared" si="8"/>
        <v>#VALUE!</v>
      </c>
      <c r="D534" t="e">
        <f>(A534&amp;Updates!N534)</f>
        <v>#VALUE!</v>
      </c>
      <c r="E534" t="e">
        <f>"\\cmfp538\"&amp;Updates!N534&amp;"$"</f>
        <v>#VALUE!</v>
      </c>
    </row>
    <row r="535" spans="1:5">
      <c r="A535" t="s">
        <v>31</v>
      </c>
      <c r="B535" t="e">
        <f>Updates!W535</f>
        <v>#VALUE!</v>
      </c>
      <c r="C535" s="4" t="e">
        <f t="shared" si="8"/>
        <v>#VALUE!</v>
      </c>
      <c r="D535" t="e">
        <f>(A535&amp;Updates!N535)</f>
        <v>#VALUE!</v>
      </c>
      <c r="E535" t="e">
        <f>"\\cmfp538\"&amp;Updates!N535&amp;"$"</f>
        <v>#VALUE!</v>
      </c>
    </row>
    <row r="536" spans="1:5">
      <c r="A536" t="s">
        <v>31</v>
      </c>
      <c r="B536" t="e">
        <f>Updates!W536</f>
        <v>#VALUE!</v>
      </c>
      <c r="C536" s="4" t="e">
        <f t="shared" si="8"/>
        <v>#VALUE!</v>
      </c>
      <c r="D536" t="e">
        <f>(A536&amp;Updates!N536)</f>
        <v>#VALUE!</v>
      </c>
      <c r="E536" t="e">
        <f>"\\cmfp538\"&amp;Updates!N536&amp;"$"</f>
        <v>#VALUE!</v>
      </c>
    </row>
    <row r="537" spans="1:5">
      <c r="A537" t="s">
        <v>31</v>
      </c>
      <c r="B537" t="e">
        <f>Updates!W537</f>
        <v>#VALUE!</v>
      </c>
      <c r="C537" s="4" t="e">
        <f t="shared" si="8"/>
        <v>#VALUE!</v>
      </c>
      <c r="D537" t="e">
        <f>(A537&amp;Updates!N537)</f>
        <v>#VALUE!</v>
      </c>
      <c r="E537" t="e">
        <f>"\\cmfp538\"&amp;Updates!N537&amp;"$"</f>
        <v>#VALUE!</v>
      </c>
    </row>
    <row r="538" spans="1:5">
      <c r="A538" t="s">
        <v>31</v>
      </c>
      <c r="B538" t="e">
        <f>Updates!W538</f>
        <v>#VALUE!</v>
      </c>
      <c r="C538" s="4" t="e">
        <f t="shared" si="8"/>
        <v>#VALUE!</v>
      </c>
      <c r="D538" t="e">
        <f>(A538&amp;Updates!N538)</f>
        <v>#VALUE!</v>
      </c>
      <c r="E538" t="e">
        <f>"\\cmfp538\"&amp;Updates!N538&amp;"$"</f>
        <v>#VALUE!</v>
      </c>
    </row>
    <row r="539" spans="1:5">
      <c r="A539" t="s">
        <v>31</v>
      </c>
      <c r="B539" t="e">
        <f>Updates!W539</f>
        <v>#VALUE!</v>
      </c>
      <c r="C539" s="4" t="e">
        <f t="shared" si="8"/>
        <v>#VALUE!</v>
      </c>
      <c r="D539" t="e">
        <f>(A539&amp;Updates!N539)</f>
        <v>#VALUE!</v>
      </c>
      <c r="E539" t="e">
        <f>"\\cmfp538\"&amp;Updates!N539&amp;"$"</f>
        <v>#VALUE!</v>
      </c>
    </row>
    <row r="540" spans="1:5">
      <c r="A540" t="s">
        <v>31</v>
      </c>
      <c r="B540" t="e">
        <f>Updates!W540</f>
        <v>#VALUE!</v>
      </c>
      <c r="C540" s="4" t="e">
        <f t="shared" si="8"/>
        <v>#VALUE!</v>
      </c>
      <c r="D540" t="e">
        <f>(A540&amp;Updates!N540)</f>
        <v>#VALUE!</v>
      </c>
      <c r="E540" t="e">
        <f>"\\cmfp538\"&amp;Updates!N540&amp;"$"</f>
        <v>#VALUE!</v>
      </c>
    </row>
    <row r="541" spans="1:5">
      <c r="A541" t="s">
        <v>31</v>
      </c>
      <c r="B541" t="e">
        <f>Updates!W541</f>
        <v>#VALUE!</v>
      </c>
      <c r="C541" s="4" t="e">
        <f t="shared" si="8"/>
        <v>#VALUE!</v>
      </c>
      <c r="D541" t="e">
        <f>(A541&amp;Updates!N541)</f>
        <v>#VALUE!</v>
      </c>
      <c r="E541" t="e">
        <f>"\\cmfp538\"&amp;Updates!N541&amp;"$"</f>
        <v>#VALUE!</v>
      </c>
    </row>
    <row r="542" spans="1:5">
      <c r="A542" t="s">
        <v>31</v>
      </c>
      <c r="B542" t="e">
        <f>Updates!W542</f>
        <v>#VALUE!</v>
      </c>
      <c r="C542" s="4" t="e">
        <f t="shared" si="8"/>
        <v>#VALUE!</v>
      </c>
      <c r="D542" t="e">
        <f>(A542&amp;Updates!N542)</f>
        <v>#VALUE!</v>
      </c>
      <c r="E542" t="e">
        <f>"\\cmfp538\"&amp;Updates!N542&amp;"$"</f>
        <v>#VALUE!</v>
      </c>
    </row>
    <row r="543" spans="1:5">
      <c r="A543" t="s">
        <v>31</v>
      </c>
      <c r="B543" t="e">
        <f>Updates!W543</f>
        <v>#VALUE!</v>
      </c>
      <c r="C543" s="4" t="e">
        <f t="shared" si="8"/>
        <v>#VALUE!</v>
      </c>
      <c r="D543" t="e">
        <f>(A543&amp;Updates!N543)</f>
        <v>#VALUE!</v>
      </c>
      <c r="E543" t="e">
        <f>"\\cmfp538\"&amp;Updates!N543&amp;"$"</f>
        <v>#VALUE!</v>
      </c>
    </row>
    <row r="544" spans="1:5">
      <c r="A544" t="s">
        <v>31</v>
      </c>
      <c r="B544" t="e">
        <f>Updates!W544</f>
        <v>#VALUE!</v>
      </c>
      <c r="C544" s="4" t="e">
        <f t="shared" si="8"/>
        <v>#VALUE!</v>
      </c>
      <c r="D544" t="e">
        <f>(A544&amp;Updates!N544)</f>
        <v>#VALUE!</v>
      </c>
      <c r="E544" t="e">
        <f>"\\cmfp538\"&amp;Updates!N544&amp;"$"</f>
        <v>#VALUE!</v>
      </c>
    </row>
    <row r="545" spans="1:5">
      <c r="A545" t="s">
        <v>31</v>
      </c>
      <c r="B545" t="e">
        <f>Updates!W545</f>
        <v>#VALUE!</v>
      </c>
      <c r="C545" s="4" t="e">
        <f t="shared" si="8"/>
        <v>#VALUE!</v>
      </c>
      <c r="D545" t="e">
        <f>(A545&amp;Updates!N545)</f>
        <v>#VALUE!</v>
      </c>
      <c r="E545" t="e">
        <f>"\\cmfp538\"&amp;Updates!N545&amp;"$"</f>
        <v>#VALUE!</v>
      </c>
    </row>
    <row r="546" spans="1:5">
      <c r="A546" t="s">
        <v>31</v>
      </c>
      <c r="B546" t="e">
        <f>Updates!W546</f>
        <v>#VALUE!</v>
      </c>
      <c r="C546" s="4" t="e">
        <f t="shared" si="8"/>
        <v>#VALUE!</v>
      </c>
      <c r="D546" t="e">
        <f>(A546&amp;Updates!N546)</f>
        <v>#VALUE!</v>
      </c>
      <c r="E546" t="e">
        <f>"\\cmfp538\"&amp;Updates!N546&amp;"$"</f>
        <v>#VALUE!</v>
      </c>
    </row>
    <row r="547" spans="1:5">
      <c r="A547" t="s">
        <v>31</v>
      </c>
      <c r="B547" t="e">
        <f>Updates!W547</f>
        <v>#VALUE!</v>
      </c>
      <c r="C547" s="4" t="e">
        <f t="shared" si="8"/>
        <v>#VALUE!</v>
      </c>
      <c r="D547" t="e">
        <f>(A547&amp;Updates!N547)</f>
        <v>#VALUE!</v>
      </c>
      <c r="E547" t="e">
        <f>"\\cmfp538\"&amp;Updates!N547&amp;"$"</f>
        <v>#VALUE!</v>
      </c>
    </row>
    <row r="548" spans="1:5">
      <c r="A548" t="s">
        <v>31</v>
      </c>
      <c r="B548" t="e">
        <f>Updates!W548</f>
        <v>#VALUE!</v>
      </c>
      <c r="C548" s="4" t="e">
        <f t="shared" si="8"/>
        <v>#VALUE!</v>
      </c>
      <c r="D548" t="e">
        <f>(A548&amp;Updates!N548)</f>
        <v>#VALUE!</v>
      </c>
      <c r="E548" t="e">
        <f>"\\cmfp538\"&amp;Updates!N548&amp;"$"</f>
        <v>#VALUE!</v>
      </c>
    </row>
    <row r="549" spans="1:5">
      <c r="A549" t="s">
        <v>31</v>
      </c>
      <c r="B549" t="e">
        <f>Updates!W549</f>
        <v>#VALUE!</v>
      </c>
      <c r="C549" s="4" t="e">
        <f t="shared" si="8"/>
        <v>#VALUE!</v>
      </c>
      <c r="D549" t="e">
        <f>(A549&amp;Updates!N549)</f>
        <v>#VALUE!</v>
      </c>
      <c r="E549" t="e">
        <f>"\\cmfp538\"&amp;Updates!N549&amp;"$"</f>
        <v>#VALUE!</v>
      </c>
    </row>
    <row r="550" spans="1:5">
      <c r="A550" t="s">
        <v>31</v>
      </c>
      <c r="B550" t="e">
        <f>Updates!W550</f>
        <v>#VALUE!</v>
      </c>
      <c r="C550" s="4" t="e">
        <f t="shared" si="8"/>
        <v>#VALUE!</v>
      </c>
      <c r="D550" t="e">
        <f>(A550&amp;Updates!N550)</f>
        <v>#VALUE!</v>
      </c>
      <c r="E550" t="e">
        <f>"\\cmfp538\"&amp;Updates!N550&amp;"$"</f>
        <v>#VALUE!</v>
      </c>
    </row>
    <row r="551" spans="1:5">
      <c r="A551" t="s">
        <v>31</v>
      </c>
      <c r="B551" t="e">
        <f>Updates!W551</f>
        <v>#VALUE!</v>
      </c>
      <c r="C551" s="4" t="e">
        <f t="shared" si="8"/>
        <v>#VALUE!</v>
      </c>
      <c r="D551" t="e">
        <f>(A551&amp;Updates!N551)</f>
        <v>#VALUE!</v>
      </c>
      <c r="E551" t="e">
        <f>"\\cmfp538\"&amp;Updates!N551&amp;"$"</f>
        <v>#VALUE!</v>
      </c>
    </row>
    <row r="552" spans="1:5">
      <c r="A552" t="s">
        <v>31</v>
      </c>
      <c r="B552" t="e">
        <f>Updates!W552</f>
        <v>#VALUE!</v>
      </c>
      <c r="C552" s="4" t="e">
        <f t="shared" si="8"/>
        <v>#VALUE!</v>
      </c>
      <c r="D552" t="e">
        <f>(A552&amp;Updates!N552)</f>
        <v>#VALUE!</v>
      </c>
      <c r="E552" t="e">
        <f>"\\cmfp538\"&amp;Updates!N552&amp;"$"</f>
        <v>#VALUE!</v>
      </c>
    </row>
    <row r="553" spans="1:5">
      <c r="A553" t="s">
        <v>31</v>
      </c>
      <c r="B553" t="e">
        <f>Updates!W553</f>
        <v>#VALUE!</v>
      </c>
      <c r="C553" s="4" t="e">
        <f t="shared" si="8"/>
        <v>#VALUE!</v>
      </c>
      <c r="D553" t="e">
        <f>(A553&amp;Updates!N553)</f>
        <v>#VALUE!</v>
      </c>
      <c r="E553" t="e">
        <f>"\\cmfp538\"&amp;Updates!N553&amp;"$"</f>
        <v>#VALUE!</v>
      </c>
    </row>
    <row r="554" spans="1:5">
      <c r="A554" t="s">
        <v>31</v>
      </c>
      <c r="B554" t="e">
        <f>Updates!W554</f>
        <v>#VALUE!</v>
      </c>
      <c r="C554" s="4" t="e">
        <f t="shared" si="8"/>
        <v>#VALUE!</v>
      </c>
      <c r="D554" t="e">
        <f>(A554&amp;Updates!N554)</f>
        <v>#VALUE!</v>
      </c>
      <c r="E554" t="e">
        <f>"\\cmfp538\"&amp;Updates!N554&amp;"$"</f>
        <v>#VALUE!</v>
      </c>
    </row>
    <row r="555" spans="1:5">
      <c r="A555" t="s">
        <v>31</v>
      </c>
      <c r="B555" t="e">
        <f>Updates!W555</f>
        <v>#VALUE!</v>
      </c>
      <c r="C555" s="4" t="e">
        <f t="shared" si="8"/>
        <v>#VALUE!</v>
      </c>
      <c r="D555" t="e">
        <f>(A555&amp;Updates!N555)</f>
        <v>#VALUE!</v>
      </c>
      <c r="E555" t="e">
        <f>"\\cmfp538\"&amp;Updates!N555&amp;"$"</f>
        <v>#VALUE!</v>
      </c>
    </row>
    <row r="556" spans="1:5">
      <c r="A556" t="s">
        <v>31</v>
      </c>
      <c r="B556" t="e">
        <f>Updates!W556</f>
        <v>#VALUE!</v>
      </c>
      <c r="C556" s="4" t="e">
        <f t="shared" si="8"/>
        <v>#VALUE!</v>
      </c>
      <c r="D556" t="e">
        <f>(A556&amp;Updates!N556)</f>
        <v>#VALUE!</v>
      </c>
      <c r="E556" t="e">
        <f>"\\cmfp538\"&amp;Updates!N556&amp;"$"</f>
        <v>#VALUE!</v>
      </c>
    </row>
    <row r="557" spans="1:5">
      <c r="A557" t="s">
        <v>31</v>
      </c>
      <c r="B557" t="e">
        <f>Updates!W557</f>
        <v>#VALUE!</v>
      </c>
      <c r="C557" s="4" t="e">
        <f t="shared" si="8"/>
        <v>#VALUE!</v>
      </c>
      <c r="D557" t="e">
        <f>(A557&amp;Updates!N557)</f>
        <v>#VALUE!</v>
      </c>
      <c r="E557" t="e">
        <f>"\\cmfp538\"&amp;Updates!N557&amp;"$"</f>
        <v>#VALUE!</v>
      </c>
    </row>
    <row r="558" spans="1:5">
      <c r="A558" t="s">
        <v>31</v>
      </c>
      <c r="B558" t="e">
        <f>Updates!W558</f>
        <v>#VALUE!</v>
      </c>
      <c r="C558" s="4" t="e">
        <f t="shared" si="8"/>
        <v>#VALUE!</v>
      </c>
      <c r="D558" t="e">
        <f>(A558&amp;Updates!N558)</f>
        <v>#VALUE!</v>
      </c>
      <c r="E558" t="e">
        <f>"\\cmfp538\"&amp;Updates!N558&amp;"$"</f>
        <v>#VALUE!</v>
      </c>
    </row>
    <row r="559" spans="1:5">
      <c r="A559" t="s">
        <v>31</v>
      </c>
      <c r="B559" t="e">
        <f>Updates!W559</f>
        <v>#VALUE!</v>
      </c>
      <c r="C559" s="4" t="e">
        <f t="shared" si="8"/>
        <v>#VALUE!</v>
      </c>
      <c r="D559" t="e">
        <f>(A559&amp;Updates!N559)</f>
        <v>#VALUE!</v>
      </c>
      <c r="E559" t="e">
        <f>"\\cmfp538\"&amp;Updates!N559&amp;"$"</f>
        <v>#VALUE!</v>
      </c>
    </row>
    <row r="560" spans="1:5">
      <c r="A560" t="s">
        <v>31</v>
      </c>
      <c r="B560" t="e">
        <f>Updates!W560</f>
        <v>#VALUE!</v>
      </c>
      <c r="C560" s="4" t="e">
        <f t="shared" si="8"/>
        <v>#VALUE!</v>
      </c>
      <c r="D560" t="e">
        <f>(A560&amp;Updates!N560)</f>
        <v>#VALUE!</v>
      </c>
      <c r="E560" t="e">
        <f>"\\cmfp538\"&amp;Updates!N560&amp;"$"</f>
        <v>#VALUE!</v>
      </c>
    </row>
    <row r="561" spans="1:5">
      <c r="A561" t="s">
        <v>31</v>
      </c>
      <c r="B561" t="e">
        <f>Updates!W561</f>
        <v>#VALUE!</v>
      </c>
      <c r="C561" s="4" t="e">
        <f t="shared" si="8"/>
        <v>#VALUE!</v>
      </c>
      <c r="D561" t="e">
        <f>(A561&amp;Updates!N561)</f>
        <v>#VALUE!</v>
      </c>
      <c r="E561" t="e">
        <f>"\\cmfp538\"&amp;Updates!N561&amp;"$"</f>
        <v>#VALUE!</v>
      </c>
    </row>
    <row r="562" spans="1:5">
      <c r="A562" t="s">
        <v>31</v>
      </c>
      <c r="B562" t="e">
        <f>Updates!W562</f>
        <v>#VALUE!</v>
      </c>
      <c r="C562" s="4" t="e">
        <f t="shared" si="8"/>
        <v>#VALUE!</v>
      </c>
      <c r="D562" t="e">
        <f>(A562&amp;Updates!N562)</f>
        <v>#VALUE!</v>
      </c>
      <c r="E562" t="e">
        <f>"\\cmfp538\"&amp;Updates!N562&amp;"$"</f>
        <v>#VALUE!</v>
      </c>
    </row>
    <row r="563" spans="1:5">
      <c r="A563" t="s">
        <v>31</v>
      </c>
      <c r="B563" t="e">
        <f>Updates!W563</f>
        <v>#VALUE!</v>
      </c>
      <c r="C563" s="4" t="e">
        <f t="shared" si="8"/>
        <v>#VALUE!</v>
      </c>
      <c r="D563" t="e">
        <f>(A563&amp;Updates!N563)</f>
        <v>#VALUE!</v>
      </c>
      <c r="E563" t="e">
        <f>"\\cmfp538\"&amp;Updates!N563&amp;"$"</f>
        <v>#VALUE!</v>
      </c>
    </row>
    <row r="564" spans="1:5">
      <c r="A564" t="s">
        <v>31</v>
      </c>
      <c r="B564" t="e">
        <f>Updates!W564</f>
        <v>#VALUE!</v>
      </c>
      <c r="C564" s="4" t="e">
        <f t="shared" si="8"/>
        <v>#VALUE!</v>
      </c>
      <c r="D564" t="e">
        <f>(A564&amp;Updates!N564)</f>
        <v>#VALUE!</v>
      </c>
      <c r="E564" t="e">
        <f>"\\cmfp538\"&amp;Updates!N564&amp;"$"</f>
        <v>#VALUE!</v>
      </c>
    </row>
    <row r="565" spans="1:5">
      <c r="A565" t="s">
        <v>31</v>
      </c>
      <c r="B565" t="e">
        <f>Updates!W565</f>
        <v>#VALUE!</v>
      </c>
      <c r="C565" s="4" t="e">
        <f t="shared" si="8"/>
        <v>#VALUE!</v>
      </c>
      <c r="D565" t="e">
        <f>(A565&amp;Updates!N565)</f>
        <v>#VALUE!</v>
      </c>
      <c r="E565" t="e">
        <f>"\\cmfp538\"&amp;Updates!N565&amp;"$"</f>
        <v>#VALUE!</v>
      </c>
    </row>
    <row r="566" spans="1:5">
      <c r="A566" t="s">
        <v>31</v>
      </c>
      <c r="B566" t="e">
        <f>Updates!W566</f>
        <v>#VALUE!</v>
      </c>
      <c r="C566" s="4" t="e">
        <f t="shared" si="8"/>
        <v>#VALUE!</v>
      </c>
      <c r="D566" t="e">
        <f>(A566&amp;Updates!N566)</f>
        <v>#VALUE!</v>
      </c>
      <c r="E566" t="e">
        <f>"\\cmfp538\"&amp;Updates!N566&amp;"$"</f>
        <v>#VALUE!</v>
      </c>
    </row>
    <row r="567" spans="1:5">
      <c r="A567" t="s">
        <v>31</v>
      </c>
      <c r="B567" t="e">
        <f>Updates!W567</f>
        <v>#VALUE!</v>
      </c>
      <c r="C567" s="4" t="e">
        <f t="shared" si="8"/>
        <v>#VALUE!</v>
      </c>
      <c r="D567" t="e">
        <f>(A567&amp;Updates!N567)</f>
        <v>#VALUE!</v>
      </c>
      <c r="E567" t="e">
        <f>"\\cmfp538\"&amp;Updates!N567&amp;"$"</f>
        <v>#VALUE!</v>
      </c>
    </row>
    <row r="568" spans="1:5">
      <c r="A568" t="s">
        <v>31</v>
      </c>
      <c r="B568" t="e">
        <f>Updates!W568</f>
        <v>#VALUE!</v>
      </c>
      <c r="C568" s="4" t="e">
        <f t="shared" si="8"/>
        <v>#VALUE!</v>
      </c>
      <c r="D568" t="e">
        <f>(A568&amp;Updates!N568)</f>
        <v>#VALUE!</v>
      </c>
      <c r="E568" t="e">
        <f>"\\cmfp538\"&amp;Updates!N568&amp;"$"</f>
        <v>#VALUE!</v>
      </c>
    </row>
    <row r="569" spans="1:5">
      <c r="A569" t="s">
        <v>31</v>
      </c>
      <c r="B569" t="e">
        <f>Updates!W569</f>
        <v>#VALUE!</v>
      </c>
      <c r="C569" s="4" t="e">
        <f t="shared" si="8"/>
        <v>#VALUE!</v>
      </c>
      <c r="D569" t="e">
        <f>(A569&amp;Updates!N569)</f>
        <v>#VALUE!</v>
      </c>
      <c r="E569" t="e">
        <f>"\\cmfp538\"&amp;Updates!N569&amp;"$"</f>
        <v>#VALUE!</v>
      </c>
    </row>
    <row r="570" spans="1:5">
      <c r="A570" t="s">
        <v>31</v>
      </c>
      <c r="B570" t="e">
        <f>Updates!W570</f>
        <v>#VALUE!</v>
      </c>
      <c r="C570" s="4" t="e">
        <f t="shared" si="8"/>
        <v>#VALUE!</v>
      </c>
      <c r="D570" t="e">
        <f>(A570&amp;Updates!N570)</f>
        <v>#VALUE!</v>
      </c>
      <c r="E570" t="e">
        <f>"\\cmfp538\"&amp;Updates!N570&amp;"$"</f>
        <v>#VALUE!</v>
      </c>
    </row>
    <row r="571" spans="1:5">
      <c r="A571" t="s">
        <v>31</v>
      </c>
      <c r="B571" t="e">
        <f>Updates!W571</f>
        <v>#VALUE!</v>
      </c>
      <c r="C571" s="4" t="e">
        <f t="shared" si="8"/>
        <v>#VALUE!</v>
      </c>
      <c r="D571" t="e">
        <f>(A571&amp;Updates!N571)</f>
        <v>#VALUE!</v>
      </c>
      <c r="E571" t="e">
        <f>"\\cmfp538\"&amp;Updates!N571&amp;"$"</f>
        <v>#VALUE!</v>
      </c>
    </row>
    <row r="572" spans="1:5">
      <c r="A572" t="s">
        <v>31</v>
      </c>
      <c r="B572" t="e">
        <f>Updates!W572</f>
        <v>#VALUE!</v>
      </c>
      <c r="C572" s="4" t="e">
        <f t="shared" si="8"/>
        <v>#VALUE!</v>
      </c>
      <c r="D572" t="e">
        <f>(A572&amp;Updates!N572)</f>
        <v>#VALUE!</v>
      </c>
      <c r="E572" t="e">
        <f>"\\cmfp538\"&amp;Updates!N572&amp;"$"</f>
        <v>#VALUE!</v>
      </c>
    </row>
    <row r="573" spans="1:5">
      <c r="A573" t="s">
        <v>31</v>
      </c>
      <c r="B573" t="e">
        <f>Updates!W573</f>
        <v>#VALUE!</v>
      </c>
      <c r="C573" s="4" t="e">
        <f t="shared" si="8"/>
        <v>#VALUE!</v>
      </c>
      <c r="D573" t="e">
        <f>(A573&amp;Updates!N573)</f>
        <v>#VALUE!</v>
      </c>
      <c r="E573" t="e">
        <f>"\\cmfp538\"&amp;Updates!N573&amp;"$"</f>
        <v>#VALUE!</v>
      </c>
    </row>
    <row r="574" spans="1:5">
      <c r="A574" t="s">
        <v>31</v>
      </c>
      <c r="B574" t="e">
        <f>Updates!W574</f>
        <v>#VALUE!</v>
      </c>
      <c r="C574" s="4" t="e">
        <f t="shared" si="8"/>
        <v>#VALUE!</v>
      </c>
      <c r="D574" t="e">
        <f>(A574&amp;Updates!N574)</f>
        <v>#VALUE!</v>
      </c>
      <c r="E574" t="e">
        <f>"\\cmfp538\"&amp;Updates!N574&amp;"$"</f>
        <v>#VALUE!</v>
      </c>
    </row>
    <row r="575" spans="1:5">
      <c r="A575" t="s">
        <v>31</v>
      </c>
      <c r="B575" t="e">
        <f>Updates!W575</f>
        <v>#VALUE!</v>
      </c>
      <c r="C575" s="4" t="e">
        <f t="shared" si="8"/>
        <v>#VALUE!</v>
      </c>
      <c r="D575" t="e">
        <f>(A575&amp;Updates!N575)</f>
        <v>#VALUE!</v>
      </c>
      <c r="E575" t="e">
        <f>"\\cmfp538\"&amp;Updates!N575&amp;"$"</f>
        <v>#VALUE!</v>
      </c>
    </row>
    <row r="576" spans="1:5">
      <c r="A576" t="s">
        <v>31</v>
      </c>
      <c r="B576" t="e">
        <f>Updates!W576</f>
        <v>#VALUE!</v>
      </c>
      <c r="C576" s="4" t="e">
        <f t="shared" si="8"/>
        <v>#VALUE!</v>
      </c>
      <c r="D576" t="e">
        <f>(A576&amp;Updates!N576)</f>
        <v>#VALUE!</v>
      </c>
      <c r="E576" t="e">
        <f>"\\cmfp538\"&amp;Updates!N576&amp;"$"</f>
        <v>#VALUE!</v>
      </c>
    </row>
    <row r="577" spans="1:5">
      <c r="A577" t="s">
        <v>31</v>
      </c>
      <c r="B577" t="e">
        <f>Updates!W577</f>
        <v>#VALUE!</v>
      </c>
      <c r="C577" s="4" t="e">
        <f t="shared" si="8"/>
        <v>#VALUE!</v>
      </c>
      <c r="D577" t="e">
        <f>(A577&amp;Updates!N577)</f>
        <v>#VALUE!</v>
      </c>
      <c r="E577" t="e">
        <f>"\\cmfp538\"&amp;Updates!N577&amp;"$"</f>
        <v>#VALUE!</v>
      </c>
    </row>
    <row r="578" spans="1:5">
      <c r="A578" t="s">
        <v>31</v>
      </c>
      <c r="B578" t="e">
        <f>Updates!W578</f>
        <v>#VALUE!</v>
      </c>
      <c r="C578" s="4" t="e">
        <f t="shared" si="8"/>
        <v>#VALUE!</v>
      </c>
      <c r="D578" t="e">
        <f>(A578&amp;Updates!N578)</f>
        <v>#VALUE!</v>
      </c>
      <c r="E578" t="e">
        <f>"\\cmfp538\"&amp;Updates!N578&amp;"$"</f>
        <v>#VALUE!</v>
      </c>
    </row>
    <row r="579" spans="1:5">
      <c r="A579" t="s">
        <v>31</v>
      </c>
      <c r="B579" t="e">
        <f>Updates!W579</f>
        <v>#VALUE!</v>
      </c>
      <c r="C579" s="4" t="e">
        <f t="shared" ref="C579:C642" si="9">IF(B579&gt;0,A579)</f>
        <v>#VALUE!</v>
      </c>
      <c r="D579" t="e">
        <f>(A579&amp;Updates!N579)</f>
        <v>#VALUE!</v>
      </c>
      <c r="E579" t="e">
        <f>"\\cmfp538\"&amp;Updates!N579&amp;"$"</f>
        <v>#VALUE!</v>
      </c>
    </row>
    <row r="580" spans="1:5">
      <c r="A580" t="s">
        <v>31</v>
      </c>
      <c r="B580" t="e">
        <f>Updates!W580</f>
        <v>#VALUE!</v>
      </c>
      <c r="C580" s="4" t="e">
        <f t="shared" si="9"/>
        <v>#VALUE!</v>
      </c>
      <c r="D580" t="e">
        <f>(A580&amp;Updates!N580)</f>
        <v>#VALUE!</v>
      </c>
      <c r="E580" t="e">
        <f>"\\cmfp538\"&amp;Updates!N580&amp;"$"</f>
        <v>#VALUE!</v>
      </c>
    </row>
    <row r="581" spans="1:5">
      <c r="A581" t="s">
        <v>31</v>
      </c>
      <c r="B581" t="e">
        <f>Updates!W581</f>
        <v>#VALUE!</v>
      </c>
      <c r="C581" s="4" t="e">
        <f t="shared" si="9"/>
        <v>#VALUE!</v>
      </c>
      <c r="D581" t="e">
        <f>(A581&amp;Updates!N581)</f>
        <v>#VALUE!</v>
      </c>
      <c r="E581" t="e">
        <f>"\\cmfp538\"&amp;Updates!N581&amp;"$"</f>
        <v>#VALUE!</v>
      </c>
    </row>
    <row r="582" spans="1:5">
      <c r="A582" t="s">
        <v>31</v>
      </c>
      <c r="B582" t="e">
        <f>Updates!W582</f>
        <v>#VALUE!</v>
      </c>
      <c r="C582" s="4" t="e">
        <f t="shared" si="9"/>
        <v>#VALUE!</v>
      </c>
      <c r="D582" t="e">
        <f>(A582&amp;Updates!N582)</f>
        <v>#VALUE!</v>
      </c>
      <c r="E582" t="e">
        <f>"\\cmfp538\"&amp;Updates!N582&amp;"$"</f>
        <v>#VALUE!</v>
      </c>
    </row>
    <row r="583" spans="1:5">
      <c r="A583" t="s">
        <v>31</v>
      </c>
      <c r="B583" t="e">
        <f>Updates!W583</f>
        <v>#VALUE!</v>
      </c>
      <c r="C583" s="4" t="e">
        <f t="shared" si="9"/>
        <v>#VALUE!</v>
      </c>
      <c r="D583" t="e">
        <f>(A583&amp;Updates!N583)</f>
        <v>#VALUE!</v>
      </c>
      <c r="E583" t="e">
        <f>"\\cmfp538\"&amp;Updates!N583&amp;"$"</f>
        <v>#VALUE!</v>
      </c>
    </row>
    <row r="584" spans="1:5">
      <c r="A584" t="s">
        <v>31</v>
      </c>
      <c r="B584" t="e">
        <f>Updates!W584</f>
        <v>#VALUE!</v>
      </c>
      <c r="C584" s="4" t="e">
        <f t="shared" si="9"/>
        <v>#VALUE!</v>
      </c>
      <c r="D584" t="e">
        <f>(A584&amp;Updates!N584)</f>
        <v>#VALUE!</v>
      </c>
      <c r="E584" t="e">
        <f>"\\cmfp538\"&amp;Updates!N584&amp;"$"</f>
        <v>#VALUE!</v>
      </c>
    </row>
    <row r="585" spans="1:5">
      <c r="A585" t="s">
        <v>31</v>
      </c>
      <c r="B585" t="e">
        <f>Updates!W585</f>
        <v>#VALUE!</v>
      </c>
      <c r="C585" s="4" t="e">
        <f t="shared" si="9"/>
        <v>#VALUE!</v>
      </c>
      <c r="D585" t="e">
        <f>(A585&amp;Updates!N585)</f>
        <v>#VALUE!</v>
      </c>
      <c r="E585" t="e">
        <f>"\\cmfp538\"&amp;Updates!N585&amp;"$"</f>
        <v>#VALUE!</v>
      </c>
    </row>
    <row r="586" spans="1:5">
      <c r="A586" t="s">
        <v>31</v>
      </c>
      <c r="B586" t="e">
        <f>Updates!W586</f>
        <v>#VALUE!</v>
      </c>
      <c r="C586" s="4" t="e">
        <f t="shared" si="9"/>
        <v>#VALUE!</v>
      </c>
      <c r="D586" t="e">
        <f>(A586&amp;Updates!N586)</f>
        <v>#VALUE!</v>
      </c>
      <c r="E586" t="e">
        <f>"\\cmfp538\"&amp;Updates!N586&amp;"$"</f>
        <v>#VALUE!</v>
      </c>
    </row>
    <row r="587" spans="1:5">
      <c r="A587" t="s">
        <v>31</v>
      </c>
      <c r="B587" t="e">
        <f>Updates!W587</f>
        <v>#VALUE!</v>
      </c>
      <c r="C587" s="4" t="e">
        <f t="shared" si="9"/>
        <v>#VALUE!</v>
      </c>
      <c r="D587" t="e">
        <f>(A587&amp;Updates!N587)</f>
        <v>#VALUE!</v>
      </c>
      <c r="E587" t="e">
        <f>"\\cmfp538\"&amp;Updates!N587&amp;"$"</f>
        <v>#VALUE!</v>
      </c>
    </row>
    <row r="588" spans="1:5">
      <c r="A588" t="s">
        <v>31</v>
      </c>
      <c r="B588" t="e">
        <f>Updates!W588</f>
        <v>#VALUE!</v>
      </c>
      <c r="C588" s="4" t="e">
        <f t="shared" si="9"/>
        <v>#VALUE!</v>
      </c>
      <c r="D588" t="e">
        <f>(A588&amp;Updates!N588)</f>
        <v>#VALUE!</v>
      </c>
      <c r="E588" t="e">
        <f>"\\cmfp538\"&amp;Updates!N588&amp;"$"</f>
        <v>#VALUE!</v>
      </c>
    </row>
    <row r="589" spans="1:5">
      <c r="A589" t="s">
        <v>31</v>
      </c>
      <c r="B589" t="e">
        <f>Updates!W589</f>
        <v>#VALUE!</v>
      </c>
      <c r="C589" s="4" t="e">
        <f t="shared" si="9"/>
        <v>#VALUE!</v>
      </c>
      <c r="D589" t="e">
        <f>(A589&amp;Updates!N589)</f>
        <v>#VALUE!</v>
      </c>
      <c r="E589" t="e">
        <f>"\\cmfp538\"&amp;Updates!N589&amp;"$"</f>
        <v>#VALUE!</v>
      </c>
    </row>
    <row r="590" spans="1:5">
      <c r="A590" t="s">
        <v>31</v>
      </c>
      <c r="B590" t="e">
        <f>Updates!W590</f>
        <v>#VALUE!</v>
      </c>
      <c r="C590" s="4" t="e">
        <f t="shared" si="9"/>
        <v>#VALUE!</v>
      </c>
      <c r="D590" t="e">
        <f>(A590&amp;Updates!N590)</f>
        <v>#VALUE!</v>
      </c>
      <c r="E590" t="e">
        <f>"\\cmfp538\"&amp;Updates!N590&amp;"$"</f>
        <v>#VALUE!</v>
      </c>
    </row>
    <row r="591" spans="1:5">
      <c r="A591" t="s">
        <v>31</v>
      </c>
      <c r="B591" t="e">
        <f>Updates!W591</f>
        <v>#VALUE!</v>
      </c>
      <c r="C591" s="4" t="e">
        <f t="shared" si="9"/>
        <v>#VALUE!</v>
      </c>
      <c r="D591" t="e">
        <f>(A591&amp;Updates!N591)</f>
        <v>#VALUE!</v>
      </c>
      <c r="E591" t="e">
        <f>"\\cmfp538\"&amp;Updates!N591&amp;"$"</f>
        <v>#VALUE!</v>
      </c>
    </row>
    <row r="592" spans="1:5">
      <c r="A592" t="s">
        <v>31</v>
      </c>
      <c r="B592" t="e">
        <f>Updates!W592</f>
        <v>#VALUE!</v>
      </c>
      <c r="C592" s="4" t="e">
        <f t="shared" si="9"/>
        <v>#VALUE!</v>
      </c>
      <c r="D592" t="e">
        <f>(A592&amp;Updates!N592)</f>
        <v>#VALUE!</v>
      </c>
      <c r="E592" t="e">
        <f>"\\cmfp538\"&amp;Updates!N592&amp;"$"</f>
        <v>#VALUE!</v>
      </c>
    </row>
    <row r="593" spans="1:5">
      <c r="A593" t="s">
        <v>31</v>
      </c>
      <c r="B593" t="e">
        <f>Updates!W593</f>
        <v>#VALUE!</v>
      </c>
      <c r="C593" s="4" t="e">
        <f t="shared" si="9"/>
        <v>#VALUE!</v>
      </c>
      <c r="D593" t="e">
        <f>(A593&amp;Updates!N593)</f>
        <v>#VALUE!</v>
      </c>
      <c r="E593" t="e">
        <f>"\\cmfp538\"&amp;Updates!N593&amp;"$"</f>
        <v>#VALUE!</v>
      </c>
    </row>
    <row r="594" spans="1:5">
      <c r="A594" t="s">
        <v>31</v>
      </c>
      <c r="B594" t="e">
        <f>Updates!W594</f>
        <v>#VALUE!</v>
      </c>
      <c r="C594" s="4" t="e">
        <f t="shared" si="9"/>
        <v>#VALUE!</v>
      </c>
      <c r="D594" t="e">
        <f>(A594&amp;Updates!N594)</f>
        <v>#VALUE!</v>
      </c>
      <c r="E594" t="e">
        <f>"\\cmfp538\"&amp;Updates!N594&amp;"$"</f>
        <v>#VALUE!</v>
      </c>
    </row>
    <row r="595" spans="1:5">
      <c r="A595" t="s">
        <v>31</v>
      </c>
      <c r="B595" t="e">
        <f>Updates!W595</f>
        <v>#VALUE!</v>
      </c>
      <c r="C595" s="4" t="e">
        <f t="shared" si="9"/>
        <v>#VALUE!</v>
      </c>
      <c r="D595" t="e">
        <f>(A595&amp;Updates!N595)</f>
        <v>#VALUE!</v>
      </c>
      <c r="E595" t="e">
        <f>"\\cmfp538\"&amp;Updates!N595&amp;"$"</f>
        <v>#VALUE!</v>
      </c>
    </row>
    <row r="596" spans="1:5">
      <c r="A596" t="s">
        <v>31</v>
      </c>
      <c r="B596" t="e">
        <f>Updates!W596</f>
        <v>#VALUE!</v>
      </c>
      <c r="C596" s="4" t="e">
        <f t="shared" si="9"/>
        <v>#VALUE!</v>
      </c>
      <c r="D596" t="e">
        <f>(A596&amp;Updates!N596)</f>
        <v>#VALUE!</v>
      </c>
      <c r="E596" t="e">
        <f>"\\cmfp538\"&amp;Updates!N596&amp;"$"</f>
        <v>#VALUE!</v>
      </c>
    </row>
    <row r="597" spans="1:5">
      <c r="A597" t="s">
        <v>31</v>
      </c>
      <c r="B597" t="e">
        <f>Updates!W597</f>
        <v>#VALUE!</v>
      </c>
      <c r="C597" s="4" t="e">
        <f t="shared" si="9"/>
        <v>#VALUE!</v>
      </c>
      <c r="D597" t="e">
        <f>(A597&amp;Updates!N597)</f>
        <v>#VALUE!</v>
      </c>
      <c r="E597" t="e">
        <f>"\\cmfp538\"&amp;Updates!N597&amp;"$"</f>
        <v>#VALUE!</v>
      </c>
    </row>
    <row r="598" spans="1:5">
      <c r="A598" t="s">
        <v>31</v>
      </c>
      <c r="B598" t="e">
        <f>Updates!W598</f>
        <v>#VALUE!</v>
      </c>
      <c r="C598" s="4" t="e">
        <f t="shared" si="9"/>
        <v>#VALUE!</v>
      </c>
      <c r="D598" t="e">
        <f>(A598&amp;Updates!N598)</f>
        <v>#VALUE!</v>
      </c>
      <c r="E598" t="e">
        <f>"\\cmfp538\"&amp;Updates!N598&amp;"$"</f>
        <v>#VALUE!</v>
      </c>
    </row>
    <row r="599" spans="1:5">
      <c r="A599" t="s">
        <v>31</v>
      </c>
      <c r="B599" t="e">
        <f>Updates!W599</f>
        <v>#VALUE!</v>
      </c>
      <c r="C599" s="4" t="e">
        <f t="shared" si="9"/>
        <v>#VALUE!</v>
      </c>
      <c r="D599" t="e">
        <f>(A599&amp;Updates!N599)</f>
        <v>#VALUE!</v>
      </c>
      <c r="E599" t="e">
        <f>"\\cmfp538\"&amp;Updates!N599&amp;"$"</f>
        <v>#VALUE!</v>
      </c>
    </row>
    <row r="600" spans="1:5">
      <c r="A600" t="s">
        <v>31</v>
      </c>
      <c r="B600" t="e">
        <f>Updates!W600</f>
        <v>#VALUE!</v>
      </c>
      <c r="C600" s="4" t="e">
        <f t="shared" si="9"/>
        <v>#VALUE!</v>
      </c>
      <c r="D600" t="e">
        <f>(A600&amp;Updates!N600)</f>
        <v>#VALUE!</v>
      </c>
      <c r="E600" t="e">
        <f>"\\cmfp538\"&amp;Updates!N600&amp;"$"</f>
        <v>#VALUE!</v>
      </c>
    </row>
    <row r="601" spans="1:5">
      <c r="A601" t="s">
        <v>31</v>
      </c>
      <c r="B601" t="e">
        <f>Updates!W601</f>
        <v>#VALUE!</v>
      </c>
      <c r="C601" s="4" t="e">
        <f t="shared" si="9"/>
        <v>#VALUE!</v>
      </c>
      <c r="D601" t="e">
        <f>(A601&amp;Updates!N601)</f>
        <v>#VALUE!</v>
      </c>
      <c r="E601" t="e">
        <f>"\\cmfp538\"&amp;Updates!N601&amp;"$"</f>
        <v>#VALUE!</v>
      </c>
    </row>
    <row r="602" spans="1:5">
      <c r="A602" t="s">
        <v>31</v>
      </c>
      <c r="B602" t="e">
        <f>Updates!W602</f>
        <v>#VALUE!</v>
      </c>
      <c r="C602" s="4" t="e">
        <f t="shared" si="9"/>
        <v>#VALUE!</v>
      </c>
      <c r="D602" t="e">
        <f>(A602&amp;Updates!N602)</f>
        <v>#VALUE!</v>
      </c>
      <c r="E602" t="e">
        <f>"\\cmfp538\"&amp;Updates!N602&amp;"$"</f>
        <v>#VALUE!</v>
      </c>
    </row>
    <row r="603" spans="1:5">
      <c r="A603" t="s">
        <v>31</v>
      </c>
      <c r="B603" t="e">
        <f>Updates!W603</f>
        <v>#VALUE!</v>
      </c>
      <c r="C603" s="4" t="e">
        <f t="shared" si="9"/>
        <v>#VALUE!</v>
      </c>
      <c r="D603" t="e">
        <f>(A603&amp;Updates!N603)</f>
        <v>#VALUE!</v>
      </c>
      <c r="E603" t="e">
        <f>"\\cmfp538\"&amp;Updates!N603&amp;"$"</f>
        <v>#VALUE!</v>
      </c>
    </row>
    <row r="604" spans="1:5">
      <c r="A604" t="s">
        <v>31</v>
      </c>
      <c r="B604" t="e">
        <f>Updates!W604</f>
        <v>#VALUE!</v>
      </c>
      <c r="C604" s="4" t="e">
        <f t="shared" si="9"/>
        <v>#VALUE!</v>
      </c>
      <c r="D604" t="e">
        <f>(A604&amp;Updates!N604)</f>
        <v>#VALUE!</v>
      </c>
      <c r="E604" t="e">
        <f>"\\cmfp538\"&amp;Updates!N604&amp;"$"</f>
        <v>#VALUE!</v>
      </c>
    </row>
    <row r="605" spans="1:5">
      <c r="A605" t="s">
        <v>31</v>
      </c>
      <c r="B605" t="e">
        <f>Updates!W605</f>
        <v>#VALUE!</v>
      </c>
      <c r="C605" s="4" t="e">
        <f t="shared" si="9"/>
        <v>#VALUE!</v>
      </c>
      <c r="D605" t="e">
        <f>(A605&amp;Updates!N605)</f>
        <v>#VALUE!</v>
      </c>
      <c r="E605" t="e">
        <f>"\\cmfp538\"&amp;Updates!N605&amp;"$"</f>
        <v>#VALUE!</v>
      </c>
    </row>
    <row r="606" spans="1:5">
      <c r="A606" t="s">
        <v>31</v>
      </c>
      <c r="B606" t="e">
        <f>Updates!W606</f>
        <v>#VALUE!</v>
      </c>
      <c r="C606" s="4" t="e">
        <f t="shared" si="9"/>
        <v>#VALUE!</v>
      </c>
      <c r="D606" t="e">
        <f>(A606&amp;Updates!N606)</f>
        <v>#VALUE!</v>
      </c>
      <c r="E606" t="e">
        <f>"\\cmfp538\"&amp;Updates!N606&amp;"$"</f>
        <v>#VALUE!</v>
      </c>
    </row>
    <row r="607" spans="1:5">
      <c r="A607" t="s">
        <v>31</v>
      </c>
      <c r="B607" t="e">
        <f>Updates!W607</f>
        <v>#VALUE!</v>
      </c>
      <c r="C607" s="4" t="e">
        <f t="shared" si="9"/>
        <v>#VALUE!</v>
      </c>
      <c r="D607" t="e">
        <f>(A607&amp;Updates!N607)</f>
        <v>#VALUE!</v>
      </c>
      <c r="E607" t="e">
        <f>"\\cmfp538\"&amp;Updates!N607&amp;"$"</f>
        <v>#VALUE!</v>
      </c>
    </row>
    <row r="608" spans="1:5">
      <c r="A608" t="s">
        <v>31</v>
      </c>
      <c r="B608" t="e">
        <f>Updates!W608</f>
        <v>#VALUE!</v>
      </c>
      <c r="C608" s="4" t="e">
        <f t="shared" si="9"/>
        <v>#VALUE!</v>
      </c>
      <c r="D608" t="e">
        <f>(A608&amp;Updates!N608)</f>
        <v>#VALUE!</v>
      </c>
      <c r="E608" t="e">
        <f>"\\cmfp538\"&amp;Updates!N608&amp;"$"</f>
        <v>#VALUE!</v>
      </c>
    </row>
    <row r="609" spans="1:5">
      <c r="A609" t="s">
        <v>31</v>
      </c>
      <c r="B609" t="e">
        <f>Updates!W609</f>
        <v>#VALUE!</v>
      </c>
      <c r="C609" s="4" t="e">
        <f t="shared" si="9"/>
        <v>#VALUE!</v>
      </c>
      <c r="D609" t="e">
        <f>(A609&amp;Updates!N609)</f>
        <v>#VALUE!</v>
      </c>
      <c r="E609" t="e">
        <f>"\\cmfp538\"&amp;Updates!N609&amp;"$"</f>
        <v>#VALUE!</v>
      </c>
    </row>
    <row r="610" spans="1:5">
      <c r="A610" t="s">
        <v>31</v>
      </c>
      <c r="B610" t="e">
        <f>Updates!W610</f>
        <v>#VALUE!</v>
      </c>
      <c r="C610" s="4" t="e">
        <f t="shared" si="9"/>
        <v>#VALUE!</v>
      </c>
      <c r="D610" t="e">
        <f>(A610&amp;Updates!N610)</f>
        <v>#VALUE!</v>
      </c>
      <c r="E610" t="e">
        <f>"\\cmfp538\"&amp;Updates!N610&amp;"$"</f>
        <v>#VALUE!</v>
      </c>
    </row>
    <row r="611" spans="1:5">
      <c r="A611" t="s">
        <v>31</v>
      </c>
      <c r="B611" t="e">
        <f>Updates!W611</f>
        <v>#VALUE!</v>
      </c>
      <c r="C611" s="4" t="e">
        <f t="shared" si="9"/>
        <v>#VALUE!</v>
      </c>
      <c r="D611" t="e">
        <f>(A611&amp;Updates!N611)</f>
        <v>#VALUE!</v>
      </c>
      <c r="E611" t="e">
        <f>"\\cmfp538\"&amp;Updates!N611&amp;"$"</f>
        <v>#VALUE!</v>
      </c>
    </row>
    <row r="612" spans="1:5">
      <c r="A612" t="s">
        <v>31</v>
      </c>
      <c r="B612" t="e">
        <f>Updates!W612</f>
        <v>#VALUE!</v>
      </c>
      <c r="C612" s="4" t="e">
        <f t="shared" si="9"/>
        <v>#VALUE!</v>
      </c>
      <c r="D612" t="e">
        <f>(A612&amp;Updates!N612)</f>
        <v>#VALUE!</v>
      </c>
      <c r="E612" t="e">
        <f>"\\cmfp538\"&amp;Updates!N612&amp;"$"</f>
        <v>#VALUE!</v>
      </c>
    </row>
    <row r="613" spans="1:5">
      <c r="A613" t="s">
        <v>31</v>
      </c>
      <c r="B613" t="e">
        <f>Updates!W613</f>
        <v>#VALUE!</v>
      </c>
      <c r="C613" s="4" t="e">
        <f t="shared" si="9"/>
        <v>#VALUE!</v>
      </c>
      <c r="D613" t="e">
        <f>(A613&amp;Updates!N613)</f>
        <v>#VALUE!</v>
      </c>
      <c r="E613" t="e">
        <f>"\\cmfp538\"&amp;Updates!N613&amp;"$"</f>
        <v>#VALUE!</v>
      </c>
    </row>
    <row r="614" spans="1:5">
      <c r="A614" t="s">
        <v>31</v>
      </c>
      <c r="B614" t="e">
        <f>Updates!W614</f>
        <v>#VALUE!</v>
      </c>
      <c r="C614" s="4" t="e">
        <f t="shared" si="9"/>
        <v>#VALUE!</v>
      </c>
      <c r="D614" t="e">
        <f>(A614&amp;Updates!N614)</f>
        <v>#VALUE!</v>
      </c>
      <c r="E614" t="e">
        <f>"\\cmfp538\"&amp;Updates!N614&amp;"$"</f>
        <v>#VALUE!</v>
      </c>
    </row>
    <row r="615" spans="1:5">
      <c r="A615" t="s">
        <v>31</v>
      </c>
      <c r="B615" t="e">
        <f>Updates!W615</f>
        <v>#VALUE!</v>
      </c>
      <c r="C615" s="4" t="e">
        <f t="shared" si="9"/>
        <v>#VALUE!</v>
      </c>
      <c r="D615" t="e">
        <f>(A615&amp;Updates!N615)</f>
        <v>#VALUE!</v>
      </c>
      <c r="E615" t="e">
        <f>"\\cmfp538\"&amp;Updates!N615&amp;"$"</f>
        <v>#VALUE!</v>
      </c>
    </row>
    <row r="616" spans="1:5">
      <c r="A616" t="s">
        <v>31</v>
      </c>
      <c r="B616" t="e">
        <f>Updates!W616</f>
        <v>#VALUE!</v>
      </c>
      <c r="C616" s="4" t="e">
        <f t="shared" si="9"/>
        <v>#VALUE!</v>
      </c>
      <c r="D616" t="e">
        <f>(A616&amp;Updates!N616)</f>
        <v>#VALUE!</v>
      </c>
      <c r="E616" t="e">
        <f>"\\cmfp538\"&amp;Updates!N616&amp;"$"</f>
        <v>#VALUE!</v>
      </c>
    </row>
    <row r="617" spans="1:5">
      <c r="A617" t="s">
        <v>31</v>
      </c>
      <c r="B617" t="e">
        <f>Updates!W617</f>
        <v>#VALUE!</v>
      </c>
      <c r="C617" s="4" t="e">
        <f t="shared" si="9"/>
        <v>#VALUE!</v>
      </c>
      <c r="D617" t="e">
        <f>(A617&amp;Updates!N617)</f>
        <v>#VALUE!</v>
      </c>
      <c r="E617" t="e">
        <f>"\\cmfp538\"&amp;Updates!N617&amp;"$"</f>
        <v>#VALUE!</v>
      </c>
    </row>
    <row r="618" spans="1:5">
      <c r="A618" t="s">
        <v>31</v>
      </c>
      <c r="B618" t="e">
        <f>Updates!W618</f>
        <v>#VALUE!</v>
      </c>
      <c r="C618" s="4" t="e">
        <f t="shared" si="9"/>
        <v>#VALUE!</v>
      </c>
      <c r="D618" t="e">
        <f>(A618&amp;Updates!N618)</f>
        <v>#VALUE!</v>
      </c>
      <c r="E618" t="e">
        <f>"\\cmfp538\"&amp;Updates!N618&amp;"$"</f>
        <v>#VALUE!</v>
      </c>
    </row>
    <row r="619" spans="1:5">
      <c r="A619" t="s">
        <v>31</v>
      </c>
      <c r="B619" t="e">
        <f>Updates!W619</f>
        <v>#VALUE!</v>
      </c>
      <c r="C619" s="4" t="e">
        <f t="shared" si="9"/>
        <v>#VALUE!</v>
      </c>
      <c r="D619" t="e">
        <f>(A619&amp;Updates!N619)</f>
        <v>#VALUE!</v>
      </c>
      <c r="E619" t="e">
        <f>"\\cmfp538\"&amp;Updates!N619&amp;"$"</f>
        <v>#VALUE!</v>
      </c>
    </row>
    <row r="620" spans="1:5">
      <c r="A620" t="s">
        <v>31</v>
      </c>
      <c r="B620" t="e">
        <f>Updates!W620</f>
        <v>#VALUE!</v>
      </c>
      <c r="C620" s="4" t="e">
        <f t="shared" si="9"/>
        <v>#VALUE!</v>
      </c>
      <c r="D620" t="e">
        <f>(A620&amp;Updates!N620)</f>
        <v>#VALUE!</v>
      </c>
      <c r="E620" t="e">
        <f>"\\cmfp538\"&amp;Updates!N620&amp;"$"</f>
        <v>#VALUE!</v>
      </c>
    </row>
    <row r="621" spans="1:5">
      <c r="A621" t="s">
        <v>31</v>
      </c>
      <c r="B621" t="e">
        <f>Updates!W621</f>
        <v>#VALUE!</v>
      </c>
      <c r="C621" s="4" t="e">
        <f t="shared" si="9"/>
        <v>#VALUE!</v>
      </c>
      <c r="D621" t="e">
        <f>(A621&amp;Updates!N621)</f>
        <v>#VALUE!</v>
      </c>
      <c r="E621" t="e">
        <f>"\\cmfp538\"&amp;Updates!N621&amp;"$"</f>
        <v>#VALUE!</v>
      </c>
    </row>
    <row r="622" spans="1:5">
      <c r="A622" t="s">
        <v>31</v>
      </c>
      <c r="B622" t="e">
        <f>Updates!W622</f>
        <v>#VALUE!</v>
      </c>
      <c r="C622" s="4" t="e">
        <f t="shared" si="9"/>
        <v>#VALUE!</v>
      </c>
      <c r="D622" t="e">
        <f>(A622&amp;Updates!N622)</f>
        <v>#VALUE!</v>
      </c>
      <c r="E622" t="e">
        <f>"\\cmfp538\"&amp;Updates!N622&amp;"$"</f>
        <v>#VALUE!</v>
      </c>
    </row>
    <row r="623" spans="1:5">
      <c r="A623" t="s">
        <v>31</v>
      </c>
      <c r="B623" t="e">
        <f>Updates!W623</f>
        <v>#VALUE!</v>
      </c>
      <c r="C623" s="4" t="e">
        <f t="shared" si="9"/>
        <v>#VALUE!</v>
      </c>
      <c r="D623" t="e">
        <f>(A623&amp;Updates!N623)</f>
        <v>#VALUE!</v>
      </c>
      <c r="E623" t="e">
        <f>"\\cmfp538\"&amp;Updates!N623&amp;"$"</f>
        <v>#VALUE!</v>
      </c>
    </row>
    <row r="624" spans="1:5">
      <c r="A624" t="s">
        <v>31</v>
      </c>
      <c r="B624" t="e">
        <f>Updates!W624</f>
        <v>#VALUE!</v>
      </c>
      <c r="C624" s="4" t="e">
        <f t="shared" si="9"/>
        <v>#VALUE!</v>
      </c>
      <c r="D624" t="e">
        <f>(A624&amp;Updates!N624)</f>
        <v>#VALUE!</v>
      </c>
      <c r="E624" t="e">
        <f>"\\cmfp538\"&amp;Updates!N624&amp;"$"</f>
        <v>#VALUE!</v>
      </c>
    </row>
    <row r="625" spans="1:5">
      <c r="A625" t="s">
        <v>31</v>
      </c>
      <c r="B625" t="e">
        <f>Updates!W625</f>
        <v>#VALUE!</v>
      </c>
      <c r="C625" s="4" t="e">
        <f t="shared" si="9"/>
        <v>#VALUE!</v>
      </c>
      <c r="D625" t="e">
        <f>(A625&amp;Updates!N625)</f>
        <v>#VALUE!</v>
      </c>
      <c r="E625" t="e">
        <f>"\\cmfp538\"&amp;Updates!N625&amp;"$"</f>
        <v>#VALUE!</v>
      </c>
    </row>
    <row r="626" spans="1:5">
      <c r="A626" t="s">
        <v>31</v>
      </c>
      <c r="B626" t="e">
        <f>Updates!W626</f>
        <v>#VALUE!</v>
      </c>
      <c r="C626" s="4" t="e">
        <f t="shared" si="9"/>
        <v>#VALUE!</v>
      </c>
      <c r="D626" t="e">
        <f>(A626&amp;Updates!N626)</f>
        <v>#VALUE!</v>
      </c>
      <c r="E626" t="e">
        <f>"\\cmfp538\"&amp;Updates!N626&amp;"$"</f>
        <v>#VALUE!</v>
      </c>
    </row>
    <row r="627" spans="1:5">
      <c r="A627" t="s">
        <v>31</v>
      </c>
      <c r="B627" t="e">
        <f>Updates!W627</f>
        <v>#VALUE!</v>
      </c>
      <c r="C627" s="4" t="e">
        <f t="shared" si="9"/>
        <v>#VALUE!</v>
      </c>
      <c r="D627" t="e">
        <f>(A627&amp;Updates!N627)</f>
        <v>#VALUE!</v>
      </c>
      <c r="E627" t="e">
        <f>"\\cmfp538\"&amp;Updates!N627&amp;"$"</f>
        <v>#VALUE!</v>
      </c>
    </row>
    <row r="628" spans="1:5">
      <c r="A628" t="s">
        <v>31</v>
      </c>
      <c r="B628" t="e">
        <f>Updates!W628</f>
        <v>#VALUE!</v>
      </c>
      <c r="C628" s="4" t="e">
        <f t="shared" si="9"/>
        <v>#VALUE!</v>
      </c>
      <c r="D628" t="e">
        <f>(A628&amp;Updates!N628)</f>
        <v>#VALUE!</v>
      </c>
      <c r="E628" t="e">
        <f>"\\cmfp538\"&amp;Updates!N628&amp;"$"</f>
        <v>#VALUE!</v>
      </c>
    </row>
    <row r="629" spans="1:5">
      <c r="A629" t="s">
        <v>31</v>
      </c>
      <c r="B629" t="e">
        <f>Updates!W629</f>
        <v>#VALUE!</v>
      </c>
      <c r="C629" s="4" t="e">
        <f t="shared" si="9"/>
        <v>#VALUE!</v>
      </c>
      <c r="D629" t="e">
        <f>(A629&amp;Updates!N629)</f>
        <v>#VALUE!</v>
      </c>
      <c r="E629" t="e">
        <f>"\\cmfp538\"&amp;Updates!N629&amp;"$"</f>
        <v>#VALUE!</v>
      </c>
    </row>
    <row r="630" spans="1:5">
      <c r="A630" t="s">
        <v>31</v>
      </c>
      <c r="B630" t="e">
        <f>Updates!W630</f>
        <v>#VALUE!</v>
      </c>
      <c r="C630" s="4" t="e">
        <f t="shared" si="9"/>
        <v>#VALUE!</v>
      </c>
      <c r="D630" t="e">
        <f>(A630&amp;Updates!N630)</f>
        <v>#VALUE!</v>
      </c>
      <c r="E630" t="e">
        <f>"\\cmfp538\"&amp;Updates!N630&amp;"$"</f>
        <v>#VALUE!</v>
      </c>
    </row>
    <row r="631" spans="1:5">
      <c r="A631" t="s">
        <v>31</v>
      </c>
      <c r="B631" t="e">
        <f>Updates!W631</f>
        <v>#VALUE!</v>
      </c>
      <c r="C631" s="4" t="e">
        <f t="shared" si="9"/>
        <v>#VALUE!</v>
      </c>
      <c r="D631" t="e">
        <f>(A631&amp;Updates!N631)</f>
        <v>#VALUE!</v>
      </c>
      <c r="E631" t="e">
        <f>"\\cmfp538\"&amp;Updates!N631&amp;"$"</f>
        <v>#VALUE!</v>
      </c>
    </row>
    <row r="632" spans="1:5">
      <c r="A632" t="s">
        <v>31</v>
      </c>
      <c r="B632" t="e">
        <f>Updates!W632</f>
        <v>#VALUE!</v>
      </c>
      <c r="C632" s="4" t="e">
        <f t="shared" si="9"/>
        <v>#VALUE!</v>
      </c>
      <c r="D632" t="e">
        <f>(A632&amp;Updates!N632)</f>
        <v>#VALUE!</v>
      </c>
      <c r="E632" t="e">
        <f>"\\cmfp538\"&amp;Updates!N632&amp;"$"</f>
        <v>#VALUE!</v>
      </c>
    </row>
    <row r="633" spans="1:5">
      <c r="A633" t="s">
        <v>31</v>
      </c>
      <c r="B633" t="e">
        <f>Updates!W633</f>
        <v>#VALUE!</v>
      </c>
      <c r="C633" s="4" t="e">
        <f t="shared" si="9"/>
        <v>#VALUE!</v>
      </c>
      <c r="D633" t="e">
        <f>(A633&amp;Updates!N633)</f>
        <v>#VALUE!</v>
      </c>
      <c r="E633" t="e">
        <f>"\\cmfp538\"&amp;Updates!N633&amp;"$"</f>
        <v>#VALUE!</v>
      </c>
    </row>
    <row r="634" spans="1:5">
      <c r="A634" t="s">
        <v>31</v>
      </c>
      <c r="B634" t="e">
        <f>Updates!W634</f>
        <v>#VALUE!</v>
      </c>
      <c r="C634" s="4" t="e">
        <f t="shared" si="9"/>
        <v>#VALUE!</v>
      </c>
      <c r="D634" t="e">
        <f>(A634&amp;Updates!N634)</f>
        <v>#VALUE!</v>
      </c>
      <c r="E634" t="e">
        <f>"\\cmfp538\"&amp;Updates!N634&amp;"$"</f>
        <v>#VALUE!</v>
      </c>
    </row>
    <row r="635" spans="1:5">
      <c r="A635" t="s">
        <v>31</v>
      </c>
      <c r="B635" t="e">
        <f>Updates!W635</f>
        <v>#VALUE!</v>
      </c>
      <c r="C635" s="4" t="e">
        <f t="shared" si="9"/>
        <v>#VALUE!</v>
      </c>
      <c r="D635" t="e">
        <f>(A635&amp;Updates!N635)</f>
        <v>#VALUE!</v>
      </c>
      <c r="E635" t="e">
        <f>"\\cmfp538\"&amp;Updates!N635&amp;"$"</f>
        <v>#VALUE!</v>
      </c>
    </row>
    <row r="636" spans="1:5">
      <c r="A636" t="s">
        <v>31</v>
      </c>
      <c r="B636" t="e">
        <f>Updates!W636</f>
        <v>#VALUE!</v>
      </c>
      <c r="C636" s="4" t="e">
        <f t="shared" si="9"/>
        <v>#VALUE!</v>
      </c>
      <c r="D636" t="e">
        <f>(A636&amp;Updates!N636)</f>
        <v>#VALUE!</v>
      </c>
      <c r="E636" t="e">
        <f>"\\cmfp538\"&amp;Updates!N636&amp;"$"</f>
        <v>#VALUE!</v>
      </c>
    </row>
    <row r="637" spans="1:5">
      <c r="A637" t="s">
        <v>31</v>
      </c>
      <c r="B637" t="e">
        <f>Updates!W637</f>
        <v>#VALUE!</v>
      </c>
      <c r="C637" s="4" t="e">
        <f t="shared" si="9"/>
        <v>#VALUE!</v>
      </c>
      <c r="D637" t="e">
        <f>(A637&amp;Updates!N637)</f>
        <v>#VALUE!</v>
      </c>
      <c r="E637" t="e">
        <f>"\\cmfp538\"&amp;Updates!N637&amp;"$"</f>
        <v>#VALUE!</v>
      </c>
    </row>
    <row r="638" spans="1:5">
      <c r="A638" t="s">
        <v>31</v>
      </c>
      <c r="B638" t="e">
        <f>Updates!W638</f>
        <v>#VALUE!</v>
      </c>
      <c r="C638" s="4" t="e">
        <f t="shared" si="9"/>
        <v>#VALUE!</v>
      </c>
      <c r="D638" t="e">
        <f>(A638&amp;Updates!N638)</f>
        <v>#VALUE!</v>
      </c>
      <c r="E638" t="e">
        <f>"\\cmfp538\"&amp;Updates!N638&amp;"$"</f>
        <v>#VALUE!</v>
      </c>
    </row>
    <row r="639" spans="1:5">
      <c r="A639" t="s">
        <v>31</v>
      </c>
      <c r="B639" t="e">
        <f>Updates!W639</f>
        <v>#VALUE!</v>
      </c>
      <c r="C639" s="4" t="e">
        <f t="shared" si="9"/>
        <v>#VALUE!</v>
      </c>
      <c r="D639" t="e">
        <f>(A639&amp;Updates!N639)</f>
        <v>#VALUE!</v>
      </c>
      <c r="E639" t="e">
        <f>"\\cmfp538\"&amp;Updates!N639&amp;"$"</f>
        <v>#VALUE!</v>
      </c>
    </row>
    <row r="640" spans="1:5">
      <c r="A640" t="s">
        <v>31</v>
      </c>
      <c r="B640" t="e">
        <f>Updates!W640</f>
        <v>#VALUE!</v>
      </c>
      <c r="C640" s="4" t="e">
        <f t="shared" si="9"/>
        <v>#VALUE!</v>
      </c>
      <c r="D640" t="e">
        <f>(A640&amp;Updates!N640)</f>
        <v>#VALUE!</v>
      </c>
      <c r="E640" t="e">
        <f>"\\cmfp538\"&amp;Updates!N640&amp;"$"</f>
        <v>#VALUE!</v>
      </c>
    </row>
    <row r="641" spans="1:5">
      <c r="A641" t="s">
        <v>31</v>
      </c>
      <c r="B641" t="e">
        <f>Updates!W641</f>
        <v>#VALUE!</v>
      </c>
      <c r="C641" s="4" t="e">
        <f t="shared" si="9"/>
        <v>#VALUE!</v>
      </c>
      <c r="D641" t="e">
        <f>(A641&amp;Updates!N641)</f>
        <v>#VALUE!</v>
      </c>
      <c r="E641" t="e">
        <f>"\\cmfp538\"&amp;Updates!N641&amp;"$"</f>
        <v>#VALUE!</v>
      </c>
    </row>
    <row r="642" spans="1:5">
      <c r="A642" t="s">
        <v>31</v>
      </c>
      <c r="B642" t="e">
        <f>Updates!W642</f>
        <v>#VALUE!</v>
      </c>
      <c r="C642" s="4" t="e">
        <f t="shared" si="9"/>
        <v>#VALUE!</v>
      </c>
      <c r="D642" t="e">
        <f>(A642&amp;Updates!N642)</f>
        <v>#VALUE!</v>
      </c>
      <c r="E642" t="e">
        <f>"\\cmfp538\"&amp;Updates!N642&amp;"$"</f>
        <v>#VALUE!</v>
      </c>
    </row>
    <row r="643" spans="1:5">
      <c r="A643" t="s">
        <v>31</v>
      </c>
      <c r="B643" t="e">
        <f>Updates!W643</f>
        <v>#VALUE!</v>
      </c>
      <c r="C643" s="4" t="e">
        <f t="shared" ref="C643:C706" si="10">IF(B643&gt;0,A643)</f>
        <v>#VALUE!</v>
      </c>
      <c r="D643" t="e">
        <f>(A643&amp;Updates!N643)</f>
        <v>#VALUE!</v>
      </c>
      <c r="E643" t="e">
        <f>"\\cmfp538\"&amp;Updates!N643&amp;"$"</f>
        <v>#VALUE!</v>
      </c>
    </row>
    <row r="644" spans="1:5">
      <c r="A644" t="s">
        <v>31</v>
      </c>
      <c r="B644" t="e">
        <f>Updates!W644</f>
        <v>#VALUE!</v>
      </c>
      <c r="C644" s="4" t="e">
        <f t="shared" si="10"/>
        <v>#VALUE!</v>
      </c>
      <c r="D644" t="e">
        <f>(A644&amp;Updates!N644)</f>
        <v>#VALUE!</v>
      </c>
      <c r="E644" t="e">
        <f>"\\cmfp538\"&amp;Updates!N644&amp;"$"</f>
        <v>#VALUE!</v>
      </c>
    </row>
    <row r="645" spans="1:5">
      <c r="A645" t="s">
        <v>31</v>
      </c>
      <c r="B645" t="e">
        <f>Updates!W645</f>
        <v>#VALUE!</v>
      </c>
      <c r="C645" s="4" t="e">
        <f t="shared" si="10"/>
        <v>#VALUE!</v>
      </c>
      <c r="D645" t="e">
        <f>(A645&amp;Updates!N645)</f>
        <v>#VALUE!</v>
      </c>
      <c r="E645" t="e">
        <f>"\\cmfp538\"&amp;Updates!N645&amp;"$"</f>
        <v>#VALUE!</v>
      </c>
    </row>
    <row r="646" spans="1:5">
      <c r="A646" t="s">
        <v>31</v>
      </c>
      <c r="B646" t="e">
        <f>Updates!W646</f>
        <v>#VALUE!</v>
      </c>
      <c r="C646" s="4" t="e">
        <f t="shared" si="10"/>
        <v>#VALUE!</v>
      </c>
      <c r="D646" t="e">
        <f>(A646&amp;Updates!N646)</f>
        <v>#VALUE!</v>
      </c>
      <c r="E646" t="e">
        <f>"\\cmfp538\"&amp;Updates!N646&amp;"$"</f>
        <v>#VALUE!</v>
      </c>
    </row>
    <row r="647" spans="1:5">
      <c r="A647" t="s">
        <v>31</v>
      </c>
      <c r="B647" t="e">
        <f>Updates!W647</f>
        <v>#VALUE!</v>
      </c>
      <c r="C647" s="4" t="e">
        <f t="shared" si="10"/>
        <v>#VALUE!</v>
      </c>
      <c r="D647" t="e">
        <f>(A647&amp;Updates!N647)</f>
        <v>#VALUE!</v>
      </c>
      <c r="E647" t="e">
        <f>"\\cmfp538\"&amp;Updates!N647&amp;"$"</f>
        <v>#VALUE!</v>
      </c>
    </row>
    <row r="648" spans="1:5">
      <c r="A648" t="s">
        <v>31</v>
      </c>
      <c r="B648" t="e">
        <f>Updates!W648</f>
        <v>#VALUE!</v>
      </c>
      <c r="C648" s="4" t="e">
        <f t="shared" si="10"/>
        <v>#VALUE!</v>
      </c>
      <c r="D648" t="e">
        <f>(A648&amp;Updates!N648)</f>
        <v>#VALUE!</v>
      </c>
      <c r="E648" t="e">
        <f>"\\cmfp538\"&amp;Updates!N648&amp;"$"</f>
        <v>#VALUE!</v>
      </c>
    </row>
    <row r="649" spans="1:5">
      <c r="A649" t="s">
        <v>31</v>
      </c>
      <c r="B649" t="e">
        <f>Updates!W649</f>
        <v>#VALUE!</v>
      </c>
      <c r="C649" s="4" t="e">
        <f t="shared" si="10"/>
        <v>#VALUE!</v>
      </c>
      <c r="D649" t="e">
        <f>(A649&amp;Updates!N649)</f>
        <v>#VALUE!</v>
      </c>
      <c r="E649" t="e">
        <f>"\\cmfp538\"&amp;Updates!N649&amp;"$"</f>
        <v>#VALUE!</v>
      </c>
    </row>
    <row r="650" spans="1:5">
      <c r="A650" t="s">
        <v>31</v>
      </c>
      <c r="B650" t="e">
        <f>Updates!W650</f>
        <v>#VALUE!</v>
      </c>
      <c r="C650" s="4" t="e">
        <f t="shared" si="10"/>
        <v>#VALUE!</v>
      </c>
      <c r="D650" t="e">
        <f>(A650&amp;Updates!N650)</f>
        <v>#VALUE!</v>
      </c>
      <c r="E650" t="e">
        <f>"\\cmfp538\"&amp;Updates!N650&amp;"$"</f>
        <v>#VALUE!</v>
      </c>
    </row>
    <row r="651" spans="1:5">
      <c r="A651" t="s">
        <v>31</v>
      </c>
      <c r="B651" t="e">
        <f>Updates!W651</f>
        <v>#VALUE!</v>
      </c>
      <c r="C651" s="4" t="e">
        <f t="shared" si="10"/>
        <v>#VALUE!</v>
      </c>
      <c r="D651" t="e">
        <f>(A651&amp;Updates!N651)</f>
        <v>#VALUE!</v>
      </c>
      <c r="E651" t="e">
        <f>"\\cmfp538\"&amp;Updates!N651&amp;"$"</f>
        <v>#VALUE!</v>
      </c>
    </row>
    <row r="652" spans="1:5">
      <c r="A652" t="s">
        <v>31</v>
      </c>
      <c r="B652" t="e">
        <f>Updates!W652</f>
        <v>#VALUE!</v>
      </c>
      <c r="C652" s="4" t="e">
        <f t="shared" si="10"/>
        <v>#VALUE!</v>
      </c>
      <c r="D652" t="e">
        <f>(A652&amp;Updates!N652)</f>
        <v>#VALUE!</v>
      </c>
      <c r="E652" t="e">
        <f>"\\cmfp538\"&amp;Updates!N652&amp;"$"</f>
        <v>#VALUE!</v>
      </c>
    </row>
    <row r="653" spans="1:5">
      <c r="A653" t="s">
        <v>31</v>
      </c>
      <c r="B653" t="e">
        <f>Updates!W653</f>
        <v>#VALUE!</v>
      </c>
      <c r="C653" s="4" t="e">
        <f t="shared" si="10"/>
        <v>#VALUE!</v>
      </c>
      <c r="D653" t="e">
        <f>(A653&amp;Updates!N653)</f>
        <v>#VALUE!</v>
      </c>
      <c r="E653" t="e">
        <f>"\\cmfp538\"&amp;Updates!N653&amp;"$"</f>
        <v>#VALUE!</v>
      </c>
    </row>
    <row r="654" spans="1:5">
      <c r="A654" t="s">
        <v>31</v>
      </c>
      <c r="B654" t="e">
        <f>Updates!W654</f>
        <v>#VALUE!</v>
      </c>
      <c r="C654" s="4" t="e">
        <f t="shared" si="10"/>
        <v>#VALUE!</v>
      </c>
      <c r="D654" t="e">
        <f>(A654&amp;Updates!N654)</f>
        <v>#VALUE!</v>
      </c>
      <c r="E654" t="e">
        <f>"\\cmfp538\"&amp;Updates!N654&amp;"$"</f>
        <v>#VALUE!</v>
      </c>
    </row>
    <row r="655" spans="1:5">
      <c r="A655" t="s">
        <v>31</v>
      </c>
      <c r="B655" t="e">
        <f>Updates!W655</f>
        <v>#VALUE!</v>
      </c>
      <c r="C655" s="4" t="e">
        <f t="shared" si="10"/>
        <v>#VALUE!</v>
      </c>
      <c r="D655" t="e">
        <f>(A655&amp;Updates!N655)</f>
        <v>#VALUE!</v>
      </c>
      <c r="E655" t="e">
        <f>"\\cmfp538\"&amp;Updates!N655&amp;"$"</f>
        <v>#VALUE!</v>
      </c>
    </row>
    <row r="656" spans="1:5">
      <c r="A656" t="s">
        <v>31</v>
      </c>
      <c r="B656" t="e">
        <f>Updates!W656</f>
        <v>#VALUE!</v>
      </c>
      <c r="C656" s="4" t="e">
        <f t="shared" si="10"/>
        <v>#VALUE!</v>
      </c>
      <c r="D656" t="e">
        <f>(A656&amp;Updates!N656)</f>
        <v>#VALUE!</v>
      </c>
      <c r="E656" t="e">
        <f>"\\cmfp538\"&amp;Updates!N656&amp;"$"</f>
        <v>#VALUE!</v>
      </c>
    </row>
    <row r="657" spans="1:5">
      <c r="A657" t="s">
        <v>31</v>
      </c>
      <c r="B657" t="e">
        <f>Updates!W657</f>
        <v>#VALUE!</v>
      </c>
      <c r="C657" s="4" t="e">
        <f t="shared" si="10"/>
        <v>#VALUE!</v>
      </c>
      <c r="D657" t="e">
        <f>(A657&amp;Updates!N657)</f>
        <v>#VALUE!</v>
      </c>
      <c r="E657" t="e">
        <f>"\\cmfp538\"&amp;Updates!N657&amp;"$"</f>
        <v>#VALUE!</v>
      </c>
    </row>
    <row r="658" spans="1:5">
      <c r="A658" t="s">
        <v>31</v>
      </c>
      <c r="B658" t="e">
        <f>Updates!W658</f>
        <v>#VALUE!</v>
      </c>
      <c r="C658" s="4" t="e">
        <f t="shared" si="10"/>
        <v>#VALUE!</v>
      </c>
      <c r="D658" t="e">
        <f>(A658&amp;Updates!N658)</f>
        <v>#VALUE!</v>
      </c>
      <c r="E658" t="e">
        <f>"\\cmfp538\"&amp;Updates!N658&amp;"$"</f>
        <v>#VALUE!</v>
      </c>
    </row>
    <row r="659" spans="1:5">
      <c r="A659" t="s">
        <v>31</v>
      </c>
      <c r="B659" t="e">
        <f>Updates!W659</f>
        <v>#VALUE!</v>
      </c>
      <c r="C659" s="4" t="e">
        <f t="shared" si="10"/>
        <v>#VALUE!</v>
      </c>
      <c r="D659" t="e">
        <f>(A659&amp;Updates!N659)</f>
        <v>#VALUE!</v>
      </c>
      <c r="E659" t="e">
        <f>"\\cmfp538\"&amp;Updates!N659&amp;"$"</f>
        <v>#VALUE!</v>
      </c>
    </row>
    <row r="660" spans="1:5">
      <c r="A660" t="s">
        <v>31</v>
      </c>
      <c r="B660" t="e">
        <f>Updates!W660</f>
        <v>#VALUE!</v>
      </c>
      <c r="C660" s="4" t="e">
        <f t="shared" si="10"/>
        <v>#VALUE!</v>
      </c>
      <c r="D660" t="e">
        <f>(A660&amp;Updates!N660)</f>
        <v>#VALUE!</v>
      </c>
      <c r="E660" t="e">
        <f>"\\cmfp538\"&amp;Updates!N660&amp;"$"</f>
        <v>#VALUE!</v>
      </c>
    </row>
    <row r="661" spans="1:5">
      <c r="A661" t="s">
        <v>31</v>
      </c>
      <c r="B661" t="e">
        <f>Updates!W661</f>
        <v>#VALUE!</v>
      </c>
      <c r="C661" s="4" t="e">
        <f t="shared" si="10"/>
        <v>#VALUE!</v>
      </c>
      <c r="D661" t="e">
        <f>(A661&amp;Updates!N661)</f>
        <v>#VALUE!</v>
      </c>
      <c r="E661" t="e">
        <f>"\\cmfp538\"&amp;Updates!N661&amp;"$"</f>
        <v>#VALUE!</v>
      </c>
    </row>
    <row r="662" spans="1:5">
      <c r="A662" t="s">
        <v>31</v>
      </c>
      <c r="B662" t="e">
        <f>Updates!W662</f>
        <v>#VALUE!</v>
      </c>
      <c r="C662" s="4" t="e">
        <f t="shared" si="10"/>
        <v>#VALUE!</v>
      </c>
      <c r="D662" t="e">
        <f>(A662&amp;Updates!N662)</f>
        <v>#VALUE!</v>
      </c>
      <c r="E662" t="e">
        <f>"\\cmfp538\"&amp;Updates!N662&amp;"$"</f>
        <v>#VALUE!</v>
      </c>
    </row>
    <row r="663" spans="1:5">
      <c r="A663" t="s">
        <v>31</v>
      </c>
      <c r="B663" t="e">
        <f>Updates!W663</f>
        <v>#VALUE!</v>
      </c>
      <c r="C663" s="4" t="e">
        <f t="shared" si="10"/>
        <v>#VALUE!</v>
      </c>
      <c r="D663" t="e">
        <f>(A663&amp;Updates!N663)</f>
        <v>#VALUE!</v>
      </c>
      <c r="E663" t="e">
        <f>"\\cmfp538\"&amp;Updates!N663&amp;"$"</f>
        <v>#VALUE!</v>
      </c>
    </row>
    <row r="664" spans="1:5">
      <c r="A664" t="s">
        <v>31</v>
      </c>
      <c r="B664" t="e">
        <f>Updates!W664</f>
        <v>#VALUE!</v>
      </c>
      <c r="C664" s="4" t="e">
        <f t="shared" si="10"/>
        <v>#VALUE!</v>
      </c>
      <c r="D664" t="e">
        <f>(A664&amp;Updates!N664)</f>
        <v>#VALUE!</v>
      </c>
      <c r="E664" t="e">
        <f>"\\cmfp538\"&amp;Updates!N664&amp;"$"</f>
        <v>#VALUE!</v>
      </c>
    </row>
    <row r="665" spans="1:5">
      <c r="A665" t="s">
        <v>31</v>
      </c>
      <c r="B665" t="e">
        <f>Updates!W665</f>
        <v>#VALUE!</v>
      </c>
      <c r="C665" s="4" t="e">
        <f t="shared" si="10"/>
        <v>#VALUE!</v>
      </c>
      <c r="D665" t="e">
        <f>(A665&amp;Updates!N665)</f>
        <v>#VALUE!</v>
      </c>
      <c r="E665" t="e">
        <f>"\\cmfp538\"&amp;Updates!N665&amp;"$"</f>
        <v>#VALUE!</v>
      </c>
    </row>
    <row r="666" spans="1:5">
      <c r="A666" t="s">
        <v>31</v>
      </c>
      <c r="B666" t="e">
        <f>Updates!W666</f>
        <v>#VALUE!</v>
      </c>
      <c r="C666" s="4" t="e">
        <f t="shared" si="10"/>
        <v>#VALUE!</v>
      </c>
      <c r="D666" t="e">
        <f>(A666&amp;Updates!N666)</f>
        <v>#VALUE!</v>
      </c>
      <c r="E666" t="e">
        <f>"\\cmfp538\"&amp;Updates!N666&amp;"$"</f>
        <v>#VALUE!</v>
      </c>
    </row>
    <row r="667" spans="1:5">
      <c r="A667" t="s">
        <v>31</v>
      </c>
      <c r="B667" t="e">
        <f>Updates!W667</f>
        <v>#VALUE!</v>
      </c>
      <c r="C667" s="4" t="e">
        <f t="shared" si="10"/>
        <v>#VALUE!</v>
      </c>
      <c r="D667" t="e">
        <f>(A667&amp;Updates!N667)</f>
        <v>#VALUE!</v>
      </c>
      <c r="E667" t="e">
        <f>"\\cmfp538\"&amp;Updates!N667&amp;"$"</f>
        <v>#VALUE!</v>
      </c>
    </row>
    <row r="668" spans="1:5">
      <c r="A668" t="s">
        <v>31</v>
      </c>
      <c r="B668" t="e">
        <f>Updates!W668</f>
        <v>#VALUE!</v>
      </c>
      <c r="C668" s="4" t="e">
        <f t="shared" si="10"/>
        <v>#VALUE!</v>
      </c>
      <c r="D668" t="e">
        <f>(A668&amp;Updates!N668)</f>
        <v>#VALUE!</v>
      </c>
      <c r="E668" t="e">
        <f>"\\cmfp538\"&amp;Updates!N668&amp;"$"</f>
        <v>#VALUE!</v>
      </c>
    </row>
    <row r="669" spans="1:5">
      <c r="A669" t="s">
        <v>31</v>
      </c>
      <c r="B669" t="e">
        <f>Updates!W669</f>
        <v>#VALUE!</v>
      </c>
      <c r="C669" s="4" t="e">
        <f t="shared" si="10"/>
        <v>#VALUE!</v>
      </c>
      <c r="D669" t="e">
        <f>(A669&amp;Updates!N669)</f>
        <v>#VALUE!</v>
      </c>
      <c r="E669" t="e">
        <f>"\\cmfp538\"&amp;Updates!N669&amp;"$"</f>
        <v>#VALUE!</v>
      </c>
    </row>
    <row r="670" spans="1:5">
      <c r="A670" t="s">
        <v>31</v>
      </c>
      <c r="B670" t="e">
        <f>Updates!W670</f>
        <v>#VALUE!</v>
      </c>
      <c r="C670" s="4" t="e">
        <f t="shared" si="10"/>
        <v>#VALUE!</v>
      </c>
      <c r="D670" t="e">
        <f>(A670&amp;Updates!N670)</f>
        <v>#VALUE!</v>
      </c>
      <c r="E670" t="e">
        <f>"\\cmfp538\"&amp;Updates!N670&amp;"$"</f>
        <v>#VALUE!</v>
      </c>
    </row>
    <row r="671" spans="1:5">
      <c r="A671" t="s">
        <v>31</v>
      </c>
      <c r="B671" t="e">
        <f>Updates!W671</f>
        <v>#VALUE!</v>
      </c>
      <c r="C671" s="4" t="e">
        <f t="shared" si="10"/>
        <v>#VALUE!</v>
      </c>
      <c r="D671" t="e">
        <f>(A671&amp;Updates!N671)</f>
        <v>#VALUE!</v>
      </c>
      <c r="E671" t="e">
        <f>"\\cmfp538\"&amp;Updates!N671&amp;"$"</f>
        <v>#VALUE!</v>
      </c>
    </row>
    <row r="672" spans="1:5">
      <c r="A672" t="s">
        <v>31</v>
      </c>
      <c r="B672" t="e">
        <f>Updates!W672</f>
        <v>#VALUE!</v>
      </c>
      <c r="C672" s="4" t="e">
        <f t="shared" si="10"/>
        <v>#VALUE!</v>
      </c>
      <c r="D672" t="e">
        <f>(A672&amp;Updates!N672)</f>
        <v>#VALUE!</v>
      </c>
      <c r="E672" t="e">
        <f>"\\cmfp538\"&amp;Updates!N672&amp;"$"</f>
        <v>#VALUE!</v>
      </c>
    </row>
    <row r="673" spans="1:5">
      <c r="A673" t="s">
        <v>31</v>
      </c>
      <c r="B673" t="e">
        <f>Updates!W673</f>
        <v>#VALUE!</v>
      </c>
      <c r="C673" s="4" t="e">
        <f t="shared" si="10"/>
        <v>#VALUE!</v>
      </c>
      <c r="D673" t="e">
        <f>(A673&amp;Updates!N673)</f>
        <v>#VALUE!</v>
      </c>
      <c r="E673" t="e">
        <f>"\\cmfp538\"&amp;Updates!N673&amp;"$"</f>
        <v>#VALUE!</v>
      </c>
    </row>
    <row r="674" spans="1:5">
      <c r="A674" t="s">
        <v>31</v>
      </c>
      <c r="B674" t="e">
        <f>Updates!W674</f>
        <v>#VALUE!</v>
      </c>
      <c r="C674" s="4" t="e">
        <f t="shared" si="10"/>
        <v>#VALUE!</v>
      </c>
      <c r="D674" t="e">
        <f>(A674&amp;Updates!N674)</f>
        <v>#VALUE!</v>
      </c>
      <c r="E674" t="e">
        <f>"\\cmfp538\"&amp;Updates!N674&amp;"$"</f>
        <v>#VALUE!</v>
      </c>
    </row>
    <row r="675" spans="1:5">
      <c r="A675" t="s">
        <v>31</v>
      </c>
      <c r="B675" t="e">
        <f>Updates!W675</f>
        <v>#VALUE!</v>
      </c>
      <c r="C675" s="4" t="e">
        <f t="shared" si="10"/>
        <v>#VALUE!</v>
      </c>
      <c r="D675" t="e">
        <f>(A675&amp;Updates!N675)</f>
        <v>#VALUE!</v>
      </c>
      <c r="E675" t="e">
        <f>"\\cmfp538\"&amp;Updates!N675&amp;"$"</f>
        <v>#VALUE!</v>
      </c>
    </row>
    <row r="676" spans="1:5">
      <c r="A676" t="s">
        <v>31</v>
      </c>
      <c r="B676" t="e">
        <f>Updates!W676</f>
        <v>#VALUE!</v>
      </c>
      <c r="C676" s="4" t="e">
        <f t="shared" si="10"/>
        <v>#VALUE!</v>
      </c>
      <c r="D676" t="e">
        <f>(A676&amp;Updates!N676)</f>
        <v>#VALUE!</v>
      </c>
      <c r="E676" t="e">
        <f>"\\cmfp538\"&amp;Updates!N676&amp;"$"</f>
        <v>#VALUE!</v>
      </c>
    </row>
    <row r="677" spans="1:5">
      <c r="A677" t="s">
        <v>31</v>
      </c>
      <c r="B677" t="e">
        <f>Updates!W677</f>
        <v>#VALUE!</v>
      </c>
      <c r="C677" s="4" t="e">
        <f t="shared" si="10"/>
        <v>#VALUE!</v>
      </c>
      <c r="D677" t="e">
        <f>(A677&amp;Updates!N677)</f>
        <v>#VALUE!</v>
      </c>
      <c r="E677" t="e">
        <f>"\\cmfp538\"&amp;Updates!N677&amp;"$"</f>
        <v>#VALUE!</v>
      </c>
    </row>
    <row r="678" spans="1:5">
      <c r="A678" t="s">
        <v>31</v>
      </c>
      <c r="B678" t="e">
        <f>Updates!W678</f>
        <v>#VALUE!</v>
      </c>
      <c r="C678" s="4" t="e">
        <f t="shared" si="10"/>
        <v>#VALUE!</v>
      </c>
      <c r="D678" t="e">
        <f>(A678&amp;Updates!N678)</f>
        <v>#VALUE!</v>
      </c>
      <c r="E678" t="e">
        <f>"\\cmfp538\"&amp;Updates!N678&amp;"$"</f>
        <v>#VALUE!</v>
      </c>
    </row>
    <row r="679" spans="1:5">
      <c r="A679" t="s">
        <v>31</v>
      </c>
      <c r="B679" t="e">
        <f>Updates!W679</f>
        <v>#VALUE!</v>
      </c>
      <c r="C679" s="4" t="e">
        <f t="shared" si="10"/>
        <v>#VALUE!</v>
      </c>
      <c r="D679" t="e">
        <f>(A679&amp;Updates!N679)</f>
        <v>#VALUE!</v>
      </c>
      <c r="E679" t="e">
        <f>"\\cmfp538\"&amp;Updates!N679&amp;"$"</f>
        <v>#VALUE!</v>
      </c>
    </row>
    <row r="680" spans="1:5">
      <c r="A680" t="s">
        <v>31</v>
      </c>
      <c r="B680" t="e">
        <f>Updates!W680</f>
        <v>#VALUE!</v>
      </c>
      <c r="C680" s="4" t="e">
        <f t="shared" si="10"/>
        <v>#VALUE!</v>
      </c>
      <c r="D680" t="e">
        <f>(A680&amp;Updates!N680)</f>
        <v>#VALUE!</v>
      </c>
      <c r="E680" t="e">
        <f>"\\cmfp538\"&amp;Updates!N680&amp;"$"</f>
        <v>#VALUE!</v>
      </c>
    </row>
    <row r="681" spans="1:5">
      <c r="A681" t="s">
        <v>31</v>
      </c>
      <c r="B681" t="e">
        <f>Updates!W681</f>
        <v>#VALUE!</v>
      </c>
      <c r="C681" s="4" t="e">
        <f t="shared" si="10"/>
        <v>#VALUE!</v>
      </c>
      <c r="D681" t="e">
        <f>(A681&amp;Updates!N681)</f>
        <v>#VALUE!</v>
      </c>
      <c r="E681" t="e">
        <f>"\\cmfp538\"&amp;Updates!N681&amp;"$"</f>
        <v>#VALUE!</v>
      </c>
    </row>
    <row r="682" spans="1:5">
      <c r="A682" t="s">
        <v>31</v>
      </c>
      <c r="B682" t="e">
        <f>Updates!W682</f>
        <v>#VALUE!</v>
      </c>
      <c r="C682" s="4" t="e">
        <f t="shared" si="10"/>
        <v>#VALUE!</v>
      </c>
      <c r="D682" t="e">
        <f>(A682&amp;Updates!N682)</f>
        <v>#VALUE!</v>
      </c>
      <c r="E682" t="e">
        <f>"\\cmfp538\"&amp;Updates!N682&amp;"$"</f>
        <v>#VALUE!</v>
      </c>
    </row>
    <row r="683" spans="1:5">
      <c r="A683" t="s">
        <v>31</v>
      </c>
      <c r="B683" t="e">
        <f>Updates!W683</f>
        <v>#VALUE!</v>
      </c>
      <c r="C683" s="4" t="e">
        <f t="shared" si="10"/>
        <v>#VALUE!</v>
      </c>
      <c r="D683" t="e">
        <f>(A683&amp;Updates!N683)</f>
        <v>#VALUE!</v>
      </c>
      <c r="E683" t="e">
        <f>"\\cmfp538\"&amp;Updates!N683&amp;"$"</f>
        <v>#VALUE!</v>
      </c>
    </row>
    <row r="684" spans="1:5">
      <c r="A684" t="s">
        <v>31</v>
      </c>
      <c r="B684" t="e">
        <f>Updates!W684</f>
        <v>#VALUE!</v>
      </c>
      <c r="C684" s="4" t="e">
        <f t="shared" si="10"/>
        <v>#VALUE!</v>
      </c>
      <c r="D684" t="e">
        <f>(A684&amp;Updates!N684)</f>
        <v>#VALUE!</v>
      </c>
      <c r="E684" t="e">
        <f>"\\cmfp538\"&amp;Updates!N684&amp;"$"</f>
        <v>#VALUE!</v>
      </c>
    </row>
    <row r="685" spans="1:5">
      <c r="A685" t="s">
        <v>31</v>
      </c>
      <c r="B685" t="e">
        <f>Updates!W685</f>
        <v>#VALUE!</v>
      </c>
      <c r="C685" s="4" t="e">
        <f t="shared" si="10"/>
        <v>#VALUE!</v>
      </c>
      <c r="D685" t="e">
        <f>(A685&amp;Updates!N685)</f>
        <v>#VALUE!</v>
      </c>
      <c r="E685" t="e">
        <f>"\\cmfp538\"&amp;Updates!N685&amp;"$"</f>
        <v>#VALUE!</v>
      </c>
    </row>
    <row r="686" spans="1:5">
      <c r="A686" t="s">
        <v>31</v>
      </c>
      <c r="B686" t="e">
        <f>Updates!W686</f>
        <v>#VALUE!</v>
      </c>
      <c r="C686" s="4" t="e">
        <f t="shared" si="10"/>
        <v>#VALUE!</v>
      </c>
      <c r="D686" t="e">
        <f>(A686&amp;Updates!N686)</f>
        <v>#VALUE!</v>
      </c>
      <c r="E686" t="e">
        <f>"\\cmfp538\"&amp;Updates!N686&amp;"$"</f>
        <v>#VALUE!</v>
      </c>
    </row>
    <row r="687" spans="1:5">
      <c r="A687" t="s">
        <v>31</v>
      </c>
      <c r="B687" t="e">
        <f>Updates!W687</f>
        <v>#VALUE!</v>
      </c>
      <c r="C687" s="4" t="e">
        <f t="shared" si="10"/>
        <v>#VALUE!</v>
      </c>
      <c r="D687" t="e">
        <f>(A687&amp;Updates!N687)</f>
        <v>#VALUE!</v>
      </c>
      <c r="E687" t="e">
        <f>"\\cmfp538\"&amp;Updates!N687&amp;"$"</f>
        <v>#VALUE!</v>
      </c>
    </row>
    <row r="688" spans="1:5">
      <c r="A688" t="s">
        <v>31</v>
      </c>
      <c r="B688" t="e">
        <f>Updates!W688</f>
        <v>#VALUE!</v>
      </c>
      <c r="C688" s="4" t="e">
        <f t="shared" si="10"/>
        <v>#VALUE!</v>
      </c>
      <c r="D688" t="e">
        <f>(A688&amp;Updates!N688)</f>
        <v>#VALUE!</v>
      </c>
      <c r="E688" t="e">
        <f>"\\cmfp538\"&amp;Updates!N688&amp;"$"</f>
        <v>#VALUE!</v>
      </c>
    </row>
    <row r="689" spans="1:5">
      <c r="A689" t="s">
        <v>31</v>
      </c>
      <c r="B689" t="e">
        <f>Updates!W689</f>
        <v>#VALUE!</v>
      </c>
      <c r="C689" s="4" t="e">
        <f t="shared" si="10"/>
        <v>#VALUE!</v>
      </c>
      <c r="D689" t="e">
        <f>(A689&amp;Updates!N689)</f>
        <v>#VALUE!</v>
      </c>
      <c r="E689" t="e">
        <f>"\\cmfp538\"&amp;Updates!N689&amp;"$"</f>
        <v>#VALUE!</v>
      </c>
    </row>
    <row r="690" spans="1:5">
      <c r="A690" t="s">
        <v>31</v>
      </c>
      <c r="B690" t="e">
        <f>Updates!W690</f>
        <v>#VALUE!</v>
      </c>
      <c r="C690" s="4" t="e">
        <f t="shared" si="10"/>
        <v>#VALUE!</v>
      </c>
      <c r="D690" t="e">
        <f>(A690&amp;Updates!N690)</f>
        <v>#VALUE!</v>
      </c>
      <c r="E690" t="e">
        <f>"\\cmfp538\"&amp;Updates!N690&amp;"$"</f>
        <v>#VALUE!</v>
      </c>
    </row>
    <row r="691" spans="1:5">
      <c r="A691" t="s">
        <v>31</v>
      </c>
      <c r="B691" t="e">
        <f>Updates!W691</f>
        <v>#VALUE!</v>
      </c>
      <c r="C691" s="4" t="e">
        <f t="shared" si="10"/>
        <v>#VALUE!</v>
      </c>
      <c r="D691" t="e">
        <f>(A691&amp;Updates!N691)</f>
        <v>#VALUE!</v>
      </c>
      <c r="E691" t="e">
        <f>"\\cmfp538\"&amp;Updates!N691&amp;"$"</f>
        <v>#VALUE!</v>
      </c>
    </row>
    <row r="692" spans="1:5">
      <c r="A692" t="s">
        <v>31</v>
      </c>
      <c r="B692" t="e">
        <f>Updates!W692</f>
        <v>#VALUE!</v>
      </c>
      <c r="C692" s="4" t="e">
        <f t="shared" si="10"/>
        <v>#VALUE!</v>
      </c>
      <c r="D692" t="e">
        <f>(A692&amp;Updates!N692)</f>
        <v>#VALUE!</v>
      </c>
      <c r="E692" t="e">
        <f>"\\cmfp538\"&amp;Updates!N692&amp;"$"</f>
        <v>#VALUE!</v>
      </c>
    </row>
    <row r="693" spans="1:5">
      <c r="A693" t="s">
        <v>31</v>
      </c>
      <c r="B693" t="e">
        <f>Updates!W693</f>
        <v>#VALUE!</v>
      </c>
      <c r="C693" s="4" t="e">
        <f t="shared" si="10"/>
        <v>#VALUE!</v>
      </c>
      <c r="D693" t="e">
        <f>(A693&amp;Updates!N693)</f>
        <v>#VALUE!</v>
      </c>
      <c r="E693" t="e">
        <f>"\\cmfp538\"&amp;Updates!N693&amp;"$"</f>
        <v>#VALUE!</v>
      </c>
    </row>
    <row r="694" spans="1:5">
      <c r="A694" t="s">
        <v>31</v>
      </c>
      <c r="B694" t="e">
        <f>Updates!W694</f>
        <v>#VALUE!</v>
      </c>
      <c r="C694" s="4" t="e">
        <f t="shared" si="10"/>
        <v>#VALUE!</v>
      </c>
      <c r="D694" t="e">
        <f>(A694&amp;Updates!N694)</f>
        <v>#VALUE!</v>
      </c>
      <c r="E694" t="e">
        <f>"\\cmfp538\"&amp;Updates!N694&amp;"$"</f>
        <v>#VALUE!</v>
      </c>
    </row>
    <row r="695" spans="1:5">
      <c r="A695" t="s">
        <v>31</v>
      </c>
      <c r="B695" t="e">
        <f>Updates!W695</f>
        <v>#VALUE!</v>
      </c>
      <c r="C695" s="4" t="e">
        <f t="shared" si="10"/>
        <v>#VALUE!</v>
      </c>
      <c r="D695" t="e">
        <f>(A695&amp;Updates!N695)</f>
        <v>#VALUE!</v>
      </c>
      <c r="E695" t="e">
        <f>"\\cmfp538\"&amp;Updates!N695&amp;"$"</f>
        <v>#VALUE!</v>
      </c>
    </row>
    <row r="696" spans="1:5">
      <c r="A696" t="s">
        <v>31</v>
      </c>
      <c r="B696" t="e">
        <f>Updates!W696</f>
        <v>#VALUE!</v>
      </c>
      <c r="C696" s="4" t="e">
        <f t="shared" si="10"/>
        <v>#VALUE!</v>
      </c>
      <c r="D696" t="e">
        <f>(A696&amp;Updates!N696)</f>
        <v>#VALUE!</v>
      </c>
      <c r="E696" t="e">
        <f>"\\cmfp538\"&amp;Updates!N696&amp;"$"</f>
        <v>#VALUE!</v>
      </c>
    </row>
    <row r="697" spans="1:5">
      <c r="A697" t="s">
        <v>31</v>
      </c>
      <c r="B697" t="e">
        <f>Updates!W697</f>
        <v>#VALUE!</v>
      </c>
      <c r="C697" s="4" t="e">
        <f t="shared" si="10"/>
        <v>#VALUE!</v>
      </c>
      <c r="D697" t="e">
        <f>(A697&amp;Updates!N697)</f>
        <v>#VALUE!</v>
      </c>
      <c r="E697" t="e">
        <f>"\\cmfp538\"&amp;Updates!N697&amp;"$"</f>
        <v>#VALUE!</v>
      </c>
    </row>
    <row r="698" spans="1:5">
      <c r="A698" t="s">
        <v>31</v>
      </c>
      <c r="B698" t="e">
        <f>Updates!W698</f>
        <v>#VALUE!</v>
      </c>
      <c r="C698" s="4" t="e">
        <f t="shared" si="10"/>
        <v>#VALUE!</v>
      </c>
      <c r="D698" t="e">
        <f>(A698&amp;Updates!N698)</f>
        <v>#VALUE!</v>
      </c>
      <c r="E698" t="e">
        <f>"\\cmfp538\"&amp;Updates!N698&amp;"$"</f>
        <v>#VALUE!</v>
      </c>
    </row>
    <row r="699" spans="1:5">
      <c r="A699" t="s">
        <v>31</v>
      </c>
      <c r="B699" t="e">
        <f>Updates!W699</f>
        <v>#VALUE!</v>
      </c>
      <c r="C699" s="4" t="e">
        <f t="shared" si="10"/>
        <v>#VALUE!</v>
      </c>
      <c r="D699" t="e">
        <f>(A699&amp;Updates!N699)</f>
        <v>#VALUE!</v>
      </c>
      <c r="E699" t="e">
        <f>"\\cmfp538\"&amp;Updates!N699&amp;"$"</f>
        <v>#VALUE!</v>
      </c>
    </row>
    <row r="700" spans="1:5">
      <c r="A700" t="s">
        <v>31</v>
      </c>
      <c r="B700" t="e">
        <f>Updates!W700</f>
        <v>#VALUE!</v>
      </c>
      <c r="C700" s="4" t="e">
        <f t="shared" si="10"/>
        <v>#VALUE!</v>
      </c>
      <c r="D700" t="e">
        <f>(A700&amp;Updates!N700)</f>
        <v>#VALUE!</v>
      </c>
      <c r="E700" t="e">
        <f>"\\cmfp538\"&amp;Updates!N700&amp;"$"</f>
        <v>#VALUE!</v>
      </c>
    </row>
    <row r="701" spans="1:5">
      <c r="A701" t="s">
        <v>31</v>
      </c>
      <c r="B701" t="e">
        <f>Updates!W701</f>
        <v>#VALUE!</v>
      </c>
      <c r="C701" s="4" t="e">
        <f t="shared" si="10"/>
        <v>#VALUE!</v>
      </c>
      <c r="D701" t="e">
        <f>(A701&amp;Updates!N701)</f>
        <v>#VALUE!</v>
      </c>
      <c r="E701" t="e">
        <f>"\\cmfp538\"&amp;Updates!N701&amp;"$"</f>
        <v>#VALUE!</v>
      </c>
    </row>
    <row r="702" spans="1:5">
      <c r="A702" t="s">
        <v>31</v>
      </c>
      <c r="B702" t="e">
        <f>Updates!W702</f>
        <v>#VALUE!</v>
      </c>
      <c r="C702" s="4" t="e">
        <f t="shared" si="10"/>
        <v>#VALUE!</v>
      </c>
      <c r="D702" t="e">
        <f>(A702&amp;Updates!N702)</f>
        <v>#VALUE!</v>
      </c>
      <c r="E702" t="e">
        <f>"\\cmfp538\"&amp;Updates!N702&amp;"$"</f>
        <v>#VALUE!</v>
      </c>
    </row>
    <row r="703" spans="1:5">
      <c r="A703" t="s">
        <v>31</v>
      </c>
      <c r="B703" t="e">
        <f>Updates!W703</f>
        <v>#VALUE!</v>
      </c>
      <c r="C703" s="4" t="e">
        <f t="shared" si="10"/>
        <v>#VALUE!</v>
      </c>
      <c r="D703" t="e">
        <f>(A703&amp;Updates!N703)</f>
        <v>#VALUE!</v>
      </c>
      <c r="E703" t="e">
        <f>"\\cmfp538\"&amp;Updates!N703&amp;"$"</f>
        <v>#VALUE!</v>
      </c>
    </row>
    <row r="704" spans="1:5">
      <c r="A704" t="s">
        <v>31</v>
      </c>
      <c r="B704" t="e">
        <f>Updates!W704</f>
        <v>#VALUE!</v>
      </c>
      <c r="C704" s="4" t="e">
        <f t="shared" si="10"/>
        <v>#VALUE!</v>
      </c>
      <c r="D704" t="e">
        <f>(A704&amp;Updates!N704)</f>
        <v>#VALUE!</v>
      </c>
      <c r="E704" t="e">
        <f>"\\cmfp538\"&amp;Updates!N704&amp;"$"</f>
        <v>#VALUE!</v>
      </c>
    </row>
    <row r="705" spans="1:5">
      <c r="A705" t="s">
        <v>31</v>
      </c>
      <c r="B705" t="e">
        <f>Updates!W705</f>
        <v>#VALUE!</v>
      </c>
      <c r="C705" s="4" t="e">
        <f t="shared" si="10"/>
        <v>#VALUE!</v>
      </c>
      <c r="D705" t="e">
        <f>(A705&amp;Updates!N705)</f>
        <v>#VALUE!</v>
      </c>
      <c r="E705" t="e">
        <f>"\\cmfp538\"&amp;Updates!N705&amp;"$"</f>
        <v>#VALUE!</v>
      </c>
    </row>
    <row r="706" spans="1:5">
      <c r="A706" t="s">
        <v>31</v>
      </c>
      <c r="B706" t="e">
        <f>Updates!W706</f>
        <v>#VALUE!</v>
      </c>
      <c r="C706" s="4" t="e">
        <f t="shared" si="10"/>
        <v>#VALUE!</v>
      </c>
      <c r="D706" t="e">
        <f>(A706&amp;Updates!N706)</f>
        <v>#VALUE!</v>
      </c>
      <c r="E706" t="e">
        <f>"\\cmfp538\"&amp;Updates!N706&amp;"$"</f>
        <v>#VALUE!</v>
      </c>
    </row>
    <row r="707" spans="1:5">
      <c r="A707" t="s">
        <v>31</v>
      </c>
      <c r="B707" t="e">
        <f>Updates!W707</f>
        <v>#VALUE!</v>
      </c>
      <c r="C707" s="4" t="e">
        <f t="shared" ref="C707:C770" si="11">IF(B707&gt;0,A707)</f>
        <v>#VALUE!</v>
      </c>
      <c r="D707" t="e">
        <f>(A707&amp;Updates!N707)</f>
        <v>#VALUE!</v>
      </c>
      <c r="E707" t="e">
        <f>"\\cmfp538\"&amp;Updates!N707&amp;"$"</f>
        <v>#VALUE!</v>
      </c>
    </row>
    <row r="708" spans="1:5">
      <c r="A708" t="s">
        <v>31</v>
      </c>
      <c r="B708" t="e">
        <f>Updates!W708</f>
        <v>#VALUE!</v>
      </c>
      <c r="C708" s="4" t="e">
        <f t="shared" si="11"/>
        <v>#VALUE!</v>
      </c>
      <c r="D708" t="e">
        <f>(A708&amp;Updates!N708)</f>
        <v>#VALUE!</v>
      </c>
      <c r="E708" t="e">
        <f>"\\cmfp538\"&amp;Updates!N708&amp;"$"</f>
        <v>#VALUE!</v>
      </c>
    </row>
    <row r="709" spans="1:5">
      <c r="A709" t="s">
        <v>31</v>
      </c>
      <c r="B709" t="e">
        <f>Updates!W709</f>
        <v>#VALUE!</v>
      </c>
      <c r="C709" s="4" t="e">
        <f t="shared" si="11"/>
        <v>#VALUE!</v>
      </c>
      <c r="D709" t="e">
        <f>(A709&amp;Updates!N709)</f>
        <v>#VALUE!</v>
      </c>
      <c r="E709" t="e">
        <f>"\\cmfp538\"&amp;Updates!N709&amp;"$"</f>
        <v>#VALUE!</v>
      </c>
    </row>
    <row r="710" spans="1:5">
      <c r="A710" t="s">
        <v>31</v>
      </c>
      <c r="B710" t="e">
        <f>Updates!W710</f>
        <v>#VALUE!</v>
      </c>
      <c r="C710" s="4" t="e">
        <f t="shared" si="11"/>
        <v>#VALUE!</v>
      </c>
      <c r="D710" t="e">
        <f>(A710&amp;Updates!N710)</f>
        <v>#VALUE!</v>
      </c>
      <c r="E710" t="e">
        <f>"\\cmfp538\"&amp;Updates!N710&amp;"$"</f>
        <v>#VALUE!</v>
      </c>
    </row>
    <row r="711" spans="1:5">
      <c r="A711" t="s">
        <v>31</v>
      </c>
      <c r="B711" t="e">
        <f>Updates!W711</f>
        <v>#VALUE!</v>
      </c>
      <c r="C711" s="4" t="e">
        <f t="shared" si="11"/>
        <v>#VALUE!</v>
      </c>
      <c r="D711" t="e">
        <f>(A711&amp;Updates!N711)</f>
        <v>#VALUE!</v>
      </c>
      <c r="E711" t="e">
        <f>"\\cmfp538\"&amp;Updates!N711&amp;"$"</f>
        <v>#VALUE!</v>
      </c>
    </row>
    <row r="712" spans="1:5">
      <c r="A712" t="s">
        <v>31</v>
      </c>
      <c r="B712" t="e">
        <f>Updates!W712</f>
        <v>#VALUE!</v>
      </c>
      <c r="C712" s="4" t="e">
        <f t="shared" si="11"/>
        <v>#VALUE!</v>
      </c>
      <c r="D712" t="e">
        <f>(A712&amp;Updates!N712)</f>
        <v>#VALUE!</v>
      </c>
      <c r="E712" t="e">
        <f>"\\cmfp538\"&amp;Updates!N712&amp;"$"</f>
        <v>#VALUE!</v>
      </c>
    </row>
    <row r="713" spans="1:5">
      <c r="A713" t="s">
        <v>31</v>
      </c>
      <c r="B713" t="e">
        <f>Updates!W713</f>
        <v>#VALUE!</v>
      </c>
      <c r="C713" s="4" t="e">
        <f t="shared" si="11"/>
        <v>#VALUE!</v>
      </c>
      <c r="D713" t="e">
        <f>(A713&amp;Updates!N713)</f>
        <v>#VALUE!</v>
      </c>
      <c r="E713" t="e">
        <f>"\\cmfp538\"&amp;Updates!N713&amp;"$"</f>
        <v>#VALUE!</v>
      </c>
    </row>
    <row r="714" spans="1:5">
      <c r="A714" t="s">
        <v>31</v>
      </c>
      <c r="B714" t="e">
        <f>Updates!W714</f>
        <v>#VALUE!</v>
      </c>
      <c r="C714" s="4" t="e">
        <f t="shared" si="11"/>
        <v>#VALUE!</v>
      </c>
      <c r="D714" t="e">
        <f>(A714&amp;Updates!N714)</f>
        <v>#VALUE!</v>
      </c>
      <c r="E714" t="e">
        <f>"\\cmfp538\"&amp;Updates!N714&amp;"$"</f>
        <v>#VALUE!</v>
      </c>
    </row>
    <row r="715" spans="1:5">
      <c r="A715" t="s">
        <v>31</v>
      </c>
      <c r="B715" t="e">
        <f>Updates!W715</f>
        <v>#VALUE!</v>
      </c>
      <c r="C715" s="4" t="e">
        <f t="shared" si="11"/>
        <v>#VALUE!</v>
      </c>
      <c r="D715" t="e">
        <f>(A715&amp;Updates!N715)</f>
        <v>#VALUE!</v>
      </c>
      <c r="E715" t="e">
        <f>"\\cmfp538\"&amp;Updates!N715&amp;"$"</f>
        <v>#VALUE!</v>
      </c>
    </row>
    <row r="716" spans="1:5">
      <c r="A716" t="s">
        <v>31</v>
      </c>
      <c r="B716" t="e">
        <f>Updates!W716</f>
        <v>#VALUE!</v>
      </c>
      <c r="C716" s="4" t="e">
        <f t="shared" si="11"/>
        <v>#VALUE!</v>
      </c>
      <c r="D716" t="e">
        <f>(A716&amp;Updates!N716)</f>
        <v>#VALUE!</v>
      </c>
      <c r="E716" t="e">
        <f>"\\cmfp538\"&amp;Updates!N716&amp;"$"</f>
        <v>#VALUE!</v>
      </c>
    </row>
    <row r="717" spans="1:5">
      <c r="A717" t="s">
        <v>31</v>
      </c>
      <c r="B717" t="e">
        <f>Updates!W717</f>
        <v>#VALUE!</v>
      </c>
      <c r="C717" s="4" t="e">
        <f t="shared" si="11"/>
        <v>#VALUE!</v>
      </c>
      <c r="D717" t="e">
        <f>(A717&amp;Updates!N717)</f>
        <v>#VALUE!</v>
      </c>
      <c r="E717" t="e">
        <f>"\\cmfp538\"&amp;Updates!N717&amp;"$"</f>
        <v>#VALUE!</v>
      </c>
    </row>
    <row r="718" spans="1:5">
      <c r="A718" t="s">
        <v>31</v>
      </c>
      <c r="B718" t="e">
        <f>Updates!W718</f>
        <v>#VALUE!</v>
      </c>
      <c r="C718" s="4" t="e">
        <f t="shared" si="11"/>
        <v>#VALUE!</v>
      </c>
      <c r="D718" t="e">
        <f>(A718&amp;Updates!N718)</f>
        <v>#VALUE!</v>
      </c>
      <c r="E718" t="e">
        <f>"\\cmfp538\"&amp;Updates!N718&amp;"$"</f>
        <v>#VALUE!</v>
      </c>
    </row>
    <row r="719" spans="1:5">
      <c r="A719" t="s">
        <v>31</v>
      </c>
      <c r="B719" t="e">
        <f>Updates!W719</f>
        <v>#VALUE!</v>
      </c>
      <c r="C719" s="4" t="e">
        <f t="shared" si="11"/>
        <v>#VALUE!</v>
      </c>
      <c r="D719" t="e">
        <f>(A719&amp;Updates!N719)</f>
        <v>#VALUE!</v>
      </c>
      <c r="E719" t="e">
        <f>"\\cmfp538\"&amp;Updates!N719&amp;"$"</f>
        <v>#VALUE!</v>
      </c>
    </row>
    <row r="720" spans="1:5">
      <c r="A720" t="s">
        <v>31</v>
      </c>
      <c r="B720" t="e">
        <f>Updates!W720</f>
        <v>#VALUE!</v>
      </c>
      <c r="C720" s="4" t="e">
        <f t="shared" si="11"/>
        <v>#VALUE!</v>
      </c>
      <c r="D720" t="e">
        <f>(A720&amp;Updates!N720)</f>
        <v>#VALUE!</v>
      </c>
      <c r="E720" t="e">
        <f>"\\cmfp538\"&amp;Updates!N720&amp;"$"</f>
        <v>#VALUE!</v>
      </c>
    </row>
    <row r="721" spans="1:5">
      <c r="A721" t="s">
        <v>31</v>
      </c>
      <c r="B721" t="e">
        <f>Updates!W721</f>
        <v>#VALUE!</v>
      </c>
      <c r="C721" s="4" t="e">
        <f t="shared" si="11"/>
        <v>#VALUE!</v>
      </c>
      <c r="D721" t="e">
        <f>(A721&amp;Updates!N721)</f>
        <v>#VALUE!</v>
      </c>
      <c r="E721" t="e">
        <f>"\\cmfp538\"&amp;Updates!N721&amp;"$"</f>
        <v>#VALUE!</v>
      </c>
    </row>
    <row r="722" spans="1:5">
      <c r="A722" t="s">
        <v>31</v>
      </c>
      <c r="B722" t="e">
        <f>Updates!W722</f>
        <v>#VALUE!</v>
      </c>
      <c r="C722" s="4" t="e">
        <f t="shared" si="11"/>
        <v>#VALUE!</v>
      </c>
      <c r="D722" t="e">
        <f>(A722&amp;Updates!N722)</f>
        <v>#VALUE!</v>
      </c>
      <c r="E722" t="e">
        <f>"\\cmfp538\"&amp;Updates!N722&amp;"$"</f>
        <v>#VALUE!</v>
      </c>
    </row>
    <row r="723" spans="1:5">
      <c r="A723" t="s">
        <v>31</v>
      </c>
      <c r="B723" t="e">
        <f>Updates!W723</f>
        <v>#VALUE!</v>
      </c>
      <c r="C723" s="4" t="e">
        <f t="shared" si="11"/>
        <v>#VALUE!</v>
      </c>
      <c r="D723" t="e">
        <f>(A723&amp;Updates!N723)</f>
        <v>#VALUE!</v>
      </c>
      <c r="E723" t="e">
        <f>"\\cmfp538\"&amp;Updates!N723&amp;"$"</f>
        <v>#VALUE!</v>
      </c>
    </row>
    <row r="724" spans="1:5">
      <c r="A724" t="s">
        <v>31</v>
      </c>
      <c r="B724" t="e">
        <f>Updates!W724</f>
        <v>#VALUE!</v>
      </c>
      <c r="C724" s="4" t="e">
        <f t="shared" si="11"/>
        <v>#VALUE!</v>
      </c>
      <c r="D724" t="e">
        <f>(A724&amp;Updates!N724)</f>
        <v>#VALUE!</v>
      </c>
      <c r="E724" t="e">
        <f>"\\cmfp538\"&amp;Updates!N724&amp;"$"</f>
        <v>#VALUE!</v>
      </c>
    </row>
    <row r="725" spans="1:5">
      <c r="A725" t="s">
        <v>31</v>
      </c>
      <c r="B725" t="e">
        <f>Updates!W725</f>
        <v>#VALUE!</v>
      </c>
      <c r="C725" s="4" t="e">
        <f t="shared" si="11"/>
        <v>#VALUE!</v>
      </c>
      <c r="D725" t="e">
        <f>(A725&amp;Updates!N725)</f>
        <v>#VALUE!</v>
      </c>
      <c r="E725" t="e">
        <f>"\\cmfp538\"&amp;Updates!N725&amp;"$"</f>
        <v>#VALUE!</v>
      </c>
    </row>
    <row r="726" spans="1:5">
      <c r="A726" t="s">
        <v>31</v>
      </c>
      <c r="B726" t="e">
        <f>Updates!W726</f>
        <v>#VALUE!</v>
      </c>
      <c r="C726" s="4" t="e">
        <f t="shared" si="11"/>
        <v>#VALUE!</v>
      </c>
      <c r="D726" t="e">
        <f>(A726&amp;Updates!N726)</f>
        <v>#VALUE!</v>
      </c>
      <c r="E726" t="e">
        <f>"\\cmfp538\"&amp;Updates!N726&amp;"$"</f>
        <v>#VALUE!</v>
      </c>
    </row>
    <row r="727" spans="1:5">
      <c r="A727" t="s">
        <v>31</v>
      </c>
      <c r="B727" t="e">
        <f>Updates!W727</f>
        <v>#VALUE!</v>
      </c>
      <c r="C727" s="4" t="e">
        <f t="shared" si="11"/>
        <v>#VALUE!</v>
      </c>
      <c r="D727" t="e">
        <f>(A727&amp;Updates!N727)</f>
        <v>#VALUE!</v>
      </c>
      <c r="E727" t="e">
        <f>"\\cmfp538\"&amp;Updates!N727&amp;"$"</f>
        <v>#VALUE!</v>
      </c>
    </row>
    <row r="728" spans="1:5">
      <c r="A728" t="s">
        <v>31</v>
      </c>
      <c r="B728" t="e">
        <f>Updates!W728</f>
        <v>#VALUE!</v>
      </c>
      <c r="C728" s="4" t="e">
        <f t="shared" si="11"/>
        <v>#VALUE!</v>
      </c>
      <c r="D728" t="e">
        <f>(A728&amp;Updates!N728)</f>
        <v>#VALUE!</v>
      </c>
      <c r="E728" t="e">
        <f>"\\cmfp538\"&amp;Updates!N728&amp;"$"</f>
        <v>#VALUE!</v>
      </c>
    </row>
    <row r="729" spans="1:5">
      <c r="A729" t="s">
        <v>31</v>
      </c>
      <c r="B729" t="e">
        <f>Updates!W729</f>
        <v>#VALUE!</v>
      </c>
      <c r="C729" s="4" t="e">
        <f t="shared" si="11"/>
        <v>#VALUE!</v>
      </c>
      <c r="D729" t="e">
        <f>(A729&amp;Updates!N729)</f>
        <v>#VALUE!</v>
      </c>
      <c r="E729" t="e">
        <f>"\\cmfp538\"&amp;Updates!N729&amp;"$"</f>
        <v>#VALUE!</v>
      </c>
    </row>
    <row r="730" spans="1:5">
      <c r="A730" t="s">
        <v>31</v>
      </c>
      <c r="B730" t="e">
        <f>Updates!W730</f>
        <v>#VALUE!</v>
      </c>
      <c r="C730" s="4" t="e">
        <f t="shared" si="11"/>
        <v>#VALUE!</v>
      </c>
      <c r="D730" t="e">
        <f>(A730&amp;Updates!N730)</f>
        <v>#VALUE!</v>
      </c>
      <c r="E730" t="e">
        <f>"\\cmfp538\"&amp;Updates!N730&amp;"$"</f>
        <v>#VALUE!</v>
      </c>
    </row>
    <row r="731" spans="1:5">
      <c r="A731" t="s">
        <v>31</v>
      </c>
      <c r="B731" t="e">
        <f>Updates!W731</f>
        <v>#VALUE!</v>
      </c>
      <c r="C731" s="4" t="e">
        <f t="shared" si="11"/>
        <v>#VALUE!</v>
      </c>
      <c r="D731" t="e">
        <f>(A731&amp;Updates!N731)</f>
        <v>#VALUE!</v>
      </c>
      <c r="E731" t="e">
        <f>"\\cmfp538\"&amp;Updates!N731&amp;"$"</f>
        <v>#VALUE!</v>
      </c>
    </row>
    <row r="732" spans="1:5">
      <c r="A732" t="s">
        <v>31</v>
      </c>
      <c r="B732" t="e">
        <f>Updates!W732</f>
        <v>#VALUE!</v>
      </c>
      <c r="C732" s="4" t="e">
        <f t="shared" si="11"/>
        <v>#VALUE!</v>
      </c>
      <c r="D732" t="e">
        <f>(A732&amp;Updates!N732)</f>
        <v>#VALUE!</v>
      </c>
      <c r="E732" t="e">
        <f>"\\cmfp538\"&amp;Updates!N732&amp;"$"</f>
        <v>#VALUE!</v>
      </c>
    </row>
    <row r="733" spans="1:5">
      <c r="A733" t="s">
        <v>31</v>
      </c>
      <c r="B733" t="e">
        <f>Updates!W733</f>
        <v>#VALUE!</v>
      </c>
      <c r="C733" s="4" t="e">
        <f t="shared" si="11"/>
        <v>#VALUE!</v>
      </c>
      <c r="D733" t="e">
        <f>(A733&amp;Updates!N733)</f>
        <v>#VALUE!</v>
      </c>
      <c r="E733" t="e">
        <f>"\\cmfp538\"&amp;Updates!N733&amp;"$"</f>
        <v>#VALUE!</v>
      </c>
    </row>
    <row r="734" spans="1:5">
      <c r="A734" t="s">
        <v>31</v>
      </c>
      <c r="B734" t="e">
        <f>Updates!W734</f>
        <v>#VALUE!</v>
      </c>
      <c r="C734" s="4" t="e">
        <f t="shared" si="11"/>
        <v>#VALUE!</v>
      </c>
      <c r="D734" t="e">
        <f>(A734&amp;Updates!N734)</f>
        <v>#VALUE!</v>
      </c>
      <c r="E734" t="e">
        <f>"\\cmfp538\"&amp;Updates!N734&amp;"$"</f>
        <v>#VALUE!</v>
      </c>
    </row>
    <row r="735" spans="1:5">
      <c r="A735" t="s">
        <v>31</v>
      </c>
      <c r="B735" t="e">
        <f>Updates!W735</f>
        <v>#VALUE!</v>
      </c>
      <c r="C735" s="4" t="e">
        <f t="shared" si="11"/>
        <v>#VALUE!</v>
      </c>
      <c r="D735" t="e">
        <f>(A735&amp;Updates!N735)</f>
        <v>#VALUE!</v>
      </c>
      <c r="E735" t="e">
        <f>"\\cmfp538\"&amp;Updates!N735&amp;"$"</f>
        <v>#VALUE!</v>
      </c>
    </row>
    <row r="736" spans="1:5">
      <c r="A736" t="s">
        <v>31</v>
      </c>
      <c r="B736" t="e">
        <f>Updates!W736</f>
        <v>#VALUE!</v>
      </c>
      <c r="C736" s="4" t="e">
        <f t="shared" si="11"/>
        <v>#VALUE!</v>
      </c>
      <c r="D736" t="e">
        <f>(A736&amp;Updates!N736)</f>
        <v>#VALUE!</v>
      </c>
      <c r="E736" t="e">
        <f>"\\cmfp538\"&amp;Updates!N736&amp;"$"</f>
        <v>#VALUE!</v>
      </c>
    </row>
    <row r="737" spans="1:5">
      <c r="A737" t="s">
        <v>31</v>
      </c>
      <c r="B737" t="e">
        <f>Updates!W737</f>
        <v>#VALUE!</v>
      </c>
      <c r="C737" s="4" t="e">
        <f t="shared" si="11"/>
        <v>#VALUE!</v>
      </c>
      <c r="D737" t="e">
        <f>(A737&amp;Updates!N737)</f>
        <v>#VALUE!</v>
      </c>
      <c r="E737" t="e">
        <f>"\\cmfp538\"&amp;Updates!N737&amp;"$"</f>
        <v>#VALUE!</v>
      </c>
    </row>
    <row r="738" spans="1:5">
      <c r="A738" t="s">
        <v>31</v>
      </c>
      <c r="B738" t="e">
        <f>Updates!W738</f>
        <v>#VALUE!</v>
      </c>
      <c r="C738" s="4" t="e">
        <f t="shared" si="11"/>
        <v>#VALUE!</v>
      </c>
      <c r="D738" t="e">
        <f>(A738&amp;Updates!N738)</f>
        <v>#VALUE!</v>
      </c>
      <c r="E738" t="e">
        <f>"\\cmfp538\"&amp;Updates!N738&amp;"$"</f>
        <v>#VALUE!</v>
      </c>
    </row>
    <row r="739" spans="1:5">
      <c r="A739" t="s">
        <v>31</v>
      </c>
      <c r="B739" t="e">
        <f>Updates!W739</f>
        <v>#VALUE!</v>
      </c>
      <c r="C739" s="4" t="e">
        <f t="shared" si="11"/>
        <v>#VALUE!</v>
      </c>
      <c r="D739" t="e">
        <f>(A739&amp;Updates!N739)</f>
        <v>#VALUE!</v>
      </c>
      <c r="E739" t="e">
        <f>"\\cmfp538\"&amp;Updates!N739&amp;"$"</f>
        <v>#VALUE!</v>
      </c>
    </row>
    <row r="740" spans="1:5">
      <c r="A740" t="s">
        <v>31</v>
      </c>
      <c r="B740" t="e">
        <f>Updates!W740</f>
        <v>#VALUE!</v>
      </c>
      <c r="C740" s="4" t="e">
        <f t="shared" si="11"/>
        <v>#VALUE!</v>
      </c>
      <c r="D740" t="e">
        <f>(A740&amp;Updates!N740)</f>
        <v>#VALUE!</v>
      </c>
      <c r="E740" t="e">
        <f>"\\cmfp538\"&amp;Updates!N740&amp;"$"</f>
        <v>#VALUE!</v>
      </c>
    </row>
    <row r="741" spans="1:5">
      <c r="A741" t="s">
        <v>31</v>
      </c>
      <c r="B741" t="e">
        <f>Updates!W741</f>
        <v>#VALUE!</v>
      </c>
      <c r="C741" s="4" t="e">
        <f t="shared" si="11"/>
        <v>#VALUE!</v>
      </c>
      <c r="D741" t="e">
        <f>(A741&amp;Updates!N741)</f>
        <v>#VALUE!</v>
      </c>
      <c r="E741" t="e">
        <f>"\\cmfp538\"&amp;Updates!N741&amp;"$"</f>
        <v>#VALUE!</v>
      </c>
    </row>
    <row r="742" spans="1:5">
      <c r="A742" t="s">
        <v>31</v>
      </c>
      <c r="B742" t="e">
        <f>Updates!W742</f>
        <v>#VALUE!</v>
      </c>
      <c r="C742" s="4" t="e">
        <f t="shared" si="11"/>
        <v>#VALUE!</v>
      </c>
      <c r="D742" t="e">
        <f>(A742&amp;Updates!N742)</f>
        <v>#VALUE!</v>
      </c>
      <c r="E742" t="e">
        <f>"\\cmfp538\"&amp;Updates!N742&amp;"$"</f>
        <v>#VALUE!</v>
      </c>
    </row>
    <row r="743" spans="1:5">
      <c r="A743" t="s">
        <v>31</v>
      </c>
      <c r="B743" t="e">
        <f>Updates!W743</f>
        <v>#VALUE!</v>
      </c>
      <c r="C743" s="4" t="e">
        <f t="shared" si="11"/>
        <v>#VALUE!</v>
      </c>
      <c r="D743" t="e">
        <f>(A743&amp;Updates!N743)</f>
        <v>#VALUE!</v>
      </c>
      <c r="E743" t="e">
        <f>"\\cmfp538\"&amp;Updates!N743&amp;"$"</f>
        <v>#VALUE!</v>
      </c>
    </row>
    <row r="744" spans="1:5">
      <c r="A744" t="s">
        <v>31</v>
      </c>
      <c r="B744" t="e">
        <f>Updates!W744</f>
        <v>#VALUE!</v>
      </c>
      <c r="C744" s="4" t="e">
        <f t="shared" si="11"/>
        <v>#VALUE!</v>
      </c>
      <c r="D744" t="e">
        <f>(A744&amp;Updates!N744)</f>
        <v>#VALUE!</v>
      </c>
      <c r="E744" t="e">
        <f>"\\cmfp538\"&amp;Updates!N744&amp;"$"</f>
        <v>#VALUE!</v>
      </c>
    </row>
    <row r="745" spans="1:5">
      <c r="A745" t="s">
        <v>31</v>
      </c>
      <c r="B745" t="e">
        <f>Updates!W745</f>
        <v>#VALUE!</v>
      </c>
      <c r="C745" s="4" t="e">
        <f t="shared" si="11"/>
        <v>#VALUE!</v>
      </c>
      <c r="D745" t="e">
        <f>(A745&amp;Updates!N745)</f>
        <v>#VALUE!</v>
      </c>
      <c r="E745" t="e">
        <f>"\\cmfp538\"&amp;Updates!N745&amp;"$"</f>
        <v>#VALUE!</v>
      </c>
    </row>
    <row r="746" spans="1:5">
      <c r="A746" t="s">
        <v>31</v>
      </c>
      <c r="B746" t="e">
        <f>Updates!W746</f>
        <v>#VALUE!</v>
      </c>
      <c r="C746" s="4" t="e">
        <f t="shared" si="11"/>
        <v>#VALUE!</v>
      </c>
      <c r="D746" t="e">
        <f>(A746&amp;Updates!N746)</f>
        <v>#VALUE!</v>
      </c>
      <c r="E746" t="e">
        <f>"\\cmfp538\"&amp;Updates!N746&amp;"$"</f>
        <v>#VALUE!</v>
      </c>
    </row>
    <row r="747" spans="1:5">
      <c r="A747" t="s">
        <v>31</v>
      </c>
      <c r="B747" t="e">
        <f>Updates!W747</f>
        <v>#VALUE!</v>
      </c>
      <c r="C747" s="4" t="e">
        <f t="shared" si="11"/>
        <v>#VALUE!</v>
      </c>
      <c r="D747" t="e">
        <f>(A747&amp;Updates!N747)</f>
        <v>#VALUE!</v>
      </c>
      <c r="E747" t="e">
        <f>"\\cmfp538\"&amp;Updates!N747&amp;"$"</f>
        <v>#VALUE!</v>
      </c>
    </row>
    <row r="748" spans="1:5">
      <c r="A748" t="s">
        <v>31</v>
      </c>
      <c r="B748" t="e">
        <f>Updates!W748</f>
        <v>#VALUE!</v>
      </c>
      <c r="C748" s="4" t="e">
        <f t="shared" si="11"/>
        <v>#VALUE!</v>
      </c>
      <c r="D748" t="e">
        <f>(A748&amp;Updates!N748)</f>
        <v>#VALUE!</v>
      </c>
      <c r="E748" t="e">
        <f>"\\cmfp538\"&amp;Updates!N748&amp;"$"</f>
        <v>#VALUE!</v>
      </c>
    </row>
    <row r="749" spans="1:5">
      <c r="A749" t="s">
        <v>31</v>
      </c>
      <c r="B749" t="e">
        <f>Updates!W749</f>
        <v>#VALUE!</v>
      </c>
      <c r="C749" s="4" t="e">
        <f t="shared" si="11"/>
        <v>#VALUE!</v>
      </c>
      <c r="D749" t="e">
        <f>(A749&amp;Updates!N749)</f>
        <v>#VALUE!</v>
      </c>
      <c r="E749" t="e">
        <f>"\\cmfp538\"&amp;Updates!N749&amp;"$"</f>
        <v>#VALUE!</v>
      </c>
    </row>
    <row r="750" spans="1:5">
      <c r="A750" t="s">
        <v>31</v>
      </c>
      <c r="B750" t="e">
        <f>Updates!W750</f>
        <v>#VALUE!</v>
      </c>
      <c r="C750" s="4" t="e">
        <f t="shared" si="11"/>
        <v>#VALUE!</v>
      </c>
      <c r="D750" t="e">
        <f>(A750&amp;Updates!N750)</f>
        <v>#VALUE!</v>
      </c>
      <c r="E750" t="e">
        <f>"\\cmfp538\"&amp;Updates!N750&amp;"$"</f>
        <v>#VALUE!</v>
      </c>
    </row>
    <row r="751" spans="1:5">
      <c r="A751" t="s">
        <v>31</v>
      </c>
      <c r="B751" t="e">
        <f>Updates!W751</f>
        <v>#VALUE!</v>
      </c>
      <c r="C751" s="4" t="e">
        <f t="shared" si="11"/>
        <v>#VALUE!</v>
      </c>
      <c r="D751" t="e">
        <f>(A751&amp;Updates!N751)</f>
        <v>#VALUE!</v>
      </c>
      <c r="E751" t="e">
        <f>"\\cmfp538\"&amp;Updates!N751&amp;"$"</f>
        <v>#VALUE!</v>
      </c>
    </row>
    <row r="752" spans="1:5">
      <c r="A752" t="s">
        <v>31</v>
      </c>
      <c r="B752" t="e">
        <f>Updates!W752</f>
        <v>#VALUE!</v>
      </c>
      <c r="C752" s="4" t="e">
        <f t="shared" si="11"/>
        <v>#VALUE!</v>
      </c>
      <c r="D752" t="e">
        <f>(A752&amp;Updates!N752)</f>
        <v>#VALUE!</v>
      </c>
      <c r="E752" t="e">
        <f>"\\cmfp538\"&amp;Updates!N752&amp;"$"</f>
        <v>#VALUE!</v>
      </c>
    </row>
    <row r="753" spans="1:5">
      <c r="A753" t="s">
        <v>31</v>
      </c>
      <c r="B753" t="e">
        <f>Updates!W753</f>
        <v>#VALUE!</v>
      </c>
      <c r="C753" s="4" t="e">
        <f t="shared" si="11"/>
        <v>#VALUE!</v>
      </c>
      <c r="D753" t="e">
        <f>(A753&amp;Updates!N753)</f>
        <v>#VALUE!</v>
      </c>
      <c r="E753" t="e">
        <f>"\\cmfp538\"&amp;Updates!N753&amp;"$"</f>
        <v>#VALUE!</v>
      </c>
    </row>
    <row r="754" spans="1:5">
      <c r="A754" t="s">
        <v>31</v>
      </c>
      <c r="B754" t="e">
        <f>Updates!W754</f>
        <v>#VALUE!</v>
      </c>
      <c r="C754" s="4" t="e">
        <f t="shared" si="11"/>
        <v>#VALUE!</v>
      </c>
      <c r="D754" t="e">
        <f>(A754&amp;Updates!N754)</f>
        <v>#VALUE!</v>
      </c>
      <c r="E754" t="e">
        <f>"\\cmfp538\"&amp;Updates!N754&amp;"$"</f>
        <v>#VALUE!</v>
      </c>
    </row>
    <row r="755" spans="1:5">
      <c r="A755" t="s">
        <v>31</v>
      </c>
      <c r="B755" t="e">
        <f>Updates!W755</f>
        <v>#VALUE!</v>
      </c>
      <c r="C755" s="4" t="e">
        <f t="shared" si="11"/>
        <v>#VALUE!</v>
      </c>
      <c r="D755" t="e">
        <f>(A755&amp;Updates!N755)</f>
        <v>#VALUE!</v>
      </c>
      <c r="E755" t="e">
        <f>"\\cmfp538\"&amp;Updates!N755&amp;"$"</f>
        <v>#VALUE!</v>
      </c>
    </row>
    <row r="756" spans="1:5">
      <c r="A756" t="s">
        <v>31</v>
      </c>
      <c r="B756" t="e">
        <f>Updates!W756</f>
        <v>#VALUE!</v>
      </c>
      <c r="C756" s="4" t="e">
        <f t="shared" si="11"/>
        <v>#VALUE!</v>
      </c>
      <c r="D756" t="e">
        <f>(A756&amp;Updates!N756)</f>
        <v>#VALUE!</v>
      </c>
      <c r="E756" t="e">
        <f>"\\cmfp538\"&amp;Updates!N756&amp;"$"</f>
        <v>#VALUE!</v>
      </c>
    </row>
    <row r="757" spans="1:5">
      <c r="A757" t="s">
        <v>31</v>
      </c>
      <c r="B757" t="e">
        <f>Updates!W757</f>
        <v>#VALUE!</v>
      </c>
      <c r="C757" s="4" t="e">
        <f t="shared" si="11"/>
        <v>#VALUE!</v>
      </c>
      <c r="D757" t="e">
        <f>(A757&amp;Updates!N757)</f>
        <v>#VALUE!</v>
      </c>
      <c r="E757" t="e">
        <f>"\\cmfp538\"&amp;Updates!N757&amp;"$"</f>
        <v>#VALUE!</v>
      </c>
    </row>
    <row r="758" spans="1:5">
      <c r="A758" t="s">
        <v>31</v>
      </c>
      <c r="B758" t="e">
        <f>Updates!W758</f>
        <v>#VALUE!</v>
      </c>
      <c r="C758" s="4" t="e">
        <f t="shared" si="11"/>
        <v>#VALUE!</v>
      </c>
      <c r="D758" t="e">
        <f>(A758&amp;Updates!N758)</f>
        <v>#VALUE!</v>
      </c>
      <c r="E758" t="e">
        <f>"\\cmfp538\"&amp;Updates!N758&amp;"$"</f>
        <v>#VALUE!</v>
      </c>
    </row>
    <row r="759" spans="1:5">
      <c r="A759" t="s">
        <v>31</v>
      </c>
      <c r="B759" t="e">
        <f>Updates!W759</f>
        <v>#VALUE!</v>
      </c>
      <c r="C759" s="4" t="e">
        <f t="shared" si="11"/>
        <v>#VALUE!</v>
      </c>
      <c r="D759" t="e">
        <f>(A759&amp;Updates!N759)</f>
        <v>#VALUE!</v>
      </c>
      <c r="E759" t="e">
        <f>"\\cmfp538\"&amp;Updates!N759&amp;"$"</f>
        <v>#VALUE!</v>
      </c>
    </row>
    <row r="760" spans="1:5">
      <c r="A760" t="s">
        <v>31</v>
      </c>
      <c r="B760" t="e">
        <f>Updates!W760</f>
        <v>#VALUE!</v>
      </c>
      <c r="C760" s="4" t="e">
        <f t="shared" si="11"/>
        <v>#VALUE!</v>
      </c>
      <c r="D760" t="e">
        <f>(A760&amp;Updates!N760)</f>
        <v>#VALUE!</v>
      </c>
      <c r="E760" t="e">
        <f>"\\cmfp538\"&amp;Updates!N760&amp;"$"</f>
        <v>#VALUE!</v>
      </c>
    </row>
    <row r="761" spans="1:5">
      <c r="A761" t="s">
        <v>31</v>
      </c>
      <c r="B761" t="e">
        <f>Updates!W761</f>
        <v>#VALUE!</v>
      </c>
      <c r="C761" s="4" t="e">
        <f t="shared" si="11"/>
        <v>#VALUE!</v>
      </c>
      <c r="D761" t="e">
        <f>(A761&amp;Updates!N761)</f>
        <v>#VALUE!</v>
      </c>
      <c r="E761" t="e">
        <f>"\\cmfp538\"&amp;Updates!N761&amp;"$"</f>
        <v>#VALUE!</v>
      </c>
    </row>
    <row r="762" spans="1:5">
      <c r="A762" t="s">
        <v>31</v>
      </c>
      <c r="B762" t="e">
        <f>Updates!W762</f>
        <v>#VALUE!</v>
      </c>
      <c r="C762" s="4" t="e">
        <f t="shared" si="11"/>
        <v>#VALUE!</v>
      </c>
      <c r="D762" t="e">
        <f>(A762&amp;Updates!N762)</f>
        <v>#VALUE!</v>
      </c>
      <c r="E762" t="e">
        <f>"\\cmfp538\"&amp;Updates!N762&amp;"$"</f>
        <v>#VALUE!</v>
      </c>
    </row>
    <row r="763" spans="1:5">
      <c r="A763" t="s">
        <v>31</v>
      </c>
      <c r="B763" t="e">
        <f>Updates!W763</f>
        <v>#VALUE!</v>
      </c>
      <c r="C763" s="4" t="e">
        <f t="shared" si="11"/>
        <v>#VALUE!</v>
      </c>
      <c r="D763" t="e">
        <f>(A763&amp;Updates!N763)</f>
        <v>#VALUE!</v>
      </c>
      <c r="E763" t="e">
        <f>"\\cmfp538\"&amp;Updates!N763&amp;"$"</f>
        <v>#VALUE!</v>
      </c>
    </row>
    <row r="764" spans="1:5">
      <c r="A764" t="s">
        <v>31</v>
      </c>
      <c r="B764" t="e">
        <f>Updates!W764</f>
        <v>#VALUE!</v>
      </c>
      <c r="C764" s="4" t="e">
        <f t="shared" si="11"/>
        <v>#VALUE!</v>
      </c>
      <c r="D764" t="e">
        <f>(A764&amp;Updates!N764)</f>
        <v>#VALUE!</v>
      </c>
      <c r="E764" t="e">
        <f>"\\cmfp538\"&amp;Updates!N764&amp;"$"</f>
        <v>#VALUE!</v>
      </c>
    </row>
    <row r="765" spans="1:5">
      <c r="A765" t="s">
        <v>31</v>
      </c>
      <c r="B765" t="e">
        <f>Updates!W765</f>
        <v>#VALUE!</v>
      </c>
      <c r="C765" s="4" t="e">
        <f t="shared" si="11"/>
        <v>#VALUE!</v>
      </c>
      <c r="D765" t="e">
        <f>(A765&amp;Updates!N765)</f>
        <v>#VALUE!</v>
      </c>
      <c r="E765" t="e">
        <f>"\\cmfp538\"&amp;Updates!N765&amp;"$"</f>
        <v>#VALUE!</v>
      </c>
    </row>
    <row r="766" spans="1:5">
      <c r="A766" t="s">
        <v>31</v>
      </c>
      <c r="B766" t="e">
        <f>Updates!W766</f>
        <v>#VALUE!</v>
      </c>
      <c r="C766" s="4" t="e">
        <f t="shared" si="11"/>
        <v>#VALUE!</v>
      </c>
      <c r="D766" t="e">
        <f>(A766&amp;Updates!N766)</f>
        <v>#VALUE!</v>
      </c>
      <c r="E766" t="e">
        <f>"\\cmfp538\"&amp;Updates!N766&amp;"$"</f>
        <v>#VALUE!</v>
      </c>
    </row>
    <row r="767" spans="1:5">
      <c r="A767" t="s">
        <v>31</v>
      </c>
      <c r="B767" t="e">
        <f>Updates!W767</f>
        <v>#VALUE!</v>
      </c>
      <c r="C767" s="4" t="e">
        <f t="shared" si="11"/>
        <v>#VALUE!</v>
      </c>
      <c r="D767" t="e">
        <f>(A767&amp;Updates!N767)</f>
        <v>#VALUE!</v>
      </c>
      <c r="E767" t="e">
        <f>"\\cmfp538\"&amp;Updates!N767&amp;"$"</f>
        <v>#VALUE!</v>
      </c>
    </row>
    <row r="768" spans="1:5">
      <c r="A768" t="s">
        <v>31</v>
      </c>
      <c r="B768" t="e">
        <f>Updates!W768</f>
        <v>#VALUE!</v>
      </c>
      <c r="C768" s="4" t="e">
        <f t="shared" si="11"/>
        <v>#VALUE!</v>
      </c>
      <c r="D768" t="e">
        <f>(A768&amp;Updates!N768)</f>
        <v>#VALUE!</v>
      </c>
      <c r="E768" t="e">
        <f>"\\cmfp538\"&amp;Updates!N768&amp;"$"</f>
        <v>#VALUE!</v>
      </c>
    </row>
    <row r="769" spans="1:5">
      <c r="A769" t="s">
        <v>31</v>
      </c>
      <c r="B769" t="e">
        <f>Updates!W769</f>
        <v>#VALUE!</v>
      </c>
      <c r="C769" s="4" t="e">
        <f t="shared" si="11"/>
        <v>#VALUE!</v>
      </c>
      <c r="D769" t="e">
        <f>(A769&amp;Updates!N769)</f>
        <v>#VALUE!</v>
      </c>
      <c r="E769" t="e">
        <f>"\\cmfp538\"&amp;Updates!N769&amp;"$"</f>
        <v>#VALUE!</v>
      </c>
    </row>
    <row r="770" spans="1:5">
      <c r="A770" t="s">
        <v>31</v>
      </c>
      <c r="B770" t="e">
        <f>Updates!W770</f>
        <v>#VALUE!</v>
      </c>
      <c r="C770" s="4" t="e">
        <f t="shared" si="11"/>
        <v>#VALUE!</v>
      </c>
      <c r="D770" t="e">
        <f>(A770&amp;Updates!N770)</f>
        <v>#VALUE!</v>
      </c>
      <c r="E770" t="e">
        <f>"\\cmfp538\"&amp;Updates!N770&amp;"$"</f>
        <v>#VALUE!</v>
      </c>
    </row>
    <row r="771" spans="1:5">
      <c r="A771" t="s">
        <v>31</v>
      </c>
      <c r="B771" t="e">
        <f>Updates!W771</f>
        <v>#VALUE!</v>
      </c>
      <c r="C771" s="4" t="e">
        <f t="shared" ref="C771:C834" si="12">IF(B771&gt;0,A771)</f>
        <v>#VALUE!</v>
      </c>
      <c r="D771" t="e">
        <f>(A771&amp;Updates!N771)</f>
        <v>#VALUE!</v>
      </c>
      <c r="E771" t="e">
        <f>"\\cmfp538\"&amp;Updates!N771&amp;"$"</f>
        <v>#VALUE!</v>
      </c>
    </row>
    <row r="772" spans="1:5">
      <c r="A772" t="s">
        <v>31</v>
      </c>
      <c r="B772" t="e">
        <f>Updates!W772</f>
        <v>#VALUE!</v>
      </c>
      <c r="C772" s="4" t="e">
        <f t="shared" si="12"/>
        <v>#VALUE!</v>
      </c>
      <c r="D772" t="e">
        <f>(A772&amp;Updates!N772)</f>
        <v>#VALUE!</v>
      </c>
      <c r="E772" t="e">
        <f>"\\cmfp538\"&amp;Updates!N772&amp;"$"</f>
        <v>#VALUE!</v>
      </c>
    </row>
    <row r="773" spans="1:5">
      <c r="A773" t="s">
        <v>31</v>
      </c>
      <c r="B773" t="e">
        <f>Updates!W773</f>
        <v>#VALUE!</v>
      </c>
      <c r="C773" s="4" t="e">
        <f t="shared" si="12"/>
        <v>#VALUE!</v>
      </c>
      <c r="D773" t="e">
        <f>(A773&amp;Updates!N773)</f>
        <v>#VALUE!</v>
      </c>
      <c r="E773" t="e">
        <f>"\\cmfp538\"&amp;Updates!N773&amp;"$"</f>
        <v>#VALUE!</v>
      </c>
    </row>
    <row r="774" spans="1:5">
      <c r="A774" t="s">
        <v>31</v>
      </c>
      <c r="B774" t="e">
        <f>Updates!W774</f>
        <v>#VALUE!</v>
      </c>
      <c r="C774" s="4" t="e">
        <f t="shared" si="12"/>
        <v>#VALUE!</v>
      </c>
      <c r="D774" t="e">
        <f>(A774&amp;Updates!N774)</f>
        <v>#VALUE!</v>
      </c>
      <c r="E774" t="e">
        <f>"\\cmfp538\"&amp;Updates!N774&amp;"$"</f>
        <v>#VALUE!</v>
      </c>
    </row>
    <row r="775" spans="1:5">
      <c r="A775" t="s">
        <v>31</v>
      </c>
      <c r="B775" t="e">
        <f>Updates!W775</f>
        <v>#VALUE!</v>
      </c>
      <c r="C775" s="4" t="e">
        <f t="shared" si="12"/>
        <v>#VALUE!</v>
      </c>
      <c r="D775" t="e">
        <f>(A775&amp;Updates!N775)</f>
        <v>#VALUE!</v>
      </c>
      <c r="E775" t="e">
        <f>"\\cmfp538\"&amp;Updates!N775&amp;"$"</f>
        <v>#VALUE!</v>
      </c>
    </row>
    <row r="776" spans="1:5">
      <c r="A776" t="s">
        <v>31</v>
      </c>
      <c r="B776" t="e">
        <f>Updates!W776</f>
        <v>#VALUE!</v>
      </c>
      <c r="C776" s="4" t="e">
        <f t="shared" si="12"/>
        <v>#VALUE!</v>
      </c>
      <c r="D776" t="e">
        <f>(A776&amp;Updates!N776)</f>
        <v>#VALUE!</v>
      </c>
      <c r="E776" t="e">
        <f>"\\cmfp538\"&amp;Updates!N776&amp;"$"</f>
        <v>#VALUE!</v>
      </c>
    </row>
    <row r="777" spans="1:5">
      <c r="A777" t="s">
        <v>31</v>
      </c>
      <c r="B777" t="e">
        <f>Updates!W777</f>
        <v>#VALUE!</v>
      </c>
      <c r="C777" s="4" t="e">
        <f t="shared" si="12"/>
        <v>#VALUE!</v>
      </c>
      <c r="D777" t="e">
        <f>(A777&amp;Updates!N777)</f>
        <v>#VALUE!</v>
      </c>
      <c r="E777" t="e">
        <f>"\\cmfp538\"&amp;Updates!N777&amp;"$"</f>
        <v>#VALUE!</v>
      </c>
    </row>
    <row r="778" spans="1:5">
      <c r="A778" t="s">
        <v>31</v>
      </c>
      <c r="B778" t="e">
        <f>Updates!W778</f>
        <v>#VALUE!</v>
      </c>
      <c r="C778" s="4" t="e">
        <f t="shared" si="12"/>
        <v>#VALUE!</v>
      </c>
      <c r="D778" t="e">
        <f>(A778&amp;Updates!N778)</f>
        <v>#VALUE!</v>
      </c>
      <c r="E778" t="e">
        <f>"\\cmfp538\"&amp;Updates!N778&amp;"$"</f>
        <v>#VALUE!</v>
      </c>
    </row>
    <row r="779" spans="1:5">
      <c r="A779" t="s">
        <v>31</v>
      </c>
      <c r="B779" t="e">
        <f>Updates!W779</f>
        <v>#VALUE!</v>
      </c>
      <c r="C779" s="4" t="e">
        <f t="shared" si="12"/>
        <v>#VALUE!</v>
      </c>
      <c r="D779" t="e">
        <f>(A779&amp;Updates!N779)</f>
        <v>#VALUE!</v>
      </c>
      <c r="E779" t="e">
        <f>"\\cmfp538\"&amp;Updates!N779&amp;"$"</f>
        <v>#VALUE!</v>
      </c>
    </row>
    <row r="780" spans="1:5">
      <c r="A780" t="s">
        <v>31</v>
      </c>
      <c r="B780" t="e">
        <f>Updates!W780</f>
        <v>#VALUE!</v>
      </c>
      <c r="C780" s="4" t="e">
        <f t="shared" si="12"/>
        <v>#VALUE!</v>
      </c>
      <c r="D780" t="e">
        <f>(A780&amp;Updates!N780)</f>
        <v>#VALUE!</v>
      </c>
      <c r="E780" t="e">
        <f>"\\cmfp538\"&amp;Updates!N780&amp;"$"</f>
        <v>#VALUE!</v>
      </c>
    </row>
    <row r="781" spans="1:5">
      <c r="A781" t="s">
        <v>31</v>
      </c>
      <c r="B781" t="e">
        <f>Updates!W781</f>
        <v>#VALUE!</v>
      </c>
      <c r="C781" s="4" t="e">
        <f t="shared" si="12"/>
        <v>#VALUE!</v>
      </c>
      <c r="D781" t="e">
        <f>(A781&amp;Updates!N781)</f>
        <v>#VALUE!</v>
      </c>
      <c r="E781" t="e">
        <f>"\\cmfp538\"&amp;Updates!N781&amp;"$"</f>
        <v>#VALUE!</v>
      </c>
    </row>
    <row r="782" spans="1:5">
      <c r="A782" t="s">
        <v>31</v>
      </c>
      <c r="B782" t="e">
        <f>Updates!W782</f>
        <v>#VALUE!</v>
      </c>
      <c r="C782" s="4" t="e">
        <f t="shared" si="12"/>
        <v>#VALUE!</v>
      </c>
      <c r="D782" t="e">
        <f>(A782&amp;Updates!N782)</f>
        <v>#VALUE!</v>
      </c>
      <c r="E782" t="e">
        <f>"\\cmfp538\"&amp;Updates!N782&amp;"$"</f>
        <v>#VALUE!</v>
      </c>
    </row>
    <row r="783" spans="1:5">
      <c r="A783" t="s">
        <v>31</v>
      </c>
      <c r="B783" t="e">
        <f>Updates!W783</f>
        <v>#VALUE!</v>
      </c>
      <c r="C783" s="4" t="e">
        <f t="shared" si="12"/>
        <v>#VALUE!</v>
      </c>
      <c r="D783" t="e">
        <f>(A783&amp;Updates!N783)</f>
        <v>#VALUE!</v>
      </c>
      <c r="E783" t="e">
        <f>"\\cmfp538\"&amp;Updates!N783&amp;"$"</f>
        <v>#VALUE!</v>
      </c>
    </row>
    <row r="784" spans="1:5">
      <c r="A784" t="s">
        <v>31</v>
      </c>
      <c r="B784" t="e">
        <f>Updates!W784</f>
        <v>#VALUE!</v>
      </c>
      <c r="C784" s="4" t="e">
        <f t="shared" si="12"/>
        <v>#VALUE!</v>
      </c>
      <c r="D784" t="e">
        <f>(A784&amp;Updates!N784)</f>
        <v>#VALUE!</v>
      </c>
      <c r="E784" t="e">
        <f>"\\cmfp538\"&amp;Updates!N784&amp;"$"</f>
        <v>#VALUE!</v>
      </c>
    </row>
    <row r="785" spans="1:5">
      <c r="A785" t="s">
        <v>31</v>
      </c>
      <c r="B785" t="e">
        <f>Updates!W785</f>
        <v>#VALUE!</v>
      </c>
      <c r="C785" s="4" t="e">
        <f t="shared" si="12"/>
        <v>#VALUE!</v>
      </c>
      <c r="D785" t="e">
        <f>(A785&amp;Updates!N785)</f>
        <v>#VALUE!</v>
      </c>
      <c r="E785" t="e">
        <f>"\\cmfp538\"&amp;Updates!N785&amp;"$"</f>
        <v>#VALUE!</v>
      </c>
    </row>
    <row r="786" spans="1:5">
      <c r="A786" t="s">
        <v>31</v>
      </c>
      <c r="B786" t="e">
        <f>Updates!W786</f>
        <v>#VALUE!</v>
      </c>
      <c r="C786" s="4" t="e">
        <f t="shared" si="12"/>
        <v>#VALUE!</v>
      </c>
      <c r="D786" t="e">
        <f>(A786&amp;Updates!N786)</f>
        <v>#VALUE!</v>
      </c>
      <c r="E786" t="e">
        <f>"\\cmfp538\"&amp;Updates!N786&amp;"$"</f>
        <v>#VALUE!</v>
      </c>
    </row>
    <row r="787" spans="1:5">
      <c r="A787" t="s">
        <v>31</v>
      </c>
      <c r="B787" t="e">
        <f>Updates!W787</f>
        <v>#VALUE!</v>
      </c>
      <c r="C787" s="4" t="e">
        <f t="shared" si="12"/>
        <v>#VALUE!</v>
      </c>
      <c r="D787" t="e">
        <f>(A787&amp;Updates!N787)</f>
        <v>#VALUE!</v>
      </c>
      <c r="E787" t="e">
        <f>"\\cmfp538\"&amp;Updates!N787&amp;"$"</f>
        <v>#VALUE!</v>
      </c>
    </row>
    <row r="788" spans="1:5">
      <c r="A788" t="s">
        <v>31</v>
      </c>
      <c r="B788" t="e">
        <f>Updates!W788</f>
        <v>#VALUE!</v>
      </c>
      <c r="C788" s="4" t="e">
        <f t="shared" si="12"/>
        <v>#VALUE!</v>
      </c>
      <c r="D788" t="e">
        <f>(A788&amp;Updates!N788)</f>
        <v>#VALUE!</v>
      </c>
      <c r="E788" t="e">
        <f>"\\cmfp538\"&amp;Updates!N788&amp;"$"</f>
        <v>#VALUE!</v>
      </c>
    </row>
    <row r="789" spans="1:5">
      <c r="A789" t="s">
        <v>31</v>
      </c>
      <c r="B789" t="e">
        <f>Updates!W789</f>
        <v>#VALUE!</v>
      </c>
      <c r="C789" s="4" t="e">
        <f t="shared" si="12"/>
        <v>#VALUE!</v>
      </c>
      <c r="D789" t="e">
        <f>(A789&amp;Updates!N789)</f>
        <v>#VALUE!</v>
      </c>
      <c r="E789" t="e">
        <f>"\\cmfp538\"&amp;Updates!N789&amp;"$"</f>
        <v>#VALUE!</v>
      </c>
    </row>
    <row r="790" spans="1:5">
      <c r="A790" t="s">
        <v>31</v>
      </c>
      <c r="B790" t="e">
        <f>Updates!W790</f>
        <v>#VALUE!</v>
      </c>
      <c r="C790" s="4" t="e">
        <f t="shared" si="12"/>
        <v>#VALUE!</v>
      </c>
      <c r="D790" t="e">
        <f>(A790&amp;Updates!N790)</f>
        <v>#VALUE!</v>
      </c>
      <c r="E790" t="e">
        <f>"\\cmfp538\"&amp;Updates!N790&amp;"$"</f>
        <v>#VALUE!</v>
      </c>
    </row>
    <row r="791" spans="1:5">
      <c r="A791" t="s">
        <v>31</v>
      </c>
      <c r="B791" t="e">
        <f>Updates!W791</f>
        <v>#VALUE!</v>
      </c>
      <c r="C791" s="4" t="e">
        <f t="shared" si="12"/>
        <v>#VALUE!</v>
      </c>
      <c r="D791" t="e">
        <f>(A791&amp;Updates!N791)</f>
        <v>#VALUE!</v>
      </c>
      <c r="E791" t="e">
        <f>"\\cmfp538\"&amp;Updates!N791&amp;"$"</f>
        <v>#VALUE!</v>
      </c>
    </row>
    <row r="792" spans="1:5">
      <c r="A792" t="s">
        <v>31</v>
      </c>
      <c r="B792" t="e">
        <f>Updates!W792</f>
        <v>#VALUE!</v>
      </c>
      <c r="C792" s="4" t="e">
        <f t="shared" si="12"/>
        <v>#VALUE!</v>
      </c>
      <c r="D792" t="e">
        <f>(A792&amp;Updates!N792)</f>
        <v>#VALUE!</v>
      </c>
      <c r="E792" t="e">
        <f>"\\cmfp538\"&amp;Updates!N792&amp;"$"</f>
        <v>#VALUE!</v>
      </c>
    </row>
    <row r="793" spans="1:5">
      <c r="A793" t="s">
        <v>31</v>
      </c>
      <c r="B793" t="e">
        <f>Updates!W793</f>
        <v>#VALUE!</v>
      </c>
      <c r="C793" s="4" t="e">
        <f t="shared" si="12"/>
        <v>#VALUE!</v>
      </c>
      <c r="D793" t="e">
        <f>(A793&amp;Updates!N793)</f>
        <v>#VALUE!</v>
      </c>
      <c r="E793" t="e">
        <f>"\\cmfp538\"&amp;Updates!N793&amp;"$"</f>
        <v>#VALUE!</v>
      </c>
    </row>
    <row r="794" spans="1:5">
      <c r="A794" t="s">
        <v>31</v>
      </c>
      <c r="B794" t="e">
        <f>Updates!W794</f>
        <v>#VALUE!</v>
      </c>
      <c r="C794" s="4" t="e">
        <f t="shared" si="12"/>
        <v>#VALUE!</v>
      </c>
      <c r="D794" t="e">
        <f>(A794&amp;Updates!N794)</f>
        <v>#VALUE!</v>
      </c>
      <c r="E794" t="e">
        <f>"\\cmfp538\"&amp;Updates!N794&amp;"$"</f>
        <v>#VALUE!</v>
      </c>
    </row>
    <row r="795" spans="1:5">
      <c r="A795" t="s">
        <v>31</v>
      </c>
      <c r="B795" t="e">
        <f>Updates!W795</f>
        <v>#VALUE!</v>
      </c>
      <c r="C795" s="4" t="e">
        <f t="shared" si="12"/>
        <v>#VALUE!</v>
      </c>
      <c r="D795" t="e">
        <f>(A795&amp;Updates!N795)</f>
        <v>#VALUE!</v>
      </c>
      <c r="E795" t="e">
        <f>"\\cmfp538\"&amp;Updates!N795&amp;"$"</f>
        <v>#VALUE!</v>
      </c>
    </row>
    <row r="796" spans="1:5">
      <c r="A796" t="s">
        <v>31</v>
      </c>
      <c r="B796" t="e">
        <f>Updates!W796</f>
        <v>#VALUE!</v>
      </c>
      <c r="C796" s="4" t="e">
        <f t="shared" si="12"/>
        <v>#VALUE!</v>
      </c>
      <c r="D796" t="e">
        <f>(A796&amp;Updates!N796)</f>
        <v>#VALUE!</v>
      </c>
      <c r="E796" t="e">
        <f>"\\cmfp538\"&amp;Updates!N796&amp;"$"</f>
        <v>#VALUE!</v>
      </c>
    </row>
    <row r="797" spans="1:5">
      <c r="A797" t="s">
        <v>31</v>
      </c>
      <c r="B797" t="e">
        <f>Updates!W797</f>
        <v>#VALUE!</v>
      </c>
      <c r="C797" s="4" t="e">
        <f t="shared" si="12"/>
        <v>#VALUE!</v>
      </c>
      <c r="D797" t="e">
        <f>(A797&amp;Updates!N797)</f>
        <v>#VALUE!</v>
      </c>
      <c r="E797" t="e">
        <f>"\\cmfp538\"&amp;Updates!N797&amp;"$"</f>
        <v>#VALUE!</v>
      </c>
    </row>
    <row r="798" spans="1:5">
      <c r="A798" t="s">
        <v>31</v>
      </c>
      <c r="B798" t="e">
        <f>Updates!W798</f>
        <v>#VALUE!</v>
      </c>
      <c r="C798" s="4" t="e">
        <f t="shared" si="12"/>
        <v>#VALUE!</v>
      </c>
      <c r="D798" t="e">
        <f>(A798&amp;Updates!N798)</f>
        <v>#VALUE!</v>
      </c>
      <c r="E798" t="e">
        <f>"\\cmfp538\"&amp;Updates!N798&amp;"$"</f>
        <v>#VALUE!</v>
      </c>
    </row>
    <row r="799" spans="1:5">
      <c r="A799" t="s">
        <v>31</v>
      </c>
      <c r="B799" t="e">
        <f>Updates!W799</f>
        <v>#VALUE!</v>
      </c>
      <c r="C799" s="4" t="e">
        <f t="shared" si="12"/>
        <v>#VALUE!</v>
      </c>
      <c r="D799" t="e">
        <f>(A799&amp;Updates!N799)</f>
        <v>#VALUE!</v>
      </c>
      <c r="E799" t="e">
        <f>"\\cmfp538\"&amp;Updates!N799&amp;"$"</f>
        <v>#VALUE!</v>
      </c>
    </row>
    <row r="800" spans="1:5">
      <c r="A800" t="s">
        <v>31</v>
      </c>
      <c r="B800" t="e">
        <f>Updates!W800</f>
        <v>#VALUE!</v>
      </c>
      <c r="C800" s="4" t="e">
        <f t="shared" si="12"/>
        <v>#VALUE!</v>
      </c>
      <c r="D800" t="e">
        <f>(A800&amp;Updates!N800)</f>
        <v>#VALUE!</v>
      </c>
      <c r="E800" t="e">
        <f>"\\cmfp538\"&amp;Updates!N800&amp;"$"</f>
        <v>#VALUE!</v>
      </c>
    </row>
    <row r="801" spans="1:5">
      <c r="A801" t="s">
        <v>31</v>
      </c>
      <c r="B801" t="e">
        <f>Updates!W801</f>
        <v>#VALUE!</v>
      </c>
      <c r="C801" s="4" t="e">
        <f t="shared" si="12"/>
        <v>#VALUE!</v>
      </c>
      <c r="D801" t="e">
        <f>(A801&amp;Updates!N801)</f>
        <v>#VALUE!</v>
      </c>
      <c r="E801" t="e">
        <f>"\\cmfp538\"&amp;Updates!N801&amp;"$"</f>
        <v>#VALUE!</v>
      </c>
    </row>
    <row r="802" spans="1:5">
      <c r="A802" t="s">
        <v>31</v>
      </c>
      <c r="B802" t="e">
        <f>Updates!W802</f>
        <v>#VALUE!</v>
      </c>
      <c r="C802" s="4" t="e">
        <f t="shared" si="12"/>
        <v>#VALUE!</v>
      </c>
      <c r="D802" t="e">
        <f>(A802&amp;Updates!N802)</f>
        <v>#VALUE!</v>
      </c>
      <c r="E802" t="e">
        <f>"\\cmfp538\"&amp;Updates!N802&amp;"$"</f>
        <v>#VALUE!</v>
      </c>
    </row>
    <row r="803" spans="1:5">
      <c r="A803" t="s">
        <v>31</v>
      </c>
      <c r="B803" t="e">
        <f>Updates!W803</f>
        <v>#VALUE!</v>
      </c>
      <c r="C803" s="4" t="e">
        <f t="shared" si="12"/>
        <v>#VALUE!</v>
      </c>
      <c r="D803" t="e">
        <f>(A803&amp;Updates!N803)</f>
        <v>#VALUE!</v>
      </c>
      <c r="E803" t="e">
        <f>"\\cmfp538\"&amp;Updates!N803&amp;"$"</f>
        <v>#VALUE!</v>
      </c>
    </row>
    <row r="804" spans="1:5">
      <c r="A804" t="s">
        <v>31</v>
      </c>
      <c r="B804" t="e">
        <f>Updates!W804</f>
        <v>#VALUE!</v>
      </c>
      <c r="C804" s="4" t="e">
        <f t="shared" si="12"/>
        <v>#VALUE!</v>
      </c>
      <c r="D804" t="e">
        <f>(A804&amp;Updates!N804)</f>
        <v>#VALUE!</v>
      </c>
      <c r="E804" t="e">
        <f>"\\cmfp538\"&amp;Updates!N804&amp;"$"</f>
        <v>#VALUE!</v>
      </c>
    </row>
    <row r="805" spans="1:5">
      <c r="A805" t="s">
        <v>31</v>
      </c>
      <c r="B805" t="e">
        <f>Updates!W805</f>
        <v>#VALUE!</v>
      </c>
      <c r="C805" s="4" t="e">
        <f t="shared" si="12"/>
        <v>#VALUE!</v>
      </c>
      <c r="D805" t="e">
        <f>(A805&amp;Updates!N805)</f>
        <v>#VALUE!</v>
      </c>
      <c r="E805" t="e">
        <f>"\\cmfp538\"&amp;Updates!N805&amp;"$"</f>
        <v>#VALUE!</v>
      </c>
    </row>
    <row r="806" spans="1:5">
      <c r="A806" t="s">
        <v>31</v>
      </c>
      <c r="B806" t="e">
        <f>Updates!W806</f>
        <v>#VALUE!</v>
      </c>
      <c r="C806" s="4" t="e">
        <f t="shared" si="12"/>
        <v>#VALUE!</v>
      </c>
      <c r="D806" t="e">
        <f>(A806&amp;Updates!N806)</f>
        <v>#VALUE!</v>
      </c>
      <c r="E806" t="e">
        <f>"\\cmfp538\"&amp;Updates!N806&amp;"$"</f>
        <v>#VALUE!</v>
      </c>
    </row>
    <row r="807" spans="1:5">
      <c r="A807" t="s">
        <v>31</v>
      </c>
      <c r="B807" t="e">
        <f>Updates!W807</f>
        <v>#VALUE!</v>
      </c>
      <c r="C807" s="4" t="e">
        <f t="shared" si="12"/>
        <v>#VALUE!</v>
      </c>
      <c r="D807" t="e">
        <f>(A807&amp;Updates!N807)</f>
        <v>#VALUE!</v>
      </c>
      <c r="E807" t="e">
        <f>"\\cmfp538\"&amp;Updates!N807&amp;"$"</f>
        <v>#VALUE!</v>
      </c>
    </row>
    <row r="808" spans="1:5">
      <c r="A808" t="s">
        <v>31</v>
      </c>
      <c r="B808" t="e">
        <f>Updates!W808</f>
        <v>#VALUE!</v>
      </c>
      <c r="C808" s="4" t="e">
        <f t="shared" si="12"/>
        <v>#VALUE!</v>
      </c>
      <c r="D808" t="e">
        <f>(A808&amp;Updates!N808)</f>
        <v>#VALUE!</v>
      </c>
      <c r="E808" t="e">
        <f>"\\cmfp538\"&amp;Updates!N808&amp;"$"</f>
        <v>#VALUE!</v>
      </c>
    </row>
    <row r="809" spans="1:5">
      <c r="A809" t="s">
        <v>31</v>
      </c>
      <c r="B809" t="e">
        <f>Updates!W809</f>
        <v>#VALUE!</v>
      </c>
      <c r="C809" s="4" t="e">
        <f t="shared" si="12"/>
        <v>#VALUE!</v>
      </c>
      <c r="D809" t="e">
        <f>(A809&amp;Updates!N809)</f>
        <v>#VALUE!</v>
      </c>
      <c r="E809" t="e">
        <f>"\\cmfp538\"&amp;Updates!N809&amp;"$"</f>
        <v>#VALUE!</v>
      </c>
    </row>
    <row r="810" spans="1:5">
      <c r="A810" t="s">
        <v>31</v>
      </c>
      <c r="B810" t="e">
        <f>Updates!W810</f>
        <v>#VALUE!</v>
      </c>
      <c r="C810" s="4" t="e">
        <f t="shared" si="12"/>
        <v>#VALUE!</v>
      </c>
      <c r="D810" t="e">
        <f>(A810&amp;Updates!N810)</f>
        <v>#VALUE!</v>
      </c>
      <c r="E810" t="e">
        <f>"\\cmfp538\"&amp;Updates!N810&amp;"$"</f>
        <v>#VALUE!</v>
      </c>
    </row>
    <row r="811" spans="1:5">
      <c r="A811" t="s">
        <v>31</v>
      </c>
      <c r="B811" t="e">
        <f>Updates!W811</f>
        <v>#VALUE!</v>
      </c>
      <c r="C811" s="4" t="e">
        <f t="shared" si="12"/>
        <v>#VALUE!</v>
      </c>
      <c r="D811" t="e">
        <f>(A811&amp;Updates!N811)</f>
        <v>#VALUE!</v>
      </c>
      <c r="E811" t="e">
        <f>"\\cmfp538\"&amp;Updates!N811&amp;"$"</f>
        <v>#VALUE!</v>
      </c>
    </row>
    <row r="812" spans="1:5">
      <c r="A812" t="s">
        <v>31</v>
      </c>
      <c r="B812" t="e">
        <f>Updates!W812</f>
        <v>#VALUE!</v>
      </c>
      <c r="C812" s="4" t="e">
        <f t="shared" si="12"/>
        <v>#VALUE!</v>
      </c>
      <c r="D812" t="e">
        <f>(A812&amp;Updates!N812)</f>
        <v>#VALUE!</v>
      </c>
      <c r="E812" t="e">
        <f>"\\cmfp538\"&amp;Updates!N812&amp;"$"</f>
        <v>#VALUE!</v>
      </c>
    </row>
    <row r="813" spans="1:5">
      <c r="A813" t="s">
        <v>31</v>
      </c>
      <c r="B813" t="e">
        <f>Updates!W813</f>
        <v>#VALUE!</v>
      </c>
      <c r="C813" s="4" t="e">
        <f t="shared" si="12"/>
        <v>#VALUE!</v>
      </c>
      <c r="D813" t="e">
        <f>(A813&amp;Updates!N813)</f>
        <v>#VALUE!</v>
      </c>
      <c r="E813" t="e">
        <f>"\\cmfp538\"&amp;Updates!N813&amp;"$"</f>
        <v>#VALUE!</v>
      </c>
    </row>
    <row r="814" spans="1:5">
      <c r="A814" t="s">
        <v>31</v>
      </c>
      <c r="B814" t="e">
        <f>Updates!W814</f>
        <v>#VALUE!</v>
      </c>
      <c r="C814" s="4" t="e">
        <f t="shared" si="12"/>
        <v>#VALUE!</v>
      </c>
      <c r="D814" t="e">
        <f>(A814&amp;Updates!N814)</f>
        <v>#VALUE!</v>
      </c>
      <c r="E814" t="e">
        <f>"\\cmfp538\"&amp;Updates!N814&amp;"$"</f>
        <v>#VALUE!</v>
      </c>
    </row>
    <row r="815" spans="1:5">
      <c r="A815" t="s">
        <v>31</v>
      </c>
      <c r="B815" t="e">
        <f>Updates!W815</f>
        <v>#VALUE!</v>
      </c>
      <c r="C815" s="4" t="e">
        <f t="shared" si="12"/>
        <v>#VALUE!</v>
      </c>
      <c r="D815" t="e">
        <f>(A815&amp;Updates!N815)</f>
        <v>#VALUE!</v>
      </c>
      <c r="E815" t="e">
        <f>"\\cmfp538\"&amp;Updates!N815&amp;"$"</f>
        <v>#VALUE!</v>
      </c>
    </row>
    <row r="816" spans="1:5">
      <c r="A816" t="s">
        <v>31</v>
      </c>
      <c r="B816" t="e">
        <f>Updates!W816</f>
        <v>#VALUE!</v>
      </c>
      <c r="C816" s="4" t="e">
        <f t="shared" si="12"/>
        <v>#VALUE!</v>
      </c>
      <c r="D816" t="e">
        <f>(A816&amp;Updates!N816)</f>
        <v>#VALUE!</v>
      </c>
      <c r="E816" t="e">
        <f>"\\cmfp538\"&amp;Updates!N816&amp;"$"</f>
        <v>#VALUE!</v>
      </c>
    </row>
    <row r="817" spans="1:5">
      <c r="A817" t="s">
        <v>31</v>
      </c>
      <c r="B817" t="e">
        <f>Updates!W817</f>
        <v>#VALUE!</v>
      </c>
      <c r="C817" s="4" t="e">
        <f t="shared" si="12"/>
        <v>#VALUE!</v>
      </c>
      <c r="D817" t="e">
        <f>(A817&amp;Updates!N817)</f>
        <v>#VALUE!</v>
      </c>
      <c r="E817" t="e">
        <f>"\\cmfp538\"&amp;Updates!N817&amp;"$"</f>
        <v>#VALUE!</v>
      </c>
    </row>
    <row r="818" spans="1:5">
      <c r="A818" t="s">
        <v>31</v>
      </c>
      <c r="B818" t="e">
        <f>Updates!W818</f>
        <v>#VALUE!</v>
      </c>
      <c r="C818" s="4" t="e">
        <f t="shared" si="12"/>
        <v>#VALUE!</v>
      </c>
      <c r="D818" t="e">
        <f>(A818&amp;Updates!N818)</f>
        <v>#VALUE!</v>
      </c>
      <c r="E818" t="e">
        <f>"\\cmfp538\"&amp;Updates!N818&amp;"$"</f>
        <v>#VALUE!</v>
      </c>
    </row>
    <row r="819" spans="1:5">
      <c r="A819" t="s">
        <v>31</v>
      </c>
      <c r="B819" t="e">
        <f>Updates!W819</f>
        <v>#VALUE!</v>
      </c>
      <c r="C819" s="4" t="e">
        <f t="shared" si="12"/>
        <v>#VALUE!</v>
      </c>
      <c r="D819" t="e">
        <f>(A819&amp;Updates!N819)</f>
        <v>#VALUE!</v>
      </c>
      <c r="E819" t="e">
        <f>"\\cmfp538\"&amp;Updates!N819&amp;"$"</f>
        <v>#VALUE!</v>
      </c>
    </row>
    <row r="820" spans="1:5">
      <c r="A820" t="s">
        <v>31</v>
      </c>
      <c r="B820" t="e">
        <f>Updates!W820</f>
        <v>#VALUE!</v>
      </c>
      <c r="C820" s="4" t="e">
        <f t="shared" si="12"/>
        <v>#VALUE!</v>
      </c>
      <c r="D820" t="e">
        <f>(A820&amp;Updates!N820)</f>
        <v>#VALUE!</v>
      </c>
      <c r="E820" t="e">
        <f>"\\cmfp538\"&amp;Updates!N820&amp;"$"</f>
        <v>#VALUE!</v>
      </c>
    </row>
    <row r="821" spans="1:5">
      <c r="A821" t="s">
        <v>31</v>
      </c>
      <c r="B821" t="e">
        <f>Updates!W821</f>
        <v>#VALUE!</v>
      </c>
      <c r="C821" s="4" t="e">
        <f t="shared" si="12"/>
        <v>#VALUE!</v>
      </c>
      <c r="D821" t="e">
        <f>(A821&amp;Updates!N821)</f>
        <v>#VALUE!</v>
      </c>
      <c r="E821" t="e">
        <f>"\\cmfp538\"&amp;Updates!N821&amp;"$"</f>
        <v>#VALUE!</v>
      </c>
    </row>
    <row r="822" spans="1:5">
      <c r="A822" t="s">
        <v>31</v>
      </c>
      <c r="B822" t="e">
        <f>Updates!W822</f>
        <v>#VALUE!</v>
      </c>
      <c r="C822" s="4" t="e">
        <f t="shared" si="12"/>
        <v>#VALUE!</v>
      </c>
      <c r="D822" t="e">
        <f>(A822&amp;Updates!N822)</f>
        <v>#VALUE!</v>
      </c>
      <c r="E822" t="e">
        <f>"\\cmfp538\"&amp;Updates!N822&amp;"$"</f>
        <v>#VALUE!</v>
      </c>
    </row>
    <row r="823" spans="1:5">
      <c r="A823" t="s">
        <v>31</v>
      </c>
      <c r="B823" t="e">
        <f>Updates!W823</f>
        <v>#VALUE!</v>
      </c>
      <c r="C823" s="4" t="e">
        <f t="shared" si="12"/>
        <v>#VALUE!</v>
      </c>
      <c r="D823" t="e">
        <f>(A823&amp;Updates!N823)</f>
        <v>#VALUE!</v>
      </c>
      <c r="E823" t="e">
        <f>"\\cmfp538\"&amp;Updates!N823&amp;"$"</f>
        <v>#VALUE!</v>
      </c>
    </row>
    <row r="824" spans="1:5">
      <c r="A824" t="s">
        <v>31</v>
      </c>
      <c r="B824" t="e">
        <f>Updates!W824</f>
        <v>#VALUE!</v>
      </c>
      <c r="C824" s="4" t="e">
        <f t="shared" si="12"/>
        <v>#VALUE!</v>
      </c>
      <c r="D824" t="e">
        <f>(A824&amp;Updates!N824)</f>
        <v>#VALUE!</v>
      </c>
      <c r="E824" t="e">
        <f>"\\cmfp538\"&amp;Updates!N824&amp;"$"</f>
        <v>#VALUE!</v>
      </c>
    </row>
    <row r="825" spans="1:5">
      <c r="A825" t="s">
        <v>31</v>
      </c>
      <c r="B825" t="e">
        <f>Updates!W825</f>
        <v>#VALUE!</v>
      </c>
      <c r="C825" s="4" t="e">
        <f t="shared" si="12"/>
        <v>#VALUE!</v>
      </c>
      <c r="D825" t="e">
        <f>(A825&amp;Updates!N825)</f>
        <v>#VALUE!</v>
      </c>
      <c r="E825" t="e">
        <f>"\\cmfp538\"&amp;Updates!N825&amp;"$"</f>
        <v>#VALUE!</v>
      </c>
    </row>
    <row r="826" spans="1:5">
      <c r="A826" t="s">
        <v>31</v>
      </c>
      <c r="B826" t="e">
        <f>Updates!W826</f>
        <v>#VALUE!</v>
      </c>
      <c r="C826" s="4" t="e">
        <f t="shared" si="12"/>
        <v>#VALUE!</v>
      </c>
      <c r="D826" t="e">
        <f>(A826&amp;Updates!N826)</f>
        <v>#VALUE!</v>
      </c>
      <c r="E826" t="e">
        <f>"\\cmfp538\"&amp;Updates!N826&amp;"$"</f>
        <v>#VALUE!</v>
      </c>
    </row>
    <row r="827" spans="1:5">
      <c r="A827" t="s">
        <v>31</v>
      </c>
      <c r="B827" t="e">
        <f>Updates!W827</f>
        <v>#VALUE!</v>
      </c>
      <c r="C827" s="4" t="e">
        <f t="shared" si="12"/>
        <v>#VALUE!</v>
      </c>
      <c r="D827" t="e">
        <f>(A827&amp;Updates!N827)</f>
        <v>#VALUE!</v>
      </c>
      <c r="E827" t="e">
        <f>"\\cmfp538\"&amp;Updates!N827&amp;"$"</f>
        <v>#VALUE!</v>
      </c>
    </row>
    <row r="828" spans="1:5">
      <c r="A828" t="s">
        <v>31</v>
      </c>
      <c r="B828" t="e">
        <f>Updates!W828</f>
        <v>#VALUE!</v>
      </c>
      <c r="C828" s="4" t="e">
        <f t="shared" si="12"/>
        <v>#VALUE!</v>
      </c>
      <c r="D828" t="e">
        <f>(A828&amp;Updates!N828)</f>
        <v>#VALUE!</v>
      </c>
      <c r="E828" t="e">
        <f>"\\cmfp538\"&amp;Updates!N828&amp;"$"</f>
        <v>#VALUE!</v>
      </c>
    </row>
    <row r="829" spans="1:5">
      <c r="A829" t="s">
        <v>31</v>
      </c>
      <c r="B829" t="e">
        <f>Updates!W829</f>
        <v>#VALUE!</v>
      </c>
      <c r="C829" s="4" t="e">
        <f t="shared" si="12"/>
        <v>#VALUE!</v>
      </c>
      <c r="D829" t="e">
        <f>(A829&amp;Updates!N829)</f>
        <v>#VALUE!</v>
      </c>
      <c r="E829" t="e">
        <f>"\\cmfp538\"&amp;Updates!N829&amp;"$"</f>
        <v>#VALUE!</v>
      </c>
    </row>
    <row r="830" spans="1:5">
      <c r="A830" t="s">
        <v>31</v>
      </c>
      <c r="B830" t="e">
        <f>Updates!W830</f>
        <v>#VALUE!</v>
      </c>
      <c r="C830" s="4" t="e">
        <f t="shared" si="12"/>
        <v>#VALUE!</v>
      </c>
      <c r="D830" t="e">
        <f>(A830&amp;Updates!N830)</f>
        <v>#VALUE!</v>
      </c>
      <c r="E830" t="e">
        <f>"\\cmfp538\"&amp;Updates!N830&amp;"$"</f>
        <v>#VALUE!</v>
      </c>
    </row>
    <row r="831" spans="1:5">
      <c r="A831" t="s">
        <v>31</v>
      </c>
      <c r="B831" t="e">
        <f>Updates!W831</f>
        <v>#VALUE!</v>
      </c>
      <c r="C831" s="4" t="e">
        <f t="shared" si="12"/>
        <v>#VALUE!</v>
      </c>
      <c r="D831" t="e">
        <f>(A831&amp;Updates!N831)</f>
        <v>#VALUE!</v>
      </c>
      <c r="E831" t="e">
        <f>"\\cmfp538\"&amp;Updates!N831&amp;"$"</f>
        <v>#VALUE!</v>
      </c>
    </row>
    <row r="832" spans="1:5">
      <c r="A832" t="s">
        <v>31</v>
      </c>
      <c r="B832" t="e">
        <f>Updates!W832</f>
        <v>#VALUE!</v>
      </c>
      <c r="C832" s="4" t="e">
        <f t="shared" si="12"/>
        <v>#VALUE!</v>
      </c>
      <c r="D832" t="e">
        <f>(A832&amp;Updates!N832)</f>
        <v>#VALUE!</v>
      </c>
      <c r="E832" t="e">
        <f>"\\cmfp538\"&amp;Updates!N832&amp;"$"</f>
        <v>#VALUE!</v>
      </c>
    </row>
    <row r="833" spans="1:5">
      <c r="A833" t="s">
        <v>31</v>
      </c>
      <c r="B833" t="e">
        <f>Updates!W833</f>
        <v>#VALUE!</v>
      </c>
      <c r="C833" s="4" t="e">
        <f t="shared" si="12"/>
        <v>#VALUE!</v>
      </c>
      <c r="D833" t="e">
        <f>(A833&amp;Updates!N833)</f>
        <v>#VALUE!</v>
      </c>
      <c r="E833" t="e">
        <f>"\\cmfp538\"&amp;Updates!N833&amp;"$"</f>
        <v>#VALUE!</v>
      </c>
    </row>
    <row r="834" spans="1:5">
      <c r="A834" t="s">
        <v>31</v>
      </c>
      <c r="B834" t="e">
        <f>Updates!W834</f>
        <v>#VALUE!</v>
      </c>
      <c r="C834" s="4" t="e">
        <f t="shared" si="12"/>
        <v>#VALUE!</v>
      </c>
      <c r="D834" t="e">
        <f>(A834&amp;Updates!N834)</f>
        <v>#VALUE!</v>
      </c>
      <c r="E834" t="e">
        <f>"\\cmfp538\"&amp;Updates!N834&amp;"$"</f>
        <v>#VALUE!</v>
      </c>
    </row>
    <row r="835" spans="1:5">
      <c r="A835" t="s">
        <v>31</v>
      </c>
      <c r="B835" t="e">
        <f>Updates!W835</f>
        <v>#VALUE!</v>
      </c>
      <c r="C835" s="4" t="e">
        <f t="shared" ref="C835:C898" si="13">IF(B835&gt;0,A835)</f>
        <v>#VALUE!</v>
      </c>
      <c r="D835" t="e">
        <f>(A835&amp;Updates!N835)</f>
        <v>#VALUE!</v>
      </c>
      <c r="E835" t="e">
        <f>"\\cmfp538\"&amp;Updates!N835&amp;"$"</f>
        <v>#VALUE!</v>
      </c>
    </row>
    <row r="836" spans="1:5">
      <c r="A836" t="s">
        <v>31</v>
      </c>
      <c r="B836" t="e">
        <f>Updates!W836</f>
        <v>#VALUE!</v>
      </c>
      <c r="C836" s="4" t="e">
        <f t="shared" si="13"/>
        <v>#VALUE!</v>
      </c>
      <c r="D836" t="e">
        <f>(A836&amp;Updates!N836)</f>
        <v>#VALUE!</v>
      </c>
      <c r="E836" t="e">
        <f>"\\cmfp538\"&amp;Updates!N836&amp;"$"</f>
        <v>#VALUE!</v>
      </c>
    </row>
    <row r="837" spans="1:5">
      <c r="A837" t="s">
        <v>31</v>
      </c>
      <c r="B837" t="e">
        <f>Updates!W837</f>
        <v>#VALUE!</v>
      </c>
      <c r="C837" s="4" t="e">
        <f t="shared" si="13"/>
        <v>#VALUE!</v>
      </c>
      <c r="D837" t="e">
        <f>(A837&amp;Updates!N837)</f>
        <v>#VALUE!</v>
      </c>
      <c r="E837" t="e">
        <f>"\\cmfp538\"&amp;Updates!N837&amp;"$"</f>
        <v>#VALUE!</v>
      </c>
    </row>
    <row r="838" spans="1:5">
      <c r="A838" t="s">
        <v>31</v>
      </c>
      <c r="B838" t="e">
        <f>Updates!W838</f>
        <v>#VALUE!</v>
      </c>
      <c r="C838" s="4" t="e">
        <f t="shared" si="13"/>
        <v>#VALUE!</v>
      </c>
      <c r="D838" t="e">
        <f>(A838&amp;Updates!N838)</f>
        <v>#VALUE!</v>
      </c>
      <c r="E838" t="e">
        <f>"\\cmfp538\"&amp;Updates!N838&amp;"$"</f>
        <v>#VALUE!</v>
      </c>
    </row>
    <row r="839" spans="1:5">
      <c r="A839" t="s">
        <v>31</v>
      </c>
      <c r="B839" t="e">
        <f>Updates!W839</f>
        <v>#VALUE!</v>
      </c>
      <c r="C839" s="4" t="e">
        <f t="shared" si="13"/>
        <v>#VALUE!</v>
      </c>
      <c r="D839" t="e">
        <f>(A839&amp;Updates!N839)</f>
        <v>#VALUE!</v>
      </c>
      <c r="E839" t="e">
        <f>"\\cmfp538\"&amp;Updates!N839&amp;"$"</f>
        <v>#VALUE!</v>
      </c>
    </row>
    <row r="840" spans="1:5">
      <c r="A840" t="s">
        <v>31</v>
      </c>
      <c r="B840" t="e">
        <f>Updates!W840</f>
        <v>#VALUE!</v>
      </c>
      <c r="C840" s="4" t="e">
        <f t="shared" si="13"/>
        <v>#VALUE!</v>
      </c>
      <c r="D840" t="e">
        <f>(A840&amp;Updates!N840)</f>
        <v>#VALUE!</v>
      </c>
      <c r="E840" t="e">
        <f>"\\cmfp538\"&amp;Updates!N840&amp;"$"</f>
        <v>#VALUE!</v>
      </c>
    </row>
    <row r="841" spans="1:5">
      <c r="A841" t="s">
        <v>31</v>
      </c>
      <c r="B841" t="e">
        <f>Updates!W841</f>
        <v>#VALUE!</v>
      </c>
      <c r="C841" s="4" t="e">
        <f t="shared" si="13"/>
        <v>#VALUE!</v>
      </c>
      <c r="D841" t="e">
        <f>(A841&amp;Updates!N841)</f>
        <v>#VALUE!</v>
      </c>
      <c r="E841" t="e">
        <f>"\\cmfp538\"&amp;Updates!N841&amp;"$"</f>
        <v>#VALUE!</v>
      </c>
    </row>
    <row r="842" spans="1:5">
      <c r="A842" t="s">
        <v>31</v>
      </c>
      <c r="B842" t="e">
        <f>Updates!W842</f>
        <v>#VALUE!</v>
      </c>
      <c r="C842" s="4" t="e">
        <f t="shared" si="13"/>
        <v>#VALUE!</v>
      </c>
      <c r="D842" t="e">
        <f>(A842&amp;Updates!N842)</f>
        <v>#VALUE!</v>
      </c>
      <c r="E842" t="e">
        <f>"\\cmfp538\"&amp;Updates!N842&amp;"$"</f>
        <v>#VALUE!</v>
      </c>
    </row>
    <row r="843" spans="1:5">
      <c r="A843" t="s">
        <v>31</v>
      </c>
      <c r="B843" t="e">
        <f>Updates!W843</f>
        <v>#VALUE!</v>
      </c>
      <c r="C843" s="4" t="e">
        <f t="shared" si="13"/>
        <v>#VALUE!</v>
      </c>
      <c r="D843" t="e">
        <f>(A843&amp;Updates!N843)</f>
        <v>#VALUE!</v>
      </c>
      <c r="E843" t="e">
        <f>"\\cmfp538\"&amp;Updates!N843&amp;"$"</f>
        <v>#VALUE!</v>
      </c>
    </row>
    <row r="844" spans="1:5">
      <c r="A844" t="s">
        <v>31</v>
      </c>
      <c r="B844" t="e">
        <f>Updates!W844</f>
        <v>#VALUE!</v>
      </c>
      <c r="C844" s="4" t="e">
        <f t="shared" si="13"/>
        <v>#VALUE!</v>
      </c>
      <c r="D844" t="e">
        <f>(A844&amp;Updates!N844)</f>
        <v>#VALUE!</v>
      </c>
      <c r="E844" t="e">
        <f>"\\cmfp538\"&amp;Updates!N844&amp;"$"</f>
        <v>#VALUE!</v>
      </c>
    </row>
    <row r="845" spans="1:5">
      <c r="A845" t="s">
        <v>31</v>
      </c>
      <c r="B845" t="e">
        <f>Updates!W845</f>
        <v>#VALUE!</v>
      </c>
      <c r="C845" s="4" t="e">
        <f t="shared" si="13"/>
        <v>#VALUE!</v>
      </c>
      <c r="D845" t="e">
        <f>(A845&amp;Updates!N845)</f>
        <v>#VALUE!</v>
      </c>
      <c r="E845" t="e">
        <f>"\\cmfp538\"&amp;Updates!N845&amp;"$"</f>
        <v>#VALUE!</v>
      </c>
    </row>
    <row r="846" spans="1:5">
      <c r="A846" t="s">
        <v>31</v>
      </c>
      <c r="B846" t="e">
        <f>Updates!W846</f>
        <v>#VALUE!</v>
      </c>
      <c r="C846" s="4" t="e">
        <f t="shared" si="13"/>
        <v>#VALUE!</v>
      </c>
      <c r="D846" t="e">
        <f>(A846&amp;Updates!N846)</f>
        <v>#VALUE!</v>
      </c>
      <c r="E846" t="e">
        <f>"\\cmfp538\"&amp;Updates!N846&amp;"$"</f>
        <v>#VALUE!</v>
      </c>
    </row>
    <row r="847" spans="1:5">
      <c r="A847" t="s">
        <v>31</v>
      </c>
      <c r="B847" t="e">
        <f>Updates!W847</f>
        <v>#VALUE!</v>
      </c>
      <c r="C847" s="4" t="e">
        <f t="shared" si="13"/>
        <v>#VALUE!</v>
      </c>
      <c r="D847" t="e">
        <f>(A847&amp;Updates!N847)</f>
        <v>#VALUE!</v>
      </c>
      <c r="E847" t="e">
        <f>"\\cmfp538\"&amp;Updates!N847&amp;"$"</f>
        <v>#VALUE!</v>
      </c>
    </row>
    <row r="848" spans="1:5">
      <c r="A848" t="s">
        <v>31</v>
      </c>
      <c r="B848" t="e">
        <f>Updates!W848</f>
        <v>#VALUE!</v>
      </c>
      <c r="C848" s="4" t="e">
        <f t="shared" si="13"/>
        <v>#VALUE!</v>
      </c>
      <c r="D848" t="e">
        <f>(A848&amp;Updates!N848)</f>
        <v>#VALUE!</v>
      </c>
      <c r="E848" t="e">
        <f>"\\cmfp538\"&amp;Updates!N848&amp;"$"</f>
        <v>#VALUE!</v>
      </c>
    </row>
    <row r="849" spans="1:5">
      <c r="A849" t="s">
        <v>31</v>
      </c>
      <c r="B849" t="e">
        <f>Updates!W849</f>
        <v>#VALUE!</v>
      </c>
      <c r="C849" s="4" t="e">
        <f t="shared" si="13"/>
        <v>#VALUE!</v>
      </c>
      <c r="D849" t="e">
        <f>(A849&amp;Updates!N849)</f>
        <v>#VALUE!</v>
      </c>
      <c r="E849" t="e">
        <f>"\\cmfp538\"&amp;Updates!N849&amp;"$"</f>
        <v>#VALUE!</v>
      </c>
    </row>
    <row r="850" spans="1:5">
      <c r="A850" t="s">
        <v>31</v>
      </c>
      <c r="B850" t="e">
        <f>Updates!W850</f>
        <v>#VALUE!</v>
      </c>
      <c r="C850" s="4" t="e">
        <f t="shared" si="13"/>
        <v>#VALUE!</v>
      </c>
      <c r="D850" t="e">
        <f>(A850&amp;Updates!N850)</f>
        <v>#VALUE!</v>
      </c>
      <c r="E850" t="e">
        <f>"\\cmfp538\"&amp;Updates!N850&amp;"$"</f>
        <v>#VALUE!</v>
      </c>
    </row>
    <row r="851" spans="1:5">
      <c r="A851" t="s">
        <v>31</v>
      </c>
      <c r="B851" t="e">
        <f>Updates!W851</f>
        <v>#VALUE!</v>
      </c>
      <c r="C851" s="4" t="e">
        <f t="shared" si="13"/>
        <v>#VALUE!</v>
      </c>
      <c r="D851" t="e">
        <f>(A851&amp;Updates!N851)</f>
        <v>#VALUE!</v>
      </c>
      <c r="E851" t="e">
        <f>"\\cmfp538\"&amp;Updates!N851&amp;"$"</f>
        <v>#VALUE!</v>
      </c>
    </row>
    <row r="852" spans="1:5">
      <c r="A852" t="s">
        <v>31</v>
      </c>
      <c r="B852" t="e">
        <f>Updates!W852</f>
        <v>#VALUE!</v>
      </c>
      <c r="C852" s="4" t="e">
        <f t="shared" si="13"/>
        <v>#VALUE!</v>
      </c>
      <c r="D852" t="e">
        <f>(A852&amp;Updates!N852)</f>
        <v>#VALUE!</v>
      </c>
      <c r="E852" t="e">
        <f>"\\cmfp538\"&amp;Updates!N852&amp;"$"</f>
        <v>#VALUE!</v>
      </c>
    </row>
    <row r="853" spans="1:5">
      <c r="A853" t="s">
        <v>31</v>
      </c>
      <c r="B853" t="e">
        <f>Updates!W853</f>
        <v>#VALUE!</v>
      </c>
      <c r="C853" s="4" t="e">
        <f t="shared" si="13"/>
        <v>#VALUE!</v>
      </c>
      <c r="D853" t="e">
        <f>(A853&amp;Updates!N853)</f>
        <v>#VALUE!</v>
      </c>
      <c r="E853" t="e">
        <f>"\\cmfp538\"&amp;Updates!N853&amp;"$"</f>
        <v>#VALUE!</v>
      </c>
    </row>
    <row r="854" spans="1:5">
      <c r="A854" t="s">
        <v>31</v>
      </c>
      <c r="B854" t="e">
        <f>Updates!W854</f>
        <v>#VALUE!</v>
      </c>
      <c r="C854" s="4" t="e">
        <f t="shared" si="13"/>
        <v>#VALUE!</v>
      </c>
      <c r="D854" t="e">
        <f>(A854&amp;Updates!N854)</f>
        <v>#VALUE!</v>
      </c>
      <c r="E854" t="e">
        <f>"\\cmfp538\"&amp;Updates!N854&amp;"$"</f>
        <v>#VALUE!</v>
      </c>
    </row>
    <row r="855" spans="1:5">
      <c r="A855" t="s">
        <v>31</v>
      </c>
      <c r="B855" t="e">
        <f>Updates!W855</f>
        <v>#VALUE!</v>
      </c>
      <c r="C855" s="4" t="e">
        <f t="shared" si="13"/>
        <v>#VALUE!</v>
      </c>
      <c r="D855" t="e">
        <f>(A855&amp;Updates!N855)</f>
        <v>#VALUE!</v>
      </c>
      <c r="E855" t="e">
        <f>"\\cmfp538\"&amp;Updates!N855&amp;"$"</f>
        <v>#VALUE!</v>
      </c>
    </row>
    <row r="856" spans="1:5">
      <c r="A856" t="s">
        <v>31</v>
      </c>
      <c r="B856" t="e">
        <f>Updates!W856</f>
        <v>#VALUE!</v>
      </c>
      <c r="C856" s="4" t="e">
        <f t="shared" si="13"/>
        <v>#VALUE!</v>
      </c>
      <c r="D856" t="e">
        <f>(A856&amp;Updates!N856)</f>
        <v>#VALUE!</v>
      </c>
      <c r="E856" t="e">
        <f>"\\cmfp538\"&amp;Updates!N856&amp;"$"</f>
        <v>#VALUE!</v>
      </c>
    </row>
    <row r="857" spans="1:5">
      <c r="A857" t="s">
        <v>31</v>
      </c>
      <c r="B857" t="e">
        <f>Updates!W857</f>
        <v>#VALUE!</v>
      </c>
      <c r="C857" s="4" t="e">
        <f t="shared" si="13"/>
        <v>#VALUE!</v>
      </c>
      <c r="D857" t="e">
        <f>(A857&amp;Updates!N857)</f>
        <v>#VALUE!</v>
      </c>
      <c r="E857" t="e">
        <f>"\\cmfp538\"&amp;Updates!N857&amp;"$"</f>
        <v>#VALUE!</v>
      </c>
    </row>
    <row r="858" spans="1:5">
      <c r="A858" t="s">
        <v>31</v>
      </c>
      <c r="B858" t="e">
        <f>Updates!W858</f>
        <v>#VALUE!</v>
      </c>
      <c r="C858" s="4" t="e">
        <f t="shared" si="13"/>
        <v>#VALUE!</v>
      </c>
      <c r="D858" t="e">
        <f>(A858&amp;Updates!N858)</f>
        <v>#VALUE!</v>
      </c>
      <c r="E858" t="e">
        <f>"\\cmfp538\"&amp;Updates!N858&amp;"$"</f>
        <v>#VALUE!</v>
      </c>
    </row>
    <row r="859" spans="1:5">
      <c r="A859" t="s">
        <v>31</v>
      </c>
      <c r="B859" t="e">
        <f>Updates!W859</f>
        <v>#VALUE!</v>
      </c>
      <c r="C859" s="4" t="e">
        <f t="shared" si="13"/>
        <v>#VALUE!</v>
      </c>
      <c r="D859" t="e">
        <f>(A859&amp;Updates!N859)</f>
        <v>#VALUE!</v>
      </c>
      <c r="E859" t="e">
        <f>"\\cmfp538\"&amp;Updates!N859&amp;"$"</f>
        <v>#VALUE!</v>
      </c>
    </row>
    <row r="860" spans="1:5">
      <c r="A860" t="s">
        <v>31</v>
      </c>
      <c r="B860" t="e">
        <f>Updates!W860</f>
        <v>#VALUE!</v>
      </c>
      <c r="C860" s="4" t="e">
        <f t="shared" si="13"/>
        <v>#VALUE!</v>
      </c>
      <c r="D860" t="e">
        <f>(A860&amp;Updates!N860)</f>
        <v>#VALUE!</v>
      </c>
      <c r="E860" t="e">
        <f>"\\cmfp538\"&amp;Updates!N860&amp;"$"</f>
        <v>#VALUE!</v>
      </c>
    </row>
    <row r="861" spans="1:5">
      <c r="A861" t="s">
        <v>31</v>
      </c>
      <c r="B861" t="e">
        <f>Updates!W861</f>
        <v>#VALUE!</v>
      </c>
      <c r="C861" s="4" t="e">
        <f t="shared" si="13"/>
        <v>#VALUE!</v>
      </c>
      <c r="D861" t="e">
        <f>(A861&amp;Updates!N861)</f>
        <v>#VALUE!</v>
      </c>
      <c r="E861" t="e">
        <f>"\\cmfp538\"&amp;Updates!N861&amp;"$"</f>
        <v>#VALUE!</v>
      </c>
    </row>
    <row r="862" spans="1:5">
      <c r="A862" t="s">
        <v>31</v>
      </c>
      <c r="B862" t="e">
        <f>Updates!W862</f>
        <v>#VALUE!</v>
      </c>
      <c r="C862" s="4" t="e">
        <f t="shared" si="13"/>
        <v>#VALUE!</v>
      </c>
      <c r="D862" t="e">
        <f>(A862&amp;Updates!N862)</f>
        <v>#VALUE!</v>
      </c>
      <c r="E862" t="e">
        <f>"\\cmfp538\"&amp;Updates!N862&amp;"$"</f>
        <v>#VALUE!</v>
      </c>
    </row>
    <row r="863" spans="1:5">
      <c r="A863" t="s">
        <v>31</v>
      </c>
      <c r="B863" t="e">
        <f>Updates!W863</f>
        <v>#VALUE!</v>
      </c>
      <c r="C863" s="4" t="e">
        <f t="shared" si="13"/>
        <v>#VALUE!</v>
      </c>
      <c r="D863" t="e">
        <f>(A863&amp;Updates!N863)</f>
        <v>#VALUE!</v>
      </c>
      <c r="E863" t="e">
        <f>"\\cmfp538\"&amp;Updates!N863&amp;"$"</f>
        <v>#VALUE!</v>
      </c>
    </row>
    <row r="864" spans="1:5">
      <c r="A864" t="s">
        <v>31</v>
      </c>
      <c r="B864" t="e">
        <f>Updates!W864</f>
        <v>#VALUE!</v>
      </c>
      <c r="C864" s="4" t="e">
        <f t="shared" si="13"/>
        <v>#VALUE!</v>
      </c>
      <c r="D864" t="e">
        <f>(A864&amp;Updates!N864)</f>
        <v>#VALUE!</v>
      </c>
      <c r="E864" t="e">
        <f>"\\cmfp538\"&amp;Updates!N864&amp;"$"</f>
        <v>#VALUE!</v>
      </c>
    </row>
    <row r="865" spans="1:5">
      <c r="A865" t="s">
        <v>31</v>
      </c>
      <c r="B865" t="e">
        <f>Updates!W865</f>
        <v>#VALUE!</v>
      </c>
      <c r="C865" s="4" t="e">
        <f t="shared" si="13"/>
        <v>#VALUE!</v>
      </c>
      <c r="D865" t="e">
        <f>(A865&amp;Updates!N865)</f>
        <v>#VALUE!</v>
      </c>
      <c r="E865" t="e">
        <f>"\\cmfp538\"&amp;Updates!N865&amp;"$"</f>
        <v>#VALUE!</v>
      </c>
    </row>
    <row r="866" spans="1:5">
      <c r="A866" t="s">
        <v>31</v>
      </c>
      <c r="B866" t="e">
        <f>Updates!W866</f>
        <v>#VALUE!</v>
      </c>
      <c r="C866" s="4" t="e">
        <f t="shared" si="13"/>
        <v>#VALUE!</v>
      </c>
      <c r="D866" t="e">
        <f>(A866&amp;Updates!N866)</f>
        <v>#VALUE!</v>
      </c>
      <c r="E866" t="e">
        <f>"\\cmfp538\"&amp;Updates!N866&amp;"$"</f>
        <v>#VALUE!</v>
      </c>
    </row>
    <row r="867" spans="1:5">
      <c r="A867" t="s">
        <v>31</v>
      </c>
      <c r="B867" t="e">
        <f>Updates!W867</f>
        <v>#VALUE!</v>
      </c>
      <c r="C867" s="4" t="e">
        <f t="shared" si="13"/>
        <v>#VALUE!</v>
      </c>
      <c r="D867" t="e">
        <f>(A867&amp;Updates!N867)</f>
        <v>#VALUE!</v>
      </c>
      <c r="E867" t="e">
        <f>"\\cmfp538\"&amp;Updates!N867&amp;"$"</f>
        <v>#VALUE!</v>
      </c>
    </row>
    <row r="868" spans="1:5">
      <c r="A868" t="s">
        <v>31</v>
      </c>
      <c r="B868" t="e">
        <f>Updates!W868</f>
        <v>#VALUE!</v>
      </c>
      <c r="C868" s="4" t="e">
        <f t="shared" si="13"/>
        <v>#VALUE!</v>
      </c>
      <c r="D868" t="e">
        <f>(A868&amp;Updates!N868)</f>
        <v>#VALUE!</v>
      </c>
      <c r="E868" t="e">
        <f>"\\cmfp538\"&amp;Updates!N868&amp;"$"</f>
        <v>#VALUE!</v>
      </c>
    </row>
    <row r="869" spans="1:5">
      <c r="A869" t="s">
        <v>31</v>
      </c>
      <c r="B869" t="e">
        <f>Updates!W869</f>
        <v>#VALUE!</v>
      </c>
      <c r="C869" s="4" t="e">
        <f t="shared" si="13"/>
        <v>#VALUE!</v>
      </c>
      <c r="D869" t="e">
        <f>(A869&amp;Updates!N869)</f>
        <v>#VALUE!</v>
      </c>
      <c r="E869" t="e">
        <f>"\\cmfp538\"&amp;Updates!N869&amp;"$"</f>
        <v>#VALUE!</v>
      </c>
    </row>
    <row r="870" spans="1:5">
      <c r="A870" t="s">
        <v>31</v>
      </c>
      <c r="B870" t="e">
        <f>Updates!W870</f>
        <v>#VALUE!</v>
      </c>
      <c r="C870" s="4" t="e">
        <f t="shared" si="13"/>
        <v>#VALUE!</v>
      </c>
      <c r="D870" t="e">
        <f>(A870&amp;Updates!N870)</f>
        <v>#VALUE!</v>
      </c>
      <c r="E870" t="e">
        <f>"\\cmfp538\"&amp;Updates!N870&amp;"$"</f>
        <v>#VALUE!</v>
      </c>
    </row>
    <row r="871" spans="1:5">
      <c r="A871" t="s">
        <v>31</v>
      </c>
      <c r="B871" t="e">
        <f>Updates!W871</f>
        <v>#VALUE!</v>
      </c>
      <c r="C871" s="4" t="e">
        <f t="shared" si="13"/>
        <v>#VALUE!</v>
      </c>
      <c r="D871" t="e">
        <f>(A871&amp;Updates!N871)</f>
        <v>#VALUE!</v>
      </c>
      <c r="E871" t="e">
        <f>"\\cmfp538\"&amp;Updates!N871&amp;"$"</f>
        <v>#VALUE!</v>
      </c>
    </row>
    <row r="872" spans="1:5">
      <c r="A872" t="s">
        <v>31</v>
      </c>
      <c r="B872" t="e">
        <f>Updates!W872</f>
        <v>#VALUE!</v>
      </c>
      <c r="C872" s="4" t="e">
        <f t="shared" si="13"/>
        <v>#VALUE!</v>
      </c>
      <c r="D872" t="e">
        <f>(A872&amp;Updates!N872)</f>
        <v>#VALUE!</v>
      </c>
      <c r="E872" t="e">
        <f>"\\cmfp538\"&amp;Updates!N872&amp;"$"</f>
        <v>#VALUE!</v>
      </c>
    </row>
    <row r="873" spans="1:5">
      <c r="A873" t="s">
        <v>31</v>
      </c>
      <c r="B873" t="e">
        <f>Updates!W873</f>
        <v>#VALUE!</v>
      </c>
      <c r="C873" s="4" t="e">
        <f t="shared" si="13"/>
        <v>#VALUE!</v>
      </c>
      <c r="D873" t="e">
        <f>(A873&amp;Updates!N873)</f>
        <v>#VALUE!</v>
      </c>
      <c r="E873" t="e">
        <f>"\\cmfp538\"&amp;Updates!N873&amp;"$"</f>
        <v>#VALUE!</v>
      </c>
    </row>
    <row r="874" spans="1:5">
      <c r="A874" t="s">
        <v>31</v>
      </c>
      <c r="B874" t="e">
        <f>Updates!W874</f>
        <v>#VALUE!</v>
      </c>
      <c r="C874" s="4" t="e">
        <f t="shared" si="13"/>
        <v>#VALUE!</v>
      </c>
      <c r="D874" t="e">
        <f>(A874&amp;Updates!N874)</f>
        <v>#VALUE!</v>
      </c>
      <c r="E874" t="e">
        <f>"\\cmfp538\"&amp;Updates!N874&amp;"$"</f>
        <v>#VALUE!</v>
      </c>
    </row>
    <row r="875" spans="1:5">
      <c r="A875" t="s">
        <v>31</v>
      </c>
      <c r="B875" t="e">
        <f>Updates!W875</f>
        <v>#VALUE!</v>
      </c>
      <c r="C875" s="4" t="e">
        <f t="shared" si="13"/>
        <v>#VALUE!</v>
      </c>
      <c r="D875" t="e">
        <f>(A875&amp;Updates!N875)</f>
        <v>#VALUE!</v>
      </c>
      <c r="E875" t="e">
        <f>"\\cmfp538\"&amp;Updates!N875&amp;"$"</f>
        <v>#VALUE!</v>
      </c>
    </row>
    <row r="876" spans="1:5">
      <c r="A876" t="s">
        <v>31</v>
      </c>
      <c r="B876" t="e">
        <f>Updates!W876</f>
        <v>#VALUE!</v>
      </c>
      <c r="C876" s="4" t="e">
        <f t="shared" si="13"/>
        <v>#VALUE!</v>
      </c>
      <c r="D876" t="e">
        <f>(A876&amp;Updates!N876)</f>
        <v>#VALUE!</v>
      </c>
      <c r="E876" t="e">
        <f>"\\cmfp538\"&amp;Updates!N876&amp;"$"</f>
        <v>#VALUE!</v>
      </c>
    </row>
    <row r="877" spans="1:5">
      <c r="A877" t="s">
        <v>31</v>
      </c>
      <c r="B877" t="e">
        <f>Updates!W877</f>
        <v>#VALUE!</v>
      </c>
      <c r="C877" s="4" t="e">
        <f t="shared" si="13"/>
        <v>#VALUE!</v>
      </c>
      <c r="D877" t="e">
        <f>(A877&amp;Updates!N877)</f>
        <v>#VALUE!</v>
      </c>
      <c r="E877" t="e">
        <f>"\\cmfp538\"&amp;Updates!N877&amp;"$"</f>
        <v>#VALUE!</v>
      </c>
    </row>
    <row r="878" spans="1:5">
      <c r="A878" t="s">
        <v>31</v>
      </c>
      <c r="B878" t="e">
        <f>Updates!W878</f>
        <v>#VALUE!</v>
      </c>
      <c r="C878" s="4" t="e">
        <f t="shared" si="13"/>
        <v>#VALUE!</v>
      </c>
      <c r="D878" t="e">
        <f>(A878&amp;Updates!N878)</f>
        <v>#VALUE!</v>
      </c>
      <c r="E878" t="e">
        <f>"\\cmfp538\"&amp;Updates!N878&amp;"$"</f>
        <v>#VALUE!</v>
      </c>
    </row>
    <row r="879" spans="1:5">
      <c r="A879" t="s">
        <v>31</v>
      </c>
      <c r="B879" t="e">
        <f>Updates!W879</f>
        <v>#VALUE!</v>
      </c>
      <c r="C879" s="4" t="e">
        <f t="shared" si="13"/>
        <v>#VALUE!</v>
      </c>
      <c r="D879" t="e">
        <f>(A879&amp;Updates!N879)</f>
        <v>#VALUE!</v>
      </c>
      <c r="E879" t="e">
        <f>"\\cmfp538\"&amp;Updates!N879&amp;"$"</f>
        <v>#VALUE!</v>
      </c>
    </row>
    <row r="880" spans="1:5">
      <c r="A880" t="s">
        <v>31</v>
      </c>
      <c r="B880" t="e">
        <f>Updates!W880</f>
        <v>#VALUE!</v>
      </c>
      <c r="C880" s="4" t="e">
        <f t="shared" si="13"/>
        <v>#VALUE!</v>
      </c>
      <c r="D880" t="e">
        <f>(A880&amp;Updates!N880)</f>
        <v>#VALUE!</v>
      </c>
      <c r="E880" t="e">
        <f>"\\cmfp538\"&amp;Updates!N880&amp;"$"</f>
        <v>#VALUE!</v>
      </c>
    </row>
    <row r="881" spans="1:5">
      <c r="A881" t="s">
        <v>31</v>
      </c>
      <c r="B881" t="e">
        <f>Updates!W881</f>
        <v>#VALUE!</v>
      </c>
      <c r="C881" s="4" t="e">
        <f t="shared" si="13"/>
        <v>#VALUE!</v>
      </c>
      <c r="D881" t="e">
        <f>(A881&amp;Updates!N881)</f>
        <v>#VALUE!</v>
      </c>
      <c r="E881" t="e">
        <f>"\\cmfp538\"&amp;Updates!N881&amp;"$"</f>
        <v>#VALUE!</v>
      </c>
    </row>
    <row r="882" spans="1:5">
      <c r="A882" t="s">
        <v>31</v>
      </c>
      <c r="B882" t="e">
        <f>Updates!W882</f>
        <v>#VALUE!</v>
      </c>
      <c r="C882" s="4" t="e">
        <f t="shared" si="13"/>
        <v>#VALUE!</v>
      </c>
      <c r="D882" t="e">
        <f>(A882&amp;Updates!N882)</f>
        <v>#VALUE!</v>
      </c>
      <c r="E882" t="e">
        <f>"\\cmfp538\"&amp;Updates!N882&amp;"$"</f>
        <v>#VALUE!</v>
      </c>
    </row>
    <row r="883" spans="1:5">
      <c r="A883" t="s">
        <v>31</v>
      </c>
      <c r="B883" t="e">
        <f>Updates!W883</f>
        <v>#VALUE!</v>
      </c>
      <c r="C883" s="4" t="e">
        <f t="shared" si="13"/>
        <v>#VALUE!</v>
      </c>
      <c r="D883" t="e">
        <f>(A883&amp;Updates!N883)</f>
        <v>#VALUE!</v>
      </c>
      <c r="E883" t="e">
        <f>"\\cmfp538\"&amp;Updates!N883&amp;"$"</f>
        <v>#VALUE!</v>
      </c>
    </row>
    <row r="884" spans="1:5">
      <c r="A884" t="s">
        <v>31</v>
      </c>
      <c r="B884" t="e">
        <f>Updates!W884</f>
        <v>#VALUE!</v>
      </c>
      <c r="C884" s="4" t="e">
        <f t="shared" si="13"/>
        <v>#VALUE!</v>
      </c>
      <c r="D884" t="e">
        <f>(A884&amp;Updates!N884)</f>
        <v>#VALUE!</v>
      </c>
      <c r="E884" t="e">
        <f>"\\cmfp538\"&amp;Updates!N884&amp;"$"</f>
        <v>#VALUE!</v>
      </c>
    </row>
    <row r="885" spans="1:5">
      <c r="A885" t="s">
        <v>31</v>
      </c>
      <c r="B885" t="e">
        <f>Updates!W885</f>
        <v>#VALUE!</v>
      </c>
      <c r="C885" s="4" t="e">
        <f t="shared" si="13"/>
        <v>#VALUE!</v>
      </c>
      <c r="D885" t="e">
        <f>(A885&amp;Updates!N885)</f>
        <v>#VALUE!</v>
      </c>
      <c r="E885" t="e">
        <f>"\\cmfp538\"&amp;Updates!N885&amp;"$"</f>
        <v>#VALUE!</v>
      </c>
    </row>
    <row r="886" spans="1:5">
      <c r="A886" t="s">
        <v>31</v>
      </c>
      <c r="B886" t="e">
        <f>Updates!W886</f>
        <v>#VALUE!</v>
      </c>
      <c r="C886" s="4" t="e">
        <f t="shared" si="13"/>
        <v>#VALUE!</v>
      </c>
      <c r="D886" t="e">
        <f>(A886&amp;Updates!N886)</f>
        <v>#VALUE!</v>
      </c>
      <c r="E886" t="e">
        <f>"\\cmfp538\"&amp;Updates!N886&amp;"$"</f>
        <v>#VALUE!</v>
      </c>
    </row>
    <row r="887" spans="1:5">
      <c r="A887" t="s">
        <v>31</v>
      </c>
      <c r="B887" t="e">
        <f>Updates!W887</f>
        <v>#VALUE!</v>
      </c>
      <c r="C887" s="4" t="e">
        <f t="shared" si="13"/>
        <v>#VALUE!</v>
      </c>
      <c r="D887" t="e">
        <f>(A887&amp;Updates!N887)</f>
        <v>#VALUE!</v>
      </c>
      <c r="E887" t="e">
        <f>"\\cmfp538\"&amp;Updates!N887&amp;"$"</f>
        <v>#VALUE!</v>
      </c>
    </row>
    <row r="888" spans="1:5">
      <c r="A888" t="s">
        <v>31</v>
      </c>
      <c r="B888" t="e">
        <f>Updates!W888</f>
        <v>#VALUE!</v>
      </c>
      <c r="C888" s="4" t="e">
        <f t="shared" si="13"/>
        <v>#VALUE!</v>
      </c>
      <c r="D888" t="e">
        <f>(A888&amp;Updates!N888)</f>
        <v>#VALUE!</v>
      </c>
      <c r="E888" t="e">
        <f>"\\cmfp538\"&amp;Updates!N888&amp;"$"</f>
        <v>#VALUE!</v>
      </c>
    </row>
    <row r="889" spans="1:5">
      <c r="A889" t="s">
        <v>31</v>
      </c>
      <c r="B889" t="e">
        <f>Updates!W889</f>
        <v>#VALUE!</v>
      </c>
      <c r="C889" s="4" t="e">
        <f t="shared" si="13"/>
        <v>#VALUE!</v>
      </c>
      <c r="D889" t="e">
        <f>(A889&amp;Updates!N889)</f>
        <v>#VALUE!</v>
      </c>
      <c r="E889" t="e">
        <f>"\\cmfp538\"&amp;Updates!N889&amp;"$"</f>
        <v>#VALUE!</v>
      </c>
    </row>
    <row r="890" spans="1:5">
      <c r="A890" t="s">
        <v>31</v>
      </c>
      <c r="B890" t="e">
        <f>Updates!W890</f>
        <v>#VALUE!</v>
      </c>
      <c r="C890" s="4" t="e">
        <f t="shared" si="13"/>
        <v>#VALUE!</v>
      </c>
      <c r="D890" t="e">
        <f>(A890&amp;Updates!N890)</f>
        <v>#VALUE!</v>
      </c>
      <c r="E890" t="e">
        <f>"\\cmfp538\"&amp;Updates!N890&amp;"$"</f>
        <v>#VALUE!</v>
      </c>
    </row>
    <row r="891" spans="1:5">
      <c r="A891" t="s">
        <v>31</v>
      </c>
      <c r="B891" t="e">
        <f>Updates!W891</f>
        <v>#VALUE!</v>
      </c>
      <c r="C891" s="4" t="e">
        <f t="shared" si="13"/>
        <v>#VALUE!</v>
      </c>
      <c r="D891" t="e">
        <f>(A891&amp;Updates!N891)</f>
        <v>#VALUE!</v>
      </c>
      <c r="E891" t="e">
        <f>"\\cmfp538\"&amp;Updates!N891&amp;"$"</f>
        <v>#VALUE!</v>
      </c>
    </row>
    <row r="892" spans="1:5">
      <c r="A892" t="s">
        <v>31</v>
      </c>
      <c r="B892" t="e">
        <f>Updates!W892</f>
        <v>#VALUE!</v>
      </c>
      <c r="C892" s="4" t="e">
        <f t="shared" si="13"/>
        <v>#VALUE!</v>
      </c>
      <c r="D892" t="e">
        <f>(A892&amp;Updates!N892)</f>
        <v>#VALUE!</v>
      </c>
      <c r="E892" t="e">
        <f>"\\cmfp538\"&amp;Updates!N892&amp;"$"</f>
        <v>#VALUE!</v>
      </c>
    </row>
    <row r="893" spans="1:5">
      <c r="A893" t="s">
        <v>31</v>
      </c>
      <c r="B893" t="e">
        <f>Updates!W893</f>
        <v>#VALUE!</v>
      </c>
      <c r="C893" s="4" t="e">
        <f t="shared" si="13"/>
        <v>#VALUE!</v>
      </c>
      <c r="D893" t="e">
        <f>(A893&amp;Updates!N893)</f>
        <v>#VALUE!</v>
      </c>
      <c r="E893" t="e">
        <f>"\\cmfp538\"&amp;Updates!N893&amp;"$"</f>
        <v>#VALUE!</v>
      </c>
    </row>
    <row r="894" spans="1:5">
      <c r="A894" t="s">
        <v>31</v>
      </c>
      <c r="B894" t="e">
        <f>Updates!W894</f>
        <v>#VALUE!</v>
      </c>
      <c r="C894" s="4" t="e">
        <f t="shared" si="13"/>
        <v>#VALUE!</v>
      </c>
      <c r="D894" t="e">
        <f>(A894&amp;Updates!N894)</f>
        <v>#VALUE!</v>
      </c>
      <c r="E894" t="e">
        <f>"\\cmfp538\"&amp;Updates!N894&amp;"$"</f>
        <v>#VALUE!</v>
      </c>
    </row>
    <row r="895" spans="1:5">
      <c r="A895" t="s">
        <v>31</v>
      </c>
      <c r="B895" t="e">
        <f>Updates!W895</f>
        <v>#VALUE!</v>
      </c>
      <c r="C895" s="4" t="e">
        <f t="shared" si="13"/>
        <v>#VALUE!</v>
      </c>
      <c r="D895" t="e">
        <f>(A895&amp;Updates!N895)</f>
        <v>#VALUE!</v>
      </c>
      <c r="E895" t="e">
        <f>"\\cmfp538\"&amp;Updates!N895&amp;"$"</f>
        <v>#VALUE!</v>
      </c>
    </row>
    <row r="896" spans="1:5">
      <c r="A896" t="s">
        <v>31</v>
      </c>
      <c r="B896" t="e">
        <f>Updates!W896</f>
        <v>#VALUE!</v>
      </c>
      <c r="C896" s="4" t="e">
        <f t="shared" si="13"/>
        <v>#VALUE!</v>
      </c>
      <c r="D896" t="e">
        <f>(A896&amp;Updates!N896)</f>
        <v>#VALUE!</v>
      </c>
      <c r="E896" t="e">
        <f>"\\cmfp538\"&amp;Updates!N896&amp;"$"</f>
        <v>#VALUE!</v>
      </c>
    </row>
    <row r="897" spans="1:5">
      <c r="A897" t="s">
        <v>31</v>
      </c>
      <c r="B897" t="e">
        <f>Updates!W897</f>
        <v>#VALUE!</v>
      </c>
      <c r="C897" s="4" t="e">
        <f t="shared" si="13"/>
        <v>#VALUE!</v>
      </c>
      <c r="D897" t="e">
        <f>(A897&amp;Updates!N897)</f>
        <v>#VALUE!</v>
      </c>
      <c r="E897" t="e">
        <f>"\\cmfp538\"&amp;Updates!N897&amp;"$"</f>
        <v>#VALUE!</v>
      </c>
    </row>
    <row r="898" spans="1:5">
      <c r="A898" t="s">
        <v>31</v>
      </c>
      <c r="B898" t="e">
        <f>Updates!W898</f>
        <v>#VALUE!</v>
      </c>
      <c r="C898" s="4" t="e">
        <f t="shared" si="13"/>
        <v>#VALUE!</v>
      </c>
      <c r="D898" t="e">
        <f>(A898&amp;Updates!N898)</f>
        <v>#VALUE!</v>
      </c>
      <c r="E898" t="e">
        <f>"\\cmfp538\"&amp;Updates!N898&amp;"$"</f>
        <v>#VALUE!</v>
      </c>
    </row>
    <row r="899" spans="1:5">
      <c r="A899" t="s">
        <v>31</v>
      </c>
      <c r="B899" t="e">
        <f>Updates!W899</f>
        <v>#VALUE!</v>
      </c>
      <c r="C899" s="4" t="e">
        <f t="shared" ref="C899:C962" si="14">IF(B899&gt;0,A899)</f>
        <v>#VALUE!</v>
      </c>
      <c r="D899" t="e">
        <f>(A899&amp;Updates!N899)</f>
        <v>#VALUE!</v>
      </c>
      <c r="E899" t="e">
        <f>"\\cmfp538\"&amp;Updates!N899&amp;"$"</f>
        <v>#VALUE!</v>
      </c>
    </row>
    <row r="900" spans="1:5">
      <c r="A900" t="s">
        <v>31</v>
      </c>
      <c r="B900" t="e">
        <f>Updates!W900</f>
        <v>#VALUE!</v>
      </c>
      <c r="C900" s="4" t="e">
        <f t="shared" si="14"/>
        <v>#VALUE!</v>
      </c>
      <c r="D900" t="e">
        <f>(A900&amp;Updates!N900)</f>
        <v>#VALUE!</v>
      </c>
      <c r="E900" t="e">
        <f>"\\cmfp538\"&amp;Updates!N900&amp;"$"</f>
        <v>#VALUE!</v>
      </c>
    </row>
    <row r="901" spans="1:5">
      <c r="A901" t="s">
        <v>31</v>
      </c>
      <c r="B901" t="e">
        <f>Updates!W901</f>
        <v>#VALUE!</v>
      </c>
      <c r="C901" s="4" t="e">
        <f t="shared" si="14"/>
        <v>#VALUE!</v>
      </c>
      <c r="D901" t="e">
        <f>(A901&amp;Updates!N901)</f>
        <v>#VALUE!</v>
      </c>
      <c r="E901" t="e">
        <f>"\\cmfp538\"&amp;Updates!N901&amp;"$"</f>
        <v>#VALUE!</v>
      </c>
    </row>
    <row r="902" spans="1:5">
      <c r="A902" t="s">
        <v>31</v>
      </c>
      <c r="B902" t="e">
        <f>Updates!W902</f>
        <v>#VALUE!</v>
      </c>
      <c r="C902" s="4" t="e">
        <f t="shared" si="14"/>
        <v>#VALUE!</v>
      </c>
      <c r="D902" t="e">
        <f>(A902&amp;Updates!N902)</f>
        <v>#VALUE!</v>
      </c>
      <c r="E902" t="e">
        <f>"\\cmfp538\"&amp;Updates!N902&amp;"$"</f>
        <v>#VALUE!</v>
      </c>
    </row>
    <row r="903" spans="1:5">
      <c r="A903" t="s">
        <v>31</v>
      </c>
      <c r="B903" t="e">
        <f>Updates!W903</f>
        <v>#VALUE!</v>
      </c>
      <c r="C903" s="4" t="e">
        <f t="shared" si="14"/>
        <v>#VALUE!</v>
      </c>
      <c r="D903" t="e">
        <f>(A903&amp;Updates!N903)</f>
        <v>#VALUE!</v>
      </c>
      <c r="E903" t="e">
        <f>"\\cmfp538\"&amp;Updates!N903&amp;"$"</f>
        <v>#VALUE!</v>
      </c>
    </row>
    <row r="904" spans="1:5">
      <c r="A904" t="s">
        <v>31</v>
      </c>
      <c r="B904" t="e">
        <f>Updates!W904</f>
        <v>#VALUE!</v>
      </c>
      <c r="C904" s="4" t="e">
        <f t="shared" si="14"/>
        <v>#VALUE!</v>
      </c>
      <c r="D904" t="e">
        <f>(A904&amp;Updates!N904)</f>
        <v>#VALUE!</v>
      </c>
      <c r="E904" t="e">
        <f>"\\cmfp538\"&amp;Updates!N904&amp;"$"</f>
        <v>#VALUE!</v>
      </c>
    </row>
    <row r="905" spans="1:5">
      <c r="A905" t="s">
        <v>31</v>
      </c>
      <c r="B905" t="e">
        <f>Updates!W905</f>
        <v>#VALUE!</v>
      </c>
      <c r="C905" s="4" t="e">
        <f t="shared" si="14"/>
        <v>#VALUE!</v>
      </c>
      <c r="D905" t="e">
        <f>(A905&amp;Updates!N905)</f>
        <v>#VALUE!</v>
      </c>
      <c r="E905" t="e">
        <f>"\\cmfp538\"&amp;Updates!N905&amp;"$"</f>
        <v>#VALUE!</v>
      </c>
    </row>
    <row r="906" spans="1:5">
      <c r="A906" t="s">
        <v>31</v>
      </c>
      <c r="B906" t="e">
        <f>Updates!W906</f>
        <v>#VALUE!</v>
      </c>
      <c r="C906" s="4" t="e">
        <f t="shared" si="14"/>
        <v>#VALUE!</v>
      </c>
      <c r="D906" t="e">
        <f>(A906&amp;Updates!N906)</f>
        <v>#VALUE!</v>
      </c>
      <c r="E906" t="e">
        <f>"\\cmfp538\"&amp;Updates!N906&amp;"$"</f>
        <v>#VALUE!</v>
      </c>
    </row>
    <row r="907" spans="1:5">
      <c r="A907" t="s">
        <v>31</v>
      </c>
      <c r="B907" t="e">
        <f>Updates!W907</f>
        <v>#VALUE!</v>
      </c>
      <c r="C907" s="4" t="e">
        <f t="shared" si="14"/>
        <v>#VALUE!</v>
      </c>
      <c r="D907" t="e">
        <f>(A907&amp;Updates!N907)</f>
        <v>#VALUE!</v>
      </c>
      <c r="E907" t="e">
        <f>"\\cmfp538\"&amp;Updates!N907&amp;"$"</f>
        <v>#VALUE!</v>
      </c>
    </row>
    <row r="908" spans="1:5">
      <c r="A908" t="s">
        <v>31</v>
      </c>
      <c r="B908" t="e">
        <f>Updates!W908</f>
        <v>#VALUE!</v>
      </c>
      <c r="C908" s="4" t="e">
        <f t="shared" si="14"/>
        <v>#VALUE!</v>
      </c>
      <c r="D908" t="e">
        <f>(A908&amp;Updates!N908)</f>
        <v>#VALUE!</v>
      </c>
      <c r="E908" t="e">
        <f>"\\cmfp538\"&amp;Updates!N908&amp;"$"</f>
        <v>#VALUE!</v>
      </c>
    </row>
    <row r="909" spans="1:5">
      <c r="A909" t="s">
        <v>31</v>
      </c>
      <c r="B909" t="e">
        <f>Updates!W909</f>
        <v>#VALUE!</v>
      </c>
      <c r="C909" s="4" t="e">
        <f t="shared" si="14"/>
        <v>#VALUE!</v>
      </c>
      <c r="D909" t="e">
        <f>(A909&amp;Updates!N909)</f>
        <v>#VALUE!</v>
      </c>
      <c r="E909" t="e">
        <f>"\\cmfp538\"&amp;Updates!N909&amp;"$"</f>
        <v>#VALUE!</v>
      </c>
    </row>
    <row r="910" spans="1:5">
      <c r="A910" t="s">
        <v>31</v>
      </c>
      <c r="B910" t="e">
        <f>Updates!W910</f>
        <v>#VALUE!</v>
      </c>
      <c r="C910" s="4" t="e">
        <f t="shared" si="14"/>
        <v>#VALUE!</v>
      </c>
      <c r="D910" t="e">
        <f>(A910&amp;Updates!N910)</f>
        <v>#VALUE!</v>
      </c>
      <c r="E910" t="e">
        <f>"\\cmfp538\"&amp;Updates!N910&amp;"$"</f>
        <v>#VALUE!</v>
      </c>
    </row>
    <row r="911" spans="1:5">
      <c r="A911" t="s">
        <v>31</v>
      </c>
      <c r="B911" t="e">
        <f>Updates!W911</f>
        <v>#VALUE!</v>
      </c>
      <c r="C911" s="4" t="e">
        <f t="shared" si="14"/>
        <v>#VALUE!</v>
      </c>
      <c r="D911" t="e">
        <f>(A911&amp;Updates!N911)</f>
        <v>#VALUE!</v>
      </c>
      <c r="E911" t="e">
        <f>"\\cmfp538\"&amp;Updates!N911&amp;"$"</f>
        <v>#VALUE!</v>
      </c>
    </row>
    <row r="912" spans="1:5">
      <c r="A912" t="s">
        <v>31</v>
      </c>
      <c r="B912" t="e">
        <f>Updates!W912</f>
        <v>#VALUE!</v>
      </c>
      <c r="C912" s="4" t="e">
        <f t="shared" si="14"/>
        <v>#VALUE!</v>
      </c>
      <c r="D912" t="e">
        <f>(A912&amp;Updates!N912)</f>
        <v>#VALUE!</v>
      </c>
      <c r="E912" t="e">
        <f>"\\cmfp538\"&amp;Updates!N912&amp;"$"</f>
        <v>#VALUE!</v>
      </c>
    </row>
    <row r="913" spans="1:5">
      <c r="A913" t="s">
        <v>31</v>
      </c>
      <c r="B913" t="e">
        <f>Updates!W913</f>
        <v>#VALUE!</v>
      </c>
      <c r="C913" s="4" t="e">
        <f t="shared" si="14"/>
        <v>#VALUE!</v>
      </c>
      <c r="D913" t="e">
        <f>(A913&amp;Updates!N913)</f>
        <v>#VALUE!</v>
      </c>
      <c r="E913" t="e">
        <f>"\\cmfp538\"&amp;Updates!N913&amp;"$"</f>
        <v>#VALUE!</v>
      </c>
    </row>
    <row r="914" spans="1:5">
      <c r="A914" t="s">
        <v>31</v>
      </c>
      <c r="B914" t="e">
        <f>Updates!W914</f>
        <v>#VALUE!</v>
      </c>
      <c r="C914" s="4" t="e">
        <f t="shared" si="14"/>
        <v>#VALUE!</v>
      </c>
      <c r="D914" t="e">
        <f>(A914&amp;Updates!N914)</f>
        <v>#VALUE!</v>
      </c>
      <c r="E914" t="e">
        <f>"\\cmfp538\"&amp;Updates!N914&amp;"$"</f>
        <v>#VALUE!</v>
      </c>
    </row>
    <row r="915" spans="1:5">
      <c r="A915" t="s">
        <v>31</v>
      </c>
      <c r="B915" t="e">
        <f>Updates!W915</f>
        <v>#VALUE!</v>
      </c>
      <c r="C915" s="4" t="e">
        <f t="shared" si="14"/>
        <v>#VALUE!</v>
      </c>
      <c r="D915" t="e">
        <f>(A915&amp;Updates!N915)</f>
        <v>#VALUE!</v>
      </c>
      <c r="E915" t="e">
        <f>"\\cmfp538\"&amp;Updates!N915&amp;"$"</f>
        <v>#VALUE!</v>
      </c>
    </row>
    <row r="916" spans="1:5">
      <c r="A916" t="s">
        <v>31</v>
      </c>
      <c r="B916" t="e">
        <f>Updates!W916</f>
        <v>#VALUE!</v>
      </c>
      <c r="C916" s="4" t="e">
        <f t="shared" si="14"/>
        <v>#VALUE!</v>
      </c>
      <c r="D916" t="e">
        <f>(A916&amp;Updates!N916)</f>
        <v>#VALUE!</v>
      </c>
      <c r="E916" t="e">
        <f>"\\cmfp538\"&amp;Updates!N916&amp;"$"</f>
        <v>#VALUE!</v>
      </c>
    </row>
    <row r="917" spans="1:5">
      <c r="A917" t="s">
        <v>31</v>
      </c>
      <c r="B917" t="e">
        <f>Updates!W917</f>
        <v>#VALUE!</v>
      </c>
      <c r="C917" s="4" t="e">
        <f t="shared" si="14"/>
        <v>#VALUE!</v>
      </c>
      <c r="D917" t="e">
        <f>(A917&amp;Updates!N917)</f>
        <v>#VALUE!</v>
      </c>
      <c r="E917" t="e">
        <f>"\\cmfp538\"&amp;Updates!N917&amp;"$"</f>
        <v>#VALUE!</v>
      </c>
    </row>
    <row r="918" spans="1:5">
      <c r="A918" t="s">
        <v>31</v>
      </c>
      <c r="B918" t="e">
        <f>Updates!W918</f>
        <v>#VALUE!</v>
      </c>
      <c r="C918" s="4" t="e">
        <f t="shared" si="14"/>
        <v>#VALUE!</v>
      </c>
      <c r="D918" t="e">
        <f>(A918&amp;Updates!N918)</f>
        <v>#VALUE!</v>
      </c>
      <c r="E918" t="e">
        <f>"\\cmfp538\"&amp;Updates!N918&amp;"$"</f>
        <v>#VALUE!</v>
      </c>
    </row>
    <row r="919" spans="1:5">
      <c r="A919" t="s">
        <v>31</v>
      </c>
      <c r="B919" t="e">
        <f>Updates!W919</f>
        <v>#VALUE!</v>
      </c>
      <c r="C919" s="4" t="e">
        <f t="shared" si="14"/>
        <v>#VALUE!</v>
      </c>
      <c r="D919" t="e">
        <f>(A919&amp;Updates!N919)</f>
        <v>#VALUE!</v>
      </c>
      <c r="E919" t="e">
        <f>"\\cmfp538\"&amp;Updates!N919&amp;"$"</f>
        <v>#VALUE!</v>
      </c>
    </row>
    <row r="920" spans="1:5">
      <c r="A920" t="s">
        <v>31</v>
      </c>
      <c r="B920" t="e">
        <f>Updates!W920</f>
        <v>#VALUE!</v>
      </c>
      <c r="C920" s="4" t="e">
        <f t="shared" si="14"/>
        <v>#VALUE!</v>
      </c>
      <c r="D920" t="e">
        <f>(A920&amp;Updates!N920)</f>
        <v>#VALUE!</v>
      </c>
      <c r="E920" t="e">
        <f>"\\cmfp538\"&amp;Updates!N920&amp;"$"</f>
        <v>#VALUE!</v>
      </c>
    </row>
    <row r="921" spans="1:5">
      <c r="A921" t="s">
        <v>31</v>
      </c>
      <c r="B921" t="e">
        <f>Updates!W921</f>
        <v>#VALUE!</v>
      </c>
      <c r="C921" s="4" t="e">
        <f t="shared" si="14"/>
        <v>#VALUE!</v>
      </c>
      <c r="D921" t="e">
        <f>(A921&amp;Updates!N921)</f>
        <v>#VALUE!</v>
      </c>
      <c r="E921" t="e">
        <f>"\\cmfp538\"&amp;Updates!N921&amp;"$"</f>
        <v>#VALUE!</v>
      </c>
    </row>
    <row r="922" spans="1:5">
      <c r="A922" t="s">
        <v>31</v>
      </c>
      <c r="B922" t="e">
        <f>Updates!W922</f>
        <v>#VALUE!</v>
      </c>
      <c r="C922" s="4" t="e">
        <f t="shared" si="14"/>
        <v>#VALUE!</v>
      </c>
      <c r="D922" t="e">
        <f>(A922&amp;Updates!N922)</f>
        <v>#VALUE!</v>
      </c>
      <c r="E922" t="e">
        <f>"\\cmfp538\"&amp;Updates!N922&amp;"$"</f>
        <v>#VALUE!</v>
      </c>
    </row>
    <row r="923" spans="1:5">
      <c r="A923" t="s">
        <v>31</v>
      </c>
      <c r="B923" t="e">
        <f>Updates!W923</f>
        <v>#VALUE!</v>
      </c>
      <c r="C923" s="4" t="e">
        <f t="shared" si="14"/>
        <v>#VALUE!</v>
      </c>
      <c r="D923" t="e">
        <f>(A923&amp;Updates!N923)</f>
        <v>#VALUE!</v>
      </c>
      <c r="E923" t="e">
        <f>"\\cmfp538\"&amp;Updates!N923&amp;"$"</f>
        <v>#VALUE!</v>
      </c>
    </row>
    <row r="924" spans="1:5">
      <c r="A924" t="s">
        <v>31</v>
      </c>
      <c r="B924" t="e">
        <f>Updates!W924</f>
        <v>#VALUE!</v>
      </c>
      <c r="C924" s="4" t="e">
        <f t="shared" si="14"/>
        <v>#VALUE!</v>
      </c>
      <c r="D924" t="e">
        <f>(A924&amp;Updates!N924)</f>
        <v>#VALUE!</v>
      </c>
      <c r="E924" t="e">
        <f>"\\cmfp538\"&amp;Updates!N924&amp;"$"</f>
        <v>#VALUE!</v>
      </c>
    </row>
    <row r="925" spans="1:5">
      <c r="A925" t="s">
        <v>31</v>
      </c>
      <c r="B925" t="e">
        <f>Updates!W925</f>
        <v>#VALUE!</v>
      </c>
      <c r="C925" s="4" t="e">
        <f t="shared" si="14"/>
        <v>#VALUE!</v>
      </c>
      <c r="D925" t="e">
        <f>(A925&amp;Updates!N925)</f>
        <v>#VALUE!</v>
      </c>
      <c r="E925" t="e">
        <f>"\\cmfp538\"&amp;Updates!N925&amp;"$"</f>
        <v>#VALUE!</v>
      </c>
    </row>
    <row r="926" spans="1:5">
      <c r="A926" t="s">
        <v>31</v>
      </c>
      <c r="B926" t="e">
        <f>Updates!W926</f>
        <v>#VALUE!</v>
      </c>
      <c r="C926" s="4" t="e">
        <f t="shared" si="14"/>
        <v>#VALUE!</v>
      </c>
      <c r="D926" t="e">
        <f>(A926&amp;Updates!N926)</f>
        <v>#VALUE!</v>
      </c>
      <c r="E926" t="e">
        <f>"\\cmfp538\"&amp;Updates!N926&amp;"$"</f>
        <v>#VALUE!</v>
      </c>
    </row>
    <row r="927" spans="1:5">
      <c r="A927" t="s">
        <v>31</v>
      </c>
      <c r="B927" t="e">
        <f>Updates!W927</f>
        <v>#VALUE!</v>
      </c>
      <c r="C927" s="4" t="e">
        <f t="shared" si="14"/>
        <v>#VALUE!</v>
      </c>
      <c r="D927" t="e">
        <f>(A927&amp;Updates!N927)</f>
        <v>#VALUE!</v>
      </c>
      <c r="E927" t="e">
        <f>"\\cmfp538\"&amp;Updates!N927&amp;"$"</f>
        <v>#VALUE!</v>
      </c>
    </row>
    <row r="928" spans="1:5">
      <c r="A928" t="s">
        <v>31</v>
      </c>
      <c r="B928" t="e">
        <f>Updates!W928</f>
        <v>#VALUE!</v>
      </c>
      <c r="C928" s="4" t="e">
        <f t="shared" si="14"/>
        <v>#VALUE!</v>
      </c>
      <c r="D928" t="e">
        <f>(A928&amp;Updates!N928)</f>
        <v>#VALUE!</v>
      </c>
      <c r="E928" t="e">
        <f>"\\cmfp538\"&amp;Updates!N928&amp;"$"</f>
        <v>#VALUE!</v>
      </c>
    </row>
    <row r="929" spans="1:5">
      <c r="A929" t="s">
        <v>31</v>
      </c>
      <c r="B929" t="e">
        <f>Updates!W929</f>
        <v>#VALUE!</v>
      </c>
      <c r="C929" s="4" t="e">
        <f t="shared" si="14"/>
        <v>#VALUE!</v>
      </c>
      <c r="D929" t="e">
        <f>(A929&amp;Updates!N929)</f>
        <v>#VALUE!</v>
      </c>
      <c r="E929" t="e">
        <f>"\\cmfp538\"&amp;Updates!N929&amp;"$"</f>
        <v>#VALUE!</v>
      </c>
    </row>
    <row r="930" spans="1:5">
      <c r="A930" t="s">
        <v>31</v>
      </c>
      <c r="B930" t="e">
        <f>Updates!W930</f>
        <v>#VALUE!</v>
      </c>
      <c r="C930" s="4" t="e">
        <f t="shared" si="14"/>
        <v>#VALUE!</v>
      </c>
      <c r="D930" t="e">
        <f>(A930&amp;Updates!N930)</f>
        <v>#VALUE!</v>
      </c>
      <c r="E930" t="e">
        <f>"\\cmfp538\"&amp;Updates!N930&amp;"$"</f>
        <v>#VALUE!</v>
      </c>
    </row>
    <row r="931" spans="1:5">
      <c r="A931" t="s">
        <v>31</v>
      </c>
      <c r="B931" t="e">
        <f>Updates!W931</f>
        <v>#VALUE!</v>
      </c>
      <c r="C931" s="4" t="e">
        <f t="shared" si="14"/>
        <v>#VALUE!</v>
      </c>
      <c r="D931" t="e">
        <f>(A931&amp;Updates!N931)</f>
        <v>#VALUE!</v>
      </c>
      <c r="E931" t="e">
        <f>"\\cmfp538\"&amp;Updates!N931&amp;"$"</f>
        <v>#VALUE!</v>
      </c>
    </row>
    <row r="932" spans="1:5">
      <c r="A932" t="s">
        <v>31</v>
      </c>
      <c r="B932" t="e">
        <f>Updates!W932</f>
        <v>#VALUE!</v>
      </c>
      <c r="C932" s="4" t="e">
        <f t="shared" si="14"/>
        <v>#VALUE!</v>
      </c>
      <c r="D932" t="e">
        <f>(A932&amp;Updates!N932)</f>
        <v>#VALUE!</v>
      </c>
      <c r="E932" t="e">
        <f>"\\cmfp538\"&amp;Updates!N932&amp;"$"</f>
        <v>#VALUE!</v>
      </c>
    </row>
    <row r="933" spans="1:5">
      <c r="A933" t="s">
        <v>31</v>
      </c>
      <c r="B933" t="e">
        <f>Updates!W933</f>
        <v>#VALUE!</v>
      </c>
      <c r="C933" s="4" t="e">
        <f t="shared" si="14"/>
        <v>#VALUE!</v>
      </c>
      <c r="D933" t="e">
        <f>(A933&amp;Updates!N933)</f>
        <v>#VALUE!</v>
      </c>
      <c r="E933" t="e">
        <f>"\\cmfp538\"&amp;Updates!N933&amp;"$"</f>
        <v>#VALUE!</v>
      </c>
    </row>
    <row r="934" spans="1:5">
      <c r="A934" t="s">
        <v>31</v>
      </c>
      <c r="B934" t="e">
        <f>Updates!W934</f>
        <v>#VALUE!</v>
      </c>
      <c r="C934" s="4" t="e">
        <f t="shared" si="14"/>
        <v>#VALUE!</v>
      </c>
      <c r="D934" t="e">
        <f>(A934&amp;Updates!N934)</f>
        <v>#VALUE!</v>
      </c>
      <c r="E934" t="e">
        <f>"\\cmfp538\"&amp;Updates!N934&amp;"$"</f>
        <v>#VALUE!</v>
      </c>
    </row>
    <row r="935" spans="1:5">
      <c r="A935" t="s">
        <v>31</v>
      </c>
      <c r="B935" t="e">
        <f>Updates!W935</f>
        <v>#VALUE!</v>
      </c>
      <c r="C935" s="4" t="e">
        <f t="shared" si="14"/>
        <v>#VALUE!</v>
      </c>
      <c r="D935" t="e">
        <f>(A935&amp;Updates!N935)</f>
        <v>#VALUE!</v>
      </c>
      <c r="E935" t="e">
        <f>"\\cmfp538\"&amp;Updates!N935&amp;"$"</f>
        <v>#VALUE!</v>
      </c>
    </row>
    <row r="936" spans="1:5">
      <c r="A936" t="s">
        <v>31</v>
      </c>
      <c r="B936" t="e">
        <f>Updates!W936</f>
        <v>#VALUE!</v>
      </c>
      <c r="C936" s="4" t="e">
        <f t="shared" si="14"/>
        <v>#VALUE!</v>
      </c>
      <c r="D936" t="e">
        <f>(A936&amp;Updates!N936)</f>
        <v>#VALUE!</v>
      </c>
      <c r="E936" t="e">
        <f>"\\cmfp538\"&amp;Updates!N936&amp;"$"</f>
        <v>#VALUE!</v>
      </c>
    </row>
    <row r="937" spans="1:5">
      <c r="A937" t="s">
        <v>31</v>
      </c>
      <c r="B937" t="e">
        <f>Updates!W937</f>
        <v>#VALUE!</v>
      </c>
      <c r="C937" s="4" t="e">
        <f t="shared" si="14"/>
        <v>#VALUE!</v>
      </c>
      <c r="D937" t="e">
        <f>(A937&amp;Updates!N937)</f>
        <v>#VALUE!</v>
      </c>
      <c r="E937" t="e">
        <f>"\\cmfp538\"&amp;Updates!N937&amp;"$"</f>
        <v>#VALUE!</v>
      </c>
    </row>
    <row r="938" spans="1:5">
      <c r="A938" t="s">
        <v>31</v>
      </c>
      <c r="B938" t="e">
        <f>Updates!W938</f>
        <v>#VALUE!</v>
      </c>
      <c r="C938" s="4" t="e">
        <f t="shared" si="14"/>
        <v>#VALUE!</v>
      </c>
      <c r="D938" t="e">
        <f>(A938&amp;Updates!N938)</f>
        <v>#VALUE!</v>
      </c>
      <c r="E938" t="e">
        <f>"\\cmfp538\"&amp;Updates!N938&amp;"$"</f>
        <v>#VALUE!</v>
      </c>
    </row>
    <row r="939" spans="1:5">
      <c r="A939" t="s">
        <v>31</v>
      </c>
      <c r="B939" t="e">
        <f>Updates!W939</f>
        <v>#VALUE!</v>
      </c>
      <c r="C939" s="4" t="e">
        <f t="shared" si="14"/>
        <v>#VALUE!</v>
      </c>
      <c r="D939" t="e">
        <f>(A939&amp;Updates!N939)</f>
        <v>#VALUE!</v>
      </c>
      <c r="E939" t="e">
        <f>"\\cmfp538\"&amp;Updates!N939&amp;"$"</f>
        <v>#VALUE!</v>
      </c>
    </row>
    <row r="940" spans="1:5">
      <c r="A940" t="s">
        <v>31</v>
      </c>
      <c r="B940" t="e">
        <f>Updates!W940</f>
        <v>#VALUE!</v>
      </c>
      <c r="C940" s="4" t="e">
        <f t="shared" si="14"/>
        <v>#VALUE!</v>
      </c>
      <c r="D940" t="e">
        <f>(A940&amp;Updates!N940)</f>
        <v>#VALUE!</v>
      </c>
      <c r="E940" t="e">
        <f>"\\cmfp538\"&amp;Updates!N940&amp;"$"</f>
        <v>#VALUE!</v>
      </c>
    </row>
    <row r="941" spans="1:5">
      <c r="A941" t="s">
        <v>31</v>
      </c>
      <c r="B941" t="e">
        <f>Updates!W941</f>
        <v>#VALUE!</v>
      </c>
      <c r="C941" s="4" t="e">
        <f t="shared" si="14"/>
        <v>#VALUE!</v>
      </c>
      <c r="D941" t="e">
        <f>(A941&amp;Updates!N941)</f>
        <v>#VALUE!</v>
      </c>
      <c r="E941" t="e">
        <f>"\\cmfp538\"&amp;Updates!N941&amp;"$"</f>
        <v>#VALUE!</v>
      </c>
    </row>
    <row r="942" spans="1:5">
      <c r="A942" t="s">
        <v>31</v>
      </c>
      <c r="B942" t="e">
        <f>Updates!W942</f>
        <v>#VALUE!</v>
      </c>
      <c r="C942" s="4" t="e">
        <f t="shared" si="14"/>
        <v>#VALUE!</v>
      </c>
      <c r="D942" t="e">
        <f>(A942&amp;Updates!N942)</f>
        <v>#VALUE!</v>
      </c>
      <c r="E942" t="e">
        <f>"\\cmfp538\"&amp;Updates!N942&amp;"$"</f>
        <v>#VALUE!</v>
      </c>
    </row>
    <row r="943" spans="1:5">
      <c r="A943" t="s">
        <v>31</v>
      </c>
      <c r="B943" t="e">
        <f>Updates!W943</f>
        <v>#VALUE!</v>
      </c>
      <c r="C943" s="4" t="e">
        <f t="shared" si="14"/>
        <v>#VALUE!</v>
      </c>
      <c r="D943" t="e">
        <f>(A943&amp;Updates!N943)</f>
        <v>#VALUE!</v>
      </c>
      <c r="E943" t="e">
        <f>"\\cmfp538\"&amp;Updates!N943&amp;"$"</f>
        <v>#VALUE!</v>
      </c>
    </row>
    <row r="944" spans="1:5">
      <c r="A944" t="s">
        <v>31</v>
      </c>
      <c r="B944" t="e">
        <f>Updates!W944</f>
        <v>#VALUE!</v>
      </c>
      <c r="C944" s="4" t="e">
        <f t="shared" si="14"/>
        <v>#VALUE!</v>
      </c>
      <c r="D944" t="e">
        <f>(A944&amp;Updates!N944)</f>
        <v>#VALUE!</v>
      </c>
      <c r="E944" t="e">
        <f>"\\cmfp538\"&amp;Updates!N944&amp;"$"</f>
        <v>#VALUE!</v>
      </c>
    </row>
    <row r="945" spans="1:5">
      <c r="A945" t="s">
        <v>31</v>
      </c>
      <c r="B945" t="e">
        <f>Updates!W945</f>
        <v>#VALUE!</v>
      </c>
      <c r="C945" s="4" t="e">
        <f t="shared" si="14"/>
        <v>#VALUE!</v>
      </c>
      <c r="D945" t="e">
        <f>(A945&amp;Updates!N945)</f>
        <v>#VALUE!</v>
      </c>
      <c r="E945" t="e">
        <f>"\\cmfp538\"&amp;Updates!N945&amp;"$"</f>
        <v>#VALUE!</v>
      </c>
    </row>
    <row r="946" spans="1:5">
      <c r="A946" t="s">
        <v>31</v>
      </c>
      <c r="B946" t="e">
        <f>Updates!W946</f>
        <v>#VALUE!</v>
      </c>
      <c r="C946" s="4" t="e">
        <f t="shared" si="14"/>
        <v>#VALUE!</v>
      </c>
      <c r="D946" t="e">
        <f>(A946&amp;Updates!N946)</f>
        <v>#VALUE!</v>
      </c>
      <c r="E946" t="e">
        <f>"\\cmfp538\"&amp;Updates!N946&amp;"$"</f>
        <v>#VALUE!</v>
      </c>
    </row>
    <row r="947" spans="1:5">
      <c r="A947" t="s">
        <v>31</v>
      </c>
      <c r="B947" t="e">
        <f>Updates!W947</f>
        <v>#VALUE!</v>
      </c>
      <c r="C947" s="4" t="e">
        <f t="shared" si="14"/>
        <v>#VALUE!</v>
      </c>
      <c r="D947" t="e">
        <f>(A947&amp;Updates!N947)</f>
        <v>#VALUE!</v>
      </c>
      <c r="E947" t="e">
        <f>"\\cmfp538\"&amp;Updates!N947&amp;"$"</f>
        <v>#VALUE!</v>
      </c>
    </row>
    <row r="948" spans="1:5">
      <c r="A948" t="s">
        <v>31</v>
      </c>
      <c r="B948" t="e">
        <f>Updates!W948</f>
        <v>#VALUE!</v>
      </c>
      <c r="C948" s="4" t="e">
        <f t="shared" si="14"/>
        <v>#VALUE!</v>
      </c>
      <c r="D948" t="e">
        <f>(A948&amp;Updates!N948)</f>
        <v>#VALUE!</v>
      </c>
      <c r="E948" t="e">
        <f>"\\cmfp538\"&amp;Updates!N948&amp;"$"</f>
        <v>#VALUE!</v>
      </c>
    </row>
    <row r="949" spans="1:5">
      <c r="A949" t="s">
        <v>31</v>
      </c>
      <c r="B949" t="e">
        <f>Updates!W949</f>
        <v>#VALUE!</v>
      </c>
      <c r="C949" s="4" t="e">
        <f t="shared" si="14"/>
        <v>#VALUE!</v>
      </c>
      <c r="D949" t="e">
        <f>(A949&amp;Updates!N949)</f>
        <v>#VALUE!</v>
      </c>
      <c r="E949" t="e">
        <f>"\\cmfp538\"&amp;Updates!N949&amp;"$"</f>
        <v>#VALUE!</v>
      </c>
    </row>
    <row r="950" spans="1:5">
      <c r="A950" t="s">
        <v>31</v>
      </c>
      <c r="B950" t="e">
        <f>Updates!W950</f>
        <v>#VALUE!</v>
      </c>
      <c r="C950" s="4" t="e">
        <f t="shared" si="14"/>
        <v>#VALUE!</v>
      </c>
      <c r="D950" t="e">
        <f>(A950&amp;Updates!N950)</f>
        <v>#VALUE!</v>
      </c>
      <c r="E950" t="e">
        <f>"\\cmfp538\"&amp;Updates!N950&amp;"$"</f>
        <v>#VALUE!</v>
      </c>
    </row>
    <row r="951" spans="1:5">
      <c r="A951" t="s">
        <v>31</v>
      </c>
      <c r="B951" t="e">
        <f>Updates!W951</f>
        <v>#VALUE!</v>
      </c>
      <c r="C951" s="4" t="e">
        <f t="shared" si="14"/>
        <v>#VALUE!</v>
      </c>
      <c r="D951" t="e">
        <f>(A951&amp;Updates!N951)</f>
        <v>#VALUE!</v>
      </c>
      <c r="E951" t="e">
        <f>"\\cmfp538\"&amp;Updates!N951&amp;"$"</f>
        <v>#VALUE!</v>
      </c>
    </row>
    <row r="952" spans="1:5">
      <c r="A952" t="s">
        <v>31</v>
      </c>
      <c r="B952" t="e">
        <f>Updates!W952</f>
        <v>#VALUE!</v>
      </c>
      <c r="C952" s="4" t="e">
        <f t="shared" si="14"/>
        <v>#VALUE!</v>
      </c>
      <c r="D952" t="e">
        <f>(A952&amp;Updates!N952)</f>
        <v>#VALUE!</v>
      </c>
      <c r="E952" t="e">
        <f>"\\cmfp538\"&amp;Updates!N952&amp;"$"</f>
        <v>#VALUE!</v>
      </c>
    </row>
    <row r="953" spans="1:5">
      <c r="A953" t="s">
        <v>31</v>
      </c>
      <c r="B953" t="e">
        <f>Updates!W953</f>
        <v>#VALUE!</v>
      </c>
      <c r="C953" s="4" t="e">
        <f t="shared" si="14"/>
        <v>#VALUE!</v>
      </c>
      <c r="D953" t="e">
        <f>(A953&amp;Updates!N953)</f>
        <v>#VALUE!</v>
      </c>
      <c r="E953" t="e">
        <f>"\\cmfp538\"&amp;Updates!N953&amp;"$"</f>
        <v>#VALUE!</v>
      </c>
    </row>
    <row r="954" spans="1:5">
      <c r="A954" t="s">
        <v>31</v>
      </c>
      <c r="B954" t="e">
        <f>Updates!W954</f>
        <v>#VALUE!</v>
      </c>
      <c r="C954" s="4" t="e">
        <f t="shared" si="14"/>
        <v>#VALUE!</v>
      </c>
      <c r="D954" t="e">
        <f>(A954&amp;Updates!N954)</f>
        <v>#VALUE!</v>
      </c>
      <c r="E954" t="e">
        <f>"\\cmfp538\"&amp;Updates!N954&amp;"$"</f>
        <v>#VALUE!</v>
      </c>
    </row>
    <row r="955" spans="1:5">
      <c r="A955" t="s">
        <v>31</v>
      </c>
      <c r="B955" t="e">
        <f>Updates!W955</f>
        <v>#VALUE!</v>
      </c>
      <c r="C955" s="4" t="e">
        <f t="shared" si="14"/>
        <v>#VALUE!</v>
      </c>
      <c r="D955" t="e">
        <f>(A955&amp;Updates!N955)</f>
        <v>#VALUE!</v>
      </c>
      <c r="E955" t="e">
        <f>"\\cmfp538\"&amp;Updates!N955&amp;"$"</f>
        <v>#VALUE!</v>
      </c>
    </row>
    <row r="956" spans="1:5">
      <c r="A956" t="s">
        <v>31</v>
      </c>
      <c r="B956" t="e">
        <f>Updates!W956</f>
        <v>#VALUE!</v>
      </c>
      <c r="C956" s="4" t="e">
        <f t="shared" si="14"/>
        <v>#VALUE!</v>
      </c>
      <c r="D956" t="e">
        <f>(A956&amp;Updates!N956)</f>
        <v>#VALUE!</v>
      </c>
      <c r="E956" t="e">
        <f>"\\cmfp538\"&amp;Updates!N956&amp;"$"</f>
        <v>#VALUE!</v>
      </c>
    </row>
    <row r="957" spans="1:5">
      <c r="A957" t="s">
        <v>31</v>
      </c>
      <c r="B957" t="e">
        <f>Updates!W957</f>
        <v>#VALUE!</v>
      </c>
      <c r="C957" s="4" t="e">
        <f t="shared" si="14"/>
        <v>#VALUE!</v>
      </c>
      <c r="D957" t="e">
        <f>(A957&amp;Updates!N957)</f>
        <v>#VALUE!</v>
      </c>
      <c r="E957" t="e">
        <f>"\\cmfp538\"&amp;Updates!N957&amp;"$"</f>
        <v>#VALUE!</v>
      </c>
    </row>
    <row r="958" spans="1:5">
      <c r="A958" t="s">
        <v>31</v>
      </c>
      <c r="B958" t="e">
        <f>Updates!W958</f>
        <v>#VALUE!</v>
      </c>
      <c r="C958" s="4" t="e">
        <f t="shared" si="14"/>
        <v>#VALUE!</v>
      </c>
      <c r="D958" t="e">
        <f>(A958&amp;Updates!N958)</f>
        <v>#VALUE!</v>
      </c>
      <c r="E958" t="e">
        <f>"\\cmfp538\"&amp;Updates!N958&amp;"$"</f>
        <v>#VALUE!</v>
      </c>
    </row>
    <row r="959" spans="1:5">
      <c r="A959" t="s">
        <v>31</v>
      </c>
      <c r="B959" t="e">
        <f>Updates!W959</f>
        <v>#VALUE!</v>
      </c>
      <c r="C959" s="4" t="e">
        <f t="shared" si="14"/>
        <v>#VALUE!</v>
      </c>
      <c r="D959" t="e">
        <f>(A959&amp;Updates!N959)</f>
        <v>#VALUE!</v>
      </c>
      <c r="E959" t="e">
        <f>"\\cmfp538\"&amp;Updates!N959&amp;"$"</f>
        <v>#VALUE!</v>
      </c>
    </row>
    <row r="960" spans="1:5">
      <c r="A960" t="s">
        <v>31</v>
      </c>
      <c r="B960" t="e">
        <f>Updates!W960</f>
        <v>#VALUE!</v>
      </c>
      <c r="C960" s="4" t="e">
        <f t="shared" si="14"/>
        <v>#VALUE!</v>
      </c>
      <c r="D960" t="e">
        <f>(A960&amp;Updates!N960)</f>
        <v>#VALUE!</v>
      </c>
      <c r="E960" t="e">
        <f>"\\cmfp538\"&amp;Updates!N960&amp;"$"</f>
        <v>#VALUE!</v>
      </c>
    </row>
    <row r="961" spans="1:5">
      <c r="A961" t="s">
        <v>31</v>
      </c>
      <c r="B961" t="e">
        <f>Updates!W961</f>
        <v>#VALUE!</v>
      </c>
      <c r="C961" s="4" t="e">
        <f t="shared" si="14"/>
        <v>#VALUE!</v>
      </c>
      <c r="D961" t="e">
        <f>(A961&amp;Updates!N961)</f>
        <v>#VALUE!</v>
      </c>
      <c r="E961" t="e">
        <f>"\\cmfp538\"&amp;Updates!N961&amp;"$"</f>
        <v>#VALUE!</v>
      </c>
    </row>
    <row r="962" spans="1:5">
      <c r="A962" t="s">
        <v>31</v>
      </c>
      <c r="B962" t="e">
        <f>Updates!W962</f>
        <v>#VALUE!</v>
      </c>
      <c r="C962" s="4" t="e">
        <f t="shared" si="14"/>
        <v>#VALUE!</v>
      </c>
      <c r="D962" t="e">
        <f>(A962&amp;Updates!N962)</f>
        <v>#VALUE!</v>
      </c>
      <c r="E962" t="e">
        <f>"\\cmfp538\"&amp;Updates!N962&amp;"$"</f>
        <v>#VALUE!</v>
      </c>
    </row>
    <row r="963" spans="1:5">
      <c r="A963" t="s">
        <v>31</v>
      </c>
      <c r="B963" t="e">
        <f>Updates!W963</f>
        <v>#VALUE!</v>
      </c>
      <c r="C963" s="4" t="e">
        <f t="shared" ref="C963:C1000" si="15">IF(B963&gt;0,A963)</f>
        <v>#VALUE!</v>
      </c>
      <c r="D963" t="e">
        <f>(A963&amp;Updates!N963)</f>
        <v>#VALUE!</v>
      </c>
      <c r="E963" t="e">
        <f>"\\cmfp538\"&amp;Updates!N963&amp;"$"</f>
        <v>#VALUE!</v>
      </c>
    </row>
    <row r="964" spans="1:5">
      <c r="A964" t="s">
        <v>31</v>
      </c>
      <c r="B964" t="e">
        <f>Updates!W964</f>
        <v>#VALUE!</v>
      </c>
      <c r="C964" s="4" t="e">
        <f t="shared" si="15"/>
        <v>#VALUE!</v>
      </c>
      <c r="D964" t="e">
        <f>(A964&amp;Updates!N964)</f>
        <v>#VALUE!</v>
      </c>
      <c r="E964" t="e">
        <f>"\\cmfp538\"&amp;Updates!N964&amp;"$"</f>
        <v>#VALUE!</v>
      </c>
    </row>
    <row r="965" spans="1:5">
      <c r="A965" t="s">
        <v>31</v>
      </c>
      <c r="B965" t="e">
        <f>Updates!W965</f>
        <v>#VALUE!</v>
      </c>
      <c r="C965" s="4" t="e">
        <f t="shared" si="15"/>
        <v>#VALUE!</v>
      </c>
      <c r="D965" t="e">
        <f>(A965&amp;Updates!N965)</f>
        <v>#VALUE!</v>
      </c>
      <c r="E965" t="e">
        <f>"\\cmfp538\"&amp;Updates!N965&amp;"$"</f>
        <v>#VALUE!</v>
      </c>
    </row>
    <row r="966" spans="1:5">
      <c r="A966" t="s">
        <v>31</v>
      </c>
      <c r="B966" t="e">
        <f>Updates!W966</f>
        <v>#VALUE!</v>
      </c>
      <c r="C966" s="4" t="e">
        <f t="shared" si="15"/>
        <v>#VALUE!</v>
      </c>
      <c r="D966" t="e">
        <f>(A966&amp;Updates!N966)</f>
        <v>#VALUE!</v>
      </c>
      <c r="E966" t="e">
        <f>"\\cmfp538\"&amp;Updates!N966&amp;"$"</f>
        <v>#VALUE!</v>
      </c>
    </row>
    <row r="967" spans="1:5">
      <c r="A967" t="s">
        <v>31</v>
      </c>
      <c r="B967" t="e">
        <f>Updates!W967</f>
        <v>#VALUE!</v>
      </c>
      <c r="C967" s="4" t="e">
        <f t="shared" si="15"/>
        <v>#VALUE!</v>
      </c>
      <c r="D967" t="e">
        <f>(A967&amp;Updates!N967)</f>
        <v>#VALUE!</v>
      </c>
      <c r="E967" t="e">
        <f>"\\cmfp538\"&amp;Updates!N967&amp;"$"</f>
        <v>#VALUE!</v>
      </c>
    </row>
    <row r="968" spans="1:5">
      <c r="A968" t="s">
        <v>31</v>
      </c>
      <c r="B968" t="e">
        <f>Updates!W968</f>
        <v>#VALUE!</v>
      </c>
      <c r="C968" s="4" t="e">
        <f t="shared" si="15"/>
        <v>#VALUE!</v>
      </c>
      <c r="D968" t="e">
        <f>(A968&amp;Updates!N968)</f>
        <v>#VALUE!</v>
      </c>
      <c r="E968" t="e">
        <f>"\\cmfp538\"&amp;Updates!N968&amp;"$"</f>
        <v>#VALUE!</v>
      </c>
    </row>
    <row r="969" spans="1:5">
      <c r="A969" t="s">
        <v>31</v>
      </c>
      <c r="B969" t="e">
        <f>Updates!W969</f>
        <v>#VALUE!</v>
      </c>
      <c r="C969" s="4" t="e">
        <f t="shared" si="15"/>
        <v>#VALUE!</v>
      </c>
      <c r="D969" t="e">
        <f>(A969&amp;Updates!N969)</f>
        <v>#VALUE!</v>
      </c>
      <c r="E969" t="e">
        <f>"\\cmfp538\"&amp;Updates!N969&amp;"$"</f>
        <v>#VALUE!</v>
      </c>
    </row>
    <row r="970" spans="1:5">
      <c r="A970" t="s">
        <v>31</v>
      </c>
      <c r="B970" t="e">
        <f>Updates!W970</f>
        <v>#VALUE!</v>
      </c>
      <c r="C970" s="4" t="e">
        <f t="shared" si="15"/>
        <v>#VALUE!</v>
      </c>
      <c r="D970" t="e">
        <f>(A970&amp;Updates!N970)</f>
        <v>#VALUE!</v>
      </c>
      <c r="E970" t="e">
        <f>"\\cmfp538\"&amp;Updates!N970&amp;"$"</f>
        <v>#VALUE!</v>
      </c>
    </row>
    <row r="971" spans="1:5">
      <c r="A971" t="s">
        <v>31</v>
      </c>
      <c r="B971" t="e">
        <f>Updates!W971</f>
        <v>#VALUE!</v>
      </c>
      <c r="C971" s="4" t="e">
        <f t="shared" si="15"/>
        <v>#VALUE!</v>
      </c>
      <c r="D971" t="e">
        <f>(A971&amp;Updates!N971)</f>
        <v>#VALUE!</v>
      </c>
      <c r="E971" t="e">
        <f>"\\cmfp538\"&amp;Updates!N971&amp;"$"</f>
        <v>#VALUE!</v>
      </c>
    </row>
    <row r="972" spans="1:5">
      <c r="A972" t="s">
        <v>31</v>
      </c>
      <c r="B972" t="e">
        <f>Updates!W972</f>
        <v>#VALUE!</v>
      </c>
      <c r="C972" s="4" t="e">
        <f t="shared" si="15"/>
        <v>#VALUE!</v>
      </c>
      <c r="D972" t="e">
        <f>(A972&amp;Updates!N972)</f>
        <v>#VALUE!</v>
      </c>
      <c r="E972" t="e">
        <f>"\\cmfp538\"&amp;Updates!N972&amp;"$"</f>
        <v>#VALUE!</v>
      </c>
    </row>
    <row r="973" spans="1:5">
      <c r="A973" t="s">
        <v>31</v>
      </c>
      <c r="B973" t="e">
        <f>Updates!W973</f>
        <v>#VALUE!</v>
      </c>
      <c r="C973" s="4" t="e">
        <f t="shared" si="15"/>
        <v>#VALUE!</v>
      </c>
      <c r="D973" t="e">
        <f>(A973&amp;Updates!N973)</f>
        <v>#VALUE!</v>
      </c>
      <c r="E973" t="e">
        <f>"\\cmfp538\"&amp;Updates!N973&amp;"$"</f>
        <v>#VALUE!</v>
      </c>
    </row>
    <row r="974" spans="1:5">
      <c r="A974" t="s">
        <v>31</v>
      </c>
      <c r="B974" t="e">
        <f>Updates!W974</f>
        <v>#VALUE!</v>
      </c>
      <c r="C974" s="4" t="e">
        <f t="shared" si="15"/>
        <v>#VALUE!</v>
      </c>
      <c r="D974" t="e">
        <f>(A974&amp;Updates!N974)</f>
        <v>#VALUE!</v>
      </c>
      <c r="E974" t="e">
        <f>"\\cmfp538\"&amp;Updates!N974&amp;"$"</f>
        <v>#VALUE!</v>
      </c>
    </row>
    <row r="975" spans="1:5">
      <c r="A975" t="s">
        <v>31</v>
      </c>
      <c r="B975" t="e">
        <f>Updates!W975</f>
        <v>#VALUE!</v>
      </c>
      <c r="C975" s="4" t="e">
        <f t="shared" si="15"/>
        <v>#VALUE!</v>
      </c>
      <c r="D975" t="e">
        <f>(A975&amp;Updates!N975)</f>
        <v>#VALUE!</v>
      </c>
      <c r="E975" t="e">
        <f>"\\cmfp538\"&amp;Updates!N975&amp;"$"</f>
        <v>#VALUE!</v>
      </c>
    </row>
    <row r="976" spans="1:5">
      <c r="A976" t="s">
        <v>31</v>
      </c>
      <c r="B976" t="e">
        <f>Updates!W976</f>
        <v>#VALUE!</v>
      </c>
      <c r="C976" s="4" t="e">
        <f t="shared" si="15"/>
        <v>#VALUE!</v>
      </c>
      <c r="D976" t="e">
        <f>(A976&amp;Updates!N976)</f>
        <v>#VALUE!</v>
      </c>
      <c r="E976" t="e">
        <f>"\\cmfp538\"&amp;Updates!N976&amp;"$"</f>
        <v>#VALUE!</v>
      </c>
    </row>
    <row r="977" spans="1:5">
      <c r="A977" t="s">
        <v>31</v>
      </c>
      <c r="B977" t="e">
        <f>Updates!W977</f>
        <v>#VALUE!</v>
      </c>
      <c r="C977" s="4" t="e">
        <f t="shared" si="15"/>
        <v>#VALUE!</v>
      </c>
      <c r="D977" t="e">
        <f>(A977&amp;Updates!N977)</f>
        <v>#VALUE!</v>
      </c>
      <c r="E977" t="e">
        <f>"\\cmfp538\"&amp;Updates!N977&amp;"$"</f>
        <v>#VALUE!</v>
      </c>
    </row>
    <row r="978" spans="1:5">
      <c r="A978" t="s">
        <v>31</v>
      </c>
      <c r="B978" t="e">
        <f>Updates!W978</f>
        <v>#VALUE!</v>
      </c>
      <c r="C978" s="4" t="e">
        <f t="shared" si="15"/>
        <v>#VALUE!</v>
      </c>
      <c r="D978" t="e">
        <f>(A978&amp;Updates!N978)</f>
        <v>#VALUE!</v>
      </c>
      <c r="E978" t="e">
        <f>"\\cmfp538\"&amp;Updates!N978&amp;"$"</f>
        <v>#VALUE!</v>
      </c>
    </row>
    <row r="979" spans="1:5">
      <c r="A979" t="s">
        <v>31</v>
      </c>
      <c r="B979" t="e">
        <f>Updates!W979</f>
        <v>#VALUE!</v>
      </c>
      <c r="C979" s="4" t="e">
        <f t="shared" si="15"/>
        <v>#VALUE!</v>
      </c>
      <c r="D979" t="e">
        <f>(A979&amp;Updates!N979)</f>
        <v>#VALUE!</v>
      </c>
      <c r="E979" t="e">
        <f>"\\cmfp538\"&amp;Updates!N979&amp;"$"</f>
        <v>#VALUE!</v>
      </c>
    </row>
    <row r="980" spans="1:5">
      <c r="A980" t="s">
        <v>31</v>
      </c>
      <c r="B980" t="e">
        <f>Updates!W980</f>
        <v>#VALUE!</v>
      </c>
      <c r="C980" s="4" t="e">
        <f t="shared" si="15"/>
        <v>#VALUE!</v>
      </c>
      <c r="D980" t="e">
        <f>(A980&amp;Updates!N980)</f>
        <v>#VALUE!</v>
      </c>
      <c r="E980" t="e">
        <f>"\\cmfp538\"&amp;Updates!N980&amp;"$"</f>
        <v>#VALUE!</v>
      </c>
    </row>
    <row r="981" spans="1:5">
      <c r="A981" t="s">
        <v>31</v>
      </c>
      <c r="B981" t="e">
        <f>Updates!W981</f>
        <v>#VALUE!</v>
      </c>
      <c r="C981" s="4" t="e">
        <f t="shared" si="15"/>
        <v>#VALUE!</v>
      </c>
      <c r="D981" t="e">
        <f>(A981&amp;Updates!N981)</f>
        <v>#VALUE!</v>
      </c>
      <c r="E981" t="e">
        <f>"\\cmfp538\"&amp;Updates!N981&amp;"$"</f>
        <v>#VALUE!</v>
      </c>
    </row>
    <row r="982" spans="1:5">
      <c r="A982" t="s">
        <v>31</v>
      </c>
      <c r="B982" t="e">
        <f>Updates!W982</f>
        <v>#VALUE!</v>
      </c>
      <c r="C982" s="4" t="e">
        <f t="shared" si="15"/>
        <v>#VALUE!</v>
      </c>
      <c r="D982" t="e">
        <f>(A982&amp;Updates!N982)</f>
        <v>#VALUE!</v>
      </c>
      <c r="E982" t="e">
        <f>"\\cmfp538\"&amp;Updates!N982&amp;"$"</f>
        <v>#VALUE!</v>
      </c>
    </row>
    <row r="983" spans="1:5">
      <c r="A983" t="s">
        <v>31</v>
      </c>
      <c r="B983" t="e">
        <f>Updates!W983</f>
        <v>#VALUE!</v>
      </c>
      <c r="C983" s="4" t="e">
        <f t="shared" si="15"/>
        <v>#VALUE!</v>
      </c>
      <c r="D983" t="e">
        <f>(A983&amp;Updates!N983)</f>
        <v>#VALUE!</v>
      </c>
      <c r="E983" t="e">
        <f>"\\cmfp538\"&amp;Updates!N983&amp;"$"</f>
        <v>#VALUE!</v>
      </c>
    </row>
    <row r="984" spans="1:5">
      <c r="A984" t="s">
        <v>31</v>
      </c>
      <c r="B984" t="e">
        <f>Updates!W984</f>
        <v>#VALUE!</v>
      </c>
      <c r="C984" s="4" t="e">
        <f t="shared" si="15"/>
        <v>#VALUE!</v>
      </c>
      <c r="D984" t="e">
        <f>(A984&amp;Updates!N984)</f>
        <v>#VALUE!</v>
      </c>
      <c r="E984" t="e">
        <f>"\\cmfp538\"&amp;Updates!N984&amp;"$"</f>
        <v>#VALUE!</v>
      </c>
    </row>
    <row r="985" spans="1:5">
      <c r="A985" t="s">
        <v>31</v>
      </c>
      <c r="B985" t="e">
        <f>Updates!W985</f>
        <v>#VALUE!</v>
      </c>
      <c r="C985" s="4" t="e">
        <f t="shared" si="15"/>
        <v>#VALUE!</v>
      </c>
      <c r="D985" t="e">
        <f>(A985&amp;Updates!N985)</f>
        <v>#VALUE!</v>
      </c>
      <c r="E985" t="e">
        <f>"\\cmfp538\"&amp;Updates!N985&amp;"$"</f>
        <v>#VALUE!</v>
      </c>
    </row>
    <row r="986" spans="1:5">
      <c r="A986" t="s">
        <v>31</v>
      </c>
      <c r="B986" t="e">
        <f>Updates!W986</f>
        <v>#VALUE!</v>
      </c>
      <c r="C986" s="4" t="e">
        <f t="shared" si="15"/>
        <v>#VALUE!</v>
      </c>
      <c r="D986" t="e">
        <f>(A986&amp;Updates!N986)</f>
        <v>#VALUE!</v>
      </c>
      <c r="E986" t="e">
        <f>"\\cmfp538\"&amp;Updates!N986&amp;"$"</f>
        <v>#VALUE!</v>
      </c>
    </row>
    <row r="987" spans="1:5">
      <c r="A987" t="s">
        <v>31</v>
      </c>
      <c r="B987" t="e">
        <f>Updates!W987</f>
        <v>#VALUE!</v>
      </c>
      <c r="C987" s="4" t="e">
        <f t="shared" si="15"/>
        <v>#VALUE!</v>
      </c>
      <c r="D987" t="e">
        <f>(A987&amp;Updates!N987)</f>
        <v>#VALUE!</v>
      </c>
      <c r="E987" t="e">
        <f>"\\cmfp538\"&amp;Updates!N987&amp;"$"</f>
        <v>#VALUE!</v>
      </c>
    </row>
    <row r="988" spans="1:5">
      <c r="A988" t="s">
        <v>31</v>
      </c>
      <c r="B988" t="e">
        <f>Updates!W988</f>
        <v>#VALUE!</v>
      </c>
      <c r="C988" s="4" t="e">
        <f t="shared" si="15"/>
        <v>#VALUE!</v>
      </c>
      <c r="D988" t="e">
        <f>(A988&amp;Updates!N988)</f>
        <v>#VALUE!</v>
      </c>
      <c r="E988" t="e">
        <f>"\\cmfp538\"&amp;Updates!N988&amp;"$"</f>
        <v>#VALUE!</v>
      </c>
    </row>
    <row r="989" spans="1:5">
      <c r="A989" t="s">
        <v>31</v>
      </c>
      <c r="B989" t="e">
        <f>Updates!W989</f>
        <v>#VALUE!</v>
      </c>
      <c r="C989" s="4" t="e">
        <f t="shared" si="15"/>
        <v>#VALUE!</v>
      </c>
      <c r="D989" t="e">
        <f>(A989&amp;Updates!N989)</f>
        <v>#VALUE!</v>
      </c>
      <c r="E989" t="e">
        <f>"\\cmfp538\"&amp;Updates!N989&amp;"$"</f>
        <v>#VALUE!</v>
      </c>
    </row>
    <row r="990" spans="1:5">
      <c r="A990" t="s">
        <v>31</v>
      </c>
      <c r="B990" t="e">
        <f>Updates!W990</f>
        <v>#VALUE!</v>
      </c>
      <c r="C990" s="4" t="e">
        <f t="shared" si="15"/>
        <v>#VALUE!</v>
      </c>
      <c r="D990" t="e">
        <f>(A990&amp;Updates!N990)</f>
        <v>#VALUE!</v>
      </c>
      <c r="E990" t="e">
        <f>"\\cmfp538\"&amp;Updates!N990&amp;"$"</f>
        <v>#VALUE!</v>
      </c>
    </row>
    <row r="991" spans="1:5">
      <c r="A991" t="s">
        <v>31</v>
      </c>
      <c r="B991" t="e">
        <f>Updates!W991</f>
        <v>#VALUE!</v>
      </c>
      <c r="C991" s="4" t="e">
        <f t="shared" si="15"/>
        <v>#VALUE!</v>
      </c>
      <c r="D991" t="e">
        <f>(A991&amp;Updates!N991)</f>
        <v>#VALUE!</v>
      </c>
      <c r="E991" t="e">
        <f>"\\cmfp538\"&amp;Updates!N991&amp;"$"</f>
        <v>#VALUE!</v>
      </c>
    </row>
    <row r="992" spans="1:5">
      <c r="A992" t="s">
        <v>31</v>
      </c>
      <c r="B992" t="e">
        <f>Updates!W992</f>
        <v>#VALUE!</v>
      </c>
      <c r="C992" s="4" t="e">
        <f t="shared" si="15"/>
        <v>#VALUE!</v>
      </c>
      <c r="D992" t="e">
        <f>(A992&amp;Updates!N992)</f>
        <v>#VALUE!</v>
      </c>
      <c r="E992" t="e">
        <f>"\\cmfp538\"&amp;Updates!N992&amp;"$"</f>
        <v>#VALUE!</v>
      </c>
    </row>
    <row r="993" spans="1:5">
      <c r="A993" t="s">
        <v>31</v>
      </c>
      <c r="B993" t="e">
        <f>Updates!W993</f>
        <v>#VALUE!</v>
      </c>
      <c r="C993" s="4" t="e">
        <f t="shared" si="15"/>
        <v>#VALUE!</v>
      </c>
      <c r="D993" t="e">
        <f>(A993&amp;Updates!N993)</f>
        <v>#VALUE!</v>
      </c>
      <c r="E993" t="e">
        <f>"\\cmfp538\"&amp;Updates!N993&amp;"$"</f>
        <v>#VALUE!</v>
      </c>
    </row>
    <row r="994" spans="1:5">
      <c r="A994" t="s">
        <v>31</v>
      </c>
      <c r="B994" t="e">
        <f>Updates!W994</f>
        <v>#VALUE!</v>
      </c>
      <c r="C994" s="4" t="e">
        <f t="shared" si="15"/>
        <v>#VALUE!</v>
      </c>
      <c r="D994" t="e">
        <f>(A994&amp;Updates!N994)</f>
        <v>#VALUE!</v>
      </c>
      <c r="E994" t="e">
        <f>"\\cmfp538\"&amp;Updates!N994&amp;"$"</f>
        <v>#VALUE!</v>
      </c>
    </row>
    <row r="995" spans="1:5">
      <c r="A995" t="s">
        <v>31</v>
      </c>
      <c r="B995" t="e">
        <f>Updates!W995</f>
        <v>#VALUE!</v>
      </c>
      <c r="C995" s="4" t="e">
        <f t="shared" si="15"/>
        <v>#VALUE!</v>
      </c>
      <c r="D995" t="e">
        <f>(A995&amp;Updates!N995)</f>
        <v>#VALUE!</v>
      </c>
      <c r="E995" t="e">
        <f>"\\cmfp538\"&amp;Updates!N995&amp;"$"</f>
        <v>#VALUE!</v>
      </c>
    </row>
    <row r="996" spans="1:5">
      <c r="A996" t="s">
        <v>31</v>
      </c>
      <c r="B996" t="e">
        <f>Updates!W996</f>
        <v>#VALUE!</v>
      </c>
      <c r="C996" s="4" t="e">
        <f t="shared" si="15"/>
        <v>#VALUE!</v>
      </c>
      <c r="D996" t="e">
        <f>(A996&amp;Updates!N996)</f>
        <v>#VALUE!</v>
      </c>
      <c r="E996" t="e">
        <f>"\\cmfp538\"&amp;Updates!N996&amp;"$"</f>
        <v>#VALUE!</v>
      </c>
    </row>
    <row r="997" spans="1:5">
      <c r="A997" t="s">
        <v>31</v>
      </c>
      <c r="B997" t="e">
        <f>Updates!W997</f>
        <v>#VALUE!</v>
      </c>
      <c r="C997" s="4" t="e">
        <f t="shared" si="15"/>
        <v>#VALUE!</v>
      </c>
      <c r="D997" t="e">
        <f>(A997&amp;Updates!N997)</f>
        <v>#VALUE!</v>
      </c>
      <c r="E997" t="e">
        <f>"\\cmfp538\"&amp;Updates!N997&amp;"$"</f>
        <v>#VALUE!</v>
      </c>
    </row>
    <row r="998" spans="1:5">
      <c r="A998" t="s">
        <v>31</v>
      </c>
      <c r="B998" t="e">
        <f>Updates!W998</f>
        <v>#VALUE!</v>
      </c>
      <c r="C998" s="4" t="e">
        <f t="shared" si="15"/>
        <v>#VALUE!</v>
      </c>
      <c r="D998" t="e">
        <f>(A998&amp;Updates!N998)</f>
        <v>#VALUE!</v>
      </c>
      <c r="E998" t="e">
        <f>"\\cmfp538\"&amp;Updates!N998&amp;"$"</f>
        <v>#VALUE!</v>
      </c>
    </row>
    <row r="999" spans="1:5">
      <c r="A999" t="s">
        <v>31</v>
      </c>
      <c r="B999" t="e">
        <f>Updates!W999</f>
        <v>#VALUE!</v>
      </c>
      <c r="C999" s="4" t="e">
        <f t="shared" si="15"/>
        <v>#VALUE!</v>
      </c>
      <c r="D999" t="e">
        <f>(A999&amp;Updates!N999)</f>
        <v>#VALUE!</v>
      </c>
      <c r="E999" t="e">
        <f>"\\cmfp538\"&amp;Updates!N999&amp;"$"</f>
        <v>#VALUE!</v>
      </c>
    </row>
    <row r="1000" spans="1:5">
      <c r="A1000" t="s">
        <v>31</v>
      </c>
      <c r="B1000" t="e">
        <f>Updates!W1000</f>
        <v>#VALUE!</v>
      </c>
      <c r="C1000" s="4" t="e">
        <f t="shared" si="15"/>
        <v>#VALUE!</v>
      </c>
      <c r="D1000" t="e">
        <f>(A1000&amp;Updates!N1000)</f>
        <v>#VALUE!</v>
      </c>
      <c r="E1000" t="e">
        <f>"\\cmfp538\"&amp;Updates!N1000&amp;"$"</f>
        <v>#VALUE!</v>
      </c>
    </row>
  </sheetData>
  <hyperlinks>
    <hyperlink ref="A2" r:id="rId1" display="\\cmfp538\e$\USR"/>
    <hyperlink ref="A3" r:id="rId2" display="\\cmfp538\e$\USR"/>
    <hyperlink ref="A4" r:id="rId3" display="\\cmfp538\e$\USR"/>
    <hyperlink ref="A5" r:id="rId4" display="\\cmfp538\e$\USR"/>
    <hyperlink ref="A6" r:id="rId5" display="\\cmfp538\e$\USR"/>
    <hyperlink ref="A7" r:id="rId6" display="\\cmfp538\e$\USR"/>
    <hyperlink ref="A8" r:id="rId7" display="\\cmfp538\e$\USR"/>
    <hyperlink ref="A9" r:id="rId8" display="\\cmfp538\e$\USR"/>
    <hyperlink ref="A10" r:id="rId9" display="\\cmfp538\e$\USR"/>
    <hyperlink ref="A11" r:id="rId10" display="\\cmfp538\e$\USR"/>
    <hyperlink ref="A12" r:id="rId11" display="\\cmfp538\e$\USR"/>
    <hyperlink ref="A13" r:id="rId12" display="\\cmfp538\e$\USR"/>
    <hyperlink ref="A14" r:id="rId13" display="\\cmfp538\e$\USR"/>
    <hyperlink ref="A15" r:id="rId14" display="\\cmfp538\e$\USR"/>
    <hyperlink ref="A16" r:id="rId15" display="\\cmfp538\e$\USR"/>
    <hyperlink ref="A17" r:id="rId16" display="\\cmfp538\e$\USR"/>
    <hyperlink ref="A18" r:id="rId17" display="\\cmfp538\e$\USR"/>
    <hyperlink ref="A19" r:id="rId18" display="\\cmfp538\e$\USR"/>
    <hyperlink ref="A20" r:id="rId19" display="\\cmfp538\e$\USR"/>
    <hyperlink ref="A21" r:id="rId20" display="\\cmfp538\e$\USR"/>
    <hyperlink ref="A22" r:id="rId21" display="\\cmfp538\e$\USR"/>
    <hyperlink ref="A23" r:id="rId22" display="\\cmfp538\e$\USR"/>
    <hyperlink ref="A24" r:id="rId23" display="\\cmfp538\e$\USR"/>
    <hyperlink ref="A25" r:id="rId24" display="\\cmfp538\e$\USR"/>
    <hyperlink ref="A26" r:id="rId25" display="\\cmfp538\e$\USR"/>
    <hyperlink ref="A27" r:id="rId26" display="\\cmfp538\e$\USR"/>
    <hyperlink ref="A28" r:id="rId27" display="\\cmfp538\e$\USR"/>
    <hyperlink ref="A29" r:id="rId28" display="\\cmfp538\e$\USR"/>
    <hyperlink ref="A30" r:id="rId29" display="\\cmfp538\e$\USR"/>
    <hyperlink ref="A31" r:id="rId30" display="\\cmfp538\e$\USR"/>
    <hyperlink ref="A32" r:id="rId31" display="\\cmfp538\e$\USR"/>
    <hyperlink ref="A33" r:id="rId32" display="\\cmfp538\e$\USR"/>
    <hyperlink ref="A34" r:id="rId33" display="\\cmfp538\e$\USR"/>
    <hyperlink ref="A35" r:id="rId34" display="\\cmfp538\e$\USR"/>
    <hyperlink ref="A36" r:id="rId35" display="\\cmfp538\e$\USR"/>
    <hyperlink ref="A37" r:id="rId36" display="\\cmfp538\e$\USR"/>
    <hyperlink ref="A38" r:id="rId37" display="\\cmfp538\e$\USR"/>
    <hyperlink ref="A39" r:id="rId38" display="\\cmfp538\e$\USR"/>
    <hyperlink ref="A40" r:id="rId39" display="\\cmfp538\e$\USR"/>
    <hyperlink ref="A41" r:id="rId40" display="\\cmfp538\e$\USR"/>
    <hyperlink ref="A42" r:id="rId41" display="\\cmfp538\e$\USR"/>
    <hyperlink ref="A43" r:id="rId42" display="\\cmfp538\e$\USR"/>
    <hyperlink ref="A44" r:id="rId43" display="\\cmfp538\e$\USR"/>
    <hyperlink ref="A45" r:id="rId44" display="\\cmfp538\e$\USR"/>
    <hyperlink ref="A46" r:id="rId45" display="\\cmfp538\e$\USR"/>
    <hyperlink ref="A47" r:id="rId46" display="\\cmfp538\e$\USR"/>
    <hyperlink ref="A48" r:id="rId47" display="\\cmfp538\e$\USR"/>
    <hyperlink ref="A49" r:id="rId48" display="\\cmfp538\e$\USR"/>
    <hyperlink ref="A50" r:id="rId49" display="\\cmfp538\e$\USR"/>
    <hyperlink ref="A51" r:id="rId50" display="\\cmfp538\e$\USR"/>
    <hyperlink ref="A52" r:id="rId51" display="\\cmfp538\e$\USR"/>
    <hyperlink ref="A53" r:id="rId52" display="\\cmfp538\e$\USR"/>
    <hyperlink ref="A54" r:id="rId53" display="\\cmfp538\e$\USR"/>
    <hyperlink ref="A55" r:id="rId54" display="\\cmfp538\e$\USR"/>
    <hyperlink ref="A56" r:id="rId55" display="\\cmfp538\e$\USR"/>
    <hyperlink ref="A57" r:id="rId56" display="\\cmfp538\e$\USR"/>
    <hyperlink ref="A58" r:id="rId57" display="\\cmfp538\e$\USR"/>
    <hyperlink ref="A59" r:id="rId58" display="\\cmfp538\e$\USR"/>
    <hyperlink ref="A60" r:id="rId59" display="\\cmfp538\e$\USR"/>
    <hyperlink ref="A61" r:id="rId60" display="\\cmfp538\e$\USR"/>
    <hyperlink ref="A62" r:id="rId61" display="\\cmfp538\e$\USR"/>
    <hyperlink ref="A63" r:id="rId62" display="\\cmfp538\e$\USR"/>
    <hyperlink ref="A64" r:id="rId63" display="\\cmfp538\e$\USR"/>
    <hyperlink ref="A65" r:id="rId64" display="\\cmfp538\e$\USR"/>
    <hyperlink ref="A66" r:id="rId65" display="\\cmfp538\e$\USR"/>
    <hyperlink ref="A67" r:id="rId66" display="\\cmfp538\e$\USR"/>
    <hyperlink ref="A68" r:id="rId67" display="\\cmfp538\e$\USR"/>
    <hyperlink ref="A69" r:id="rId68" display="\\cmfp538\e$\USR"/>
    <hyperlink ref="A70" r:id="rId69" display="\\cmfp538\e$\USR"/>
    <hyperlink ref="A71" r:id="rId70" display="\\cmfp538\e$\USR"/>
    <hyperlink ref="A72" r:id="rId71" display="\\cmfp538\e$\USR"/>
    <hyperlink ref="A73" r:id="rId72" display="\\cmfp538\e$\USR"/>
    <hyperlink ref="A74" r:id="rId73" display="\\cmfp538\e$\USR"/>
    <hyperlink ref="A75" r:id="rId74" display="\\cmfp538\e$\USR"/>
    <hyperlink ref="A76" r:id="rId75" display="\\cmfp538\e$\USR"/>
    <hyperlink ref="A77" r:id="rId76" display="\\cmfp538\e$\USR"/>
    <hyperlink ref="A78" r:id="rId77" display="\\cmfp538\e$\USR"/>
    <hyperlink ref="A79" r:id="rId78" display="\\cmfp538\e$\USR"/>
    <hyperlink ref="A80" r:id="rId79" display="\\cmfp538\e$\USR"/>
    <hyperlink ref="A81" r:id="rId80" display="\\cmfp538\e$\USR"/>
    <hyperlink ref="A82" r:id="rId81" display="\\cmfp538\e$\USR"/>
    <hyperlink ref="A83" r:id="rId82" display="\\cmfp538\e$\USR"/>
    <hyperlink ref="A84" r:id="rId83" display="\\cmfp538\e$\USR"/>
    <hyperlink ref="A85" r:id="rId84" display="\\cmfp538\e$\USR"/>
    <hyperlink ref="A86" r:id="rId85" display="\\cmfp538\e$\USR"/>
    <hyperlink ref="A87" r:id="rId86" display="\\cmfp538\e$\USR"/>
    <hyperlink ref="A88" r:id="rId87" display="\\cmfp538\e$\USR"/>
    <hyperlink ref="A89" r:id="rId88" display="\\cmfp538\e$\USR"/>
    <hyperlink ref="A90" r:id="rId89" display="\\cmfp538\e$\USR"/>
    <hyperlink ref="A91" r:id="rId90" display="\\cmfp538\e$\USR"/>
    <hyperlink ref="A92" r:id="rId91" display="\\cmfp538\e$\USR"/>
    <hyperlink ref="A93" r:id="rId92" display="\\cmfp538\e$\USR"/>
    <hyperlink ref="A94" r:id="rId93" display="\\cmfp538\e$\USR"/>
    <hyperlink ref="A95" r:id="rId94" display="\\cmfp538\e$\USR"/>
    <hyperlink ref="A96" r:id="rId95" display="\\cmfp538\e$\USR"/>
    <hyperlink ref="A97" r:id="rId96" display="\\cmfp538\e$\USR"/>
    <hyperlink ref="A98" r:id="rId97" display="\\cmfp538\e$\USR"/>
    <hyperlink ref="A99" r:id="rId98" display="\\cmfp538\e$\USR"/>
    <hyperlink ref="A100" r:id="rId99" display="\\cmfp538\e$\USR"/>
    <hyperlink ref="A101" r:id="rId100" display="\\cmfp538\e$\USR"/>
    <hyperlink ref="A102" r:id="rId101" display="\\cmfp538\e$\USR"/>
    <hyperlink ref="A103" r:id="rId102" display="\\cmfp538\e$\USR"/>
    <hyperlink ref="A104" r:id="rId103" display="\\cmfp538\e$\USR"/>
    <hyperlink ref="A105" r:id="rId104" display="\\cmfp538\e$\USR"/>
    <hyperlink ref="A106" r:id="rId105" display="\\cmfp538\e$\USR"/>
    <hyperlink ref="A107" r:id="rId106" display="\\cmfp538\e$\USR"/>
    <hyperlink ref="A108" r:id="rId107" display="\\cmfp538\e$\USR"/>
    <hyperlink ref="A109" r:id="rId108" display="\\cmfp538\e$\USR"/>
    <hyperlink ref="A110" r:id="rId109" display="\\cmfp538\e$\USR"/>
    <hyperlink ref="A111" r:id="rId110" display="\\cmfp538\e$\USR"/>
    <hyperlink ref="A112" r:id="rId111" display="\\cmfp538\e$\USR"/>
    <hyperlink ref="A113" r:id="rId112" display="\\cmfp538\e$\USR"/>
    <hyperlink ref="A114" r:id="rId113" display="\\cmfp538\e$\USR"/>
    <hyperlink ref="A115" r:id="rId114" display="\\cmfp538\e$\USR"/>
    <hyperlink ref="A116" r:id="rId115" display="\\cmfp538\e$\USR"/>
    <hyperlink ref="A117" r:id="rId116" display="\\cmfp538\e$\USR"/>
    <hyperlink ref="A118" r:id="rId117" display="\\cmfp538\e$\USR"/>
    <hyperlink ref="A119" r:id="rId118" display="\\cmfp538\e$\USR"/>
    <hyperlink ref="A120" r:id="rId119" display="\\cmfp538\e$\USR"/>
    <hyperlink ref="A121" r:id="rId120" display="\\cmfp538\e$\USR"/>
    <hyperlink ref="A122" r:id="rId121" display="\\cmfp538\e$\USR"/>
    <hyperlink ref="A123" r:id="rId122" display="\\cmfp538\e$\USR"/>
    <hyperlink ref="A124" r:id="rId123" display="\\cmfp538\e$\USR"/>
    <hyperlink ref="A125" r:id="rId124" display="\\cmfp538\e$\USR"/>
    <hyperlink ref="A126" r:id="rId125" display="\\cmfp538\e$\USR"/>
    <hyperlink ref="A127" r:id="rId126" display="\\cmfp538\e$\USR"/>
    <hyperlink ref="A128" r:id="rId127" display="\\cmfp538\e$\USR"/>
    <hyperlink ref="A129" r:id="rId128" display="\\cmfp538\e$\USR"/>
    <hyperlink ref="A130" r:id="rId129" display="\\cmfp538\e$\USR"/>
    <hyperlink ref="A131" r:id="rId130" display="\\cmfp538\e$\USR"/>
    <hyperlink ref="A132" r:id="rId131" display="\\cmfp538\e$\USR"/>
    <hyperlink ref="A133" r:id="rId132" display="\\cmfp538\e$\USR"/>
    <hyperlink ref="A134" r:id="rId133" display="\\cmfp538\e$\USR"/>
    <hyperlink ref="A135" r:id="rId134" display="\\cmfp538\e$\USR"/>
    <hyperlink ref="A136" r:id="rId135" display="\\cmfp538\e$\USR"/>
    <hyperlink ref="A137" r:id="rId136" display="\\cmfp538\e$\USR"/>
    <hyperlink ref="A138" r:id="rId137" display="\\cmfp538\e$\USR"/>
    <hyperlink ref="A139" r:id="rId138" display="\\cmfp538\e$\USR"/>
    <hyperlink ref="A140" r:id="rId139" display="\\cmfp538\e$\USR"/>
    <hyperlink ref="A141" r:id="rId140" display="\\cmfp538\e$\USR"/>
    <hyperlink ref="A142" r:id="rId141" display="\\cmfp538\e$\USR"/>
    <hyperlink ref="A143" r:id="rId142" display="\\cmfp538\e$\USR"/>
    <hyperlink ref="A144" r:id="rId143" display="\\cmfp538\e$\USR"/>
    <hyperlink ref="A145" r:id="rId144" display="\\cmfp538\e$\USR"/>
    <hyperlink ref="A146" r:id="rId145" display="\\cmfp538\e$\USR"/>
    <hyperlink ref="A147" r:id="rId146" display="\\cmfp538\e$\USR"/>
    <hyperlink ref="A148" r:id="rId147" display="\\cmfp538\e$\USR"/>
    <hyperlink ref="A149" r:id="rId148" display="\\cmfp538\e$\USR"/>
    <hyperlink ref="A150" r:id="rId149" display="\\cmfp538\e$\USR"/>
    <hyperlink ref="A151" r:id="rId150" display="\\cmfp538\e$\USR"/>
    <hyperlink ref="A152" r:id="rId151" display="\\cmfp538\e$\USR"/>
    <hyperlink ref="A153" r:id="rId152" display="\\cmfp538\e$\USR"/>
    <hyperlink ref="A154" r:id="rId153" display="\\cmfp538\e$\USR"/>
    <hyperlink ref="A155" r:id="rId154" display="\\cmfp538\e$\USR"/>
    <hyperlink ref="A156" r:id="rId155" display="\\cmfp538\e$\USR"/>
    <hyperlink ref="A157" r:id="rId156" display="\\cmfp538\e$\USR"/>
    <hyperlink ref="A158" r:id="rId157" display="\\cmfp538\e$\USR"/>
    <hyperlink ref="A159" r:id="rId158" display="\\cmfp538\e$\USR"/>
    <hyperlink ref="A160" r:id="rId159" display="\\cmfp538\e$\USR"/>
    <hyperlink ref="A161" r:id="rId160" display="\\cmfp538\e$\USR"/>
    <hyperlink ref="A162" r:id="rId161" display="\\cmfp538\e$\USR"/>
    <hyperlink ref="A163" r:id="rId162" display="\\cmfp538\e$\USR"/>
    <hyperlink ref="A164" r:id="rId163" display="\\cmfp538\e$\USR"/>
    <hyperlink ref="A165" r:id="rId164" display="\\cmfp538\e$\USR"/>
    <hyperlink ref="A166" r:id="rId165" display="\\cmfp538\e$\USR"/>
    <hyperlink ref="A167" r:id="rId166" display="\\cmfp538\e$\USR"/>
    <hyperlink ref="A168" r:id="rId167" display="\\cmfp538\e$\USR"/>
    <hyperlink ref="A169" r:id="rId168" display="\\cmfp538\e$\USR"/>
    <hyperlink ref="A170" r:id="rId169" display="\\cmfp538\e$\USR"/>
    <hyperlink ref="A171" r:id="rId170" display="\\cmfp538\e$\USR"/>
    <hyperlink ref="A172" r:id="rId171" display="\\cmfp538\e$\USR"/>
    <hyperlink ref="A173" r:id="rId172" display="\\cmfp538\e$\USR"/>
    <hyperlink ref="A174" r:id="rId173" display="\\cmfp538\e$\USR"/>
    <hyperlink ref="A175" r:id="rId174" display="\\cmfp538\e$\USR"/>
    <hyperlink ref="A176" r:id="rId175" display="\\cmfp538\e$\USR"/>
    <hyperlink ref="A177" r:id="rId176" display="\\cmfp538\e$\USR"/>
    <hyperlink ref="A178" r:id="rId177" display="\\cmfp538\e$\USR"/>
    <hyperlink ref="A179" r:id="rId178" display="\\cmfp538\e$\USR"/>
    <hyperlink ref="A180" r:id="rId179" display="\\cmfp538\e$\USR"/>
    <hyperlink ref="A181" r:id="rId180" display="\\cmfp538\e$\USR"/>
    <hyperlink ref="A182" r:id="rId181" display="\\cmfp538\e$\USR"/>
    <hyperlink ref="A183" r:id="rId182" display="\\cmfp538\e$\USR"/>
    <hyperlink ref="A184" r:id="rId183" display="\\cmfp538\e$\USR"/>
    <hyperlink ref="A185" r:id="rId184" display="\\cmfp538\e$\USR"/>
    <hyperlink ref="A186" r:id="rId185" display="\\cmfp538\e$\USR"/>
    <hyperlink ref="A187" r:id="rId186" display="\\cmfp538\e$\USR"/>
    <hyperlink ref="A188" r:id="rId187" display="\\cmfp538\e$\USR"/>
    <hyperlink ref="A189" r:id="rId188" display="\\cmfp538\e$\USR"/>
    <hyperlink ref="A190" r:id="rId189" display="\\cmfp538\e$\USR"/>
    <hyperlink ref="A191" r:id="rId190" display="\\cmfp538\e$\USR"/>
    <hyperlink ref="A192" r:id="rId191" display="\\cmfp538\e$\USR"/>
    <hyperlink ref="A193" r:id="rId192" display="\\cmfp538\e$\USR"/>
    <hyperlink ref="A194" r:id="rId193" display="\\cmfp538\e$\USR"/>
    <hyperlink ref="A195" r:id="rId194" display="\\cmfp538\e$\USR"/>
    <hyperlink ref="A196" r:id="rId195" display="\\cmfp538\e$\USR"/>
    <hyperlink ref="A197" r:id="rId196" display="\\cmfp538\e$\USR"/>
    <hyperlink ref="A198" r:id="rId197" display="\\cmfp538\e$\USR"/>
    <hyperlink ref="A199" r:id="rId198" display="\\cmfp538\e$\USR"/>
    <hyperlink ref="A200" r:id="rId199" display="\\cmfp538\e$\USR"/>
    <hyperlink ref="A201" r:id="rId200" display="\\cmfp538\e$\USR"/>
    <hyperlink ref="A202" r:id="rId201" display="\\cmfp538\e$\USR"/>
    <hyperlink ref="A203" r:id="rId202" display="\\cmfp538\e$\USR"/>
    <hyperlink ref="A204" r:id="rId203" display="\\cmfp538\e$\USR"/>
    <hyperlink ref="A205" r:id="rId204" display="\\cmfp538\e$\USR"/>
    <hyperlink ref="A206" r:id="rId205" display="\\cmfp538\e$\USR"/>
    <hyperlink ref="A207" r:id="rId206" display="\\cmfp538\e$\USR"/>
    <hyperlink ref="A208" r:id="rId207" display="\\cmfp538\e$\USR"/>
    <hyperlink ref="A209" r:id="rId208" display="\\cmfp538\e$\USR"/>
    <hyperlink ref="A210" r:id="rId209" display="\\cmfp538\e$\USR"/>
    <hyperlink ref="A211" r:id="rId210" display="\\cmfp538\e$\USR"/>
    <hyperlink ref="A212" r:id="rId211" display="\\cmfp538\e$\USR"/>
    <hyperlink ref="A213" r:id="rId212" display="\\cmfp538\e$\USR"/>
    <hyperlink ref="A214" r:id="rId213" display="\\cmfp538\e$\USR"/>
    <hyperlink ref="A215" r:id="rId214" display="\\cmfp538\e$\USR"/>
    <hyperlink ref="A216" r:id="rId215" display="\\cmfp538\e$\USR"/>
    <hyperlink ref="A217" r:id="rId216" display="\\cmfp538\e$\USR"/>
    <hyperlink ref="A218" r:id="rId217" display="\\cmfp538\e$\USR"/>
    <hyperlink ref="A219" r:id="rId218" display="\\cmfp538\e$\USR"/>
    <hyperlink ref="A220" r:id="rId219" display="\\cmfp538\e$\USR"/>
    <hyperlink ref="A221" r:id="rId220" display="\\cmfp538\e$\USR"/>
    <hyperlink ref="A222" r:id="rId221" display="\\cmfp538\e$\USR"/>
    <hyperlink ref="A223" r:id="rId222" display="\\cmfp538\e$\USR"/>
    <hyperlink ref="A224" r:id="rId223" display="\\cmfp538\e$\USR"/>
    <hyperlink ref="A225" r:id="rId224" display="\\cmfp538\e$\USR"/>
    <hyperlink ref="A226" r:id="rId225" display="\\cmfp538\e$\USR"/>
    <hyperlink ref="A227" r:id="rId226" display="\\cmfp538\e$\USR"/>
    <hyperlink ref="A228" r:id="rId227" display="\\cmfp538\e$\USR"/>
    <hyperlink ref="A229" r:id="rId228" display="\\cmfp538\e$\USR"/>
    <hyperlink ref="A230" r:id="rId229" display="\\cmfp538\e$\USR"/>
    <hyperlink ref="A231" r:id="rId230" display="\\cmfp538\e$\USR"/>
    <hyperlink ref="A232" r:id="rId231" display="\\cmfp538\e$\USR"/>
    <hyperlink ref="A233" r:id="rId232" display="\\cmfp538\e$\USR"/>
    <hyperlink ref="A234" r:id="rId233" display="\\cmfp538\e$\USR"/>
    <hyperlink ref="A235" r:id="rId234" display="\\cmfp538\e$\USR"/>
    <hyperlink ref="A236" r:id="rId235" display="\\cmfp538\e$\USR"/>
    <hyperlink ref="A237" r:id="rId236" display="\\cmfp538\e$\USR"/>
    <hyperlink ref="A238" r:id="rId237" display="\\cmfp538\e$\USR"/>
    <hyperlink ref="A239" r:id="rId238" display="\\cmfp538\e$\USR"/>
    <hyperlink ref="A240" r:id="rId239" display="\\cmfp538\e$\USR"/>
    <hyperlink ref="A241" r:id="rId240" display="\\cmfp538\e$\USR"/>
    <hyperlink ref="A242" r:id="rId241" display="\\cmfp538\e$\USR"/>
    <hyperlink ref="A243" r:id="rId242" display="\\cmfp538\e$\USR"/>
    <hyperlink ref="A244" r:id="rId243" display="\\cmfp538\e$\USR"/>
    <hyperlink ref="A245" r:id="rId244" display="\\cmfp538\e$\USR"/>
    <hyperlink ref="A246" r:id="rId245" display="\\cmfp538\e$\USR"/>
    <hyperlink ref="A247" r:id="rId246" display="\\cmfp538\e$\USR"/>
    <hyperlink ref="A248" r:id="rId247" display="\\cmfp538\e$\USR"/>
    <hyperlink ref="A249" r:id="rId248" display="\\cmfp538\e$\USR"/>
    <hyperlink ref="A250" r:id="rId249" display="\\cmfp538\e$\USR"/>
    <hyperlink ref="A251" r:id="rId250" display="\\cmfp538\e$\USR"/>
    <hyperlink ref="A252" r:id="rId251" display="\\cmfp538\e$\USR"/>
    <hyperlink ref="A253" r:id="rId252" display="\\cmfp538\e$\USR"/>
    <hyperlink ref="A254" r:id="rId253" display="\\cmfp538\e$\USR"/>
    <hyperlink ref="A255" r:id="rId254" display="\\cmfp538\e$\USR"/>
    <hyperlink ref="A256" r:id="rId255" display="\\cmfp538\e$\USR"/>
    <hyperlink ref="A257" r:id="rId256" display="\\cmfp538\e$\USR"/>
    <hyperlink ref="A258" r:id="rId257" display="\\cmfp538\e$\USR"/>
    <hyperlink ref="A259" r:id="rId258" display="\\cmfp538\e$\USR"/>
    <hyperlink ref="A260" r:id="rId259" display="\\cmfp538\e$\USR"/>
    <hyperlink ref="A261" r:id="rId260" display="\\cmfp538\e$\USR"/>
    <hyperlink ref="A262" r:id="rId261" display="\\cmfp538\e$\USR"/>
    <hyperlink ref="A263" r:id="rId262" display="\\cmfp538\e$\USR"/>
    <hyperlink ref="A264" r:id="rId263" display="\\cmfp538\e$\USR"/>
    <hyperlink ref="A265" r:id="rId264" display="\\cmfp538\e$\USR"/>
    <hyperlink ref="A266" r:id="rId265" display="\\cmfp538\e$\USR"/>
    <hyperlink ref="A267" r:id="rId266" display="\\cmfp538\e$\USR"/>
    <hyperlink ref="A268" r:id="rId267" display="\\cmfp538\e$\USR"/>
    <hyperlink ref="A269" r:id="rId268" display="\\cmfp538\e$\USR"/>
    <hyperlink ref="A270" r:id="rId269" display="\\cmfp538\e$\USR"/>
    <hyperlink ref="A271" r:id="rId270" display="\\cmfp538\e$\USR"/>
    <hyperlink ref="A272" r:id="rId271" display="\\cmfp538\e$\USR"/>
    <hyperlink ref="A273" r:id="rId272" display="\\cmfp538\e$\USR"/>
    <hyperlink ref="A274" r:id="rId273" display="\\cmfp538\e$\USR"/>
    <hyperlink ref="A275" r:id="rId274" display="\\cmfp538\e$\USR"/>
    <hyperlink ref="A276" r:id="rId275" display="\\cmfp538\e$\USR"/>
    <hyperlink ref="A277" r:id="rId276" display="\\cmfp538\e$\USR"/>
    <hyperlink ref="A278" r:id="rId277" display="\\cmfp538\e$\USR"/>
    <hyperlink ref="A279" r:id="rId278" display="\\cmfp538\e$\USR"/>
    <hyperlink ref="A280" r:id="rId279" display="\\cmfp538\e$\USR"/>
    <hyperlink ref="A281" r:id="rId280" display="\\cmfp538\e$\USR"/>
    <hyperlink ref="A282" r:id="rId281" display="\\cmfp538\e$\USR"/>
    <hyperlink ref="A283" r:id="rId282" display="\\cmfp538\e$\USR"/>
    <hyperlink ref="A284" r:id="rId283" display="\\cmfp538\e$\USR"/>
    <hyperlink ref="A285" r:id="rId284" display="\\cmfp538\e$\USR"/>
    <hyperlink ref="A286" r:id="rId285" display="\\cmfp538\e$\USR"/>
    <hyperlink ref="A287" r:id="rId286" display="\\cmfp538\e$\USR"/>
    <hyperlink ref="A288" r:id="rId287" display="\\cmfp538\e$\USR"/>
    <hyperlink ref="A289" r:id="rId288" display="\\cmfp538\e$\USR"/>
    <hyperlink ref="A290" r:id="rId289" display="\\cmfp538\e$\USR"/>
    <hyperlink ref="A291" r:id="rId290" display="\\cmfp538\e$\USR"/>
    <hyperlink ref="A292" r:id="rId291" display="\\cmfp538\e$\USR"/>
    <hyperlink ref="A293" r:id="rId292" display="\\cmfp538\e$\USR"/>
    <hyperlink ref="A294" r:id="rId293" display="\\cmfp538\e$\USR"/>
    <hyperlink ref="A295" r:id="rId294" display="\\cmfp538\e$\USR"/>
    <hyperlink ref="A296" r:id="rId295" display="\\cmfp538\e$\USR"/>
    <hyperlink ref="A297" r:id="rId296" display="\\cmfp538\e$\USR"/>
    <hyperlink ref="A298" r:id="rId297" display="\\cmfp538\e$\USR"/>
    <hyperlink ref="A299" r:id="rId298" display="\\cmfp538\e$\USR"/>
    <hyperlink ref="A300" r:id="rId299" display="\\cmfp538\e$\USR"/>
    <hyperlink ref="A301" r:id="rId300" display="\\cmfp538\e$\USR"/>
    <hyperlink ref="A302" r:id="rId301" display="\\cmfp538\e$\USR"/>
    <hyperlink ref="A303" r:id="rId302" display="\\cmfp538\e$\USR"/>
    <hyperlink ref="A304" r:id="rId303" display="\\cmfp538\e$\USR"/>
    <hyperlink ref="A305" r:id="rId304" display="\\cmfp538\e$\USR"/>
    <hyperlink ref="A306" r:id="rId305" display="\\cmfp538\e$\USR"/>
    <hyperlink ref="A307" r:id="rId306" display="\\cmfp538\e$\USR"/>
    <hyperlink ref="A308" r:id="rId307" display="\\cmfp538\e$\USR"/>
    <hyperlink ref="A309" r:id="rId308" display="\\cmfp538\e$\USR"/>
    <hyperlink ref="A310" r:id="rId309" display="\\cmfp538\e$\USR"/>
    <hyperlink ref="A311" r:id="rId310" display="\\cmfp538\e$\USR"/>
    <hyperlink ref="A312" r:id="rId311" display="\\cmfp538\e$\USR"/>
    <hyperlink ref="A313" r:id="rId312" display="\\cmfp538\e$\USR"/>
    <hyperlink ref="A314" r:id="rId313" display="\\cmfp538\e$\USR"/>
    <hyperlink ref="A315" r:id="rId314" display="\\cmfp538\e$\USR"/>
    <hyperlink ref="A316" r:id="rId315" display="\\cmfp538\e$\USR"/>
    <hyperlink ref="A317" r:id="rId316" display="\\cmfp538\e$\USR"/>
    <hyperlink ref="A318" r:id="rId317" display="\\cmfp538\e$\USR"/>
    <hyperlink ref="A319" r:id="rId318" display="\\cmfp538\e$\USR"/>
    <hyperlink ref="A320" r:id="rId319" display="\\cmfp538\e$\USR"/>
    <hyperlink ref="A321" r:id="rId320" display="\\cmfp538\e$\USR"/>
    <hyperlink ref="A322" r:id="rId321" display="\\cmfp538\e$\USR"/>
    <hyperlink ref="A323" r:id="rId322" display="\\cmfp538\e$\USR"/>
    <hyperlink ref="A324" r:id="rId323" display="\\cmfp538\e$\USR"/>
    <hyperlink ref="A325" r:id="rId324" display="\\cmfp538\e$\USR"/>
    <hyperlink ref="A326" r:id="rId325" display="\\cmfp538\e$\USR"/>
    <hyperlink ref="A327" r:id="rId326" display="\\cmfp538\e$\USR"/>
    <hyperlink ref="A328" r:id="rId327" display="\\cmfp538\e$\USR"/>
    <hyperlink ref="A329" r:id="rId328" display="\\cmfp538\e$\USR"/>
    <hyperlink ref="A330" r:id="rId329" display="\\cmfp538\e$\USR"/>
    <hyperlink ref="A331" r:id="rId330" display="\\cmfp538\e$\USR"/>
    <hyperlink ref="A332" r:id="rId331" display="\\cmfp538\e$\USR"/>
    <hyperlink ref="A333" r:id="rId332" display="\\cmfp538\e$\USR"/>
    <hyperlink ref="A334" r:id="rId333" display="\\cmfp538\e$\USR"/>
    <hyperlink ref="A335" r:id="rId334" display="\\cmfp538\e$\USR"/>
    <hyperlink ref="A336" r:id="rId335" display="\\cmfp538\e$\USR"/>
    <hyperlink ref="A337" r:id="rId336" display="\\cmfp538\e$\USR"/>
    <hyperlink ref="A338" r:id="rId337" display="\\cmfp538\e$\USR"/>
    <hyperlink ref="A339" r:id="rId338" display="\\cmfp538\e$\USR"/>
    <hyperlink ref="A340" r:id="rId339" display="\\cmfp538\e$\USR"/>
    <hyperlink ref="A341" r:id="rId340" display="\\cmfp538\e$\USR"/>
    <hyperlink ref="A342" r:id="rId341" display="\\cmfp538\e$\USR"/>
    <hyperlink ref="A343" r:id="rId342" display="\\cmfp538\e$\USR"/>
    <hyperlink ref="A344" r:id="rId343" display="\\cmfp538\e$\USR"/>
    <hyperlink ref="A345" r:id="rId344" display="\\cmfp538\e$\USR"/>
    <hyperlink ref="A346" r:id="rId345" display="\\cmfp538\e$\USR"/>
    <hyperlink ref="A347" r:id="rId346" display="\\cmfp538\e$\USR"/>
    <hyperlink ref="A348" r:id="rId347" display="\\cmfp538\e$\USR"/>
    <hyperlink ref="A349" r:id="rId348" display="\\cmfp538\e$\USR"/>
    <hyperlink ref="A350" r:id="rId349" display="\\cmfp538\e$\USR"/>
    <hyperlink ref="A351" r:id="rId350" display="\\cmfp538\e$\USR"/>
    <hyperlink ref="A352" r:id="rId351" display="\\cmfp538\e$\USR"/>
    <hyperlink ref="A353" r:id="rId352" display="\\cmfp538\e$\USR"/>
    <hyperlink ref="A354" r:id="rId353" display="\\cmfp538\e$\USR"/>
    <hyperlink ref="A355" r:id="rId354" display="\\cmfp538\e$\USR"/>
    <hyperlink ref="A356" r:id="rId355" display="\\cmfp538\e$\USR"/>
    <hyperlink ref="A357" r:id="rId356" display="\\cmfp538\e$\USR"/>
    <hyperlink ref="A358" r:id="rId357" display="\\cmfp538\e$\USR"/>
    <hyperlink ref="A359" r:id="rId358" display="\\cmfp538\e$\USR"/>
    <hyperlink ref="A360" r:id="rId359" display="\\cmfp538\e$\USR"/>
    <hyperlink ref="A361" r:id="rId360" display="\\cmfp538\e$\USR"/>
    <hyperlink ref="A362" r:id="rId361" display="\\cmfp538\e$\USR"/>
    <hyperlink ref="A363" r:id="rId362" display="\\cmfp538\e$\USR"/>
    <hyperlink ref="A364" r:id="rId363" display="\\cmfp538\e$\USR"/>
    <hyperlink ref="A365" r:id="rId364" display="\\cmfp538\e$\USR"/>
    <hyperlink ref="A366" r:id="rId365" display="\\cmfp538\e$\USR"/>
    <hyperlink ref="A367" r:id="rId366" display="\\cmfp538\e$\USR"/>
    <hyperlink ref="A368" r:id="rId367" display="\\cmfp538\e$\USR"/>
    <hyperlink ref="A369" r:id="rId368" display="\\cmfp538\e$\USR"/>
    <hyperlink ref="A370" r:id="rId369" display="\\cmfp538\e$\USR"/>
    <hyperlink ref="A371" r:id="rId370" display="\\cmfp538\e$\USR"/>
    <hyperlink ref="A372" r:id="rId371" display="\\cmfp538\e$\USR"/>
    <hyperlink ref="A373" r:id="rId372" display="\\cmfp538\e$\USR"/>
    <hyperlink ref="A374" r:id="rId373" display="\\cmfp538\e$\USR"/>
    <hyperlink ref="A375" r:id="rId374" display="\\cmfp538\e$\USR"/>
    <hyperlink ref="A376" r:id="rId375" display="\\cmfp538\e$\USR"/>
    <hyperlink ref="A377" r:id="rId376" display="\\cmfp538\e$\USR"/>
    <hyperlink ref="A378" r:id="rId377" display="\\cmfp538\e$\USR"/>
    <hyperlink ref="A379" r:id="rId378" display="\\cmfp538\e$\USR"/>
    <hyperlink ref="A380" r:id="rId379" display="\\cmfp538\e$\USR"/>
    <hyperlink ref="A381" r:id="rId380" display="\\cmfp538\e$\USR"/>
    <hyperlink ref="A382" r:id="rId381" display="\\cmfp538\e$\USR"/>
    <hyperlink ref="A383" r:id="rId382" display="\\cmfp538\e$\USR"/>
    <hyperlink ref="A384" r:id="rId383" display="\\cmfp538\e$\USR"/>
    <hyperlink ref="A385" r:id="rId384" display="\\cmfp538\e$\USR"/>
    <hyperlink ref="A386" r:id="rId385" display="\\cmfp538\e$\USR"/>
    <hyperlink ref="A387" r:id="rId386" display="\\cmfp538\e$\USR"/>
    <hyperlink ref="A388" r:id="rId387" display="\\cmfp538\e$\USR"/>
    <hyperlink ref="A389" r:id="rId388" display="\\cmfp538\e$\USR"/>
    <hyperlink ref="A390" r:id="rId389" display="\\cmfp538\e$\USR"/>
    <hyperlink ref="A391" r:id="rId390" display="\\cmfp538\e$\USR"/>
    <hyperlink ref="A392" r:id="rId391" display="\\cmfp538\e$\USR"/>
    <hyperlink ref="A393" r:id="rId392" display="\\cmfp538\e$\USR"/>
    <hyperlink ref="A394" r:id="rId393" display="\\cmfp538\e$\USR"/>
    <hyperlink ref="A395" r:id="rId394" display="\\cmfp538\e$\USR"/>
    <hyperlink ref="A396" r:id="rId395" display="\\cmfp538\e$\USR"/>
    <hyperlink ref="A397" r:id="rId396" display="\\cmfp538\e$\USR"/>
    <hyperlink ref="A398" r:id="rId397" display="\\cmfp538\e$\USR"/>
    <hyperlink ref="A399" r:id="rId398" display="\\cmfp538\e$\USR"/>
    <hyperlink ref="A400" r:id="rId399" display="\\cmfp538\e$\USR"/>
    <hyperlink ref="A401" r:id="rId400" display="\\cmfp538\e$\USR"/>
    <hyperlink ref="A402" r:id="rId401" display="\\cmfp538\e$\USR"/>
    <hyperlink ref="A403" r:id="rId402" display="\\cmfp538\e$\USR"/>
    <hyperlink ref="A404" r:id="rId403" display="\\cmfp538\e$\USR"/>
    <hyperlink ref="A405" r:id="rId404" display="\\cmfp538\e$\USR"/>
    <hyperlink ref="A406" r:id="rId405" display="\\cmfp538\e$\USR"/>
    <hyperlink ref="A407" r:id="rId406" display="\\cmfp538\e$\USR"/>
    <hyperlink ref="A408" r:id="rId407" display="\\cmfp538\e$\USR"/>
    <hyperlink ref="A409" r:id="rId408" display="\\cmfp538\e$\USR"/>
    <hyperlink ref="A410" r:id="rId409" display="\\cmfp538\e$\USR"/>
    <hyperlink ref="A411" r:id="rId410" display="\\cmfp538\e$\USR"/>
    <hyperlink ref="A412" r:id="rId411" display="\\cmfp538\e$\USR"/>
    <hyperlink ref="A413" r:id="rId412" display="\\cmfp538\e$\USR"/>
    <hyperlink ref="A414" r:id="rId413" display="\\cmfp538\e$\USR"/>
    <hyperlink ref="A415" r:id="rId414" display="\\cmfp538\e$\USR"/>
    <hyperlink ref="A416" r:id="rId415" display="\\cmfp538\e$\USR"/>
    <hyperlink ref="A417" r:id="rId416" display="\\cmfp538\e$\USR"/>
    <hyperlink ref="A418" r:id="rId417" display="\\cmfp538\e$\USR"/>
    <hyperlink ref="A419" r:id="rId418" display="\\cmfp538\e$\USR"/>
    <hyperlink ref="A420" r:id="rId419" display="\\cmfp538\e$\USR"/>
    <hyperlink ref="A421" r:id="rId420" display="\\cmfp538\e$\USR"/>
    <hyperlink ref="A422" r:id="rId421" display="\\cmfp538\e$\USR"/>
    <hyperlink ref="A423" r:id="rId422" display="\\cmfp538\e$\USR"/>
    <hyperlink ref="A424" r:id="rId423" display="\\cmfp538\e$\USR"/>
    <hyperlink ref="A425" r:id="rId424" display="\\cmfp538\e$\USR"/>
    <hyperlink ref="A426" r:id="rId425" display="\\cmfp538\e$\USR"/>
    <hyperlink ref="A427" r:id="rId426" display="\\cmfp538\e$\USR"/>
    <hyperlink ref="A428" r:id="rId427" display="\\cmfp538\e$\USR"/>
    <hyperlink ref="A429" r:id="rId428" display="\\cmfp538\e$\USR"/>
    <hyperlink ref="A430" r:id="rId429" display="\\cmfp538\e$\USR"/>
    <hyperlink ref="A431" r:id="rId430" display="\\cmfp538\e$\USR"/>
    <hyperlink ref="A432" r:id="rId431" display="\\cmfp538\e$\USR"/>
    <hyperlink ref="A433" r:id="rId432" display="\\cmfp538\e$\USR"/>
    <hyperlink ref="A434" r:id="rId433" display="\\cmfp538\e$\USR"/>
    <hyperlink ref="A435" r:id="rId434" display="\\cmfp538\e$\USR"/>
    <hyperlink ref="A436" r:id="rId435" display="\\cmfp538\e$\USR"/>
    <hyperlink ref="A437" r:id="rId436" display="\\cmfp538\e$\USR"/>
    <hyperlink ref="A438" r:id="rId437" display="\\cmfp538\e$\USR"/>
    <hyperlink ref="A439" r:id="rId438" display="\\cmfp538\e$\USR"/>
    <hyperlink ref="A440" r:id="rId439" display="\\cmfp538\e$\USR"/>
    <hyperlink ref="A441" r:id="rId440" display="\\cmfp538\e$\USR"/>
    <hyperlink ref="A442" r:id="rId441" display="\\cmfp538\e$\USR"/>
    <hyperlink ref="A443" r:id="rId442" display="\\cmfp538\e$\USR"/>
    <hyperlink ref="A444" r:id="rId443" display="\\cmfp538\e$\USR"/>
    <hyperlink ref="A445" r:id="rId444" display="\\cmfp538\e$\USR"/>
    <hyperlink ref="A446" r:id="rId445" display="\\cmfp538\e$\USR"/>
    <hyperlink ref="A447" r:id="rId446" display="\\cmfp538\e$\USR"/>
    <hyperlink ref="A448" r:id="rId447" display="\\cmfp538\e$\USR"/>
    <hyperlink ref="A449" r:id="rId448" display="\\cmfp538\e$\USR"/>
    <hyperlink ref="A450" r:id="rId449" display="\\cmfp538\e$\USR"/>
    <hyperlink ref="A451" r:id="rId450" display="\\cmfp538\e$\USR"/>
    <hyperlink ref="A452" r:id="rId451" display="\\cmfp538\e$\USR"/>
    <hyperlink ref="A453" r:id="rId452" display="\\cmfp538\e$\USR"/>
    <hyperlink ref="A454" r:id="rId453" display="\\cmfp538\e$\USR"/>
    <hyperlink ref="A455" r:id="rId454" display="\\cmfp538\e$\USR"/>
    <hyperlink ref="A456" r:id="rId455" display="\\cmfp538\e$\USR"/>
    <hyperlink ref="A457" r:id="rId456" display="\\cmfp538\e$\USR"/>
    <hyperlink ref="A458" r:id="rId457" display="\\cmfp538\e$\USR"/>
    <hyperlink ref="A459" r:id="rId458" display="\\cmfp538\e$\USR"/>
    <hyperlink ref="A460" r:id="rId459" display="\\cmfp538\e$\USR"/>
    <hyperlink ref="A461" r:id="rId460" display="\\cmfp538\e$\USR"/>
    <hyperlink ref="A462" r:id="rId461" display="\\cmfp538\e$\USR"/>
    <hyperlink ref="A463" r:id="rId462" display="\\cmfp538\e$\USR"/>
    <hyperlink ref="A464" r:id="rId463" display="\\cmfp538\e$\USR"/>
    <hyperlink ref="A465" r:id="rId464" display="\\cmfp538\e$\USR"/>
    <hyperlink ref="A466" r:id="rId465" display="\\cmfp538\e$\USR"/>
    <hyperlink ref="A467" r:id="rId466" display="\\cmfp538\e$\USR"/>
    <hyperlink ref="A468" r:id="rId467" display="\\cmfp538\e$\USR"/>
    <hyperlink ref="A469" r:id="rId468" display="\\cmfp538\e$\USR"/>
    <hyperlink ref="A470" r:id="rId469" display="\\cmfp538\e$\USR"/>
    <hyperlink ref="A471" r:id="rId470" display="\\cmfp538\e$\USR"/>
    <hyperlink ref="A472" r:id="rId471" display="\\cmfp538\e$\USR"/>
    <hyperlink ref="A473" r:id="rId472" display="\\cmfp538\e$\USR"/>
    <hyperlink ref="A474" r:id="rId473" display="\\cmfp538\e$\USR"/>
    <hyperlink ref="A475" r:id="rId474" display="\\cmfp538\e$\USR"/>
    <hyperlink ref="A476" r:id="rId475" display="\\cmfp538\e$\USR"/>
    <hyperlink ref="A477" r:id="rId476" display="\\cmfp538\e$\USR"/>
    <hyperlink ref="A478" r:id="rId477" display="\\cmfp538\e$\USR"/>
    <hyperlink ref="A479" r:id="rId478" display="\\cmfp538\e$\USR"/>
    <hyperlink ref="A480" r:id="rId479" display="\\cmfp538\e$\USR"/>
    <hyperlink ref="A481" r:id="rId480" display="\\cmfp538\e$\USR"/>
    <hyperlink ref="A482" r:id="rId481" display="\\cmfp538\e$\USR"/>
    <hyperlink ref="A483" r:id="rId482" display="\\cmfp538\e$\USR"/>
    <hyperlink ref="A484" r:id="rId483" display="\\cmfp538\e$\USR"/>
    <hyperlink ref="A485" r:id="rId484" display="\\cmfp538\e$\USR"/>
    <hyperlink ref="A486" r:id="rId485" display="\\cmfp538\e$\USR"/>
    <hyperlink ref="A487" r:id="rId486" display="\\cmfp538\e$\USR"/>
    <hyperlink ref="A488" r:id="rId487" display="\\cmfp538\e$\USR"/>
    <hyperlink ref="A489" r:id="rId488" display="\\cmfp538\e$\USR"/>
    <hyperlink ref="A490" r:id="rId489" display="\\cmfp538\e$\USR"/>
    <hyperlink ref="A491" r:id="rId490" display="\\cmfp538\e$\USR"/>
    <hyperlink ref="A492" r:id="rId491" display="\\cmfp538\e$\USR"/>
    <hyperlink ref="A493" r:id="rId492" display="\\cmfp538\e$\USR"/>
    <hyperlink ref="A494" r:id="rId493" display="\\cmfp538\e$\USR"/>
    <hyperlink ref="A495" r:id="rId494" display="\\cmfp538\e$\USR"/>
    <hyperlink ref="A496" r:id="rId495" display="\\cmfp538\e$\USR"/>
    <hyperlink ref="A497" r:id="rId496" display="\\cmfp538\e$\USR"/>
    <hyperlink ref="A498" r:id="rId497" display="\\cmfp538\e$\USR"/>
    <hyperlink ref="A499" r:id="rId498" display="\\cmfp538\e$\USR"/>
    <hyperlink ref="A500" r:id="rId499" display="\\cmfp538\e$\USR"/>
    <hyperlink ref="A501" r:id="rId500" display="\\cmfp538\e$\USR"/>
    <hyperlink ref="A502" r:id="rId501" display="\\cmfp538\e$\USR"/>
    <hyperlink ref="A503" r:id="rId502" display="\\cmfp538\e$\USR"/>
    <hyperlink ref="A504" r:id="rId503" display="\\cmfp538\e$\USR"/>
    <hyperlink ref="A505" r:id="rId504" display="\\cmfp538\e$\USR"/>
    <hyperlink ref="A506" r:id="rId505" display="\\cmfp538\e$\USR"/>
    <hyperlink ref="A507" r:id="rId506" display="\\cmfp538\e$\USR"/>
    <hyperlink ref="A508" r:id="rId507" display="\\cmfp538\e$\USR"/>
    <hyperlink ref="A509" r:id="rId508" display="\\cmfp538\e$\USR"/>
    <hyperlink ref="A510" r:id="rId509" display="\\cmfp538\e$\USR"/>
    <hyperlink ref="A511" r:id="rId510" display="\\cmfp538\e$\USR"/>
    <hyperlink ref="A512" r:id="rId511" display="\\cmfp538\e$\USR"/>
    <hyperlink ref="A513" r:id="rId512" display="\\cmfp538\e$\USR"/>
    <hyperlink ref="A514" r:id="rId513" display="\\cmfp538\e$\USR"/>
    <hyperlink ref="A515" r:id="rId514" display="\\cmfp538\e$\USR"/>
    <hyperlink ref="A516" r:id="rId515" display="\\cmfp538\e$\USR"/>
    <hyperlink ref="A517" r:id="rId516" display="\\cmfp538\e$\USR"/>
    <hyperlink ref="A518" r:id="rId517" display="\\cmfp538\e$\USR"/>
    <hyperlink ref="A519" r:id="rId518" display="\\cmfp538\e$\USR"/>
    <hyperlink ref="A520" r:id="rId519" display="\\cmfp538\e$\USR"/>
    <hyperlink ref="A521" r:id="rId520" display="\\cmfp538\e$\USR"/>
    <hyperlink ref="A522" r:id="rId521" display="\\cmfp538\e$\USR"/>
    <hyperlink ref="A523" r:id="rId522" display="\\cmfp538\e$\USR"/>
    <hyperlink ref="A524" r:id="rId523" display="\\cmfp538\e$\USR"/>
    <hyperlink ref="A525" r:id="rId524" display="\\cmfp538\e$\USR"/>
    <hyperlink ref="A526" r:id="rId525" display="\\cmfp538\e$\USR"/>
    <hyperlink ref="A527" r:id="rId526" display="\\cmfp538\e$\USR"/>
    <hyperlink ref="A528" r:id="rId527" display="\\cmfp538\e$\USR"/>
    <hyperlink ref="A529" r:id="rId528" display="\\cmfp538\e$\USR"/>
    <hyperlink ref="A530" r:id="rId529" display="\\cmfp538\e$\USR"/>
    <hyperlink ref="A531" r:id="rId530" display="\\cmfp538\e$\USR"/>
    <hyperlink ref="A532" r:id="rId531" display="\\cmfp538\e$\USR"/>
    <hyperlink ref="A533" r:id="rId532" display="\\cmfp538\e$\USR"/>
    <hyperlink ref="A534" r:id="rId533" display="\\cmfp538\e$\USR"/>
    <hyperlink ref="A535" r:id="rId534" display="\\cmfp538\e$\USR"/>
    <hyperlink ref="A536" r:id="rId535" display="\\cmfp538\e$\USR"/>
    <hyperlink ref="A537" r:id="rId536" display="\\cmfp538\e$\USR"/>
    <hyperlink ref="A538" r:id="rId537" display="\\cmfp538\e$\USR"/>
    <hyperlink ref="A539" r:id="rId538" display="\\cmfp538\e$\USR"/>
    <hyperlink ref="A540" r:id="rId539" display="\\cmfp538\e$\USR"/>
    <hyperlink ref="A541" r:id="rId540" display="\\cmfp538\e$\USR"/>
    <hyperlink ref="A542" r:id="rId541" display="\\cmfp538\e$\USR"/>
    <hyperlink ref="A543" r:id="rId542" display="\\cmfp538\e$\USR"/>
    <hyperlink ref="A544" r:id="rId543" display="\\cmfp538\e$\USR"/>
    <hyperlink ref="A545" r:id="rId544" display="\\cmfp538\e$\USR"/>
    <hyperlink ref="A546" r:id="rId545" display="\\cmfp538\e$\USR"/>
    <hyperlink ref="A547" r:id="rId546" display="\\cmfp538\e$\USR"/>
    <hyperlink ref="A548" r:id="rId547" display="\\cmfp538\e$\USR"/>
    <hyperlink ref="A549" r:id="rId548" display="\\cmfp538\e$\USR"/>
    <hyperlink ref="A550" r:id="rId549" display="\\cmfp538\e$\USR"/>
    <hyperlink ref="A551" r:id="rId550" display="\\cmfp538\e$\USR"/>
    <hyperlink ref="A552" r:id="rId551" display="\\cmfp538\e$\USR"/>
    <hyperlink ref="A553" r:id="rId552" display="\\cmfp538\e$\USR"/>
    <hyperlink ref="A554" r:id="rId553" display="\\cmfp538\e$\USR"/>
    <hyperlink ref="A555" r:id="rId554" display="\\cmfp538\e$\USR"/>
    <hyperlink ref="A556" r:id="rId555" display="\\cmfp538\e$\USR"/>
    <hyperlink ref="A557" r:id="rId556" display="\\cmfp538\e$\USR"/>
    <hyperlink ref="A558" r:id="rId557" display="\\cmfp538\e$\USR"/>
    <hyperlink ref="A559" r:id="rId558" display="\\cmfp538\e$\USR"/>
    <hyperlink ref="A560" r:id="rId559" display="\\cmfp538\e$\USR"/>
    <hyperlink ref="A561" r:id="rId560" display="\\cmfp538\e$\USR"/>
    <hyperlink ref="A562" r:id="rId561" display="\\cmfp538\e$\USR"/>
    <hyperlink ref="A563" r:id="rId562" display="\\cmfp538\e$\USR"/>
    <hyperlink ref="A564" r:id="rId563" display="\\cmfp538\e$\USR"/>
    <hyperlink ref="A565" r:id="rId564" display="\\cmfp538\e$\USR"/>
    <hyperlink ref="A566" r:id="rId565" display="\\cmfp538\e$\USR"/>
    <hyperlink ref="A567" r:id="rId566" display="\\cmfp538\e$\USR"/>
    <hyperlink ref="A568" r:id="rId567" display="\\cmfp538\e$\USR"/>
    <hyperlink ref="A569" r:id="rId568" display="\\cmfp538\e$\USR"/>
    <hyperlink ref="A570" r:id="rId569" display="\\cmfp538\e$\USR"/>
    <hyperlink ref="A571" r:id="rId570" display="\\cmfp538\e$\USR"/>
    <hyperlink ref="A572" r:id="rId571" display="\\cmfp538\e$\USR"/>
    <hyperlink ref="A573" r:id="rId572" display="\\cmfp538\e$\USR"/>
    <hyperlink ref="A574" r:id="rId573" display="\\cmfp538\e$\USR"/>
    <hyperlink ref="A575" r:id="rId574" display="\\cmfp538\e$\USR"/>
    <hyperlink ref="A576" r:id="rId575" display="\\cmfp538\e$\USR"/>
    <hyperlink ref="A577" r:id="rId576" display="\\cmfp538\e$\USR"/>
    <hyperlink ref="A578" r:id="rId577" display="\\cmfp538\e$\USR"/>
    <hyperlink ref="A579" r:id="rId578" display="\\cmfp538\e$\USR"/>
    <hyperlink ref="A580" r:id="rId579" display="\\cmfp538\e$\USR"/>
    <hyperlink ref="A581" r:id="rId580" display="\\cmfp538\e$\USR"/>
    <hyperlink ref="A582" r:id="rId581" display="\\cmfp538\e$\USR"/>
    <hyperlink ref="A583" r:id="rId582" display="\\cmfp538\e$\USR"/>
    <hyperlink ref="A584" r:id="rId583" display="\\cmfp538\e$\USR"/>
    <hyperlink ref="A585" r:id="rId584" display="\\cmfp538\e$\USR"/>
    <hyperlink ref="A586" r:id="rId585" display="\\cmfp538\e$\USR"/>
    <hyperlink ref="A587" r:id="rId586" display="\\cmfp538\e$\USR"/>
    <hyperlink ref="A588" r:id="rId587" display="\\cmfp538\e$\USR"/>
    <hyperlink ref="A589" r:id="rId588" display="\\cmfp538\e$\USR"/>
    <hyperlink ref="A590" r:id="rId589" display="\\cmfp538\e$\USR"/>
    <hyperlink ref="A591" r:id="rId590" display="\\cmfp538\e$\USR"/>
    <hyperlink ref="A592" r:id="rId591" display="\\cmfp538\e$\USR"/>
    <hyperlink ref="A593" r:id="rId592" display="\\cmfp538\e$\USR"/>
    <hyperlink ref="A594" r:id="rId593" display="\\cmfp538\e$\USR"/>
    <hyperlink ref="A595" r:id="rId594" display="\\cmfp538\e$\USR"/>
    <hyperlink ref="A596" r:id="rId595" display="\\cmfp538\e$\USR"/>
    <hyperlink ref="A597" r:id="rId596" display="\\cmfp538\e$\USR"/>
    <hyperlink ref="A598" r:id="rId597" display="\\cmfp538\e$\USR"/>
    <hyperlink ref="A599" r:id="rId598" display="\\cmfp538\e$\USR"/>
    <hyperlink ref="A600" r:id="rId599" display="\\cmfp538\e$\USR"/>
    <hyperlink ref="A601" r:id="rId600" display="\\cmfp538\e$\USR"/>
    <hyperlink ref="A602" r:id="rId601" display="\\cmfp538\e$\USR"/>
    <hyperlink ref="A603" r:id="rId602" display="\\cmfp538\e$\USR"/>
    <hyperlink ref="A604" r:id="rId603" display="\\cmfp538\e$\USR"/>
    <hyperlink ref="A605" r:id="rId604" display="\\cmfp538\e$\USR"/>
    <hyperlink ref="A606" r:id="rId605" display="\\cmfp538\e$\USR"/>
    <hyperlink ref="A607" r:id="rId606" display="\\cmfp538\e$\USR"/>
    <hyperlink ref="A608" r:id="rId607" display="\\cmfp538\e$\USR"/>
    <hyperlink ref="A609" r:id="rId608" display="\\cmfp538\e$\USR"/>
    <hyperlink ref="A610" r:id="rId609" display="\\cmfp538\e$\USR"/>
    <hyperlink ref="A611" r:id="rId610" display="\\cmfp538\e$\USR"/>
    <hyperlink ref="A612" r:id="rId611" display="\\cmfp538\e$\USR"/>
    <hyperlink ref="A613" r:id="rId612" display="\\cmfp538\e$\USR"/>
    <hyperlink ref="A614" r:id="rId613" display="\\cmfp538\e$\USR"/>
    <hyperlink ref="A615" r:id="rId614" display="\\cmfp538\e$\USR"/>
    <hyperlink ref="A616" r:id="rId615" display="\\cmfp538\e$\USR"/>
    <hyperlink ref="A617" r:id="rId616" display="\\cmfp538\e$\USR"/>
    <hyperlink ref="A618" r:id="rId617" display="\\cmfp538\e$\USR"/>
    <hyperlink ref="A619" r:id="rId618" display="\\cmfp538\e$\USR"/>
    <hyperlink ref="A620" r:id="rId619" display="\\cmfp538\e$\USR"/>
    <hyperlink ref="A621" r:id="rId620" display="\\cmfp538\e$\USR"/>
    <hyperlink ref="A622" r:id="rId621" display="\\cmfp538\e$\USR"/>
    <hyperlink ref="A623" r:id="rId622" display="\\cmfp538\e$\USR"/>
    <hyperlink ref="A624" r:id="rId623" display="\\cmfp538\e$\USR"/>
    <hyperlink ref="A625" r:id="rId624" display="\\cmfp538\e$\USR"/>
    <hyperlink ref="A626" r:id="rId625" display="\\cmfp538\e$\USR"/>
    <hyperlink ref="A627" r:id="rId626" display="\\cmfp538\e$\USR"/>
    <hyperlink ref="A628" r:id="rId627" display="\\cmfp538\e$\USR"/>
    <hyperlink ref="A629" r:id="rId628" display="\\cmfp538\e$\USR"/>
    <hyperlink ref="A630" r:id="rId629" display="\\cmfp538\e$\USR"/>
    <hyperlink ref="A631" r:id="rId630" display="\\cmfp538\e$\USR"/>
    <hyperlink ref="A632" r:id="rId631" display="\\cmfp538\e$\USR"/>
    <hyperlink ref="A633" r:id="rId632" display="\\cmfp538\e$\USR"/>
    <hyperlink ref="A634" r:id="rId633" display="\\cmfp538\e$\USR"/>
    <hyperlink ref="A635" r:id="rId634" display="\\cmfp538\e$\USR"/>
    <hyperlink ref="A636" r:id="rId635" display="\\cmfp538\e$\USR"/>
    <hyperlink ref="A637" r:id="rId636" display="\\cmfp538\e$\USR"/>
    <hyperlink ref="A638" r:id="rId637" display="\\cmfp538\e$\USR"/>
    <hyperlink ref="A639" r:id="rId638" display="\\cmfp538\e$\USR"/>
    <hyperlink ref="A640" r:id="rId639" display="\\cmfp538\e$\USR"/>
    <hyperlink ref="A641" r:id="rId640" display="\\cmfp538\e$\USR"/>
    <hyperlink ref="A642" r:id="rId641" display="\\cmfp538\e$\USR"/>
    <hyperlink ref="A643" r:id="rId642" display="\\cmfp538\e$\USR"/>
    <hyperlink ref="A644" r:id="rId643" display="\\cmfp538\e$\USR"/>
    <hyperlink ref="A645" r:id="rId644" display="\\cmfp538\e$\USR"/>
    <hyperlink ref="A646" r:id="rId645" display="\\cmfp538\e$\USR"/>
    <hyperlink ref="A647" r:id="rId646" display="\\cmfp538\e$\USR"/>
    <hyperlink ref="A648" r:id="rId647" display="\\cmfp538\e$\USR"/>
    <hyperlink ref="A649" r:id="rId648" display="\\cmfp538\e$\USR"/>
    <hyperlink ref="A650" r:id="rId649" display="\\cmfp538\e$\USR"/>
    <hyperlink ref="A651" r:id="rId650" display="\\cmfp538\e$\USR"/>
    <hyperlink ref="A652" r:id="rId651" display="\\cmfp538\e$\USR"/>
    <hyperlink ref="A653" r:id="rId652" display="\\cmfp538\e$\USR"/>
    <hyperlink ref="A654" r:id="rId653" display="\\cmfp538\e$\USR"/>
    <hyperlink ref="A655" r:id="rId654" display="\\cmfp538\e$\USR"/>
    <hyperlink ref="A656" r:id="rId655" display="\\cmfp538\e$\USR"/>
    <hyperlink ref="A657" r:id="rId656" display="\\cmfp538\e$\USR"/>
    <hyperlink ref="A658" r:id="rId657" display="\\cmfp538\e$\USR"/>
    <hyperlink ref="A659" r:id="rId658" display="\\cmfp538\e$\USR"/>
    <hyperlink ref="A660" r:id="rId659" display="\\cmfp538\e$\USR"/>
    <hyperlink ref="A661" r:id="rId660" display="\\cmfp538\e$\USR"/>
    <hyperlink ref="A662" r:id="rId661" display="\\cmfp538\e$\USR"/>
    <hyperlink ref="A663" r:id="rId662" display="\\cmfp538\e$\USR"/>
    <hyperlink ref="A664" r:id="rId663" display="\\cmfp538\e$\USR"/>
    <hyperlink ref="A665" r:id="rId664" display="\\cmfp538\e$\USR"/>
    <hyperlink ref="A666" r:id="rId665" display="\\cmfp538\e$\USR"/>
    <hyperlink ref="A667" r:id="rId666" display="\\cmfp538\e$\USR"/>
    <hyperlink ref="A668" r:id="rId667" display="\\cmfp538\e$\USR"/>
    <hyperlink ref="A669" r:id="rId668" display="\\cmfp538\e$\USR"/>
    <hyperlink ref="A670" r:id="rId669" display="\\cmfp538\e$\USR"/>
    <hyperlink ref="A671" r:id="rId670" display="\\cmfp538\e$\USR"/>
    <hyperlink ref="A672" r:id="rId671" display="\\cmfp538\e$\USR"/>
    <hyperlink ref="A673" r:id="rId672" display="\\cmfp538\e$\USR"/>
    <hyperlink ref="A674" r:id="rId673" display="\\cmfp538\e$\USR"/>
    <hyperlink ref="A675" r:id="rId674" display="\\cmfp538\e$\USR"/>
    <hyperlink ref="A676" r:id="rId675" display="\\cmfp538\e$\USR"/>
    <hyperlink ref="A677" r:id="rId676" display="\\cmfp538\e$\USR"/>
    <hyperlink ref="A678" r:id="rId677" display="\\cmfp538\e$\USR"/>
    <hyperlink ref="A679" r:id="rId678" display="\\cmfp538\e$\USR"/>
    <hyperlink ref="A680" r:id="rId679" display="\\cmfp538\e$\USR"/>
    <hyperlink ref="A681" r:id="rId680" display="\\cmfp538\e$\USR"/>
    <hyperlink ref="A682" r:id="rId681" display="\\cmfp538\e$\USR"/>
    <hyperlink ref="A683" r:id="rId682" display="\\cmfp538\e$\USR"/>
    <hyperlink ref="A684" r:id="rId683" display="\\cmfp538\e$\USR"/>
    <hyperlink ref="A685" r:id="rId684" display="\\cmfp538\e$\USR"/>
    <hyperlink ref="A686" r:id="rId685" display="\\cmfp538\e$\USR"/>
    <hyperlink ref="A687" r:id="rId686" display="\\cmfp538\e$\USR"/>
    <hyperlink ref="A688" r:id="rId687" display="\\cmfp538\e$\USR"/>
    <hyperlink ref="A689" r:id="rId688" display="\\cmfp538\e$\USR"/>
    <hyperlink ref="A690" r:id="rId689" display="\\cmfp538\e$\USR"/>
    <hyperlink ref="A691" r:id="rId690" display="\\cmfp538\e$\USR"/>
    <hyperlink ref="A692" r:id="rId691" display="\\cmfp538\e$\USR"/>
    <hyperlink ref="A693" r:id="rId692" display="\\cmfp538\e$\USR"/>
    <hyperlink ref="A694" r:id="rId693" display="\\cmfp538\e$\USR"/>
    <hyperlink ref="A695" r:id="rId694" display="\\cmfp538\e$\USR"/>
    <hyperlink ref="A696" r:id="rId695" display="\\cmfp538\e$\USR"/>
    <hyperlink ref="A697" r:id="rId696" display="\\cmfp538\e$\USR"/>
    <hyperlink ref="A698" r:id="rId697" display="\\cmfp538\e$\USR"/>
    <hyperlink ref="A699" r:id="rId698" display="\\cmfp538\e$\USR"/>
    <hyperlink ref="A700" r:id="rId699" display="\\cmfp538\e$\USR"/>
    <hyperlink ref="A701" r:id="rId700" display="\\cmfp538\e$\USR"/>
    <hyperlink ref="A702" r:id="rId701" display="\\cmfp538\e$\USR"/>
    <hyperlink ref="A703" r:id="rId702" display="\\cmfp538\e$\USR"/>
    <hyperlink ref="A704" r:id="rId703" display="\\cmfp538\e$\USR"/>
    <hyperlink ref="A705" r:id="rId704" display="\\cmfp538\e$\USR"/>
    <hyperlink ref="A706" r:id="rId705" display="\\cmfp538\e$\USR"/>
    <hyperlink ref="A707" r:id="rId706" display="\\cmfp538\e$\USR"/>
    <hyperlink ref="A708" r:id="rId707" display="\\cmfp538\e$\USR"/>
    <hyperlink ref="A709" r:id="rId708" display="\\cmfp538\e$\USR"/>
    <hyperlink ref="A710" r:id="rId709" display="\\cmfp538\e$\USR"/>
    <hyperlink ref="A711" r:id="rId710" display="\\cmfp538\e$\USR"/>
    <hyperlink ref="A712" r:id="rId711" display="\\cmfp538\e$\USR"/>
    <hyperlink ref="A713" r:id="rId712" display="\\cmfp538\e$\USR"/>
    <hyperlink ref="A714" r:id="rId713" display="\\cmfp538\e$\USR"/>
    <hyperlink ref="A715" r:id="rId714" display="\\cmfp538\e$\USR"/>
    <hyperlink ref="A716" r:id="rId715" display="\\cmfp538\e$\USR"/>
    <hyperlink ref="A717" r:id="rId716" display="\\cmfp538\e$\USR"/>
    <hyperlink ref="A718" r:id="rId717" display="\\cmfp538\e$\USR"/>
    <hyperlink ref="A719" r:id="rId718" display="\\cmfp538\e$\USR"/>
    <hyperlink ref="A720" r:id="rId719" display="\\cmfp538\e$\USR"/>
    <hyperlink ref="A721" r:id="rId720" display="\\cmfp538\e$\USR"/>
    <hyperlink ref="A722" r:id="rId721" display="\\cmfp538\e$\USR"/>
    <hyperlink ref="A723" r:id="rId722" display="\\cmfp538\e$\USR"/>
    <hyperlink ref="A724" r:id="rId723" display="\\cmfp538\e$\USR"/>
    <hyperlink ref="A725" r:id="rId724" display="\\cmfp538\e$\USR"/>
    <hyperlink ref="A726" r:id="rId725" display="\\cmfp538\e$\USR"/>
    <hyperlink ref="A727" r:id="rId726" display="\\cmfp538\e$\USR"/>
    <hyperlink ref="A728" r:id="rId727" display="\\cmfp538\e$\USR"/>
    <hyperlink ref="A729" r:id="rId728" display="\\cmfp538\e$\USR"/>
    <hyperlink ref="A730" r:id="rId729" display="\\cmfp538\e$\USR"/>
    <hyperlink ref="A731" r:id="rId730" display="\\cmfp538\e$\USR"/>
    <hyperlink ref="A732" r:id="rId731" display="\\cmfp538\e$\USR"/>
    <hyperlink ref="A733" r:id="rId732" display="\\cmfp538\e$\USR"/>
    <hyperlink ref="A734" r:id="rId733" display="\\cmfp538\e$\USR"/>
    <hyperlink ref="A735" r:id="rId734" display="\\cmfp538\e$\USR"/>
    <hyperlink ref="A736" r:id="rId735" display="\\cmfp538\e$\USR"/>
    <hyperlink ref="A737" r:id="rId736" display="\\cmfp538\e$\USR"/>
    <hyperlink ref="A738" r:id="rId737" display="\\cmfp538\e$\USR"/>
    <hyperlink ref="A739" r:id="rId738" display="\\cmfp538\e$\USR"/>
    <hyperlink ref="A740" r:id="rId739" display="\\cmfp538\e$\USR"/>
    <hyperlink ref="A741" r:id="rId740" display="\\cmfp538\e$\USR"/>
    <hyperlink ref="A742" r:id="rId741" display="\\cmfp538\e$\USR"/>
    <hyperlink ref="A743" r:id="rId742" display="\\cmfp538\e$\USR"/>
    <hyperlink ref="A744" r:id="rId743" display="\\cmfp538\e$\USR"/>
    <hyperlink ref="A745" r:id="rId744" display="\\cmfp538\e$\USR"/>
    <hyperlink ref="A746" r:id="rId745" display="\\cmfp538\e$\USR"/>
    <hyperlink ref="A747" r:id="rId746" display="\\cmfp538\e$\USR"/>
    <hyperlink ref="A748" r:id="rId747" display="\\cmfp538\e$\USR"/>
    <hyperlink ref="A749" r:id="rId748" display="\\cmfp538\e$\USR"/>
    <hyperlink ref="A750" r:id="rId749" display="\\cmfp538\e$\USR"/>
    <hyperlink ref="A751" r:id="rId750" display="\\cmfp538\e$\USR"/>
    <hyperlink ref="A752" r:id="rId751" display="\\cmfp538\e$\USR"/>
    <hyperlink ref="A753" r:id="rId752" display="\\cmfp538\e$\USR"/>
    <hyperlink ref="A754" r:id="rId753" display="\\cmfp538\e$\USR"/>
    <hyperlink ref="A755" r:id="rId754" display="\\cmfp538\e$\USR"/>
    <hyperlink ref="A756" r:id="rId755" display="\\cmfp538\e$\USR"/>
    <hyperlink ref="A757" r:id="rId756" display="\\cmfp538\e$\USR"/>
    <hyperlink ref="A758" r:id="rId757" display="\\cmfp538\e$\USR"/>
    <hyperlink ref="A759" r:id="rId758" display="\\cmfp538\e$\USR"/>
    <hyperlink ref="A760" r:id="rId759" display="\\cmfp538\e$\USR"/>
    <hyperlink ref="A761" r:id="rId760" display="\\cmfp538\e$\USR"/>
    <hyperlink ref="A762" r:id="rId761" display="\\cmfp538\e$\USR"/>
    <hyperlink ref="A763" r:id="rId762" display="\\cmfp538\e$\USR"/>
    <hyperlink ref="A764" r:id="rId763" display="\\cmfp538\e$\USR"/>
    <hyperlink ref="A765" r:id="rId764" display="\\cmfp538\e$\USR"/>
    <hyperlink ref="A766" r:id="rId765" display="\\cmfp538\e$\USR"/>
    <hyperlink ref="A767" r:id="rId766" display="\\cmfp538\e$\USR"/>
    <hyperlink ref="A768" r:id="rId767" display="\\cmfp538\e$\USR"/>
    <hyperlink ref="A769" r:id="rId768" display="\\cmfp538\e$\USR"/>
    <hyperlink ref="A770" r:id="rId769" display="\\cmfp538\e$\USR"/>
    <hyperlink ref="A771" r:id="rId770" display="\\cmfp538\e$\USR"/>
    <hyperlink ref="A772" r:id="rId771" display="\\cmfp538\e$\USR"/>
    <hyperlink ref="A773" r:id="rId772" display="\\cmfp538\e$\USR"/>
    <hyperlink ref="A774" r:id="rId773" display="\\cmfp538\e$\USR"/>
    <hyperlink ref="A775" r:id="rId774" display="\\cmfp538\e$\USR"/>
    <hyperlink ref="A776" r:id="rId775" display="\\cmfp538\e$\USR"/>
    <hyperlink ref="A777" r:id="rId776" display="\\cmfp538\e$\USR"/>
    <hyperlink ref="A778" r:id="rId777" display="\\cmfp538\e$\USR"/>
    <hyperlink ref="A779" r:id="rId778" display="\\cmfp538\e$\USR"/>
    <hyperlink ref="A780" r:id="rId779" display="\\cmfp538\e$\USR"/>
    <hyperlink ref="A781" r:id="rId780" display="\\cmfp538\e$\USR"/>
    <hyperlink ref="A782" r:id="rId781" display="\\cmfp538\e$\USR"/>
    <hyperlink ref="A783" r:id="rId782" display="\\cmfp538\e$\USR"/>
    <hyperlink ref="A784" r:id="rId783" display="\\cmfp538\e$\USR"/>
    <hyperlink ref="A785" r:id="rId784" display="\\cmfp538\e$\USR"/>
    <hyperlink ref="A786" r:id="rId785" display="\\cmfp538\e$\USR"/>
    <hyperlink ref="A787" r:id="rId786" display="\\cmfp538\e$\USR"/>
    <hyperlink ref="A788" r:id="rId787" display="\\cmfp538\e$\USR"/>
    <hyperlink ref="A789" r:id="rId788" display="\\cmfp538\e$\USR"/>
    <hyperlink ref="A790" r:id="rId789" display="\\cmfp538\e$\USR"/>
    <hyperlink ref="A791" r:id="rId790" display="\\cmfp538\e$\USR"/>
    <hyperlink ref="A792" r:id="rId791" display="\\cmfp538\e$\USR"/>
    <hyperlink ref="A793" r:id="rId792" display="\\cmfp538\e$\USR"/>
    <hyperlink ref="A794" r:id="rId793" display="\\cmfp538\e$\USR"/>
    <hyperlink ref="A795" r:id="rId794" display="\\cmfp538\e$\USR"/>
    <hyperlink ref="A796" r:id="rId795" display="\\cmfp538\e$\USR"/>
    <hyperlink ref="A797" r:id="rId796" display="\\cmfp538\e$\USR"/>
    <hyperlink ref="A798" r:id="rId797" display="\\cmfp538\e$\USR"/>
    <hyperlink ref="A799" r:id="rId798" display="\\cmfp538\e$\USR"/>
    <hyperlink ref="A800" r:id="rId799" display="\\cmfp538\e$\USR"/>
    <hyperlink ref="A801" r:id="rId800" display="\\cmfp538\e$\USR"/>
    <hyperlink ref="A802" r:id="rId801" display="\\cmfp538\e$\USR"/>
    <hyperlink ref="A803" r:id="rId802" display="\\cmfp538\e$\USR"/>
    <hyperlink ref="A804" r:id="rId803" display="\\cmfp538\e$\USR"/>
    <hyperlink ref="A805" r:id="rId804" display="\\cmfp538\e$\USR"/>
    <hyperlink ref="A806" r:id="rId805" display="\\cmfp538\e$\USR"/>
    <hyperlink ref="A807" r:id="rId806" display="\\cmfp538\e$\USR"/>
    <hyperlink ref="A808" r:id="rId807" display="\\cmfp538\e$\USR"/>
    <hyperlink ref="A809" r:id="rId808" display="\\cmfp538\e$\USR"/>
    <hyperlink ref="A810" r:id="rId809" display="\\cmfp538\e$\USR"/>
    <hyperlink ref="A811" r:id="rId810" display="\\cmfp538\e$\USR"/>
    <hyperlink ref="A812" r:id="rId811" display="\\cmfp538\e$\USR"/>
    <hyperlink ref="A813" r:id="rId812" display="\\cmfp538\e$\USR"/>
    <hyperlink ref="A814" r:id="rId813" display="\\cmfp538\e$\USR"/>
    <hyperlink ref="A815" r:id="rId814" display="\\cmfp538\e$\USR"/>
    <hyperlink ref="A816" r:id="rId815" display="\\cmfp538\e$\USR"/>
    <hyperlink ref="A817" r:id="rId816" display="\\cmfp538\e$\USR"/>
    <hyperlink ref="A818" r:id="rId817" display="\\cmfp538\e$\USR"/>
    <hyperlink ref="A819" r:id="rId818" display="\\cmfp538\e$\USR"/>
    <hyperlink ref="A820" r:id="rId819" display="\\cmfp538\e$\USR"/>
    <hyperlink ref="A821" r:id="rId820" display="\\cmfp538\e$\USR"/>
    <hyperlink ref="A822" r:id="rId821" display="\\cmfp538\e$\USR"/>
    <hyperlink ref="A823" r:id="rId822" display="\\cmfp538\e$\USR"/>
    <hyperlink ref="A824" r:id="rId823" display="\\cmfp538\e$\USR"/>
    <hyperlink ref="A825" r:id="rId824" display="\\cmfp538\e$\USR"/>
    <hyperlink ref="A826" r:id="rId825" display="\\cmfp538\e$\USR"/>
    <hyperlink ref="A827" r:id="rId826" display="\\cmfp538\e$\USR"/>
    <hyperlink ref="A828" r:id="rId827" display="\\cmfp538\e$\USR"/>
    <hyperlink ref="A829" r:id="rId828" display="\\cmfp538\e$\USR"/>
    <hyperlink ref="A830" r:id="rId829" display="\\cmfp538\e$\USR"/>
    <hyperlink ref="A831" r:id="rId830" display="\\cmfp538\e$\USR"/>
    <hyperlink ref="A832" r:id="rId831" display="\\cmfp538\e$\USR"/>
    <hyperlink ref="A833" r:id="rId832" display="\\cmfp538\e$\USR"/>
    <hyperlink ref="A834" r:id="rId833" display="\\cmfp538\e$\USR"/>
    <hyperlink ref="A835" r:id="rId834" display="\\cmfp538\e$\USR"/>
    <hyperlink ref="A836" r:id="rId835" display="\\cmfp538\e$\USR"/>
    <hyperlink ref="A837" r:id="rId836" display="\\cmfp538\e$\USR"/>
    <hyperlink ref="A838" r:id="rId837" display="\\cmfp538\e$\USR"/>
    <hyperlink ref="A839" r:id="rId838" display="\\cmfp538\e$\USR"/>
    <hyperlink ref="A840" r:id="rId839" display="\\cmfp538\e$\USR"/>
    <hyperlink ref="A841" r:id="rId840" display="\\cmfp538\e$\USR"/>
    <hyperlink ref="A842" r:id="rId841" display="\\cmfp538\e$\USR"/>
    <hyperlink ref="A843" r:id="rId842" display="\\cmfp538\e$\USR"/>
    <hyperlink ref="A844" r:id="rId843" display="\\cmfp538\e$\USR"/>
    <hyperlink ref="A845" r:id="rId844" display="\\cmfp538\e$\USR"/>
    <hyperlink ref="A846" r:id="rId845" display="\\cmfp538\e$\USR"/>
    <hyperlink ref="A847" r:id="rId846" display="\\cmfp538\e$\USR"/>
    <hyperlink ref="A848" r:id="rId847" display="\\cmfp538\e$\USR"/>
    <hyperlink ref="A849" r:id="rId848" display="\\cmfp538\e$\USR"/>
    <hyperlink ref="A850" r:id="rId849" display="\\cmfp538\e$\USR"/>
    <hyperlink ref="A851" r:id="rId850" display="\\cmfp538\e$\USR"/>
    <hyperlink ref="A852" r:id="rId851" display="\\cmfp538\e$\USR"/>
    <hyperlink ref="A853" r:id="rId852" display="\\cmfp538\e$\USR"/>
    <hyperlink ref="A854" r:id="rId853" display="\\cmfp538\e$\USR"/>
    <hyperlink ref="A855" r:id="rId854" display="\\cmfp538\e$\USR"/>
    <hyperlink ref="A856" r:id="rId855" display="\\cmfp538\e$\USR"/>
    <hyperlink ref="A857" r:id="rId856" display="\\cmfp538\e$\USR"/>
    <hyperlink ref="A858" r:id="rId857" display="\\cmfp538\e$\USR"/>
    <hyperlink ref="A859" r:id="rId858" display="\\cmfp538\e$\USR"/>
    <hyperlink ref="A860" r:id="rId859" display="\\cmfp538\e$\USR"/>
    <hyperlink ref="A861" r:id="rId860" display="\\cmfp538\e$\USR"/>
    <hyperlink ref="A862" r:id="rId861" display="\\cmfp538\e$\USR"/>
    <hyperlink ref="A863" r:id="rId862" display="\\cmfp538\e$\USR"/>
    <hyperlink ref="A864" r:id="rId863" display="\\cmfp538\e$\USR"/>
    <hyperlink ref="A865" r:id="rId864" display="\\cmfp538\e$\USR"/>
    <hyperlink ref="A866" r:id="rId865" display="\\cmfp538\e$\USR"/>
    <hyperlink ref="A867" r:id="rId866" display="\\cmfp538\e$\USR"/>
    <hyperlink ref="A868" r:id="rId867" display="\\cmfp538\e$\USR"/>
    <hyperlink ref="A869" r:id="rId868" display="\\cmfp538\e$\USR"/>
    <hyperlink ref="A870" r:id="rId869" display="\\cmfp538\e$\USR"/>
    <hyperlink ref="A871" r:id="rId870" display="\\cmfp538\e$\USR"/>
    <hyperlink ref="A872" r:id="rId871" display="\\cmfp538\e$\USR"/>
    <hyperlink ref="A873" r:id="rId872" display="\\cmfp538\e$\USR"/>
    <hyperlink ref="A874" r:id="rId873" display="\\cmfp538\e$\USR"/>
    <hyperlink ref="A875" r:id="rId874" display="\\cmfp538\e$\USR"/>
    <hyperlink ref="A876" r:id="rId875" display="\\cmfp538\e$\USR"/>
    <hyperlink ref="A877" r:id="rId876" display="\\cmfp538\e$\USR"/>
    <hyperlink ref="A878" r:id="rId877" display="\\cmfp538\e$\USR"/>
    <hyperlink ref="A879" r:id="rId878" display="\\cmfp538\e$\USR"/>
    <hyperlink ref="A880" r:id="rId879" display="\\cmfp538\e$\USR"/>
    <hyperlink ref="A881" r:id="rId880" display="\\cmfp538\e$\USR"/>
    <hyperlink ref="A882" r:id="rId881" display="\\cmfp538\e$\USR"/>
    <hyperlink ref="A883" r:id="rId882" display="\\cmfp538\e$\USR"/>
    <hyperlink ref="A884" r:id="rId883" display="\\cmfp538\e$\USR"/>
    <hyperlink ref="A885" r:id="rId884" display="\\cmfp538\e$\USR"/>
    <hyperlink ref="A886" r:id="rId885" display="\\cmfp538\e$\USR"/>
    <hyperlink ref="A887" r:id="rId886" display="\\cmfp538\e$\USR"/>
    <hyperlink ref="A888" r:id="rId887" display="\\cmfp538\e$\USR"/>
    <hyperlink ref="A889" r:id="rId888" display="\\cmfp538\e$\USR"/>
    <hyperlink ref="A890" r:id="rId889" display="\\cmfp538\e$\USR"/>
    <hyperlink ref="A891" r:id="rId890" display="\\cmfp538\e$\USR"/>
    <hyperlink ref="A892" r:id="rId891" display="\\cmfp538\e$\USR"/>
    <hyperlink ref="A893" r:id="rId892" display="\\cmfp538\e$\USR"/>
    <hyperlink ref="A894" r:id="rId893" display="\\cmfp538\e$\USR"/>
    <hyperlink ref="A895" r:id="rId894" display="\\cmfp538\e$\USR"/>
    <hyperlink ref="A896" r:id="rId895" display="\\cmfp538\e$\USR"/>
    <hyperlink ref="A897" r:id="rId896" display="\\cmfp538\e$\USR"/>
    <hyperlink ref="A898" r:id="rId897" display="\\cmfp538\e$\USR"/>
    <hyperlink ref="A899" r:id="rId898" display="\\cmfp538\e$\USR"/>
    <hyperlink ref="A900" r:id="rId899" display="\\cmfp538\e$\USR"/>
    <hyperlink ref="A901" r:id="rId900" display="\\cmfp538\e$\USR"/>
    <hyperlink ref="A902" r:id="rId901" display="\\cmfp538\e$\USR"/>
    <hyperlink ref="A903" r:id="rId902" display="\\cmfp538\e$\USR"/>
    <hyperlink ref="A904" r:id="rId903" display="\\cmfp538\e$\USR"/>
    <hyperlink ref="A905" r:id="rId904" display="\\cmfp538\e$\USR"/>
    <hyperlink ref="A906" r:id="rId905" display="\\cmfp538\e$\USR"/>
    <hyperlink ref="A907" r:id="rId906" display="\\cmfp538\e$\USR"/>
    <hyperlink ref="A908" r:id="rId907" display="\\cmfp538\e$\USR"/>
    <hyperlink ref="A909" r:id="rId908" display="\\cmfp538\e$\USR"/>
    <hyperlink ref="A910" r:id="rId909" display="\\cmfp538\e$\USR"/>
    <hyperlink ref="A911" r:id="rId910" display="\\cmfp538\e$\USR"/>
    <hyperlink ref="A912" r:id="rId911" display="\\cmfp538\e$\USR"/>
    <hyperlink ref="A913" r:id="rId912" display="\\cmfp538\e$\USR"/>
    <hyperlink ref="A914" r:id="rId913" display="\\cmfp538\e$\USR"/>
    <hyperlink ref="A915" r:id="rId914" display="\\cmfp538\e$\USR"/>
    <hyperlink ref="A916" r:id="rId915" display="\\cmfp538\e$\USR"/>
    <hyperlink ref="A917" r:id="rId916" display="\\cmfp538\e$\USR"/>
    <hyperlink ref="A918" r:id="rId917" display="\\cmfp538\e$\USR"/>
    <hyperlink ref="A919" r:id="rId918" display="\\cmfp538\e$\USR"/>
    <hyperlink ref="A920" r:id="rId919" display="\\cmfp538\e$\USR"/>
    <hyperlink ref="A921" r:id="rId920" display="\\cmfp538\e$\USR"/>
    <hyperlink ref="A922" r:id="rId921" display="\\cmfp538\e$\USR"/>
    <hyperlink ref="A923" r:id="rId922" display="\\cmfp538\e$\USR"/>
    <hyperlink ref="A924" r:id="rId923" display="\\cmfp538\e$\USR"/>
    <hyperlink ref="A925" r:id="rId924" display="\\cmfp538\e$\USR"/>
    <hyperlink ref="A926" r:id="rId925" display="\\cmfp538\e$\USR"/>
    <hyperlink ref="A927" r:id="rId926" display="\\cmfp538\e$\USR"/>
    <hyperlink ref="A928" r:id="rId927" display="\\cmfp538\e$\USR"/>
    <hyperlink ref="A929" r:id="rId928" display="\\cmfp538\e$\USR"/>
    <hyperlink ref="A930" r:id="rId929" display="\\cmfp538\e$\USR"/>
    <hyperlink ref="A931" r:id="rId930" display="\\cmfp538\e$\USR"/>
    <hyperlink ref="A932" r:id="rId931" display="\\cmfp538\e$\USR"/>
    <hyperlink ref="A933" r:id="rId932" display="\\cmfp538\e$\USR"/>
    <hyperlink ref="A934" r:id="rId933" display="\\cmfp538\e$\USR"/>
    <hyperlink ref="A935" r:id="rId934" display="\\cmfp538\e$\USR"/>
    <hyperlink ref="A936" r:id="rId935" display="\\cmfp538\e$\USR"/>
    <hyperlink ref="A937" r:id="rId936" display="\\cmfp538\e$\USR"/>
    <hyperlink ref="A938" r:id="rId937" display="\\cmfp538\e$\USR"/>
    <hyperlink ref="A939" r:id="rId938" display="\\cmfp538\e$\USR"/>
    <hyperlink ref="A940" r:id="rId939" display="\\cmfp538\e$\USR"/>
    <hyperlink ref="A941" r:id="rId940" display="\\cmfp538\e$\USR"/>
    <hyperlink ref="A942" r:id="rId941" display="\\cmfp538\e$\USR"/>
    <hyperlink ref="A943" r:id="rId942" display="\\cmfp538\e$\USR"/>
    <hyperlink ref="A944" r:id="rId943" display="\\cmfp538\e$\USR"/>
    <hyperlink ref="A945" r:id="rId944" display="\\cmfp538\e$\USR"/>
    <hyperlink ref="A946" r:id="rId945" display="\\cmfp538\e$\USR"/>
    <hyperlink ref="A947" r:id="rId946" display="\\cmfp538\e$\USR"/>
    <hyperlink ref="A948" r:id="rId947" display="\\cmfp538\e$\USR"/>
    <hyperlink ref="A949" r:id="rId948" display="\\cmfp538\e$\USR"/>
    <hyperlink ref="A950" r:id="rId949" display="\\cmfp538\e$\USR"/>
    <hyperlink ref="A951" r:id="rId950" display="\\cmfp538\e$\USR"/>
    <hyperlink ref="A952" r:id="rId951" display="\\cmfp538\e$\USR"/>
    <hyperlink ref="A953" r:id="rId952" display="\\cmfp538\e$\USR"/>
    <hyperlink ref="A954" r:id="rId953" display="\\cmfp538\e$\USR"/>
    <hyperlink ref="A955" r:id="rId954" display="\\cmfp538\e$\USR"/>
    <hyperlink ref="A956" r:id="rId955" display="\\cmfp538\e$\USR"/>
    <hyperlink ref="A957" r:id="rId956" display="\\cmfp538\e$\USR"/>
    <hyperlink ref="A958" r:id="rId957" display="\\cmfp538\e$\USR"/>
    <hyperlink ref="A959" r:id="rId958" display="\\cmfp538\e$\USR"/>
    <hyperlink ref="A960" r:id="rId959" display="\\cmfp538\e$\USR"/>
    <hyperlink ref="A961" r:id="rId960" display="\\cmfp538\e$\USR"/>
    <hyperlink ref="A962" r:id="rId961" display="\\cmfp538\e$\USR"/>
    <hyperlink ref="A963" r:id="rId962" display="\\cmfp538\e$\USR"/>
    <hyperlink ref="A964" r:id="rId963" display="\\cmfp538\e$\USR"/>
    <hyperlink ref="A965" r:id="rId964" display="\\cmfp538\e$\USR"/>
    <hyperlink ref="A966" r:id="rId965" display="\\cmfp538\e$\USR"/>
    <hyperlink ref="A967" r:id="rId966" display="\\cmfp538\e$\USR"/>
    <hyperlink ref="A968" r:id="rId967" display="\\cmfp538\e$\USR"/>
    <hyperlink ref="A969" r:id="rId968" display="\\cmfp538\e$\USR"/>
    <hyperlink ref="A970" r:id="rId969" display="\\cmfp538\e$\USR"/>
    <hyperlink ref="A971" r:id="rId970" display="\\cmfp538\e$\USR"/>
    <hyperlink ref="A972" r:id="rId971" display="\\cmfp538\e$\USR"/>
    <hyperlink ref="A973" r:id="rId972" display="\\cmfp538\e$\USR"/>
    <hyperlink ref="A974" r:id="rId973" display="\\cmfp538\e$\USR"/>
    <hyperlink ref="A975" r:id="rId974" display="\\cmfp538\e$\USR"/>
    <hyperlink ref="A976" r:id="rId975" display="\\cmfp538\e$\USR"/>
    <hyperlink ref="A977" r:id="rId976" display="\\cmfp538\e$\USR"/>
    <hyperlink ref="A978" r:id="rId977" display="\\cmfp538\e$\USR"/>
    <hyperlink ref="A979" r:id="rId978" display="\\cmfp538\e$\USR"/>
    <hyperlink ref="A980" r:id="rId979" display="\\cmfp538\e$\USR"/>
    <hyperlink ref="A981" r:id="rId980" display="\\cmfp538\e$\USR"/>
    <hyperlink ref="A982" r:id="rId981" display="\\cmfp538\e$\USR"/>
    <hyperlink ref="A983" r:id="rId982" display="\\cmfp538\e$\USR"/>
    <hyperlink ref="A984" r:id="rId983" display="\\cmfp538\e$\USR"/>
    <hyperlink ref="A985" r:id="rId984" display="\\cmfp538\e$\USR"/>
    <hyperlink ref="A986" r:id="rId985" display="\\cmfp538\e$\USR"/>
    <hyperlink ref="A987" r:id="rId986" display="\\cmfp538\e$\USR"/>
    <hyperlink ref="A988" r:id="rId987" display="\\cmfp538\e$\USR"/>
    <hyperlink ref="A989" r:id="rId988" display="\\cmfp538\e$\USR"/>
    <hyperlink ref="A990" r:id="rId989" display="\\cmfp538\e$\USR"/>
    <hyperlink ref="A991" r:id="rId990" display="\\cmfp538\e$\USR"/>
    <hyperlink ref="A992" r:id="rId991" display="\\cmfp538\e$\USR"/>
    <hyperlink ref="A993" r:id="rId992" display="\\cmfp538\e$\USR"/>
    <hyperlink ref="A994" r:id="rId993" display="\\cmfp538\e$\USR"/>
    <hyperlink ref="A995" r:id="rId994" display="\\cmfp538\e$\USR"/>
    <hyperlink ref="A996" r:id="rId995" display="\\cmfp538\e$\USR"/>
    <hyperlink ref="A997" r:id="rId996" display="\\cmfp538\e$\USR"/>
    <hyperlink ref="A998" r:id="rId997" display="\\cmfp538\e$\USR"/>
    <hyperlink ref="A999" r:id="rId998" display="\\cmfp538\e$\USR"/>
    <hyperlink ref="A1000" r:id="rId999" display="\\cmfp538\e$\USR"/>
  </hyperlinks>
  <pageMargins left="0.7" right="0.7" top="0.75" bottom="0.75" header="0.3" footer="0.3"/>
  <pageSetup orientation="portrait" r:id="rId10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0"/>
  <sheetViews>
    <sheetView workbookViewId="0">
      <selection activeCell="A2" sqref="A2"/>
    </sheetView>
  </sheetViews>
  <sheetFormatPr defaultRowHeight="12.75"/>
  <cols>
    <col min="1" max="1" width="10.7109375" bestFit="1" customWidth="1"/>
    <col min="2" max="2" width="11.5703125" bestFit="1" customWidth="1"/>
  </cols>
  <sheetData>
    <row r="1" spans="1:2">
      <c r="A1" t="s">
        <v>28</v>
      </c>
      <c r="B1" t="s">
        <v>29</v>
      </c>
    </row>
    <row r="2" spans="1:2">
      <c r="A2" t="e">
        <f>LEFT(Updates!W2,9)</f>
        <v>#VALUE!</v>
      </c>
      <c r="B2" t="e">
        <f>RIGHT(A2,7)</f>
        <v>#VALUE!</v>
      </c>
    </row>
    <row r="3" spans="1:2">
      <c r="A3" t="e">
        <f>LEFT(Updates!#REF!,9)</f>
        <v>#REF!</v>
      </c>
      <c r="B3" t="e">
        <f t="shared" ref="B3:B66" si="0">RIGHT(A3,7)</f>
        <v>#REF!</v>
      </c>
    </row>
    <row r="4" spans="1:2">
      <c r="A4" t="e">
        <f>LEFT(Updates!#REF!,9)</f>
        <v>#REF!</v>
      </c>
      <c r="B4" t="e">
        <f t="shared" si="0"/>
        <v>#REF!</v>
      </c>
    </row>
    <row r="5" spans="1:2">
      <c r="A5" t="e">
        <f>LEFT(Updates!#REF!,9)</f>
        <v>#REF!</v>
      </c>
      <c r="B5" t="e">
        <f t="shared" si="0"/>
        <v>#REF!</v>
      </c>
    </row>
    <row r="6" spans="1:2">
      <c r="A6" t="e">
        <f>LEFT(Updates!#REF!,9)</f>
        <v>#REF!</v>
      </c>
      <c r="B6" t="e">
        <f t="shared" si="0"/>
        <v>#REF!</v>
      </c>
    </row>
    <row r="7" spans="1:2">
      <c r="A7" t="e">
        <f>LEFT(Updates!#REF!,9)</f>
        <v>#REF!</v>
      </c>
      <c r="B7" t="e">
        <f t="shared" si="0"/>
        <v>#REF!</v>
      </c>
    </row>
    <row r="8" spans="1:2">
      <c r="A8" t="e">
        <f>LEFT(Updates!#REF!,9)</f>
        <v>#REF!</v>
      </c>
      <c r="B8" t="e">
        <f t="shared" si="0"/>
        <v>#REF!</v>
      </c>
    </row>
    <row r="9" spans="1:2">
      <c r="A9" t="e">
        <f>LEFT(Updates!#REF!,9)</f>
        <v>#REF!</v>
      </c>
      <c r="B9" t="e">
        <f t="shared" si="0"/>
        <v>#REF!</v>
      </c>
    </row>
    <row r="10" spans="1:2">
      <c r="A10" t="e">
        <f>LEFT(Updates!#REF!,9)</f>
        <v>#REF!</v>
      </c>
      <c r="B10" t="e">
        <f t="shared" si="0"/>
        <v>#REF!</v>
      </c>
    </row>
    <row r="11" spans="1:2">
      <c r="A11" t="e">
        <f>LEFT(Updates!#REF!,9)</f>
        <v>#REF!</v>
      </c>
      <c r="B11" t="e">
        <f t="shared" si="0"/>
        <v>#REF!</v>
      </c>
    </row>
    <row r="12" spans="1:2">
      <c r="A12" t="e">
        <f>LEFT(Updates!#REF!,9)</f>
        <v>#REF!</v>
      </c>
      <c r="B12" t="e">
        <f t="shared" si="0"/>
        <v>#REF!</v>
      </c>
    </row>
    <row r="13" spans="1:2">
      <c r="A13" t="e">
        <f>LEFT(Updates!#REF!,9)</f>
        <v>#REF!</v>
      </c>
      <c r="B13" t="e">
        <f t="shared" si="0"/>
        <v>#REF!</v>
      </c>
    </row>
    <row r="14" spans="1:2">
      <c r="A14" t="e">
        <f>LEFT(Updates!#REF!,9)</f>
        <v>#REF!</v>
      </c>
      <c r="B14" t="e">
        <f t="shared" si="0"/>
        <v>#REF!</v>
      </c>
    </row>
    <row r="15" spans="1:2">
      <c r="A15" t="e">
        <f>LEFT(Updates!#REF!,9)</f>
        <v>#REF!</v>
      </c>
      <c r="B15" t="e">
        <f t="shared" si="0"/>
        <v>#REF!</v>
      </c>
    </row>
    <row r="16" spans="1:2">
      <c r="A16" t="e">
        <f>LEFT(Updates!#REF!,9)</f>
        <v>#REF!</v>
      </c>
      <c r="B16" t="e">
        <f t="shared" si="0"/>
        <v>#REF!</v>
      </c>
    </row>
    <row r="17" spans="1:2">
      <c r="A17" t="e">
        <f>LEFT(Updates!#REF!,9)</f>
        <v>#REF!</v>
      </c>
      <c r="B17" t="e">
        <f t="shared" si="0"/>
        <v>#REF!</v>
      </c>
    </row>
    <row r="18" spans="1:2">
      <c r="A18" t="e">
        <f>LEFT(Updates!#REF!,9)</f>
        <v>#REF!</v>
      </c>
      <c r="B18" t="e">
        <f t="shared" si="0"/>
        <v>#REF!</v>
      </c>
    </row>
    <row r="19" spans="1:2">
      <c r="A19" t="e">
        <f>LEFT(Updates!#REF!,9)</f>
        <v>#REF!</v>
      </c>
      <c r="B19" t="e">
        <f t="shared" si="0"/>
        <v>#REF!</v>
      </c>
    </row>
    <row r="20" spans="1:2">
      <c r="A20" t="e">
        <f>LEFT(Updates!#REF!,9)</f>
        <v>#REF!</v>
      </c>
      <c r="B20" t="e">
        <f t="shared" si="0"/>
        <v>#REF!</v>
      </c>
    </row>
    <row r="21" spans="1:2">
      <c r="A21" t="e">
        <f>LEFT(Updates!#REF!,9)</f>
        <v>#REF!</v>
      </c>
      <c r="B21" t="e">
        <f t="shared" si="0"/>
        <v>#REF!</v>
      </c>
    </row>
    <row r="22" spans="1:2">
      <c r="A22" t="e">
        <f>LEFT(Updates!#REF!,9)</f>
        <v>#REF!</v>
      </c>
      <c r="B22" t="e">
        <f t="shared" si="0"/>
        <v>#REF!</v>
      </c>
    </row>
    <row r="23" spans="1:2">
      <c r="A23" t="e">
        <f>LEFT(Updates!#REF!,9)</f>
        <v>#REF!</v>
      </c>
      <c r="B23" t="e">
        <f t="shared" si="0"/>
        <v>#REF!</v>
      </c>
    </row>
    <row r="24" spans="1:2">
      <c r="A24" t="e">
        <f>LEFT(Updates!#REF!,9)</f>
        <v>#REF!</v>
      </c>
      <c r="B24" t="e">
        <f t="shared" si="0"/>
        <v>#REF!</v>
      </c>
    </row>
    <row r="25" spans="1:2">
      <c r="A25" t="e">
        <f>LEFT(Updates!#REF!,9)</f>
        <v>#REF!</v>
      </c>
      <c r="B25" t="e">
        <f t="shared" si="0"/>
        <v>#REF!</v>
      </c>
    </row>
    <row r="26" spans="1:2">
      <c r="A26" t="e">
        <f>LEFT(Updates!#REF!,9)</f>
        <v>#REF!</v>
      </c>
      <c r="B26" t="e">
        <f t="shared" si="0"/>
        <v>#REF!</v>
      </c>
    </row>
    <row r="27" spans="1:2">
      <c r="A27" t="e">
        <f>LEFT(Updates!#REF!,9)</f>
        <v>#REF!</v>
      </c>
      <c r="B27" t="e">
        <f t="shared" si="0"/>
        <v>#REF!</v>
      </c>
    </row>
    <row r="28" spans="1:2">
      <c r="A28" t="e">
        <f>LEFT(Updates!#REF!,9)</f>
        <v>#REF!</v>
      </c>
      <c r="B28" t="e">
        <f t="shared" si="0"/>
        <v>#REF!</v>
      </c>
    </row>
    <row r="29" spans="1:2">
      <c r="A29" t="e">
        <f>LEFT(Updates!#REF!,9)</f>
        <v>#REF!</v>
      </c>
      <c r="B29" t="e">
        <f t="shared" si="0"/>
        <v>#REF!</v>
      </c>
    </row>
    <row r="30" spans="1:2">
      <c r="A30" t="e">
        <f>LEFT(Updates!#REF!,9)</f>
        <v>#REF!</v>
      </c>
      <c r="B30" t="e">
        <f t="shared" si="0"/>
        <v>#REF!</v>
      </c>
    </row>
    <row r="31" spans="1:2">
      <c r="A31" t="e">
        <f>LEFT(Updates!#REF!,9)</f>
        <v>#REF!</v>
      </c>
      <c r="B31" t="e">
        <f t="shared" si="0"/>
        <v>#REF!</v>
      </c>
    </row>
    <row r="32" spans="1:2">
      <c r="A32" t="e">
        <f>LEFT(Updates!#REF!,9)</f>
        <v>#REF!</v>
      </c>
      <c r="B32" t="e">
        <f t="shared" si="0"/>
        <v>#REF!</v>
      </c>
    </row>
    <row r="33" spans="1:2">
      <c r="A33" t="e">
        <f>LEFT(Updates!#REF!,9)</f>
        <v>#REF!</v>
      </c>
      <c r="B33" t="e">
        <f t="shared" si="0"/>
        <v>#REF!</v>
      </c>
    </row>
    <row r="34" spans="1:2">
      <c r="A34" t="e">
        <f>LEFT(Updates!#REF!,9)</f>
        <v>#REF!</v>
      </c>
      <c r="B34" t="e">
        <f t="shared" si="0"/>
        <v>#REF!</v>
      </c>
    </row>
    <row r="35" spans="1:2">
      <c r="A35" t="e">
        <f>LEFT(Updates!#REF!,9)</f>
        <v>#REF!</v>
      </c>
      <c r="B35" t="e">
        <f t="shared" si="0"/>
        <v>#REF!</v>
      </c>
    </row>
    <row r="36" spans="1:2">
      <c r="A36" t="e">
        <f>LEFT(Updates!#REF!,9)</f>
        <v>#REF!</v>
      </c>
      <c r="B36" t="e">
        <f t="shared" si="0"/>
        <v>#REF!</v>
      </c>
    </row>
    <row r="37" spans="1:2">
      <c r="A37" t="e">
        <f>LEFT(Updates!#REF!,9)</f>
        <v>#REF!</v>
      </c>
      <c r="B37" t="e">
        <f t="shared" si="0"/>
        <v>#REF!</v>
      </c>
    </row>
    <row r="38" spans="1:2">
      <c r="A38" t="e">
        <f>LEFT(Updates!#REF!,9)</f>
        <v>#REF!</v>
      </c>
      <c r="B38" t="e">
        <f t="shared" si="0"/>
        <v>#REF!</v>
      </c>
    </row>
    <row r="39" spans="1:2">
      <c r="A39" t="e">
        <f>LEFT(Updates!#REF!,9)</f>
        <v>#REF!</v>
      </c>
      <c r="B39" t="e">
        <f t="shared" si="0"/>
        <v>#REF!</v>
      </c>
    </row>
    <row r="40" spans="1:2">
      <c r="A40" t="e">
        <f>LEFT(Updates!#REF!,9)</f>
        <v>#REF!</v>
      </c>
      <c r="B40" t="e">
        <f t="shared" si="0"/>
        <v>#REF!</v>
      </c>
    </row>
    <row r="41" spans="1:2">
      <c r="A41" t="e">
        <f>LEFT(Updates!#REF!,9)</f>
        <v>#REF!</v>
      </c>
      <c r="B41" t="e">
        <f t="shared" si="0"/>
        <v>#REF!</v>
      </c>
    </row>
    <row r="42" spans="1:2">
      <c r="A42" t="e">
        <f>LEFT(Updates!#REF!,9)</f>
        <v>#REF!</v>
      </c>
      <c r="B42" t="e">
        <f t="shared" si="0"/>
        <v>#REF!</v>
      </c>
    </row>
    <row r="43" spans="1:2">
      <c r="A43" t="e">
        <f>LEFT(Updates!#REF!,9)</f>
        <v>#REF!</v>
      </c>
      <c r="B43" t="e">
        <f t="shared" si="0"/>
        <v>#REF!</v>
      </c>
    </row>
    <row r="44" spans="1:2">
      <c r="A44" t="e">
        <f>LEFT(Updates!#REF!,9)</f>
        <v>#REF!</v>
      </c>
      <c r="B44" t="e">
        <f t="shared" si="0"/>
        <v>#REF!</v>
      </c>
    </row>
    <row r="45" spans="1:2">
      <c r="A45" t="e">
        <f>LEFT(Updates!#REF!,9)</f>
        <v>#REF!</v>
      </c>
      <c r="B45" t="e">
        <f t="shared" si="0"/>
        <v>#REF!</v>
      </c>
    </row>
    <row r="46" spans="1:2">
      <c r="A46" t="e">
        <f>LEFT(Updates!#REF!,9)</f>
        <v>#REF!</v>
      </c>
      <c r="B46" t="e">
        <f t="shared" si="0"/>
        <v>#REF!</v>
      </c>
    </row>
    <row r="47" spans="1:2">
      <c r="A47" t="e">
        <f>LEFT(Updates!#REF!,9)</f>
        <v>#REF!</v>
      </c>
      <c r="B47" t="e">
        <f t="shared" si="0"/>
        <v>#REF!</v>
      </c>
    </row>
    <row r="48" spans="1:2">
      <c r="A48" t="e">
        <f>LEFT(Updates!#REF!,9)</f>
        <v>#REF!</v>
      </c>
      <c r="B48" t="e">
        <f t="shared" si="0"/>
        <v>#REF!</v>
      </c>
    </row>
    <row r="49" spans="1:2">
      <c r="A49" t="e">
        <f>LEFT(Updates!#REF!,9)</f>
        <v>#REF!</v>
      </c>
      <c r="B49" t="e">
        <f t="shared" si="0"/>
        <v>#REF!</v>
      </c>
    </row>
    <row r="50" spans="1:2">
      <c r="A50" t="e">
        <f>LEFT(Updates!#REF!,9)</f>
        <v>#REF!</v>
      </c>
      <c r="B50" t="e">
        <f t="shared" si="0"/>
        <v>#REF!</v>
      </c>
    </row>
    <row r="51" spans="1:2">
      <c r="A51" t="e">
        <f>LEFT(Updates!#REF!,9)</f>
        <v>#REF!</v>
      </c>
      <c r="B51" t="e">
        <f t="shared" si="0"/>
        <v>#REF!</v>
      </c>
    </row>
    <row r="52" spans="1:2">
      <c r="A52" t="e">
        <f>LEFT(Updates!#REF!,9)</f>
        <v>#REF!</v>
      </c>
      <c r="B52" t="e">
        <f t="shared" si="0"/>
        <v>#REF!</v>
      </c>
    </row>
    <row r="53" spans="1:2">
      <c r="A53" t="e">
        <f>LEFT(Updates!#REF!,9)</f>
        <v>#REF!</v>
      </c>
      <c r="B53" t="e">
        <f t="shared" si="0"/>
        <v>#REF!</v>
      </c>
    </row>
    <row r="54" spans="1:2">
      <c r="A54" t="e">
        <f>LEFT(Updates!#REF!,9)</f>
        <v>#REF!</v>
      </c>
      <c r="B54" t="e">
        <f t="shared" si="0"/>
        <v>#REF!</v>
      </c>
    </row>
    <row r="55" spans="1:2">
      <c r="A55" t="e">
        <f>LEFT(Updates!#REF!,9)</f>
        <v>#REF!</v>
      </c>
      <c r="B55" t="e">
        <f t="shared" si="0"/>
        <v>#REF!</v>
      </c>
    </row>
    <row r="56" spans="1:2">
      <c r="A56" t="e">
        <f>LEFT(Updates!#REF!,9)</f>
        <v>#REF!</v>
      </c>
      <c r="B56" t="e">
        <f t="shared" si="0"/>
        <v>#REF!</v>
      </c>
    </row>
    <row r="57" spans="1:2">
      <c r="A57" t="e">
        <f>LEFT(Updates!#REF!,9)</f>
        <v>#REF!</v>
      </c>
      <c r="B57" t="e">
        <f t="shared" si="0"/>
        <v>#REF!</v>
      </c>
    </row>
    <row r="58" spans="1:2">
      <c r="A58" t="e">
        <f>LEFT(Updates!#REF!,9)</f>
        <v>#REF!</v>
      </c>
      <c r="B58" t="e">
        <f t="shared" si="0"/>
        <v>#REF!</v>
      </c>
    </row>
    <row r="59" spans="1:2">
      <c r="A59" t="e">
        <f>LEFT(Updates!#REF!,9)</f>
        <v>#REF!</v>
      </c>
      <c r="B59" t="e">
        <f t="shared" si="0"/>
        <v>#REF!</v>
      </c>
    </row>
    <row r="60" spans="1:2">
      <c r="A60" t="e">
        <f>LEFT(Updates!#REF!,9)</f>
        <v>#REF!</v>
      </c>
      <c r="B60" t="e">
        <f t="shared" si="0"/>
        <v>#REF!</v>
      </c>
    </row>
    <row r="61" spans="1:2">
      <c r="A61" t="e">
        <f>LEFT(Updates!#REF!,9)</f>
        <v>#REF!</v>
      </c>
      <c r="B61" t="e">
        <f t="shared" si="0"/>
        <v>#REF!</v>
      </c>
    </row>
    <row r="62" spans="1:2">
      <c r="A62" t="e">
        <f>LEFT(Updates!#REF!,9)</f>
        <v>#REF!</v>
      </c>
      <c r="B62" t="e">
        <f t="shared" si="0"/>
        <v>#REF!</v>
      </c>
    </row>
    <row r="63" spans="1:2">
      <c r="A63" t="e">
        <f>LEFT(Updates!#REF!,9)</f>
        <v>#REF!</v>
      </c>
      <c r="B63" t="e">
        <f t="shared" si="0"/>
        <v>#REF!</v>
      </c>
    </row>
    <row r="64" spans="1:2">
      <c r="A64" t="e">
        <f>LEFT(Updates!#REF!,9)</f>
        <v>#REF!</v>
      </c>
      <c r="B64" t="e">
        <f t="shared" si="0"/>
        <v>#REF!</v>
      </c>
    </row>
    <row r="65" spans="1:2">
      <c r="A65" t="e">
        <f>LEFT(Updates!#REF!,9)</f>
        <v>#REF!</v>
      </c>
      <c r="B65" t="e">
        <f t="shared" si="0"/>
        <v>#REF!</v>
      </c>
    </row>
    <row r="66" spans="1:2">
      <c r="A66" t="e">
        <f>LEFT(Updates!#REF!,9)</f>
        <v>#REF!</v>
      </c>
      <c r="B66" t="e">
        <f t="shared" si="0"/>
        <v>#REF!</v>
      </c>
    </row>
    <row r="67" spans="1:2">
      <c r="A67" t="e">
        <f>LEFT(Updates!#REF!,9)</f>
        <v>#REF!</v>
      </c>
      <c r="B67" t="e">
        <f t="shared" ref="B67:B130" si="1">RIGHT(A67,7)</f>
        <v>#REF!</v>
      </c>
    </row>
    <row r="68" spans="1:2">
      <c r="A68" t="e">
        <f>LEFT(Updates!#REF!,9)</f>
        <v>#REF!</v>
      </c>
      <c r="B68" t="e">
        <f t="shared" si="1"/>
        <v>#REF!</v>
      </c>
    </row>
    <row r="69" spans="1:2">
      <c r="A69" t="e">
        <f>LEFT(Updates!#REF!,9)</f>
        <v>#REF!</v>
      </c>
      <c r="B69" t="e">
        <f t="shared" si="1"/>
        <v>#REF!</v>
      </c>
    </row>
    <row r="70" spans="1:2">
      <c r="A70" t="e">
        <f>LEFT(Updates!#REF!,9)</f>
        <v>#REF!</v>
      </c>
      <c r="B70" t="e">
        <f t="shared" si="1"/>
        <v>#REF!</v>
      </c>
    </row>
    <row r="71" spans="1:2">
      <c r="A71" t="e">
        <f>LEFT(Updates!#REF!,9)</f>
        <v>#REF!</v>
      </c>
      <c r="B71" t="e">
        <f t="shared" si="1"/>
        <v>#REF!</v>
      </c>
    </row>
    <row r="72" spans="1:2">
      <c r="A72" t="e">
        <f>LEFT(Updates!#REF!,9)</f>
        <v>#REF!</v>
      </c>
      <c r="B72" t="e">
        <f t="shared" si="1"/>
        <v>#REF!</v>
      </c>
    </row>
    <row r="73" spans="1:2">
      <c r="A73" t="e">
        <f>LEFT(Updates!#REF!,9)</f>
        <v>#REF!</v>
      </c>
      <c r="B73" t="e">
        <f t="shared" si="1"/>
        <v>#REF!</v>
      </c>
    </row>
    <row r="74" spans="1:2">
      <c r="A74" t="e">
        <f>LEFT(Updates!#REF!,9)</f>
        <v>#REF!</v>
      </c>
      <c r="B74" t="e">
        <f t="shared" si="1"/>
        <v>#REF!</v>
      </c>
    </row>
    <row r="75" spans="1:2">
      <c r="A75" t="e">
        <f>LEFT(Updates!#REF!,9)</f>
        <v>#REF!</v>
      </c>
      <c r="B75" t="e">
        <f t="shared" si="1"/>
        <v>#REF!</v>
      </c>
    </row>
    <row r="76" spans="1:2">
      <c r="A76" t="e">
        <f>LEFT(Updates!#REF!,9)</f>
        <v>#REF!</v>
      </c>
      <c r="B76" t="e">
        <f t="shared" si="1"/>
        <v>#REF!</v>
      </c>
    </row>
    <row r="77" spans="1:2">
      <c r="A77" t="e">
        <f>LEFT(Updates!#REF!,9)</f>
        <v>#REF!</v>
      </c>
      <c r="B77" t="e">
        <f t="shared" si="1"/>
        <v>#REF!</v>
      </c>
    </row>
    <row r="78" spans="1:2">
      <c r="A78" t="e">
        <f>LEFT(Updates!#REF!,9)</f>
        <v>#REF!</v>
      </c>
      <c r="B78" t="e">
        <f t="shared" si="1"/>
        <v>#REF!</v>
      </c>
    </row>
    <row r="79" spans="1:2">
      <c r="A79" t="e">
        <f>LEFT(Updates!#REF!,9)</f>
        <v>#REF!</v>
      </c>
      <c r="B79" t="e">
        <f t="shared" si="1"/>
        <v>#REF!</v>
      </c>
    </row>
    <row r="80" spans="1:2">
      <c r="A80" t="e">
        <f>LEFT(Updates!#REF!,9)</f>
        <v>#REF!</v>
      </c>
      <c r="B80" t="e">
        <f t="shared" si="1"/>
        <v>#REF!</v>
      </c>
    </row>
    <row r="81" spans="1:2">
      <c r="A81" t="e">
        <f>LEFT(Updates!#REF!,9)</f>
        <v>#REF!</v>
      </c>
      <c r="B81" t="e">
        <f t="shared" si="1"/>
        <v>#REF!</v>
      </c>
    </row>
    <row r="82" spans="1:2">
      <c r="A82" t="e">
        <f>LEFT(Updates!#REF!,9)</f>
        <v>#REF!</v>
      </c>
      <c r="B82" t="e">
        <f t="shared" si="1"/>
        <v>#REF!</v>
      </c>
    </row>
    <row r="83" spans="1:2">
      <c r="A83" t="e">
        <f>LEFT(Updates!#REF!,9)</f>
        <v>#REF!</v>
      </c>
      <c r="B83" t="e">
        <f t="shared" si="1"/>
        <v>#REF!</v>
      </c>
    </row>
    <row r="84" spans="1:2">
      <c r="A84" t="e">
        <f>LEFT(Updates!#REF!,9)</f>
        <v>#REF!</v>
      </c>
      <c r="B84" t="e">
        <f t="shared" si="1"/>
        <v>#REF!</v>
      </c>
    </row>
    <row r="85" spans="1:2">
      <c r="A85" t="e">
        <f>LEFT(Updates!#REF!,9)</f>
        <v>#REF!</v>
      </c>
      <c r="B85" t="e">
        <f t="shared" si="1"/>
        <v>#REF!</v>
      </c>
    </row>
    <row r="86" spans="1:2">
      <c r="A86" t="e">
        <f>LEFT(Updates!#REF!,9)</f>
        <v>#REF!</v>
      </c>
      <c r="B86" t="e">
        <f t="shared" si="1"/>
        <v>#REF!</v>
      </c>
    </row>
    <row r="87" spans="1:2">
      <c r="A87" t="e">
        <f>LEFT(Updates!#REF!,9)</f>
        <v>#REF!</v>
      </c>
      <c r="B87" t="e">
        <f t="shared" si="1"/>
        <v>#REF!</v>
      </c>
    </row>
    <row r="88" spans="1:2">
      <c r="A88" t="e">
        <f>LEFT(Updates!#REF!,9)</f>
        <v>#REF!</v>
      </c>
      <c r="B88" t="e">
        <f t="shared" si="1"/>
        <v>#REF!</v>
      </c>
    </row>
    <row r="89" spans="1:2">
      <c r="A89" t="e">
        <f>LEFT(Updates!#REF!,9)</f>
        <v>#REF!</v>
      </c>
      <c r="B89" t="e">
        <f t="shared" si="1"/>
        <v>#REF!</v>
      </c>
    </row>
    <row r="90" spans="1:2">
      <c r="A90" t="e">
        <f>LEFT(Updates!#REF!,9)</f>
        <v>#REF!</v>
      </c>
      <c r="B90" t="e">
        <f t="shared" si="1"/>
        <v>#REF!</v>
      </c>
    </row>
    <row r="91" spans="1:2">
      <c r="A91" t="e">
        <f>LEFT(Updates!#REF!,9)</f>
        <v>#REF!</v>
      </c>
      <c r="B91" t="e">
        <f t="shared" si="1"/>
        <v>#REF!</v>
      </c>
    </row>
    <row r="92" spans="1:2">
      <c r="A92" t="e">
        <f>LEFT(Updates!#REF!,9)</f>
        <v>#REF!</v>
      </c>
      <c r="B92" t="e">
        <f t="shared" si="1"/>
        <v>#REF!</v>
      </c>
    </row>
    <row r="93" spans="1:2">
      <c r="A93" t="e">
        <f>LEFT(Updates!#REF!,9)</f>
        <v>#REF!</v>
      </c>
      <c r="B93" t="e">
        <f t="shared" si="1"/>
        <v>#REF!</v>
      </c>
    </row>
    <row r="94" spans="1:2">
      <c r="A94" t="e">
        <f>LEFT(Updates!#REF!,9)</f>
        <v>#REF!</v>
      </c>
      <c r="B94" t="e">
        <f t="shared" si="1"/>
        <v>#REF!</v>
      </c>
    </row>
    <row r="95" spans="1:2">
      <c r="A95" t="e">
        <f>LEFT(Updates!#REF!,9)</f>
        <v>#REF!</v>
      </c>
      <c r="B95" t="e">
        <f t="shared" si="1"/>
        <v>#REF!</v>
      </c>
    </row>
    <row r="96" spans="1:2">
      <c r="A96" t="e">
        <f>LEFT(Updates!#REF!,9)</f>
        <v>#REF!</v>
      </c>
      <c r="B96" t="e">
        <f t="shared" si="1"/>
        <v>#REF!</v>
      </c>
    </row>
    <row r="97" spans="1:2">
      <c r="A97" t="e">
        <f>LEFT(Updates!#REF!,9)</f>
        <v>#REF!</v>
      </c>
      <c r="B97" t="e">
        <f t="shared" si="1"/>
        <v>#REF!</v>
      </c>
    </row>
    <row r="98" spans="1:2">
      <c r="A98" t="e">
        <f>LEFT(Updates!#REF!,9)</f>
        <v>#REF!</v>
      </c>
      <c r="B98" t="e">
        <f t="shared" si="1"/>
        <v>#REF!</v>
      </c>
    </row>
    <row r="99" spans="1:2">
      <c r="A99" t="e">
        <f>LEFT(Updates!#REF!,9)</f>
        <v>#REF!</v>
      </c>
      <c r="B99" t="e">
        <f t="shared" si="1"/>
        <v>#REF!</v>
      </c>
    </row>
    <row r="100" spans="1:2">
      <c r="A100" t="e">
        <f>LEFT(Updates!#REF!,9)</f>
        <v>#REF!</v>
      </c>
      <c r="B100" t="e">
        <f t="shared" si="1"/>
        <v>#REF!</v>
      </c>
    </row>
    <row r="101" spans="1:2">
      <c r="A101" t="e">
        <f>LEFT(Updates!#REF!,9)</f>
        <v>#REF!</v>
      </c>
      <c r="B101" t="e">
        <f t="shared" si="1"/>
        <v>#REF!</v>
      </c>
    </row>
    <row r="102" spans="1:2">
      <c r="A102" t="e">
        <f>LEFT(Updates!#REF!,9)</f>
        <v>#REF!</v>
      </c>
      <c r="B102" t="e">
        <f t="shared" si="1"/>
        <v>#REF!</v>
      </c>
    </row>
    <row r="103" spans="1:2">
      <c r="A103" t="e">
        <f>LEFT(Updates!#REF!,9)</f>
        <v>#REF!</v>
      </c>
      <c r="B103" t="e">
        <f t="shared" si="1"/>
        <v>#REF!</v>
      </c>
    </row>
    <row r="104" spans="1:2">
      <c r="A104" t="e">
        <f>LEFT(Updates!#REF!,9)</f>
        <v>#REF!</v>
      </c>
      <c r="B104" t="e">
        <f t="shared" si="1"/>
        <v>#REF!</v>
      </c>
    </row>
    <row r="105" spans="1:2">
      <c r="A105" t="e">
        <f>LEFT(Updates!#REF!,9)</f>
        <v>#REF!</v>
      </c>
      <c r="B105" t="e">
        <f t="shared" si="1"/>
        <v>#REF!</v>
      </c>
    </row>
    <row r="106" spans="1:2">
      <c r="A106" t="e">
        <f>LEFT(Updates!#REF!,9)</f>
        <v>#REF!</v>
      </c>
      <c r="B106" t="e">
        <f t="shared" si="1"/>
        <v>#REF!</v>
      </c>
    </row>
    <row r="107" spans="1:2">
      <c r="A107" t="e">
        <f>LEFT(Updates!#REF!,9)</f>
        <v>#REF!</v>
      </c>
      <c r="B107" t="e">
        <f t="shared" si="1"/>
        <v>#REF!</v>
      </c>
    </row>
    <row r="108" spans="1:2">
      <c r="A108" t="e">
        <f>LEFT(Updates!#REF!,9)</f>
        <v>#REF!</v>
      </c>
      <c r="B108" t="e">
        <f t="shared" si="1"/>
        <v>#REF!</v>
      </c>
    </row>
    <row r="109" spans="1:2">
      <c r="A109" t="e">
        <f>LEFT(Updates!#REF!,9)</f>
        <v>#REF!</v>
      </c>
      <c r="B109" t="e">
        <f t="shared" si="1"/>
        <v>#REF!</v>
      </c>
    </row>
    <row r="110" spans="1:2">
      <c r="A110" t="e">
        <f>LEFT(Updates!#REF!,9)</f>
        <v>#REF!</v>
      </c>
      <c r="B110" t="e">
        <f t="shared" si="1"/>
        <v>#REF!</v>
      </c>
    </row>
    <row r="111" spans="1:2">
      <c r="A111" t="e">
        <f>LEFT(Updates!#REF!,9)</f>
        <v>#REF!</v>
      </c>
      <c r="B111" t="e">
        <f t="shared" si="1"/>
        <v>#REF!</v>
      </c>
    </row>
    <row r="112" spans="1:2">
      <c r="A112" t="e">
        <f>LEFT(Updates!#REF!,9)</f>
        <v>#REF!</v>
      </c>
      <c r="B112" t="e">
        <f t="shared" si="1"/>
        <v>#REF!</v>
      </c>
    </row>
    <row r="113" spans="1:2">
      <c r="A113" t="e">
        <f>LEFT(Updates!#REF!,9)</f>
        <v>#REF!</v>
      </c>
      <c r="B113" t="e">
        <f t="shared" si="1"/>
        <v>#REF!</v>
      </c>
    </row>
    <row r="114" spans="1:2">
      <c r="A114" t="e">
        <f>LEFT(Updates!#REF!,9)</f>
        <v>#REF!</v>
      </c>
      <c r="B114" t="e">
        <f t="shared" si="1"/>
        <v>#REF!</v>
      </c>
    </row>
    <row r="115" spans="1:2">
      <c r="A115" t="e">
        <f>LEFT(Updates!#REF!,9)</f>
        <v>#REF!</v>
      </c>
      <c r="B115" t="e">
        <f t="shared" si="1"/>
        <v>#REF!</v>
      </c>
    </row>
    <row r="116" spans="1:2">
      <c r="A116" t="e">
        <f>LEFT(Updates!#REF!,9)</f>
        <v>#REF!</v>
      </c>
      <c r="B116" t="e">
        <f t="shared" si="1"/>
        <v>#REF!</v>
      </c>
    </row>
    <row r="117" spans="1:2">
      <c r="A117" t="e">
        <f>LEFT(Updates!#REF!,9)</f>
        <v>#REF!</v>
      </c>
      <c r="B117" t="e">
        <f t="shared" si="1"/>
        <v>#REF!</v>
      </c>
    </row>
    <row r="118" spans="1:2">
      <c r="A118" t="e">
        <f>LEFT(Updates!#REF!,9)</f>
        <v>#REF!</v>
      </c>
      <c r="B118" t="e">
        <f t="shared" si="1"/>
        <v>#REF!</v>
      </c>
    </row>
    <row r="119" spans="1:2">
      <c r="A119" t="e">
        <f>LEFT(Updates!#REF!,9)</f>
        <v>#REF!</v>
      </c>
      <c r="B119" t="e">
        <f t="shared" si="1"/>
        <v>#REF!</v>
      </c>
    </row>
    <row r="120" spans="1:2">
      <c r="A120" t="e">
        <f>LEFT(Updates!#REF!,9)</f>
        <v>#REF!</v>
      </c>
      <c r="B120" t="e">
        <f t="shared" si="1"/>
        <v>#REF!</v>
      </c>
    </row>
    <row r="121" spans="1:2">
      <c r="A121" t="e">
        <f>LEFT(Updates!#REF!,9)</f>
        <v>#REF!</v>
      </c>
      <c r="B121" t="e">
        <f t="shared" si="1"/>
        <v>#REF!</v>
      </c>
    </row>
    <row r="122" spans="1:2">
      <c r="A122" t="e">
        <f>LEFT(Updates!#REF!,9)</f>
        <v>#REF!</v>
      </c>
      <c r="B122" t="e">
        <f t="shared" si="1"/>
        <v>#REF!</v>
      </c>
    </row>
    <row r="123" spans="1:2">
      <c r="A123" t="e">
        <f>LEFT(Updates!#REF!,9)</f>
        <v>#REF!</v>
      </c>
      <c r="B123" t="e">
        <f t="shared" si="1"/>
        <v>#REF!</v>
      </c>
    </row>
    <row r="124" spans="1:2">
      <c r="A124" t="e">
        <f>LEFT(Updates!#REF!,9)</f>
        <v>#REF!</v>
      </c>
      <c r="B124" t="e">
        <f t="shared" si="1"/>
        <v>#REF!</v>
      </c>
    </row>
    <row r="125" spans="1:2">
      <c r="A125" t="e">
        <f>LEFT(Updates!#REF!,9)</f>
        <v>#REF!</v>
      </c>
      <c r="B125" t="e">
        <f t="shared" si="1"/>
        <v>#REF!</v>
      </c>
    </row>
    <row r="126" spans="1:2">
      <c r="A126" t="e">
        <f>LEFT(Updates!#REF!,9)</f>
        <v>#REF!</v>
      </c>
      <c r="B126" t="e">
        <f t="shared" si="1"/>
        <v>#REF!</v>
      </c>
    </row>
    <row r="127" spans="1:2">
      <c r="A127" t="e">
        <f>LEFT(Updates!#REF!,9)</f>
        <v>#REF!</v>
      </c>
      <c r="B127" t="e">
        <f t="shared" si="1"/>
        <v>#REF!</v>
      </c>
    </row>
    <row r="128" spans="1:2">
      <c r="A128" t="e">
        <f>LEFT(Updates!#REF!,9)</f>
        <v>#REF!</v>
      </c>
      <c r="B128" t="e">
        <f t="shared" si="1"/>
        <v>#REF!</v>
      </c>
    </row>
    <row r="129" spans="1:2">
      <c r="A129" t="e">
        <f>LEFT(Updates!#REF!,9)</f>
        <v>#REF!</v>
      </c>
      <c r="B129" t="e">
        <f t="shared" si="1"/>
        <v>#REF!</v>
      </c>
    </row>
    <row r="130" spans="1:2">
      <c r="A130" t="e">
        <f>LEFT(Updates!#REF!,9)</f>
        <v>#REF!</v>
      </c>
      <c r="B130" t="e">
        <f t="shared" si="1"/>
        <v>#REF!</v>
      </c>
    </row>
    <row r="131" spans="1:2">
      <c r="A131" t="e">
        <f>LEFT(Updates!#REF!,9)</f>
        <v>#REF!</v>
      </c>
      <c r="B131" t="e">
        <f t="shared" ref="B131:B194" si="2">RIGHT(A131,7)</f>
        <v>#REF!</v>
      </c>
    </row>
    <row r="132" spans="1:2">
      <c r="A132" t="e">
        <f>LEFT(Updates!#REF!,9)</f>
        <v>#REF!</v>
      </c>
      <c r="B132" t="e">
        <f t="shared" si="2"/>
        <v>#REF!</v>
      </c>
    </row>
    <row r="133" spans="1:2">
      <c r="A133" t="e">
        <f>LEFT(Updates!#REF!,9)</f>
        <v>#REF!</v>
      </c>
      <c r="B133" t="e">
        <f t="shared" si="2"/>
        <v>#REF!</v>
      </c>
    </row>
    <row r="134" spans="1:2">
      <c r="A134" t="e">
        <f>LEFT(Updates!#REF!,9)</f>
        <v>#REF!</v>
      </c>
      <c r="B134" t="e">
        <f t="shared" si="2"/>
        <v>#REF!</v>
      </c>
    </row>
    <row r="135" spans="1:2">
      <c r="A135" t="e">
        <f>LEFT(Updates!#REF!,9)</f>
        <v>#REF!</v>
      </c>
      <c r="B135" t="e">
        <f t="shared" si="2"/>
        <v>#REF!</v>
      </c>
    </row>
    <row r="136" spans="1:2">
      <c r="A136" t="e">
        <f>LEFT(Updates!#REF!,9)</f>
        <v>#REF!</v>
      </c>
      <c r="B136" t="e">
        <f t="shared" si="2"/>
        <v>#REF!</v>
      </c>
    </row>
    <row r="137" spans="1:2">
      <c r="A137" t="e">
        <f>LEFT(Updates!#REF!,9)</f>
        <v>#REF!</v>
      </c>
      <c r="B137" t="e">
        <f t="shared" si="2"/>
        <v>#REF!</v>
      </c>
    </row>
    <row r="138" spans="1:2">
      <c r="A138" t="e">
        <f>LEFT(Updates!#REF!,9)</f>
        <v>#REF!</v>
      </c>
      <c r="B138" t="e">
        <f t="shared" si="2"/>
        <v>#REF!</v>
      </c>
    </row>
    <row r="139" spans="1:2">
      <c r="A139" t="e">
        <f>LEFT(Updates!#REF!,9)</f>
        <v>#REF!</v>
      </c>
      <c r="B139" t="e">
        <f t="shared" si="2"/>
        <v>#REF!</v>
      </c>
    </row>
    <row r="140" spans="1:2">
      <c r="A140" t="e">
        <f>LEFT(Updates!#REF!,9)</f>
        <v>#REF!</v>
      </c>
      <c r="B140" t="e">
        <f t="shared" si="2"/>
        <v>#REF!</v>
      </c>
    </row>
    <row r="141" spans="1:2">
      <c r="A141" t="e">
        <f>LEFT(Updates!#REF!,9)</f>
        <v>#REF!</v>
      </c>
      <c r="B141" t="e">
        <f t="shared" si="2"/>
        <v>#REF!</v>
      </c>
    </row>
    <row r="142" spans="1:2">
      <c r="A142" t="e">
        <f>LEFT(Updates!#REF!,9)</f>
        <v>#REF!</v>
      </c>
      <c r="B142" t="e">
        <f t="shared" si="2"/>
        <v>#REF!</v>
      </c>
    </row>
    <row r="143" spans="1:2">
      <c r="A143" t="e">
        <f>LEFT(Updates!#REF!,9)</f>
        <v>#REF!</v>
      </c>
      <c r="B143" t="e">
        <f t="shared" si="2"/>
        <v>#REF!</v>
      </c>
    </row>
    <row r="144" spans="1:2">
      <c r="A144" t="e">
        <f>LEFT(Updates!#REF!,9)</f>
        <v>#REF!</v>
      </c>
      <c r="B144" t="e">
        <f t="shared" si="2"/>
        <v>#REF!</v>
      </c>
    </row>
    <row r="145" spans="1:2">
      <c r="A145" t="e">
        <f>LEFT(Updates!#REF!,9)</f>
        <v>#REF!</v>
      </c>
      <c r="B145" t="e">
        <f t="shared" si="2"/>
        <v>#REF!</v>
      </c>
    </row>
    <row r="146" spans="1:2">
      <c r="A146" t="e">
        <f>LEFT(Updates!#REF!,9)</f>
        <v>#REF!</v>
      </c>
      <c r="B146" t="e">
        <f t="shared" si="2"/>
        <v>#REF!</v>
      </c>
    </row>
    <row r="147" spans="1:2">
      <c r="A147" t="e">
        <f>LEFT(Updates!#REF!,9)</f>
        <v>#REF!</v>
      </c>
      <c r="B147" t="e">
        <f t="shared" si="2"/>
        <v>#REF!</v>
      </c>
    </row>
    <row r="148" spans="1:2">
      <c r="A148" t="e">
        <f>LEFT(Updates!#REF!,9)</f>
        <v>#REF!</v>
      </c>
      <c r="B148" t="e">
        <f t="shared" si="2"/>
        <v>#REF!</v>
      </c>
    </row>
    <row r="149" spans="1:2">
      <c r="A149" t="e">
        <f>LEFT(Updates!#REF!,9)</f>
        <v>#REF!</v>
      </c>
      <c r="B149" t="e">
        <f t="shared" si="2"/>
        <v>#REF!</v>
      </c>
    </row>
    <row r="150" spans="1:2">
      <c r="A150" t="e">
        <f>LEFT(Updates!#REF!,9)</f>
        <v>#REF!</v>
      </c>
      <c r="B150" t="e">
        <f t="shared" si="2"/>
        <v>#REF!</v>
      </c>
    </row>
    <row r="151" spans="1:2">
      <c r="A151" t="e">
        <f>LEFT(Updates!#REF!,9)</f>
        <v>#REF!</v>
      </c>
      <c r="B151" t="e">
        <f t="shared" si="2"/>
        <v>#REF!</v>
      </c>
    </row>
    <row r="152" spans="1:2">
      <c r="A152" t="e">
        <f>LEFT(Updates!#REF!,9)</f>
        <v>#REF!</v>
      </c>
      <c r="B152" t="e">
        <f t="shared" si="2"/>
        <v>#REF!</v>
      </c>
    </row>
    <row r="153" spans="1:2">
      <c r="A153" t="e">
        <f>LEFT(Updates!#REF!,9)</f>
        <v>#REF!</v>
      </c>
      <c r="B153" t="e">
        <f t="shared" si="2"/>
        <v>#REF!</v>
      </c>
    </row>
    <row r="154" spans="1:2">
      <c r="A154" t="e">
        <f>LEFT(Updates!#REF!,9)</f>
        <v>#REF!</v>
      </c>
      <c r="B154" t="e">
        <f t="shared" si="2"/>
        <v>#REF!</v>
      </c>
    </row>
    <row r="155" spans="1:2">
      <c r="A155" t="e">
        <f>LEFT(Updates!#REF!,9)</f>
        <v>#REF!</v>
      </c>
      <c r="B155" t="e">
        <f t="shared" si="2"/>
        <v>#REF!</v>
      </c>
    </row>
    <row r="156" spans="1:2">
      <c r="A156" t="e">
        <f>LEFT(Updates!#REF!,9)</f>
        <v>#REF!</v>
      </c>
      <c r="B156" t="e">
        <f t="shared" si="2"/>
        <v>#REF!</v>
      </c>
    </row>
    <row r="157" spans="1:2">
      <c r="A157" t="e">
        <f>LEFT(Updates!#REF!,9)</f>
        <v>#REF!</v>
      </c>
      <c r="B157" t="e">
        <f t="shared" si="2"/>
        <v>#REF!</v>
      </c>
    </row>
    <row r="158" spans="1:2">
      <c r="A158" t="e">
        <f>LEFT(Updates!#REF!,9)</f>
        <v>#REF!</v>
      </c>
      <c r="B158" t="e">
        <f t="shared" si="2"/>
        <v>#REF!</v>
      </c>
    </row>
    <row r="159" spans="1:2">
      <c r="A159" t="e">
        <f>LEFT(Updates!#REF!,9)</f>
        <v>#REF!</v>
      </c>
      <c r="B159" t="e">
        <f t="shared" si="2"/>
        <v>#REF!</v>
      </c>
    </row>
    <row r="160" spans="1:2">
      <c r="A160" t="e">
        <f>LEFT(Updates!#REF!,9)</f>
        <v>#REF!</v>
      </c>
      <c r="B160" t="e">
        <f t="shared" si="2"/>
        <v>#REF!</v>
      </c>
    </row>
    <row r="161" spans="1:2">
      <c r="A161" t="e">
        <f>LEFT(Updates!#REF!,9)</f>
        <v>#REF!</v>
      </c>
      <c r="B161" t="e">
        <f t="shared" si="2"/>
        <v>#REF!</v>
      </c>
    </row>
    <row r="162" spans="1:2">
      <c r="A162" t="e">
        <f>LEFT(Updates!#REF!,9)</f>
        <v>#REF!</v>
      </c>
      <c r="B162" t="e">
        <f t="shared" si="2"/>
        <v>#REF!</v>
      </c>
    </row>
    <row r="163" spans="1:2">
      <c r="A163" t="e">
        <f>LEFT(Updates!#REF!,9)</f>
        <v>#REF!</v>
      </c>
      <c r="B163" t="e">
        <f t="shared" si="2"/>
        <v>#REF!</v>
      </c>
    </row>
    <row r="164" spans="1:2">
      <c r="A164" t="e">
        <f>LEFT(Updates!#REF!,9)</f>
        <v>#REF!</v>
      </c>
      <c r="B164" t="e">
        <f t="shared" si="2"/>
        <v>#REF!</v>
      </c>
    </row>
    <row r="165" spans="1:2">
      <c r="A165" t="e">
        <f>LEFT(Updates!#REF!,9)</f>
        <v>#REF!</v>
      </c>
      <c r="B165" t="e">
        <f t="shared" si="2"/>
        <v>#REF!</v>
      </c>
    </row>
    <row r="166" spans="1:2">
      <c r="A166" t="e">
        <f>LEFT(Updates!#REF!,9)</f>
        <v>#REF!</v>
      </c>
      <c r="B166" t="e">
        <f t="shared" si="2"/>
        <v>#REF!</v>
      </c>
    </row>
    <row r="167" spans="1:2">
      <c r="A167" t="e">
        <f>LEFT(Updates!#REF!,9)</f>
        <v>#REF!</v>
      </c>
      <c r="B167" t="e">
        <f t="shared" si="2"/>
        <v>#REF!</v>
      </c>
    </row>
    <row r="168" spans="1:2">
      <c r="A168" t="e">
        <f>LEFT(Updates!#REF!,9)</f>
        <v>#REF!</v>
      </c>
      <c r="B168" t="e">
        <f t="shared" si="2"/>
        <v>#REF!</v>
      </c>
    </row>
    <row r="169" spans="1:2">
      <c r="A169" t="e">
        <f>LEFT(Updates!#REF!,9)</f>
        <v>#REF!</v>
      </c>
      <c r="B169" t="e">
        <f t="shared" si="2"/>
        <v>#REF!</v>
      </c>
    </row>
    <row r="170" spans="1:2">
      <c r="A170" t="e">
        <f>LEFT(Updates!#REF!,9)</f>
        <v>#REF!</v>
      </c>
      <c r="B170" t="e">
        <f t="shared" si="2"/>
        <v>#REF!</v>
      </c>
    </row>
    <row r="171" spans="1:2">
      <c r="A171" t="e">
        <f>LEFT(Updates!#REF!,9)</f>
        <v>#REF!</v>
      </c>
      <c r="B171" t="e">
        <f t="shared" si="2"/>
        <v>#REF!</v>
      </c>
    </row>
    <row r="172" spans="1:2">
      <c r="A172" t="e">
        <f>LEFT(Updates!#REF!,9)</f>
        <v>#REF!</v>
      </c>
      <c r="B172" t="e">
        <f t="shared" si="2"/>
        <v>#REF!</v>
      </c>
    </row>
    <row r="173" spans="1:2">
      <c r="A173" t="e">
        <f>LEFT(Updates!#REF!,9)</f>
        <v>#REF!</v>
      </c>
      <c r="B173" t="e">
        <f t="shared" si="2"/>
        <v>#REF!</v>
      </c>
    </row>
    <row r="174" spans="1:2">
      <c r="A174" t="e">
        <f>LEFT(Updates!#REF!,9)</f>
        <v>#REF!</v>
      </c>
      <c r="B174" t="e">
        <f t="shared" si="2"/>
        <v>#REF!</v>
      </c>
    </row>
    <row r="175" spans="1:2">
      <c r="A175" t="e">
        <f>LEFT(Updates!#REF!,9)</f>
        <v>#REF!</v>
      </c>
      <c r="B175" t="e">
        <f t="shared" si="2"/>
        <v>#REF!</v>
      </c>
    </row>
    <row r="176" spans="1:2">
      <c r="A176" t="e">
        <f>LEFT(Updates!#REF!,9)</f>
        <v>#REF!</v>
      </c>
      <c r="B176" t="e">
        <f t="shared" si="2"/>
        <v>#REF!</v>
      </c>
    </row>
    <row r="177" spans="1:2">
      <c r="A177" t="e">
        <f>LEFT(Updates!#REF!,9)</f>
        <v>#REF!</v>
      </c>
      <c r="B177" t="e">
        <f t="shared" si="2"/>
        <v>#REF!</v>
      </c>
    </row>
    <row r="178" spans="1:2">
      <c r="A178" t="e">
        <f>LEFT(Updates!#REF!,9)</f>
        <v>#REF!</v>
      </c>
      <c r="B178" t="e">
        <f t="shared" si="2"/>
        <v>#REF!</v>
      </c>
    </row>
    <row r="179" spans="1:2">
      <c r="A179" t="e">
        <f>LEFT(Updates!#REF!,9)</f>
        <v>#REF!</v>
      </c>
      <c r="B179" t="e">
        <f t="shared" si="2"/>
        <v>#REF!</v>
      </c>
    </row>
    <row r="180" spans="1:2">
      <c r="A180" t="e">
        <f>LEFT(Updates!#REF!,9)</f>
        <v>#REF!</v>
      </c>
      <c r="B180" t="e">
        <f t="shared" si="2"/>
        <v>#REF!</v>
      </c>
    </row>
    <row r="181" spans="1:2">
      <c r="A181" t="e">
        <f>LEFT(Updates!#REF!,9)</f>
        <v>#REF!</v>
      </c>
      <c r="B181" t="e">
        <f t="shared" si="2"/>
        <v>#REF!</v>
      </c>
    </row>
    <row r="182" spans="1:2">
      <c r="A182" t="e">
        <f>LEFT(Updates!#REF!,9)</f>
        <v>#REF!</v>
      </c>
      <c r="B182" t="e">
        <f t="shared" si="2"/>
        <v>#REF!</v>
      </c>
    </row>
    <row r="183" spans="1:2">
      <c r="A183" t="e">
        <f>LEFT(Updates!#REF!,9)</f>
        <v>#REF!</v>
      </c>
      <c r="B183" t="e">
        <f t="shared" si="2"/>
        <v>#REF!</v>
      </c>
    </row>
    <row r="184" spans="1:2">
      <c r="A184" t="e">
        <f>LEFT(Updates!#REF!,9)</f>
        <v>#REF!</v>
      </c>
      <c r="B184" t="e">
        <f t="shared" si="2"/>
        <v>#REF!</v>
      </c>
    </row>
    <row r="185" spans="1:2">
      <c r="A185" t="e">
        <f>LEFT(Updates!#REF!,9)</f>
        <v>#REF!</v>
      </c>
      <c r="B185" t="e">
        <f t="shared" si="2"/>
        <v>#REF!</v>
      </c>
    </row>
    <row r="186" spans="1:2">
      <c r="A186" t="e">
        <f>LEFT(Updates!#REF!,9)</f>
        <v>#REF!</v>
      </c>
      <c r="B186" t="e">
        <f t="shared" si="2"/>
        <v>#REF!</v>
      </c>
    </row>
    <row r="187" spans="1:2">
      <c r="A187" t="e">
        <f>LEFT(Updates!#REF!,9)</f>
        <v>#REF!</v>
      </c>
      <c r="B187" t="e">
        <f t="shared" si="2"/>
        <v>#REF!</v>
      </c>
    </row>
    <row r="188" spans="1:2">
      <c r="A188" t="e">
        <f>LEFT(Updates!#REF!,9)</f>
        <v>#REF!</v>
      </c>
      <c r="B188" t="e">
        <f t="shared" si="2"/>
        <v>#REF!</v>
      </c>
    </row>
    <row r="189" spans="1:2">
      <c r="A189" t="e">
        <f>LEFT(Updates!#REF!,9)</f>
        <v>#REF!</v>
      </c>
      <c r="B189" t="e">
        <f t="shared" si="2"/>
        <v>#REF!</v>
      </c>
    </row>
    <row r="190" spans="1:2">
      <c r="A190" t="e">
        <f>LEFT(Updates!#REF!,9)</f>
        <v>#REF!</v>
      </c>
      <c r="B190" t="e">
        <f t="shared" si="2"/>
        <v>#REF!</v>
      </c>
    </row>
    <row r="191" spans="1:2">
      <c r="A191" t="e">
        <f>LEFT(Updates!#REF!,9)</f>
        <v>#REF!</v>
      </c>
      <c r="B191" t="e">
        <f t="shared" si="2"/>
        <v>#REF!</v>
      </c>
    </row>
    <row r="192" spans="1:2">
      <c r="A192" t="e">
        <f>LEFT(Updates!#REF!,9)</f>
        <v>#REF!</v>
      </c>
      <c r="B192" t="e">
        <f t="shared" si="2"/>
        <v>#REF!</v>
      </c>
    </row>
    <row r="193" spans="1:2">
      <c r="A193" t="e">
        <f>LEFT(Updates!#REF!,9)</f>
        <v>#REF!</v>
      </c>
      <c r="B193" t="e">
        <f t="shared" si="2"/>
        <v>#REF!</v>
      </c>
    </row>
    <row r="194" spans="1:2">
      <c r="A194" t="e">
        <f>LEFT(Updates!#REF!,9)</f>
        <v>#REF!</v>
      </c>
      <c r="B194" t="e">
        <f t="shared" si="2"/>
        <v>#REF!</v>
      </c>
    </row>
    <row r="195" spans="1:2">
      <c r="A195" t="e">
        <f>LEFT(Updates!#REF!,9)</f>
        <v>#REF!</v>
      </c>
      <c r="B195" t="e">
        <f t="shared" ref="B195:B258" si="3">RIGHT(A195,7)</f>
        <v>#REF!</v>
      </c>
    </row>
    <row r="196" spans="1:2">
      <c r="A196" t="e">
        <f>LEFT(Updates!#REF!,9)</f>
        <v>#REF!</v>
      </c>
      <c r="B196" t="e">
        <f t="shared" si="3"/>
        <v>#REF!</v>
      </c>
    </row>
    <row r="197" spans="1:2">
      <c r="A197" t="e">
        <f>LEFT(Updates!#REF!,9)</f>
        <v>#REF!</v>
      </c>
      <c r="B197" t="e">
        <f t="shared" si="3"/>
        <v>#REF!</v>
      </c>
    </row>
    <row r="198" spans="1:2">
      <c r="A198" t="e">
        <f>LEFT(Updates!#REF!,9)</f>
        <v>#REF!</v>
      </c>
      <c r="B198" t="e">
        <f t="shared" si="3"/>
        <v>#REF!</v>
      </c>
    </row>
    <row r="199" spans="1:2">
      <c r="A199" t="e">
        <f>LEFT(Updates!#REF!,9)</f>
        <v>#REF!</v>
      </c>
      <c r="B199" t="e">
        <f t="shared" si="3"/>
        <v>#REF!</v>
      </c>
    </row>
    <row r="200" spans="1:2">
      <c r="A200" t="e">
        <f>LEFT(Updates!#REF!,9)</f>
        <v>#REF!</v>
      </c>
      <c r="B200" t="e">
        <f t="shared" si="3"/>
        <v>#REF!</v>
      </c>
    </row>
    <row r="201" spans="1:2">
      <c r="A201" t="e">
        <f>LEFT(Updates!#REF!,9)</f>
        <v>#REF!</v>
      </c>
      <c r="B201" t="e">
        <f t="shared" si="3"/>
        <v>#REF!</v>
      </c>
    </row>
    <row r="202" spans="1:2">
      <c r="A202" t="e">
        <f>LEFT(Updates!#REF!,9)</f>
        <v>#REF!</v>
      </c>
      <c r="B202" t="e">
        <f t="shared" si="3"/>
        <v>#REF!</v>
      </c>
    </row>
    <row r="203" spans="1:2">
      <c r="A203" t="e">
        <f>LEFT(Updates!#REF!,9)</f>
        <v>#REF!</v>
      </c>
      <c r="B203" t="e">
        <f t="shared" si="3"/>
        <v>#REF!</v>
      </c>
    </row>
    <row r="204" spans="1:2">
      <c r="A204" t="e">
        <f>LEFT(Updates!#REF!,9)</f>
        <v>#REF!</v>
      </c>
      <c r="B204" t="e">
        <f t="shared" si="3"/>
        <v>#REF!</v>
      </c>
    </row>
    <row r="205" spans="1:2">
      <c r="A205" t="e">
        <f>LEFT(Updates!#REF!,9)</f>
        <v>#REF!</v>
      </c>
      <c r="B205" t="e">
        <f t="shared" si="3"/>
        <v>#REF!</v>
      </c>
    </row>
    <row r="206" spans="1:2">
      <c r="A206" t="e">
        <f>LEFT(Updates!#REF!,9)</f>
        <v>#REF!</v>
      </c>
      <c r="B206" t="e">
        <f t="shared" si="3"/>
        <v>#REF!</v>
      </c>
    </row>
    <row r="207" spans="1:2">
      <c r="A207" t="e">
        <f>LEFT(Updates!#REF!,9)</f>
        <v>#REF!</v>
      </c>
      <c r="B207" t="e">
        <f t="shared" si="3"/>
        <v>#REF!</v>
      </c>
    </row>
    <row r="208" spans="1:2">
      <c r="A208" t="e">
        <f>LEFT(Updates!#REF!,9)</f>
        <v>#REF!</v>
      </c>
      <c r="B208" t="e">
        <f t="shared" si="3"/>
        <v>#REF!</v>
      </c>
    </row>
    <row r="209" spans="1:2">
      <c r="A209" t="e">
        <f>LEFT(Updates!#REF!,9)</f>
        <v>#REF!</v>
      </c>
      <c r="B209" t="e">
        <f t="shared" si="3"/>
        <v>#REF!</v>
      </c>
    </row>
    <row r="210" spans="1:2">
      <c r="A210" t="e">
        <f>LEFT(Updates!#REF!,9)</f>
        <v>#REF!</v>
      </c>
      <c r="B210" t="e">
        <f t="shared" si="3"/>
        <v>#REF!</v>
      </c>
    </row>
    <row r="211" spans="1:2">
      <c r="A211" t="e">
        <f>LEFT(Updates!#REF!,9)</f>
        <v>#REF!</v>
      </c>
      <c r="B211" t="e">
        <f t="shared" si="3"/>
        <v>#REF!</v>
      </c>
    </row>
    <row r="212" spans="1:2">
      <c r="A212" t="e">
        <f>LEFT(Updates!#REF!,9)</f>
        <v>#REF!</v>
      </c>
      <c r="B212" t="e">
        <f t="shared" si="3"/>
        <v>#REF!</v>
      </c>
    </row>
    <row r="213" spans="1:2">
      <c r="A213" t="e">
        <f>LEFT(Updates!#REF!,9)</f>
        <v>#REF!</v>
      </c>
      <c r="B213" t="e">
        <f t="shared" si="3"/>
        <v>#REF!</v>
      </c>
    </row>
    <row r="214" spans="1:2">
      <c r="A214" t="e">
        <f>LEFT(Updates!#REF!,9)</f>
        <v>#REF!</v>
      </c>
      <c r="B214" t="e">
        <f t="shared" si="3"/>
        <v>#REF!</v>
      </c>
    </row>
    <row r="215" spans="1:2">
      <c r="A215" t="e">
        <f>LEFT(Updates!#REF!,9)</f>
        <v>#REF!</v>
      </c>
      <c r="B215" t="e">
        <f t="shared" si="3"/>
        <v>#REF!</v>
      </c>
    </row>
    <row r="216" spans="1:2">
      <c r="A216" t="e">
        <f>LEFT(Updates!#REF!,9)</f>
        <v>#REF!</v>
      </c>
      <c r="B216" t="e">
        <f t="shared" si="3"/>
        <v>#REF!</v>
      </c>
    </row>
    <row r="217" spans="1:2">
      <c r="A217" t="e">
        <f>LEFT(Updates!#REF!,9)</f>
        <v>#REF!</v>
      </c>
      <c r="B217" t="e">
        <f t="shared" si="3"/>
        <v>#REF!</v>
      </c>
    </row>
    <row r="218" spans="1:2">
      <c r="A218" t="e">
        <f>LEFT(Updates!#REF!,9)</f>
        <v>#REF!</v>
      </c>
      <c r="B218" t="e">
        <f t="shared" si="3"/>
        <v>#REF!</v>
      </c>
    </row>
    <row r="219" spans="1:2">
      <c r="A219" t="e">
        <f>LEFT(Updates!#REF!,9)</f>
        <v>#REF!</v>
      </c>
      <c r="B219" t="e">
        <f t="shared" si="3"/>
        <v>#REF!</v>
      </c>
    </row>
    <row r="220" spans="1:2">
      <c r="A220" t="e">
        <f>LEFT(Updates!#REF!,9)</f>
        <v>#REF!</v>
      </c>
      <c r="B220" t="e">
        <f t="shared" si="3"/>
        <v>#REF!</v>
      </c>
    </row>
    <row r="221" spans="1:2">
      <c r="A221" t="e">
        <f>LEFT(Updates!#REF!,9)</f>
        <v>#REF!</v>
      </c>
      <c r="B221" t="e">
        <f t="shared" si="3"/>
        <v>#REF!</v>
      </c>
    </row>
    <row r="222" spans="1:2">
      <c r="A222" t="e">
        <f>LEFT(Updates!#REF!,9)</f>
        <v>#REF!</v>
      </c>
      <c r="B222" t="e">
        <f t="shared" si="3"/>
        <v>#REF!</v>
      </c>
    </row>
    <row r="223" spans="1:2">
      <c r="A223" t="e">
        <f>LEFT(Updates!#REF!,9)</f>
        <v>#REF!</v>
      </c>
      <c r="B223" t="e">
        <f t="shared" si="3"/>
        <v>#REF!</v>
      </c>
    </row>
    <row r="224" spans="1:2">
      <c r="A224" t="e">
        <f>LEFT(Updates!#REF!,9)</f>
        <v>#REF!</v>
      </c>
      <c r="B224" t="e">
        <f t="shared" si="3"/>
        <v>#REF!</v>
      </c>
    </row>
    <row r="225" spans="1:2">
      <c r="A225" t="e">
        <f>LEFT(Updates!#REF!,9)</f>
        <v>#REF!</v>
      </c>
      <c r="B225" t="e">
        <f t="shared" si="3"/>
        <v>#REF!</v>
      </c>
    </row>
    <row r="226" spans="1:2">
      <c r="A226" t="e">
        <f>LEFT(Updates!#REF!,9)</f>
        <v>#REF!</v>
      </c>
      <c r="B226" t="e">
        <f t="shared" si="3"/>
        <v>#REF!</v>
      </c>
    </row>
    <row r="227" spans="1:2">
      <c r="A227" t="e">
        <f>LEFT(Updates!#REF!,9)</f>
        <v>#REF!</v>
      </c>
      <c r="B227" t="e">
        <f t="shared" si="3"/>
        <v>#REF!</v>
      </c>
    </row>
    <row r="228" spans="1:2">
      <c r="A228" t="e">
        <f>LEFT(Updates!#REF!,9)</f>
        <v>#REF!</v>
      </c>
      <c r="B228" t="e">
        <f t="shared" si="3"/>
        <v>#REF!</v>
      </c>
    </row>
    <row r="229" spans="1:2">
      <c r="A229" t="e">
        <f>LEFT(Updates!#REF!,9)</f>
        <v>#REF!</v>
      </c>
      <c r="B229" t="e">
        <f t="shared" si="3"/>
        <v>#REF!</v>
      </c>
    </row>
    <row r="230" spans="1:2">
      <c r="A230" t="e">
        <f>LEFT(Updates!#REF!,9)</f>
        <v>#REF!</v>
      </c>
      <c r="B230" t="e">
        <f t="shared" si="3"/>
        <v>#REF!</v>
      </c>
    </row>
    <row r="231" spans="1:2">
      <c r="A231" t="e">
        <f>LEFT(Updates!#REF!,9)</f>
        <v>#REF!</v>
      </c>
      <c r="B231" t="e">
        <f t="shared" si="3"/>
        <v>#REF!</v>
      </c>
    </row>
    <row r="232" spans="1:2">
      <c r="A232" t="e">
        <f>LEFT(Updates!#REF!,9)</f>
        <v>#REF!</v>
      </c>
      <c r="B232" t="e">
        <f t="shared" si="3"/>
        <v>#REF!</v>
      </c>
    </row>
    <row r="233" spans="1:2">
      <c r="A233" t="e">
        <f>LEFT(Updates!#REF!,9)</f>
        <v>#REF!</v>
      </c>
      <c r="B233" t="e">
        <f t="shared" si="3"/>
        <v>#REF!</v>
      </c>
    </row>
    <row r="234" spans="1:2">
      <c r="A234" t="e">
        <f>LEFT(Updates!#REF!,9)</f>
        <v>#REF!</v>
      </c>
      <c r="B234" t="e">
        <f t="shared" si="3"/>
        <v>#REF!</v>
      </c>
    </row>
    <row r="235" spans="1:2">
      <c r="A235" t="e">
        <f>LEFT(Updates!#REF!,9)</f>
        <v>#REF!</v>
      </c>
      <c r="B235" t="e">
        <f t="shared" si="3"/>
        <v>#REF!</v>
      </c>
    </row>
    <row r="236" spans="1:2">
      <c r="A236" t="e">
        <f>LEFT(Updates!#REF!,9)</f>
        <v>#REF!</v>
      </c>
      <c r="B236" t="e">
        <f t="shared" si="3"/>
        <v>#REF!</v>
      </c>
    </row>
    <row r="237" spans="1:2">
      <c r="A237" t="e">
        <f>LEFT(Updates!#REF!,9)</f>
        <v>#REF!</v>
      </c>
      <c r="B237" t="e">
        <f t="shared" si="3"/>
        <v>#REF!</v>
      </c>
    </row>
    <row r="238" spans="1:2">
      <c r="A238" t="e">
        <f>LEFT(Updates!#REF!,9)</f>
        <v>#REF!</v>
      </c>
      <c r="B238" t="e">
        <f t="shared" si="3"/>
        <v>#REF!</v>
      </c>
    </row>
    <row r="239" spans="1:2">
      <c r="A239" t="e">
        <f>LEFT(Updates!#REF!,9)</f>
        <v>#REF!</v>
      </c>
      <c r="B239" t="e">
        <f t="shared" si="3"/>
        <v>#REF!</v>
      </c>
    </row>
    <row r="240" spans="1:2">
      <c r="A240" t="e">
        <f>LEFT(Updates!#REF!,9)</f>
        <v>#REF!</v>
      </c>
      <c r="B240" t="e">
        <f t="shared" si="3"/>
        <v>#REF!</v>
      </c>
    </row>
    <row r="241" spans="1:2">
      <c r="A241" t="e">
        <f>LEFT(Updates!#REF!,9)</f>
        <v>#REF!</v>
      </c>
      <c r="B241" t="e">
        <f t="shared" si="3"/>
        <v>#REF!</v>
      </c>
    </row>
    <row r="242" spans="1:2">
      <c r="A242" t="e">
        <f>LEFT(Updates!#REF!,9)</f>
        <v>#REF!</v>
      </c>
      <c r="B242" t="e">
        <f t="shared" si="3"/>
        <v>#REF!</v>
      </c>
    </row>
    <row r="243" spans="1:2">
      <c r="A243" t="e">
        <f>LEFT(Updates!#REF!,9)</f>
        <v>#REF!</v>
      </c>
      <c r="B243" t="e">
        <f t="shared" si="3"/>
        <v>#REF!</v>
      </c>
    </row>
    <row r="244" spans="1:2">
      <c r="A244" t="e">
        <f>LEFT(Updates!#REF!,9)</f>
        <v>#REF!</v>
      </c>
      <c r="B244" t="e">
        <f t="shared" si="3"/>
        <v>#REF!</v>
      </c>
    </row>
    <row r="245" spans="1:2">
      <c r="A245" t="e">
        <f>LEFT(Updates!#REF!,9)</f>
        <v>#REF!</v>
      </c>
      <c r="B245" t="e">
        <f t="shared" si="3"/>
        <v>#REF!</v>
      </c>
    </row>
    <row r="246" spans="1:2">
      <c r="A246" t="e">
        <f>LEFT(Updates!#REF!,9)</f>
        <v>#REF!</v>
      </c>
      <c r="B246" t="e">
        <f t="shared" si="3"/>
        <v>#REF!</v>
      </c>
    </row>
    <row r="247" spans="1:2">
      <c r="A247" t="e">
        <f>LEFT(Updates!#REF!,9)</f>
        <v>#REF!</v>
      </c>
      <c r="B247" t="e">
        <f t="shared" si="3"/>
        <v>#REF!</v>
      </c>
    </row>
    <row r="248" spans="1:2">
      <c r="A248" t="e">
        <f>LEFT(Updates!#REF!,9)</f>
        <v>#REF!</v>
      </c>
      <c r="B248" t="e">
        <f t="shared" si="3"/>
        <v>#REF!</v>
      </c>
    </row>
    <row r="249" spans="1:2">
      <c r="A249" t="e">
        <f>LEFT(Updates!#REF!,9)</f>
        <v>#REF!</v>
      </c>
      <c r="B249" t="e">
        <f t="shared" si="3"/>
        <v>#REF!</v>
      </c>
    </row>
    <row r="250" spans="1:2">
      <c r="A250" t="e">
        <f>LEFT(Updates!#REF!,9)</f>
        <v>#REF!</v>
      </c>
      <c r="B250" t="e">
        <f t="shared" si="3"/>
        <v>#REF!</v>
      </c>
    </row>
    <row r="251" spans="1:2">
      <c r="A251" t="e">
        <f>LEFT(Updates!#REF!,9)</f>
        <v>#REF!</v>
      </c>
      <c r="B251" t="e">
        <f t="shared" si="3"/>
        <v>#REF!</v>
      </c>
    </row>
    <row r="252" spans="1:2">
      <c r="A252" t="e">
        <f>LEFT(Updates!#REF!,9)</f>
        <v>#REF!</v>
      </c>
      <c r="B252" t="e">
        <f t="shared" si="3"/>
        <v>#REF!</v>
      </c>
    </row>
    <row r="253" spans="1:2">
      <c r="A253" t="e">
        <f>LEFT(Updates!#REF!,9)</f>
        <v>#REF!</v>
      </c>
      <c r="B253" t="e">
        <f t="shared" si="3"/>
        <v>#REF!</v>
      </c>
    </row>
    <row r="254" spans="1:2">
      <c r="A254" t="e">
        <f>LEFT(Updates!#REF!,9)</f>
        <v>#REF!</v>
      </c>
      <c r="B254" t="e">
        <f t="shared" si="3"/>
        <v>#REF!</v>
      </c>
    </row>
    <row r="255" spans="1:2">
      <c r="A255" t="e">
        <f>LEFT(Updates!#REF!,9)</f>
        <v>#REF!</v>
      </c>
      <c r="B255" t="e">
        <f t="shared" si="3"/>
        <v>#REF!</v>
      </c>
    </row>
    <row r="256" spans="1:2">
      <c r="A256" t="e">
        <f>LEFT(Updates!#REF!,9)</f>
        <v>#REF!</v>
      </c>
      <c r="B256" t="e">
        <f t="shared" si="3"/>
        <v>#REF!</v>
      </c>
    </row>
    <row r="257" spans="1:2">
      <c r="A257" t="e">
        <f>LEFT(Updates!#REF!,9)</f>
        <v>#REF!</v>
      </c>
      <c r="B257" t="e">
        <f t="shared" si="3"/>
        <v>#REF!</v>
      </c>
    </row>
    <row r="258" spans="1:2">
      <c r="A258" t="e">
        <f>LEFT(Updates!#REF!,9)</f>
        <v>#REF!</v>
      </c>
      <c r="B258" t="e">
        <f t="shared" si="3"/>
        <v>#REF!</v>
      </c>
    </row>
    <row r="259" spans="1:2">
      <c r="A259" t="e">
        <f>LEFT(Updates!#REF!,9)</f>
        <v>#REF!</v>
      </c>
      <c r="B259" t="e">
        <f t="shared" ref="B259:B322" si="4">RIGHT(A259,7)</f>
        <v>#REF!</v>
      </c>
    </row>
    <row r="260" spans="1:2">
      <c r="A260" t="e">
        <f>LEFT(Updates!#REF!,9)</f>
        <v>#REF!</v>
      </c>
      <c r="B260" t="e">
        <f t="shared" si="4"/>
        <v>#REF!</v>
      </c>
    </row>
    <row r="261" spans="1:2">
      <c r="A261" t="e">
        <f>LEFT(Updates!#REF!,9)</f>
        <v>#REF!</v>
      </c>
      <c r="B261" t="e">
        <f t="shared" si="4"/>
        <v>#REF!</v>
      </c>
    </row>
    <row r="262" spans="1:2">
      <c r="A262" t="e">
        <f>LEFT(Updates!#REF!,9)</f>
        <v>#REF!</v>
      </c>
      <c r="B262" t="e">
        <f t="shared" si="4"/>
        <v>#REF!</v>
      </c>
    </row>
    <row r="263" spans="1:2">
      <c r="A263" t="e">
        <f>LEFT(Updates!#REF!,9)</f>
        <v>#REF!</v>
      </c>
      <c r="B263" t="e">
        <f t="shared" si="4"/>
        <v>#REF!</v>
      </c>
    </row>
    <row r="264" spans="1:2">
      <c r="A264" t="e">
        <f>LEFT(Updates!#REF!,9)</f>
        <v>#REF!</v>
      </c>
      <c r="B264" t="e">
        <f t="shared" si="4"/>
        <v>#REF!</v>
      </c>
    </row>
    <row r="265" spans="1:2">
      <c r="A265" t="e">
        <f>LEFT(Updates!#REF!,9)</f>
        <v>#REF!</v>
      </c>
      <c r="B265" t="e">
        <f t="shared" si="4"/>
        <v>#REF!</v>
      </c>
    </row>
    <row r="266" spans="1:2">
      <c r="A266" t="e">
        <f>LEFT(Updates!#REF!,9)</f>
        <v>#REF!</v>
      </c>
      <c r="B266" t="e">
        <f t="shared" si="4"/>
        <v>#REF!</v>
      </c>
    </row>
    <row r="267" spans="1:2">
      <c r="A267" t="e">
        <f>LEFT(Updates!#REF!,9)</f>
        <v>#REF!</v>
      </c>
      <c r="B267" t="e">
        <f t="shared" si="4"/>
        <v>#REF!</v>
      </c>
    </row>
    <row r="268" spans="1:2">
      <c r="A268" t="e">
        <f>LEFT(Updates!#REF!,9)</f>
        <v>#REF!</v>
      </c>
      <c r="B268" t="e">
        <f t="shared" si="4"/>
        <v>#REF!</v>
      </c>
    </row>
    <row r="269" spans="1:2">
      <c r="A269" t="e">
        <f>LEFT(Updates!#REF!,9)</f>
        <v>#REF!</v>
      </c>
      <c r="B269" t="e">
        <f t="shared" si="4"/>
        <v>#REF!</v>
      </c>
    </row>
    <row r="270" spans="1:2">
      <c r="A270" t="e">
        <f>LEFT(Updates!#REF!,9)</f>
        <v>#REF!</v>
      </c>
      <c r="B270" t="e">
        <f t="shared" si="4"/>
        <v>#REF!</v>
      </c>
    </row>
    <row r="271" spans="1:2">
      <c r="A271" t="e">
        <f>LEFT(Updates!#REF!,9)</f>
        <v>#REF!</v>
      </c>
      <c r="B271" t="e">
        <f t="shared" si="4"/>
        <v>#REF!</v>
      </c>
    </row>
    <row r="272" spans="1:2">
      <c r="A272" t="e">
        <f>LEFT(Updates!#REF!,9)</f>
        <v>#REF!</v>
      </c>
      <c r="B272" t="e">
        <f t="shared" si="4"/>
        <v>#REF!</v>
      </c>
    </row>
    <row r="273" spans="1:2">
      <c r="A273" t="e">
        <f>LEFT(Updates!#REF!,9)</f>
        <v>#REF!</v>
      </c>
      <c r="B273" t="e">
        <f t="shared" si="4"/>
        <v>#REF!</v>
      </c>
    </row>
    <row r="274" spans="1:2">
      <c r="A274" t="e">
        <f>LEFT(Updates!#REF!,9)</f>
        <v>#REF!</v>
      </c>
      <c r="B274" t="e">
        <f t="shared" si="4"/>
        <v>#REF!</v>
      </c>
    </row>
    <row r="275" spans="1:2">
      <c r="A275" t="e">
        <f>LEFT(Updates!#REF!,9)</f>
        <v>#REF!</v>
      </c>
      <c r="B275" t="e">
        <f t="shared" si="4"/>
        <v>#REF!</v>
      </c>
    </row>
    <row r="276" spans="1:2">
      <c r="A276" t="e">
        <f>LEFT(Updates!#REF!,9)</f>
        <v>#REF!</v>
      </c>
      <c r="B276" t="e">
        <f t="shared" si="4"/>
        <v>#REF!</v>
      </c>
    </row>
    <row r="277" spans="1:2">
      <c r="A277" t="e">
        <f>LEFT(Updates!#REF!,9)</f>
        <v>#REF!</v>
      </c>
      <c r="B277" t="e">
        <f t="shared" si="4"/>
        <v>#REF!</v>
      </c>
    </row>
    <row r="278" spans="1:2">
      <c r="A278" t="e">
        <f>LEFT(Updates!#REF!,9)</f>
        <v>#REF!</v>
      </c>
      <c r="B278" t="e">
        <f t="shared" si="4"/>
        <v>#REF!</v>
      </c>
    </row>
    <row r="279" spans="1:2">
      <c r="A279" t="e">
        <f>LEFT(Updates!#REF!,9)</f>
        <v>#REF!</v>
      </c>
      <c r="B279" t="e">
        <f t="shared" si="4"/>
        <v>#REF!</v>
      </c>
    </row>
    <row r="280" spans="1:2">
      <c r="A280" t="e">
        <f>LEFT(Updates!#REF!,9)</f>
        <v>#REF!</v>
      </c>
      <c r="B280" t="e">
        <f t="shared" si="4"/>
        <v>#REF!</v>
      </c>
    </row>
    <row r="281" spans="1:2">
      <c r="A281" t="e">
        <f>LEFT(Updates!#REF!,9)</f>
        <v>#REF!</v>
      </c>
      <c r="B281" t="e">
        <f t="shared" si="4"/>
        <v>#REF!</v>
      </c>
    </row>
    <row r="282" spans="1:2">
      <c r="A282" t="e">
        <f>LEFT(Updates!#REF!,9)</f>
        <v>#REF!</v>
      </c>
      <c r="B282" t="e">
        <f t="shared" si="4"/>
        <v>#REF!</v>
      </c>
    </row>
    <row r="283" spans="1:2">
      <c r="A283" t="e">
        <f>LEFT(Updates!#REF!,9)</f>
        <v>#REF!</v>
      </c>
      <c r="B283" t="e">
        <f t="shared" si="4"/>
        <v>#REF!</v>
      </c>
    </row>
    <row r="284" spans="1:2">
      <c r="A284" t="e">
        <f>LEFT(Updates!#REF!,9)</f>
        <v>#REF!</v>
      </c>
      <c r="B284" t="e">
        <f t="shared" si="4"/>
        <v>#REF!</v>
      </c>
    </row>
    <row r="285" spans="1:2">
      <c r="A285" t="e">
        <f>LEFT(Updates!#REF!,9)</f>
        <v>#REF!</v>
      </c>
      <c r="B285" t="e">
        <f t="shared" si="4"/>
        <v>#REF!</v>
      </c>
    </row>
    <row r="286" spans="1:2">
      <c r="A286" t="e">
        <f>LEFT(Updates!#REF!,9)</f>
        <v>#REF!</v>
      </c>
      <c r="B286" t="e">
        <f t="shared" si="4"/>
        <v>#REF!</v>
      </c>
    </row>
    <row r="287" spans="1:2">
      <c r="A287" t="e">
        <f>LEFT(Updates!#REF!,9)</f>
        <v>#REF!</v>
      </c>
      <c r="B287" t="e">
        <f t="shared" si="4"/>
        <v>#REF!</v>
      </c>
    </row>
    <row r="288" spans="1:2">
      <c r="A288" t="e">
        <f>LEFT(Updates!#REF!,9)</f>
        <v>#REF!</v>
      </c>
      <c r="B288" t="e">
        <f t="shared" si="4"/>
        <v>#REF!</v>
      </c>
    </row>
    <row r="289" spans="1:2">
      <c r="A289" t="e">
        <f>LEFT(Updates!#REF!,9)</f>
        <v>#REF!</v>
      </c>
      <c r="B289" t="e">
        <f t="shared" si="4"/>
        <v>#REF!</v>
      </c>
    </row>
    <row r="290" spans="1:2">
      <c r="A290" t="e">
        <f>LEFT(Updates!#REF!,9)</f>
        <v>#REF!</v>
      </c>
      <c r="B290" t="e">
        <f t="shared" si="4"/>
        <v>#REF!</v>
      </c>
    </row>
    <row r="291" spans="1:2">
      <c r="A291" t="e">
        <f>LEFT(Updates!#REF!,9)</f>
        <v>#REF!</v>
      </c>
      <c r="B291" t="e">
        <f t="shared" si="4"/>
        <v>#REF!</v>
      </c>
    </row>
    <row r="292" spans="1:2">
      <c r="A292" t="e">
        <f>LEFT(Updates!#REF!,9)</f>
        <v>#REF!</v>
      </c>
      <c r="B292" t="e">
        <f t="shared" si="4"/>
        <v>#REF!</v>
      </c>
    </row>
    <row r="293" spans="1:2">
      <c r="A293" t="e">
        <f>LEFT(Updates!#REF!,9)</f>
        <v>#REF!</v>
      </c>
      <c r="B293" t="e">
        <f t="shared" si="4"/>
        <v>#REF!</v>
      </c>
    </row>
    <row r="294" spans="1:2">
      <c r="A294" t="e">
        <f>LEFT(Updates!#REF!,9)</f>
        <v>#REF!</v>
      </c>
      <c r="B294" t="e">
        <f t="shared" si="4"/>
        <v>#REF!</v>
      </c>
    </row>
    <row r="295" spans="1:2">
      <c r="A295" t="e">
        <f>LEFT(Updates!#REF!,9)</f>
        <v>#REF!</v>
      </c>
      <c r="B295" t="e">
        <f t="shared" si="4"/>
        <v>#REF!</v>
      </c>
    </row>
    <row r="296" spans="1:2">
      <c r="A296" t="e">
        <f>LEFT(Updates!#REF!,9)</f>
        <v>#REF!</v>
      </c>
      <c r="B296" t="e">
        <f t="shared" si="4"/>
        <v>#REF!</v>
      </c>
    </row>
    <row r="297" spans="1:2">
      <c r="A297" t="e">
        <f>LEFT(Updates!#REF!,9)</f>
        <v>#REF!</v>
      </c>
      <c r="B297" t="e">
        <f t="shared" si="4"/>
        <v>#REF!</v>
      </c>
    </row>
    <row r="298" spans="1:2">
      <c r="A298" t="e">
        <f>LEFT(Updates!#REF!,9)</f>
        <v>#REF!</v>
      </c>
      <c r="B298" t="e">
        <f t="shared" si="4"/>
        <v>#REF!</v>
      </c>
    </row>
    <row r="299" spans="1:2">
      <c r="A299" t="e">
        <f>LEFT(Updates!#REF!,9)</f>
        <v>#REF!</v>
      </c>
      <c r="B299" t="e">
        <f t="shared" si="4"/>
        <v>#REF!</v>
      </c>
    </row>
    <row r="300" spans="1:2">
      <c r="A300" t="e">
        <f>LEFT(Updates!#REF!,9)</f>
        <v>#REF!</v>
      </c>
      <c r="B300" t="e">
        <f t="shared" si="4"/>
        <v>#REF!</v>
      </c>
    </row>
    <row r="301" spans="1:2">
      <c r="A301" t="e">
        <f>LEFT(Updates!#REF!,9)</f>
        <v>#REF!</v>
      </c>
      <c r="B301" t="e">
        <f t="shared" si="4"/>
        <v>#REF!</v>
      </c>
    </row>
    <row r="302" spans="1:2">
      <c r="A302" t="e">
        <f>LEFT(Updates!#REF!,9)</f>
        <v>#REF!</v>
      </c>
      <c r="B302" t="e">
        <f t="shared" si="4"/>
        <v>#REF!</v>
      </c>
    </row>
    <row r="303" spans="1:2">
      <c r="A303" t="e">
        <f>LEFT(Updates!#REF!,9)</f>
        <v>#REF!</v>
      </c>
      <c r="B303" t="e">
        <f t="shared" si="4"/>
        <v>#REF!</v>
      </c>
    </row>
    <row r="304" spans="1:2">
      <c r="A304" t="e">
        <f>LEFT(Updates!#REF!,9)</f>
        <v>#REF!</v>
      </c>
      <c r="B304" t="e">
        <f t="shared" si="4"/>
        <v>#REF!</v>
      </c>
    </row>
    <row r="305" spans="1:2">
      <c r="A305" t="e">
        <f>LEFT(Updates!#REF!,9)</f>
        <v>#REF!</v>
      </c>
      <c r="B305" t="e">
        <f t="shared" si="4"/>
        <v>#REF!</v>
      </c>
    </row>
    <row r="306" spans="1:2">
      <c r="A306" t="e">
        <f>LEFT(Updates!#REF!,9)</f>
        <v>#REF!</v>
      </c>
      <c r="B306" t="e">
        <f t="shared" si="4"/>
        <v>#REF!</v>
      </c>
    </row>
    <row r="307" spans="1:2">
      <c r="A307" t="e">
        <f>LEFT(Updates!#REF!,9)</f>
        <v>#REF!</v>
      </c>
      <c r="B307" t="e">
        <f t="shared" si="4"/>
        <v>#REF!</v>
      </c>
    </row>
    <row r="308" spans="1:2">
      <c r="A308" t="e">
        <f>LEFT(Updates!#REF!,9)</f>
        <v>#REF!</v>
      </c>
      <c r="B308" t="e">
        <f t="shared" si="4"/>
        <v>#REF!</v>
      </c>
    </row>
    <row r="309" spans="1:2">
      <c r="A309" t="e">
        <f>LEFT(Updates!#REF!,9)</f>
        <v>#REF!</v>
      </c>
      <c r="B309" t="e">
        <f t="shared" si="4"/>
        <v>#REF!</v>
      </c>
    </row>
    <row r="310" spans="1:2">
      <c r="A310" t="e">
        <f>LEFT(Updates!#REF!,9)</f>
        <v>#REF!</v>
      </c>
      <c r="B310" t="e">
        <f t="shared" si="4"/>
        <v>#REF!</v>
      </c>
    </row>
    <row r="311" spans="1:2">
      <c r="A311" t="e">
        <f>LEFT(Updates!#REF!,9)</f>
        <v>#REF!</v>
      </c>
      <c r="B311" t="e">
        <f t="shared" si="4"/>
        <v>#REF!</v>
      </c>
    </row>
    <row r="312" spans="1:2">
      <c r="A312" t="e">
        <f>LEFT(Updates!#REF!,9)</f>
        <v>#REF!</v>
      </c>
      <c r="B312" t="e">
        <f t="shared" si="4"/>
        <v>#REF!</v>
      </c>
    </row>
    <row r="313" spans="1:2">
      <c r="A313" t="e">
        <f>LEFT(Updates!#REF!,9)</f>
        <v>#REF!</v>
      </c>
      <c r="B313" t="e">
        <f t="shared" si="4"/>
        <v>#REF!</v>
      </c>
    </row>
    <row r="314" spans="1:2">
      <c r="A314" t="e">
        <f>LEFT(Updates!#REF!,9)</f>
        <v>#REF!</v>
      </c>
      <c r="B314" t="e">
        <f t="shared" si="4"/>
        <v>#REF!</v>
      </c>
    </row>
    <row r="315" spans="1:2">
      <c r="A315" t="e">
        <f>LEFT(Updates!#REF!,9)</f>
        <v>#REF!</v>
      </c>
      <c r="B315" t="e">
        <f t="shared" si="4"/>
        <v>#REF!</v>
      </c>
    </row>
    <row r="316" spans="1:2">
      <c r="A316" t="e">
        <f>LEFT(Updates!#REF!,9)</f>
        <v>#REF!</v>
      </c>
      <c r="B316" t="e">
        <f t="shared" si="4"/>
        <v>#REF!</v>
      </c>
    </row>
    <row r="317" spans="1:2">
      <c r="A317" t="e">
        <f>LEFT(Updates!#REF!,9)</f>
        <v>#REF!</v>
      </c>
      <c r="B317" t="e">
        <f t="shared" si="4"/>
        <v>#REF!</v>
      </c>
    </row>
    <row r="318" spans="1:2">
      <c r="A318" t="e">
        <f>LEFT(Updates!#REF!,9)</f>
        <v>#REF!</v>
      </c>
      <c r="B318" t="e">
        <f t="shared" si="4"/>
        <v>#REF!</v>
      </c>
    </row>
    <row r="319" spans="1:2">
      <c r="A319" t="e">
        <f>LEFT(Updates!#REF!,9)</f>
        <v>#REF!</v>
      </c>
      <c r="B319" t="e">
        <f t="shared" si="4"/>
        <v>#REF!</v>
      </c>
    </row>
    <row r="320" spans="1:2">
      <c r="A320" t="e">
        <f>LEFT(Updates!#REF!,9)</f>
        <v>#REF!</v>
      </c>
      <c r="B320" t="e">
        <f t="shared" si="4"/>
        <v>#REF!</v>
      </c>
    </row>
    <row r="321" spans="1:2">
      <c r="A321" t="e">
        <f>LEFT(Updates!#REF!,9)</f>
        <v>#REF!</v>
      </c>
      <c r="B321" t="e">
        <f t="shared" si="4"/>
        <v>#REF!</v>
      </c>
    </row>
    <row r="322" spans="1:2">
      <c r="A322" t="e">
        <f>LEFT(Updates!#REF!,9)</f>
        <v>#REF!</v>
      </c>
      <c r="B322" t="e">
        <f t="shared" si="4"/>
        <v>#REF!</v>
      </c>
    </row>
    <row r="323" spans="1:2">
      <c r="A323" t="e">
        <f>LEFT(Updates!#REF!,9)</f>
        <v>#REF!</v>
      </c>
      <c r="B323" t="e">
        <f t="shared" ref="B323:B386" si="5">RIGHT(A323,7)</f>
        <v>#REF!</v>
      </c>
    </row>
    <row r="324" spans="1:2">
      <c r="A324" t="e">
        <f>LEFT(Updates!#REF!,9)</f>
        <v>#REF!</v>
      </c>
      <c r="B324" t="e">
        <f t="shared" si="5"/>
        <v>#REF!</v>
      </c>
    </row>
    <row r="325" spans="1:2">
      <c r="A325" t="e">
        <f>LEFT(Updates!#REF!,9)</f>
        <v>#REF!</v>
      </c>
      <c r="B325" t="e">
        <f t="shared" si="5"/>
        <v>#REF!</v>
      </c>
    </row>
    <row r="326" spans="1:2">
      <c r="A326" t="e">
        <f>LEFT(Updates!#REF!,9)</f>
        <v>#REF!</v>
      </c>
      <c r="B326" t="e">
        <f t="shared" si="5"/>
        <v>#REF!</v>
      </c>
    </row>
    <row r="327" spans="1:2">
      <c r="A327" t="e">
        <f>LEFT(Updates!#REF!,9)</f>
        <v>#REF!</v>
      </c>
      <c r="B327" t="e">
        <f t="shared" si="5"/>
        <v>#REF!</v>
      </c>
    </row>
    <row r="328" spans="1:2">
      <c r="A328" t="e">
        <f>LEFT(Updates!#REF!,9)</f>
        <v>#REF!</v>
      </c>
      <c r="B328" t="e">
        <f t="shared" si="5"/>
        <v>#REF!</v>
      </c>
    </row>
    <row r="329" spans="1:2">
      <c r="A329" t="e">
        <f>LEFT(Updates!#REF!,9)</f>
        <v>#REF!</v>
      </c>
      <c r="B329" t="e">
        <f t="shared" si="5"/>
        <v>#REF!</v>
      </c>
    </row>
    <row r="330" spans="1:2">
      <c r="A330" t="e">
        <f>LEFT(Updates!#REF!,9)</f>
        <v>#REF!</v>
      </c>
      <c r="B330" t="e">
        <f t="shared" si="5"/>
        <v>#REF!</v>
      </c>
    </row>
    <row r="331" spans="1:2">
      <c r="A331" t="e">
        <f>LEFT(Updates!#REF!,9)</f>
        <v>#REF!</v>
      </c>
      <c r="B331" t="e">
        <f t="shared" si="5"/>
        <v>#REF!</v>
      </c>
    </row>
    <row r="332" spans="1:2">
      <c r="A332" t="e">
        <f>LEFT(Updates!#REF!,9)</f>
        <v>#REF!</v>
      </c>
      <c r="B332" t="e">
        <f t="shared" si="5"/>
        <v>#REF!</v>
      </c>
    </row>
    <row r="333" spans="1:2">
      <c r="A333" t="e">
        <f>LEFT(Updates!#REF!,9)</f>
        <v>#REF!</v>
      </c>
      <c r="B333" t="e">
        <f t="shared" si="5"/>
        <v>#REF!</v>
      </c>
    </row>
    <row r="334" spans="1:2">
      <c r="A334" t="e">
        <f>LEFT(Updates!#REF!,9)</f>
        <v>#REF!</v>
      </c>
      <c r="B334" t="e">
        <f t="shared" si="5"/>
        <v>#REF!</v>
      </c>
    </row>
    <row r="335" spans="1:2">
      <c r="A335" t="e">
        <f>LEFT(Updates!#REF!,9)</f>
        <v>#REF!</v>
      </c>
      <c r="B335" t="e">
        <f t="shared" si="5"/>
        <v>#REF!</v>
      </c>
    </row>
    <row r="336" spans="1:2">
      <c r="A336" t="e">
        <f>LEFT(Updates!#REF!,9)</f>
        <v>#REF!</v>
      </c>
      <c r="B336" t="e">
        <f t="shared" si="5"/>
        <v>#REF!</v>
      </c>
    </row>
    <row r="337" spans="1:2">
      <c r="A337" t="e">
        <f>LEFT(Updates!#REF!,9)</f>
        <v>#REF!</v>
      </c>
      <c r="B337" t="e">
        <f t="shared" si="5"/>
        <v>#REF!</v>
      </c>
    </row>
    <row r="338" spans="1:2">
      <c r="A338" t="e">
        <f>LEFT(Updates!#REF!,9)</f>
        <v>#REF!</v>
      </c>
      <c r="B338" t="e">
        <f t="shared" si="5"/>
        <v>#REF!</v>
      </c>
    </row>
    <row r="339" spans="1:2">
      <c r="A339" t="e">
        <f>LEFT(Updates!#REF!,9)</f>
        <v>#REF!</v>
      </c>
      <c r="B339" t="e">
        <f t="shared" si="5"/>
        <v>#REF!</v>
      </c>
    </row>
    <row r="340" spans="1:2">
      <c r="A340" t="e">
        <f>LEFT(Updates!#REF!,9)</f>
        <v>#REF!</v>
      </c>
      <c r="B340" t="e">
        <f t="shared" si="5"/>
        <v>#REF!</v>
      </c>
    </row>
    <row r="341" spans="1:2">
      <c r="A341" t="e">
        <f>LEFT(Updates!#REF!,9)</f>
        <v>#REF!</v>
      </c>
      <c r="B341" t="e">
        <f t="shared" si="5"/>
        <v>#REF!</v>
      </c>
    </row>
    <row r="342" spans="1:2">
      <c r="A342" t="e">
        <f>LEFT(Updates!#REF!,9)</f>
        <v>#REF!</v>
      </c>
      <c r="B342" t="e">
        <f t="shared" si="5"/>
        <v>#REF!</v>
      </c>
    </row>
    <row r="343" spans="1:2">
      <c r="A343" t="e">
        <f>LEFT(Updates!#REF!,9)</f>
        <v>#REF!</v>
      </c>
      <c r="B343" t="e">
        <f t="shared" si="5"/>
        <v>#REF!</v>
      </c>
    </row>
    <row r="344" spans="1:2">
      <c r="A344" t="e">
        <f>LEFT(Updates!#REF!,9)</f>
        <v>#REF!</v>
      </c>
      <c r="B344" t="e">
        <f t="shared" si="5"/>
        <v>#REF!</v>
      </c>
    </row>
    <row r="345" spans="1:2">
      <c r="A345" t="e">
        <f>LEFT(Updates!#REF!,9)</f>
        <v>#REF!</v>
      </c>
      <c r="B345" t="e">
        <f t="shared" si="5"/>
        <v>#REF!</v>
      </c>
    </row>
    <row r="346" spans="1:2">
      <c r="A346" t="e">
        <f>LEFT(Updates!#REF!,9)</f>
        <v>#REF!</v>
      </c>
      <c r="B346" t="e">
        <f t="shared" si="5"/>
        <v>#REF!</v>
      </c>
    </row>
    <row r="347" spans="1:2">
      <c r="A347" t="e">
        <f>LEFT(Updates!#REF!,9)</f>
        <v>#REF!</v>
      </c>
      <c r="B347" t="e">
        <f t="shared" si="5"/>
        <v>#REF!</v>
      </c>
    </row>
    <row r="348" spans="1:2">
      <c r="A348" t="e">
        <f>LEFT(Updates!#REF!,9)</f>
        <v>#REF!</v>
      </c>
      <c r="B348" t="e">
        <f t="shared" si="5"/>
        <v>#REF!</v>
      </c>
    </row>
    <row r="349" spans="1:2">
      <c r="A349" t="e">
        <f>LEFT(Updates!#REF!,9)</f>
        <v>#REF!</v>
      </c>
      <c r="B349" t="e">
        <f t="shared" si="5"/>
        <v>#REF!</v>
      </c>
    </row>
    <row r="350" spans="1:2">
      <c r="A350" t="e">
        <f>LEFT(Updates!#REF!,9)</f>
        <v>#REF!</v>
      </c>
      <c r="B350" t="e">
        <f t="shared" si="5"/>
        <v>#REF!</v>
      </c>
    </row>
    <row r="351" spans="1:2">
      <c r="A351" t="e">
        <f>LEFT(Updates!#REF!,9)</f>
        <v>#REF!</v>
      </c>
      <c r="B351" t="e">
        <f t="shared" si="5"/>
        <v>#REF!</v>
      </c>
    </row>
    <row r="352" spans="1:2">
      <c r="A352" t="e">
        <f>LEFT(Updates!#REF!,9)</f>
        <v>#REF!</v>
      </c>
      <c r="B352" t="e">
        <f t="shared" si="5"/>
        <v>#REF!</v>
      </c>
    </row>
    <row r="353" spans="1:2">
      <c r="A353" t="e">
        <f>LEFT(Updates!#REF!,9)</f>
        <v>#REF!</v>
      </c>
      <c r="B353" t="e">
        <f t="shared" si="5"/>
        <v>#REF!</v>
      </c>
    </row>
    <row r="354" spans="1:2">
      <c r="A354" t="e">
        <f>LEFT(Updates!#REF!,9)</f>
        <v>#REF!</v>
      </c>
      <c r="B354" t="e">
        <f t="shared" si="5"/>
        <v>#REF!</v>
      </c>
    </row>
    <row r="355" spans="1:2">
      <c r="A355" t="e">
        <f>LEFT(Updates!#REF!,9)</f>
        <v>#REF!</v>
      </c>
      <c r="B355" t="e">
        <f t="shared" si="5"/>
        <v>#REF!</v>
      </c>
    </row>
    <row r="356" spans="1:2">
      <c r="A356" t="e">
        <f>LEFT(Updates!#REF!,9)</f>
        <v>#REF!</v>
      </c>
      <c r="B356" t="e">
        <f t="shared" si="5"/>
        <v>#REF!</v>
      </c>
    </row>
    <row r="357" spans="1:2">
      <c r="A357" t="e">
        <f>LEFT(Updates!#REF!,9)</f>
        <v>#REF!</v>
      </c>
      <c r="B357" t="e">
        <f t="shared" si="5"/>
        <v>#REF!</v>
      </c>
    </row>
    <row r="358" spans="1:2">
      <c r="A358" t="e">
        <f>LEFT(Updates!#REF!,9)</f>
        <v>#REF!</v>
      </c>
      <c r="B358" t="e">
        <f t="shared" si="5"/>
        <v>#REF!</v>
      </c>
    </row>
    <row r="359" spans="1:2">
      <c r="A359" t="e">
        <f>LEFT(Updates!#REF!,9)</f>
        <v>#REF!</v>
      </c>
      <c r="B359" t="e">
        <f t="shared" si="5"/>
        <v>#REF!</v>
      </c>
    </row>
    <row r="360" spans="1:2">
      <c r="A360" t="e">
        <f>LEFT(Updates!#REF!,9)</f>
        <v>#REF!</v>
      </c>
      <c r="B360" t="e">
        <f t="shared" si="5"/>
        <v>#REF!</v>
      </c>
    </row>
    <row r="361" spans="1:2">
      <c r="A361" t="e">
        <f>LEFT(Updates!#REF!,9)</f>
        <v>#REF!</v>
      </c>
      <c r="B361" t="e">
        <f t="shared" si="5"/>
        <v>#REF!</v>
      </c>
    </row>
    <row r="362" spans="1:2">
      <c r="A362" t="e">
        <f>LEFT(Updates!#REF!,9)</f>
        <v>#REF!</v>
      </c>
      <c r="B362" t="e">
        <f t="shared" si="5"/>
        <v>#REF!</v>
      </c>
    </row>
    <row r="363" spans="1:2">
      <c r="A363" t="e">
        <f>LEFT(Updates!#REF!,9)</f>
        <v>#REF!</v>
      </c>
      <c r="B363" t="e">
        <f t="shared" si="5"/>
        <v>#REF!</v>
      </c>
    </row>
    <row r="364" spans="1:2">
      <c r="A364" t="e">
        <f>LEFT(Updates!#REF!,9)</f>
        <v>#REF!</v>
      </c>
      <c r="B364" t="e">
        <f t="shared" si="5"/>
        <v>#REF!</v>
      </c>
    </row>
    <row r="365" spans="1:2">
      <c r="A365" t="e">
        <f>LEFT(Updates!#REF!,9)</f>
        <v>#REF!</v>
      </c>
      <c r="B365" t="e">
        <f t="shared" si="5"/>
        <v>#REF!</v>
      </c>
    </row>
    <row r="366" spans="1:2">
      <c r="A366" t="e">
        <f>LEFT(Updates!#REF!,9)</f>
        <v>#REF!</v>
      </c>
      <c r="B366" t="e">
        <f t="shared" si="5"/>
        <v>#REF!</v>
      </c>
    </row>
    <row r="367" spans="1:2">
      <c r="A367" t="e">
        <f>LEFT(Updates!#REF!,9)</f>
        <v>#REF!</v>
      </c>
      <c r="B367" t="e">
        <f t="shared" si="5"/>
        <v>#REF!</v>
      </c>
    </row>
    <row r="368" spans="1:2">
      <c r="A368" t="e">
        <f>LEFT(Updates!#REF!,9)</f>
        <v>#REF!</v>
      </c>
      <c r="B368" t="e">
        <f t="shared" si="5"/>
        <v>#REF!</v>
      </c>
    </row>
    <row r="369" spans="1:2">
      <c r="A369" t="e">
        <f>LEFT(Updates!#REF!,9)</f>
        <v>#REF!</v>
      </c>
      <c r="B369" t="e">
        <f t="shared" si="5"/>
        <v>#REF!</v>
      </c>
    </row>
    <row r="370" spans="1:2">
      <c r="A370" t="e">
        <f>LEFT(Updates!#REF!,9)</f>
        <v>#REF!</v>
      </c>
      <c r="B370" t="e">
        <f t="shared" si="5"/>
        <v>#REF!</v>
      </c>
    </row>
    <row r="371" spans="1:2">
      <c r="A371" t="e">
        <f>LEFT(Updates!#REF!,9)</f>
        <v>#REF!</v>
      </c>
      <c r="B371" t="e">
        <f t="shared" si="5"/>
        <v>#REF!</v>
      </c>
    </row>
    <row r="372" spans="1:2">
      <c r="A372" t="e">
        <f>LEFT(Updates!#REF!,9)</f>
        <v>#REF!</v>
      </c>
      <c r="B372" t="e">
        <f t="shared" si="5"/>
        <v>#REF!</v>
      </c>
    </row>
    <row r="373" spans="1:2">
      <c r="A373" t="e">
        <f>LEFT(Updates!#REF!,9)</f>
        <v>#REF!</v>
      </c>
      <c r="B373" t="e">
        <f t="shared" si="5"/>
        <v>#REF!</v>
      </c>
    </row>
    <row r="374" spans="1:2">
      <c r="A374" t="e">
        <f>LEFT(Updates!#REF!,9)</f>
        <v>#REF!</v>
      </c>
      <c r="B374" t="e">
        <f t="shared" si="5"/>
        <v>#REF!</v>
      </c>
    </row>
    <row r="375" spans="1:2">
      <c r="A375" t="e">
        <f>LEFT(Updates!#REF!,9)</f>
        <v>#REF!</v>
      </c>
      <c r="B375" t="e">
        <f t="shared" si="5"/>
        <v>#REF!</v>
      </c>
    </row>
    <row r="376" spans="1:2">
      <c r="A376" t="e">
        <f>LEFT(Updates!#REF!,9)</f>
        <v>#REF!</v>
      </c>
      <c r="B376" t="e">
        <f t="shared" si="5"/>
        <v>#REF!</v>
      </c>
    </row>
    <row r="377" spans="1:2">
      <c r="A377" t="e">
        <f>LEFT(Updates!#REF!,9)</f>
        <v>#REF!</v>
      </c>
      <c r="B377" t="e">
        <f t="shared" si="5"/>
        <v>#REF!</v>
      </c>
    </row>
    <row r="378" spans="1:2">
      <c r="A378" t="e">
        <f>LEFT(Updates!#REF!,9)</f>
        <v>#REF!</v>
      </c>
      <c r="B378" t="e">
        <f t="shared" si="5"/>
        <v>#REF!</v>
      </c>
    </row>
    <row r="379" spans="1:2">
      <c r="A379" t="e">
        <f>LEFT(Updates!#REF!,9)</f>
        <v>#REF!</v>
      </c>
      <c r="B379" t="e">
        <f t="shared" si="5"/>
        <v>#REF!</v>
      </c>
    </row>
    <row r="380" spans="1:2">
      <c r="A380" t="e">
        <f>LEFT(Updates!#REF!,9)</f>
        <v>#REF!</v>
      </c>
      <c r="B380" t="e">
        <f t="shared" si="5"/>
        <v>#REF!</v>
      </c>
    </row>
    <row r="381" spans="1:2">
      <c r="A381" t="e">
        <f>LEFT(Updates!#REF!,9)</f>
        <v>#REF!</v>
      </c>
      <c r="B381" t="e">
        <f t="shared" si="5"/>
        <v>#REF!</v>
      </c>
    </row>
    <row r="382" spans="1:2">
      <c r="A382" t="e">
        <f>LEFT(Updates!#REF!,9)</f>
        <v>#REF!</v>
      </c>
      <c r="B382" t="e">
        <f t="shared" si="5"/>
        <v>#REF!</v>
      </c>
    </row>
    <row r="383" spans="1:2">
      <c r="A383" t="e">
        <f>LEFT(Updates!#REF!,9)</f>
        <v>#REF!</v>
      </c>
      <c r="B383" t="e">
        <f t="shared" si="5"/>
        <v>#REF!</v>
      </c>
    </row>
    <row r="384" spans="1:2">
      <c r="A384" t="e">
        <f>LEFT(Updates!#REF!,9)</f>
        <v>#REF!</v>
      </c>
      <c r="B384" t="e">
        <f t="shared" si="5"/>
        <v>#REF!</v>
      </c>
    </row>
    <row r="385" spans="1:2">
      <c r="A385" t="e">
        <f>LEFT(Updates!#REF!,9)</f>
        <v>#REF!</v>
      </c>
      <c r="B385" t="e">
        <f t="shared" si="5"/>
        <v>#REF!</v>
      </c>
    </row>
    <row r="386" spans="1:2">
      <c r="A386" t="e">
        <f>LEFT(Updates!#REF!,9)</f>
        <v>#REF!</v>
      </c>
      <c r="B386" t="e">
        <f t="shared" si="5"/>
        <v>#REF!</v>
      </c>
    </row>
    <row r="387" spans="1:2">
      <c r="A387" t="e">
        <f>LEFT(Updates!#REF!,9)</f>
        <v>#REF!</v>
      </c>
      <c r="B387" t="e">
        <f t="shared" ref="B387:B450" si="6">RIGHT(A387,7)</f>
        <v>#REF!</v>
      </c>
    </row>
    <row r="388" spans="1:2">
      <c r="A388" t="e">
        <f>LEFT(Updates!#REF!,9)</f>
        <v>#REF!</v>
      </c>
      <c r="B388" t="e">
        <f t="shared" si="6"/>
        <v>#REF!</v>
      </c>
    </row>
    <row r="389" spans="1:2">
      <c r="A389" t="e">
        <f>LEFT(Updates!#REF!,9)</f>
        <v>#REF!</v>
      </c>
      <c r="B389" t="e">
        <f t="shared" si="6"/>
        <v>#REF!</v>
      </c>
    </row>
    <row r="390" spans="1:2">
      <c r="A390" t="e">
        <f>LEFT(Updates!#REF!,9)</f>
        <v>#REF!</v>
      </c>
      <c r="B390" t="e">
        <f t="shared" si="6"/>
        <v>#REF!</v>
      </c>
    </row>
    <row r="391" spans="1:2">
      <c r="A391" t="e">
        <f>LEFT(Updates!#REF!,9)</f>
        <v>#REF!</v>
      </c>
      <c r="B391" t="e">
        <f t="shared" si="6"/>
        <v>#REF!</v>
      </c>
    </row>
    <row r="392" spans="1:2">
      <c r="A392" t="e">
        <f>LEFT(Updates!#REF!,9)</f>
        <v>#REF!</v>
      </c>
      <c r="B392" t="e">
        <f t="shared" si="6"/>
        <v>#REF!</v>
      </c>
    </row>
    <row r="393" spans="1:2">
      <c r="A393" t="e">
        <f>LEFT(Updates!#REF!,9)</f>
        <v>#REF!</v>
      </c>
      <c r="B393" t="e">
        <f t="shared" si="6"/>
        <v>#REF!</v>
      </c>
    </row>
    <row r="394" spans="1:2">
      <c r="A394" t="e">
        <f>LEFT(Updates!#REF!,9)</f>
        <v>#REF!</v>
      </c>
      <c r="B394" t="e">
        <f t="shared" si="6"/>
        <v>#REF!</v>
      </c>
    </row>
    <row r="395" spans="1:2">
      <c r="A395" t="e">
        <f>LEFT(Updates!#REF!,9)</f>
        <v>#REF!</v>
      </c>
      <c r="B395" t="e">
        <f t="shared" si="6"/>
        <v>#REF!</v>
      </c>
    </row>
    <row r="396" spans="1:2">
      <c r="A396" t="e">
        <f>LEFT(Updates!#REF!,9)</f>
        <v>#REF!</v>
      </c>
      <c r="B396" t="e">
        <f t="shared" si="6"/>
        <v>#REF!</v>
      </c>
    </row>
    <row r="397" spans="1:2">
      <c r="A397" t="e">
        <f>LEFT(Updates!#REF!,9)</f>
        <v>#REF!</v>
      </c>
      <c r="B397" t="e">
        <f t="shared" si="6"/>
        <v>#REF!</v>
      </c>
    </row>
    <row r="398" spans="1:2">
      <c r="A398" t="e">
        <f>LEFT(Updates!#REF!,9)</f>
        <v>#REF!</v>
      </c>
      <c r="B398" t="e">
        <f t="shared" si="6"/>
        <v>#REF!</v>
      </c>
    </row>
    <row r="399" spans="1:2">
      <c r="A399" t="e">
        <f>LEFT(Updates!#REF!,9)</f>
        <v>#REF!</v>
      </c>
      <c r="B399" t="e">
        <f t="shared" si="6"/>
        <v>#REF!</v>
      </c>
    </row>
    <row r="400" spans="1:2">
      <c r="A400" t="e">
        <f>LEFT(Updates!#REF!,9)</f>
        <v>#REF!</v>
      </c>
      <c r="B400" t="e">
        <f t="shared" si="6"/>
        <v>#REF!</v>
      </c>
    </row>
    <row r="401" spans="1:2">
      <c r="A401" t="e">
        <f>LEFT(Updates!#REF!,9)</f>
        <v>#REF!</v>
      </c>
      <c r="B401" t="e">
        <f t="shared" si="6"/>
        <v>#REF!</v>
      </c>
    </row>
    <row r="402" spans="1:2">
      <c r="A402" t="e">
        <f>LEFT(Updates!#REF!,9)</f>
        <v>#REF!</v>
      </c>
      <c r="B402" t="e">
        <f t="shared" si="6"/>
        <v>#REF!</v>
      </c>
    </row>
    <row r="403" spans="1:2">
      <c r="A403" t="e">
        <f>LEFT(Updates!#REF!,9)</f>
        <v>#REF!</v>
      </c>
      <c r="B403" t="e">
        <f t="shared" si="6"/>
        <v>#REF!</v>
      </c>
    </row>
    <row r="404" spans="1:2">
      <c r="A404" t="e">
        <f>LEFT(Updates!#REF!,9)</f>
        <v>#REF!</v>
      </c>
      <c r="B404" t="e">
        <f t="shared" si="6"/>
        <v>#REF!</v>
      </c>
    </row>
    <row r="405" spans="1:2">
      <c r="A405" t="e">
        <f>LEFT(Updates!#REF!,9)</f>
        <v>#REF!</v>
      </c>
      <c r="B405" t="e">
        <f t="shared" si="6"/>
        <v>#REF!</v>
      </c>
    </row>
    <row r="406" spans="1:2">
      <c r="A406" t="e">
        <f>LEFT(Updates!#REF!,9)</f>
        <v>#REF!</v>
      </c>
      <c r="B406" t="e">
        <f t="shared" si="6"/>
        <v>#REF!</v>
      </c>
    </row>
    <row r="407" spans="1:2">
      <c r="A407" t="e">
        <f>LEFT(Updates!#REF!,9)</f>
        <v>#REF!</v>
      </c>
      <c r="B407" t="e">
        <f t="shared" si="6"/>
        <v>#REF!</v>
      </c>
    </row>
    <row r="408" spans="1:2">
      <c r="A408" t="e">
        <f>LEFT(Updates!#REF!,9)</f>
        <v>#REF!</v>
      </c>
      <c r="B408" t="e">
        <f t="shared" si="6"/>
        <v>#REF!</v>
      </c>
    </row>
    <row r="409" spans="1:2">
      <c r="A409" t="e">
        <f>LEFT(Updates!#REF!,9)</f>
        <v>#REF!</v>
      </c>
      <c r="B409" t="e">
        <f t="shared" si="6"/>
        <v>#REF!</v>
      </c>
    </row>
    <row r="410" spans="1:2">
      <c r="A410" t="e">
        <f>LEFT(Updates!#REF!,9)</f>
        <v>#REF!</v>
      </c>
      <c r="B410" t="e">
        <f t="shared" si="6"/>
        <v>#REF!</v>
      </c>
    </row>
    <row r="411" spans="1:2">
      <c r="A411" t="e">
        <f>LEFT(Updates!#REF!,9)</f>
        <v>#REF!</v>
      </c>
      <c r="B411" t="e">
        <f t="shared" si="6"/>
        <v>#REF!</v>
      </c>
    </row>
    <row r="412" spans="1:2">
      <c r="A412" t="e">
        <f>LEFT(Updates!#REF!,9)</f>
        <v>#REF!</v>
      </c>
      <c r="B412" t="e">
        <f t="shared" si="6"/>
        <v>#REF!</v>
      </c>
    </row>
    <row r="413" spans="1:2">
      <c r="A413" t="e">
        <f>LEFT(Updates!#REF!,9)</f>
        <v>#REF!</v>
      </c>
      <c r="B413" t="e">
        <f t="shared" si="6"/>
        <v>#REF!</v>
      </c>
    </row>
    <row r="414" spans="1:2">
      <c r="A414" t="e">
        <f>LEFT(Updates!#REF!,9)</f>
        <v>#REF!</v>
      </c>
      <c r="B414" t="e">
        <f t="shared" si="6"/>
        <v>#REF!</v>
      </c>
    </row>
    <row r="415" spans="1:2">
      <c r="A415" t="e">
        <f>LEFT(Updates!#REF!,9)</f>
        <v>#REF!</v>
      </c>
      <c r="B415" t="e">
        <f t="shared" si="6"/>
        <v>#REF!</v>
      </c>
    </row>
    <row r="416" spans="1:2">
      <c r="A416" t="e">
        <f>LEFT(Updates!#REF!,9)</f>
        <v>#REF!</v>
      </c>
      <c r="B416" t="e">
        <f t="shared" si="6"/>
        <v>#REF!</v>
      </c>
    </row>
    <row r="417" spans="1:2">
      <c r="A417" t="e">
        <f>LEFT(Updates!#REF!,9)</f>
        <v>#REF!</v>
      </c>
      <c r="B417" t="e">
        <f t="shared" si="6"/>
        <v>#REF!</v>
      </c>
    </row>
    <row r="418" spans="1:2">
      <c r="A418" t="e">
        <f>LEFT(Updates!#REF!,9)</f>
        <v>#REF!</v>
      </c>
      <c r="B418" t="e">
        <f t="shared" si="6"/>
        <v>#REF!</v>
      </c>
    </row>
    <row r="419" spans="1:2">
      <c r="A419" t="e">
        <f>LEFT(Updates!#REF!,9)</f>
        <v>#REF!</v>
      </c>
      <c r="B419" t="e">
        <f t="shared" si="6"/>
        <v>#REF!</v>
      </c>
    </row>
    <row r="420" spans="1:2">
      <c r="A420" t="e">
        <f>LEFT(Updates!#REF!,9)</f>
        <v>#REF!</v>
      </c>
      <c r="B420" t="e">
        <f t="shared" si="6"/>
        <v>#REF!</v>
      </c>
    </row>
    <row r="421" spans="1:2">
      <c r="A421" t="e">
        <f>LEFT(Updates!#REF!,9)</f>
        <v>#REF!</v>
      </c>
      <c r="B421" t="e">
        <f t="shared" si="6"/>
        <v>#REF!</v>
      </c>
    </row>
    <row r="422" spans="1:2">
      <c r="A422" t="e">
        <f>LEFT(Updates!#REF!,9)</f>
        <v>#REF!</v>
      </c>
      <c r="B422" t="e">
        <f t="shared" si="6"/>
        <v>#REF!</v>
      </c>
    </row>
    <row r="423" spans="1:2">
      <c r="A423" t="e">
        <f>LEFT(Updates!#REF!,9)</f>
        <v>#REF!</v>
      </c>
      <c r="B423" t="e">
        <f t="shared" si="6"/>
        <v>#REF!</v>
      </c>
    </row>
    <row r="424" spans="1:2">
      <c r="A424" t="e">
        <f>LEFT(Updates!#REF!,9)</f>
        <v>#REF!</v>
      </c>
      <c r="B424" t="e">
        <f t="shared" si="6"/>
        <v>#REF!</v>
      </c>
    </row>
    <row r="425" spans="1:2">
      <c r="A425" t="e">
        <f>LEFT(Updates!#REF!,9)</f>
        <v>#REF!</v>
      </c>
      <c r="B425" t="e">
        <f t="shared" si="6"/>
        <v>#REF!</v>
      </c>
    </row>
    <row r="426" spans="1:2">
      <c r="A426" t="e">
        <f>LEFT(Updates!#REF!,9)</f>
        <v>#REF!</v>
      </c>
      <c r="B426" t="e">
        <f t="shared" si="6"/>
        <v>#REF!</v>
      </c>
    </row>
    <row r="427" spans="1:2">
      <c r="A427" t="e">
        <f>LEFT(Updates!#REF!,9)</f>
        <v>#REF!</v>
      </c>
      <c r="B427" t="e">
        <f t="shared" si="6"/>
        <v>#REF!</v>
      </c>
    </row>
    <row r="428" spans="1:2">
      <c r="A428" t="e">
        <f>LEFT(Updates!#REF!,9)</f>
        <v>#REF!</v>
      </c>
      <c r="B428" t="e">
        <f t="shared" si="6"/>
        <v>#REF!</v>
      </c>
    </row>
    <row r="429" spans="1:2">
      <c r="A429" t="e">
        <f>LEFT(Updates!#REF!,9)</f>
        <v>#REF!</v>
      </c>
      <c r="B429" t="e">
        <f t="shared" si="6"/>
        <v>#REF!</v>
      </c>
    </row>
    <row r="430" spans="1:2">
      <c r="A430" t="e">
        <f>LEFT(Updates!#REF!,9)</f>
        <v>#REF!</v>
      </c>
      <c r="B430" t="e">
        <f t="shared" si="6"/>
        <v>#REF!</v>
      </c>
    </row>
    <row r="431" spans="1:2">
      <c r="A431" t="e">
        <f>LEFT(Updates!#REF!,9)</f>
        <v>#REF!</v>
      </c>
      <c r="B431" t="e">
        <f t="shared" si="6"/>
        <v>#REF!</v>
      </c>
    </row>
    <row r="432" spans="1:2">
      <c r="A432" t="e">
        <f>LEFT(Updates!#REF!,9)</f>
        <v>#REF!</v>
      </c>
      <c r="B432" t="e">
        <f t="shared" si="6"/>
        <v>#REF!</v>
      </c>
    </row>
    <row r="433" spans="1:2">
      <c r="A433" t="e">
        <f>LEFT(Updates!#REF!,9)</f>
        <v>#REF!</v>
      </c>
      <c r="B433" t="e">
        <f t="shared" si="6"/>
        <v>#REF!</v>
      </c>
    </row>
    <row r="434" spans="1:2">
      <c r="A434" t="e">
        <f>LEFT(Updates!#REF!,9)</f>
        <v>#REF!</v>
      </c>
      <c r="B434" t="e">
        <f t="shared" si="6"/>
        <v>#REF!</v>
      </c>
    </row>
    <row r="435" spans="1:2">
      <c r="A435" t="e">
        <f>LEFT(Updates!#REF!,9)</f>
        <v>#REF!</v>
      </c>
      <c r="B435" t="e">
        <f t="shared" si="6"/>
        <v>#REF!</v>
      </c>
    </row>
    <row r="436" spans="1:2">
      <c r="A436" t="e">
        <f>LEFT(Updates!#REF!,9)</f>
        <v>#REF!</v>
      </c>
      <c r="B436" t="e">
        <f t="shared" si="6"/>
        <v>#REF!</v>
      </c>
    </row>
    <row r="437" spans="1:2">
      <c r="A437" t="e">
        <f>LEFT(Updates!#REF!,9)</f>
        <v>#REF!</v>
      </c>
      <c r="B437" t="e">
        <f t="shared" si="6"/>
        <v>#REF!</v>
      </c>
    </row>
    <row r="438" spans="1:2">
      <c r="A438" t="e">
        <f>LEFT(Updates!#REF!,9)</f>
        <v>#REF!</v>
      </c>
      <c r="B438" t="e">
        <f t="shared" si="6"/>
        <v>#REF!</v>
      </c>
    </row>
    <row r="439" spans="1:2">
      <c r="A439" t="e">
        <f>LEFT(Updates!#REF!,9)</f>
        <v>#REF!</v>
      </c>
      <c r="B439" t="e">
        <f t="shared" si="6"/>
        <v>#REF!</v>
      </c>
    </row>
    <row r="440" spans="1:2">
      <c r="A440" t="e">
        <f>LEFT(Updates!#REF!,9)</f>
        <v>#REF!</v>
      </c>
      <c r="B440" t="e">
        <f t="shared" si="6"/>
        <v>#REF!</v>
      </c>
    </row>
    <row r="441" spans="1:2">
      <c r="A441" t="e">
        <f>LEFT(Updates!#REF!,9)</f>
        <v>#REF!</v>
      </c>
      <c r="B441" t="e">
        <f t="shared" si="6"/>
        <v>#REF!</v>
      </c>
    </row>
    <row r="442" spans="1:2">
      <c r="A442" t="e">
        <f>LEFT(Updates!#REF!,9)</f>
        <v>#REF!</v>
      </c>
      <c r="B442" t="e">
        <f t="shared" si="6"/>
        <v>#REF!</v>
      </c>
    </row>
    <row r="443" spans="1:2">
      <c r="A443" t="e">
        <f>LEFT(Updates!#REF!,9)</f>
        <v>#REF!</v>
      </c>
      <c r="B443" t="e">
        <f t="shared" si="6"/>
        <v>#REF!</v>
      </c>
    </row>
    <row r="444" spans="1:2">
      <c r="A444" t="e">
        <f>LEFT(Updates!#REF!,9)</f>
        <v>#REF!</v>
      </c>
      <c r="B444" t="e">
        <f t="shared" si="6"/>
        <v>#REF!</v>
      </c>
    </row>
    <row r="445" spans="1:2">
      <c r="A445" t="e">
        <f>LEFT(Updates!#REF!,9)</f>
        <v>#REF!</v>
      </c>
      <c r="B445" t="e">
        <f t="shared" si="6"/>
        <v>#REF!</v>
      </c>
    </row>
    <row r="446" spans="1:2">
      <c r="A446" t="e">
        <f>LEFT(Updates!#REF!,9)</f>
        <v>#REF!</v>
      </c>
      <c r="B446" t="e">
        <f t="shared" si="6"/>
        <v>#REF!</v>
      </c>
    </row>
    <row r="447" spans="1:2">
      <c r="A447" t="e">
        <f>LEFT(Updates!#REF!,9)</f>
        <v>#REF!</v>
      </c>
      <c r="B447" t="e">
        <f t="shared" si="6"/>
        <v>#REF!</v>
      </c>
    </row>
    <row r="448" spans="1:2">
      <c r="A448" t="e">
        <f>LEFT(Updates!#REF!,9)</f>
        <v>#REF!</v>
      </c>
      <c r="B448" t="e">
        <f t="shared" si="6"/>
        <v>#REF!</v>
      </c>
    </row>
    <row r="449" spans="1:2">
      <c r="A449" t="e">
        <f>LEFT(Updates!#REF!,9)</f>
        <v>#REF!</v>
      </c>
      <c r="B449" t="e">
        <f t="shared" si="6"/>
        <v>#REF!</v>
      </c>
    </row>
    <row r="450" spans="1:2">
      <c r="A450" t="e">
        <f>LEFT(Updates!#REF!,9)</f>
        <v>#REF!</v>
      </c>
      <c r="B450" t="e">
        <f t="shared" si="6"/>
        <v>#REF!</v>
      </c>
    </row>
    <row r="451" spans="1:2">
      <c r="A451" t="e">
        <f>LEFT(Updates!#REF!,9)</f>
        <v>#REF!</v>
      </c>
      <c r="B451" t="e">
        <f t="shared" ref="B451:B514" si="7">RIGHT(A451,7)</f>
        <v>#REF!</v>
      </c>
    </row>
    <row r="452" spans="1:2">
      <c r="A452" t="e">
        <f>LEFT(Updates!#REF!,9)</f>
        <v>#REF!</v>
      </c>
      <c r="B452" t="e">
        <f t="shared" si="7"/>
        <v>#REF!</v>
      </c>
    </row>
    <row r="453" spans="1:2">
      <c r="A453" t="e">
        <f>LEFT(Updates!#REF!,9)</f>
        <v>#REF!</v>
      </c>
      <c r="B453" t="e">
        <f t="shared" si="7"/>
        <v>#REF!</v>
      </c>
    </row>
    <row r="454" spans="1:2">
      <c r="A454" t="e">
        <f>LEFT(Updates!#REF!,9)</f>
        <v>#REF!</v>
      </c>
      <c r="B454" t="e">
        <f t="shared" si="7"/>
        <v>#REF!</v>
      </c>
    </row>
    <row r="455" spans="1:2">
      <c r="A455" t="e">
        <f>LEFT(Updates!#REF!,9)</f>
        <v>#REF!</v>
      </c>
      <c r="B455" t="e">
        <f t="shared" si="7"/>
        <v>#REF!</v>
      </c>
    </row>
    <row r="456" spans="1:2">
      <c r="A456" t="e">
        <f>LEFT(Updates!#REF!,9)</f>
        <v>#REF!</v>
      </c>
      <c r="B456" t="e">
        <f t="shared" si="7"/>
        <v>#REF!</v>
      </c>
    </row>
    <row r="457" spans="1:2">
      <c r="A457" t="e">
        <f>LEFT(Updates!#REF!,9)</f>
        <v>#REF!</v>
      </c>
      <c r="B457" t="e">
        <f t="shared" si="7"/>
        <v>#REF!</v>
      </c>
    </row>
    <row r="458" spans="1:2">
      <c r="A458" t="e">
        <f>LEFT(Updates!#REF!,9)</f>
        <v>#REF!</v>
      </c>
      <c r="B458" t="e">
        <f t="shared" si="7"/>
        <v>#REF!</v>
      </c>
    </row>
    <row r="459" spans="1:2">
      <c r="A459" t="e">
        <f>LEFT(Updates!#REF!,9)</f>
        <v>#REF!</v>
      </c>
      <c r="B459" t="e">
        <f t="shared" si="7"/>
        <v>#REF!</v>
      </c>
    </row>
    <row r="460" spans="1:2">
      <c r="A460" t="e">
        <f>LEFT(Updates!#REF!,9)</f>
        <v>#REF!</v>
      </c>
      <c r="B460" t="e">
        <f t="shared" si="7"/>
        <v>#REF!</v>
      </c>
    </row>
    <row r="461" spans="1:2">
      <c r="A461" t="e">
        <f>LEFT(Updates!#REF!,9)</f>
        <v>#REF!</v>
      </c>
      <c r="B461" t="e">
        <f t="shared" si="7"/>
        <v>#REF!</v>
      </c>
    </row>
    <row r="462" spans="1:2">
      <c r="A462" t="e">
        <f>LEFT(Updates!#REF!,9)</f>
        <v>#REF!</v>
      </c>
      <c r="B462" t="e">
        <f t="shared" si="7"/>
        <v>#REF!</v>
      </c>
    </row>
    <row r="463" spans="1:2">
      <c r="A463" t="e">
        <f>LEFT(Updates!#REF!,9)</f>
        <v>#REF!</v>
      </c>
      <c r="B463" t="e">
        <f t="shared" si="7"/>
        <v>#REF!</v>
      </c>
    </row>
    <row r="464" spans="1:2">
      <c r="A464" t="e">
        <f>LEFT(Updates!#REF!,9)</f>
        <v>#REF!</v>
      </c>
      <c r="B464" t="e">
        <f t="shared" si="7"/>
        <v>#REF!</v>
      </c>
    </row>
    <row r="465" spans="1:2">
      <c r="A465" t="e">
        <f>LEFT(Updates!#REF!,9)</f>
        <v>#REF!</v>
      </c>
      <c r="B465" t="e">
        <f t="shared" si="7"/>
        <v>#REF!</v>
      </c>
    </row>
    <row r="466" spans="1:2">
      <c r="A466" t="e">
        <f>LEFT(Updates!#REF!,9)</f>
        <v>#REF!</v>
      </c>
      <c r="B466" t="e">
        <f t="shared" si="7"/>
        <v>#REF!</v>
      </c>
    </row>
    <row r="467" spans="1:2">
      <c r="A467" t="e">
        <f>LEFT(Updates!#REF!,9)</f>
        <v>#REF!</v>
      </c>
      <c r="B467" t="e">
        <f t="shared" si="7"/>
        <v>#REF!</v>
      </c>
    </row>
    <row r="468" spans="1:2">
      <c r="A468" t="e">
        <f>LEFT(Updates!#REF!,9)</f>
        <v>#REF!</v>
      </c>
      <c r="B468" t="e">
        <f t="shared" si="7"/>
        <v>#REF!</v>
      </c>
    </row>
    <row r="469" spans="1:2">
      <c r="A469" t="e">
        <f>LEFT(Updates!#REF!,9)</f>
        <v>#REF!</v>
      </c>
      <c r="B469" t="e">
        <f t="shared" si="7"/>
        <v>#REF!</v>
      </c>
    </row>
    <row r="470" spans="1:2">
      <c r="A470" t="e">
        <f>LEFT(Updates!#REF!,9)</f>
        <v>#REF!</v>
      </c>
      <c r="B470" t="e">
        <f t="shared" si="7"/>
        <v>#REF!</v>
      </c>
    </row>
    <row r="471" spans="1:2">
      <c r="A471" t="e">
        <f>LEFT(Updates!#REF!,9)</f>
        <v>#REF!</v>
      </c>
      <c r="B471" t="e">
        <f t="shared" si="7"/>
        <v>#REF!</v>
      </c>
    </row>
    <row r="472" spans="1:2">
      <c r="A472" t="e">
        <f>LEFT(Updates!#REF!,9)</f>
        <v>#REF!</v>
      </c>
      <c r="B472" t="e">
        <f t="shared" si="7"/>
        <v>#REF!</v>
      </c>
    </row>
    <row r="473" spans="1:2">
      <c r="A473" t="e">
        <f>LEFT(Updates!#REF!,9)</f>
        <v>#REF!</v>
      </c>
      <c r="B473" t="e">
        <f t="shared" si="7"/>
        <v>#REF!</v>
      </c>
    </row>
    <row r="474" spans="1:2">
      <c r="A474" t="e">
        <f>LEFT(Updates!#REF!,9)</f>
        <v>#REF!</v>
      </c>
      <c r="B474" t="e">
        <f t="shared" si="7"/>
        <v>#REF!</v>
      </c>
    </row>
    <row r="475" spans="1:2">
      <c r="A475" t="e">
        <f>LEFT(Updates!#REF!,9)</f>
        <v>#REF!</v>
      </c>
      <c r="B475" t="e">
        <f t="shared" si="7"/>
        <v>#REF!</v>
      </c>
    </row>
    <row r="476" spans="1:2">
      <c r="A476" t="e">
        <f>LEFT(Updates!#REF!,9)</f>
        <v>#REF!</v>
      </c>
      <c r="B476" t="e">
        <f t="shared" si="7"/>
        <v>#REF!</v>
      </c>
    </row>
    <row r="477" spans="1:2">
      <c r="A477" t="e">
        <f>LEFT(Updates!#REF!,9)</f>
        <v>#REF!</v>
      </c>
      <c r="B477" t="e">
        <f t="shared" si="7"/>
        <v>#REF!</v>
      </c>
    </row>
    <row r="478" spans="1:2">
      <c r="A478" t="e">
        <f>LEFT(Updates!#REF!,9)</f>
        <v>#REF!</v>
      </c>
      <c r="B478" t="e">
        <f t="shared" si="7"/>
        <v>#REF!</v>
      </c>
    </row>
    <row r="479" spans="1:2">
      <c r="A479" t="e">
        <f>LEFT(Updates!#REF!,9)</f>
        <v>#REF!</v>
      </c>
      <c r="B479" t="e">
        <f t="shared" si="7"/>
        <v>#REF!</v>
      </c>
    </row>
    <row r="480" spans="1:2">
      <c r="A480" t="e">
        <f>LEFT(Updates!#REF!,9)</f>
        <v>#REF!</v>
      </c>
      <c r="B480" t="e">
        <f t="shared" si="7"/>
        <v>#REF!</v>
      </c>
    </row>
    <row r="481" spans="1:2">
      <c r="A481" t="e">
        <f>LEFT(Updates!#REF!,9)</f>
        <v>#REF!</v>
      </c>
      <c r="B481" t="e">
        <f t="shared" si="7"/>
        <v>#REF!</v>
      </c>
    </row>
    <row r="482" spans="1:2">
      <c r="A482" t="e">
        <f>LEFT(Updates!#REF!,9)</f>
        <v>#REF!</v>
      </c>
      <c r="B482" t="e">
        <f t="shared" si="7"/>
        <v>#REF!</v>
      </c>
    </row>
    <row r="483" spans="1:2">
      <c r="A483" t="e">
        <f>LEFT(Updates!#REF!,9)</f>
        <v>#REF!</v>
      </c>
      <c r="B483" t="e">
        <f t="shared" si="7"/>
        <v>#REF!</v>
      </c>
    </row>
    <row r="484" spans="1:2">
      <c r="A484" t="e">
        <f>LEFT(Updates!#REF!,9)</f>
        <v>#REF!</v>
      </c>
      <c r="B484" t="e">
        <f t="shared" si="7"/>
        <v>#REF!</v>
      </c>
    </row>
    <row r="485" spans="1:2">
      <c r="A485" t="e">
        <f>LEFT(Updates!#REF!,9)</f>
        <v>#REF!</v>
      </c>
      <c r="B485" t="e">
        <f t="shared" si="7"/>
        <v>#REF!</v>
      </c>
    </row>
    <row r="486" spans="1:2">
      <c r="A486" t="e">
        <f>LEFT(Updates!#REF!,9)</f>
        <v>#REF!</v>
      </c>
      <c r="B486" t="e">
        <f t="shared" si="7"/>
        <v>#REF!</v>
      </c>
    </row>
    <row r="487" spans="1:2">
      <c r="A487" t="e">
        <f>LEFT(Updates!#REF!,9)</f>
        <v>#REF!</v>
      </c>
      <c r="B487" t="e">
        <f t="shared" si="7"/>
        <v>#REF!</v>
      </c>
    </row>
    <row r="488" spans="1:2">
      <c r="A488" t="e">
        <f>LEFT(Updates!#REF!,9)</f>
        <v>#REF!</v>
      </c>
      <c r="B488" t="e">
        <f t="shared" si="7"/>
        <v>#REF!</v>
      </c>
    </row>
    <row r="489" spans="1:2">
      <c r="A489" t="e">
        <f>LEFT(Updates!#REF!,9)</f>
        <v>#REF!</v>
      </c>
      <c r="B489" t="e">
        <f t="shared" si="7"/>
        <v>#REF!</v>
      </c>
    </row>
    <row r="490" spans="1:2">
      <c r="A490" t="e">
        <f>LEFT(Updates!#REF!,9)</f>
        <v>#REF!</v>
      </c>
      <c r="B490" t="e">
        <f t="shared" si="7"/>
        <v>#REF!</v>
      </c>
    </row>
    <row r="491" spans="1:2">
      <c r="A491" t="e">
        <f>LEFT(Updates!#REF!,9)</f>
        <v>#REF!</v>
      </c>
      <c r="B491" t="e">
        <f t="shared" si="7"/>
        <v>#REF!</v>
      </c>
    </row>
    <row r="492" spans="1:2">
      <c r="A492" t="e">
        <f>LEFT(Updates!#REF!,9)</f>
        <v>#REF!</v>
      </c>
      <c r="B492" t="e">
        <f t="shared" si="7"/>
        <v>#REF!</v>
      </c>
    </row>
    <row r="493" spans="1:2">
      <c r="A493" t="e">
        <f>LEFT(Updates!#REF!,9)</f>
        <v>#REF!</v>
      </c>
      <c r="B493" t="e">
        <f t="shared" si="7"/>
        <v>#REF!</v>
      </c>
    </row>
    <row r="494" spans="1:2">
      <c r="A494" t="e">
        <f>LEFT(Updates!#REF!,9)</f>
        <v>#REF!</v>
      </c>
      <c r="B494" t="e">
        <f t="shared" si="7"/>
        <v>#REF!</v>
      </c>
    </row>
    <row r="495" spans="1:2">
      <c r="A495" t="e">
        <f>LEFT(Updates!#REF!,9)</f>
        <v>#REF!</v>
      </c>
      <c r="B495" t="e">
        <f t="shared" si="7"/>
        <v>#REF!</v>
      </c>
    </row>
    <row r="496" spans="1:2">
      <c r="A496" t="e">
        <f>LEFT(Updates!#REF!,9)</f>
        <v>#REF!</v>
      </c>
      <c r="B496" t="e">
        <f t="shared" si="7"/>
        <v>#REF!</v>
      </c>
    </row>
    <row r="497" spans="1:2">
      <c r="A497" t="e">
        <f>LEFT(Updates!#REF!,9)</f>
        <v>#REF!</v>
      </c>
      <c r="B497" t="e">
        <f t="shared" si="7"/>
        <v>#REF!</v>
      </c>
    </row>
    <row r="498" spans="1:2">
      <c r="A498" t="e">
        <f>LEFT(Updates!#REF!,9)</f>
        <v>#REF!</v>
      </c>
      <c r="B498" t="e">
        <f t="shared" si="7"/>
        <v>#REF!</v>
      </c>
    </row>
    <row r="499" spans="1:2">
      <c r="A499" t="e">
        <f>LEFT(Updates!#REF!,9)</f>
        <v>#REF!</v>
      </c>
      <c r="B499" t="e">
        <f t="shared" si="7"/>
        <v>#REF!</v>
      </c>
    </row>
    <row r="500" spans="1:2">
      <c r="A500" t="e">
        <f>LEFT(Updates!#REF!,9)</f>
        <v>#REF!</v>
      </c>
      <c r="B500" t="e">
        <f t="shared" si="7"/>
        <v>#REF!</v>
      </c>
    </row>
    <row r="501" spans="1:2">
      <c r="A501" t="e">
        <f>LEFT(Updates!#REF!,9)</f>
        <v>#REF!</v>
      </c>
      <c r="B501" t="e">
        <f t="shared" si="7"/>
        <v>#REF!</v>
      </c>
    </row>
    <row r="502" spans="1:2">
      <c r="A502" t="e">
        <f>LEFT(Updates!#REF!,9)</f>
        <v>#REF!</v>
      </c>
      <c r="B502" t="e">
        <f t="shared" si="7"/>
        <v>#REF!</v>
      </c>
    </row>
    <row r="503" spans="1:2">
      <c r="A503" t="e">
        <f>LEFT(Updates!#REF!,9)</f>
        <v>#REF!</v>
      </c>
      <c r="B503" t="e">
        <f t="shared" si="7"/>
        <v>#REF!</v>
      </c>
    </row>
    <row r="504" spans="1:2">
      <c r="A504" t="e">
        <f>LEFT(Updates!#REF!,9)</f>
        <v>#REF!</v>
      </c>
      <c r="B504" t="e">
        <f t="shared" si="7"/>
        <v>#REF!</v>
      </c>
    </row>
    <row r="505" spans="1:2">
      <c r="A505" t="e">
        <f>LEFT(Updates!#REF!,9)</f>
        <v>#REF!</v>
      </c>
      <c r="B505" t="e">
        <f t="shared" si="7"/>
        <v>#REF!</v>
      </c>
    </row>
    <row r="506" spans="1:2">
      <c r="A506" t="e">
        <f>LEFT(Updates!#REF!,9)</f>
        <v>#REF!</v>
      </c>
      <c r="B506" t="e">
        <f t="shared" si="7"/>
        <v>#REF!</v>
      </c>
    </row>
    <row r="507" spans="1:2">
      <c r="A507" t="e">
        <f>LEFT(Updates!#REF!,9)</f>
        <v>#REF!</v>
      </c>
      <c r="B507" t="e">
        <f t="shared" si="7"/>
        <v>#REF!</v>
      </c>
    </row>
    <row r="508" spans="1:2">
      <c r="A508" t="e">
        <f>LEFT(Updates!#REF!,9)</f>
        <v>#REF!</v>
      </c>
      <c r="B508" t="e">
        <f t="shared" si="7"/>
        <v>#REF!</v>
      </c>
    </row>
    <row r="509" spans="1:2">
      <c r="A509" t="e">
        <f>LEFT(Updates!#REF!,9)</f>
        <v>#REF!</v>
      </c>
      <c r="B509" t="e">
        <f t="shared" si="7"/>
        <v>#REF!</v>
      </c>
    </row>
    <row r="510" spans="1:2">
      <c r="A510" t="e">
        <f>LEFT(Updates!#REF!,9)</f>
        <v>#REF!</v>
      </c>
      <c r="B510" t="e">
        <f t="shared" si="7"/>
        <v>#REF!</v>
      </c>
    </row>
    <row r="511" spans="1:2">
      <c r="A511" t="e">
        <f>LEFT(Updates!#REF!,9)</f>
        <v>#REF!</v>
      </c>
      <c r="B511" t="e">
        <f t="shared" si="7"/>
        <v>#REF!</v>
      </c>
    </row>
    <row r="512" spans="1:2">
      <c r="A512" t="e">
        <f>LEFT(Updates!#REF!,9)</f>
        <v>#REF!</v>
      </c>
      <c r="B512" t="e">
        <f t="shared" si="7"/>
        <v>#REF!</v>
      </c>
    </row>
    <row r="513" spans="1:2">
      <c r="A513" t="e">
        <f>LEFT(Updates!#REF!,9)</f>
        <v>#REF!</v>
      </c>
      <c r="B513" t="e">
        <f t="shared" si="7"/>
        <v>#REF!</v>
      </c>
    </row>
    <row r="514" spans="1:2">
      <c r="A514" t="e">
        <f>LEFT(Updates!#REF!,9)</f>
        <v>#REF!</v>
      </c>
      <c r="B514" t="e">
        <f t="shared" si="7"/>
        <v>#REF!</v>
      </c>
    </row>
    <row r="515" spans="1:2">
      <c r="A515" t="e">
        <f>LEFT(Updates!#REF!,9)</f>
        <v>#REF!</v>
      </c>
      <c r="B515" t="e">
        <f t="shared" ref="B515:B578" si="8">RIGHT(A515,7)</f>
        <v>#REF!</v>
      </c>
    </row>
    <row r="516" spans="1:2">
      <c r="A516" t="e">
        <f>LEFT(Updates!#REF!,9)</f>
        <v>#REF!</v>
      </c>
      <c r="B516" t="e">
        <f t="shared" si="8"/>
        <v>#REF!</v>
      </c>
    </row>
    <row r="517" spans="1:2">
      <c r="A517" t="e">
        <f>LEFT(Updates!#REF!,9)</f>
        <v>#REF!</v>
      </c>
      <c r="B517" t="e">
        <f t="shared" si="8"/>
        <v>#REF!</v>
      </c>
    </row>
    <row r="518" spans="1:2">
      <c r="A518" t="e">
        <f>LEFT(Updates!#REF!,9)</f>
        <v>#REF!</v>
      </c>
      <c r="B518" t="e">
        <f t="shared" si="8"/>
        <v>#REF!</v>
      </c>
    </row>
    <row r="519" spans="1:2">
      <c r="A519" t="e">
        <f>LEFT(Updates!#REF!,9)</f>
        <v>#REF!</v>
      </c>
      <c r="B519" t="e">
        <f t="shared" si="8"/>
        <v>#REF!</v>
      </c>
    </row>
    <row r="520" spans="1:2">
      <c r="A520" t="e">
        <f>LEFT(Updates!#REF!,9)</f>
        <v>#REF!</v>
      </c>
      <c r="B520" t="e">
        <f t="shared" si="8"/>
        <v>#REF!</v>
      </c>
    </row>
    <row r="521" spans="1:2">
      <c r="A521" t="e">
        <f>LEFT(Updates!#REF!,9)</f>
        <v>#REF!</v>
      </c>
      <c r="B521" t="e">
        <f t="shared" si="8"/>
        <v>#REF!</v>
      </c>
    </row>
    <row r="522" spans="1:2">
      <c r="A522" t="e">
        <f>LEFT(Updates!#REF!,9)</f>
        <v>#REF!</v>
      </c>
      <c r="B522" t="e">
        <f t="shared" si="8"/>
        <v>#REF!</v>
      </c>
    </row>
    <row r="523" spans="1:2">
      <c r="A523" t="e">
        <f>LEFT(Updates!#REF!,9)</f>
        <v>#REF!</v>
      </c>
      <c r="B523" t="e">
        <f t="shared" si="8"/>
        <v>#REF!</v>
      </c>
    </row>
    <row r="524" spans="1:2">
      <c r="A524" t="e">
        <f>LEFT(Updates!#REF!,9)</f>
        <v>#REF!</v>
      </c>
      <c r="B524" t="e">
        <f t="shared" si="8"/>
        <v>#REF!</v>
      </c>
    </row>
    <row r="525" spans="1:2">
      <c r="A525" t="e">
        <f>LEFT(Updates!#REF!,9)</f>
        <v>#REF!</v>
      </c>
      <c r="B525" t="e">
        <f t="shared" si="8"/>
        <v>#REF!</v>
      </c>
    </row>
    <row r="526" spans="1:2">
      <c r="A526" t="e">
        <f>LEFT(Updates!#REF!,9)</f>
        <v>#REF!</v>
      </c>
      <c r="B526" t="e">
        <f t="shared" si="8"/>
        <v>#REF!</v>
      </c>
    </row>
    <row r="527" spans="1:2">
      <c r="A527" t="e">
        <f>LEFT(Updates!#REF!,9)</f>
        <v>#REF!</v>
      </c>
      <c r="B527" t="e">
        <f t="shared" si="8"/>
        <v>#REF!</v>
      </c>
    </row>
    <row r="528" spans="1:2">
      <c r="A528" t="e">
        <f>LEFT(Updates!#REF!,9)</f>
        <v>#REF!</v>
      </c>
      <c r="B528" t="e">
        <f t="shared" si="8"/>
        <v>#REF!</v>
      </c>
    </row>
    <row r="529" spans="1:2">
      <c r="A529" t="e">
        <f>LEFT(Updates!#REF!,9)</f>
        <v>#REF!</v>
      </c>
      <c r="B529" t="e">
        <f t="shared" si="8"/>
        <v>#REF!</v>
      </c>
    </row>
    <row r="530" spans="1:2">
      <c r="A530" t="e">
        <f>LEFT(Updates!#REF!,9)</f>
        <v>#REF!</v>
      </c>
      <c r="B530" t="e">
        <f t="shared" si="8"/>
        <v>#REF!</v>
      </c>
    </row>
    <row r="531" spans="1:2">
      <c r="A531" t="e">
        <f>LEFT(Updates!#REF!,9)</f>
        <v>#REF!</v>
      </c>
      <c r="B531" t="e">
        <f t="shared" si="8"/>
        <v>#REF!</v>
      </c>
    </row>
    <row r="532" spans="1:2">
      <c r="A532" t="e">
        <f>LEFT(Updates!#REF!,9)</f>
        <v>#REF!</v>
      </c>
      <c r="B532" t="e">
        <f t="shared" si="8"/>
        <v>#REF!</v>
      </c>
    </row>
    <row r="533" spans="1:2">
      <c r="A533" t="e">
        <f>LEFT(Updates!#REF!,9)</f>
        <v>#REF!</v>
      </c>
      <c r="B533" t="e">
        <f t="shared" si="8"/>
        <v>#REF!</v>
      </c>
    </row>
    <row r="534" spans="1:2">
      <c r="A534" t="e">
        <f>LEFT(Updates!#REF!,9)</f>
        <v>#REF!</v>
      </c>
      <c r="B534" t="e">
        <f t="shared" si="8"/>
        <v>#REF!</v>
      </c>
    </row>
    <row r="535" spans="1:2">
      <c r="A535" t="e">
        <f>LEFT(Updates!#REF!,9)</f>
        <v>#REF!</v>
      </c>
      <c r="B535" t="e">
        <f t="shared" si="8"/>
        <v>#REF!</v>
      </c>
    </row>
    <row r="536" spans="1:2">
      <c r="A536" t="e">
        <f>LEFT(Updates!#REF!,9)</f>
        <v>#REF!</v>
      </c>
      <c r="B536" t="e">
        <f t="shared" si="8"/>
        <v>#REF!</v>
      </c>
    </row>
    <row r="537" spans="1:2">
      <c r="A537" t="e">
        <f>LEFT(Updates!#REF!,9)</f>
        <v>#REF!</v>
      </c>
      <c r="B537" t="e">
        <f t="shared" si="8"/>
        <v>#REF!</v>
      </c>
    </row>
    <row r="538" spans="1:2">
      <c r="A538" t="e">
        <f>LEFT(Updates!#REF!,9)</f>
        <v>#REF!</v>
      </c>
      <c r="B538" t="e">
        <f t="shared" si="8"/>
        <v>#REF!</v>
      </c>
    </row>
    <row r="539" spans="1:2">
      <c r="A539" t="e">
        <f>LEFT(Updates!#REF!,9)</f>
        <v>#REF!</v>
      </c>
      <c r="B539" t="e">
        <f t="shared" si="8"/>
        <v>#REF!</v>
      </c>
    </row>
    <row r="540" spans="1:2">
      <c r="A540" t="e">
        <f>LEFT(Updates!#REF!,9)</f>
        <v>#REF!</v>
      </c>
      <c r="B540" t="e">
        <f t="shared" si="8"/>
        <v>#REF!</v>
      </c>
    </row>
    <row r="541" spans="1:2">
      <c r="A541" t="e">
        <f>LEFT(Updates!#REF!,9)</f>
        <v>#REF!</v>
      </c>
      <c r="B541" t="e">
        <f t="shared" si="8"/>
        <v>#REF!</v>
      </c>
    </row>
    <row r="542" spans="1:2">
      <c r="A542" t="e">
        <f>LEFT(Updates!#REF!,9)</f>
        <v>#REF!</v>
      </c>
      <c r="B542" t="e">
        <f t="shared" si="8"/>
        <v>#REF!</v>
      </c>
    </row>
    <row r="543" spans="1:2">
      <c r="A543" t="e">
        <f>LEFT(Updates!#REF!,9)</f>
        <v>#REF!</v>
      </c>
      <c r="B543" t="e">
        <f t="shared" si="8"/>
        <v>#REF!</v>
      </c>
    </row>
    <row r="544" spans="1:2">
      <c r="A544" t="e">
        <f>LEFT(Updates!#REF!,9)</f>
        <v>#REF!</v>
      </c>
      <c r="B544" t="e">
        <f t="shared" si="8"/>
        <v>#REF!</v>
      </c>
    </row>
    <row r="545" spans="1:2">
      <c r="A545" t="e">
        <f>LEFT(Updates!#REF!,9)</f>
        <v>#REF!</v>
      </c>
      <c r="B545" t="e">
        <f t="shared" si="8"/>
        <v>#REF!</v>
      </c>
    </row>
    <row r="546" spans="1:2">
      <c r="A546" t="e">
        <f>LEFT(Updates!#REF!,9)</f>
        <v>#REF!</v>
      </c>
      <c r="B546" t="e">
        <f t="shared" si="8"/>
        <v>#REF!</v>
      </c>
    </row>
    <row r="547" spans="1:2">
      <c r="A547" t="e">
        <f>LEFT(Updates!#REF!,9)</f>
        <v>#REF!</v>
      </c>
      <c r="B547" t="e">
        <f t="shared" si="8"/>
        <v>#REF!</v>
      </c>
    </row>
    <row r="548" spans="1:2">
      <c r="A548" t="e">
        <f>LEFT(Updates!#REF!,9)</f>
        <v>#REF!</v>
      </c>
      <c r="B548" t="e">
        <f t="shared" si="8"/>
        <v>#REF!</v>
      </c>
    </row>
    <row r="549" spans="1:2">
      <c r="A549" t="e">
        <f>LEFT(Updates!#REF!,9)</f>
        <v>#REF!</v>
      </c>
      <c r="B549" t="e">
        <f t="shared" si="8"/>
        <v>#REF!</v>
      </c>
    </row>
    <row r="550" spans="1:2">
      <c r="A550" t="e">
        <f>LEFT(Updates!#REF!,9)</f>
        <v>#REF!</v>
      </c>
      <c r="B550" t="e">
        <f t="shared" si="8"/>
        <v>#REF!</v>
      </c>
    </row>
    <row r="551" spans="1:2">
      <c r="A551" t="e">
        <f>LEFT(Updates!#REF!,9)</f>
        <v>#REF!</v>
      </c>
      <c r="B551" t="e">
        <f t="shared" si="8"/>
        <v>#REF!</v>
      </c>
    </row>
    <row r="552" spans="1:2">
      <c r="A552" t="e">
        <f>LEFT(Updates!#REF!,9)</f>
        <v>#REF!</v>
      </c>
      <c r="B552" t="e">
        <f t="shared" si="8"/>
        <v>#REF!</v>
      </c>
    </row>
    <row r="553" spans="1:2">
      <c r="A553" t="e">
        <f>LEFT(Updates!#REF!,9)</f>
        <v>#REF!</v>
      </c>
      <c r="B553" t="e">
        <f t="shared" si="8"/>
        <v>#REF!</v>
      </c>
    </row>
    <row r="554" spans="1:2">
      <c r="A554" t="e">
        <f>LEFT(Updates!#REF!,9)</f>
        <v>#REF!</v>
      </c>
      <c r="B554" t="e">
        <f t="shared" si="8"/>
        <v>#REF!</v>
      </c>
    </row>
    <row r="555" spans="1:2">
      <c r="A555" t="e">
        <f>LEFT(Updates!#REF!,9)</f>
        <v>#REF!</v>
      </c>
      <c r="B555" t="e">
        <f t="shared" si="8"/>
        <v>#REF!</v>
      </c>
    </row>
    <row r="556" spans="1:2">
      <c r="A556" t="e">
        <f>LEFT(Updates!#REF!,9)</f>
        <v>#REF!</v>
      </c>
      <c r="B556" t="e">
        <f t="shared" si="8"/>
        <v>#REF!</v>
      </c>
    </row>
    <row r="557" spans="1:2">
      <c r="A557" t="e">
        <f>LEFT(Updates!#REF!,9)</f>
        <v>#REF!</v>
      </c>
      <c r="B557" t="e">
        <f t="shared" si="8"/>
        <v>#REF!</v>
      </c>
    </row>
    <row r="558" spans="1:2">
      <c r="A558" t="e">
        <f>LEFT(Updates!#REF!,9)</f>
        <v>#REF!</v>
      </c>
      <c r="B558" t="e">
        <f t="shared" si="8"/>
        <v>#REF!</v>
      </c>
    </row>
    <row r="559" spans="1:2">
      <c r="A559" t="e">
        <f>LEFT(Updates!#REF!,9)</f>
        <v>#REF!</v>
      </c>
      <c r="B559" t="e">
        <f t="shared" si="8"/>
        <v>#REF!</v>
      </c>
    </row>
    <row r="560" spans="1:2">
      <c r="A560" t="e">
        <f>LEFT(Updates!#REF!,9)</f>
        <v>#REF!</v>
      </c>
      <c r="B560" t="e">
        <f t="shared" si="8"/>
        <v>#REF!</v>
      </c>
    </row>
    <row r="561" spans="1:2">
      <c r="A561" t="e">
        <f>LEFT(Updates!#REF!,9)</f>
        <v>#REF!</v>
      </c>
      <c r="B561" t="e">
        <f t="shared" si="8"/>
        <v>#REF!</v>
      </c>
    </row>
    <row r="562" spans="1:2">
      <c r="A562" t="e">
        <f>LEFT(Updates!#REF!,9)</f>
        <v>#REF!</v>
      </c>
      <c r="B562" t="e">
        <f t="shared" si="8"/>
        <v>#REF!</v>
      </c>
    </row>
    <row r="563" spans="1:2">
      <c r="A563" t="e">
        <f>LEFT(Updates!#REF!,9)</f>
        <v>#REF!</v>
      </c>
      <c r="B563" t="e">
        <f t="shared" si="8"/>
        <v>#REF!</v>
      </c>
    </row>
    <row r="564" spans="1:2">
      <c r="A564" t="e">
        <f>LEFT(Updates!#REF!,9)</f>
        <v>#REF!</v>
      </c>
      <c r="B564" t="e">
        <f t="shared" si="8"/>
        <v>#REF!</v>
      </c>
    </row>
    <row r="565" spans="1:2">
      <c r="A565" t="e">
        <f>LEFT(Updates!#REF!,9)</f>
        <v>#REF!</v>
      </c>
      <c r="B565" t="e">
        <f t="shared" si="8"/>
        <v>#REF!</v>
      </c>
    </row>
    <row r="566" spans="1:2">
      <c r="A566" t="e">
        <f>LEFT(Updates!#REF!,9)</f>
        <v>#REF!</v>
      </c>
      <c r="B566" t="e">
        <f t="shared" si="8"/>
        <v>#REF!</v>
      </c>
    </row>
    <row r="567" spans="1:2">
      <c r="A567" t="e">
        <f>LEFT(Updates!#REF!,9)</f>
        <v>#REF!</v>
      </c>
      <c r="B567" t="e">
        <f t="shared" si="8"/>
        <v>#REF!</v>
      </c>
    </row>
    <row r="568" spans="1:2">
      <c r="A568" t="e">
        <f>LEFT(Updates!#REF!,9)</f>
        <v>#REF!</v>
      </c>
      <c r="B568" t="e">
        <f t="shared" si="8"/>
        <v>#REF!</v>
      </c>
    </row>
    <row r="569" spans="1:2">
      <c r="A569" t="e">
        <f>LEFT(Updates!#REF!,9)</f>
        <v>#REF!</v>
      </c>
      <c r="B569" t="e">
        <f t="shared" si="8"/>
        <v>#REF!</v>
      </c>
    </row>
    <row r="570" spans="1:2">
      <c r="A570" t="e">
        <f>LEFT(Updates!#REF!,9)</f>
        <v>#REF!</v>
      </c>
      <c r="B570" t="e">
        <f t="shared" si="8"/>
        <v>#REF!</v>
      </c>
    </row>
    <row r="571" spans="1:2">
      <c r="A571" t="e">
        <f>LEFT(Updates!#REF!,9)</f>
        <v>#REF!</v>
      </c>
      <c r="B571" t="e">
        <f t="shared" si="8"/>
        <v>#REF!</v>
      </c>
    </row>
    <row r="572" spans="1:2">
      <c r="A572" t="e">
        <f>LEFT(Updates!#REF!,9)</f>
        <v>#REF!</v>
      </c>
      <c r="B572" t="e">
        <f t="shared" si="8"/>
        <v>#REF!</v>
      </c>
    </row>
    <row r="573" spans="1:2">
      <c r="A573" t="e">
        <f>LEFT(Updates!#REF!,9)</f>
        <v>#REF!</v>
      </c>
      <c r="B573" t="e">
        <f t="shared" si="8"/>
        <v>#REF!</v>
      </c>
    </row>
    <row r="574" spans="1:2">
      <c r="A574" t="e">
        <f>LEFT(Updates!#REF!,9)</f>
        <v>#REF!</v>
      </c>
      <c r="B574" t="e">
        <f t="shared" si="8"/>
        <v>#REF!</v>
      </c>
    </row>
    <row r="575" spans="1:2">
      <c r="A575" t="e">
        <f>LEFT(Updates!#REF!,9)</f>
        <v>#REF!</v>
      </c>
      <c r="B575" t="e">
        <f t="shared" si="8"/>
        <v>#REF!</v>
      </c>
    </row>
    <row r="576" spans="1:2">
      <c r="A576" t="e">
        <f>LEFT(Updates!#REF!,9)</f>
        <v>#REF!</v>
      </c>
      <c r="B576" t="e">
        <f t="shared" si="8"/>
        <v>#REF!</v>
      </c>
    </row>
    <row r="577" spans="1:2">
      <c r="A577" t="e">
        <f>LEFT(Updates!#REF!,9)</f>
        <v>#REF!</v>
      </c>
      <c r="B577" t="e">
        <f t="shared" si="8"/>
        <v>#REF!</v>
      </c>
    </row>
    <row r="578" spans="1:2">
      <c r="A578" t="e">
        <f>LEFT(Updates!#REF!,9)</f>
        <v>#REF!</v>
      </c>
      <c r="B578" t="e">
        <f t="shared" si="8"/>
        <v>#REF!</v>
      </c>
    </row>
    <row r="579" spans="1:2">
      <c r="A579" t="e">
        <f>LEFT(Updates!#REF!,9)</f>
        <v>#REF!</v>
      </c>
      <c r="B579" t="e">
        <f t="shared" ref="B579:B642" si="9">RIGHT(A579,7)</f>
        <v>#REF!</v>
      </c>
    </row>
    <row r="580" spans="1:2">
      <c r="A580" t="e">
        <f>LEFT(Updates!#REF!,9)</f>
        <v>#REF!</v>
      </c>
      <c r="B580" t="e">
        <f t="shared" si="9"/>
        <v>#REF!</v>
      </c>
    </row>
    <row r="581" spans="1:2">
      <c r="A581" t="e">
        <f>LEFT(Updates!#REF!,9)</f>
        <v>#REF!</v>
      </c>
      <c r="B581" t="e">
        <f t="shared" si="9"/>
        <v>#REF!</v>
      </c>
    </row>
    <row r="582" spans="1:2">
      <c r="A582" t="e">
        <f>LEFT(Updates!#REF!,9)</f>
        <v>#REF!</v>
      </c>
      <c r="B582" t="e">
        <f t="shared" si="9"/>
        <v>#REF!</v>
      </c>
    </row>
    <row r="583" spans="1:2">
      <c r="A583" t="e">
        <f>LEFT(Updates!#REF!,9)</f>
        <v>#REF!</v>
      </c>
      <c r="B583" t="e">
        <f t="shared" si="9"/>
        <v>#REF!</v>
      </c>
    </row>
    <row r="584" spans="1:2">
      <c r="A584" t="e">
        <f>LEFT(Updates!#REF!,9)</f>
        <v>#REF!</v>
      </c>
      <c r="B584" t="e">
        <f t="shared" si="9"/>
        <v>#REF!</v>
      </c>
    </row>
    <row r="585" spans="1:2">
      <c r="A585" t="e">
        <f>LEFT(Updates!#REF!,9)</f>
        <v>#REF!</v>
      </c>
      <c r="B585" t="e">
        <f t="shared" si="9"/>
        <v>#REF!</v>
      </c>
    </row>
    <row r="586" spans="1:2">
      <c r="A586" t="e">
        <f>LEFT(Updates!#REF!,9)</f>
        <v>#REF!</v>
      </c>
      <c r="B586" t="e">
        <f t="shared" si="9"/>
        <v>#REF!</v>
      </c>
    </row>
    <row r="587" spans="1:2">
      <c r="A587" t="e">
        <f>LEFT(Updates!#REF!,9)</f>
        <v>#REF!</v>
      </c>
      <c r="B587" t="e">
        <f t="shared" si="9"/>
        <v>#REF!</v>
      </c>
    </row>
    <row r="588" spans="1:2">
      <c r="A588" t="e">
        <f>LEFT(Updates!#REF!,9)</f>
        <v>#REF!</v>
      </c>
      <c r="B588" t="e">
        <f t="shared" si="9"/>
        <v>#REF!</v>
      </c>
    </row>
    <row r="589" spans="1:2">
      <c r="A589" t="e">
        <f>LEFT(Updates!#REF!,9)</f>
        <v>#REF!</v>
      </c>
      <c r="B589" t="e">
        <f t="shared" si="9"/>
        <v>#REF!</v>
      </c>
    </row>
    <row r="590" spans="1:2">
      <c r="A590" t="e">
        <f>LEFT(Updates!#REF!,9)</f>
        <v>#REF!</v>
      </c>
      <c r="B590" t="e">
        <f t="shared" si="9"/>
        <v>#REF!</v>
      </c>
    </row>
    <row r="591" spans="1:2">
      <c r="A591" t="e">
        <f>LEFT(Updates!#REF!,9)</f>
        <v>#REF!</v>
      </c>
      <c r="B591" t="e">
        <f t="shared" si="9"/>
        <v>#REF!</v>
      </c>
    </row>
    <row r="592" spans="1:2">
      <c r="A592" t="e">
        <f>LEFT(Updates!#REF!,9)</f>
        <v>#REF!</v>
      </c>
      <c r="B592" t="e">
        <f t="shared" si="9"/>
        <v>#REF!</v>
      </c>
    </row>
    <row r="593" spans="1:2">
      <c r="A593" t="e">
        <f>LEFT(Updates!#REF!,9)</f>
        <v>#REF!</v>
      </c>
      <c r="B593" t="e">
        <f t="shared" si="9"/>
        <v>#REF!</v>
      </c>
    </row>
    <row r="594" spans="1:2">
      <c r="A594" t="e">
        <f>LEFT(Updates!#REF!,9)</f>
        <v>#REF!</v>
      </c>
      <c r="B594" t="e">
        <f t="shared" si="9"/>
        <v>#REF!</v>
      </c>
    </row>
    <row r="595" spans="1:2">
      <c r="A595" t="e">
        <f>LEFT(Updates!#REF!,9)</f>
        <v>#REF!</v>
      </c>
      <c r="B595" t="e">
        <f t="shared" si="9"/>
        <v>#REF!</v>
      </c>
    </row>
    <row r="596" spans="1:2">
      <c r="A596" t="e">
        <f>LEFT(Updates!#REF!,9)</f>
        <v>#REF!</v>
      </c>
      <c r="B596" t="e">
        <f t="shared" si="9"/>
        <v>#REF!</v>
      </c>
    </row>
    <row r="597" spans="1:2">
      <c r="A597" t="e">
        <f>LEFT(Updates!#REF!,9)</f>
        <v>#REF!</v>
      </c>
      <c r="B597" t="e">
        <f t="shared" si="9"/>
        <v>#REF!</v>
      </c>
    </row>
    <row r="598" spans="1:2">
      <c r="A598" t="e">
        <f>LEFT(Updates!#REF!,9)</f>
        <v>#REF!</v>
      </c>
      <c r="B598" t="e">
        <f t="shared" si="9"/>
        <v>#REF!</v>
      </c>
    </row>
    <row r="599" spans="1:2">
      <c r="A599" t="e">
        <f>LEFT(Updates!#REF!,9)</f>
        <v>#REF!</v>
      </c>
      <c r="B599" t="e">
        <f t="shared" si="9"/>
        <v>#REF!</v>
      </c>
    </row>
    <row r="600" spans="1:2">
      <c r="A600" t="e">
        <f>LEFT(Updates!#REF!,9)</f>
        <v>#REF!</v>
      </c>
      <c r="B600" t="e">
        <f t="shared" si="9"/>
        <v>#REF!</v>
      </c>
    </row>
    <row r="601" spans="1:2">
      <c r="A601" t="e">
        <f>LEFT(Updates!#REF!,9)</f>
        <v>#REF!</v>
      </c>
      <c r="B601" t="e">
        <f t="shared" si="9"/>
        <v>#REF!</v>
      </c>
    </row>
    <row r="602" spans="1:2">
      <c r="A602" t="e">
        <f>LEFT(Updates!#REF!,9)</f>
        <v>#REF!</v>
      </c>
      <c r="B602" t="e">
        <f t="shared" si="9"/>
        <v>#REF!</v>
      </c>
    </row>
    <row r="603" spans="1:2">
      <c r="A603" t="e">
        <f>LEFT(Updates!#REF!,9)</f>
        <v>#REF!</v>
      </c>
      <c r="B603" t="e">
        <f t="shared" si="9"/>
        <v>#REF!</v>
      </c>
    </row>
    <row r="604" spans="1:2">
      <c r="A604" t="e">
        <f>LEFT(Updates!#REF!,9)</f>
        <v>#REF!</v>
      </c>
      <c r="B604" t="e">
        <f t="shared" si="9"/>
        <v>#REF!</v>
      </c>
    </row>
    <row r="605" spans="1:2">
      <c r="A605" t="e">
        <f>LEFT(Updates!#REF!,9)</f>
        <v>#REF!</v>
      </c>
      <c r="B605" t="e">
        <f t="shared" si="9"/>
        <v>#REF!</v>
      </c>
    </row>
    <row r="606" spans="1:2">
      <c r="A606" t="e">
        <f>LEFT(Updates!#REF!,9)</f>
        <v>#REF!</v>
      </c>
      <c r="B606" t="e">
        <f t="shared" si="9"/>
        <v>#REF!</v>
      </c>
    </row>
    <row r="607" spans="1:2">
      <c r="A607" t="e">
        <f>LEFT(Updates!#REF!,9)</f>
        <v>#REF!</v>
      </c>
      <c r="B607" t="e">
        <f t="shared" si="9"/>
        <v>#REF!</v>
      </c>
    </row>
    <row r="608" spans="1:2">
      <c r="A608" t="e">
        <f>LEFT(Updates!#REF!,9)</f>
        <v>#REF!</v>
      </c>
      <c r="B608" t="e">
        <f t="shared" si="9"/>
        <v>#REF!</v>
      </c>
    </row>
    <row r="609" spans="1:2">
      <c r="A609" t="e">
        <f>LEFT(Updates!#REF!,9)</f>
        <v>#REF!</v>
      </c>
      <c r="B609" t="e">
        <f t="shared" si="9"/>
        <v>#REF!</v>
      </c>
    </row>
    <row r="610" spans="1:2">
      <c r="A610" t="e">
        <f>LEFT(Updates!#REF!,9)</f>
        <v>#REF!</v>
      </c>
      <c r="B610" t="e">
        <f t="shared" si="9"/>
        <v>#REF!</v>
      </c>
    </row>
    <row r="611" spans="1:2">
      <c r="A611" t="e">
        <f>LEFT(Updates!#REF!,9)</f>
        <v>#REF!</v>
      </c>
      <c r="B611" t="e">
        <f t="shared" si="9"/>
        <v>#REF!</v>
      </c>
    </row>
    <row r="612" spans="1:2">
      <c r="A612" t="e">
        <f>LEFT(Updates!#REF!,9)</f>
        <v>#REF!</v>
      </c>
      <c r="B612" t="e">
        <f t="shared" si="9"/>
        <v>#REF!</v>
      </c>
    </row>
    <row r="613" spans="1:2">
      <c r="A613" t="e">
        <f>LEFT(Updates!#REF!,9)</f>
        <v>#REF!</v>
      </c>
      <c r="B613" t="e">
        <f t="shared" si="9"/>
        <v>#REF!</v>
      </c>
    </row>
    <row r="614" spans="1:2">
      <c r="A614" t="e">
        <f>LEFT(Updates!#REF!,9)</f>
        <v>#REF!</v>
      </c>
      <c r="B614" t="e">
        <f t="shared" si="9"/>
        <v>#REF!</v>
      </c>
    </row>
    <row r="615" spans="1:2">
      <c r="A615" t="e">
        <f>LEFT(Updates!#REF!,9)</f>
        <v>#REF!</v>
      </c>
      <c r="B615" t="e">
        <f t="shared" si="9"/>
        <v>#REF!</v>
      </c>
    </row>
    <row r="616" spans="1:2">
      <c r="A616" t="e">
        <f>LEFT(Updates!#REF!,9)</f>
        <v>#REF!</v>
      </c>
      <c r="B616" t="e">
        <f t="shared" si="9"/>
        <v>#REF!</v>
      </c>
    </row>
    <row r="617" spans="1:2">
      <c r="A617" t="e">
        <f>LEFT(Updates!#REF!,9)</f>
        <v>#REF!</v>
      </c>
      <c r="B617" t="e">
        <f t="shared" si="9"/>
        <v>#REF!</v>
      </c>
    </row>
    <row r="618" spans="1:2">
      <c r="A618" t="e">
        <f>LEFT(Updates!#REF!,9)</f>
        <v>#REF!</v>
      </c>
      <c r="B618" t="e">
        <f t="shared" si="9"/>
        <v>#REF!</v>
      </c>
    </row>
    <row r="619" spans="1:2">
      <c r="A619" t="e">
        <f>LEFT(Updates!#REF!,9)</f>
        <v>#REF!</v>
      </c>
      <c r="B619" t="e">
        <f t="shared" si="9"/>
        <v>#REF!</v>
      </c>
    </row>
    <row r="620" spans="1:2">
      <c r="A620" t="e">
        <f>LEFT(Updates!#REF!,9)</f>
        <v>#REF!</v>
      </c>
      <c r="B620" t="e">
        <f t="shared" si="9"/>
        <v>#REF!</v>
      </c>
    </row>
    <row r="621" spans="1:2">
      <c r="A621" t="e">
        <f>LEFT(Updates!#REF!,9)</f>
        <v>#REF!</v>
      </c>
      <c r="B621" t="e">
        <f t="shared" si="9"/>
        <v>#REF!</v>
      </c>
    </row>
    <row r="622" spans="1:2">
      <c r="A622" t="e">
        <f>LEFT(Updates!#REF!,9)</f>
        <v>#REF!</v>
      </c>
      <c r="B622" t="e">
        <f t="shared" si="9"/>
        <v>#REF!</v>
      </c>
    </row>
    <row r="623" spans="1:2">
      <c r="A623" t="e">
        <f>LEFT(Updates!#REF!,9)</f>
        <v>#REF!</v>
      </c>
      <c r="B623" t="e">
        <f t="shared" si="9"/>
        <v>#REF!</v>
      </c>
    </row>
    <row r="624" spans="1:2">
      <c r="A624" t="e">
        <f>LEFT(Updates!#REF!,9)</f>
        <v>#REF!</v>
      </c>
      <c r="B624" t="e">
        <f t="shared" si="9"/>
        <v>#REF!</v>
      </c>
    </row>
    <row r="625" spans="1:2">
      <c r="A625" t="e">
        <f>LEFT(Updates!#REF!,9)</f>
        <v>#REF!</v>
      </c>
      <c r="B625" t="e">
        <f t="shared" si="9"/>
        <v>#REF!</v>
      </c>
    </row>
    <row r="626" spans="1:2">
      <c r="A626" t="e">
        <f>LEFT(Updates!#REF!,9)</f>
        <v>#REF!</v>
      </c>
      <c r="B626" t="e">
        <f t="shared" si="9"/>
        <v>#REF!</v>
      </c>
    </row>
    <row r="627" spans="1:2">
      <c r="A627" t="e">
        <f>LEFT(Updates!#REF!,9)</f>
        <v>#REF!</v>
      </c>
      <c r="B627" t="e">
        <f t="shared" si="9"/>
        <v>#REF!</v>
      </c>
    </row>
    <row r="628" spans="1:2">
      <c r="A628" t="e">
        <f>LEFT(Updates!#REF!,9)</f>
        <v>#REF!</v>
      </c>
      <c r="B628" t="e">
        <f t="shared" si="9"/>
        <v>#REF!</v>
      </c>
    </row>
    <row r="629" spans="1:2">
      <c r="A629" t="e">
        <f>LEFT(Updates!#REF!,9)</f>
        <v>#REF!</v>
      </c>
      <c r="B629" t="e">
        <f t="shared" si="9"/>
        <v>#REF!</v>
      </c>
    </row>
    <row r="630" spans="1:2">
      <c r="A630" t="e">
        <f>LEFT(Updates!#REF!,9)</f>
        <v>#REF!</v>
      </c>
      <c r="B630" t="e">
        <f t="shared" si="9"/>
        <v>#REF!</v>
      </c>
    </row>
    <row r="631" spans="1:2">
      <c r="A631" t="e">
        <f>LEFT(Updates!#REF!,9)</f>
        <v>#REF!</v>
      </c>
      <c r="B631" t="e">
        <f t="shared" si="9"/>
        <v>#REF!</v>
      </c>
    </row>
    <row r="632" spans="1:2">
      <c r="A632" t="e">
        <f>LEFT(Updates!#REF!,9)</f>
        <v>#REF!</v>
      </c>
      <c r="B632" t="e">
        <f t="shared" si="9"/>
        <v>#REF!</v>
      </c>
    </row>
    <row r="633" spans="1:2">
      <c r="A633" t="e">
        <f>LEFT(Updates!#REF!,9)</f>
        <v>#REF!</v>
      </c>
      <c r="B633" t="e">
        <f t="shared" si="9"/>
        <v>#REF!</v>
      </c>
    </row>
    <row r="634" spans="1:2">
      <c r="A634" t="e">
        <f>LEFT(Updates!#REF!,9)</f>
        <v>#REF!</v>
      </c>
      <c r="B634" t="e">
        <f t="shared" si="9"/>
        <v>#REF!</v>
      </c>
    </row>
    <row r="635" spans="1:2">
      <c r="A635" t="e">
        <f>LEFT(Updates!#REF!,9)</f>
        <v>#REF!</v>
      </c>
      <c r="B635" t="e">
        <f t="shared" si="9"/>
        <v>#REF!</v>
      </c>
    </row>
    <row r="636" spans="1:2">
      <c r="A636" t="e">
        <f>LEFT(Updates!#REF!,9)</f>
        <v>#REF!</v>
      </c>
      <c r="B636" t="e">
        <f t="shared" si="9"/>
        <v>#REF!</v>
      </c>
    </row>
    <row r="637" spans="1:2">
      <c r="A637" t="e">
        <f>LEFT(Updates!#REF!,9)</f>
        <v>#REF!</v>
      </c>
      <c r="B637" t="e">
        <f t="shared" si="9"/>
        <v>#REF!</v>
      </c>
    </row>
    <row r="638" spans="1:2">
      <c r="A638" t="e">
        <f>LEFT(Updates!#REF!,9)</f>
        <v>#REF!</v>
      </c>
      <c r="B638" t="e">
        <f t="shared" si="9"/>
        <v>#REF!</v>
      </c>
    </row>
    <row r="639" spans="1:2">
      <c r="A639" t="e">
        <f>LEFT(Updates!#REF!,9)</f>
        <v>#REF!</v>
      </c>
      <c r="B639" t="e">
        <f t="shared" si="9"/>
        <v>#REF!</v>
      </c>
    </row>
    <row r="640" spans="1:2">
      <c r="A640" t="e">
        <f>LEFT(Updates!#REF!,9)</f>
        <v>#REF!</v>
      </c>
      <c r="B640" t="e">
        <f t="shared" si="9"/>
        <v>#REF!</v>
      </c>
    </row>
    <row r="641" spans="1:2">
      <c r="A641" t="e">
        <f>LEFT(Updates!#REF!,9)</f>
        <v>#REF!</v>
      </c>
      <c r="B641" t="e">
        <f t="shared" si="9"/>
        <v>#REF!</v>
      </c>
    </row>
    <row r="642" spans="1:2">
      <c r="A642" t="e">
        <f>LEFT(Updates!#REF!,9)</f>
        <v>#REF!</v>
      </c>
      <c r="B642" t="e">
        <f t="shared" si="9"/>
        <v>#REF!</v>
      </c>
    </row>
    <row r="643" spans="1:2">
      <c r="A643" t="e">
        <f>LEFT(Updates!#REF!,9)</f>
        <v>#REF!</v>
      </c>
      <c r="B643" t="e">
        <f t="shared" ref="B643:B706" si="10">RIGHT(A643,7)</f>
        <v>#REF!</v>
      </c>
    </row>
    <row r="644" spans="1:2">
      <c r="A644" t="e">
        <f>LEFT(Updates!#REF!,9)</f>
        <v>#REF!</v>
      </c>
      <c r="B644" t="e">
        <f t="shared" si="10"/>
        <v>#REF!</v>
      </c>
    </row>
    <row r="645" spans="1:2">
      <c r="A645" t="e">
        <f>LEFT(Updates!#REF!,9)</f>
        <v>#REF!</v>
      </c>
      <c r="B645" t="e">
        <f t="shared" si="10"/>
        <v>#REF!</v>
      </c>
    </row>
    <row r="646" spans="1:2">
      <c r="A646" t="e">
        <f>LEFT(Updates!#REF!,9)</f>
        <v>#REF!</v>
      </c>
      <c r="B646" t="e">
        <f t="shared" si="10"/>
        <v>#REF!</v>
      </c>
    </row>
    <row r="647" spans="1:2">
      <c r="A647" t="e">
        <f>LEFT(Updates!#REF!,9)</f>
        <v>#REF!</v>
      </c>
      <c r="B647" t="e">
        <f t="shared" si="10"/>
        <v>#REF!</v>
      </c>
    </row>
    <row r="648" spans="1:2">
      <c r="A648" t="e">
        <f>LEFT(Updates!#REF!,9)</f>
        <v>#REF!</v>
      </c>
      <c r="B648" t="e">
        <f t="shared" si="10"/>
        <v>#REF!</v>
      </c>
    </row>
    <row r="649" spans="1:2">
      <c r="A649" t="e">
        <f>LEFT(Updates!#REF!,9)</f>
        <v>#REF!</v>
      </c>
      <c r="B649" t="e">
        <f t="shared" si="10"/>
        <v>#REF!</v>
      </c>
    </row>
    <row r="650" spans="1:2">
      <c r="A650" t="e">
        <f>LEFT(Updates!#REF!,9)</f>
        <v>#REF!</v>
      </c>
      <c r="B650" t="e">
        <f t="shared" si="10"/>
        <v>#REF!</v>
      </c>
    </row>
    <row r="651" spans="1:2">
      <c r="A651" t="e">
        <f>LEFT(Updates!#REF!,9)</f>
        <v>#REF!</v>
      </c>
      <c r="B651" t="e">
        <f t="shared" si="10"/>
        <v>#REF!</v>
      </c>
    </row>
    <row r="652" spans="1:2">
      <c r="A652" t="e">
        <f>LEFT(Updates!#REF!,9)</f>
        <v>#REF!</v>
      </c>
      <c r="B652" t="e">
        <f t="shared" si="10"/>
        <v>#REF!</v>
      </c>
    </row>
    <row r="653" spans="1:2">
      <c r="A653" t="e">
        <f>LEFT(Updates!#REF!,9)</f>
        <v>#REF!</v>
      </c>
      <c r="B653" t="e">
        <f t="shared" si="10"/>
        <v>#REF!</v>
      </c>
    </row>
    <row r="654" spans="1:2">
      <c r="A654" t="e">
        <f>LEFT(Updates!#REF!,9)</f>
        <v>#REF!</v>
      </c>
      <c r="B654" t="e">
        <f t="shared" si="10"/>
        <v>#REF!</v>
      </c>
    </row>
    <row r="655" spans="1:2">
      <c r="A655" t="e">
        <f>LEFT(Updates!#REF!,9)</f>
        <v>#REF!</v>
      </c>
      <c r="B655" t="e">
        <f t="shared" si="10"/>
        <v>#REF!</v>
      </c>
    </row>
    <row r="656" spans="1:2">
      <c r="A656" t="e">
        <f>LEFT(Updates!#REF!,9)</f>
        <v>#REF!</v>
      </c>
      <c r="B656" t="e">
        <f t="shared" si="10"/>
        <v>#REF!</v>
      </c>
    </row>
    <row r="657" spans="1:2">
      <c r="A657" t="e">
        <f>LEFT(Updates!#REF!,9)</f>
        <v>#REF!</v>
      </c>
      <c r="B657" t="e">
        <f t="shared" si="10"/>
        <v>#REF!</v>
      </c>
    </row>
    <row r="658" spans="1:2">
      <c r="A658" t="e">
        <f>LEFT(Updates!#REF!,9)</f>
        <v>#REF!</v>
      </c>
      <c r="B658" t="e">
        <f t="shared" si="10"/>
        <v>#REF!</v>
      </c>
    </row>
    <row r="659" spans="1:2">
      <c r="A659" t="e">
        <f>LEFT(Updates!#REF!,9)</f>
        <v>#REF!</v>
      </c>
      <c r="B659" t="e">
        <f t="shared" si="10"/>
        <v>#REF!</v>
      </c>
    </row>
    <row r="660" spans="1:2">
      <c r="A660" t="e">
        <f>LEFT(Updates!#REF!,9)</f>
        <v>#REF!</v>
      </c>
      <c r="B660" t="e">
        <f t="shared" si="10"/>
        <v>#REF!</v>
      </c>
    </row>
    <row r="661" spans="1:2">
      <c r="A661" t="e">
        <f>LEFT(Updates!#REF!,9)</f>
        <v>#REF!</v>
      </c>
      <c r="B661" t="e">
        <f t="shared" si="10"/>
        <v>#REF!</v>
      </c>
    </row>
    <row r="662" spans="1:2">
      <c r="A662" t="e">
        <f>LEFT(Updates!#REF!,9)</f>
        <v>#REF!</v>
      </c>
      <c r="B662" t="e">
        <f t="shared" si="10"/>
        <v>#REF!</v>
      </c>
    </row>
    <row r="663" spans="1:2">
      <c r="A663" t="e">
        <f>LEFT(Updates!#REF!,9)</f>
        <v>#REF!</v>
      </c>
      <c r="B663" t="e">
        <f t="shared" si="10"/>
        <v>#REF!</v>
      </c>
    </row>
    <row r="664" spans="1:2">
      <c r="A664" t="e">
        <f>LEFT(Updates!#REF!,9)</f>
        <v>#REF!</v>
      </c>
      <c r="B664" t="e">
        <f t="shared" si="10"/>
        <v>#REF!</v>
      </c>
    </row>
    <row r="665" spans="1:2">
      <c r="A665" t="e">
        <f>LEFT(Updates!#REF!,9)</f>
        <v>#REF!</v>
      </c>
      <c r="B665" t="e">
        <f t="shared" si="10"/>
        <v>#REF!</v>
      </c>
    </row>
    <row r="666" spans="1:2">
      <c r="A666" t="e">
        <f>LEFT(Updates!#REF!,9)</f>
        <v>#REF!</v>
      </c>
      <c r="B666" t="e">
        <f t="shared" si="10"/>
        <v>#REF!</v>
      </c>
    </row>
    <row r="667" spans="1:2">
      <c r="A667" t="e">
        <f>LEFT(Updates!#REF!,9)</f>
        <v>#REF!</v>
      </c>
      <c r="B667" t="e">
        <f t="shared" si="10"/>
        <v>#REF!</v>
      </c>
    </row>
    <row r="668" spans="1:2">
      <c r="A668" t="e">
        <f>LEFT(Updates!#REF!,9)</f>
        <v>#REF!</v>
      </c>
      <c r="B668" t="e">
        <f t="shared" si="10"/>
        <v>#REF!</v>
      </c>
    </row>
    <row r="669" spans="1:2">
      <c r="A669" t="e">
        <f>LEFT(Updates!#REF!,9)</f>
        <v>#REF!</v>
      </c>
      <c r="B669" t="e">
        <f t="shared" si="10"/>
        <v>#REF!</v>
      </c>
    </row>
    <row r="670" spans="1:2">
      <c r="A670" t="e">
        <f>LEFT(Updates!#REF!,9)</f>
        <v>#REF!</v>
      </c>
      <c r="B670" t="e">
        <f t="shared" si="10"/>
        <v>#REF!</v>
      </c>
    </row>
    <row r="671" spans="1:2">
      <c r="A671" t="e">
        <f>LEFT(Updates!#REF!,9)</f>
        <v>#REF!</v>
      </c>
      <c r="B671" t="e">
        <f t="shared" si="10"/>
        <v>#REF!</v>
      </c>
    </row>
    <row r="672" spans="1:2">
      <c r="A672" t="e">
        <f>LEFT(Updates!#REF!,9)</f>
        <v>#REF!</v>
      </c>
      <c r="B672" t="e">
        <f t="shared" si="10"/>
        <v>#REF!</v>
      </c>
    </row>
    <row r="673" spans="1:2">
      <c r="A673" t="e">
        <f>LEFT(Updates!#REF!,9)</f>
        <v>#REF!</v>
      </c>
      <c r="B673" t="e">
        <f t="shared" si="10"/>
        <v>#REF!</v>
      </c>
    </row>
    <row r="674" spans="1:2">
      <c r="A674" t="e">
        <f>LEFT(Updates!#REF!,9)</f>
        <v>#REF!</v>
      </c>
      <c r="B674" t="e">
        <f t="shared" si="10"/>
        <v>#REF!</v>
      </c>
    </row>
    <row r="675" spans="1:2">
      <c r="A675" t="e">
        <f>LEFT(Updates!#REF!,9)</f>
        <v>#REF!</v>
      </c>
      <c r="B675" t="e">
        <f t="shared" si="10"/>
        <v>#REF!</v>
      </c>
    </row>
    <row r="676" spans="1:2">
      <c r="A676" t="e">
        <f>LEFT(Updates!#REF!,9)</f>
        <v>#REF!</v>
      </c>
      <c r="B676" t="e">
        <f t="shared" si="10"/>
        <v>#REF!</v>
      </c>
    </row>
    <row r="677" spans="1:2">
      <c r="A677" t="e">
        <f>LEFT(Updates!#REF!,9)</f>
        <v>#REF!</v>
      </c>
      <c r="B677" t="e">
        <f t="shared" si="10"/>
        <v>#REF!</v>
      </c>
    </row>
    <row r="678" spans="1:2">
      <c r="A678" t="e">
        <f>LEFT(Updates!#REF!,9)</f>
        <v>#REF!</v>
      </c>
      <c r="B678" t="e">
        <f t="shared" si="10"/>
        <v>#REF!</v>
      </c>
    </row>
    <row r="679" spans="1:2">
      <c r="A679" t="e">
        <f>LEFT(Updates!#REF!,9)</f>
        <v>#REF!</v>
      </c>
      <c r="B679" t="e">
        <f t="shared" si="10"/>
        <v>#REF!</v>
      </c>
    </row>
    <row r="680" spans="1:2">
      <c r="A680" t="e">
        <f>LEFT(Updates!#REF!,9)</f>
        <v>#REF!</v>
      </c>
      <c r="B680" t="e">
        <f t="shared" si="10"/>
        <v>#REF!</v>
      </c>
    </row>
    <row r="681" spans="1:2">
      <c r="A681" t="e">
        <f>LEFT(Updates!#REF!,9)</f>
        <v>#REF!</v>
      </c>
      <c r="B681" t="e">
        <f t="shared" si="10"/>
        <v>#REF!</v>
      </c>
    </row>
    <row r="682" spans="1:2">
      <c r="A682" t="e">
        <f>LEFT(Updates!#REF!,9)</f>
        <v>#REF!</v>
      </c>
      <c r="B682" t="e">
        <f t="shared" si="10"/>
        <v>#REF!</v>
      </c>
    </row>
    <row r="683" spans="1:2">
      <c r="A683" t="e">
        <f>LEFT(Updates!#REF!,9)</f>
        <v>#REF!</v>
      </c>
      <c r="B683" t="e">
        <f t="shared" si="10"/>
        <v>#REF!</v>
      </c>
    </row>
    <row r="684" spans="1:2">
      <c r="A684" t="e">
        <f>LEFT(Updates!#REF!,9)</f>
        <v>#REF!</v>
      </c>
      <c r="B684" t="e">
        <f t="shared" si="10"/>
        <v>#REF!</v>
      </c>
    </row>
    <row r="685" spans="1:2">
      <c r="A685" t="e">
        <f>LEFT(Updates!#REF!,9)</f>
        <v>#REF!</v>
      </c>
      <c r="B685" t="e">
        <f t="shared" si="10"/>
        <v>#REF!</v>
      </c>
    </row>
    <row r="686" spans="1:2">
      <c r="A686" t="e">
        <f>LEFT(Updates!#REF!,9)</f>
        <v>#REF!</v>
      </c>
      <c r="B686" t="e">
        <f t="shared" si="10"/>
        <v>#REF!</v>
      </c>
    </row>
    <row r="687" spans="1:2">
      <c r="A687" t="e">
        <f>LEFT(Updates!#REF!,9)</f>
        <v>#REF!</v>
      </c>
      <c r="B687" t="e">
        <f t="shared" si="10"/>
        <v>#REF!</v>
      </c>
    </row>
    <row r="688" spans="1:2">
      <c r="A688" t="e">
        <f>LEFT(Updates!#REF!,9)</f>
        <v>#REF!</v>
      </c>
      <c r="B688" t="e">
        <f t="shared" si="10"/>
        <v>#REF!</v>
      </c>
    </row>
    <row r="689" spans="1:2">
      <c r="A689" t="e">
        <f>LEFT(Updates!#REF!,9)</f>
        <v>#REF!</v>
      </c>
      <c r="B689" t="e">
        <f t="shared" si="10"/>
        <v>#REF!</v>
      </c>
    </row>
    <row r="690" spans="1:2">
      <c r="A690" t="e">
        <f>LEFT(Updates!#REF!,9)</f>
        <v>#REF!</v>
      </c>
      <c r="B690" t="e">
        <f t="shared" si="10"/>
        <v>#REF!</v>
      </c>
    </row>
    <row r="691" spans="1:2">
      <c r="A691" t="e">
        <f>LEFT(Updates!#REF!,9)</f>
        <v>#REF!</v>
      </c>
      <c r="B691" t="e">
        <f t="shared" si="10"/>
        <v>#REF!</v>
      </c>
    </row>
    <row r="692" spans="1:2">
      <c r="A692" t="e">
        <f>LEFT(Updates!#REF!,9)</f>
        <v>#REF!</v>
      </c>
      <c r="B692" t="e">
        <f t="shared" si="10"/>
        <v>#REF!</v>
      </c>
    </row>
    <row r="693" spans="1:2">
      <c r="A693" t="e">
        <f>LEFT(Updates!#REF!,9)</f>
        <v>#REF!</v>
      </c>
      <c r="B693" t="e">
        <f t="shared" si="10"/>
        <v>#REF!</v>
      </c>
    </row>
    <row r="694" spans="1:2">
      <c r="A694" t="e">
        <f>LEFT(Updates!#REF!,9)</f>
        <v>#REF!</v>
      </c>
      <c r="B694" t="e">
        <f t="shared" si="10"/>
        <v>#REF!</v>
      </c>
    </row>
    <row r="695" spans="1:2">
      <c r="A695" t="e">
        <f>LEFT(Updates!#REF!,9)</f>
        <v>#REF!</v>
      </c>
      <c r="B695" t="e">
        <f t="shared" si="10"/>
        <v>#REF!</v>
      </c>
    </row>
    <row r="696" spans="1:2">
      <c r="A696" t="e">
        <f>LEFT(Updates!#REF!,9)</f>
        <v>#REF!</v>
      </c>
      <c r="B696" t="e">
        <f t="shared" si="10"/>
        <v>#REF!</v>
      </c>
    </row>
    <row r="697" spans="1:2">
      <c r="A697" t="e">
        <f>LEFT(Updates!#REF!,9)</f>
        <v>#REF!</v>
      </c>
      <c r="B697" t="e">
        <f t="shared" si="10"/>
        <v>#REF!</v>
      </c>
    </row>
    <row r="698" spans="1:2">
      <c r="A698" t="e">
        <f>LEFT(Updates!#REF!,9)</f>
        <v>#REF!</v>
      </c>
      <c r="B698" t="e">
        <f t="shared" si="10"/>
        <v>#REF!</v>
      </c>
    </row>
    <row r="699" spans="1:2">
      <c r="A699" t="e">
        <f>LEFT(Updates!#REF!,9)</f>
        <v>#REF!</v>
      </c>
      <c r="B699" t="e">
        <f t="shared" si="10"/>
        <v>#REF!</v>
      </c>
    </row>
    <row r="700" spans="1:2">
      <c r="A700" t="e">
        <f>LEFT(Updates!#REF!,9)</f>
        <v>#REF!</v>
      </c>
      <c r="B700" t="e">
        <f t="shared" si="10"/>
        <v>#REF!</v>
      </c>
    </row>
    <row r="701" spans="1:2">
      <c r="A701" t="e">
        <f>LEFT(Updates!#REF!,9)</f>
        <v>#REF!</v>
      </c>
      <c r="B701" t="e">
        <f t="shared" si="10"/>
        <v>#REF!</v>
      </c>
    </row>
    <row r="702" spans="1:2">
      <c r="A702" t="e">
        <f>LEFT(Updates!#REF!,9)</f>
        <v>#REF!</v>
      </c>
      <c r="B702" t="e">
        <f t="shared" si="10"/>
        <v>#REF!</v>
      </c>
    </row>
    <row r="703" spans="1:2">
      <c r="A703" t="e">
        <f>LEFT(Updates!#REF!,9)</f>
        <v>#REF!</v>
      </c>
      <c r="B703" t="e">
        <f t="shared" si="10"/>
        <v>#REF!</v>
      </c>
    </row>
    <row r="704" spans="1:2">
      <c r="A704" t="e">
        <f>LEFT(Updates!#REF!,9)</f>
        <v>#REF!</v>
      </c>
      <c r="B704" t="e">
        <f t="shared" si="10"/>
        <v>#REF!</v>
      </c>
    </row>
    <row r="705" spans="1:2">
      <c r="A705" t="e">
        <f>LEFT(Updates!#REF!,9)</f>
        <v>#REF!</v>
      </c>
      <c r="B705" t="e">
        <f t="shared" si="10"/>
        <v>#REF!</v>
      </c>
    </row>
    <row r="706" spans="1:2">
      <c r="A706" t="e">
        <f>LEFT(Updates!#REF!,9)</f>
        <v>#REF!</v>
      </c>
      <c r="B706" t="e">
        <f t="shared" si="10"/>
        <v>#REF!</v>
      </c>
    </row>
    <row r="707" spans="1:2">
      <c r="A707" t="e">
        <f>LEFT(Updates!#REF!,9)</f>
        <v>#REF!</v>
      </c>
      <c r="B707" t="e">
        <f t="shared" ref="B707:B770" si="11">RIGHT(A707,7)</f>
        <v>#REF!</v>
      </c>
    </row>
    <row r="708" spans="1:2">
      <c r="A708" t="e">
        <f>LEFT(Updates!#REF!,9)</f>
        <v>#REF!</v>
      </c>
      <c r="B708" t="e">
        <f t="shared" si="11"/>
        <v>#REF!</v>
      </c>
    </row>
    <row r="709" spans="1:2">
      <c r="A709" t="e">
        <f>LEFT(Updates!#REF!,9)</f>
        <v>#REF!</v>
      </c>
      <c r="B709" t="e">
        <f t="shared" si="11"/>
        <v>#REF!</v>
      </c>
    </row>
    <row r="710" spans="1:2">
      <c r="A710" t="e">
        <f>LEFT(Updates!#REF!,9)</f>
        <v>#REF!</v>
      </c>
      <c r="B710" t="e">
        <f t="shared" si="11"/>
        <v>#REF!</v>
      </c>
    </row>
    <row r="711" spans="1:2">
      <c r="A711" t="e">
        <f>LEFT(Updates!#REF!,9)</f>
        <v>#REF!</v>
      </c>
      <c r="B711" t="e">
        <f t="shared" si="11"/>
        <v>#REF!</v>
      </c>
    </row>
    <row r="712" spans="1:2">
      <c r="A712" t="e">
        <f>LEFT(Updates!#REF!,9)</f>
        <v>#REF!</v>
      </c>
      <c r="B712" t="e">
        <f t="shared" si="11"/>
        <v>#REF!</v>
      </c>
    </row>
    <row r="713" spans="1:2">
      <c r="A713" t="e">
        <f>LEFT(Updates!#REF!,9)</f>
        <v>#REF!</v>
      </c>
      <c r="B713" t="e">
        <f t="shared" si="11"/>
        <v>#REF!</v>
      </c>
    </row>
    <row r="714" spans="1:2">
      <c r="A714" t="e">
        <f>LEFT(Updates!#REF!,9)</f>
        <v>#REF!</v>
      </c>
      <c r="B714" t="e">
        <f t="shared" si="11"/>
        <v>#REF!</v>
      </c>
    </row>
    <row r="715" spans="1:2">
      <c r="A715" t="e">
        <f>LEFT(Updates!#REF!,9)</f>
        <v>#REF!</v>
      </c>
      <c r="B715" t="e">
        <f t="shared" si="11"/>
        <v>#REF!</v>
      </c>
    </row>
    <row r="716" spans="1:2">
      <c r="A716" t="e">
        <f>LEFT(Updates!#REF!,9)</f>
        <v>#REF!</v>
      </c>
      <c r="B716" t="e">
        <f t="shared" si="11"/>
        <v>#REF!</v>
      </c>
    </row>
    <row r="717" spans="1:2">
      <c r="A717" t="e">
        <f>LEFT(Updates!#REF!,9)</f>
        <v>#REF!</v>
      </c>
      <c r="B717" t="e">
        <f t="shared" si="11"/>
        <v>#REF!</v>
      </c>
    </row>
    <row r="718" spans="1:2">
      <c r="A718" t="e">
        <f>LEFT(Updates!#REF!,9)</f>
        <v>#REF!</v>
      </c>
      <c r="B718" t="e">
        <f t="shared" si="11"/>
        <v>#REF!</v>
      </c>
    </row>
    <row r="719" spans="1:2">
      <c r="A719" t="e">
        <f>LEFT(Updates!#REF!,9)</f>
        <v>#REF!</v>
      </c>
      <c r="B719" t="e">
        <f t="shared" si="11"/>
        <v>#REF!</v>
      </c>
    </row>
    <row r="720" spans="1:2">
      <c r="A720" t="e">
        <f>LEFT(Updates!#REF!,9)</f>
        <v>#REF!</v>
      </c>
      <c r="B720" t="e">
        <f t="shared" si="11"/>
        <v>#REF!</v>
      </c>
    </row>
    <row r="721" spans="1:2">
      <c r="A721" t="e">
        <f>LEFT(Updates!#REF!,9)</f>
        <v>#REF!</v>
      </c>
      <c r="B721" t="e">
        <f t="shared" si="11"/>
        <v>#REF!</v>
      </c>
    </row>
    <row r="722" spans="1:2">
      <c r="A722" t="e">
        <f>LEFT(Updates!#REF!,9)</f>
        <v>#REF!</v>
      </c>
      <c r="B722" t="e">
        <f t="shared" si="11"/>
        <v>#REF!</v>
      </c>
    </row>
    <row r="723" spans="1:2">
      <c r="A723" t="e">
        <f>LEFT(Updates!#REF!,9)</f>
        <v>#REF!</v>
      </c>
      <c r="B723" t="e">
        <f t="shared" si="11"/>
        <v>#REF!</v>
      </c>
    </row>
    <row r="724" spans="1:2">
      <c r="A724" t="e">
        <f>LEFT(Updates!#REF!,9)</f>
        <v>#REF!</v>
      </c>
      <c r="B724" t="e">
        <f t="shared" si="11"/>
        <v>#REF!</v>
      </c>
    </row>
    <row r="725" spans="1:2">
      <c r="A725" t="e">
        <f>LEFT(Updates!#REF!,9)</f>
        <v>#REF!</v>
      </c>
      <c r="B725" t="e">
        <f t="shared" si="11"/>
        <v>#REF!</v>
      </c>
    </row>
    <row r="726" spans="1:2">
      <c r="A726" t="e">
        <f>LEFT(Updates!#REF!,9)</f>
        <v>#REF!</v>
      </c>
      <c r="B726" t="e">
        <f t="shared" si="11"/>
        <v>#REF!</v>
      </c>
    </row>
    <row r="727" spans="1:2">
      <c r="A727" t="e">
        <f>LEFT(Updates!#REF!,9)</f>
        <v>#REF!</v>
      </c>
      <c r="B727" t="e">
        <f t="shared" si="11"/>
        <v>#REF!</v>
      </c>
    </row>
    <row r="728" spans="1:2">
      <c r="A728" t="e">
        <f>LEFT(Updates!#REF!,9)</f>
        <v>#REF!</v>
      </c>
      <c r="B728" t="e">
        <f t="shared" si="11"/>
        <v>#REF!</v>
      </c>
    </row>
    <row r="729" spans="1:2">
      <c r="A729" t="e">
        <f>LEFT(Updates!#REF!,9)</f>
        <v>#REF!</v>
      </c>
      <c r="B729" t="e">
        <f t="shared" si="11"/>
        <v>#REF!</v>
      </c>
    </row>
    <row r="730" spans="1:2">
      <c r="A730" t="e">
        <f>LEFT(Updates!#REF!,9)</f>
        <v>#REF!</v>
      </c>
      <c r="B730" t="e">
        <f t="shared" si="11"/>
        <v>#REF!</v>
      </c>
    </row>
    <row r="731" spans="1:2">
      <c r="A731" t="e">
        <f>LEFT(Updates!#REF!,9)</f>
        <v>#REF!</v>
      </c>
      <c r="B731" t="e">
        <f t="shared" si="11"/>
        <v>#REF!</v>
      </c>
    </row>
    <row r="732" spans="1:2">
      <c r="A732" t="e">
        <f>LEFT(Updates!#REF!,9)</f>
        <v>#REF!</v>
      </c>
      <c r="B732" t="e">
        <f t="shared" si="11"/>
        <v>#REF!</v>
      </c>
    </row>
    <row r="733" spans="1:2">
      <c r="A733" t="e">
        <f>LEFT(Updates!#REF!,9)</f>
        <v>#REF!</v>
      </c>
      <c r="B733" t="e">
        <f t="shared" si="11"/>
        <v>#REF!</v>
      </c>
    </row>
    <row r="734" spans="1:2">
      <c r="A734" t="e">
        <f>LEFT(Updates!#REF!,9)</f>
        <v>#REF!</v>
      </c>
      <c r="B734" t="e">
        <f t="shared" si="11"/>
        <v>#REF!</v>
      </c>
    </row>
    <row r="735" spans="1:2">
      <c r="A735" t="e">
        <f>LEFT(Updates!#REF!,9)</f>
        <v>#REF!</v>
      </c>
      <c r="B735" t="e">
        <f t="shared" si="11"/>
        <v>#REF!</v>
      </c>
    </row>
    <row r="736" spans="1:2">
      <c r="A736" t="e">
        <f>LEFT(Updates!#REF!,9)</f>
        <v>#REF!</v>
      </c>
      <c r="B736" t="e">
        <f t="shared" si="11"/>
        <v>#REF!</v>
      </c>
    </row>
    <row r="737" spans="1:2">
      <c r="A737" t="e">
        <f>LEFT(Updates!#REF!,9)</f>
        <v>#REF!</v>
      </c>
      <c r="B737" t="e">
        <f t="shared" si="11"/>
        <v>#REF!</v>
      </c>
    </row>
    <row r="738" spans="1:2">
      <c r="A738" t="e">
        <f>LEFT(Updates!#REF!,9)</f>
        <v>#REF!</v>
      </c>
      <c r="B738" t="e">
        <f t="shared" si="11"/>
        <v>#REF!</v>
      </c>
    </row>
    <row r="739" spans="1:2">
      <c r="A739" t="e">
        <f>LEFT(Updates!#REF!,9)</f>
        <v>#REF!</v>
      </c>
      <c r="B739" t="e">
        <f t="shared" si="11"/>
        <v>#REF!</v>
      </c>
    </row>
    <row r="740" spans="1:2">
      <c r="A740" t="e">
        <f>LEFT(Updates!#REF!,9)</f>
        <v>#REF!</v>
      </c>
      <c r="B740" t="e">
        <f t="shared" si="11"/>
        <v>#REF!</v>
      </c>
    </row>
    <row r="741" spans="1:2">
      <c r="A741" t="e">
        <f>LEFT(Updates!#REF!,9)</f>
        <v>#REF!</v>
      </c>
      <c r="B741" t="e">
        <f t="shared" si="11"/>
        <v>#REF!</v>
      </c>
    </row>
    <row r="742" spans="1:2">
      <c r="A742" t="e">
        <f>LEFT(Updates!#REF!,9)</f>
        <v>#REF!</v>
      </c>
      <c r="B742" t="e">
        <f t="shared" si="11"/>
        <v>#REF!</v>
      </c>
    </row>
    <row r="743" spans="1:2">
      <c r="A743" t="e">
        <f>LEFT(Updates!#REF!,9)</f>
        <v>#REF!</v>
      </c>
      <c r="B743" t="e">
        <f t="shared" si="11"/>
        <v>#REF!</v>
      </c>
    </row>
    <row r="744" spans="1:2">
      <c r="A744" t="e">
        <f>LEFT(Updates!#REF!,9)</f>
        <v>#REF!</v>
      </c>
      <c r="B744" t="e">
        <f t="shared" si="11"/>
        <v>#REF!</v>
      </c>
    </row>
    <row r="745" spans="1:2">
      <c r="A745" t="e">
        <f>LEFT(Updates!#REF!,9)</f>
        <v>#REF!</v>
      </c>
      <c r="B745" t="e">
        <f t="shared" si="11"/>
        <v>#REF!</v>
      </c>
    </row>
    <row r="746" spans="1:2">
      <c r="A746" t="e">
        <f>LEFT(Updates!#REF!,9)</f>
        <v>#REF!</v>
      </c>
      <c r="B746" t="e">
        <f t="shared" si="11"/>
        <v>#REF!</v>
      </c>
    </row>
    <row r="747" spans="1:2">
      <c r="A747" t="e">
        <f>LEFT(Updates!#REF!,9)</f>
        <v>#REF!</v>
      </c>
      <c r="B747" t="e">
        <f t="shared" si="11"/>
        <v>#REF!</v>
      </c>
    </row>
    <row r="748" spans="1:2">
      <c r="A748" t="e">
        <f>LEFT(Updates!#REF!,9)</f>
        <v>#REF!</v>
      </c>
      <c r="B748" t="e">
        <f t="shared" si="11"/>
        <v>#REF!</v>
      </c>
    </row>
    <row r="749" spans="1:2">
      <c r="A749" t="e">
        <f>LEFT(Updates!#REF!,9)</f>
        <v>#REF!</v>
      </c>
      <c r="B749" t="e">
        <f t="shared" si="11"/>
        <v>#REF!</v>
      </c>
    </row>
    <row r="750" spans="1:2">
      <c r="A750" t="e">
        <f>LEFT(Updates!#REF!,9)</f>
        <v>#REF!</v>
      </c>
      <c r="B750" t="e">
        <f t="shared" si="11"/>
        <v>#REF!</v>
      </c>
    </row>
    <row r="751" spans="1:2">
      <c r="A751" t="e">
        <f>LEFT(Updates!#REF!,9)</f>
        <v>#REF!</v>
      </c>
      <c r="B751" t="e">
        <f t="shared" si="11"/>
        <v>#REF!</v>
      </c>
    </row>
    <row r="752" spans="1:2">
      <c r="A752" t="e">
        <f>LEFT(Updates!#REF!,9)</f>
        <v>#REF!</v>
      </c>
      <c r="B752" t="e">
        <f t="shared" si="11"/>
        <v>#REF!</v>
      </c>
    </row>
    <row r="753" spans="1:2">
      <c r="A753" t="e">
        <f>LEFT(Updates!#REF!,9)</f>
        <v>#REF!</v>
      </c>
      <c r="B753" t="e">
        <f t="shared" si="11"/>
        <v>#REF!</v>
      </c>
    </row>
    <row r="754" spans="1:2">
      <c r="A754" t="e">
        <f>LEFT(Updates!#REF!,9)</f>
        <v>#REF!</v>
      </c>
      <c r="B754" t="e">
        <f t="shared" si="11"/>
        <v>#REF!</v>
      </c>
    </row>
    <row r="755" spans="1:2">
      <c r="A755" t="e">
        <f>LEFT(Updates!#REF!,9)</f>
        <v>#REF!</v>
      </c>
      <c r="B755" t="e">
        <f t="shared" si="11"/>
        <v>#REF!</v>
      </c>
    </row>
    <row r="756" spans="1:2">
      <c r="A756" t="e">
        <f>LEFT(Updates!#REF!,9)</f>
        <v>#REF!</v>
      </c>
      <c r="B756" t="e">
        <f t="shared" si="11"/>
        <v>#REF!</v>
      </c>
    </row>
    <row r="757" spans="1:2">
      <c r="A757" t="e">
        <f>LEFT(Updates!#REF!,9)</f>
        <v>#REF!</v>
      </c>
      <c r="B757" t="e">
        <f t="shared" si="11"/>
        <v>#REF!</v>
      </c>
    </row>
    <row r="758" spans="1:2">
      <c r="A758" t="e">
        <f>LEFT(Updates!#REF!,9)</f>
        <v>#REF!</v>
      </c>
      <c r="B758" t="e">
        <f t="shared" si="11"/>
        <v>#REF!</v>
      </c>
    </row>
    <row r="759" spans="1:2">
      <c r="A759" t="e">
        <f>LEFT(Updates!#REF!,9)</f>
        <v>#REF!</v>
      </c>
      <c r="B759" t="e">
        <f t="shared" si="11"/>
        <v>#REF!</v>
      </c>
    </row>
    <row r="760" spans="1:2">
      <c r="A760" t="e">
        <f>LEFT(Updates!#REF!,9)</f>
        <v>#REF!</v>
      </c>
      <c r="B760" t="e">
        <f t="shared" si="11"/>
        <v>#REF!</v>
      </c>
    </row>
    <row r="761" spans="1:2">
      <c r="A761" t="e">
        <f>LEFT(Updates!#REF!,9)</f>
        <v>#REF!</v>
      </c>
      <c r="B761" t="e">
        <f t="shared" si="11"/>
        <v>#REF!</v>
      </c>
    </row>
    <row r="762" spans="1:2">
      <c r="A762" t="e">
        <f>LEFT(Updates!#REF!,9)</f>
        <v>#REF!</v>
      </c>
      <c r="B762" t="e">
        <f t="shared" si="11"/>
        <v>#REF!</v>
      </c>
    </row>
    <row r="763" spans="1:2">
      <c r="A763" t="e">
        <f>LEFT(Updates!#REF!,9)</f>
        <v>#REF!</v>
      </c>
      <c r="B763" t="e">
        <f t="shared" si="11"/>
        <v>#REF!</v>
      </c>
    </row>
    <row r="764" spans="1:2">
      <c r="A764" t="e">
        <f>LEFT(Updates!#REF!,9)</f>
        <v>#REF!</v>
      </c>
      <c r="B764" t="e">
        <f t="shared" si="11"/>
        <v>#REF!</v>
      </c>
    </row>
    <row r="765" spans="1:2">
      <c r="A765" t="e">
        <f>LEFT(Updates!#REF!,9)</f>
        <v>#REF!</v>
      </c>
      <c r="B765" t="e">
        <f t="shared" si="11"/>
        <v>#REF!</v>
      </c>
    </row>
    <row r="766" spans="1:2">
      <c r="A766" t="e">
        <f>LEFT(Updates!#REF!,9)</f>
        <v>#REF!</v>
      </c>
      <c r="B766" t="e">
        <f t="shared" si="11"/>
        <v>#REF!</v>
      </c>
    </row>
    <row r="767" spans="1:2">
      <c r="A767" t="e">
        <f>LEFT(Updates!#REF!,9)</f>
        <v>#REF!</v>
      </c>
      <c r="B767" t="e">
        <f t="shared" si="11"/>
        <v>#REF!</v>
      </c>
    </row>
    <row r="768" spans="1:2">
      <c r="A768" t="e">
        <f>LEFT(Updates!#REF!,9)</f>
        <v>#REF!</v>
      </c>
      <c r="B768" t="e">
        <f t="shared" si="11"/>
        <v>#REF!</v>
      </c>
    </row>
    <row r="769" spans="1:2">
      <c r="A769" t="e">
        <f>LEFT(Updates!#REF!,9)</f>
        <v>#REF!</v>
      </c>
      <c r="B769" t="e">
        <f t="shared" si="11"/>
        <v>#REF!</v>
      </c>
    </row>
    <row r="770" spans="1:2">
      <c r="A770" t="e">
        <f>LEFT(Updates!#REF!,9)</f>
        <v>#REF!</v>
      </c>
      <c r="B770" t="e">
        <f t="shared" si="11"/>
        <v>#REF!</v>
      </c>
    </row>
    <row r="771" spans="1:2">
      <c r="A771" t="e">
        <f>LEFT(Updates!#REF!,9)</f>
        <v>#REF!</v>
      </c>
      <c r="B771" t="e">
        <f t="shared" ref="B771:B834" si="12">RIGHT(A771,7)</f>
        <v>#REF!</v>
      </c>
    </row>
    <row r="772" spans="1:2">
      <c r="A772" t="e">
        <f>LEFT(Updates!#REF!,9)</f>
        <v>#REF!</v>
      </c>
      <c r="B772" t="e">
        <f t="shared" si="12"/>
        <v>#REF!</v>
      </c>
    </row>
    <row r="773" spans="1:2">
      <c r="A773" t="e">
        <f>LEFT(Updates!#REF!,9)</f>
        <v>#REF!</v>
      </c>
      <c r="B773" t="e">
        <f t="shared" si="12"/>
        <v>#REF!</v>
      </c>
    </row>
    <row r="774" spans="1:2">
      <c r="A774" t="e">
        <f>LEFT(Updates!#REF!,9)</f>
        <v>#REF!</v>
      </c>
      <c r="B774" t="e">
        <f t="shared" si="12"/>
        <v>#REF!</v>
      </c>
    </row>
    <row r="775" spans="1:2">
      <c r="A775" t="e">
        <f>LEFT(Updates!#REF!,9)</f>
        <v>#REF!</v>
      </c>
      <c r="B775" t="e">
        <f t="shared" si="12"/>
        <v>#REF!</v>
      </c>
    </row>
    <row r="776" spans="1:2">
      <c r="A776" t="e">
        <f>LEFT(Updates!#REF!,9)</f>
        <v>#REF!</v>
      </c>
      <c r="B776" t="e">
        <f t="shared" si="12"/>
        <v>#REF!</v>
      </c>
    </row>
    <row r="777" spans="1:2">
      <c r="A777" t="e">
        <f>LEFT(Updates!#REF!,9)</f>
        <v>#REF!</v>
      </c>
      <c r="B777" t="e">
        <f t="shared" si="12"/>
        <v>#REF!</v>
      </c>
    </row>
    <row r="778" spans="1:2">
      <c r="A778" t="e">
        <f>LEFT(Updates!#REF!,9)</f>
        <v>#REF!</v>
      </c>
      <c r="B778" t="e">
        <f t="shared" si="12"/>
        <v>#REF!</v>
      </c>
    </row>
    <row r="779" spans="1:2">
      <c r="A779" t="e">
        <f>LEFT(Updates!#REF!,9)</f>
        <v>#REF!</v>
      </c>
      <c r="B779" t="e">
        <f t="shared" si="12"/>
        <v>#REF!</v>
      </c>
    </row>
    <row r="780" spans="1:2">
      <c r="A780" t="e">
        <f>LEFT(Updates!#REF!,9)</f>
        <v>#REF!</v>
      </c>
      <c r="B780" t="e">
        <f t="shared" si="12"/>
        <v>#REF!</v>
      </c>
    </row>
    <row r="781" spans="1:2">
      <c r="A781" t="e">
        <f>LEFT(Updates!#REF!,9)</f>
        <v>#REF!</v>
      </c>
      <c r="B781" t="e">
        <f t="shared" si="12"/>
        <v>#REF!</v>
      </c>
    </row>
    <row r="782" spans="1:2">
      <c r="A782" t="e">
        <f>LEFT(Updates!#REF!,9)</f>
        <v>#REF!</v>
      </c>
      <c r="B782" t="e">
        <f t="shared" si="12"/>
        <v>#REF!</v>
      </c>
    </row>
    <row r="783" spans="1:2">
      <c r="A783" t="e">
        <f>LEFT(Updates!#REF!,9)</f>
        <v>#REF!</v>
      </c>
      <c r="B783" t="e">
        <f t="shared" si="12"/>
        <v>#REF!</v>
      </c>
    </row>
    <row r="784" spans="1:2">
      <c r="A784" t="e">
        <f>LEFT(Updates!#REF!,9)</f>
        <v>#REF!</v>
      </c>
      <c r="B784" t="e">
        <f t="shared" si="12"/>
        <v>#REF!</v>
      </c>
    </row>
    <row r="785" spans="1:2">
      <c r="A785" t="e">
        <f>LEFT(Updates!#REF!,9)</f>
        <v>#REF!</v>
      </c>
      <c r="B785" t="e">
        <f t="shared" si="12"/>
        <v>#REF!</v>
      </c>
    </row>
    <row r="786" spans="1:2">
      <c r="A786" t="e">
        <f>LEFT(Updates!#REF!,9)</f>
        <v>#REF!</v>
      </c>
      <c r="B786" t="e">
        <f t="shared" si="12"/>
        <v>#REF!</v>
      </c>
    </row>
    <row r="787" spans="1:2">
      <c r="A787" t="e">
        <f>LEFT(Updates!#REF!,9)</f>
        <v>#REF!</v>
      </c>
      <c r="B787" t="e">
        <f t="shared" si="12"/>
        <v>#REF!</v>
      </c>
    </row>
    <row r="788" spans="1:2">
      <c r="A788" t="e">
        <f>LEFT(Updates!#REF!,9)</f>
        <v>#REF!</v>
      </c>
      <c r="B788" t="e">
        <f t="shared" si="12"/>
        <v>#REF!</v>
      </c>
    </row>
    <row r="789" spans="1:2">
      <c r="A789" t="e">
        <f>LEFT(Updates!#REF!,9)</f>
        <v>#REF!</v>
      </c>
      <c r="B789" t="e">
        <f t="shared" si="12"/>
        <v>#REF!</v>
      </c>
    </row>
    <row r="790" spans="1:2">
      <c r="A790" t="e">
        <f>LEFT(Updates!#REF!,9)</f>
        <v>#REF!</v>
      </c>
      <c r="B790" t="e">
        <f t="shared" si="12"/>
        <v>#REF!</v>
      </c>
    </row>
    <row r="791" spans="1:2">
      <c r="A791" t="e">
        <f>LEFT(Updates!#REF!,9)</f>
        <v>#REF!</v>
      </c>
      <c r="B791" t="e">
        <f t="shared" si="12"/>
        <v>#REF!</v>
      </c>
    </row>
    <row r="792" spans="1:2">
      <c r="A792" t="e">
        <f>LEFT(Updates!#REF!,9)</f>
        <v>#REF!</v>
      </c>
      <c r="B792" t="e">
        <f t="shared" si="12"/>
        <v>#REF!</v>
      </c>
    </row>
    <row r="793" spans="1:2">
      <c r="A793" t="e">
        <f>LEFT(Updates!#REF!,9)</f>
        <v>#REF!</v>
      </c>
      <c r="B793" t="e">
        <f t="shared" si="12"/>
        <v>#REF!</v>
      </c>
    </row>
    <row r="794" spans="1:2">
      <c r="A794" t="e">
        <f>LEFT(Updates!#REF!,9)</f>
        <v>#REF!</v>
      </c>
      <c r="B794" t="e">
        <f t="shared" si="12"/>
        <v>#REF!</v>
      </c>
    </row>
    <row r="795" spans="1:2">
      <c r="A795" t="e">
        <f>LEFT(Updates!#REF!,9)</f>
        <v>#REF!</v>
      </c>
      <c r="B795" t="e">
        <f t="shared" si="12"/>
        <v>#REF!</v>
      </c>
    </row>
    <row r="796" spans="1:2">
      <c r="A796" t="e">
        <f>LEFT(Updates!#REF!,9)</f>
        <v>#REF!</v>
      </c>
      <c r="B796" t="e">
        <f t="shared" si="12"/>
        <v>#REF!</v>
      </c>
    </row>
    <row r="797" spans="1:2">
      <c r="A797" t="e">
        <f>LEFT(Updates!#REF!,9)</f>
        <v>#REF!</v>
      </c>
      <c r="B797" t="e">
        <f t="shared" si="12"/>
        <v>#REF!</v>
      </c>
    </row>
    <row r="798" spans="1:2">
      <c r="A798" t="e">
        <f>LEFT(Updates!#REF!,9)</f>
        <v>#REF!</v>
      </c>
      <c r="B798" t="e">
        <f t="shared" si="12"/>
        <v>#REF!</v>
      </c>
    </row>
    <row r="799" spans="1:2">
      <c r="A799" t="e">
        <f>LEFT(Updates!#REF!,9)</f>
        <v>#REF!</v>
      </c>
      <c r="B799" t="e">
        <f t="shared" si="12"/>
        <v>#REF!</v>
      </c>
    </row>
    <row r="800" spans="1:2">
      <c r="A800" t="e">
        <f>LEFT(Updates!#REF!,9)</f>
        <v>#REF!</v>
      </c>
      <c r="B800" t="e">
        <f t="shared" si="12"/>
        <v>#REF!</v>
      </c>
    </row>
    <row r="801" spans="1:2">
      <c r="A801" t="e">
        <f>LEFT(Updates!#REF!,9)</f>
        <v>#REF!</v>
      </c>
      <c r="B801" t="e">
        <f t="shared" si="12"/>
        <v>#REF!</v>
      </c>
    </row>
    <row r="802" spans="1:2">
      <c r="A802" t="e">
        <f>LEFT(Updates!#REF!,9)</f>
        <v>#REF!</v>
      </c>
      <c r="B802" t="e">
        <f t="shared" si="12"/>
        <v>#REF!</v>
      </c>
    </row>
    <row r="803" spans="1:2">
      <c r="A803" t="e">
        <f>LEFT(Updates!#REF!,9)</f>
        <v>#REF!</v>
      </c>
      <c r="B803" t="e">
        <f t="shared" si="12"/>
        <v>#REF!</v>
      </c>
    </row>
    <row r="804" spans="1:2">
      <c r="A804" t="e">
        <f>LEFT(Updates!#REF!,9)</f>
        <v>#REF!</v>
      </c>
      <c r="B804" t="e">
        <f t="shared" si="12"/>
        <v>#REF!</v>
      </c>
    </row>
    <row r="805" spans="1:2">
      <c r="A805" t="e">
        <f>LEFT(Updates!#REF!,9)</f>
        <v>#REF!</v>
      </c>
      <c r="B805" t="e">
        <f t="shared" si="12"/>
        <v>#REF!</v>
      </c>
    </row>
    <row r="806" spans="1:2">
      <c r="A806" t="e">
        <f>LEFT(Updates!#REF!,9)</f>
        <v>#REF!</v>
      </c>
      <c r="B806" t="e">
        <f t="shared" si="12"/>
        <v>#REF!</v>
      </c>
    </row>
    <row r="807" spans="1:2">
      <c r="A807" t="e">
        <f>LEFT(Updates!#REF!,9)</f>
        <v>#REF!</v>
      </c>
      <c r="B807" t="e">
        <f t="shared" si="12"/>
        <v>#REF!</v>
      </c>
    </row>
    <row r="808" spans="1:2">
      <c r="A808" t="e">
        <f>LEFT(Updates!#REF!,9)</f>
        <v>#REF!</v>
      </c>
      <c r="B808" t="e">
        <f t="shared" si="12"/>
        <v>#REF!</v>
      </c>
    </row>
    <row r="809" spans="1:2">
      <c r="A809" t="e">
        <f>LEFT(Updates!#REF!,9)</f>
        <v>#REF!</v>
      </c>
      <c r="B809" t="e">
        <f t="shared" si="12"/>
        <v>#REF!</v>
      </c>
    </row>
    <row r="810" spans="1:2">
      <c r="A810" t="e">
        <f>LEFT(Updates!#REF!,9)</f>
        <v>#REF!</v>
      </c>
      <c r="B810" t="e">
        <f t="shared" si="12"/>
        <v>#REF!</v>
      </c>
    </row>
    <row r="811" spans="1:2">
      <c r="A811" t="e">
        <f>LEFT(Updates!#REF!,9)</f>
        <v>#REF!</v>
      </c>
      <c r="B811" t="e">
        <f t="shared" si="12"/>
        <v>#REF!</v>
      </c>
    </row>
    <row r="812" spans="1:2">
      <c r="A812" t="e">
        <f>LEFT(Updates!#REF!,9)</f>
        <v>#REF!</v>
      </c>
      <c r="B812" t="e">
        <f t="shared" si="12"/>
        <v>#REF!</v>
      </c>
    </row>
    <row r="813" spans="1:2">
      <c r="A813" t="e">
        <f>LEFT(Updates!#REF!,9)</f>
        <v>#REF!</v>
      </c>
      <c r="B813" t="e">
        <f t="shared" si="12"/>
        <v>#REF!</v>
      </c>
    </row>
    <row r="814" spans="1:2">
      <c r="A814" t="e">
        <f>LEFT(Updates!#REF!,9)</f>
        <v>#REF!</v>
      </c>
      <c r="B814" t="e">
        <f t="shared" si="12"/>
        <v>#REF!</v>
      </c>
    </row>
    <row r="815" spans="1:2">
      <c r="A815" t="e">
        <f>LEFT(Updates!#REF!,9)</f>
        <v>#REF!</v>
      </c>
      <c r="B815" t="e">
        <f t="shared" si="12"/>
        <v>#REF!</v>
      </c>
    </row>
    <row r="816" spans="1:2">
      <c r="A816" t="e">
        <f>LEFT(Updates!#REF!,9)</f>
        <v>#REF!</v>
      </c>
      <c r="B816" t="e">
        <f t="shared" si="12"/>
        <v>#REF!</v>
      </c>
    </row>
    <row r="817" spans="1:2">
      <c r="A817" t="e">
        <f>LEFT(Updates!#REF!,9)</f>
        <v>#REF!</v>
      </c>
      <c r="B817" t="e">
        <f t="shared" si="12"/>
        <v>#REF!</v>
      </c>
    </row>
    <row r="818" spans="1:2">
      <c r="A818" t="e">
        <f>LEFT(Updates!#REF!,9)</f>
        <v>#REF!</v>
      </c>
      <c r="B818" t="e">
        <f t="shared" si="12"/>
        <v>#REF!</v>
      </c>
    </row>
    <row r="819" spans="1:2">
      <c r="A819" t="e">
        <f>LEFT(Updates!#REF!,9)</f>
        <v>#REF!</v>
      </c>
      <c r="B819" t="e">
        <f t="shared" si="12"/>
        <v>#REF!</v>
      </c>
    </row>
    <row r="820" spans="1:2">
      <c r="A820" t="e">
        <f>LEFT(Updates!#REF!,9)</f>
        <v>#REF!</v>
      </c>
      <c r="B820" t="e">
        <f t="shared" si="12"/>
        <v>#REF!</v>
      </c>
    </row>
    <row r="821" spans="1:2">
      <c r="A821" t="e">
        <f>LEFT(Updates!#REF!,9)</f>
        <v>#REF!</v>
      </c>
      <c r="B821" t="e">
        <f t="shared" si="12"/>
        <v>#REF!</v>
      </c>
    </row>
    <row r="822" spans="1:2">
      <c r="A822" t="e">
        <f>LEFT(Updates!#REF!,9)</f>
        <v>#REF!</v>
      </c>
      <c r="B822" t="e">
        <f t="shared" si="12"/>
        <v>#REF!</v>
      </c>
    </row>
    <row r="823" spans="1:2">
      <c r="A823" t="e">
        <f>LEFT(Updates!#REF!,9)</f>
        <v>#REF!</v>
      </c>
      <c r="B823" t="e">
        <f t="shared" si="12"/>
        <v>#REF!</v>
      </c>
    </row>
    <row r="824" spans="1:2">
      <c r="A824" t="e">
        <f>LEFT(Updates!#REF!,9)</f>
        <v>#REF!</v>
      </c>
      <c r="B824" t="e">
        <f t="shared" si="12"/>
        <v>#REF!</v>
      </c>
    </row>
    <row r="825" spans="1:2">
      <c r="A825" t="e">
        <f>LEFT(Updates!#REF!,9)</f>
        <v>#REF!</v>
      </c>
      <c r="B825" t="e">
        <f t="shared" si="12"/>
        <v>#REF!</v>
      </c>
    </row>
    <row r="826" spans="1:2">
      <c r="A826" t="e">
        <f>LEFT(Updates!#REF!,9)</f>
        <v>#REF!</v>
      </c>
      <c r="B826" t="e">
        <f t="shared" si="12"/>
        <v>#REF!</v>
      </c>
    </row>
    <row r="827" spans="1:2">
      <c r="A827" t="e">
        <f>LEFT(Updates!#REF!,9)</f>
        <v>#REF!</v>
      </c>
      <c r="B827" t="e">
        <f t="shared" si="12"/>
        <v>#REF!</v>
      </c>
    </row>
    <row r="828" spans="1:2">
      <c r="A828" t="e">
        <f>LEFT(Updates!#REF!,9)</f>
        <v>#REF!</v>
      </c>
      <c r="B828" t="e">
        <f t="shared" si="12"/>
        <v>#REF!</v>
      </c>
    </row>
    <row r="829" spans="1:2">
      <c r="A829" t="e">
        <f>LEFT(Updates!#REF!,9)</f>
        <v>#REF!</v>
      </c>
      <c r="B829" t="e">
        <f t="shared" si="12"/>
        <v>#REF!</v>
      </c>
    </row>
    <row r="830" spans="1:2">
      <c r="A830" t="e">
        <f>LEFT(Updates!#REF!,9)</f>
        <v>#REF!</v>
      </c>
      <c r="B830" t="e">
        <f t="shared" si="12"/>
        <v>#REF!</v>
      </c>
    </row>
    <row r="831" spans="1:2">
      <c r="A831" t="e">
        <f>LEFT(Updates!#REF!,9)</f>
        <v>#REF!</v>
      </c>
      <c r="B831" t="e">
        <f t="shared" si="12"/>
        <v>#REF!</v>
      </c>
    </row>
    <row r="832" spans="1:2">
      <c r="A832" t="e">
        <f>LEFT(Updates!#REF!,9)</f>
        <v>#REF!</v>
      </c>
      <c r="B832" t="e">
        <f t="shared" si="12"/>
        <v>#REF!</v>
      </c>
    </row>
    <row r="833" spans="1:2">
      <c r="A833" t="e">
        <f>LEFT(Updates!#REF!,9)</f>
        <v>#REF!</v>
      </c>
      <c r="B833" t="e">
        <f t="shared" si="12"/>
        <v>#REF!</v>
      </c>
    </row>
    <row r="834" spans="1:2">
      <c r="A834" t="e">
        <f>LEFT(Updates!#REF!,9)</f>
        <v>#REF!</v>
      </c>
      <c r="B834" t="e">
        <f t="shared" si="12"/>
        <v>#REF!</v>
      </c>
    </row>
    <row r="835" spans="1:2">
      <c r="A835" t="e">
        <f>LEFT(Updates!#REF!,9)</f>
        <v>#REF!</v>
      </c>
      <c r="B835" t="e">
        <f t="shared" ref="B835:B898" si="13">RIGHT(A835,7)</f>
        <v>#REF!</v>
      </c>
    </row>
    <row r="836" spans="1:2">
      <c r="A836" t="e">
        <f>LEFT(Updates!#REF!,9)</f>
        <v>#REF!</v>
      </c>
      <c r="B836" t="e">
        <f t="shared" si="13"/>
        <v>#REF!</v>
      </c>
    </row>
    <row r="837" spans="1:2">
      <c r="A837" t="e">
        <f>LEFT(Updates!#REF!,9)</f>
        <v>#REF!</v>
      </c>
      <c r="B837" t="e">
        <f t="shared" si="13"/>
        <v>#REF!</v>
      </c>
    </row>
    <row r="838" spans="1:2">
      <c r="A838" t="e">
        <f>LEFT(Updates!#REF!,9)</f>
        <v>#REF!</v>
      </c>
      <c r="B838" t="e">
        <f t="shared" si="13"/>
        <v>#REF!</v>
      </c>
    </row>
    <row r="839" spans="1:2">
      <c r="A839" t="e">
        <f>LEFT(Updates!#REF!,9)</f>
        <v>#REF!</v>
      </c>
      <c r="B839" t="e">
        <f t="shared" si="13"/>
        <v>#REF!</v>
      </c>
    </row>
    <row r="840" spans="1:2">
      <c r="A840" t="e">
        <f>LEFT(Updates!#REF!,9)</f>
        <v>#REF!</v>
      </c>
      <c r="B840" t="e">
        <f t="shared" si="13"/>
        <v>#REF!</v>
      </c>
    </row>
    <row r="841" spans="1:2">
      <c r="A841" t="e">
        <f>LEFT(Updates!#REF!,9)</f>
        <v>#REF!</v>
      </c>
      <c r="B841" t="e">
        <f t="shared" si="13"/>
        <v>#REF!</v>
      </c>
    </row>
    <row r="842" spans="1:2">
      <c r="A842" t="e">
        <f>LEFT(Updates!#REF!,9)</f>
        <v>#REF!</v>
      </c>
      <c r="B842" t="e">
        <f t="shared" si="13"/>
        <v>#REF!</v>
      </c>
    </row>
    <row r="843" spans="1:2">
      <c r="A843" t="e">
        <f>LEFT(Updates!#REF!,9)</f>
        <v>#REF!</v>
      </c>
      <c r="B843" t="e">
        <f t="shared" si="13"/>
        <v>#REF!</v>
      </c>
    </row>
    <row r="844" spans="1:2">
      <c r="A844" t="e">
        <f>LEFT(Updates!#REF!,9)</f>
        <v>#REF!</v>
      </c>
      <c r="B844" t="e">
        <f t="shared" si="13"/>
        <v>#REF!</v>
      </c>
    </row>
    <row r="845" spans="1:2">
      <c r="A845" t="e">
        <f>LEFT(Updates!#REF!,9)</f>
        <v>#REF!</v>
      </c>
      <c r="B845" t="e">
        <f t="shared" si="13"/>
        <v>#REF!</v>
      </c>
    </row>
    <row r="846" spans="1:2">
      <c r="A846" t="e">
        <f>LEFT(Updates!#REF!,9)</f>
        <v>#REF!</v>
      </c>
      <c r="B846" t="e">
        <f t="shared" si="13"/>
        <v>#REF!</v>
      </c>
    </row>
    <row r="847" spans="1:2">
      <c r="A847" t="e">
        <f>LEFT(Updates!#REF!,9)</f>
        <v>#REF!</v>
      </c>
      <c r="B847" t="e">
        <f t="shared" si="13"/>
        <v>#REF!</v>
      </c>
    </row>
    <row r="848" spans="1:2">
      <c r="A848" t="e">
        <f>LEFT(Updates!#REF!,9)</f>
        <v>#REF!</v>
      </c>
      <c r="B848" t="e">
        <f t="shared" si="13"/>
        <v>#REF!</v>
      </c>
    </row>
    <row r="849" spans="1:2">
      <c r="A849" t="e">
        <f>LEFT(Updates!#REF!,9)</f>
        <v>#REF!</v>
      </c>
      <c r="B849" t="e">
        <f t="shared" si="13"/>
        <v>#REF!</v>
      </c>
    </row>
    <row r="850" spans="1:2">
      <c r="A850" t="e">
        <f>LEFT(Updates!#REF!,9)</f>
        <v>#REF!</v>
      </c>
      <c r="B850" t="e">
        <f t="shared" si="13"/>
        <v>#REF!</v>
      </c>
    </row>
    <row r="851" spans="1:2">
      <c r="A851" t="e">
        <f>LEFT(Updates!#REF!,9)</f>
        <v>#REF!</v>
      </c>
      <c r="B851" t="e">
        <f t="shared" si="13"/>
        <v>#REF!</v>
      </c>
    </row>
    <row r="852" spans="1:2">
      <c r="A852" t="e">
        <f>LEFT(Updates!#REF!,9)</f>
        <v>#REF!</v>
      </c>
      <c r="B852" t="e">
        <f t="shared" si="13"/>
        <v>#REF!</v>
      </c>
    </row>
    <row r="853" spans="1:2">
      <c r="A853" t="e">
        <f>LEFT(Updates!#REF!,9)</f>
        <v>#REF!</v>
      </c>
      <c r="B853" t="e">
        <f t="shared" si="13"/>
        <v>#REF!</v>
      </c>
    </row>
    <row r="854" spans="1:2">
      <c r="A854" t="e">
        <f>LEFT(Updates!#REF!,9)</f>
        <v>#REF!</v>
      </c>
      <c r="B854" t="e">
        <f t="shared" si="13"/>
        <v>#REF!</v>
      </c>
    </row>
    <row r="855" spans="1:2">
      <c r="A855" t="e">
        <f>LEFT(Updates!#REF!,9)</f>
        <v>#REF!</v>
      </c>
      <c r="B855" t="e">
        <f t="shared" si="13"/>
        <v>#REF!</v>
      </c>
    </row>
    <row r="856" spans="1:2">
      <c r="A856" t="e">
        <f>LEFT(Updates!#REF!,9)</f>
        <v>#REF!</v>
      </c>
      <c r="B856" t="e">
        <f t="shared" si="13"/>
        <v>#REF!</v>
      </c>
    </row>
    <row r="857" spans="1:2">
      <c r="A857" t="e">
        <f>LEFT(Updates!#REF!,9)</f>
        <v>#REF!</v>
      </c>
      <c r="B857" t="e">
        <f t="shared" si="13"/>
        <v>#REF!</v>
      </c>
    </row>
    <row r="858" spans="1:2">
      <c r="A858" t="e">
        <f>LEFT(Updates!#REF!,9)</f>
        <v>#REF!</v>
      </c>
      <c r="B858" t="e">
        <f t="shared" si="13"/>
        <v>#REF!</v>
      </c>
    </row>
    <row r="859" spans="1:2">
      <c r="A859" t="e">
        <f>LEFT(Updates!#REF!,9)</f>
        <v>#REF!</v>
      </c>
      <c r="B859" t="e">
        <f t="shared" si="13"/>
        <v>#REF!</v>
      </c>
    </row>
    <row r="860" spans="1:2">
      <c r="A860" t="e">
        <f>LEFT(Updates!#REF!,9)</f>
        <v>#REF!</v>
      </c>
      <c r="B860" t="e">
        <f t="shared" si="13"/>
        <v>#REF!</v>
      </c>
    </row>
    <row r="861" spans="1:2">
      <c r="A861" t="e">
        <f>LEFT(Updates!#REF!,9)</f>
        <v>#REF!</v>
      </c>
      <c r="B861" t="e">
        <f t="shared" si="13"/>
        <v>#REF!</v>
      </c>
    </row>
    <row r="862" spans="1:2">
      <c r="A862" t="e">
        <f>LEFT(Updates!#REF!,9)</f>
        <v>#REF!</v>
      </c>
      <c r="B862" t="e">
        <f t="shared" si="13"/>
        <v>#REF!</v>
      </c>
    </row>
    <row r="863" spans="1:2">
      <c r="A863" t="e">
        <f>LEFT(Updates!#REF!,9)</f>
        <v>#REF!</v>
      </c>
      <c r="B863" t="e">
        <f t="shared" si="13"/>
        <v>#REF!</v>
      </c>
    </row>
    <row r="864" spans="1:2">
      <c r="A864" t="e">
        <f>LEFT(Updates!#REF!,9)</f>
        <v>#REF!</v>
      </c>
      <c r="B864" t="e">
        <f t="shared" si="13"/>
        <v>#REF!</v>
      </c>
    </row>
    <row r="865" spans="1:2">
      <c r="A865" t="e">
        <f>LEFT(Updates!#REF!,9)</f>
        <v>#REF!</v>
      </c>
      <c r="B865" t="e">
        <f t="shared" si="13"/>
        <v>#REF!</v>
      </c>
    </row>
    <row r="866" spans="1:2">
      <c r="A866" t="e">
        <f>LEFT(Updates!#REF!,9)</f>
        <v>#REF!</v>
      </c>
      <c r="B866" t="e">
        <f t="shared" si="13"/>
        <v>#REF!</v>
      </c>
    </row>
    <row r="867" spans="1:2">
      <c r="A867" t="e">
        <f>LEFT(Updates!#REF!,9)</f>
        <v>#REF!</v>
      </c>
      <c r="B867" t="e">
        <f t="shared" si="13"/>
        <v>#REF!</v>
      </c>
    </row>
    <row r="868" spans="1:2">
      <c r="A868" t="e">
        <f>LEFT(Updates!#REF!,9)</f>
        <v>#REF!</v>
      </c>
      <c r="B868" t="e">
        <f t="shared" si="13"/>
        <v>#REF!</v>
      </c>
    </row>
    <row r="869" spans="1:2">
      <c r="A869" t="e">
        <f>LEFT(Updates!#REF!,9)</f>
        <v>#REF!</v>
      </c>
      <c r="B869" t="e">
        <f t="shared" si="13"/>
        <v>#REF!</v>
      </c>
    </row>
    <row r="870" spans="1:2">
      <c r="A870" t="e">
        <f>LEFT(Updates!#REF!,9)</f>
        <v>#REF!</v>
      </c>
      <c r="B870" t="e">
        <f t="shared" si="13"/>
        <v>#REF!</v>
      </c>
    </row>
    <row r="871" spans="1:2">
      <c r="A871" t="e">
        <f>LEFT(Updates!#REF!,9)</f>
        <v>#REF!</v>
      </c>
      <c r="B871" t="e">
        <f t="shared" si="13"/>
        <v>#REF!</v>
      </c>
    </row>
    <row r="872" spans="1:2">
      <c r="A872" t="e">
        <f>LEFT(Updates!#REF!,9)</f>
        <v>#REF!</v>
      </c>
      <c r="B872" t="e">
        <f t="shared" si="13"/>
        <v>#REF!</v>
      </c>
    </row>
    <row r="873" spans="1:2">
      <c r="A873" t="e">
        <f>LEFT(Updates!#REF!,9)</f>
        <v>#REF!</v>
      </c>
      <c r="B873" t="e">
        <f t="shared" si="13"/>
        <v>#REF!</v>
      </c>
    </row>
    <row r="874" spans="1:2">
      <c r="A874" t="e">
        <f>LEFT(Updates!#REF!,9)</f>
        <v>#REF!</v>
      </c>
      <c r="B874" t="e">
        <f t="shared" si="13"/>
        <v>#REF!</v>
      </c>
    </row>
    <row r="875" spans="1:2">
      <c r="A875" t="e">
        <f>LEFT(Updates!#REF!,9)</f>
        <v>#REF!</v>
      </c>
      <c r="B875" t="e">
        <f t="shared" si="13"/>
        <v>#REF!</v>
      </c>
    </row>
    <row r="876" spans="1:2">
      <c r="A876" t="e">
        <f>LEFT(Updates!#REF!,9)</f>
        <v>#REF!</v>
      </c>
      <c r="B876" t="e">
        <f t="shared" si="13"/>
        <v>#REF!</v>
      </c>
    </row>
    <row r="877" spans="1:2">
      <c r="A877" t="e">
        <f>LEFT(Updates!#REF!,9)</f>
        <v>#REF!</v>
      </c>
      <c r="B877" t="e">
        <f t="shared" si="13"/>
        <v>#REF!</v>
      </c>
    </row>
    <row r="878" spans="1:2">
      <c r="A878" t="e">
        <f>LEFT(Updates!#REF!,9)</f>
        <v>#REF!</v>
      </c>
      <c r="B878" t="e">
        <f t="shared" si="13"/>
        <v>#REF!</v>
      </c>
    </row>
    <row r="879" spans="1:2">
      <c r="A879" t="e">
        <f>LEFT(Updates!#REF!,9)</f>
        <v>#REF!</v>
      </c>
      <c r="B879" t="e">
        <f t="shared" si="13"/>
        <v>#REF!</v>
      </c>
    </row>
    <row r="880" spans="1:2">
      <c r="A880" t="e">
        <f>LEFT(Updates!#REF!,9)</f>
        <v>#REF!</v>
      </c>
      <c r="B880" t="e">
        <f t="shared" si="13"/>
        <v>#REF!</v>
      </c>
    </row>
    <row r="881" spans="1:2">
      <c r="A881" t="e">
        <f>LEFT(Updates!#REF!,9)</f>
        <v>#REF!</v>
      </c>
      <c r="B881" t="e">
        <f t="shared" si="13"/>
        <v>#REF!</v>
      </c>
    </row>
    <row r="882" spans="1:2">
      <c r="A882" t="e">
        <f>LEFT(Updates!#REF!,9)</f>
        <v>#REF!</v>
      </c>
      <c r="B882" t="e">
        <f t="shared" si="13"/>
        <v>#REF!</v>
      </c>
    </row>
    <row r="883" spans="1:2">
      <c r="A883" t="e">
        <f>LEFT(Updates!#REF!,9)</f>
        <v>#REF!</v>
      </c>
      <c r="B883" t="e">
        <f t="shared" si="13"/>
        <v>#REF!</v>
      </c>
    </row>
    <row r="884" spans="1:2">
      <c r="A884" t="e">
        <f>LEFT(Updates!#REF!,9)</f>
        <v>#REF!</v>
      </c>
      <c r="B884" t="e">
        <f t="shared" si="13"/>
        <v>#REF!</v>
      </c>
    </row>
    <row r="885" spans="1:2">
      <c r="A885" t="e">
        <f>LEFT(Updates!#REF!,9)</f>
        <v>#REF!</v>
      </c>
      <c r="B885" t="e">
        <f t="shared" si="13"/>
        <v>#REF!</v>
      </c>
    </row>
    <row r="886" spans="1:2">
      <c r="A886" t="e">
        <f>LEFT(Updates!#REF!,9)</f>
        <v>#REF!</v>
      </c>
      <c r="B886" t="e">
        <f t="shared" si="13"/>
        <v>#REF!</v>
      </c>
    </row>
    <row r="887" spans="1:2">
      <c r="A887" t="e">
        <f>LEFT(Updates!#REF!,9)</f>
        <v>#REF!</v>
      </c>
      <c r="B887" t="e">
        <f t="shared" si="13"/>
        <v>#REF!</v>
      </c>
    </row>
    <row r="888" spans="1:2">
      <c r="A888" t="e">
        <f>LEFT(Updates!#REF!,9)</f>
        <v>#REF!</v>
      </c>
      <c r="B888" t="e">
        <f t="shared" si="13"/>
        <v>#REF!</v>
      </c>
    </row>
    <row r="889" spans="1:2">
      <c r="A889" t="e">
        <f>LEFT(Updates!#REF!,9)</f>
        <v>#REF!</v>
      </c>
      <c r="B889" t="e">
        <f t="shared" si="13"/>
        <v>#REF!</v>
      </c>
    </row>
    <row r="890" spans="1:2">
      <c r="A890" t="e">
        <f>LEFT(Updates!#REF!,9)</f>
        <v>#REF!</v>
      </c>
      <c r="B890" t="e">
        <f t="shared" si="13"/>
        <v>#REF!</v>
      </c>
    </row>
    <row r="891" spans="1:2">
      <c r="A891" t="e">
        <f>LEFT(Updates!#REF!,9)</f>
        <v>#REF!</v>
      </c>
      <c r="B891" t="e">
        <f t="shared" si="13"/>
        <v>#REF!</v>
      </c>
    </row>
    <row r="892" spans="1:2">
      <c r="A892" t="e">
        <f>LEFT(Updates!#REF!,9)</f>
        <v>#REF!</v>
      </c>
      <c r="B892" t="e">
        <f t="shared" si="13"/>
        <v>#REF!</v>
      </c>
    </row>
    <row r="893" spans="1:2">
      <c r="A893" t="e">
        <f>LEFT(Updates!#REF!,9)</f>
        <v>#REF!</v>
      </c>
      <c r="B893" t="e">
        <f t="shared" si="13"/>
        <v>#REF!</v>
      </c>
    </row>
    <row r="894" spans="1:2">
      <c r="A894" t="e">
        <f>LEFT(Updates!#REF!,9)</f>
        <v>#REF!</v>
      </c>
      <c r="B894" t="e">
        <f t="shared" si="13"/>
        <v>#REF!</v>
      </c>
    </row>
    <row r="895" spans="1:2">
      <c r="A895" t="e">
        <f>LEFT(Updates!#REF!,9)</f>
        <v>#REF!</v>
      </c>
      <c r="B895" t="e">
        <f t="shared" si="13"/>
        <v>#REF!</v>
      </c>
    </row>
    <row r="896" spans="1:2">
      <c r="A896" t="e">
        <f>LEFT(Updates!#REF!,9)</f>
        <v>#REF!</v>
      </c>
      <c r="B896" t="e">
        <f t="shared" si="13"/>
        <v>#REF!</v>
      </c>
    </row>
    <row r="897" spans="1:2">
      <c r="A897" t="e">
        <f>LEFT(Updates!#REF!,9)</f>
        <v>#REF!</v>
      </c>
      <c r="B897" t="e">
        <f t="shared" si="13"/>
        <v>#REF!</v>
      </c>
    </row>
    <row r="898" spans="1:2">
      <c r="A898" t="e">
        <f>LEFT(Updates!#REF!,9)</f>
        <v>#REF!</v>
      </c>
      <c r="B898" t="e">
        <f t="shared" si="13"/>
        <v>#REF!</v>
      </c>
    </row>
    <row r="899" spans="1:2">
      <c r="A899" t="e">
        <f>LEFT(Updates!#REF!,9)</f>
        <v>#REF!</v>
      </c>
      <c r="B899" t="e">
        <f t="shared" ref="B899:B962" si="14">RIGHT(A899,7)</f>
        <v>#REF!</v>
      </c>
    </row>
    <row r="900" spans="1:2">
      <c r="A900" t="e">
        <f>LEFT(Updates!#REF!,9)</f>
        <v>#REF!</v>
      </c>
      <c r="B900" t="e">
        <f t="shared" si="14"/>
        <v>#REF!</v>
      </c>
    </row>
    <row r="901" spans="1:2">
      <c r="A901" t="e">
        <f>LEFT(Updates!#REF!,9)</f>
        <v>#REF!</v>
      </c>
      <c r="B901" t="e">
        <f t="shared" si="14"/>
        <v>#REF!</v>
      </c>
    </row>
    <row r="902" spans="1:2">
      <c r="A902" t="e">
        <f>LEFT(Updates!#REF!,9)</f>
        <v>#REF!</v>
      </c>
      <c r="B902" t="e">
        <f t="shared" si="14"/>
        <v>#REF!</v>
      </c>
    </row>
    <row r="903" spans="1:2">
      <c r="A903" t="e">
        <f>LEFT(Updates!#REF!,9)</f>
        <v>#REF!</v>
      </c>
      <c r="B903" t="e">
        <f t="shared" si="14"/>
        <v>#REF!</v>
      </c>
    </row>
    <row r="904" spans="1:2">
      <c r="A904" t="e">
        <f>LEFT(Updates!#REF!,9)</f>
        <v>#REF!</v>
      </c>
      <c r="B904" t="e">
        <f t="shared" si="14"/>
        <v>#REF!</v>
      </c>
    </row>
    <row r="905" spans="1:2">
      <c r="A905" t="e">
        <f>LEFT(Updates!#REF!,9)</f>
        <v>#REF!</v>
      </c>
      <c r="B905" t="e">
        <f t="shared" si="14"/>
        <v>#REF!</v>
      </c>
    </row>
    <row r="906" spans="1:2">
      <c r="A906" t="e">
        <f>LEFT(Updates!#REF!,9)</f>
        <v>#REF!</v>
      </c>
      <c r="B906" t="e">
        <f t="shared" si="14"/>
        <v>#REF!</v>
      </c>
    </row>
    <row r="907" spans="1:2">
      <c r="A907" t="e">
        <f>LEFT(Updates!#REF!,9)</f>
        <v>#REF!</v>
      </c>
      <c r="B907" t="e">
        <f t="shared" si="14"/>
        <v>#REF!</v>
      </c>
    </row>
    <row r="908" spans="1:2">
      <c r="A908" t="e">
        <f>LEFT(Updates!#REF!,9)</f>
        <v>#REF!</v>
      </c>
      <c r="B908" t="e">
        <f t="shared" si="14"/>
        <v>#REF!</v>
      </c>
    </row>
    <row r="909" spans="1:2">
      <c r="A909" t="e">
        <f>LEFT(Updates!#REF!,9)</f>
        <v>#REF!</v>
      </c>
      <c r="B909" t="e">
        <f t="shared" si="14"/>
        <v>#REF!</v>
      </c>
    </row>
    <row r="910" spans="1:2">
      <c r="A910" t="e">
        <f>LEFT(Updates!#REF!,9)</f>
        <v>#REF!</v>
      </c>
      <c r="B910" t="e">
        <f t="shared" si="14"/>
        <v>#REF!</v>
      </c>
    </row>
    <row r="911" spans="1:2">
      <c r="A911" t="e">
        <f>LEFT(Updates!#REF!,9)</f>
        <v>#REF!</v>
      </c>
      <c r="B911" t="e">
        <f t="shared" si="14"/>
        <v>#REF!</v>
      </c>
    </row>
    <row r="912" spans="1:2">
      <c r="A912" t="e">
        <f>LEFT(Updates!#REF!,9)</f>
        <v>#REF!</v>
      </c>
      <c r="B912" t="e">
        <f t="shared" si="14"/>
        <v>#REF!</v>
      </c>
    </row>
    <row r="913" spans="1:2">
      <c r="A913" t="e">
        <f>LEFT(Updates!#REF!,9)</f>
        <v>#REF!</v>
      </c>
      <c r="B913" t="e">
        <f t="shared" si="14"/>
        <v>#REF!</v>
      </c>
    </row>
    <row r="914" spans="1:2">
      <c r="A914" t="e">
        <f>LEFT(Updates!#REF!,9)</f>
        <v>#REF!</v>
      </c>
      <c r="B914" t="e">
        <f t="shared" si="14"/>
        <v>#REF!</v>
      </c>
    </row>
    <row r="915" spans="1:2">
      <c r="A915" t="e">
        <f>LEFT(Updates!#REF!,9)</f>
        <v>#REF!</v>
      </c>
      <c r="B915" t="e">
        <f t="shared" si="14"/>
        <v>#REF!</v>
      </c>
    </row>
    <row r="916" spans="1:2">
      <c r="A916" t="e">
        <f>LEFT(Updates!#REF!,9)</f>
        <v>#REF!</v>
      </c>
      <c r="B916" t="e">
        <f t="shared" si="14"/>
        <v>#REF!</v>
      </c>
    </row>
    <row r="917" spans="1:2">
      <c r="A917" t="e">
        <f>LEFT(Updates!#REF!,9)</f>
        <v>#REF!</v>
      </c>
      <c r="B917" t="e">
        <f t="shared" si="14"/>
        <v>#REF!</v>
      </c>
    </row>
    <row r="918" spans="1:2">
      <c r="A918" t="e">
        <f>LEFT(Updates!#REF!,9)</f>
        <v>#REF!</v>
      </c>
      <c r="B918" t="e">
        <f t="shared" si="14"/>
        <v>#REF!</v>
      </c>
    </row>
    <row r="919" spans="1:2">
      <c r="A919" t="e">
        <f>LEFT(Updates!#REF!,9)</f>
        <v>#REF!</v>
      </c>
      <c r="B919" t="e">
        <f t="shared" si="14"/>
        <v>#REF!</v>
      </c>
    </row>
    <row r="920" spans="1:2">
      <c r="A920" t="e">
        <f>LEFT(Updates!#REF!,9)</f>
        <v>#REF!</v>
      </c>
      <c r="B920" t="e">
        <f t="shared" si="14"/>
        <v>#REF!</v>
      </c>
    </row>
    <row r="921" spans="1:2">
      <c r="A921" t="e">
        <f>LEFT(Updates!#REF!,9)</f>
        <v>#REF!</v>
      </c>
      <c r="B921" t="e">
        <f t="shared" si="14"/>
        <v>#REF!</v>
      </c>
    </row>
    <row r="922" spans="1:2">
      <c r="A922" t="e">
        <f>LEFT(Updates!#REF!,9)</f>
        <v>#REF!</v>
      </c>
      <c r="B922" t="e">
        <f t="shared" si="14"/>
        <v>#REF!</v>
      </c>
    </row>
    <row r="923" spans="1:2">
      <c r="A923" t="e">
        <f>LEFT(Updates!#REF!,9)</f>
        <v>#REF!</v>
      </c>
      <c r="B923" t="e">
        <f t="shared" si="14"/>
        <v>#REF!</v>
      </c>
    </row>
    <row r="924" spans="1:2">
      <c r="A924" t="e">
        <f>LEFT(Updates!#REF!,9)</f>
        <v>#REF!</v>
      </c>
      <c r="B924" t="e">
        <f t="shared" si="14"/>
        <v>#REF!</v>
      </c>
    </row>
    <row r="925" spans="1:2">
      <c r="A925" t="e">
        <f>LEFT(Updates!#REF!,9)</f>
        <v>#REF!</v>
      </c>
      <c r="B925" t="e">
        <f t="shared" si="14"/>
        <v>#REF!</v>
      </c>
    </row>
    <row r="926" spans="1:2">
      <c r="A926" t="e">
        <f>LEFT(Updates!#REF!,9)</f>
        <v>#REF!</v>
      </c>
      <c r="B926" t="e">
        <f t="shared" si="14"/>
        <v>#REF!</v>
      </c>
    </row>
    <row r="927" spans="1:2">
      <c r="A927" t="e">
        <f>LEFT(Updates!#REF!,9)</f>
        <v>#REF!</v>
      </c>
      <c r="B927" t="e">
        <f t="shared" si="14"/>
        <v>#REF!</v>
      </c>
    </row>
    <row r="928" spans="1:2">
      <c r="A928" t="e">
        <f>LEFT(Updates!#REF!,9)</f>
        <v>#REF!</v>
      </c>
      <c r="B928" t="e">
        <f t="shared" si="14"/>
        <v>#REF!</v>
      </c>
    </row>
    <row r="929" spans="1:2">
      <c r="A929" t="e">
        <f>LEFT(Updates!#REF!,9)</f>
        <v>#REF!</v>
      </c>
      <c r="B929" t="e">
        <f t="shared" si="14"/>
        <v>#REF!</v>
      </c>
    </row>
    <row r="930" spans="1:2">
      <c r="A930" t="e">
        <f>LEFT(Updates!#REF!,9)</f>
        <v>#REF!</v>
      </c>
      <c r="B930" t="e">
        <f t="shared" si="14"/>
        <v>#REF!</v>
      </c>
    </row>
    <row r="931" spans="1:2">
      <c r="A931" t="e">
        <f>LEFT(Updates!#REF!,9)</f>
        <v>#REF!</v>
      </c>
      <c r="B931" t="e">
        <f t="shared" si="14"/>
        <v>#REF!</v>
      </c>
    </row>
    <row r="932" spans="1:2">
      <c r="A932" t="e">
        <f>LEFT(Updates!#REF!,9)</f>
        <v>#REF!</v>
      </c>
      <c r="B932" t="e">
        <f t="shared" si="14"/>
        <v>#REF!</v>
      </c>
    </row>
    <row r="933" spans="1:2">
      <c r="A933" t="e">
        <f>LEFT(Updates!#REF!,9)</f>
        <v>#REF!</v>
      </c>
      <c r="B933" t="e">
        <f t="shared" si="14"/>
        <v>#REF!</v>
      </c>
    </row>
    <row r="934" spans="1:2">
      <c r="A934" t="e">
        <f>LEFT(Updates!#REF!,9)</f>
        <v>#REF!</v>
      </c>
      <c r="B934" t="e">
        <f t="shared" si="14"/>
        <v>#REF!</v>
      </c>
    </row>
    <row r="935" spans="1:2">
      <c r="A935" t="e">
        <f>LEFT(Updates!#REF!,9)</f>
        <v>#REF!</v>
      </c>
      <c r="B935" t="e">
        <f t="shared" si="14"/>
        <v>#REF!</v>
      </c>
    </row>
    <row r="936" spans="1:2">
      <c r="A936" t="e">
        <f>LEFT(Updates!#REF!,9)</f>
        <v>#REF!</v>
      </c>
      <c r="B936" t="e">
        <f t="shared" si="14"/>
        <v>#REF!</v>
      </c>
    </row>
    <row r="937" spans="1:2">
      <c r="A937" t="e">
        <f>LEFT(Updates!#REF!,9)</f>
        <v>#REF!</v>
      </c>
      <c r="B937" t="e">
        <f t="shared" si="14"/>
        <v>#REF!</v>
      </c>
    </row>
    <row r="938" spans="1:2">
      <c r="A938" t="e">
        <f>LEFT(Updates!#REF!,9)</f>
        <v>#REF!</v>
      </c>
      <c r="B938" t="e">
        <f t="shared" si="14"/>
        <v>#REF!</v>
      </c>
    </row>
    <row r="939" spans="1:2">
      <c r="A939" t="e">
        <f>LEFT(Updates!#REF!,9)</f>
        <v>#REF!</v>
      </c>
      <c r="B939" t="e">
        <f t="shared" si="14"/>
        <v>#REF!</v>
      </c>
    </row>
    <row r="940" spans="1:2">
      <c r="A940" t="e">
        <f>LEFT(Updates!#REF!,9)</f>
        <v>#REF!</v>
      </c>
      <c r="B940" t="e">
        <f t="shared" si="14"/>
        <v>#REF!</v>
      </c>
    </row>
    <row r="941" spans="1:2">
      <c r="A941" t="e">
        <f>LEFT(Updates!#REF!,9)</f>
        <v>#REF!</v>
      </c>
      <c r="B941" t="e">
        <f t="shared" si="14"/>
        <v>#REF!</v>
      </c>
    </row>
    <row r="942" spans="1:2">
      <c r="A942" t="e">
        <f>LEFT(Updates!#REF!,9)</f>
        <v>#REF!</v>
      </c>
      <c r="B942" t="e">
        <f t="shared" si="14"/>
        <v>#REF!</v>
      </c>
    </row>
    <row r="943" spans="1:2">
      <c r="A943" t="e">
        <f>LEFT(Updates!#REF!,9)</f>
        <v>#REF!</v>
      </c>
      <c r="B943" t="e">
        <f t="shared" si="14"/>
        <v>#REF!</v>
      </c>
    </row>
    <row r="944" spans="1:2">
      <c r="A944" t="e">
        <f>LEFT(Updates!#REF!,9)</f>
        <v>#REF!</v>
      </c>
      <c r="B944" t="e">
        <f t="shared" si="14"/>
        <v>#REF!</v>
      </c>
    </row>
    <row r="945" spans="1:2">
      <c r="A945" t="e">
        <f>LEFT(Updates!#REF!,9)</f>
        <v>#REF!</v>
      </c>
      <c r="B945" t="e">
        <f t="shared" si="14"/>
        <v>#REF!</v>
      </c>
    </row>
    <row r="946" spans="1:2">
      <c r="A946" t="e">
        <f>LEFT(Updates!#REF!,9)</f>
        <v>#REF!</v>
      </c>
      <c r="B946" t="e">
        <f t="shared" si="14"/>
        <v>#REF!</v>
      </c>
    </row>
    <row r="947" spans="1:2">
      <c r="A947" t="e">
        <f>LEFT(Updates!#REF!,9)</f>
        <v>#REF!</v>
      </c>
      <c r="B947" t="e">
        <f t="shared" si="14"/>
        <v>#REF!</v>
      </c>
    </row>
    <row r="948" spans="1:2">
      <c r="A948" t="e">
        <f>LEFT(Updates!#REF!,9)</f>
        <v>#REF!</v>
      </c>
      <c r="B948" t="e">
        <f t="shared" si="14"/>
        <v>#REF!</v>
      </c>
    </row>
    <row r="949" spans="1:2">
      <c r="A949" t="e">
        <f>LEFT(Updates!#REF!,9)</f>
        <v>#REF!</v>
      </c>
      <c r="B949" t="e">
        <f t="shared" si="14"/>
        <v>#REF!</v>
      </c>
    </row>
    <row r="950" spans="1:2">
      <c r="A950" t="e">
        <f>LEFT(Updates!#REF!,9)</f>
        <v>#REF!</v>
      </c>
      <c r="B950" t="e">
        <f t="shared" si="14"/>
        <v>#REF!</v>
      </c>
    </row>
    <row r="951" spans="1:2">
      <c r="A951" t="e">
        <f>LEFT(Updates!#REF!,9)</f>
        <v>#REF!</v>
      </c>
      <c r="B951" t="e">
        <f t="shared" si="14"/>
        <v>#REF!</v>
      </c>
    </row>
    <row r="952" spans="1:2">
      <c r="A952" t="e">
        <f>LEFT(Updates!#REF!,9)</f>
        <v>#REF!</v>
      </c>
      <c r="B952" t="e">
        <f t="shared" si="14"/>
        <v>#REF!</v>
      </c>
    </row>
    <row r="953" spans="1:2">
      <c r="A953" t="e">
        <f>LEFT(Updates!#REF!,9)</f>
        <v>#REF!</v>
      </c>
      <c r="B953" t="e">
        <f t="shared" si="14"/>
        <v>#REF!</v>
      </c>
    </row>
    <row r="954" spans="1:2">
      <c r="A954" t="e">
        <f>LEFT(Updates!#REF!,9)</f>
        <v>#REF!</v>
      </c>
      <c r="B954" t="e">
        <f t="shared" si="14"/>
        <v>#REF!</v>
      </c>
    </row>
    <row r="955" spans="1:2">
      <c r="A955" t="e">
        <f>LEFT(Updates!#REF!,9)</f>
        <v>#REF!</v>
      </c>
      <c r="B955" t="e">
        <f t="shared" si="14"/>
        <v>#REF!</v>
      </c>
    </row>
    <row r="956" spans="1:2">
      <c r="A956" t="e">
        <f>LEFT(Updates!#REF!,9)</f>
        <v>#REF!</v>
      </c>
      <c r="B956" t="e">
        <f t="shared" si="14"/>
        <v>#REF!</v>
      </c>
    </row>
    <row r="957" spans="1:2">
      <c r="A957" t="e">
        <f>LEFT(Updates!#REF!,9)</f>
        <v>#REF!</v>
      </c>
      <c r="B957" t="e">
        <f t="shared" si="14"/>
        <v>#REF!</v>
      </c>
    </row>
    <row r="958" spans="1:2">
      <c r="A958" t="e">
        <f>LEFT(Updates!#REF!,9)</f>
        <v>#REF!</v>
      </c>
      <c r="B958" t="e">
        <f t="shared" si="14"/>
        <v>#REF!</v>
      </c>
    </row>
    <row r="959" spans="1:2">
      <c r="A959" t="e">
        <f>LEFT(Updates!#REF!,9)</f>
        <v>#REF!</v>
      </c>
      <c r="B959" t="e">
        <f t="shared" si="14"/>
        <v>#REF!</v>
      </c>
    </row>
    <row r="960" spans="1:2">
      <c r="A960" t="e">
        <f>LEFT(Updates!#REF!,9)</f>
        <v>#REF!</v>
      </c>
      <c r="B960" t="e">
        <f t="shared" si="14"/>
        <v>#REF!</v>
      </c>
    </row>
    <row r="961" spans="1:2">
      <c r="A961" t="e">
        <f>LEFT(Updates!#REF!,9)</f>
        <v>#REF!</v>
      </c>
      <c r="B961" t="e">
        <f t="shared" si="14"/>
        <v>#REF!</v>
      </c>
    </row>
    <row r="962" spans="1:2">
      <c r="A962" t="e">
        <f>LEFT(Updates!#REF!,9)</f>
        <v>#REF!</v>
      </c>
      <c r="B962" t="e">
        <f t="shared" si="14"/>
        <v>#REF!</v>
      </c>
    </row>
    <row r="963" spans="1:2">
      <c r="A963" t="e">
        <f>LEFT(Updates!#REF!,9)</f>
        <v>#REF!</v>
      </c>
      <c r="B963" t="e">
        <f t="shared" ref="B963:B1000" si="15">RIGHT(A963,7)</f>
        <v>#REF!</v>
      </c>
    </row>
    <row r="964" spans="1:2">
      <c r="A964" t="e">
        <f>LEFT(Updates!#REF!,9)</f>
        <v>#REF!</v>
      </c>
      <c r="B964" t="e">
        <f t="shared" si="15"/>
        <v>#REF!</v>
      </c>
    </row>
    <row r="965" spans="1:2">
      <c r="A965" t="e">
        <f>LEFT(Updates!#REF!,9)</f>
        <v>#REF!</v>
      </c>
      <c r="B965" t="e">
        <f t="shared" si="15"/>
        <v>#REF!</v>
      </c>
    </row>
    <row r="966" spans="1:2">
      <c r="A966" t="e">
        <f>LEFT(Updates!#REF!,9)</f>
        <v>#REF!</v>
      </c>
      <c r="B966" t="e">
        <f t="shared" si="15"/>
        <v>#REF!</v>
      </c>
    </row>
    <row r="967" spans="1:2">
      <c r="A967" t="e">
        <f>LEFT(Updates!#REF!,9)</f>
        <v>#REF!</v>
      </c>
      <c r="B967" t="e">
        <f t="shared" si="15"/>
        <v>#REF!</v>
      </c>
    </row>
    <row r="968" spans="1:2">
      <c r="A968" t="e">
        <f>LEFT(Updates!#REF!,9)</f>
        <v>#REF!</v>
      </c>
      <c r="B968" t="e">
        <f t="shared" si="15"/>
        <v>#REF!</v>
      </c>
    </row>
    <row r="969" spans="1:2">
      <c r="A969" t="e">
        <f>LEFT(Updates!#REF!,9)</f>
        <v>#REF!</v>
      </c>
      <c r="B969" t="e">
        <f t="shared" si="15"/>
        <v>#REF!</v>
      </c>
    </row>
    <row r="970" spans="1:2">
      <c r="A970" t="e">
        <f>LEFT(Updates!#REF!,9)</f>
        <v>#REF!</v>
      </c>
      <c r="B970" t="e">
        <f t="shared" si="15"/>
        <v>#REF!</v>
      </c>
    </row>
    <row r="971" spans="1:2">
      <c r="A971" t="e">
        <f>LEFT(Updates!#REF!,9)</f>
        <v>#REF!</v>
      </c>
      <c r="B971" t="e">
        <f t="shared" si="15"/>
        <v>#REF!</v>
      </c>
    </row>
    <row r="972" spans="1:2">
      <c r="A972" t="e">
        <f>LEFT(Updates!#REF!,9)</f>
        <v>#REF!</v>
      </c>
      <c r="B972" t="e">
        <f t="shared" si="15"/>
        <v>#REF!</v>
      </c>
    </row>
    <row r="973" spans="1:2">
      <c r="A973" t="e">
        <f>LEFT(Updates!#REF!,9)</f>
        <v>#REF!</v>
      </c>
      <c r="B973" t="e">
        <f t="shared" si="15"/>
        <v>#REF!</v>
      </c>
    </row>
    <row r="974" spans="1:2">
      <c r="A974" t="e">
        <f>LEFT(Updates!#REF!,9)</f>
        <v>#REF!</v>
      </c>
      <c r="B974" t="e">
        <f t="shared" si="15"/>
        <v>#REF!</v>
      </c>
    </row>
    <row r="975" spans="1:2">
      <c r="A975" t="e">
        <f>LEFT(Updates!#REF!,9)</f>
        <v>#REF!</v>
      </c>
      <c r="B975" t="e">
        <f t="shared" si="15"/>
        <v>#REF!</v>
      </c>
    </row>
    <row r="976" spans="1:2">
      <c r="A976" t="e">
        <f>LEFT(Updates!#REF!,9)</f>
        <v>#REF!</v>
      </c>
      <c r="B976" t="e">
        <f t="shared" si="15"/>
        <v>#REF!</v>
      </c>
    </row>
    <row r="977" spans="1:2">
      <c r="A977" t="e">
        <f>LEFT(Updates!#REF!,9)</f>
        <v>#REF!</v>
      </c>
      <c r="B977" t="e">
        <f t="shared" si="15"/>
        <v>#REF!</v>
      </c>
    </row>
    <row r="978" spans="1:2">
      <c r="A978" t="e">
        <f>LEFT(Updates!#REF!,9)</f>
        <v>#REF!</v>
      </c>
      <c r="B978" t="e">
        <f t="shared" si="15"/>
        <v>#REF!</v>
      </c>
    </row>
    <row r="979" spans="1:2">
      <c r="A979" t="e">
        <f>LEFT(Updates!#REF!,9)</f>
        <v>#REF!</v>
      </c>
      <c r="B979" t="e">
        <f t="shared" si="15"/>
        <v>#REF!</v>
      </c>
    </row>
    <row r="980" spans="1:2">
      <c r="A980" t="e">
        <f>LEFT(Updates!#REF!,9)</f>
        <v>#REF!</v>
      </c>
      <c r="B980" t="e">
        <f t="shared" si="15"/>
        <v>#REF!</v>
      </c>
    </row>
    <row r="981" spans="1:2">
      <c r="A981" t="e">
        <f>LEFT(Updates!#REF!,9)</f>
        <v>#REF!</v>
      </c>
      <c r="B981" t="e">
        <f t="shared" si="15"/>
        <v>#REF!</v>
      </c>
    </row>
    <row r="982" spans="1:2">
      <c r="A982" t="e">
        <f>LEFT(Updates!#REF!,9)</f>
        <v>#REF!</v>
      </c>
      <c r="B982" t="e">
        <f t="shared" si="15"/>
        <v>#REF!</v>
      </c>
    </row>
    <row r="983" spans="1:2">
      <c r="A983" t="e">
        <f>LEFT(Updates!#REF!,9)</f>
        <v>#REF!</v>
      </c>
      <c r="B983" t="e">
        <f t="shared" si="15"/>
        <v>#REF!</v>
      </c>
    </row>
    <row r="984" spans="1:2">
      <c r="A984" t="e">
        <f>LEFT(Updates!#REF!,9)</f>
        <v>#REF!</v>
      </c>
      <c r="B984" t="e">
        <f t="shared" si="15"/>
        <v>#REF!</v>
      </c>
    </row>
    <row r="985" spans="1:2">
      <c r="A985" t="e">
        <f>LEFT(Updates!#REF!,9)</f>
        <v>#REF!</v>
      </c>
      <c r="B985" t="e">
        <f t="shared" si="15"/>
        <v>#REF!</v>
      </c>
    </row>
    <row r="986" spans="1:2">
      <c r="A986" t="e">
        <f>LEFT(Updates!#REF!,9)</f>
        <v>#REF!</v>
      </c>
      <c r="B986" t="e">
        <f t="shared" si="15"/>
        <v>#REF!</v>
      </c>
    </row>
    <row r="987" spans="1:2">
      <c r="A987" t="e">
        <f>LEFT(Updates!#REF!,9)</f>
        <v>#REF!</v>
      </c>
      <c r="B987" t="e">
        <f t="shared" si="15"/>
        <v>#REF!</v>
      </c>
    </row>
    <row r="988" spans="1:2">
      <c r="A988" t="e">
        <f>LEFT(Updates!#REF!,9)</f>
        <v>#REF!</v>
      </c>
      <c r="B988" t="e">
        <f t="shared" si="15"/>
        <v>#REF!</v>
      </c>
    </row>
    <row r="989" spans="1:2">
      <c r="A989" t="e">
        <f>LEFT(Updates!#REF!,9)</f>
        <v>#REF!</v>
      </c>
      <c r="B989" t="e">
        <f t="shared" si="15"/>
        <v>#REF!</v>
      </c>
    </row>
    <row r="990" spans="1:2">
      <c r="A990" t="e">
        <f>LEFT(Updates!#REF!,9)</f>
        <v>#REF!</v>
      </c>
      <c r="B990" t="e">
        <f t="shared" si="15"/>
        <v>#REF!</v>
      </c>
    </row>
    <row r="991" spans="1:2">
      <c r="A991" t="e">
        <f>LEFT(Updates!#REF!,9)</f>
        <v>#REF!</v>
      </c>
      <c r="B991" t="e">
        <f t="shared" si="15"/>
        <v>#REF!</v>
      </c>
    </row>
    <row r="992" spans="1:2">
      <c r="A992" t="e">
        <f>LEFT(Updates!#REF!,9)</f>
        <v>#REF!</v>
      </c>
      <c r="B992" t="e">
        <f t="shared" si="15"/>
        <v>#REF!</v>
      </c>
    </row>
    <row r="993" spans="1:2">
      <c r="A993" t="e">
        <f>LEFT(Updates!#REF!,9)</f>
        <v>#REF!</v>
      </c>
      <c r="B993" t="e">
        <f t="shared" si="15"/>
        <v>#REF!</v>
      </c>
    </row>
    <row r="994" spans="1:2">
      <c r="A994" t="e">
        <f>LEFT(Updates!#REF!,9)</f>
        <v>#REF!</v>
      </c>
      <c r="B994" t="e">
        <f t="shared" si="15"/>
        <v>#REF!</v>
      </c>
    </row>
    <row r="995" spans="1:2">
      <c r="A995" t="e">
        <f>LEFT(Updates!#REF!,9)</f>
        <v>#REF!</v>
      </c>
      <c r="B995" t="e">
        <f t="shared" si="15"/>
        <v>#REF!</v>
      </c>
    </row>
    <row r="996" spans="1:2">
      <c r="A996" t="e">
        <f>LEFT(Updates!#REF!,9)</f>
        <v>#REF!</v>
      </c>
      <c r="B996" t="e">
        <f t="shared" si="15"/>
        <v>#REF!</v>
      </c>
    </row>
    <row r="997" spans="1:2">
      <c r="A997" t="e">
        <f>LEFT(Updates!#REF!,9)</f>
        <v>#REF!</v>
      </c>
      <c r="B997" t="e">
        <f t="shared" si="15"/>
        <v>#REF!</v>
      </c>
    </row>
    <row r="998" spans="1:2">
      <c r="A998" t="e">
        <f>LEFT(Updates!#REF!,9)</f>
        <v>#REF!</v>
      </c>
      <c r="B998" t="e">
        <f t="shared" si="15"/>
        <v>#REF!</v>
      </c>
    </row>
    <row r="999" spans="1:2">
      <c r="A999" t="e">
        <f>LEFT(Updates!#REF!,9)</f>
        <v>#REF!</v>
      </c>
      <c r="B999" t="e">
        <f t="shared" si="15"/>
        <v>#REF!</v>
      </c>
    </row>
    <row r="1000" spans="1:2">
      <c r="A1000" t="e">
        <f>LEFT(Updates!#REF!,9)</f>
        <v>#REF!</v>
      </c>
      <c r="B1000" t="e">
        <f t="shared" si="15"/>
        <v>#REF!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1000"/>
  <sheetViews>
    <sheetView topLeftCell="X1" workbookViewId="0">
      <selection activeCell="AH3" sqref="AH3:AH1000"/>
    </sheetView>
  </sheetViews>
  <sheetFormatPr defaultRowHeight="12" customHeight="1"/>
  <cols>
    <col min="1" max="1" width="18.5703125" style="12" customWidth="1"/>
    <col min="2" max="2" width="16" bestFit="1" customWidth="1"/>
    <col min="3" max="3" width="13.42578125" bestFit="1" customWidth="1"/>
    <col min="4" max="4" width="27.5703125" bestFit="1" customWidth="1"/>
    <col min="5" max="5" width="32.85546875" bestFit="1" customWidth="1"/>
    <col min="6" max="6" width="22.42578125" bestFit="1" customWidth="1"/>
    <col min="7" max="7" width="16.7109375" style="9" bestFit="1" customWidth="1"/>
    <col min="8" max="8" width="29.28515625" bestFit="1" customWidth="1"/>
    <col min="9" max="9" width="14.85546875" bestFit="1" customWidth="1"/>
    <col min="10" max="10" width="13.140625" bestFit="1" customWidth="1"/>
    <col min="11" max="11" width="15.140625" bestFit="1" customWidth="1"/>
    <col min="12" max="12" width="10.140625" bestFit="1" customWidth="1"/>
    <col min="13" max="15" width="38.7109375" customWidth="1"/>
    <col min="16" max="17" width="15.140625" customWidth="1"/>
    <col min="18" max="18" width="20.5703125" customWidth="1"/>
    <col min="19" max="19" width="19.85546875" customWidth="1"/>
    <col min="20" max="20" width="19.85546875" style="14" customWidth="1"/>
    <col min="21" max="21" width="17.7109375" customWidth="1"/>
    <col min="22" max="22" width="18.5703125" customWidth="1"/>
    <col min="23" max="23" width="16" style="8" bestFit="1" customWidth="1"/>
    <col min="24" max="24" width="8.5703125" style="8" bestFit="1" customWidth="1"/>
    <col min="25" max="25" width="20.85546875" bestFit="1" customWidth="1"/>
    <col min="26" max="26" width="20.85546875" style="9" customWidth="1"/>
    <col min="27" max="27" width="11.5703125" bestFit="1" customWidth="1"/>
    <col min="28" max="28" width="29.28515625" bestFit="1" customWidth="1"/>
    <col min="29" max="29" width="10.42578125" bestFit="1" customWidth="1"/>
    <col min="30" max="30" width="14.28515625" bestFit="1" customWidth="1"/>
    <col min="31" max="31" width="13.7109375" bestFit="1" customWidth="1"/>
    <col min="32" max="32" width="17.42578125" bestFit="1" customWidth="1"/>
    <col min="33" max="33" width="28.5703125" bestFit="1" customWidth="1"/>
    <col min="34" max="34" width="24.7109375" bestFit="1" customWidth="1"/>
    <col min="35" max="35" width="42.42578125" bestFit="1" customWidth="1"/>
    <col min="36" max="36" width="16.5703125" style="5" bestFit="1" customWidth="1"/>
    <col min="37" max="37" width="12.5703125" style="5" bestFit="1" customWidth="1"/>
    <col min="38" max="38" width="5.5703125" style="10" bestFit="1" customWidth="1"/>
    <col min="39" max="39" width="11.5703125" style="6" bestFit="1" customWidth="1"/>
    <col min="40" max="40" width="7.140625" bestFit="1" customWidth="1"/>
    <col min="41" max="41" width="12.28515625" bestFit="1" customWidth="1"/>
  </cols>
  <sheetData>
    <row r="1" spans="1:41" ht="12" customHeight="1">
      <c r="A1" s="12" t="s">
        <v>117</v>
      </c>
      <c r="B1" t="s">
        <v>47</v>
      </c>
      <c r="C1" t="s">
        <v>48</v>
      </c>
      <c r="D1" t="s">
        <v>65</v>
      </c>
      <c r="E1" t="s">
        <v>66</v>
      </c>
      <c r="F1" t="s">
        <v>94</v>
      </c>
      <c r="G1" s="9" t="s">
        <v>95</v>
      </c>
      <c r="H1" t="s">
        <v>50</v>
      </c>
      <c r="I1" t="s">
        <v>49</v>
      </c>
      <c r="J1" t="s">
        <v>59</v>
      </c>
      <c r="K1" t="s">
        <v>61</v>
      </c>
      <c r="L1" t="s">
        <v>60</v>
      </c>
      <c r="M1" t="s">
        <v>62</v>
      </c>
      <c r="N1" t="s">
        <v>110</v>
      </c>
      <c r="O1" t="s">
        <v>111</v>
      </c>
      <c r="P1" t="s">
        <v>109</v>
      </c>
      <c r="Q1" t="s">
        <v>112</v>
      </c>
      <c r="R1" t="s">
        <v>118</v>
      </c>
      <c r="S1" t="s">
        <v>113</v>
      </c>
      <c r="T1" s="14" t="s">
        <v>122</v>
      </c>
      <c r="U1" t="s">
        <v>120</v>
      </c>
      <c r="V1" t="s">
        <v>121</v>
      </c>
      <c r="W1" s="8" t="s">
        <v>64</v>
      </c>
      <c r="X1" s="8" t="s">
        <v>97</v>
      </c>
      <c r="Y1" t="s">
        <v>58</v>
      </c>
      <c r="Z1" s="9" t="s">
        <v>119</v>
      </c>
      <c r="AA1" t="s">
        <v>37</v>
      </c>
      <c r="AB1" t="s">
        <v>53</v>
      </c>
      <c r="AC1" t="s">
        <v>43</v>
      </c>
      <c r="AD1" t="s">
        <v>63</v>
      </c>
      <c r="AE1" t="s">
        <v>40</v>
      </c>
      <c r="AF1" t="s">
        <v>45</v>
      </c>
      <c r="AG1" t="s">
        <v>101</v>
      </c>
      <c r="AH1" t="s">
        <v>103</v>
      </c>
      <c r="AI1" t="s">
        <v>102</v>
      </c>
      <c r="AJ1" s="5" t="s">
        <v>98</v>
      </c>
      <c r="AK1" s="5" t="s">
        <v>34</v>
      </c>
      <c r="AL1" s="10" t="s">
        <v>68</v>
      </c>
      <c r="AM1" s="6" t="s">
        <v>29</v>
      </c>
      <c r="AN1" s="6" t="s">
        <v>69</v>
      </c>
      <c r="AO1" s="6" t="s">
        <v>70</v>
      </c>
    </row>
    <row r="2" spans="1:41" ht="12" customHeight="1">
      <c r="A2" s="13" t="e">
        <f>LOOKUP(99^99,--("0"&amp;MID(Updates!N2,MIN(SEARCH({0,1,2,3,4,5,6,7,8,9},Updates!N2&amp;"0123456789")),ROW($A$1:$A$10000))))</f>
        <v>#N/A</v>
      </c>
      <c r="B2" s="6" t="e">
        <f>TRIM(CLEAN(MID(Updates!D2,FIND("Network User Id: ",Updates!D2)+17,(FIND("E-MAIL ACCOUNTS",Updates!D2)-(FIND("Network User Id:",Updates!D2)+17)))))</f>
        <v>#VALUE!</v>
      </c>
      <c r="C2" s="6" t="e">
        <f>TRIM(CLEAN(MID(Updates!D2,FIND("Logon ID: ",Updates!D2)+10,(FIND("Password:",Updates!D2)-(FIND("Logon ID:",Updates!D2)+10)))))</f>
        <v>#VALUE!</v>
      </c>
      <c r="D2" t="e">
        <f>TRIM(CLEAN(MID(Updates!D2,FIND("Primary Address: ",Updates!D2)+17,(FIND("Secondary Address:",Updates!D2)-(FIND("Primary Address: ",Updates!D2)+17)))))</f>
        <v>#VALUE!</v>
      </c>
      <c r="E2" t="e">
        <f>TRIM(CLEAN(MID(Updates!D2,FIND("Secondary Address: ",Updates!D2)+19,(FIND("** PLEASE DO NOT REPLY TO THIS E-MAIL. ",Updates!D2)-(FIND("Secondary Address: ",Updates!D2)+19)))))</f>
        <v>#VALUE!</v>
      </c>
      <c r="F2" t="b">
        <f>IF(COUNT(SEARCH({"transpo.ottawa.on.ca","biblioottawalibrary.ca"},E2)),"@ottawa.ca")</f>
        <v>0</v>
      </c>
      <c r="G2" s="9" t="e">
        <f>TRIM(LEFT(SUBSTITUTE(E2,"@",REPT(" ",LEN(E2))),LEN(E2)))</f>
        <v>#VALUE!</v>
      </c>
      <c r="H2" t="e">
        <f>TRIM(CLEAN(MID(Updates!D2,FIND("E-mail Address: ",Updates!D2)+16,(FIND("The employee",Updates!D2)-(FIND("E-mail Address: ",Updates!D2)+16)))))</f>
        <v>#VALUE!</v>
      </c>
      <c r="I2" t="e">
        <f>TRIM(CLEAN(MID(Updates!D2,FIND("Account Password: ",Updates!D2)+18,(FIND("NETWORK ACCOUNTS",Updates!D2)-(FIND("Account Password:",Updates!D2)+18)))))</f>
        <v>#VALUE!</v>
      </c>
      <c r="J2" t="e">
        <f>TRIM(CLEAN(MID(Updates!D2,FIND("Password: ",Updates!D2)+10,(FIND("E-mail",Updates!D2)-(FIND("Password:",Updates!D2)+12)))))</f>
        <v>#VALUE!</v>
      </c>
      <c r="K2" t="e">
        <f>TRIM(CLEAN(MID(Updates!D2,FIND("Account to clone: ",Updates!D2)+18,(FIND("Position",Updates!D2)-(FIND("Account to clone: ",Updates!D2)+18)))))</f>
        <v>#VALUE!</v>
      </c>
      <c r="L2" t="e">
        <f>TRIM(CLEAN(MID(Updates!D2,FIND("Clone permissions of another account: ",Updates!D2)+38,(FIND("Email required:",Updates!D2)-(FIND("Clone permissions of another account: ",Updates!D2)+38)))))</f>
        <v>#VALUE!</v>
      </c>
      <c r="M2" t="e">
        <f>IF(L2="No","",L2)</f>
        <v>#VALUE!</v>
      </c>
      <c r="N2" t="e">
        <f>TRIM(CLEAN(MID(Updates!D2,FIND("First Name: ",Updates!D2)+12,(FIND("Middle Name: ",Updates!D2)-(FIND("First Name: ",Updates!D2)+12)))))</f>
        <v>#VALUE!</v>
      </c>
      <c r="O2" t="e">
        <f>TRIM(CLEAN(MID(Updates!E2,FIND("Last Name: ",Updates!E2)+11,(FIND("Middle Initial:",Updates!E2)-(FIND("Last Name: ",Updates!E2)+11)))))</f>
        <v>#VALUE!</v>
      </c>
      <c r="P2" t="e">
        <f>TRIM(CLEAN(MID(Updates!D2,FIND("Middle Initial: ",Updates!D2)+16,(FIND("Department: ",Updates!D2)-(FIND("Middle Initial: ",Updates!D2)+16)))))</f>
        <v>#VALUE!</v>
      </c>
      <c r="Q2" t="e">
        <f>TRIM(LEFT(SUBSTITUTE(Z2," ",REPT(" ",255)),255))</f>
        <v>#VALUE!</v>
      </c>
      <c r="R2" t="e">
        <f>SUBSTITUTE(S2, " ", "-", 1)</f>
        <v>#VALUE!</v>
      </c>
      <c r="S2" t="e">
        <f>RIGHT(Y2,LEN(Y2)-FIND(" ",Y2))</f>
        <v>#VALUE!</v>
      </c>
      <c r="T2" s="14" t="e">
        <f>SUBSTITUTE(R2,".","")</f>
        <v>#VALUE!</v>
      </c>
      <c r="U2" t="e">
        <f>IF(LEFT(S2,1)="(",RIGHT(S2,LEN(S2)-FIND(" ",S2)),"")</f>
        <v>#VALUE!</v>
      </c>
      <c r="V2" t="e">
        <f>IF(U2="",T2,U2)</f>
        <v>#VALUE!</v>
      </c>
      <c r="W2" s="8" t="e">
        <f>TRIM(CLEAN(MID(Updates!D2,FIND("Branch: ",Updates!D2)+8,(FIND("Division",Updates!D2)-(FIND("Branch: ",Updates!D2)+8)))))</f>
        <v>#VALUE!</v>
      </c>
      <c r="X2" s="8" t="e">
        <f>TRIM(CLEAN(MID(Updates!D2,FIND("Pooled Position: ",Updates!D2)+17,(FIND("Are the",Updates!D2)-(FIND("Pooled Position: ",Updates!D2)+17)))))</f>
        <v>#VALUE!</v>
      </c>
      <c r="Y2" t="e">
        <f>TRIM(CLEAN(MID(Updates!D2,FIND("Employee Name: ",Updates!D2)+15,(FIND("Job Title",Updates!D2)-(FIND("Employee Name: ",Updates!D2)+15)))))</f>
        <v>#VALUE!</v>
      </c>
      <c r="Z2" s="9" t="e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Y2,"á","a"),"â","a"),"à","a"),"é","e"),"è","e"),"ê","e"),"ë","e"),"î","i"),"ï","i"),"ó","o"),"ô","o"),"ù","u"),"û","u"),"À","A"),"Á","A"),"Â","A"),"É","E"),"È","E"),"É","E"),"Ë","E"),"Î","I"),"Ï","I"),"Ó","O"),"Ô","O"),"Ù","U"),"É","E"),"Ë","E")</f>
        <v>#VALUE!</v>
      </c>
      <c r="AA2" t="e">
        <f>TRIM(CLEAN(IF(ISTEXT(C2)=FALSE,B2,IF(ISTEXT(C2)=TRUE,C2))))</f>
        <v>#VALUE!</v>
      </c>
      <c r="AB2" t="e">
        <f>TRIM(CLEAN(IF(ISTEXT(H2)=FALSE,E2,IF(ISTEXT(H2)=TRUE,H2))))</f>
        <v>#VALUE!</v>
      </c>
      <c r="AC2" t="e">
        <f>TRIM(CLEAN(IF(ISTEXT(J2)=FALSE,I2,IF(ISTEXT(J2)=TRUE,J2))))</f>
        <v>#VALUE!</v>
      </c>
      <c r="AD2" t="e">
        <f>TRIM(CLEAN(MID(Updates!D2,FIND("Account to clone: ",Updates!D2)+18,(FIND("Position",Updates!D2)-(FIND("Account to clone: ",Updates!D2)+18)))))</f>
        <v>#VALUE!</v>
      </c>
      <c r="AE2" t="str">
        <f>TRIM(CLEAN(IF(ISERROR(AD2),"",AD2)))</f>
        <v/>
      </c>
      <c r="AF2" t="str">
        <f>IF(AE2="","No","Yes")</f>
        <v>No</v>
      </c>
      <c r="AG2" t="e">
        <f>TRIM(CLEAN(MID(Updates!D2,FIND("Home Share (H:\ drive) required: ",Updates!D2)+33,(FIND("Group Share (S:\ drive) required: ",Updates!D2)-(FIND("Home Share (H:\ drive) required: ",Updates!D2)+33)))))</f>
        <v>#VALUE!</v>
      </c>
      <c r="AH2" t="str">
        <f>IF(ISERROR(AG2),"No",AG2)</f>
        <v>No</v>
      </c>
      <c r="AI2" t="e">
        <f>TRIM(CLEAN(MID(Updates!D2,FIND("S Drive Path: ",Updates!D2)+14,(FIND("Position",Updates!D2)-(FIND("S Drive Path: ",Updates!D2)+14)))))</f>
        <v>#VALUE!</v>
      </c>
      <c r="AJ2" t="e">
        <f>("USR\"&amp;Updates!N2)</f>
        <v>#VALUE!</v>
      </c>
      <c r="AK2" t="e">
        <f>Updates!N2&amp;"$"</f>
        <v>#VALUE!</v>
      </c>
      <c r="AL2" s="11">
        <f ca="1">RANDBETWEEN(1,20)</f>
        <v>3</v>
      </c>
      <c r="AM2" s="6" t="str">
        <f ca="1">LOOKUP(AL2,AN2:AN21,AO2:AO21)</f>
        <v>DC1MDB03</v>
      </c>
      <c r="AN2">
        <v>1</v>
      </c>
      <c r="AO2" t="s">
        <v>71</v>
      </c>
    </row>
    <row r="3" spans="1:41" ht="12" customHeight="1">
      <c r="A3" s="13" t="e">
        <f>LOOKUP(99^99,--("0"&amp;MID(Updates!N3,MIN(SEARCH({0,1,2,3,4,5,6,7,8,9},Updates!N3&amp;"0123456789")),ROW($A$1:$A$10000))))</f>
        <v>#N/A</v>
      </c>
      <c r="B3" s="6" t="e">
        <f>TRIM(CLEAN(MID(Updates!D3,FIND("Network User Id: ",Updates!D3)+17,(FIND("E-MAIL ACCOUNTS",Updates!D3)-(FIND("Network User Id:",Updates!D3)+17)))))</f>
        <v>#VALUE!</v>
      </c>
      <c r="C3" s="6" t="e">
        <f>TRIM(CLEAN(MID(Updates!D3,FIND("Logon ID: ",Updates!D3)+10,(FIND("Password:",Updates!D3)-(FIND("Logon ID:",Updates!D3)+10)))))</f>
        <v>#VALUE!</v>
      </c>
      <c r="D3" t="e">
        <f>TRIM(CLEAN(MID(Updates!D3,FIND("Primary Address: ",Updates!D3)+17,(FIND("Secondary Address:",Updates!D3)-(FIND("Primary Address: ",Updates!D3)+17)))))</f>
        <v>#VALUE!</v>
      </c>
      <c r="E3" t="e">
        <f>TRIM(CLEAN(MID(Updates!D3,FIND("Secondary Address: ",Updates!D3)+19,(FIND("** PLEASE DO NOT REPLY TO THIS E-MAIL. ",Updates!D3)-(FIND("Secondary Address: ",Updates!D3)+19)))))</f>
        <v>#VALUE!</v>
      </c>
      <c r="F3" t="b">
        <f>IF(COUNT(SEARCH({"transpo.ottawa.on.ca","biblioottawalibrary.ca"},E3)),"@ottawa.ca")</f>
        <v>0</v>
      </c>
      <c r="G3" s="9" t="e">
        <f t="shared" ref="G3:G66" si="0">TRIM(LEFT(SUBSTITUTE(E3,"@",REPT(" ",LEN(E3))),LEN(E3)))</f>
        <v>#VALUE!</v>
      </c>
      <c r="H3" t="e">
        <f>TRIM(CLEAN(MID(Updates!D3,FIND("E-mail Address: ",Updates!D3)+16,(FIND("The employee",Updates!D3)-(FIND("E-mail Address: ",Updates!D3)+16)))))</f>
        <v>#VALUE!</v>
      </c>
      <c r="I3" t="e">
        <f>TRIM(CLEAN(MID(Updates!D3,FIND("Account Password: ",Updates!D3)+18,(FIND("NETWORK ACCOUNTS",Updates!D3)-(FIND("Account Password:",Updates!D3)+18)))))</f>
        <v>#VALUE!</v>
      </c>
      <c r="J3" t="e">
        <f>TRIM(CLEAN(MID(Updates!D3,FIND("Password: ",Updates!D3)+10,(FIND("E-mail",Updates!D3)-(FIND("Password:",Updates!D3)+12)))))</f>
        <v>#VALUE!</v>
      </c>
      <c r="K3" t="e">
        <f>TRIM(CLEAN(MID(Updates!D3,FIND("Account to clone: ",Updates!D3)+18,(FIND("Position",Updates!D3)-(FIND("Account to clone: ",Updates!D3)+18)))))</f>
        <v>#VALUE!</v>
      </c>
      <c r="L3" t="e">
        <f>TRIM(CLEAN(MID(Updates!D3,FIND("Clone permissions of another account: ",Updates!D3)+38,(FIND("Email required:",Updates!D3)-(FIND("Clone permissions of another account: ",Updates!D3)+38)))))</f>
        <v>#VALUE!</v>
      </c>
      <c r="M3" t="e">
        <f t="shared" ref="M3:M66" si="1">IF(L3="No","",L3)</f>
        <v>#VALUE!</v>
      </c>
      <c r="N3" t="e">
        <f>TRIM(CLEAN(MID(Updates!D3,FIND("First Name: ",Updates!D3)+12,(FIND("Middle Name: ",Updates!D3)-(FIND("First Name: ",Updates!D3)+12)))))</f>
        <v>#VALUE!</v>
      </c>
      <c r="O3" t="e">
        <f>TRIM(CLEAN(MID(Updates!E3,FIND("Last Name: ",Updates!E3)+11,(FIND("Middle Initial:",Updates!E3)-(FIND("Last Name: ",Updates!E3)+11)))))</f>
        <v>#VALUE!</v>
      </c>
      <c r="P3" t="e">
        <f>TRIM(CLEAN(MID(Updates!D3,FIND("Middle Initial: ",Updates!D3)+16,(FIND("Department: ",Updates!D3)-(FIND("Middle Initial: ",Updates!D3)+16)))))</f>
        <v>#VALUE!</v>
      </c>
      <c r="Q3" t="e">
        <f t="shared" ref="Q3:Q66" si="2">TRIM(LEFT(SUBSTITUTE(Z3," ",REPT(" ",255)),255))</f>
        <v>#VALUE!</v>
      </c>
      <c r="R3" t="e">
        <f t="shared" ref="R3:R66" si="3">SUBSTITUTE(S3, " ", "-", 1)</f>
        <v>#VALUE!</v>
      </c>
      <c r="S3" t="e">
        <f t="shared" ref="S3:S66" si="4">RIGHT(Y3,LEN(Y3)-FIND(" ",Y3))</f>
        <v>#VALUE!</v>
      </c>
      <c r="T3" s="14" t="e">
        <f t="shared" ref="T3:T66" si="5">SUBSTITUTE(R3,".","")</f>
        <v>#VALUE!</v>
      </c>
      <c r="U3" t="e">
        <f t="shared" ref="U3:U66" si="6">IF(LEFT(S3,1)="(",RIGHT(S3,LEN(S3)-FIND(" ",S3)),"")</f>
        <v>#VALUE!</v>
      </c>
      <c r="V3" t="e">
        <f t="shared" ref="V3:V66" si="7">IF(U3="",T3,U3)</f>
        <v>#VALUE!</v>
      </c>
      <c r="W3" s="8" t="e">
        <f>TRIM(CLEAN(MID(Updates!D3,FIND("Branch: ",Updates!D3)+8,(FIND("Division",Updates!D3)-(FIND("Branch: ",Updates!D3)+8)))))</f>
        <v>#VALUE!</v>
      </c>
      <c r="X3" s="8" t="e">
        <f>TRIM(CLEAN(MID(Updates!D3,FIND("Pooled Position: ",Updates!D3)+17,(FIND("Are the",Updates!D3)-(FIND("Pooled Position: ",Updates!D3)+17)))))</f>
        <v>#VALUE!</v>
      </c>
      <c r="Y3" t="e">
        <f>TRIM(CLEAN(MID(Updates!D3,FIND("Employee Name: ",Updates!D3)+15,(FIND("Job Title",Updates!D3)-(FIND("Employee Name: ",Updates!D3)+15)))))</f>
        <v>#VALUE!</v>
      </c>
      <c r="Z3" s="9" t="e">
        <f t="shared" ref="Z3:Z66" si="8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Y3,"á","a"),"â","a"),"à","a"),"é","e"),"è","e"),"ê","e"),"ë","e"),"î","i"),"ï","i"),"ó","o"),"ô","o"),"ù","u"),"û","u"),"À","A"),"Á","A"),"Â","A"),"É","E"),"È","E"),"É","E"),"Ë","E"),"Î","I"),"Ï","I"),"Ó","O"),"Ô","O"),"Ù","U"),"É","E"),"Ë","E")</f>
        <v>#VALUE!</v>
      </c>
      <c r="AA3" t="e">
        <f t="shared" ref="AA3:AA66" si="9">TRIM(CLEAN(IF(ISTEXT(C3)=FALSE,B3,IF(ISTEXT(C3)=TRUE,C3))))</f>
        <v>#VALUE!</v>
      </c>
      <c r="AB3" t="e">
        <f t="shared" ref="AB3:AB66" si="10">TRIM(CLEAN(IF(ISTEXT(H3)=FALSE,E3,IF(ISTEXT(H3)=TRUE,H3))))</f>
        <v>#VALUE!</v>
      </c>
      <c r="AC3" t="e">
        <f t="shared" ref="AC3:AC66" si="11">TRIM(CLEAN(IF(ISTEXT(J3)=FALSE,I3,IF(ISTEXT(J3)=TRUE,J3))))</f>
        <v>#VALUE!</v>
      </c>
      <c r="AD3" t="e">
        <f>TRIM(CLEAN(MID(Updates!D3,FIND("Account to clone: ",Updates!D3)+18,(FIND("Position",Updates!D3)-(FIND("Account to clone: ",Updates!D3)+18)))))</f>
        <v>#VALUE!</v>
      </c>
      <c r="AE3" t="str">
        <f t="shared" ref="AE3:AE66" si="12">TRIM(CLEAN(IF(ISERROR(AD3),"",AD3)))</f>
        <v/>
      </c>
      <c r="AF3" t="str">
        <f t="shared" ref="AF3:AF66" si="13">IF(AE3="","No","Yes")</f>
        <v>No</v>
      </c>
      <c r="AG3" t="e">
        <f>TRIM(CLEAN(MID(Updates!D3,FIND("Home Share (H:\ drive) required: ",Updates!D3)+33,(FIND("Group Share (S:\ drive) required: ",Updates!D3)-(FIND("Home Share (H:\ drive) required: ",Updates!D3)+33)))))</f>
        <v>#VALUE!</v>
      </c>
      <c r="AH3" t="str">
        <f t="shared" ref="AH3:AH66" si="14">IF(ISERROR(AG3),"No",AG3)</f>
        <v>No</v>
      </c>
      <c r="AI3" t="e">
        <f>TRIM(CLEAN(MID(Updates!D3,FIND("S Drive Path: ",Updates!D3)+14,(FIND("Position",Updates!D3)-(FIND("S Drive Path: ",Updates!D3)+14)))))</f>
        <v>#VALUE!</v>
      </c>
      <c r="AJ3" t="e">
        <f>("USR\"&amp;Updates!N3)</f>
        <v>#VALUE!</v>
      </c>
      <c r="AK3" t="e">
        <f>Updates!N3&amp;"$"</f>
        <v>#VALUE!</v>
      </c>
      <c r="AL3" s="11">
        <f t="shared" ref="AL3:AL66" ca="1" si="15">RANDBETWEEN(1,20)</f>
        <v>9</v>
      </c>
      <c r="AM3" s="6" t="str">
        <f ca="1">LOOKUP(AL3,AN2:AN21,AO2:AO21)</f>
        <v>DC1MDB09</v>
      </c>
      <c r="AN3">
        <v>2</v>
      </c>
      <c r="AO3" t="s">
        <v>73</v>
      </c>
    </row>
    <row r="4" spans="1:41" ht="12" customHeight="1">
      <c r="A4" s="13" t="e">
        <f>LOOKUP(99^99,--("0"&amp;MID(Updates!N4,MIN(SEARCH({0,1,2,3,4,5,6,7,8,9},Updates!N4&amp;"0123456789")),ROW($A$1:$A$10000))))</f>
        <v>#N/A</v>
      </c>
      <c r="B4" s="6" t="e">
        <f>TRIM(CLEAN(MID(Updates!D4,FIND("Network User Id: ",Updates!D4)+17,(FIND("E-MAIL ACCOUNTS",Updates!D4)-(FIND("Network User Id:",Updates!D4)+17)))))</f>
        <v>#VALUE!</v>
      </c>
      <c r="C4" s="6" t="e">
        <f>TRIM(CLEAN(MID(Updates!D4,FIND("Logon ID: ",Updates!D4)+10,(FIND("Password:",Updates!D4)-(FIND("Logon ID:",Updates!D4)+10)))))</f>
        <v>#VALUE!</v>
      </c>
      <c r="D4" t="e">
        <f>TRIM(CLEAN(MID(Updates!D4,FIND("Primary Address: ",Updates!D4)+17,(FIND("Secondary Address:",Updates!D4)-(FIND("Primary Address: ",Updates!D4)+17)))))</f>
        <v>#VALUE!</v>
      </c>
      <c r="E4" t="e">
        <f>TRIM(CLEAN(MID(Updates!D4,FIND("Secondary Address: ",Updates!D4)+19,(FIND("** PLEASE DO NOT REPLY TO THIS E-MAIL. ",Updates!D4)-(FIND("Secondary Address: ",Updates!D4)+19)))))</f>
        <v>#VALUE!</v>
      </c>
      <c r="F4" t="b">
        <f>IF(COUNT(SEARCH({"transpo.ottawa.on.ca","biblioottawalibrary.ca"},E4)),"@ottawa.ca")</f>
        <v>0</v>
      </c>
      <c r="G4" s="9" t="e">
        <f t="shared" si="0"/>
        <v>#VALUE!</v>
      </c>
      <c r="H4" t="e">
        <f>TRIM(CLEAN(MID(Updates!D4,FIND("E-mail Address: ",Updates!D4)+16,(FIND("The employee",Updates!D4)-(FIND("E-mail Address: ",Updates!D4)+16)))))</f>
        <v>#VALUE!</v>
      </c>
      <c r="I4" t="e">
        <f>TRIM(CLEAN(MID(Updates!D4,FIND("Account Password: ",Updates!D4)+18,(FIND("NETWORK ACCOUNTS",Updates!D4)-(FIND("Account Password:",Updates!D4)+18)))))</f>
        <v>#VALUE!</v>
      </c>
      <c r="J4" t="e">
        <f>TRIM(CLEAN(MID(Updates!D4,FIND("Password: ",Updates!D4)+10,(FIND("E-mail",Updates!D4)-(FIND("Password:",Updates!D4)+12)))))</f>
        <v>#VALUE!</v>
      </c>
      <c r="K4" t="e">
        <f>TRIM(CLEAN(MID(Updates!D4,FIND("Account to clone: ",Updates!D4)+18,(FIND("Position",Updates!D4)-(FIND("Account to clone: ",Updates!D4)+18)))))</f>
        <v>#VALUE!</v>
      </c>
      <c r="L4" t="e">
        <f>TRIM(CLEAN(MID(Updates!D4,FIND("Clone permissions of another account: ",Updates!D4)+38,(FIND("Email required:",Updates!D4)-(FIND("Clone permissions of another account: ",Updates!D4)+38)))))</f>
        <v>#VALUE!</v>
      </c>
      <c r="M4" t="e">
        <f t="shared" si="1"/>
        <v>#VALUE!</v>
      </c>
      <c r="N4" t="e">
        <f>TRIM(CLEAN(MID(Updates!D4,FIND("First Name: ",Updates!D4)+12,(FIND("Middle Name: ",Updates!D4)-(FIND("First Name: ",Updates!D4)+12)))))</f>
        <v>#VALUE!</v>
      </c>
      <c r="O4" t="e">
        <f>TRIM(CLEAN(MID(Updates!E4,FIND("Last Name: ",Updates!E4)+11,(FIND("Middle Initial:",Updates!E4)-(FIND("Last Name: ",Updates!E4)+11)))))</f>
        <v>#VALUE!</v>
      </c>
      <c r="P4" t="e">
        <f>TRIM(CLEAN(MID(Updates!D4,FIND("Middle Initial: ",Updates!D4)+16,(FIND("Department: ",Updates!D4)-(FIND("Middle Initial: ",Updates!D4)+16)))))</f>
        <v>#VALUE!</v>
      </c>
      <c r="Q4" t="e">
        <f t="shared" si="2"/>
        <v>#VALUE!</v>
      </c>
      <c r="R4" t="e">
        <f t="shared" si="3"/>
        <v>#VALUE!</v>
      </c>
      <c r="S4" t="e">
        <f t="shared" si="4"/>
        <v>#VALUE!</v>
      </c>
      <c r="T4" s="14" t="e">
        <f t="shared" si="5"/>
        <v>#VALUE!</v>
      </c>
      <c r="U4" t="e">
        <f t="shared" si="6"/>
        <v>#VALUE!</v>
      </c>
      <c r="V4" t="e">
        <f t="shared" si="7"/>
        <v>#VALUE!</v>
      </c>
      <c r="W4" s="8" t="e">
        <f>TRIM(CLEAN(MID(Updates!D4,FIND("Branch: ",Updates!D4)+8,(FIND("Division",Updates!D4)-(FIND("Branch: ",Updates!D4)+8)))))</f>
        <v>#VALUE!</v>
      </c>
      <c r="X4" s="8" t="e">
        <f>TRIM(CLEAN(MID(Updates!D4,FIND("Pooled Position: ",Updates!D4)+17,(FIND("Are the",Updates!D4)-(FIND("Pooled Position: ",Updates!D4)+17)))))</f>
        <v>#VALUE!</v>
      </c>
      <c r="Y4" t="e">
        <f>TRIM(CLEAN(MID(Updates!D4,FIND("Employee Name: ",Updates!D4)+15,(FIND("Job Title",Updates!D4)-(FIND("Employee Name: ",Updates!D4)+15)))))</f>
        <v>#VALUE!</v>
      </c>
      <c r="Z4" s="9" t="e">
        <f t="shared" si="8"/>
        <v>#VALUE!</v>
      </c>
      <c r="AA4" t="e">
        <f t="shared" si="9"/>
        <v>#VALUE!</v>
      </c>
      <c r="AB4" t="e">
        <f t="shared" si="10"/>
        <v>#VALUE!</v>
      </c>
      <c r="AC4" t="e">
        <f t="shared" si="11"/>
        <v>#VALUE!</v>
      </c>
      <c r="AD4" t="e">
        <f>TRIM(CLEAN(MID(Updates!D4,FIND("Account to clone: ",Updates!D4)+18,(FIND("Position",Updates!D4)-(FIND("Account to clone: ",Updates!D4)+18)))))</f>
        <v>#VALUE!</v>
      </c>
      <c r="AE4" t="str">
        <f t="shared" si="12"/>
        <v/>
      </c>
      <c r="AF4" t="str">
        <f t="shared" si="13"/>
        <v>No</v>
      </c>
      <c r="AG4" t="e">
        <f>TRIM(CLEAN(MID(Updates!D4,FIND("Home Share (H:\ drive) required: ",Updates!D4)+33,(FIND("Group Share (S:\ drive) required: ",Updates!D4)-(FIND("Home Share (H:\ drive) required: ",Updates!D4)+33)))))</f>
        <v>#VALUE!</v>
      </c>
      <c r="AH4" t="str">
        <f t="shared" si="14"/>
        <v>No</v>
      </c>
      <c r="AI4" t="e">
        <f>TRIM(CLEAN(MID(Updates!D4,FIND("S Drive Path: ",Updates!D4)+14,(FIND("Position",Updates!D4)-(FIND("S Drive Path: ",Updates!D4)+14)))))</f>
        <v>#VALUE!</v>
      </c>
      <c r="AJ4" t="e">
        <f>("USR\"&amp;Updates!N4)</f>
        <v>#VALUE!</v>
      </c>
      <c r="AK4" t="e">
        <f>Updates!N4&amp;"$"</f>
        <v>#VALUE!</v>
      </c>
      <c r="AL4" s="11">
        <f t="shared" ca="1" si="15"/>
        <v>11</v>
      </c>
      <c r="AM4" s="6" t="str">
        <f ca="1">LOOKUP(AL4,AN2:AN21,AO2:AO21)</f>
        <v>DC4MDB01</v>
      </c>
      <c r="AN4">
        <v>3</v>
      </c>
      <c r="AO4" t="s">
        <v>74</v>
      </c>
    </row>
    <row r="5" spans="1:41" ht="12" customHeight="1">
      <c r="A5" s="13" t="e">
        <f>LOOKUP(99^99,--("0"&amp;MID(Updates!N5,MIN(SEARCH({0,1,2,3,4,5,6,7,8,9},Updates!N5&amp;"0123456789")),ROW($A$1:$A$10000))))</f>
        <v>#N/A</v>
      </c>
      <c r="B5" s="6" t="e">
        <f>TRIM(CLEAN(MID(Updates!D5,FIND("Network User Id: ",Updates!D5)+17,(FIND("E-MAIL ACCOUNTS",Updates!D5)-(FIND("Network User Id:",Updates!D5)+17)))))</f>
        <v>#VALUE!</v>
      </c>
      <c r="C5" s="6" t="e">
        <f>TRIM(CLEAN(MID(Updates!D5,FIND("Logon ID: ",Updates!D5)+10,(FIND("Password:",Updates!D5)-(FIND("Logon ID:",Updates!D5)+10)))))</f>
        <v>#VALUE!</v>
      </c>
      <c r="D5" t="e">
        <f>TRIM(CLEAN(MID(Updates!D5,FIND("Primary Address: ",Updates!D5)+17,(FIND("Secondary Address:",Updates!D5)-(FIND("Primary Address: ",Updates!D5)+17)))))</f>
        <v>#VALUE!</v>
      </c>
      <c r="E5" t="e">
        <f>TRIM(CLEAN(MID(Updates!D5,FIND("Secondary Address: ",Updates!D5)+19,(FIND("** PLEASE DO NOT REPLY TO THIS E-MAIL. ",Updates!D5)-(FIND("Secondary Address: ",Updates!D5)+19)))))</f>
        <v>#VALUE!</v>
      </c>
      <c r="F5" t="b">
        <f>IF(COUNT(SEARCH({"transpo.ottawa.on.ca","biblioottawalibrary.ca"},E5)),"@ottawa.ca")</f>
        <v>0</v>
      </c>
      <c r="G5" s="9" t="e">
        <f t="shared" si="0"/>
        <v>#VALUE!</v>
      </c>
      <c r="H5" t="e">
        <f>TRIM(CLEAN(MID(Updates!D5,FIND("E-mail Address: ",Updates!D5)+16,(FIND("The employee",Updates!D5)-(FIND("E-mail Address: ",Updates!D5)+16)))))</f>
        <v>#VALUE!</v>
      </c>
      <c r="I5" t="e">
        <f>TRIM(CLEAN(MID(Updates!D5,FIND("Account Password: ",Updates!D5)+18,(FIND("NETWORK ACCOUNTS",Updates!D5)-(FIND("Account Password:",Updates!D5)+18)))))</f>
        <v>#VALUE!</v>
      </c>
      <c r="J5" t="e">
        <f>TRIM(CLEAN(MID(Updates!D5,FIND("Password: ",Updates!D5)+10,(FIND("E-mail",Updates!D5)-(FIND("Password:",Updates!D5)+12)))))</f>
        <v>#VALUE!</v>
      </c>
      <c r="K5" t="e">
        <f>TRIM(CLEAN(MID(Updates!D5,FIND("Account to clone: ",Updates!D5)+18,(FIND("Position",Updates!D5)-(FIND("Account to clone: ",Updates!D5)+18)))))</f>
        <v>#VALUE!</v>
      </c>
      <c r="L5" t="e">
        <f>TRIM(CLEAN(MID(Updates!D5,FIND("Clone permissions of another account: ",Updates!D5)+38,(FIND("Email required:",Updates!D5)-(FIND("Clone permissions of another account: ",Updates!D5)+38)))))</f>
        <v>#VALUE!</v>
      </c>
      <c r="M5" t="e">
        <f t="shared" si="1"/>
        <v>#VALUE!</v>
      </c>
      <c r="N5" t="e">
        <f>TRIM(CLEAN(MID(Updates!D5,FIND("First Name: ",Updates!D5)+12,(FIND("Middle Name: ",Updates!D5)-(FIND("First Name: ",Updates!D5)+12)))))</f>
        <v>#VALUE!</v>
      </c>
      <c r="O5" t="e">
        <f>TRIM(CLEAN(MID(Updates!E5,FIND("Last Name: ",Updates!E5)+11,(FIND("Middle Initial:",Updates!E5)-(FIND("Last Name: ",Updates!E5)+11)))))</f>
        <v>#VALUE!</v>
      </c>
      <c r="P5" t="e">
        <f>TRIM(CLEAN(MID(Updates!D5,FIND("Middle Initial: ",Updates!D5)+16,(FIND("Department: ",Updates!D5)-(FIND("Middle Initial: ",Updates!D5)+16)))))</f>
        <v>#VALUE!</v>
      </c>
      <c r="Q5" t="e">
        <f t="shared" si="2"/>
        <v>#VALUE!</v>
      </c>
      <c r="R5" t="e">
        <f t="shared" si="3"/>
        <v>#VALUE!</v>
      </c>
      <c r="S5" t="e">
        <f t="shared" si="4"/>
        <v>#VALUE!</v>
      </c>
      <c r="T5" s="14" t="e">
        <f t="shared" si="5"/>
        <v>#VALUE!</v>
      </c>
      <c r="U5" t="e">
        <f t="shared" si="6"/>
        <v>#VALUE!</v>
      </c>
      <c r="V5" t="e">
        <f t="shared" si="7"/>
        <v>#VALUE!</v>
      </c>
      <c r="W5" s="8" t="e">
        <f>TRIM(CLEAN(MID(Updates!D5,FIND("Branch: ",Updates!D5)+8,(FIND("Division",Updates!D5)-(FIND("Branch: ",Updates!D5)+8)))))</f>
        <v>#VALUE!</v>
      </c>
      <c r="X5" s="8" t="e">
        <f>TRIM(CLEAN(MID(Updates!D5,FIND("Pooled Position: ",Updates!D5)+17,(FIND("Are the",Updates!D5)-(FIND("Pooled Position: ",Updates!D5)+17)))))</f>
        <v>#VALUE!</v>
      </c>
      <c r="Y5" t="e">
        <f>TRIM(CLEAN(MID(Updates!D5,FIND("Employee Name: ",Updates!D5)+15,(FIND("Job Title",Updates!D5)-(FIND("Employee Name: ",Updates!D5)+15)))))</f>
        <v>#VALUE!</v>
      </c>
      <c r="Z5" s="9" t="e">
        <f t="shared" si="8"/>
        <v>#VALUE!</v>
      </c>
      <c r="AA5" t="e">
        <f t="shared" si="9"/>
        <v>#VALUE!</v>
      </c>
      <c r="AB5" t="e">
        <f t="shared" si="10"/>
        <v>#VALUE!</v>
      </c>
      <c r="AC5" t="e">
        <f t="shared" si="11"/>
        <v>#VALUE!</v>
      </c>
      <c r="AD5" t="e">
        <f>TRIM(CLEAN(MID(Updates!D5,FIND("Account to clone: ",Updates!D5)+18,(FIND("Position",Updates!D5)-(FIND("Account to clone: ",Updates!D5)+18)))))</f>
        <v>#VALUE!</v>
      </c>
      <c r="AE5" t="str">
        <f t="shared" si="12"/>
        <v/>
      </c>
      <c r="AF5" t="str">
        <f t="shared" si="13"/>
        <v>No</v>
      </c>
      <c r="AG5" t="e">
        <f>TRIM(CLEAN(MID(Updates!D5,FIND("Home Share (H:\ drive) required: ",Updates!D5)+33,(FIND("Group Share (S:\ drive) required: ",Updates!D5)-(FIND("Home Share (H:\ drive) required: ",Updates!D5)+33)))))</f>
        <v>#VALUE!</v>
      </c>
      <c r="AH5" t="str">
        <f t="shared" si="14"/>
        <v>No</v>
      </c>
      <c r="AI5" t="e">
        <f>TRIM(CLEAN(MID(Updates!D5,FIND("S Drive Path: ",Updates!D5)+14,(FIND("Position",Updates!D5)-(FIND("S Drive Path: ",Updates!D5)+14)))))</f>
        <v>#VALUE!</v>
      </c>
      <c r="AJ5" t="e">
        <f>("USR\"&amp;Updates!N5)</f>
        <v>#VALUE!</v>
      </c>
      <c r="AK5" t="e">
        <f>Updates!N5&amp;"$"</f>
        <v>#VALUE!</v>
      </c>
      <c r="AL5" s="11">
        <f t="shared" ca="1" si="15"/>
        <v>5</v>
      </c>
      <c r="AM5" s="6" t="str">
        <f ca="1">LOOKUP(AL5,AN2:AN21,AO2:AO21)</f>
        <v>DC1MDB05</v>
      </c>
      <c r="AN5">
        <v>4</v>
      </c>
      <c r="AO5" t="s">
        <v>75</v>
      </c>
    </row>
    <row r="6" spans="1:41" ht="12" customHeight="1">
      <c r="A6" s="13" t="e">
        <f>LOOKUP(99^99,--("0"&amp;MID(Updates!N6,MIN(SEARCH({0,1,2,3,4,5,6,7,8,9},Updates!N6&amp;"0123456789")),ROW($A$1:$A$10000))))</f>
        <v>#N/A</v>
      </c>
      <c r="B6" s="6" t="e">
        <f>TRIM(CLEAN(MID(Updates!D6,FIND("Network User Id: ",Updates!D6)+17,(FIND("E-MAIL ACCOUNTS",Updates!D6)-(FIND("Network User Id:",Updates!D6)+17)))))</f>
        <v>#VALUE!</v>
      </c>
      <c r="C6" s="6" t="e">
        <f>TRIM(CLEAN(MID(Updates!D6,FIND("Logon ID: ",Updates!D6)+10,(FIND("Password:",Updates!D6)-(FIND("Logon ID:",Updates!D6)+10)))))</f>
        <v>#VALUE!</v>
      </c>
      <c r="D6" t="e">
        <f>TRIM(CLEAN(MID(Updates!D6,FIND("Primary Address: ",Updates!D6)+17,(FIND("Secondary Address:",Updates!D6)-(FIND("Primary Address: ",Updates!D6)+17)))))</f>
        <v>#VALUE!</v>
      </c>
      <c r="E6" t="e">
        <f>TRIM(CLEAN(MID(Updates!D6,FIND("Secondary Address: ",Updates!D6)+19,(FIND("** PLEASE DO NOT REPLY TO THIS E-MAIL. ",Updates!D6)-(FIND("Secondary Address: ",Updates!D6)+19)))))</f>
        <v>#VALUE!</v>
      </c>
      <c r="F6" t="b">
        <f>IF(COUNT(SEARCH({"transpo.ottawa.on.ca","biblioottawalibrary.ca"},E6)),"@ottawa.ca")</f>
        <v>0</v>
      </c>
      <c r="G6" s="9" t="e">
        <f t="shared" si="0"/>
        <v>#VALUE!</v>
      </c>
      <c r="H6" t="e">
        <f>TRIM(CLEAN(MID(Updates!D6,FIND("E-mail Address: ",Updates!D6)+16,(FIND("The employee",Updates!D6)-(FIND("E-mail Address: ",Updates!D6)+16)))))</f>
        <v>#VALUE!</v>
      </c>
      <c r="I6" t="e">
        <f>TRIM(CLEAN(MID(Updates!D6,FIND("Account Password: ",Updates!D6)+18,(FIND("NETWORK ACCOUNTS",Updates!D6)-(FIND("Account Password:",Updates!D6)+18)))))</f>
        <v>#VALUE!</v>
      </c>
      <c r="J6" t="e">
        <f>TRIM(CLEAN(MID(Updates!D6,FIND("Password: ",Updates!D6)+10,(FIND("E-mail",Updates!D6)-(FIND("Password:",Updates!D6)+12)))))</f>
        <v>#VALUE!</v>
      </c>
      <c r="K6" t="e">
        <f>TRIM(CLEAN(MID(Updates!D6,FIND("Account to clone: ",Updates!D6)+18,(FIND("Position",Updates!D6)-(FIND("Account to clone: ",Updates!D6)+18)))))</f>
        <v>#VALUE!</v>
      </c>
      <c r="L6" t="e">
        <f>TRIM(CLEAN(MID(Updates!D6,FIND("Clone permissions of another account: ",Updates!D6)+38,(FIND("Email required:",Updates!D6)-(FIND("Clone permissions of another account: ",Updates!D6)+38)))))</f>
        <v>#VALUE!</v>
      </c>
      <c r="M6" t="e">
        <f t="shared" si="1"/>
        <v>#VALUE!</v>
      </c>
      <c r="N6" t="e">
        <f>TRIM(CLEAN(MID(Updates!D6,FIND("First Name: ",Updates!D6)+12,(FIND("Middle Name: ",Updates!D6)-(FIND("First Name: ",Updates!D6)+12)))))</f>
        <v>#VALUE!</v>
      </c>
      <c r="O6" t="e">
        <f>TRIM(CLEAN(MID(Updates!E6,FIND("Last Name: ",Updates!E6)+11,(FIND("Middle Initial:",Updates!E6)-(FIND("Last Name: ",Updates!E6)+11)))))</f>
        <v>#VALUE!</v>
      </c>
      <c r="P6" t="e">
        <f>TRIM(CLEAN(MID(Updates!D6,FIND("Middle Initial: ",Updates!D6)+16,(FIND("Department: ",Updates!D6)-(FIND("Middle Initial: ",Updates!D6)+16)))))</f>
        <v>#VALUE!</v>
      </c>
      <c r="Q6" t="e">
        <f t="shared" si="2"/>
        <v>#VALUE!</v>
      </c>
      <c r="R6" t="e">
        <f t="shared" si="3"/>
        <v>#VALUE!</v>
      </c>
      <c r="S6" t="e">
        <f t="shared" si="4"/>
        <v>#VALUE!</v>
      </c>
      <c r="T6" s="14" t="e">
        <f t="shared" si="5"/>
        <v>#VALUE!</v>
      </c>
      <c r="U6" t="e">
        <f t="shared" si="6"/>
        <v>#VALUE!</v>
      </c>
      <c r="V6" t="e">
        <f t="shared" si="7"/>
        <v>#VALUE!</v>
      </c>
      <c r="W6" s="8" t="e">
        <f>TRIM(CLEAN(MID(Updates!D6,FIND("Branch: ",Updates!D6)+8,(FIND("Division",Updates!D6)-(FIND("Branch: ",Updates!D6)+8)))))</f>
        <v>#VALUE!</v>
      </c>
      <c r="X6" s="8" t="e">
        <f>TRIM(CLEAN(MID(Updates!D6,FIND("Pooled Position: ",Updates!D6)+17,(FIND("Are the",Updates!D6)-(FIND("Pooled Position: ",Updates!D6)+17)))))</f>
        <v>#VALUE!</v>
      </c>
      <c r="Y6" t="e">
        <f>TRIM(CLEAN(MID(Updates!D6,FIND("Employee Name: ",Updates!D6)+15,(FIND("Job Title",Updates!D6)-(FIND("Employee Name: ",Updates!D6)+15)))))</f>
        <v>#VALUE!</v>
      </c>
      <c r="Z6" s="9" t="e">
        <f t="shared" si="8"/>
        <v>#VALUE!</v>
      </c>
      <c r="AA6" t="e">
        <f t="shared" si="9"/>
        <v>#VALUE!</v>
      </c>
      <c r="AB6" t="e">
        <f t="shared" si="10"/>
        <v>#VALUE!</v>
      </c>
      <c r="AC6" t="e">
        <f t="shared" si="11"/>
        <v>#VALUE!</v>
      </c>
      <c r="AD6" t="e">
        <f>TRIM(CLEAN(MID(Updates!D6,FIND("Account to clone: ",Updates!D6)+18,(FIND("Position",Updates!D6)-(FIND("Account to clone: ",Updates!D6)+18)))))</f>
        <v>#VALUE!</v>
      </c>
      <c r="AE6" t="str">
        <f t="shared" si="12"/>
        <v/>
      </c>
      <c r="AF6" t="str">
        <f t="shared" si="13"/>
        <v>No</v>
      </c>
      <c r="AG6" t="e">
        <f>TRIM(CLEAN(MID(Updates!D6,FIND("Home Share (H:\ drive) required: ",Updates!D6)+33,(FIND("Group Share (S:\ drive) required: ",Updates!D6)-(FIND("Home Share (H:\ drive) required: ",Updates!D6)+33)))))</f>
        <v>#VALUE!</v>
      </c>
      <c r="AH6" t="str">
        <f t="shared" si="14"/>
        <v>No</v>
      </c>
      <c r="AI6" t="e">
        <f>TRIM(CLEAN(MID(Updates!D6,FIND("S Drive Path: ",Updates!D6)+14,(FIND("Position",Updates!D6)-(FIND("S Drive Path: ",Updates!D6)+14)))))</f>
        <v>#VALUE!</v>
      </c>
      <c r="AJ6" t="e">
        <f>("USR\"&amp;Updates!N6)</f>
        <v>#VALUE!</v>
      </c>
      <c r="AK6" t="e">
        <f>Updates!N6&amp;"$"</f>
        <v>#VALUE!</v>
      </c>
      <c r="AL6" s="11">
        <f t="shared" ca="1" si="15"/>
        <v>5</v>
      </c>
      <c r="AM6" s="6" t="str">
        <f ca="1">LOOKUP(AL6,AN2:AN21,AO2:AO21)</f>
        <v>DC1MDB05</v>
      </c>
      <c r="AN6">
        <v>5</v>
      </c>
      <c r="AO6" t="s">
        <v>76</v>
      </c>
    </row>
    <row r="7" spans="1:41" ht="12" customHeight="1">
      <c r="A7" s="13" t="e">
        <f>LOOKUP(99^99,--("0"&amp;MID(Updates!N7,MIN(SEARCH({0,1,2,3,4,5,6,7,8,9},Updates!N7&amp;"0123456789")),ROW($A$1:$A$10000))))</f>
        <v>#N/A</v>
      </c>
      <c r="B7" s="6" t="e">
        <f>TRIM(CLEAN(MID(Updates!D7,FIND("Network User Id: ",Updates!D7)+17,(FIND("E-MAIL ACCOUNTS",Updates!D7)-(FIND("Network User Id:",Updates!D7)+17)))))</f>
        <v>#VALUE!</v>
      </c>
      <c r="C7" s="6" t="e">
        <f>TRIM(CLEAN(MID(Updates!D7,FIND("Logon ID: ",Updates!D7)+10,(FIND("Password:",Updates!D7)-(FIND("Logon ID:",Updates!D7)+10)))))</f>
        <v>#VALUE!</v>
      </c>
      <c r="D7" t="e">
        <f>TRIM(CLEAN(MID(Updates!D7,FIND("Primary Address: ",Updates!D7)+17,(FIND("Secondary Address:",Updates!D7)-(FIND("Primary Address: ",Updates!D7)+17)))))</f>
        <v>#VALUE!</v>
      </c>
      <c r="E7" t="e">
        <f>TRIM(CLEAN(MID(Updates!D7,FIND("Secondary Address: ",Updates!D7)+19,(FIND("** PLEASE DO NOT REPLY TO THIS E-MAIL. ",Updates!D7)-(FIND("Secondary Address: ",Updates!D7)+19)))))</f>
        <v>#VALUE!</v>
      </c>
      <c r="F7" t="b">
        <f>IF(COUNT(SEARCH({"transpo.ottawa.on.ca","biblioottawalibrary.ca"},E7)),"@ottawa.ca")</f>
        <v>0</v>
      </c>
      <c r="G7" s="9" t="e">
        <f t="shared" si="0"/>
        <v>#VALUE!</v>
      </c>
      <c r="H7" t="e">
        <f>TRIM(CLEAN(MID(Updates!D7,FIND("E-mail Address: ",Updates!D7)+16,(FIND("The employee",Updates!D7)-(FIND("E-mail Address: ",Updates!D7)+16)))))</f>
        <v>#VALUE!</v>
      </c>
      <c r="I7" t="e">
        <f>TRIM(CLEAN(MID(Updates!D7,FIND("Account Password: ",Updates!D7)+18,(FIND("NETWORK ACCOUNTS",Updates!D7)-(FIND("Account Password:",Updates!D7)+18)))))</f>
        <v>#VALUE!</v>
      </c>
      <c r="J7" t="e">
        <f>TRIM(CLEAN(MID(Updates!D7,FIND("Password: ",Updates!D7)+10,(FIND("E-mail",Updates!D7)-(FIND("Password:",Updates!D7)+12)))))</f>
        <v>#VALUE!</v>
      </c>
      <c r="K7" t="e">
        <f>TRIM(CLEAN(MID(Updates!D7,FIND("Account to clone: ",Updates!D7)+18,(FIND("Position",Updates!D7)-(FIND("Account to clone: ",Updates!D7)+18)))))</f>
        <v>#VALUE!</v>
      </c>
      <c r="L7" t="e">
        <f>TRIM(CLEAN(MID(Updates!D7,FIND("Clone permissions of another account: ",Updates!D7)+38,(FIND("Email required:",Updates!D7)-(FIND("Clone permissions of another account: ",Updates!D7)+38)))))</f>
        <v>#VALUE!</v>
      </c>
      <c r="M7" t="e">
        <f t="shared" si="1"/>
        <v>#VALUE!</v>
      </c>
      <c r="N7" t="e">
        <f>TRIM(CLEAN(MID(Updates!D7,FIND("First Name: ",Updates!D7)+12,(FIND("Middle Name: ",Updates!D7)-(FIND("First Name: ",Updates!D7)+12)))))</f>
        <v>#VALUE!</v>
      </c>
      <c r="O7" t="e">
        <f>TRIM(CLEAN(MID(Updates!E7,FIND("Last Name: ",Updates!E7)+11,(FIND("Middle Initial:",Updates!E7)-(FIND("Last Name: ",Updates!E7)+11)))))</f>
        <v>#VALUE!</v>
      </c>
      <c r="P7" t="e">
        <f>TRIM(CLEAN(MID(Updates!D7,FIND("Middle Initial: ",Updates!D7)+16,(FIND("Department: ",Updates!D7)-(FIND("Middle Initial: ",Updates!D7)+16)))))</f>
        <v>#VALUE!</v>
      </c>
      <c r="Q7" t="e">
        <f t="shared" si="2"/>
        <v>#VALUE!</v>
      </c>
      <c r="R7" t="e">
        <f t="shared" si="3"/>
        <v>#VALUE!</v>
      </c>
      <c r="S7" t="e">
        <f t="shared" si="4"/>
        <v>#VALUE!</v>
      </c>
      <c r="T7" s="14" t="e">
        <f t="shared" si="5"/>
        <v>#VALUE!</v>
      </c>
      <c r="U7" t="e">
        <f t="shared" si="6"/>
        <v>#VALUE!</v>
      </c>
      <c r="V7" t="e">
        <f t="shared" si="7"/>
        <v>#VALUE!</v>
      </c>
      <c r="W7" s="8" t="e">
        <f>TRIM(CLEAN(MID(Updates!D7,FIND("Branch: ",Updates!D7)+8,(FIND("Division",Updates!D7)-(FIND("Branch: ",Updates!D7)+8)))))</f>
        <v>#VALUE!</v>
      </c>
      <c r="X7" s="8" t="e">
        <f>TRIM(CLEAN(MID(Updates!D7,FIND("Pooled Position: ",Updates!D7)+17,(FIND("Are the",Updates!D7)-(FIND("Pooled Position: ",Updates!D7)+17)))))</f>
        <v>#VALUE!</v>
      </c>
      <c r="Y7" t="e">
        <f>TRIM(CLEAN(MID(Updates!D7,FIND("Employee Name: ",Updates!D7)+15,(FIND("Job Title",Updates!D7)-(FIND("Employee Name: ",Updates!D7)+15)))))</f>
        <v>#VALUE!</v>
      </c>
      <c r="Z7" s="9" t="e">
        <f t="shared" si="8"/>
        <v>#VALUE!</v>
      </c>
      <c r="AA7" t="e">
        <f t="shared" si="9"/>
        <v>#VALUE!</v>
      </c>
      <c r="AB7" t="e">
        <f t="shared" si="10"/>
        <v>#VALUE!</v>
      </c>
      <c r="AC7" t="e">
        <f t="shared" si="11"/>
        <v>#VALUE!</v>
      </c>
      <c r="AD7" t="e">
        <f>TRIM(CLEAN(MID(Updates!D7,FIND("Account to clone: ",Updates!D7)+18,(FIND("Position",Updates!D7)-(FIND("Account to clone: ",Updates!D7)+18)))))</f>
        <v>#VALUE!</v>
      </c>
      <c r="AE7" t="str">
        <f t="shared" si="12"/>
        <v/>
      </c>
      <c r="AF7" t="str">
        <f t="shared" si="13"/>
        <v>No</v>
      </c>
      <c r="AG7" t="e">
        <f>TRIM(CLEAN(MID(Updates!D7,FIND("Home Share (H:\ drive) required: ",Updates!D7)+33,(FIND("Group Share (S:\ drive) required: ",Updates!D7)-(FIND("Home Share (H:\ drive) required: ",Updates!D7)+33)))))</f>
        <v>#VALUE!</v>
      </c>
      <c r="AH7" t="str">
        <f t="shared" si="14"/>
        <v>No</v>
      </c>
      <c r="AI7" t="e">
        <f>TRIM(CLEAN(MID(Updates!D7,FIND("S Drive Path: ",Updates!D7)+14,(FIND("Position",Updates!D7)-(FIND("S Drive Path: ",Updates!D7)+14)))))</f>
        <v>#VALUE!</v>
      </c>
      <c r="AJ7" t="e">
        <f>("USR\"&amp;Updates!N7)</f>
        <v>#VALUE!</v>
      </c>
      <c r="AK7" t="e">
        <f>Updates!N7&amp;"$"</f>
        <v>#VALUE!</v>
      </c>
      <c r="AL7" s="11">
        <f t="shared" ca="1" si="15"/>
        <v>2</v>
      </c>
      <c r="AM7" s="6" t="str">
        <f ca="1">LOOKUP(AL7,AN2:AN21,AO2:AO21)</f>
        <v>DC1MDB02</v>
      </c>
      <c r="AN7">
        <v>6</v>
      </c>
      <c r="AO7" t="s">
        <v>77</v>
      </c>
    </row>
    <row r="8" spans="1:41" ht="12" customHeight="1">
      <c r="A8" s="13" t="e">
        <f>LOOKUP(99^99,--("0"&amp;MID(Updates!N8,MIN(SEARCH({0,1,2,3,4,5,6,7,8,9},Updates!N8&amp;"0123456789")),ROW($A$1:$A$10000))))</f>
        <v>#N/A</v>
      </c>
      <c r="B8" s="6" t="e">
        <f>TRIM(CLEAN(MID(Updates!D8,FIND("Network User Id: ",Updates!D8)+17,(FIND("E-MAIL ACCOUNTS",Updates!D8)-(FIND("Network User Id:",Updates!D8)+17)))))</f>
        <v>#VALUE!</v>
      </c>
      <c r="C8" s="6" t="e">
        <f>TRIM(CLEAN(MID(Updates!D8,FIND("Logon ID: ",Updates!D8)+10,(FIND("Password:",Updates!D8)-(FIND("Logon ID:",Updates!D8)+10)))))</f>
        <v>#VALUE!</v>
      </c>
      <c r="D8" t="e">
        <f>TRIM(CLEAN(MID(Updates!D8,FIND("Primary Address: ",Updates!D8)+17,(FIND("Secondary Address:",Updates!D8)-(FIND("Primary Address: ",Updates!D8)+17)))))</f>
        <v>#VALUE!</v>
      </c>
      <c r="E8" t="e">
        <f>TRIM(CLEAN(MID(Updates!D8,FIND("Secondary Address: ",Updates!D8)+19,(FIND("** PLEASE DO NOT REPLY TO THIS E-MAIL. ",Updates!D8)-(FIND("Secondary Address: ",Updates!D8)+19)))))</f>
        <v>#VALUE!</v>
      </c>
      <c r="F8" t="b">
        <f>IF(COUNT(SEARCH({"transpo.ottawa.on.ca","biblioottawalibrary.ca"},E8)),"@ottawa.ca")</f>
        <v>0</v>
      </c>
      <c r="G8" s="9" t="e">
        <f t="shared" si="0"/>
        <v>#VALUE!</v>
      </c>
      <c r="H8" t="e">
        <f>TRIM(CLEAN(MID(Updates!D8,FIND("E-mail Address: ",Updates!D8)+16,(FIND("The employee",Updates!D8)-(FIND("E-mail Address: ",Updates!D8)+16)))))</f>
        <v>#VALUE!</v>
      </c>
      <c r="I8" t="e">
        <f>TRIM(CLEAN(MID(Updates!D8,FIND("Account Password: ",Updates!D8)+18,(FIND("NETWORK ACCOUNTS",Updates!D8)-(FIND("Account Password:",Updates!D8)+18)))))</f>
        <v>#VALUE!</v>
      </c>
      <c r="J8" t="e">
        <f>TRIM(CLEAN(MID(Updates!D8,FIND("Password: ",Updates!D8)+10,(FIND("E-mail",Updates!D8)-(FIND("Password:",Updates!D8)+12)))))</f>
        <v>#VALUE!</v>
      </c>
      <c r="K8" t="e">
        <f>TRIM(CLEAN(MID(Updates!D8,FIND("Account to clone: ",Updates!D8)+18,(FIND("Position",Updates!D8)-(FIND("Account to clone: ",Updates!D8)+18)))))</f>
        <v>#VALUE!</v>
      </c>
      <c r="L8" t="e">
        <f>TRIM(CLEAN(MID(Updates!D8,FIND("Clone permissions of another account: ",Updates!D8)+38,(FIND("Email required:",Updates!D8)-(FIND("Clone permissions of another account: ",Updates!D8)+38)))))</f>
        <v>#VALUE!</v>
      </c>
      <c r="M8" t="e">
        <f t="shared" si="1"/>
        <v>#VALUE!</v>
      </c>
      <c r="N8" t="e">
        <f>TRIM(CLEAN(MID(Updates!D8,FIND("First Name: ",Updates!D8)+12,(FIND("Middle Name: ",Updates!D8)-(FIND("First Name: ",Updates!D8)+12)))))</f>
        <v>#VALUE!</v>
      </c>
      <c r="O8" t="e">
        <f>TRIM(CLEAN(MID(Updates!E8,FIND("Last Name: ",Updates!E8)+11,(FIND("Middle Initial:",Updates!E8)-(FIND("Last Name: ",Updates!E8)+11)))))</f>
        <v>#VALUE!</v>
      </c>
      <c r="P8" t="e">
        <f>TRIM(CLEAN(MID(Updates!D8,FIND("Middle Initial: ",Updates!D8)+16,(FIND("Department: ",Updates!D8)-(FIND("Middle Initial: ",Updates!D8)+16)))))</f>
        <v>#VALUE!</v>
      </c>
      <c r="Q8" t="e">
        <f t="shared" si="2"/>
        <v>#VALUE!</v>
      </c>
      <c r="R8" t="e">
        <f t="shared" si="3"/>
        <v>#VALUE!</v>
      </c>
      <c r="S8" t="e">
        <f t="shared" si="4"/>
        <v>#VALUE!</v>
      </c>
      <c r="T8" s="14" t="e">
        <f t="shared" si="5"/>
        <v>#VALUE!</v>
      </c>
      <c r="U8" t="e">
        <f t="shared" si="6"/>
        <v>#VALUE!</v>
      </c>
      <c r="V8" t="e">
        <f t="shared" si="7"/>
        <v>#VALUE!</v>
      </c>
      <c r="W8" s="8" t="e">
        <f>TRIM(CLEAN(MID(Updates!D8,FIND("Branch: ",Updates!D8)+8,(FIND("Division",Updates!D8)-(FIND("Branch: ",Updates!D8)+8)))))</f>
        <v>#VALUE!</v>
      </c>
      <c r="X8" s="8" t="e">
        <f>TRIM(CLEAN(MID(Updates!D8,FIND("Pooled Position: ",Updates!D8)+17,(FIND("Are the",Updates!D8)-(FIND("Pooled Position: ",Updates!D8)+17)))))</f>
        <v>#VALUE!</v>
      </c>
      <c r="Y8" t="e">
        <f>TRIM(CLEAN(MID(Updates!D8,FIND("Employee Name: ",Updates!D8)+15,(FIND("Job Title",Updates!D8)-(FIND("Employee Name: ",Updates!D8)+15)))))</f>
        <v>#VALUE!</v>
      </c>
      <c r="Z8" s="9" t="e">
        <f t="shared" si="8"/>
        <v>#VALUE!</v>
      </c>
      <c r="AA8" t="e">
        <f t="shared" si="9"/>
        <v>#VALUE!</v>
      </c>
      <c r="AB8" t="e">
        <f t="shared" si="10"/>
        <v>#VALUE!</v>
      </c>
      <c r="AC8" t="e">
        <f t="shared" si="11"/>
        <v>#VALUE!</v>
      </c>
      <c r="AD8" t="e">
        <f>TRIM(CLEAN(MID(Updates!D8,FIND("Account to clone: ",Updates!D8)+18,(FIND("Position",Updates!D8)-(FIND("Account to clone: ",Updates!D8)+18)))))</f>
        <v>#VALUE!</v>
      </c>
      <c r="AE8" t="str">
        <f t="shared" si="12"/>
        <v/>
      </c>
      <c r="AF8" t="str">
        <f t="shared" si="13"/>
        <v>No</v>
      </c>
      <c r="AG8" t="e">
        <f>TRIM(CLEAN(MID(Updates!D8,FIND("Home Share (H:\ drive) required: ",Updates!D8)+33,(FIND("Group Share (S:\ drive) required: ",Updates!D8)-(FIND("Home Share (H:\ drive) required: ",Updates!D8)+33)))))</f>
        <v>#VALUE!</v>
      </c>
      <c r="AH8" t="str">
        <f t="shared" si="14"/>
        <v>No</v>
      </c>
      <c r="AI8" t="e">
        <f>TRIM(CLEAN(MID(Updates!D8,FIND("S Drive Path: ",Updates!D8)+14,(FIND("Position",Updates!D8)-(FIND("S Drive Path: ",Updates!D8)+14)))))</f>
        <v>#VALUE!</v>
      </c>
      <c r="AJ8" t="e">
        <f>("USR\"&amp;Updates!N8)</f>
        <v>#VALUE!</v>
      </c>
      <c r="AK8" t="e">
        <f>Updates!N8&amp;"$"</f>
        <v>#VALUE!</v>
      </c>
      <c r="AL8" s="11">
        <f t="shared" ca="1" si="15"/>
        <v>11</v>
      </c>
      <c r="AM8" s="6" t="str">
        <f ca="1">LOOKUP(AL8,AN2:AN21,AO2:AO21)</f>
        <v>DC4MDB01</v>
      </c>
      <c r="AN8">
        <v>7</v>
      </c>
      <c r="AO8" t="s">
        <v>78</v>
      </c>
    </row>
    <row r="9" spans="1:41" ht="12" customHeight="1">
      <c r="A9" s="13" t="e">
        <f>LOOKUP(99^99,--("0"&amp;MID(Updates!N9,MIN(SEARCH({0,1,2,3,4,5,6,7,8,9},Updates!N9&amp;"0123456789")),ROW($A$1:$A$10000))))</f>
        <v>#N/A</v>
      </c>
      <c r="B9" s="6" t="e">
        <f>TRIM(CLEAN(MID(Updates!D9,FIND("Network User Id: ",Updates!D9)+17,(FIND("E-MAIL ACCOUNTS",Updates!D9)-(FIND("Network User Id:",Updates!D9)+17)))))</f>
        <v>#VALUE!</v>
      </c>
      <c r="C9" s="6" t="e">
        <f>TRIM(CLEAN(MID(Updates!D9,FIND("Logon ID: ",Updates!D9)+10,(FIND("Password:",Updates!D9)-(FIND("Logon ID:",Updates!D9)+10)))))</f>
        <v>#VALUE!</v>
      </c>
      <c r="D9" t="e">
        <f>TRIM(CLEAN(MID(Updates!D9,FIND("Primary Address: ",Updates!D9)+17,(FIND("Secondary Address:",Updates!D9)-(FIND("Primary Address: ",Updates!D9)+17)))))</f>
        <v>#VALUE!</v>
      </c>
      <c r="E9" t="e">
        <f>TRIM(CLEAN(MID(Updates!D9,FIND("Secondary Address: ",Updates!D9)+19,(FIND("** PLEASE DO NOT REPLY TO THIS E-MAIL. ",Updates!D9)-(FIND("Secondary Address: ",Updates!D9)+19)))))</f>
        <v>#VALUE!</v>
      </c>
      <c r="F9" t="b">
        <f>IF(COUNT(SEARCH({"transpo.ottawa.on.ca","biblioottawalibrary.ca"},E9)),"@ottawa.ca")</f>
        <v>0</v>
      </c>
      <c r="G9" s="9" t="e">
        <f t="shared" si="0"/>
        <v>#VALUE!</v>
      </c>
      <c r="H9" t="e">
        <f>TRIM(CLEAN(MID(Updates!D9,FIND("E-mail Address: ",Updates!D9)+16,(FIND("The employee",Updates!D9)-(FIND("E-mail Address: ",Updates!D9)+16)))))</f>
        <v>#VALUE!</v>
      </c>
      <c r="I9" t="e">
        <f>TRIM(CLEAN(MID(Updates!D9,FIND("Account Password: ",Updates!D9)+18,(FIND("NETWORK ACCOUNTS",Updates!D9)-(FIND("Account Password:",Updates!D9)+18)))))</f>
        <v>#VALUE!</v>
      </c>
      <c r="J9" t="e">
        <f>TRIM(CLEAN(MID(Updates!D9,FIND("Password: ",Updates!D9)+10,(FIND("E-mail",Updates!D9)-(FIND("Password:",Updates!D9)+12)))))</f>
        <v>#VALUE!</v>
      </c>
      <c r="K9" t="e">
        <f>TRIM(CLEAN(MID(Updates!D9,FIND("Account to clone: ",Updates!D9)+18,(FIND("Position",Updates!D9)-(FIND("Account to clone: ",Updates!D9)+18)))))</f>
        <v>#VALUE!</v>
      </c>
      <c r="L9" t="e">
        <f>TRIM(CLEAN(MID(Updates!D9,FIND("Clone permissions of another account: ",Updates!D9)+38,(FIND("Email required:",Updates!D9)-(FIND("Clone permissions of another account: ",Updates!D9)+38)))))</f>
        <v>#VALUE!</v>
      </c>
      <c r="M9" t="e">
        <f t="shared" si="1"/>
        <v>#VALUE!</v>
      </c>
      <c r="N9" t="e">
        <f>TRIM(CLEAN(MID(Updates!D9,FIND("First Name: ",Updates!D9)+12,(FIND("Middle Name: ",Updates!D9)-(FIND("First Name: ",Updates!D9)+12)))))</f>
        <v>#VALUE!</v>
      </c>
      <c r="O9" t="e">
        <f>TRIM(CLEAN(MID(Updates!E9,FIND("Last Name: ",Updates!E9)+11,(FIND("Middle Initial:",Updates!E9)-(FIND("Last Name: ",Updates!E9)+11)))))</f>
        <v>#VALUE!</v>
      </c>
      <c r="P9" t="e">
        <f>TRIM(CLEAN(MID(Updates!D9,FIND("Middle Initial: ",Updates!D9)+16,(FIND("Department: ",Updates!D9)-(FIND("Middle Initial: ",Updates!D9)+16)))))</f>
        <v>#VALUE!</v>
      </c>
      <c r="Q9" t="e">
        <f t="shared" si="2"/>
        <v>#VALUE!</v>
      </c>
      <c r="R9" t="e">
        <f t="shared" si="3"/>
        <v>#VALUE!</v>
      </c>
      <c r="S9" t="e">
        <f t="shared" si="4"/>
        <v>#VALUE!</v>
      </c>
      <c r="T9" s="14" t="e">
        <f t="shared" si="5"/>
        <v>#VALUE!</v>
      </c>
      <c r="U9" t="e">
        <f t="shared" si="6"/>
        <v>#VALUE!</v>
      </c>
      <c r="V9" t="e">
        <f t="shared" si="7"/>
        <v>#VALUE!</v>
      </c>
      <c r="W9" s="8" t="e">
        <f>TRIM(CLEAN(MID(Updates!D9,FIND("Branch: ",Updates!D9)+8,(FIND("Division",Updates!D9)-(FIND("Branch: ",Updates!D9)+8)))))</f>
        <v>#VALUE!</v>
      </c>
      <c r="X9" s="8" t="e">
        <f>TRIM(CLEAN(MID(Updates!D9,FIND("Pooled Position: ",Updates!D9)+17,(FIND("Are the",Updates!D9)-(FIND("Pooled Position: ",Updates!D9)+17)))))</f>
        <v>#VALUE!</v>
      </c>
      <c r="Y9" t="e">
        <f>TRIM(CLEAN(MID(Updates!D9,FIND("Employee Name: ",Updates!D9)+15,(FIND("Job Title",Updates!D9)-(FIND("Employee Name: ",Updates!D9)+15)))))</f>
        <v>#VALUE!</v>
      </c>
      <c r="Z9" s="9" t="e">
        <f t="shared" si="8"/>
        <v>#VALUE!</v>
      </c>
      <c r="AA9" t="e">
        <f t="shared" si="9"/>
        <v>#VALUE!</v>
      </c>
      <c r="AB9" t="e">
        <f t="shared" si="10"/>
        <v>#VALUE!</v>
      </c>
      <c r="AC9" t="e">
        <f t="shared" si="11"/>
        <v>#VALUE!</v>
      </c>
      <c r="AD9" t="e">
        <f>TRIM(CLEAN(MID(Updates!D9,FIND("Account to clone: ",Updates!D9)+18,(FIND("Position",Updates!D9)-(FIND("Account to clone: ",Updates!D9)+18)))))</f>
        <v>#VALUE!</v>
      </c>
      <c r="AE9" t="str">
        <f t="shared" si="12"/>
        <v/>
      </c>
      <c r="AF9" t="str">
        <f t="shared" si="13"/>
        <v>No</v>
      </c>
      <c r="AG9" t="e">
        <f>TRIM(CLEAN(MID(Updates!D9,FIND("Home Share (H:\ drive) required: ",Updates!D9)+33,(FIND("Group Share (S:\ drive) required: ",Updates!D9)-(FIND("Home Share (H:\ drive) required: ",Updates!D9)+33)))))</f>
        <v>#VALUE!</v>
      </c>
      <c r="AH9" t="str">
        <f t="shared" si="14"/>
        <v>No</v>
      </c>
      <c r="AI9" t="e">
        <f>TRIM(CLEAN(MID(Updates!D9,FIND("S Drive Path: ",Updates!D9)+14,(FIND("Position",Updates!D9)-(FIND("S Drive Path: ",Updates!D9)+14)))))</f>
        <v>#VALUE!</v>
      </c>
      <c r="AJ9" t="e">
        <f>("USR\"&amp;Updates!N9)</f>
        <v>#VALUE!</v>
      </c>
      <c r="AK9" t="e">
        <f>Updates!N9&amp;"$"</f>
        <v>#VALUE!</v>
      </c>
      <c r="AL9" s="11">
        <f t="shared" ca="1" si="15"/>
        <v>11</v>
      </c>
      <c r="AM9" s="6" t="str">
        <f ca="1">LOOKUP(AL9,AN2:AN21,AO2:AO21)</f>
        <v>DC4MDB01</v>
      </c>
      <c r="AN9">
        <v>8</v>
      </c>
      <c r="AO9" t="s">
        <v>79</v>
      </c>
    </row>
    <row r="10" spans="1:41" ht="12" customHeight="1">
      <c r="A10" s="13" t="e">
        <f>LOOKUP(99^99,--("0"&amp;MID(Updates!N10,MIN(SEARCH({0,1,2,3,4,5,6,7,8,9},Updates!N10&amp;"0123456789")),ROW($A$1:$A$10000))))</f>
        <v>#N/A</v>
      </c>
      <c r="B10" s="6" t="e">
        <f>TRIM(CLEAN(MID(Updates!D10,FIND("Network User Id: ",Updates!D10)+17,(FIND("E-MAIL ACCOUNTS",Updates!D10)-(FIND("Network User Id:",Updates!D10)+17)))))</f>
        <v>#VALUE!</v>
      </c>
      <c r="C10" s="6" t="e">
        <f>TRIM(CLEAN(MID(Updates!D10,FIND("Logon ID: ",Updates!D10)+10,(FIND("Password:",Updates!D10)-(FIND("Logon ID:",Updates!D10)+10)))))</f>
        <v>#VALUE!</v>
      </c>
      <c r="D10" t="e">
        <f>TRIM(CLEAN(MID(Updates!D10,FIND("Primary Address: ",Updates!D10)+17,(FIND("Secondary Address:",Updates!D10)-(FIND("Primary Address: ",Updates!D10)+17)))))</f>
        <v>#VALUE!</v>
      </c>
      <c r="E10" t="e">
        <f>TRIM(CLEAN(MID(Updates!D10,FIND("Secondary Address: ",Updates!D10)+19,(FIND("** PLEASE DO NOT REPLY TO THIS E-MAIL. ",Updates!D10)-(FIND("Secondary Address: ",Updates!D10)+19)))))</f>
        <v>#VALUE!</v>
      </c>
      <c r="F10" t="b">
        <f>IF(COUNT(SEARCH({"transpo.ottawa.on.ca","biblioottawalibrary.ca"},E10)),"@ottawa.ca")</f>
        <v>0</v>
      </c>
      <c r="G10" s="9" t="e">
        <f t="shared" si="0"/>
        <v>#VALUE!</v>
      </c>
      <c r="H10" t="e">
        <f>TRIM(CLEAN(MID(Updates!D10,FIND("E-mail Address: ",Updates!D10)+16,(FIND("The employee",Updates!D10)-(FIND("E-mail Address: ",Updates!D10)+16)))))</f>
        <v>#VALUE!</v>
      </c>
      <c r="I10" t="e">
        <f>TRIM(CLEAN(MID(Updates!D10,FIND("Account Password: ",Updates!D10)+18,(FIND("NETWORK ACCOUNTS",Updates!D10)-(FIND("Account Password:",Updates!D10)+18)))))</f>
        <v>#VALUE!</v>
      </c>
      <c r="J10" t="e">
        <f>TRIM(CLEAN(MID(Updates!D10,FIND("Password: ",Updates!D10)+10,(FIND("E-mail",Updates!D10)-(FIND("Password:",Updates!D10)+12)))))</f>
        <v>#VALUE!</v>
      </c>
      <c r="K10" t="e">
        <f>TRIM(CLEAN(MID(Updates!D10,FIND("Account to clone: ",Updates!D10)+18,(FIND("Position",Updates!D10)-(FIND("Account to clone: ",Updates!D10)+18)))))</f>
        <v>#VALUE!</v>
      </c>
      <c r="L10" t="e">
        <f>TRIM(CLEAN(MID(Updates!D10,FIND("Clone permissions of another account: ",Updates!D10)+38,(FIND("Email required:",Updates!D10)-(FIND("Clone permissions of another account: ",Updates!D10)+38)))))</f>
        <v>#VALUE!</v>
      </c>
      <c r="M10" t="e">
        <f t="shared" si="1"/>
        <v>#VALUE!</v>
      </c>
      <c r="N10" t="e">
        <f>TRIM(CLEAN(MID(Updates!D10,FIND("First Name: ",Updates!D10)+12,(FIND("Middle Name: ",Updates!D10)-(FIND("First Name: ",Updates!D10)+12)))))</f>
        <v>#VALUE!</v>
      </c>
      <c r="O10" t="e">
        <f>TRIM(CLEAN(MID(Updates!E10,FIND("Last Name: ",Updates!E10)+11,(FIND("Middle Initial:",Updates!E10)-(FIND("Last Name: ",Updates!E10)+11)))))</f>
        <v>#VALUE!</v>
      </c>
      <c r="P10" t="e">
        <f>TRIM(CLEAN(MID(Updates!D10,FIND("Middle Initial: ",Updates!D10)+16,(FIND("Department: ",Updates!D10)-(FIND("Middle Initial: ",Updates!D10)+16)))))</f>
        <v>#VALUE!</v>
      </c>
      <c r="Q10" t="e">
        <f t="shared" si="2"/>
        <v>#VALUE!</v>
      </c>
      <c r="R10" t="e">
        <f t="shared" si="3"/>
        <v>#VALUE!</v>
      </c>
      <c r="S10" t="e">
        <f t="shared" si="4"/>
        <v>#VALUE!</v>
      </c>
      <c r="T10" s="14" t="e">
        <f t="shared" si="5"/>
        <v>#VALUE!</v>
      </c>
      <c r="U10" t="e">
        <f t="shared" si="6"/>
        <v>#VALUE!</v>
      </c>
      <c r="V10" t="e">
        <f t="shared" si="7"/>
        <v>#VALUE!</v>
      </c>
      <c r="W10" s="8" t="e">
        <f>TRIM(CLEAN(MID(Updates!D10,FIND("Branch: ",Updates!D10)+8,(FIND("Division",Updates!D10)-(FIND("Branch: ",Updates!D10)+8)))))</f>
        <v>#VALUE!</v>
      </c>
      <c r="X10" s="8" t="e">
        <f>TRIM(CLEAN(MID(Updates!D10,FIND("Pooled Position: ",Updates!D10)+17,(FIND("Are the",Updates!D10)-(FIND("Pooled Position: ",Updates!D10)+17)))))</f>
        <v>#VALUE!</v>
      </c>
      <c r="Y10" t="e">
        <f>TRIM(CLEAN(MID(Updates!D10,FIND("Employee Name: ",Updates!D10)+15,(FIND("Job Title",Updates!D10)-(FIND("Employee Name: ",Updates!D10)+15)))))</f>
        <v>#VALUE!</v>
      </c>
      <c r="Z10" s="9" t="e">
        <f t="shared" si="8"/>
        <v>#VALUE!</v>
      </c>
      <c r="AA10" t="e">
        <f t="shared" si="9"/>
        <v>#VALUE!</v>
      </c>
      <c r="AB10" t="e">
        <f t="shared" si="10"/>
        <v>#VALUE!</v>
      </c>
      <c r="AC10" t="e">
        <f t="shared" si="11"/>
        <v>#VALUE!</v>
      </c>
      <c r="AD10" t="e">
        <f>TRIM(CLEAN(MID(Updates!D10,FIND("Account to clone: ",Updates!D10)+18,(FIND("Position",Updates!D10)-(FIND("Account to clone: ",Updates!D10)+18)))))</f>
        <v>#VALUE!</v>
      </c>
      <c r="AE10" t="str">
        <f t="shared" si="12"/>
        <v/>
      </c>
      <c r="AF10" t="str">
        <f t="shared" si="13"/>
        <v>No</v>
      </c>
      <c r="AG10" t="e">
        <f>TRIM(CLEAN(MID(Updates!D10,FIND("Home Share (H:\ drive) required: ",Updates!D10)+33,(FIND("Group Share (S:\ drive) required: ",Updates!D10)-(FIND("Home Share (H:\ drive) required: ",Updates!D10)+33)))))</f>
        <v>#VALUE!</v>
      </c>
      <c r="AH10" t="str">
        <f t="shared" si="14"/>
        <v>No</v>
      </c>
      <c r="AI10" t="e">
        <f>TRIM(CLEAN(MID(Updates!D10,FIND("S Drive Path: ",Updates!D10)+14,(FIND("Position",Updates!D10)-(FIND("S Drive Path: ",Updates!D10)+14)))))</f>
        <v>#VALUE!</v>
      </c>
      <c r="AJ10" t="e">
        <f>("USR\"&amp;Updates!N10)</f>
        <v>#VALUE!</v>
      </c>
      <c r="AK10" t="e">
        <f>Updates!N10&amp;"$"</f>
        <v>#VALUE!</v>
      </c>
      <c r="AL10" s="11">
        <f t="shared" ca="1" si="15"/>
        <v>14</v>
      </c>
      <c r="AM10" s="6" t="str">
        <f ca="1">LOOKUP(AL10,AN2:AN21,AO2:AO21)</f>
        <v>DC4MDB04</v>
      </c>
      <c r="AN10">
        <v>9</v>
      </c>
      <c r="AO10" t="s">
        <v>80</v>
      </c>
    </row>
    <row r="11" spans="1:41" ht="12" customHeight="1">
      <c r="A11" s="13" t="e">
        <f>LOOKUP(99^99,--("0"&amp;MID(Updates!N11,MIN(SEARCH({0,1,2,3,4,5,6,7,8,9},Updates!N11&amp;"0123456789")),ROW($A$1:$A$10000))))</f>
        <v>#N/A</v>
      </c>
      <c r="B11" s="6" t="e">
        <f>TRIM(CLEAN(MID(Updates!D11,FIND("Network User Id: ",Updates!D11)+17,(FIND("E-MAIL ACCOUNTS",Updates!D11)-(FIND("Network User Id:",Updates!D11)+17)))))</f>
        <v>#VALUE!</v>
      </c>
      <c r="C11" s="6" t="e">
        <f>TRIM(CLEAN(MID(Updates!D11,FIND("Logon ID: ",Updates!D11)+10,(FIND("Password:",Updates!D11)-(FIND("Logon ID:",Updates!D11)+10)))))</f>
        <v>#VALUE!</v>
      </c>
      <c r="D11" t="e">
        <f>TRIM(CLEAN(MID(Updates!D11,FIND("Primary Address: ",Updates!D11)+17,(FIND("Secondary Address:",Updates!D11)-(FIND("Primary Address: ",Updates!D11)+17)))))</f>
        <v>#VALUE!</v>
      </c>
      <c r="E11" t="e">
        <f>TRIM(CLEAN(MID(Updates!D11,FIND("Secondary Address: ",Updates!D11)+19,(FIND("** PLEASE DO NOT REPLY TO THIS E-MAIL. ",Updates!D11)-(FIND("Secondary Address: ",Updates!D11)+19)))))</f>
        <v>#VALUE!</v>
      </c>
      <c r="F11" t="b">
        <f>IF(COUNT(SEARCH({"transpo.ottawa.on.ca","biblioottawalibrary.ca"},E11)),"@ottawa.ca")</f>
        <v>0</v>
      </c>
      <c r="G11" s="9" t="e">
        <f t="shared" si="0"/>
        <v>#VALUE!</v>
      </c>
      <c r="H11" t="e">
        <f>TRIM(CLEAN(MID(Updates!D11,FIND("E-mail Address: ",Updates!D11)+16,(FIND("The employee",Updates!D11)-(FIND("E-mail Address: ",Updates!D11)+16)))))</f>
        <v>#VALUE!</v>
      </c>
      <c r="I11" t="e">
        <f>TRIM(CLEAN(MID(Updates!D11,FIND("Account Password: ",Updates!D11)+18,(FIND("NETWORK ACCOUNTS",Updates!D11)-(FIND("Account Password:",Updates!D11)+18)))))</f>
        <v>#VALUE!</v>
      </c>
      <c r="J11" t="e">
        <f>TRIM(CLEAN(MID(Updates!D11,FIND("Password: ",Updates!D11)+10,(FIND("E-mail",Updates!D11)-(FIND("Password:",Updates!D11)+12)))))</f>
        <v>#VALUE!</v>
      </c>
      <c r="K11" t="e">
        <f>TRIM(CLEAN(MID(Updates!D11,FIND("Account to clone: ",Updates!D11)+18,(FIND("Position",Updates!D11)-(FIND("Account to clone: ",Updates!D11)+18)))))</f>
        <v>#VALUE!</v>
      </c>
      <c r="L11" t="e">
        <f>TRIM(CLEAN(MID(Updates!D11,FIND("Clone permissions of another account: ",Updates!D11)+38,(FIND("Email required:",Updates!D11)-(FIND("Clone permissions of another account: ",Updates!D11)+38)))))</f>
        <v>#VALUE!</v>
      </c>
      <c r="M11" t="e">
        <f t="shared" si="1"/>
        <v>#VALUE!</v>
      </c>
      <c r="N11" t="e">
        <f>TRIM(CLEAN(MID(Updates!D11,FIND("First Name: ",Updates!D11)+12,(FIND("Middle Name: ",Updates!D11)-(FIND("First Name: ",Updates!D11)+12)))))</f>
        <v>#VALUE!</v>
      </c>
      <c r="O11" t="e">
        <f>TRIM(CLEAN(MID(Updates!E11,FIND("Last Name: ",Updates!E11)+11,(FIND("Middle Initial:",Updates!E11)-(FIND("Last Name: ",Updates!E11)+11)))))</f>
        <v>#VALUE!</v>
      </c>
      <c r="P11" t="e">
        <f>TRIM(CLEAN(MID(Updates!D11,FIND("Middle Initial: ",Updates!D11)+16,(FIND("Department: ",Updates!D11)-(FIND("Middle Initial: ",Updates!D11)+16)))))</f>
        <v>#VALUE!</v>
      </c>
      <c r="Q11" t="e">
        <f t="shared" si="2"/>
        <v>#VALUE!</v>
      </c>
      <c r="R11" t="e">
        <f t="shared" si="3"/>
        <v>#VALUE!</v>
      </c>
      <c r="S11" t="e">
        <f t="shared" si="4"/>
        <v>#VALUE!</v>
      </c>
      <c r="T11" s="14" t="e">
        <f t="shared" si="5"/>
        <v>#VALUE!</v>
      </c>
      <c r="U11" t="e">
        <f t="shared" si="6"/>
        <v>#VALUE!</v>
      </c>
      <c r="V11" t="e">
        <f t="shared" si="7"/>
        <v>#VALUE!</v>
      </c>
      <c r="W11" s="8" t="e">
        <f>TRIM(CLEAN(MID(Updates!D11,FIND("Branch: ",Updates!D11)+8,(FIND("Division",Updates!D11)-(FIND("Branch: ",Updates!D11)+8)))))</f>
        <v>#VALUE!</v>
      </c>
      <c r="X11" s="8" t="e">
        <f>TRIM(CLEAN(MID(Updates!D11,FIND("Pooled Position: ",Updates!D11)+17,(FIND("Are the",Updates!D11)-(FIND("Pooled Position: ",Updates!D11)+17)))))</f>
        <v>#VALUE!</v>
      </c>
      <c r="Y11" t="e">
        <f>TRIM(CLEAN(MID(Updates!D11,FIND("Employee Name: ",Updates!D11)+15,(FIND("Job Title",Updates!D11)-(FIND("Employee Name: ",Updates!D11)+15)))))</f>
        <v>#VALUE!</v>
      </c>
      <c r="Z11" s="9" t="e">
        <f t="shared" si="8"/>
        <v>#VALUE!</v>
      </c>
      <c r="AA11" t="e">
        <f t="shared" si="9"/>
        <v>#VALUE!</v>
      </c>
      <c r="AB11" t="e">
        <f t="shared" si="10"/>
        <v>#VALUE!</v>
      </c>
      <c r="AC11" t="e">
        <f t="shared" si="11"/>
        <v>#VALUE!</v>
      </c>
      <c r="AD11" t="e">
        <f>TRIM(CLEAN(MID(Updates!D11,FIND("Account to clone: ",Updates!D11)+18,(FIND("Position",Updates!D11)-(FIND("Account to clone: ",Updates!D11)+18)))))</f>
        <v>#VALUE!</v>
      </c>
      <c r="AE11" t="str">
        <f t="shared" si="12"/>
        <v/>
      </c>
      <c r="AF11" t="str">
        <f t="shared" si="13"/>
        <v>No</v>
      </c>
      <c r="AG11" t="e">
        <f>TRIM(CLEAN(MID(Updates!D11,FIND("Home Share (H:\ drive) required: ",Updates!D11)+33,(FIND("Group Share (S:\ drive) required: ",Updates!D11)-(FIND("Home Share (H:\ drive) required: ",Updates!D11)+33)))))</f>
        <v>#VALUE!</v>
      </c>
      <c r="AH11" t="str">
        <f t="shared" si="14"/>
        <v>No</v>
      </c>
      <c r="AI11" t="e">
        <f>TRIM(CLEAN(MID(Updates!D11,FIND("S Drive Path: ",Updates!D11)+14,(FIND("Position",Updates!D11)-(FIND("S Drive Path: ",Updates!D11)+14)))))</f>
        <v>#VALUE!</v>
      </c>
      <c r="AJ11" t="e">
        <f>("USR\"&amp;Updates!N11)</f>
        <v>#VALUE!</v>
      </c>
      <c r="AK11" t="e">
        <f>Updates!N11&amp;"$"</f>
        <v>#VALUE!</v>
      </c>
      <c r="AL11" s="11">
        <f t="shared" ca="1" si="15"/>
        <v>10</v>
      </c>
      <c r="AM11" s="6" t="str">
        <f ca="1">LOOKUP(AL11,AN2:AN21,AO2:AO21)</f>
        <v>DC1MDB10</v>
      </c>
      <c r="AN11">
        <v>10</v>
      </c>
      <c r="AO11" t="s">
        <v>90</v>
      </c>
    </row>
    <row r="12" spans="1:41" ht="12" customHeight="1">
      <c r="A12" s="13" t="e">
        <f>LOOKUP(99^99,--("0"&amp;MID(Updates!N12,MIN(SEARCH({0,1,2,3,4,5,6,7,8,9},Updates!N12&amp;"0123456789")),ROW($A$1:$A$10000))))</f>
        <v>#N/A</v>
      </c>
      <c r="B12" s="6" t="e">
        <f>TRIM(CLEAN(MID(Updates!D12,FIND("Network User Id: ",Updates!D12)+17,(FIND("E-MAIL ACCOUNTS",Updates!D12)-(FIND("Network User Id:",Updates!D12)+17)))))</f>
        <v>#VALUE!</v>
      </c>
      <c r="C12" s="6" t="e">
        <f>TRIM(CLEAN(MID(Updates!D12,FIND("Logon ID: ",Updates!D12)+10,(FIND("Password:",Updates!D12)-(FIND("Logon ID:",Updates!D12)+10)))))</f>
        <v>#VALUE!</v>
      </c>
      <c r="D12" t="e">
        <f>TRIM(CLEAN(MID(Updates!D12,FIND("Primary Address: ",Updates!D12)+17,(FIND("Secondary Address:",Updates!D12)-(FIND("Primary Address: ",Updates!D12)+17)))))</f>
        <v>#VALUE!</v>
      </c>
      <c r="E12" t="e">
        <f>TRIM(CLEAN(MID(Updates!D12,FIND("Secondary Address: ",Updates!D12)+19,(FIND("** PLEASE DO NOT REPLY TO THIS E-MAIL. ",Updates!D12)-(FIND("Secondary Address: ",Updates!D12)+19)))))</f>
        <v>#VALUE!</v>
      </c>
      <c r="F12" t="b">
        <f>IF(COUNT(SEARCH({"transpo.ottawa.on.ca","biblioottawalibrary.ca"},E12)),"@ottawa.ca")</f>
        <v>0</v>
      </c>
      <c r="G12" s="9" t="e">
        <f t="shared" si="0"/>
        <v>#VALUE!</v>
      </c>
      <c r="H12" t="e">
        <f>TRIM(CLEAN(MID(Updates!D12,FIND("E-mail Address: ",Updates!D12)+16,(FIND("The employee",Updates!D12)-(FIND("E-mail Address: ",Updates!D12)+16)))))</f>
        <v>#VALUE!</v>
      </c>
      <c r="I12" t="e">
        <f>TRIM(CLEAN(MID(Updates!D12,FIND("Account Password: ",Updates!D12)+18,(FIND("NETWORK ACCOUNTS",Updates!D12)-(FIND("Account Password:",Updates!D12)+18)))))</f>
        <v>#VALUE!</v>
      </c>
      <c r="J12" t="e">
        <f>TRIM(CLEAN(MID(Updates!D12,FIND("Password: ",Updates!D12)+10,(FIND("E-mail",Updates!D12)-(FIND("Password:",Updates!D12)+12)))))</f>
        <v>#VALUE!</v>
      </c>
      <c r="K12" t="e">
        <f>TRIM(CLEAN(MID(Updates!D12,FIND("Account to clone: ",Updates!D12)+18,(FIND("Position",Updates!D12)-(FIND("Account to clone: ",Updates!D12)+18)))))</f>
        <v>#VALUE!</v>
      </c>
      <c r="L12" t="e">
        <f>TRIM(CLEAN(MID(Updates!D12,FIND("Clone permissions of another account: ",Updates!D12)+38,(FIND("Email required:",Updates!D12)-(FIND("Clone permissions of another account: ",Updates!D12)+38)))))</f>
        <v>#VALUE!</v>
      </c>
      <c r="M12" t="e">
        <f t="shared" si="1"/>
        <v>#VALUE!</v>
      </c>
      <c r="N12" t="e">
        <f>TRIM(CLEAN(MID(Updates!D12,FIND("First Name: ",Updates!D12)+12,(FIND("Middle Name: ",Updates!D12)-(FIND("First Name: ",Updates!D12)+12)))))</f>
        <v>#VALUE!</v>
      </c>
      <c r="O12" t="e">
        <f>TRIM(CLEAN(MID(Updates!E12,FIND("Last Name: ",Updates!E12)+11,(FIND("Middle Initial:",Updates!E12)-(FIND("Last Name: ",Updates!E12)+11)))))</f>
        <v>#VALUE!</v>
      </c>
      <c r="P12" t="e">
        <f>TRIM(CLEAN(MID(Updates!D12,FIND("Middle Initial: ",Updates!D12)+16,(FIND("Department: ",Updates!D12)-(FIND("Middle Initial: ",Updates!D12)+16)))))</f>
        <v>#VALUE!</v>
      </c>
      <c r="Q12" t="e">
        <f t="shared" si="2"/>
        <v>#VALUE!</v>
      </c>
      <c r="R12" t="e">
        <f t="shared" si="3"/>
        <v>#VALUE!</v>
      </c>
      <c r="S12" t="e">
        <f t="shared" si="4"/>
        <v>#VALUE!</v>
      </c>
      <c r="T12" s="14" t="e">
        <f t="shared" si="5"/>
        <v>#VALUE!</v>
      </c>
      <c r="U12" t="e">
        <f t="shared" si="6"/>
        <v>#VALUE!</v>
      </c>
      <c r="V12" t="e">
        <f t="shared" si="7"/>
        <v>#VALUE!</v>
      </c>
      <c r="W12" s="8" t="e">
        <f>TRIM(CLEAN(MID(Updates!D12,FIND("Branch: ",Updates!D12)+8,(FIND("Division",Updates!D12)-(FIND("Branch: ",Updates!D12)+8)))))</f>
        <v>#VALUE!</v>
      </c>
      <c r="X12" s="8" t="e">
        <f>TRIM(CLEAN(MID(Updates!D12,FIND("Pooled Position: ",Updates!D12)+17,(FIND("Are the",Updates!D12)-(FIND("Pooled Position: ",Updates!D12)+17)))))</f>
        <v>#VALUE!</v>
      </c>
      <c r="Y12" t="e">
        <f>TRIM(CLEAN(MID(Updates!D12,FIND("Employee Name: ",Updates!D12)+15,(FIND("Job Title",Updates!D12)-(FIND("Employee Name: ",Updates!D12)+15)))))</f>
        <v>#VALUE!</v>
      </c>
      <c r="Z12" s="9" t="e">
        <f t="shared" si="8"/>
        <v>#VALUE!</v>
      </c>
      <c r="AA12" t="e">
        <f t="shared" si="9"/>
        <v>#VALUE!</v>
      </c>
      <c r="AB12" t="e">
        <f t="shared" si="10"/>
        <v>#VALUE!</v>
      </c>
      <c r="AC12" t="e">
        <f t="shared" si="11"/>
        <v>#VALUE!</v>
      </c>
      <c r="AD12" t="e">
        <f>TRIM(CLEAN(MID(Updates!D12,FIND("Account to clone: ",Updates!D12)+18,(FIND("Position",Updates!D12)-(FIND("Account to clone: ",Updates!D12)+18)))))</f>
        <v>#VALUE!</v>
      </c>
      <c r="AE12" t="str">
        <f t="shared" si="12"/>
        <v/>
      </c>
      <c r="AF12" t="str">
        <f t="shared" si="13"/>
        <v>No</v>
      </c>
      <c r="AG12" t="e">
        <f>TRIM(CLEAN(MID(Updates!D12,FIND("Home Share (H:\ drive) required: ",Updates!D12)+33,(FIND("Group Share (S:\ drive) required: ",Updates!D12)-(FIND("Home Share (H:\ drive) required: ",Updates!D12)+33)))))</f>
        <v>#VALUE!</v>
      </c>
      <c r="AH12" t="str">
        <f t="shared" si="14"/>
        <v>No</v>
      </c>
      <c r="AI12" t="e">
        <f>TRIM(CLEAN(MID(Updates!D12,FIND("S Drive Path: ",Updates!D12)+14,(FIND("Position",Updates!D12)-(FIND("S Drive Path: ",Updates!D12)+14)))))</f>
        <v>#VALUE!</v>
      </c>
      <c r="AJ12" t="e">
        <f>("USR\"&amp;Updates!N12)</f>
        <v>#VALUE!</v>
      </c>
      <c r="AK12" t="e">
        <f>Updates!N12&amp;"$"</f>
        <v>#VALUE!</v>
      </c>
      <c r="AL12" s="11">
        <f t="shared" ca="1" si="15"/>
        <v>2</v>
      </c>
      <c r="AM12" s="6" t="str">
        <f ca="1">LOOKUP(AL12,AN2:AN21,AO2:AO21)</f>
        <v>DC1MDB02</v>
      </c>
      <c r="AN12">
        <v>11</v>
      </c>
      <c r="AO12" t="s">
        <v>72</v>
      </c>
    </row>
    <row r="13" spans="1:41" ht="12" customHeight="1">
      <c r="A13" s="13" t="e">
        <f>LOOKUP(99^99,--("0"&amp;MID(Updates!N13,MIN(SEARCH({0,1,2,3,4,5,6,7,8,9},Updates!N13&amp;"0123456789")),ROW($A$1:$A$10000))))</f>
        <v>#N/A</v>
      </c>
      <c r="B13" s="6" t="e">
        <f>TRIM(CLEAN(MID(Updates!D13,FIND("Network User Id: ",Updates!D13)+17,(FIND("E-MAIL ACCOUNTS",Updates!D13)-(FIND("Network User Id:",Updates!D13)+17)))))</f>
        <v>#VALUE!</v>
      </c>
      <c r="C13" s="6" t="e">
        <f>TRIM(CLEAN(MID(Updates!D13,FIND("Logon ID: ",Updates!D13)+10,(FIND("Password:",Updates!D13)-(FIND("Logon ID:",Updates!D13)+10)))))</f>
        <v>#VALUE!</v>
      </c>
      <c r="D13" t="e">
        <f>TRIM(CLEAN(MID(Updates!D13,FIND("Primary Address: ",Updates!D13)+17,(FIND("Secondary Address:",Updates!D13)-(FIND("Primary Address: ",Updates!D13)+17)))))</f>
        <v>#VALUE!</v>
      </c>
      <c r="E13" t="e">
        <f>TRIM(CLEAN(MID(Updates!D13,FIND("Secondary Address: ",Updates!D13)+19,(FIND("** PLEASE DO NOT REPLY TO THIS E-MAIL. ",Updates!D13)-(FIND("Secondary Address: ",Updates!D13)+19)))))</f>
        <v>#VALUE!</v>
      </c>
      <c r="F13" t="b">
        <f>IF(COUNT(SEARCH({"transpo.ottawa.on.ca","biblioottawalibrary.ca"},E13)),"@ottawa.ca")</f>
        <v>0</v>
      </c>
      <c r="G13" s="9" t="e">
        <f t="shared" si="0"/>
        <v>#VALUE!</v>
      </c>
      <c r="H13" t="e">
        <f>TRIM(CLEAN(MID(Updates!D13,FIND("E-mail Address: ",Updates!D13)+16,(FIND("The employee",Updates!D13)-(FIND("E-mail Address: ",Updates!D13)+16)))))</f>
        <v>#VALUE!</v>
      </c>
      <c r="I13" t="e">
        <f>TRIM(CLEAN(MID(Updates!D13,FIND("Account Password: ",Updates!D13)+18,(FIND("NETWORK ACCOUNTS",Updates!D13)-(FIND("Account Password:",Updates!D13)+18)))))</f>
        <v>#VALUE!</v>
      </c>
      <c r="J13" t="e">
        <f>TRIM(CLEAN(MID(Updates!D13,FIND("Password: ",Updates!D13)+10,(FIND("E-mail",Updates!D13)-(FIND("Password:",Updates!D13)+12)))))</f>
        <v>#VALUE!</v>
      </c>
      <c r="K13" t="e">
        <f>TRIM(CLEAN(MID(Updates!D13,FIND("Account to clone: ",Updates!D13)+18,(FIND("Position",Updates!D13)-(FIND("Account to clone: ",Updates!D13)+18)))))</f>
        <v>#VALUE!</v>
      </c>
      <c r="L13" t="e">
        <f>TRIM(CLEAN(MID(Updates!D13,FIND("Clone permissions of another account: ",Updates!D13)+38,(FIND("Email required:",Updates!D13)-(FIND("Clone permissions of another account: ",Updates!D13)+38)))))</f>
        <v>#VALUE!</v>
      </c>
      <c r="M13" t="e">
        <f t="shared" si="1"/>
        <v>#VALUE!</v>
      </c>
      <c r="N13" t="e">
        <f>TRIM(CLEAN(MID(Updates!D13,FIND("First Name: ",Updates!D13)+12,(FIND("Middle Name: ",Updates!D13)-(FIND("First Name: ",Updates!D13)+12)))))</f>
        <v>#VALUE!</v>
      </c>
      <c r="O13" t="e">
        <f>TRIM(CLEAN(MID(Updates!E13,FIND("Last Name: ",Updates!E13)+11,(FIND("Middle Initial:",Updates!E13)-(FIND("Last Name: ",Updates!E13)+11)))))</f>
        <v>#VALUE!</v>
      </c>
      <c r="P13" t="e">
        <f>TRIM(CLEAN(MID(Updates!D13,FIND("Middle Initial: ",Updates!D13)+16,(FIND("Department: ",Updates!D13)-(FIND("Middle Initial: ",Updates!D13)+16)))))</f>
        <v>#VALUE!</v>
      </c>
      <c r="Q13" t="e">
        <f t="shared" si="2"/>
        <v>#VALUE!</v>
      </c>
      <c r="R13" t="e">
        <f t="shared" si="3"/>
        <v>#VALUE!</v>
      </c>
      <c r="S13" t="e">
        <f t="shared" si="4"/>
        <v>#VALUE!</v>
      </c>
      <c r="T13" s="14" t="e">
        <f t="shared" si="5"/>
        <v>#VALUE!</v>
      </c>
      <c r="U13" t="e">
        <f t="shared" si="6"/>
        <v>#VALUE!</v>
      </c>
      <c r="V13" t="e">
        <f t="shared" si="7"/>
        <v>#VALUE!</v>
      </c>
      <c r="W13" s="8" t="e">
        <f>TRIM(CLEAN(MID(Updates!D13,FIND("Branch: ",Updates!D13)+8,(FIND("Division",Updates!D13)-(FIND("Branch: ",Updates!D13)+8)))))</f>
        <v>#VALUE!</v>
      </c>
      <c r="X13" s="8" t="e">
        <f>TRIM(CLEAN(MID(Updates!D13,FIND("Pooled Position: ",Updates!D13)+17,(FIND("Are the",Updates!D13)-(FIND("Pooled Position: ",Updates!D13)+17)))))</f>
        <v>#VALUE!</v>
      </c>
      <c r="Y13" t="e">
        <f>TRIM(CLEAN(MID(Updates!D13,FIND("Employee Name: ",Updates!D13)+15,(FIND("Job Title",Updates!D13)-(FIND("Employee Name: ",Updates!D13)+15)))))</f>
        <v>#VALUE!</v>
      </c>
      <c r="Z13" s="9" t="e">
        <f t="shared" si="8"/>
        <v>#VALUE!</v>
      </c>
      <c r="AA13" t="e">
        <f t="shared" si="9"/>
        <v>#VALUE!</v>
      </c>
      <c r="AB13" t="e">
        <f t="shared" si="10"/>
        <v>#VALUE!</v>
      </c>
      <c r="AC13" t="e">
        <f t="shared" si="11"/>
        <v>#VALUE!</v>
      </c>
      <c r="AD13" t="e">
        <f>TRIM(CLEAN(MID(Updates!D13,FIND("Account to clone: ",Updates!D13)+18,(FIND("Position",Updates!D13)-(FIND("Account to clone: ",Updates!D13)+18)))))</f>
        <v>#VALUE!</v>
      </c>
      <c r="AE13" t="str">
        <f t="shared" si="12"/>
        <v/>
      </c>
      <c r="AF13" t="str">
        <f t="shared" si="13"/>
        <v>No</v>
      </c>
      <c r="AG13" t="e">
        <f>TRIM(CLEAN(MID(Updates!D13,FIND("Home Share (H:\ drive) required: ",Updates!D13)+33,(FIND("Group Share (S:\ drive) required: ",Updates!D13)-(FIND("Home Share (H:\ drive) required: ",Updates!D13)+33)))))</f>
        <v>#VALUE!</v>
      </c>
      <c r="AH13" t="str">
        <f t="shared" si="14"/>
        <v>No</v>
      </c>
      <c r="AI13" t="e">
        <f>TRIM(CLEAN(MID(Updates!D13,FIND("S Drive Path: ",Updates!D13)+14,(FIND("Position",Updates!D13)-(FIND("S Drive Path: ",Updates!D13)+14)))))</f>
        <v>#VALUE!</v>
      </c>
      <c r="AJ13" t="e">
        <f>("USR\"&amp;Updates!N13)</f>
        <v>#VALUE!</v>
      </c>
      <c r="AK13" t="e">
        <f>Updates!N13&amp;"$"</f>
        <v>#VALUE!</v>
      </c>
      <c r="AL13" s="11">
        <f t="shared" ca="1" si="15"/>
        <v>19</v>
      </c>
      <c r="AM13" s="6" t="str">
        <f ca="1">LOOKUP(AL13,AN2:AN21,AO2:AO21)</f>
        <v>DC4MDB09</v>
      </c>
      <c r="AN13">
        <v>12</v>
      </c>
      <c r="AO13" t="s">
        <v>81</v>
      </c>
    </row>
    <row r="14" spans="1:41" ht="12" customHeight="1">
      <c r="A14" s="13" t="e">
        <f>LOOKUP(99^99,--("0"&amp;MID(Updates!N14,MIN(SEARCH({0,1,2,3,4,5,6,7,8,9},Updates!N14&amp;"0123456789")),ROW($A$1:$A$10000))))</f>
        <v>#N/A</v>
      </c>
      <c r="B14" s="6" t="e">
        <f>TRIM(CLEAN(MID(Updates!D14,FIND("Network User Id: ",Updates!D14)+17,(FIND("E-MAIL ACCOUNTS",Updates!D14)-(FIND("Network User Id:",Updates!D14)+17)))))</f>
        <v>#VALUE!</v>
      </c>
      <c r="C14" s="6" t="e">
        <f>TRIM(CLEAN(MID(Updates!D14,FIND("Logon ID: ",Updates!D14)+10,(FIND("Password:",Updates!D14)-(FIND("Logon ID:",Updates!D14)+10)))))</f>
        <v>#VALUE!</v>
      </c>
      <c r="D14" t="e">
        <f>TRIM(CLEAN(MID(Updates!D14,FIND("Primary Address: ",Updates!D14)+17,(FIND("Secondary Address:",Updates!D14)-(FIND("Primary Address: ",Updates!D14)+17)))))</f>
        <v>#VALUE!</v>
      </c>
      <c r="E14" t="e">
        <f>TRIM(CLEAN(MID(Updates!D14,FIND("Secondary Address: ",Updates!D14)+19,(FIND("** PLEASE DO NOT REPLY TO THIS E-MAIL. ",Updates!D14)-(FIND("Secondary Address: ",Updates!D14)+19)))))</f>
        <v>#VALUE!</v>
      </c>
      <c r="F14" t="b">
        <f>IF(COUNT(SEARCH({"transpo.ottawa.on.ca","biblioottawalibrary.ca"},E14)),"@ottawa.ca")</f>
        <v>0</v>
      </c>
      <c r="G14" s="9" t="e">
        <f t="shared" si="0"/>
        <v>#VALUE!</v>
      </c>
      <c r="H14" t="e">
        <f>TRIM(CLEAN(MID(Updates!D14,FIND("E-mail Address: ",Updates!D14)+16,(FIND("The employee",Updates!D14)-(FIND("E-mail Address: ",Updates!D14)+16)))))</f>
        <v>#VALUE!</v>
      </c>
      <c r="I14" t="e">
        <f>TRIM(CLEAN(MID(Updates!D14,FIND("Account Password: ",Updates!D14)+18,(FIND("NETWORK ACCOUNTS",Updates!D14)-(FIND("Account Password:",Updates!D14)+18)))))</f>
        <v>#VALUE!</v>
      </c>
      <c r="J14" t="e">
        <f>TRIM(CLEAN(MID(Updates!D14,FIND("Password: ",Updates!D14)+10,(FIND("E-mail",Updates!D14)-(FIND("Password:",Updates!D14)+12)))))</f>
        <v>#VALUE!</v>
      </c>
      <c r="K14" t="e">
        <f>TRIM(CLEAN(MID(Updates!D14,FIND("Account to clone: ",Updates!D14)+18,(FIND("Position",Updates!D14)-(FIND("Account to clone: ",Updates!D14)+18)))))</f>
        <v>#VALUE!</v>
      </c>
      <c r="L14" t="e">
        <f>TRIM(CLEAN(MID(Updates!D14,FIND("Clone permissions of another account: ",Updates!D14)+38,(FIND("Email required:",Updates!D14)-(FIND("Clone permissions of another account: ",Updates!D14)+38)))))</f>
        <v>#VALUE!</v>
      </c>
      <c r="M14" t="e">
        <f t="shared" si="1"/>
        <v>#VALUE!</v>
      </c>
      <c r="N14" t="e">
        <f>TRIM(CLEAN(MID(Updates!D14,FIND("First Name: ",Updates!D14)+12,(FIND("Middle Name: ",Updates!D14)-(FIND("First Name: ",Updates!D14)+12)))))</f>
        <v>#VALUE!</v>
      </c>
      <c r="O14" t="e">
        <f>TRIM(CLEAN(MID(Updates!E14,FIND("Last Name: ",Updates!E14)+11,(FIND("Middle Initial:",Updates!E14)-(FIND("Last Name: ",Updates!E14)+11)))))</f>
        <v>#VALUE!</v>
      </c>
      <c r="P14" t="e">
        <f>TRIM(CLEAN(MID(Updates!D14,FIND("Middle Initial: ",Updates!D14)+16,(FIND("Department: ",Updates!D14)-(FIND("Middle Initial: ",Updates!D14)+16)))))</f>
        <v>#VALUE!</v>
      </c>
      <c r="Q14" t="e">
        <f t="shared" si="2"/>
        <v>#VALUE!</v>
      </c>
      <c r="R14" t="e">
        <f t="shared" si="3"/>
        <v>#VALUE!</v>
      </c>
      <c r="S14" t="e">
        <f t="shared" si="4"/>
        <v>#VALUE!</v>
      </c>
      <c r="T14" s="14" t="e">
        <f t="shared" si="5"/>
        <v>#VALUE!</v>
      </c>
      <c r="U14" t="e">
        <f t="shared" si="6"/>
        <v>#VALUE!</v>
      </c>
      <c r="V14" t="e">
        <f t="shared" si="7"/>
        <v>#VALUE!</v>
      </c>
      <c r="W14" s="8" t="e">
        <f>TRIM(CLEAN(MID(Updates!D14,FIND("Branch: ",Updates!D14)+8,(FIND("Division",Updates!D14)-(FIND("Branch: ",Updates!D14)+8)))))</f>
        <v>#VALUE!</v>
      </c>
      <c r="X14" s="8" t="e">
        <f>TRIM(CLEAN(MID(Updates!D14,FIND("Pooled Position: ",Updates!D14)+17,(FIND("Are the",Updates!D14)-(FIND("Pooled Position: ",Updates!D14)+17)))))</f>
        <v>#VALUE!</v>
      </c>
      <c r="Y14" t="e">
        <f>TRIM(CLEAN(MID(Updates!D14,FIND("Employee Name: ",Updates!D14)+15,(FIND("Job Title",Updates!D14)-(FIND("Employee Name: ",Updates!D14)+15)))))</f>
        <v>#VALUE!</v>
      </c>
      <c r="Z14" s="9" t="e">
        <f t="shared" si="8"/>
        <v>#VALUE!</v>
      </c>
      <c r="AA14" t="e">
        <f t="shared" si="9"/>
        <v>#VALUE!</v>
      </c>
      <c r="AB14" t="e">
        <f t="shared" si="10"/>
        <v>#VALUE!</v>
      </c>
      <c r="AC14" t="e">
        <f t="shared" si="11"/>
        <v>#VALUE!</v>
      </c>
      <c r="AD14" t="e">
        <f>TRIM(CLEAN(MID(Updates!D14,FIND("Account to clone: ",Updates!D14)+18,(FIND("Position",Updates!D14)-(FIND("Account to clone: ",Updates!D14)+18)))))</f>
        <v>#VALUE!</v>
      </c>
      <c r="AE14" t="str">
        <f t="shared" si="12"/>
        <v/>
      </c>
      <c r="AF14" t="str">
        <f t="shared" si="13"/>
        <v>No</v>
      </c>
      <c r="AG14" t="e">
        <f>TRIM(CLEAN(MID(Updates!D14,FIND("Home Share (H:\ drive) required: ",Updates!D14)+33,(FIND("Group Share (S:\ drive) required: ",Updates!D14)-(FIND("Home Share (H:\ drive) required: ",Updates!D14)+33)))))</f>
        <v>#VALUE!</v>
      </c>
      <c r="AH14" t="str">
        <f t="shared" si="14"/>
        <v>No</v>
      </c>
      <c r="AI14" t="e">
        <f>TRIM(CLEAN(MID(Updates!D14,FIND("S Drive Path: ",Updates!D14)+14,(FIND("Position",Updates!D14)-(FIND("S Drive Path: ",Updates!D14)+14)))))</f>
        <v>#VALUE!</v>
      </c>
      <c r="AJ14" t="e">
        <f>("USR\"&amp;Updates!N14)</f>
        <v>#VALUE!</v>
      </c>
      <c r="AK14" t="e">
        <f>Updates!N14&amp;"$"</f>
        <v>#VALUE!</v>
      </c>
      <c r="AL14" s="11">
        <f t="shared" ca="1" si="15"/>
        <v>11</v>
      </c>
      <c r="AM14" s="6" t="str">
        <f ca="1">LOOKUP(AL14,AN2:AN21,AO2:AO21)</f>
        <v>DC4MDB01</v>
      </c>
      <c r="AN14">
        <v>13</v>
      </c>
      <c r="AO14" t="s">
        <v>82</v>
      </c>
    </row>
    <row r="15" spans="1:41" ht="12" customHeight="1">
      <c r="A15" s="13" t="e">
        <f>LOOKUP(99^99,--("0"&amp;MID(Updates!N15,MIN(SEARCH({0,1,2,3,4,5,6,7,8,9},Updates!N15&amp;"0123456789")),ROW($A$1:$A$10000))))</f>
        <v>#N/A</v>
      </c>
      <c r="B15" s="6" t="e">
        <f>TRIM(CLEAN(MID(Updates!D15,FIND("Network User Id: ",Updates!D15)+17,(FIND("E-MAIL ACCOUNTS",Updates!D15)-(FIND("Network User Id:",Updates!D15)+17)))))</f>
        <v>#VALUE!</v>
      </c>
      <c r="C15" s="6" t="e">
        <f>TRIM(CLEAN(MID(Updates!D15,FIND("Logon ID: ",Updates!D15)+10,(FIND("Password:",Updates!D15)-(FIND("Logon ID:",Updates!D15)+10)))))</f>
        <v>#VALUE!</v>
      </c>
      <c r="D15" t="e">
        <f>TRIM(CLEAN(MID(Updates!D15,FIND("Primary Address: ",Updates!D15)+17,(FIND("Secondary Address:",Updates!D15)-(FIND("Primary Address: ",Updates!D15)+17)))))</f>
        <v>#VALUE!</v>
      </c>
      <c r="E15" t="e">
        <f>TRIM(CLEAN(MID(Updates!D15,FIND("Secondary Address: ",Updates!D15)+19,(FIND("** PLEASE DO NOT REPLY TO THIS E-MAIL. ",Updates!D15)-(FIND("Secondary Address: ",Updates!D15)+19)))))</f>
        <v>#VALUE!</v>
      </c>
      <c r="F15" t="b">
        <f>IF(COUNT(SEARCH({"transpo.ottawa.on.ca","biblioottawalibrary.ca"},E15)),"@ottawa.ca")</f>
        <v>0</v>
      </c>
      <c r="G15" s="9" t="e">
        <f t="shared" si="0"/>
        <v>#VALUE!</v>
      </c>
      <c r="H15" t="e">
        <f>TRIM(CLEAN(MID(Updates!D15,FIND("E-mail Address: ",Updates!D15)+16,(FIND("The employee",Updates!D15)-(FIND("E-mail Address: ",Updates!D15)+16)))))</f>
        <v>#VALUE!</v>
      </c>
      <c r="I15" t="e">
        <f>TRIM(CLEAN(MID(Updates!D15,FIND("Account Password: ",Updates!D15)+18,(FIND("NETWORK ACCOUNTS",Updates!D15)-(FIND("Account Password:",Updates!D15)+18)))))</f>
        <v>#VALUE!</v>
      </c>
      <c r="J15" t="e">
        <f>TRIM(CLEAN(MID(Updates!D15,FIND("Password: ",Updates!D15)+10,(FIND("E-mail",Updates!D15)-(FIND("Password:",Updates!D15)+12)))))</f>
        <v>#VALUE!</v>
      </c>
      <c r="K15" t="e">
        <f>TRIM(CLEAN(MID(Updates!D15,FIND("Account to clone: ",Updates!D15)+18,(FIND("Position",Updates!D15)-(FIND("Account to clone: ",Updates!D15)+18)))))</f>
        <v>#VALUE!</v>
      </c>
      <c r="L15" t="e">
        <f>TRIM(CLEAN(MID(Updates!D15,FIND("Clone permissions of another account: ",Updates!D15)+38,(FIND("Email required:",Updates!D15)-(FIND("Clone permissions of another account: ",Updates!D15)+38)))))</f>
        <v>#VALUE!</v>
      </c>
      <c r="M15" t="e">
        <f t="shared" si="1"/>
        <v>#VALUE!</v>
      </c>
      <c r="N15" t="e">
        <f>TRIM(CLEAN(MID(Updates!D15,FIND("First Name: ",Updates!D15)+12,(FIND("Middle Name: ",Updates!D15)-(FIND("First Name: ",Updates!D15)+12)))))</f>
        <v>#VALUE!</v>
      </c>
      <c r="O15" t="e">
        <f>TRIM(CLEAN(MID(Updates!E15,FIND("Last Name: ",Updates!E15)+11,(FIND("Middle Initial:",Updates!E15)-(FIND("Last Name: ",Updates!E15)+11)))))</f>
        <v>#VALUE!</v>
      </c>
      <c r="P15" t="e">
        <f>TRIM(CLEAN(MID(Updates!D15,FIND("Middle Initial: ",Updates!D15)+16,(FIND("Department: ",Updates!D15)-(FIND("Middle Initial: ",Updates!D15)+16)))))</f>
        <v>#VALUE!</v>
      </c>
      <c r="Q15" t="e">
        <f t="shared" si="2"/>
        <v>#VALUE!</v>
      </c>
      <c r="R15" t="e">
        <f t="shared" si="3"/>
        <v>#VALUE!</v>
      </c>
      <c r="S15" t="e">
        <f t="shared" si="4"/>
        <v>#VALUE!</v>
      </c>
      <c r="T15" s="14" t="e">
        <f t="shared" si="5"/>
        <v>#VALUE!</v>
      </c>
      <c r="U15" t="e">
        <f t="shared" si="6"/>
        <v>#VALUE!</v>
      </c>
      <c r="V15" t="e">
        <f t="shared" si="7"/>
        <v>#VALUE!</v>
      </c>
      <c r="W15" s="8" t="e">
        <f>TRIM(CLEAN(MID(Updates!D15,FIND("Branch: ",Updates!D15)+8,(FIND("Division",Updates!D15)-(FIND("Branch: ",Updates!D15)+8)))))</f>
        <v>#VALUE!</v>
      </c>
      <c r="X15" s="8" t="e">
        <f>TRIM(CLEAN(MID(Updates!D15,FIND("Pooled Position: ",Updates!D15)+17,(FIND("Are the",Updates!D15)-(FIND("Pooled Position: ",Updates!D15)+17)))))</f>
        <v>#VALUE!</v>
      </c>
      <c r="Y15" t="e">
        <f>TRIM(CLEAN(MID(Updates!D15,FIND("Employee Name: ",Updates!D15)+15,(FIND("Job Title",Updates!D15)-(FIND("Employee Name: ",Updates!D15)+15)))))</f>
        <v>#VALUE!</v>
      </c>
      <c r="Z15" s="9" t="e">
        <f t="shared" si="8"/>
        <v>#VALUE!</v>
      </c>
      <c r="AA15" t="e">
        <f t="shared" si="9"/>
        <v>#VALUE!</v>
      </c>
      <c r="AB15" t="e">
        <f t="shared" si="10"/>
        <v>#VALUE!</v>
      </c>
      <c r="AC15" t="e">
        <f t="shared" si="11"/>
        <v>#VALUE!</v>
      </c>
      <c r="AD15" t="e">
        <f>TRIM(CLEAN(MID(Updates!D15,FIND("Account to clone: ",Updates!D15)+18,(FIND("Position",Updates!D15)-(FIND("Account to clone: ",Updates!D15)+18)))))</f>
        <v>#VALUE!</v>
      </c>
      <c r="AE15" t="str">
        <f t="shared" si="12"/>
        <v/>
      </c>
      <c r="AF15" t="str">
        <f t="shared" si="13"/>
        <v>No</v>
      </c>
      <c r="AG15" t="e">
        <f>TRIM(CLEAN(MID(Updates!D15,FIND("Home Share (H:\ drive) required: ",Updates!D15)+33,(FIND("Group Share (S:\ drive) required: ",Updates!D15)-(FIND("Home Share (H:\ drive) required: ",Updates!D15)+33)))))</f>
        <v>#VALUE!</v>
      </c>
      <c r="AH15" t="str">
        <f t="shared" si="14"/>
        <v>No</v>
      </c>
      <c r="AI15" t="e">
        <f>TRIM(CLEAN(MID(Updates!D15,FIND("S Drive Path: ",Updates!D15)+14,(FIND("Position",Updates!D15)-(FIND("S Drive Path: ",Updates!D15)+14)))))</f>
        <v>#VALUE!</v>
      </c>
      <c r="AJ15" t="e">
        <f>("USR\"&amp;Updates!N15)</f>
        <v>#VALUE!</v>
      </c>
      <c r="AK15" t="e">
        <f>Updates!N15&amp;"$"</f>
        <v>#VALUE!</v>
      </c>
      <c r="AL15" s="11">
        <f t="shared" ca="1" si="15"/>
        <v>19</v>
      </c>
      <c r="AM15" s="6" t="str">
        <f ca="1">LOOKUP(AL15,AN2:AN21,AO2:AO21)</f>
        <v>DC4MDB09</v>
      </c>
      <c r="AN15">
        <v>14</v>
      </c>
      <c r="AO15" t="s">
        <v>83</v>
      </c>
    </row>
    <row r="16" spans="1:41" ht="12" customHeight="1">
      <c r="A16" s="13" t="e">
        <f>LOOKUP(99^99,--("0"&amp;MID(Updates!N16,MIN(SEARCH({0,1,2,3,4,5,6,7,8,9},Updates!N16&amp;"0123456789")),ROW($A$1:$A$10000))))</f>
        <v>#N/A</v>
      </c>
      <c r="B16" s="6" t="e">
        <f>TRIM(CLEAN(MID(Updates!D16,FIND("Network User Id: ",Updates!D16)+17,(FIND("E-MAIL ACCOUNTS",Updates!D16)-(FIND("Network User Id:",Updates!D16)+17)))))</f>
        <v>#VALUE!</v>
      </c>
      <c r="C16" s="6" t="e">
        <f>TRIM(CLEAN(MID(Updates!D16,FIND("Logon ID: ",Updates!D16)+10,(FIND("Password:",Updates!D16)-(FIND("Logon ID:",Updates!D16)+10)))))</f>
        <v>#VALUE!</v>
      </c>
      <c r="D16" t="e">
        <f>TRIM(CLEAN(MID(Updates!D16,FIND("Primary Address: ",Updates!D16)+17,(FIND("Secondary Address:",Updates!D16)-(FIND("Primary Address: ",Updates!D16)+17)))))</f>
        <v>#VALUE!</v>
      </c>
      <c r="E16" t="e">
        <f>TRIM(CLEAN(MID(Updates!D16,FIND("Secondary Address: ",Updates!D16)+19,(FIND("** PLEASE DO NOT REPLY TO THIS E-MAIL. ",Updates!D16)-(FIND("Secondary Address: ",Updates!D16)+19)))))</f>
        <v>#VALUE!</v>
      </c>
      <c r="F16" t="b">
        <f>IF(COUNT(SEARCH({"transpo.ottawa.on.ca","biblioottawalibrary.ca"},E16)),"@ottawa.ca")</f>
        <v>0</v>
      </c>
      <c r="G16" s="9" t="e">
        <f t="shared" si="0"/>
        <v>#VALUE!</v>
      </c>
      <c r="H16" t="e">
        <f>TRIM(CLEAN(MID(Updates!D16,FIND("E-mail Address: ",Updates!D16)+16,(FIND("The employee",Updates!D16)-(FIND("E-mail Address: ",Updates!D16)+16)))))</f>
        <v>#VALUE!</v>
      </c>
      <c r="I16" t="e">
        <f>TRIM(CLEAN(MID(Updates!D16,FIND("Account Password: ",Updates!D16)+18,(FIND("NETWORK ACCOUNTS",Updates!D16)-(FIND("Account Password:",Updates!D16)+18)))))</f>
        <v>#VALUE!</v>
      </c>
      <c r="J16" t="e">
        <f>TRIM(CLEAN(MID(Updates!D16,FIND("Password: ",Updates!D16)+10,(FIND("E-mail",Updates!D16)-(FIND("Password:",Updates!D16)+12)))))</f>
        <v>#VALUE!</v>
      </c>
      <c r="K16" t="e">
        <f>TRIM(CLEAN(MID(Updates!D16,FIND("Account to clone: ",Updates!D16)+18,(FIND("Position",Updates!D16)-(FIND("Account to clone: ",Updates!D16)+18)))))</f>
        <v>#VALUE!</v>
      </c>
      <c r="L16" t="e">
        <f>TRIM(CLEAN(MID(Updates!D16,FIND("Clone permissions of another account: ",Updates!D16)+38,(FIND("Email required:",Updates!D16)-(FIND("Clone permissions of another account: ",Updates!D16)+38)))))</f>
        <v>#VALUE!</v>
      </c>
      <c r="M16" t="e">
        <f t="shared" si="1"/>
        <v>#VALUE!</v>
      </c>
      <c r="N16" t="e">
        <f>TRIM(CLEAN(MID(Updates!D16,FIND("First Name: ",Updates!D16)+12,(FIND("Middle Name: ",Updates!D16)-(FIND("First Name: ",Updates!D16)+12)))))</f>
        <v>#VALUE!</v>
      </c>
      <c r="O16" t="e">
        <f>TRIM(CLEAN(MID(Updates!E16,FIND("Last Name: ",Updates!E16)+11,(FIND("Middle Initial:",Updates!E16)-(FIND("Last Name: ",Updates!E16)+11)))))</f>
        <v>#VALUE!</v>
      </c>
      <c r="P16" t="e">
        <f>TRIM(CLEAN(MID(Updates!D16,FIND("Middle Initial: ",Updates!D16)+16,(FIND("Department: ",Updates!D16)-(FIND("Middle Initial: ",Updates!D16)+16)))))</f>
        <v>#VALUE!</v>
      </c>
      <c r="Q16" t="e">
        <f t="shared" si="2"/>
        <v>#VALUE!</v>
      </c>
      <c r="R16" t="e">
        <f t="shared" si="3"/>
        <v>#VALUE!</v>
      </c>
      <c r="S16" t="e">
        <f t="shared" si="4"/>
        <v>#VALUE!</v>
      </c>
      <c r="T16" s="14" t="e">
        <f t="shared" si="5"/>
        <v>#VALUE!</v>
      </c>
      <c r="U16" t="e">
        <f t="shared" si="6"/>
        <v>#VALUE!</v>
      </c>
      <c r="V16" t="e">
        <f t="shared" si="7"/>
        <v>#VALUE!</v>
      </c>
      <c r="W16" s="8" t="e">
        <f>TRIM(CLEAN(MID(Updates!D16,FIND("Branch: ",Updates!D16)+8,(FIND("Division",Updates!D16)-(FIND("Branch: ",Updates!D16)+8)))))</f>
        <v>#VALUE!</v>
      </c>
      <c r="X16" s="8" t="e">
        <f>TRIM(CLEAN(MID(Updates!D16,FIND("Pooled Position: ",Updates!D16)+17,(FIND("Are the",Updates!D16)-(FIND("Pooled Position: ",Updates!D16)+17)))))</f>
        <v>#VALUE!</v>
      </c>
      <c r="Y16" t="e">
        <f>TRIM(CLEAN(MID(Updates!D16,FIND("Employee Name: ",Updates!D16)+15,(FIND("Job Title",Updates!D16)-(FIND("Employee Name: ",Updates!D16)+15)))))</f>
        <v>#VALUE!</v>
      </c>
      <c r="Z16" s="9" t="e">
        <f t="shared" si="8"/>
        <v>#VALUE!</v>
      </c>
      <c r="AA16" t="e">
        <f t="shared" si="9"/>
        <v>#VALUE!</v>
      </c>
      <c r="AB16" t="e">
        <f t="shared" si="10"/>
        <v>#VALUE!</v>
      </c>
      <c r="AC16" t="e">
        <f t="shared" si="11"/>
        <v>#VALUE!</v>
      </c>
      <c r="AD16" t="e">
        <f>TRIM(CLEAN(MID(Updates!D16,FIND("Account to clone: ",Updates!D16)+18,(FIND("Position",Updates!D16)-(FIND("Account to clone: ",Updates!D16)+18)))))</f>
        <v>#VALUE!</v>
      </c>
      <c r="AE16" t="str">
        <f t="shared" si="12"/>
        <v/>
      </c>
      <c r="AF16" t="str">
        <f t="shared" si="13"/>
        <v>No</v>
      </c>
      <c r="AG16" t="e">
        <f>TRIM(CLEAN(MID(Updates!D16,FIND("Home Share (H:\ drive) required: ",Updates!D16)+33,(FIND("Group Share (S:\ drive) required: ",Updates!D16)-(FIND("Home Share (H:\ drive) required: ",Updates!D16)+33)))))</f>
        <v>#VALUE!</v>
      </c>
      <c r="AH16" t="str">
        <f t="shared" si="14"/>
        <v>No</v>
      </c>
      <c r="AI16" t="e">
        <f>TRIM(CLEAN(MID(Updates!D16,FIND("S Drive Path: ",Updates!D16)+14,(FIND("Position",Updates!D16)-(FIND("S Drive Path: ",Updates!D16)+14)))))</f>
        <v>#VALUE!</v>
      </c>
      <c r="AJ16" t="e">
        <f>("USR\"&amp;Updates!N16)</f>
        <v>#VALUE!</v>
      </c>
      <c r="AK16" t="e">
        <f>Updates!N16&amp;"$"</f>
        <v>#VALUE!</v>
      </c>
      <c r="AL16" s="11">
        <f t="shared" ca="1" si="15"/>
        <v>1</v>
      </c>
      <c r="AM16" s="6" t="str">
        <f ca="1">LOOKUP(AL16,AN2:AN21,AO2:AO21)</f>
        <v>DC1MDB01</v>
      </c>
      <c r="AN16">
        <v>15</v>
      </c>
      <c r="AO16" t="s">
        <v>84</v>
      </c>
    </row>
    <row r="17" spans="1:41" ht="12" customHeight="1">
      <c r="A17" s="13" t="e">
        <f>LOOKUP(99^99,--("0"&amp;MID(Updates!N17,MIN(SEARCH({0,1,2,3,4,5,6,7,8,9},Updates!N17&amp;"0123456789")),ROW($A$1:$A$10000))))</f>
        <v>#N/A</v>
      </c>
      <c r="B17" s="6" t="e">
        <f>TRIM(CLEAN(MID(Updates!D17,FIND("Network User Id: ",Updates!D17)+17,(FIND("E-MAIL ACCOUNTS",Updates!D17)-(FIND("Network User Id:",Updates!D17)+17)))))</f>
        <v>#VALUE!</v>
      </c>
      <c r="C17" s="6" t="e">
        <f>TRIM(CLEAN(MID(Updates!D17,FIND("Logon ID: ",Updates!D17)+10,(FIND("Password:",Updates!D17)-(FIND("Logon ID:",Updates!D17)+10)))))</f>
        <v>#VALUE!</v>
      </c>
      <c r="D17" t="e">
        <f>TRIM(CLEAN(MID(Updates!D17,FIND("Primary Address: ",Updates!D17)+17,(FIND("Secondary Address:",Updates!D17)-(FIND("Primary Address: ",Updates!D17)+17)))))</f>
        <v>#VALUE!</v>
      </c>
      <c r="E17" t="e">
        <f>TRIM(CLEAN(MID(Updates!D17,FIND("Secondary Address: ",Updates!D17)+19,(FIND("** PLEASE DO NOT REPLY TO THIS E-MAIL. ",Updates!D17)-(FIND("Secondary Address: ",Updates!D17)+19)))))</f>
        <v>#VALUE!</v>
      </c>
      <c r="F17" t="b">
        <f>IF(COUNT(SEARCH({"transpo.ottawa.on.ca","biblioottawalibrary.ca"},E17)),"@ottawa.ca")</f>
        <v>0</v>
      </c>
      <c r="G17" s="9" t="e">
        <f t="shared" si="0"/>
        <v>#VALUE!</v>
      </c>
      <c r="H17" t="e">
        <f>TRIM(CLEAN(MID(Updates!D17,FIND("E-mail Address: ",Updates!D17)+16,(FIND("The employee",Updates!D17)-(FIND("E-mail Address: ",Updates!D17)+16)))))</f>
        <v>#VALUE!</v>
      </c>
      <c r="I17" t="e">
        <f>TRIM(CLEAN(MID(Updates!D17,FIND("Account Password: ",Updates!D17)+18,(FIND("NETWORK ACCOUNTS",Updates!D17)-(FIND("Account Password:",Updates!D17)+18)))))</f>
        <v>#VALUE!</v>
      </c>
      <c r="J17" t="e">
        <f>TRIM(CLEAN(MID(Updates!D17,FIND("Password: ",Updates!D17)+10,(FIND("E-mail",Updates!D17)-(FIND("Password:",Updates!D17)+12)))))</f>
        <v>#VALUE!</v>
      </c>
      <c r="K17" t="e">
        <f>TRIM(CLEAN(MID(Updates!D17,FIND("Account to clone: ",Updates!D17)+18,(FIND("Position",Updates!D17)-(FIND("Account to clone: ",Updates!D17)+18)))))</f>
        <v>#VALUE!</v>
      </c>
      <c r="L17" t="e">
        <f>TRIM(CLEAN(MID(Updates!D17,FIND("Clone permissions of another account: ",Updates!D17)+38,(FIND("Email required:",Updates!D17)-(FIND("Clone permissions of another account: ",Updates!D17)+38)))))</f>
        <v>#VALUE!</v>
      </c>
      <c r="M17" t="e">
        <f t="shared" si="1"/>
        <v>#VALUE!</v>
      </c>
      <c r="N17" t="e">
        <f>TRIM(CLEAN(MID(Updates!D17,FIND("First Name: ",Updates!D17)+12,(FIND("Middle Name: ",Updates!D17)-(FIND("First Name: ",Updates!D17)+12)))))</f>
        <v>#VALUE!</v>
      </c>
      <c r="O17" t="e">
        <f>TRIM(CLEAN(MID(Updates!E17,FIND("Last Name: ",Updates!E17)+11,(FIND("Middle Initial:",Updates!E17)-(FIND("Last Name: ",Updates!E17)+11)))))</f>
        <v>#VALUE!</v>
      </c>
      <c r="P17" t="e">
        <f>TRIM(CLEAN(MID(Updates!D17,FIND("Middle Initial: ",Updates!D17)+16,(FIND("Department: ",Updates!D17)-(FIND("Middle Initial: ",Updates!D17)+16)))))</f>
        <v>#VALUE!</v>
      </c>
      <c r="Q17" t="e">
        <f t="shared" si="2"/>
        <v>#VALUE!</v>
      </c>
      <c r="R17" t="e">
        <f t="shared" si="3"/>
        <v>#VALUE!</v>
      </c>
      <c r="S17" t="e">
        <f t="shared" si="4"/>
        <v>#VALUE!</v>
      </c>
      <c r="T17" s="14" t="e">
        <f t="shared" si="5"/>
        <v>#VALUE!</v>
      </c>
      <c r="U17" t="e">
        <f t="shared" si="6"/>
        <v>#VALUE!</v>
      </c>
      <c r="V17" t="e">
        <f t="shared" si="7"/>
        <v>#VALUE!</v>
      </c>
      <c r="W17" s="8" t="e">
        <f>TRIM(CLEAN(MID(Updates!D17,FIND("Branch: ",Updates!D17)+8,(FIND("Division",Updates!D17)-(FIND("Branch: ",Updates!D17)+8)))))</f>
        <v>#VALUE!</v>
      </c>
      <c r="X17" s="8" t="e">
        <f>TRIM(CLEAN(MID(Updates!D17,FIND("Pooled Position: ",Updates!D17)+17,(FIND("Are the",Updates!D17)-(FIND("Pooled Position: ",Updates!D17)+17)))))</f>
        <v>#VALUE!</v>
      </c>
      <c r="Y17" t="e">
        <f>TRIM(CLEAN(MID(Updates!D17,FIND("Employee Name: ",Updates!D17)+15,(FIND("Job Title",Updates!D17)-(FIND("Employee Name: ",Updates!D17)+15)))))</f>
        <v>#VALUE!</v>
      </c>
      <c r="Z17" s="9" t="e">
        <f t="shared" si="8"/>
        <v>#VALUE!</v>
      </c>
      <c r="AA17" t="e">
        <f t="shared" si="9"/>
        <v>#VALUE!</v>
      </c>
      <c r="AB17" t="e">
        <f t="shared" si="10"/>
        <v>#VALUE!</v>
      </c>
      <c r="AC17" t="e">
        <f t="shared" si="11"/>
        <v>#VALUE!</v>
      </c>
      <c r="AD17" t="e">
        <f>TRIM(CLEAN(MID(Updates!D17,FIND("Account to clone: ",Updates!D17)+18,(FIND("Position",Updates!D17)-(FIND("Account to clone: ",Updates!D17)+18)))))</f>
        <v>#VALUE!</v>
      </c>
      <c r="AE17" t="str">
        <f t="shared" si="12"/>
        <v/>
      </c>
      <c r="AF17" t="str">
        <f t="shared" si="13"/>
        <v>No</v>
      </c>
      <c r="AG17" t="e">
        <f>TRIM(CLEAN(MID(Updates!D17,FIND("Home Share (H:\ drive) required: ",Updates!D17)+33,(FIND("Group Share (S:\ drive) required: ",Updates!D17)-(FIND("Home Share (H:\ drive) required: ",Updates!D17)+33)))))</f>
        <v>#VALUE!</v>
      </c>
      <c r="AH17" t="str">
        <f t="shared" si="14"/>
        <v>No</v>
      </c>
      <c r="AI17" t="e">
        <f>TRIM(CLEAN(MID(Updates!D17,FIND("S Drive Path: ",Updates!D17)+14,(FIND("Position",Updates!D17)-(FIND("S Drive Path: ",Updates!D17)+14)))))</f>
        <v>#VALUE!</v>
      </c>
      <c r="AJ17" t="e">
        <f>("USR\"&amp;Updates!N17)</f>
        <v>#VALUE!</v>
      </c>
      <c r="AK17" t="e">
        <f>Updates!N17&amp;"$"</f>
        <v>#VALUE!</v>
      </c>
      <c r="AL17" s="11">
        <f t="shared" ca="1" si="15"/>
        <v>20</v>
      </c>
      <c r="AM17" s="6" t="str">
        <f ca="1">LOOKUP(AL17,AN2:AN21,AO2:AO21)</f>
        <v>DC4MDB10</v>
      </c>
      <c r="AN17">
        <v>16</v>
      </c>
      <c r="AO17" t="s">
        <v>85</v>
      </c>
    </row>
    <row r="18" spans="1:41" ht="12" customHeight="1">
      <c r="A18" s="13" t="e">
        <f>LOOKUP(99^99,--("0"&amp;MID(Updates!N18,MIN(SEARCH({0,1,2,3,4,5,6,7,8,9},Updates!N18&amp;"0123456789")),ROW($A$1:$A$10000))))</f>
        <v>#N/A</v>
      </c>
      <c r="B18" s="6" t="e">
        <f>TRIM(CLEAN(MID(Updates!D18,FIND("Network User Id: ",Updates!D18)+17,(FIND("E-MAIL ACCOUNTS",Updates!D18)-(FIND("Network User Id:",Updates!D18)+17)))))</f>
        <v>#VALUE!</v>
      </c>
      <c r="C18" s="6" t="e">
        <f>TRIM(CLEAN(MID(Updates!D18,FIND("Logon ID: ",Updates!D18)+10,(FIND("Password:",Updates!D18)-(FIND("Logon ID:",Updates!D18)+10)))))</f>
        <v>#VALUE!</v>
      </c>
      <c r="D18" t="e">
        <f>TRIM(CLEAN(MID(Updates!D18,FIND("Primary Address: ",Updates!D18)+17,(FIND("Secondary Address:",Updates!D18)-(FIND("Primary Address: ",Updates!D18)+17)))))</f>
        <v>#VALUE!</v>
      </c>
      <c r="E18" t="e">
        <f>TRIM(CLEAN(MID(Updates!D18,FIND("Secondary Address: ",Updates!D18)+19,(FIND("** PLEASE DO NOT REPLY TO THIS E-MAIL. ",Updates!D18)-(FIND("Secondary Address: ",Updates!D18)+19)))))</f>
        <v>#VALUE!</v>
      </c>
      <c r="F18" t="b">
        <f>IF(COUNT(SEARCH({"transpo.ottawa.on.ca","biblioottawalibrary.ca"},E18)),"@ottawa.ca")</f>
        <v>0</v>
      </c>
      <c r="G18" s="9" t="e">
        <f t="shared" si="0"/>
        <v>#VALUE!</v>
      </c>
      <c r="H18" t="e">
        <f>TRIM(CLEAN(MID(Updates!D18,FIND("E-mail Address: ",Updates!D18)+16,(FIND("The employee",Updates!D18)-(FIND("E-mail Address: ",Updates!D18)+16)))))</f>
        <v>#VALUE!</v>
      </c>
      <c r="I18" t="e">
        <f>TRIM(CLEAN(MID(Updates!D18,FIND("Account Password: ",Updates!D18)+18,(FIND("NETWORK ACCOUNTS",Updates!D18)-(FIND("Account Password:",Updates!D18)+18)))))</f>
        <v>#VALUE!</v>
      </c>
      <c r="J18" t="e">
        <f>TRIM(CLEAN(MID(Updates!D18,FIND("Password: ",Updates!D18)+10,(FIND("E-mail",Updates!D18)-(FIND("Password:",Updates!D18)+12)))))</f>
        <v>#VALUE!</v>
      </c>
      <c r="K18" t="e">
        <f>TRIM(CLEAN(MID(Updates!D18,FIND("Account to clone: ",Updates!D18)+18,(FIND("Position",Updates!D18)-(FIND("Account to clone: ",Updates!D18)+18)))))</f>
        <v>#VALUE!</v>
      </c>
      <c r="L18" t="e">
        <f>TRIM(CLEAN(MID(Updates!D18,FIND("Clone permissions of another account: ",Updates!D18)+38,(FIND("Email required:",Updates!D18)-(FIND("Clone permissions of another account: ",Updates!D18)+38)))))</f>
        <v>#VALUE!</v>
      </c>
      <c r="M18" t="e">
        <f t="shared" si="1"/>
        <v>#VALUE!</v>
      </c>
      <c r="N18" t="e">
        <f>TRIM(CLEAN(MID(Updates!D18,FIND("First Name: ",Updates!D18)+12,(FIND("Middle Name: ",Updates!D18)-(FIND("First Name: ",Updates!D18)+12)))))</f>
        <v>#VALUE!</v>
      </c>
      <c r="O18" t="e">
        <f>TRIM(CLEAN(MID(Updates!E18,FIND("Last Name: ",Updates!E18)+11,(FIND("Middle Initial:",Updates!E18)-(FIND("Last Name: ",Updates!E18)+11)))))</f>
        <v>#VALUE!</v>
      </c>
      <c r="P18" t="e">
        <f>TRIM(CLEAN(MID(Updates!D18,FIND("Middle Initial: ",Updates!D18)+16,(FIND("Department: ",Updates!D18)-(FIND("Middle Initial: ",Updates!D18)+16)))))</f>
        <v>#VALUE!</v>
      </c>
      <c r="Q18" t="e">
        <f t="shared" si="2"/>
        <v>#VALUE!</v>
      </c>
      <c r="R18" t="e">
        <f t="shared" si="3"/>
        <v>#VALUE!</v>
      </c>
      <c r="S18" t="e">
        <f t="shared" si="4"/>
        <v>#VALUE!</v>
      </c>
      <c r="T18" s="14" t="e">
        <f t="shared" si="5"/>
        <v>#VALUE!</v>
      </c>
      <c r="U18" t="e">
        <f t="shared" si="6"/>
        <v>#VALUE!</v>
      </c>
      <c r="V18" t="e">
        <f t="shared" si="7"/>
        <v>#VALUE!</v>
      </c>
      <c r="W18" s="8" t="e">
        <f>TRIM(CLEAN(MID(Updates!D18,FIND("Branch: ",Updates!D18)+8,(FIND("Division",Updates!D18)-(FIND("Branch: ",Updates!D18)+8)))))</f>
        <v>#VALUE!</v>
      </c>
      <c r="X18" s="8" t="e">
        <f>TRIM(CLEAN(MID(Updates!D18,FIND("Pooled Position: ",Updates!D18)+17,(FIND("Are the",Updates!D18)-(FIND("Pooled Position: ",Updates!D18)+17)))))</f>
        <v>#VALUE!</v>
      </c>
      <c r="Y18" t="e">
        <f>TRIM(CLEAN(MID(Updates!D18,FIND("Employee Name: ",Updates!D18)+15,(FIND("Job Title",Updates!D18)-(FIND("Employee Name: ",Updates!D18)+15)))))</f>
        <v>#VALUE!</v>
      </c>
      <c r="Z18" s="9" t="e">
        <f t="shared" si="8"/>
        <v>#VALUE!</v>
      </c>
      <c r="AA18" t="e">
        <f t="shared" si="9"/>
        <v>#VALUE!</v>
      </c>
      <c r="AB18" t="e">
        <f t="shared" si="10"/>
        <v>#VALUE!</v>
      </c>
      <c r="AC18" t="e">
        <f t="shared" si="11"/>
        <v>#VALUE!</v>
      </c>
      <c r="AD18" t="e">
        <f>TRIM(CLEAN(MID(Updates!D18,FIND("Account to clone: ",Updates!D18)+18,(FIND("Position",Updates!D18)-(FIND("Account to clone: ",Updates!D18)+18)))))</f>
        <v>#VALUE!</v>
      </c>
      <c r="AE18" t="str">
        <f t="shared" si="12"/>
        <v/>
      </c>
      <c r="AF18" t="str">
        <f t="shared" si="13"/>
        <v>No</v>
      </c>
      <c r="AG18" t="e">
        <f>TRIM(CLEAN(MID(Updates!D18,FIND("Home Share (H:\ drive) required: ",Updates!D18)+33,(FIND("Group Share (S:\ drive) required: ",Updates!D18)-(FIND("Home Share (H:\ drive) required: ",Updates!D18)+33)))))</f>
        <v>#VALUE!</v>
      </c>
      <c r="AH18" t="str">
        <f t="shared" si="14"/>
        <v>No</v>
      </c>
      <c r="AI18" t="e">
        <f>TRIM(CLEAN(MID(Updates!D18,FIND("S Drive Path: ",Updates!D18)+14,(FIND("Position",Updates!D18)-(FIND("S Drive Path: ",Updates!D18)+14)))))</f>
        <v>#VALUE!</v>
      </c>
      <c r="AJ18" t="e">
        <f>("USR\"&amp;Updates!N18)</f>
        <v>#VALUE!</v>
      </c>
      <c r="AK18" t="e">
        <f>Updates!N18&amp;"$"</f>
        <v>#VALUE!</v>
      </c>
      <c r="AL18" s="11">
        <f t="shared" ca="1" si="15"/>
        <v>7</v>
      </c>
      <c r="AM18" s="6" t="str">
        <f ca="1">LOOKUP(AL18,AN2:AN21,AO2:AO21)</f>
        <v>DC1MDB07</v>
      </c>
      <c r="AN18">
        <v>17</v>
      </c>
      <c r="AO18" t="s">
        <v>86</v>
      </c>
    </row>
    <row r="19" spans="1:41" ht="12" customHeight="1">
      <c r="A19" s="13" t="e">
        <f>LOOKUP(99^99,--("0"&amp;MID(Updates!N19,MIN(SEARCH({0,1,2,3,4,5,6,7,8,9},Updates!N19&amp;"0123456789")),ROW($A$1:$A$10000))))</f>
        <v>#N/A</v>
      </c>
      <c r="B19" s="6" t="e">
        <f>TRIM(CLEAN(MID(Updates!D19,FIND("Network User Id: ",Updates!D19)+17,(FIND("E-MAIL ACCOUNTS",Updates!D19)-(FIND("Network User Id:",Updates!D19)+17)))))</f>
        <v>#VALUE!</v>
      </c>
      <c r="C19" s="6" t="e">
        <f>TRIM(CLEAN(MID(Updates!D19,FIND("Logon ID: ",Updates!D19)+10,(FIND("Password:",Updates!D19)-(FIND("Logon ID:",Updates!D19)+10)))))</f>
        <v>#VALUE!</v>
      </c>
      <c r="D19" t="e">
        <f>TRIM(CLEAN(MID(Updates!D19,FIND("Primary Address: ",Updates!D19)+17,(FIND("Secondary Address:",Updates!D19)-(FIND("Primary Address: ",Updates!D19)+17)))))</f>
        <v>#VALUE!</v>
      </c>
      <c r="E19" t="e">
        <f>TRIM(CLEAN(MID(Updates!D19,FIND("Secondary Address: ",Updates!D19)+19,(FIND("** PLEASE DO NOT REPLY TO THIS E-MAIL. ",Updates!D19)-(FIND("Secondary Address: ",Updates!D19)+19)))))</f>
        <v>#VALUE!</v>
      </c>
      <c r="F19" t="b">
        <f>IF(COUNT(SEARCH({"transpo.ottawa.on.ca","biblioottawalibrary.ca"},E19)),"@ottawa.ca")</f>
        <v>0</v>
      </c>
      <c r="G19" s="9" t="e">
        <f t="shared" si="0"/>
        <v>#VALUE!</v>
      </c>
      <c r="H19" t="e">
        <f>TRIM(CLEAN(MID(Updates!D19,FIND("E-mail Address: ",Updates!D19)+16,(FIND("The employee",Updates!D19)-(FIND("E-mail Address: ",Updates!D19)+16)))))</f>
        <v>#VALUE!</v>
      </c>
      <c r="I19" t="e">
        <f>TRIM(CLEAN(MID(Updates!D19,FIND("Account Password: ",Updates!D19)+18,(FIND("NETWORK ACCOUNTS",Updates!D19)-(FIND("Account Password:",Updates!D19)+18)))))</f>
        <v>#VALUE!</v>
      </c>
      <c r="J19" t="e">
        <f>TRIM(CLEAN(MID(Updates!D19,FIND("Password: ",Updates!D19)+10,(FIND("E-mail",Updates!D19)-(FIND("Password:",Updates!D19)+12)))))</f>
        <v>#VALUE!</v>
      </c>
      <c r="K19" t="e">
        <f>TRIM(CLEAN(MID(Updates!D19,FIND("Account to clone: ",Updates!D19)+18,(FIND("Position",Updates!D19)-(FIND("Account to clone: ",Updates!D19)+18)))))</f>
        <v>#VALUE!</v>
      </c>
      <c r="L19" t="e">
        <f>TRIM(CLEAN(MID(Updates!D19,FIND("Clone permissions of another account: ",Updates!D19)+38,(FIND("Email required:",Updates!D19)-(FIND("Clone permissions of another account: ",Updates!D19)+38)))))</f>
        <v>#VALUE!</v>
      </c>
      <c r="M19" t="e">
        <f t="shared" si="1"/>
        <v>#VALUE!</v>
      </c>
      <c r="N19" t="e">
        <f>TRIM(CLEAN(MID(Updates!D19,FIND("First Name: ",Updates!D19)+12,(FIND("Middle Name: ",Updates!D19)-(FIND("First Name: ",Updates!D19)+12)))))</f>
        <v>#VALUE!</v>
      </c>
      <c r="O19" t="e">
        <f>TRIM(CLEAN(MID(Updates!E19,FIND("Last Name: ",Updates!E19)+11,(FIND("Middle Initial:",Updates!E19)-(FIND("Last Name: ",Updates!E19)+11)))))</f>
        <v>#VALUE!</v>
      </c>
      <c r="P19" t="e">
        <f>TRIM(CLEAN(MID(Updates!D19,FIND("Middle Initial: ",Updates!D19)+16,(FIND("Department: ",Updates!D19)-(FIND("Middle Initial: ",Updates!D19)+16)))))</f>
        <v>#VALUE!</v>
      </c>
      <c r="Q19" t="e">
        <f t="shared" si="2"/>
        <v>#VALUE!</v>
      </c>
      <c r="R19" t="e">
        <f t="shared" si="3"/>
        <v>#VALUE!</v>
      </c>
      <c r="S19" t="e">
        <f t="shared" si="4"/>
        <v>#VALUE!</v>
      </c>
      <c r="T19" s="14" t="e">
        <f t="shared" si="5"/>
        <v>#VALUE!</v>
      </c>
      <c r="U19" t="e">
        <f t="shared" si="6"/>
        <v>#VALUE!</v>
      </c>
      <c r="V19" t="e">
        <f t="shared" si="7"/>
        <v>#VALUE!</v>
      </c>
      <c r="W19" s="8" t="e">
        <f>TRIM(CLEAN(MID(Updates!D19,FIND("Branch: ",Updates!D19)+8,(FIND("Division",Updates!D19)-(FIND("Branch: ",Updates!D19)+8)))))</f>
        <v>#VALUE!</v>
      </c>
      <c r="X19" s="8" t="e">
        <f>TRIM(CLEAN(MID(Updates!D19,FIND("Pooled Position: ",Updates!D19)+17,(FIND("Are the",Updates!D19)-(FIND("Pooled Position: ",Updates!D19)+17)))))</f>
        <v>#VALUE!</v>
      </c>
      <c r="Y19" t="e">
        <f>TRIM(CLEAN(MID(Updates!D19,FIND("Employee Name: ",Updates!D19)+15,(FIND("Job Title",Updates!D19)-(FIND("Employee Name: ",Updates!D19)+15)))))</f>
        <v>#VALUE!</v>
      </c>
      <c r="Z19" s="9" t="e">
        <f t="shared" si="8"/>
        <v>#VALUE!</v>
      </c>
      <c r="AA19" t="e">
        <f t="shared" si="9"/>
        <v>#VALUE!</v>
      </c>
      <c r="AB19" t="e">
        <f t="shared" si="10"/>
        <v>#VALUE!</v>
      </c>
      <c r="AC19" t="e">
        <f t="shared" si="11"/>
        <v>#VALUE!</v>
      </c>
      <c r="AD19" t="e">
        <f>TRIM(CLEAN(MID(Updates!D19,FIND("Account to clone: ",Updates!D19)+18,(FIND("Position",Updates!D19)-(FIND("Account to clone: ",Updates!D19)+18)))))</f>
        <v>#VALUE!</v>
      </c>
      <c r="AE19" t="str">
        <f t="shared" si="12"/>
        <v/>
      </c>
      <c r="AF19" t="str">
        <f t="shared" si="13"/>
        <v>No</v>
      </c>
      <c r="AG19" t="e">
        <f>TRIM(CLEAN(MID(Updates!D19,FIND("Home Share (H:\ drive) required: ",Updates!D19)+33,(FIND("Group Share (S:\ drive) required: ",Updates!D19)-(FIND("Home Share (H:\ drive) required: ",Updates!D19)+33)))))</f>
        <v>#VALUE!</v>
      </c>
      <c r="AH19" t="str">
        <f t="shared" si="14"/>
        <v>No</v>
      </c>
      <c r="AI19" t="e">
        <f>TRIM(CLEAN(MID(Updates!D19,FIND("S Drive Path: ",Updates!D19)+14,(FIND("Position",Updates!D19)-(FIND("S Drive Path: ",Updates!D19)+14)))))</f>
        <v>#VALUE!</v>
      </c>
      <c r="AJ19" t="e">
        <f>("USR\"&amp;Updates!N19)</f>
        <v>#VALUE!</v>
      </c>
      <c r="AK19" t="e">
        <f>Updates!N19&amp;"$"</f>
        <v>#VALUE!</v>
      </c>
      <c r="AL19" s="11">
        <f t="shared" ca="1" si="15"/>
        <v>20</v>
      </c>
      <c r="AM19" s="6" t="str">
        <f ca="1">LOOKUP(AL19,AN2:AN21,AO2:AO21)</f>
        <v>DC4MDB10</v>
      </c>
      <c r="AN19">
        <v>18</v>
      </c>
      <c r="AO19" t="s">
        <v>87</v>
      </c>
    </row>
    <row r="20" spans="1:41" ht="12" customHeight="1">
      <c r="A20" s="13" t="e">
        <f>LOOKUP(99^99,--("0"&amp;MID(Updates!N20,MIN(SEARCH({0,1,2,3,4,5,6,7,8,9},Updates!N20&amp;"0123456789")),ROW($A$1:$A$10000))))</f>
        <v>#N/A</v>
      </c>
      <c r="B20" s="6" t="e">
        <f>TRIM(CLEAN(MID(Updates!D20,FIND("Network User Id: ",Updates!D20)+17,(FIND("E-MAIL ACCOUNTS",Updates!D20)-(FIND("Network User Id:",Updates!D20)+17)))))</f>
        <v>#VALUE!</v>
      </c>
      <c r="C20" s="6" t="e">
        <f>TRIM(CLEAN(MID(Updates!D20,FIND("Logon ID: ",Updates!D20)+10,(FIND("Password:",Updates!D20)-(FIND("Logon ID:",Updates!D20)+10)))))</f>
        <v>#VALUE!</v>
      </c>
      <c r="D20" t="e">
        <f>TRIM(CLEAN(MID(Updates!D20,FIND("Primary Address: ",Updates!D20)+17,(FIND("Secondary Address:",Updates!D20)-(FIND("Primary Address: ",Updates!D20)+17)))))</f>
        <v>#VALUE!</v>
      </c>
      <c r="E20" t="e">
        <f>TRIM(CLEAN(MID(Updates!D20,FIND("Secondary Address: ",Updates!D20)+19,(FIND("** PLEASE DO NOT REPLY TO THIS E-MAIL. ",Updates!D20)-(FIND("Secondary Address: ",Updates!D20)+19)))))</f>
        <v>#VALUE!</v>
      </c>
      <c r="F20" t="b">
        <f>IF(COUNT(SEARCH({"transpo.ottawa.on.ca","biblioottawalibrary.ca"},E20)),"@ottawa.ca")</f>
        <v>0</v>
      </c>
      <c r="G20" s="9" t="e">
        <f t="shared" si="0"/>
        <v>#VALUE!</v>
      </c>
      <c r="H20" t="e">
        <f>TRIM(CLEAN(MID(Updates!D20,FIND("E-mail Address: ",Updates!D20)+16,(FIND("The employee",Updates!D20)-(FIND("E-mail Address: ",Updates!D20)+16)))))</f>
        <v>#VALUE!</v>
      </c>
      <c r="I20" t="e">
        <f>TRIM(CLEAN(MID(Updates!D20,FIND("Account Password: ",Updates!D20)+18,(FIND("NETWORK ACCOUNTS",Updates!D20)-(FIND("Account Password:",Updates!D20)+18)))))</f>
        <v>#VALUE!</v>
      </c>
      <c r="J20" t="e">
        <f>TRIM(CLEAN(MID(Updates!D20,FIND("Password: ",Updates!D20)+10,(FIND("E-mail",Updates!D20)-(FIND("Password:",Updates!D20)+12)))))</f>
        <v>#VALUE!</v>
      </c>
      <c r="K20" t="e">
        <f>TRIM(CLEAN(MID(Updates!D20,FIND("Account to clone: ",Updates!D20)+18,(FIND("Position",Updates!D20)-(FIND("Account to clone: ",Updates!D20)+18)))))</f>
        <v>#VALUE!</v>
      </c>
      <c r="L20" t="e">
        <f>TRIM(CLEAN(MID(Updates!D20,FIND("Clone permissions of another account: ",Updates!D20)+38,(FIND("Email required:",Updates!D20)-(FIND("Clone permissions of another account: ",Updates!D20)+38)))))</f>
        <v>#VALUE!</v>
      </c>
      <c r="M20" t="e">
        <f t="shared" si="1"/>
        <v>#VALUE!</v>
      </c>
      <c r="N20" t="e">
        <f>TRIM(CLEAN(MID(Updates!D20,FIND("First Name: ",Updates!D20)+12,(FIND("Middle Name: ",Updates!D20)-(FIND("First Name: ",Updates!D20)+12)))))</f>
        <v>#VALUE!</v>
      </c>
      <c r="O20" t="e">
        <f>TRIM(CLEAN(MID(Updates!E20,FIND("Last Name: ",Updates!E20)+11,(FIND("Middle Initial:",Updates!E20)-(FIND("Last Name: ",Updates!E20)+11)))))</f>
        <v>#VALUE!</v>
      </c>
      <c r="P20" t="e">
        <f>TRIM(CLEAN(MID(Updates!D20,FIND("Middle Initial: ",Updates!D20)+16,(FIND("Department: ",Updates!D20)-(FIND("Middle Initial: ",Updates!D20)+16)))))</f>
        <v>#VALUE!</v>
      </c>
      <c r="Q20" t="e">
        <f t="shared" si="2"/>
        <v>#VALUE!</v>
      </c>
      <c r="R20" t="e">
        <f t="shared" si="3"/>
        <v>#VALUE!</v>
      </c>
      <c r="S20" t="e">
        <f t="shared" si="4"/>
        <v>#VALUE!</v>
      </c>
      <c r="T20" s="14" t="e">
        <f t="shared" si="5"/>
        <v>#VALUE!</v>
      </c>
      <c r="U20" t="e">
        <f t="shared" si="6"/>
        <v>#VALUE!</v>
      </c>
      <c r="V20" t="e">
        <f t="shared" si="7"/>
        <v>#VALUE!</v>
      </c>
      <c r="W20" s="8" t="e">
        <f>TRIM(CLEAN(MID(Updates!D20,FIND("Branch: ",Updates!D20)+8,(FIND("Division",Updates!D20)-(FIND("Branch: ",Updates!D20)+8)))))</f>
        <v>#VALUE!</v>
      </c>
      <c r="X20" s="8" t="e">
        <f>TRIM(CLEAN(MID(Updates!D20,FIND("Pooled Position: ",Updates!D20)+17,(FIND("Are the",Updates!D20)-(FIND("Pooled Position: ",Updates!D20)+17)))))</f>
        <v>#VALUE!</v>
      </c>
      <c r="Y20" t="e">
        <f>TRIM(CLEAN(MID(Updates!D20,FIND("Employee Name: ",Updates!D20)+15,(FIND("Job Title",Updates!D20)-(FIND("Employee Name: ",Updates!D20)+15)))))</f>
        <v>#VALUE!</v>
      </c>
      <c r="Z20" s="9" t="e">
        <f t="shared" si="8"/>
        <v>#VALUE!</v>
      </c>
      <c r="AA20" t="e">
        <f t="shared" si="9"/>
        <v>#VALUE!</v>
      </c>
      <c r="AB20" t="e">
        <f t="shared" si="10"/>
        <v>#VALUE!</v>
      </c>
      <c r="AC20" t="e">
        <f t="shared" si="11"/>
        <v>#VALUE!</v>
      </c>
      <c r="AD20" t="e">
        <f>TRIM(CLEAN(MID(Updates!D20,FIND("Account to clone: ",Updates!D20)+18,(FIND("Position",Updates!D20)-(FIND("Account to clone: ",Updates!D20)+18)))))</f>
        <v>#VALUE!</v>
      </c>
      <c r="AE20" t="str">
        <f t="shared" si="12"/>
        <v/>
      </c>
      <c r="AF20" t="str">
        <f t="shared" si="13"/>
        <v>No</v>
      </c>
      <c r="AG20" t="e">
        <f>TRIM(CLEAN(MID(Updates!D20,FIND("Home Share (H:\ drive) required: ",Updates!D20)+33,(FIND("Group Share (S:\ drive) required: ",Updates!D20)-(FIND("Home Share (H:\ drive) required: ",Updates!D20)+33)))))</f>
        <v>#VALUE!</v>
      </c>
      <c r="AH20" t="str">
        <f t="shared" si="14"/>
        <v>No</v>
      </c>
      <c r="AI20" t="e">
        <f>TRIM(CLEAN(MID(Updates!D20,FIND("S Drive Path: ",Updates!D20)+14,(FIND("Position",Updates!D20)-(FIND("S Drive Path: ",Updates!D20)+14)))))</f>
        <v>#VALUE!</v>
      </c>
      <c r="AJ20" t="e">
        <f>("USR\"&amp;Updates!N20)</f>
        <v>#VALUE!</v>
      </c>
      <c r="AK20" t="e">
        <f>Updates!N20&amp;"$"</f>
        <v>#VALUE!</v>
      </c>
      <c r="AL20" s="11">
        <f t="shared" ca="1" si="15"/>
        <v>19</v>
      </c>
      <c r="AM20" s="6" t="str">
        <f ca="1">LOOKUP(AL20,AN2:AN21,AO2:AO21)</f>
        <v>DC4MDB09</v>
      </c>
      <c r="AN20">
        <v>19</v>
      </c>
      <c r="AO20" t="s">
        <v>88</v>
      </c>
    </row>
    <row r="21" spans="1:41" ht="12" customHeight="1">
      <c r="A21" s="13" t="e">
        <f>LOOKUP(99^99,--("0"&amp;MID(Updates!N21,MIN(SEARCH({0,1,2,3,4,5,6,7,8,9},Updates!N21&amp;"0123456789")),ROW($A$1:$A$10000))))</f>
        <v>#N/A</v>
      </c>
      <c r="B21" s="6" t="e">
        <f>TRIM(CLEAN(MID(Updates!D21,FIND("Network User Id: ",Updates!D21)+17,(FIND("E-MAIL ACCOUNTS",Updates!D21)-(FIND("Network User Id:",Updates!D21)+17)))))</f>
        <v>#VALUE!</v>
      </c>
      <c r="C21" s="6" t="e">
        <f>TRIM(CLEAN(MID(Updates!D21,FIND("Logon ID: ",Updates!D21)+10,(FIND("Password:",Updates!D21)-(FIND("Logon ID:",Updates!D21)+10)))))</f>
        <v>#VALUE!</v>
      </c>
      <c r="D21" t="e">
        <f>TRIM(CLEAN(MID(Updates!D21,FIND("Primary Address: ",Updates!D21)+17,(FIND("Secondary Address:",Updates!D21)-(FIND("Primary Address: ",Updates!D21)+17)))))</f>
        <v>#VALUE!</v>
      </c>
      <c r="E21" t="e">
        <f>TRIM(CLEAN(MID(Updates!D21,FIND("Secondary Address: ",Updates!D21)+19,(FIND("** PLEASE DO NOT REPLY TO THIS E-MAIL. ",Updates!D21)-(FIND("Secondary Address: ",Updates!D21)+19)))))</f>
        <v>#VALUE!</v>
      </c>
      <c r="F21" t="b">
        <f>IF(COUNT(SEARCH({"transpo.ottawa.on.ca","biblioottawalibrary.ca"},E21)),"@ottawa.ca")</f>
        <v>0</v>
      </c>
      <c r="G21" s="9" t="e">
        <f t="shared" si="0"/>
        <v>#VALUE!</v>
      </c>
      <c r="H21" t="e">
        <f>TRIM(CLEAN(MID(Updates!D21,FIND("E-mail Address: ",Updates!D21)+16,(FIND("The employee",Updates!D21)-(FIND("E-mail Address: ",Updates!D21)+16)))))</f>
        <v>#VALUE!</v>
      </c>
      <c r="I21" t="e">
        <f>TRIM(CLEAN(MID(Updates!D21,FIND("Account Password: ",Updates!D21)+18,(FIND("NETWORK ACCOUNTS",Updates!D21)-(FIND("Account Password:",Updates!D21)+18)))))</f>
        <v>#VALUE!</v>
      </c>
      <c r="J21" t="e">
        <f>TRIM(CLEAN(MID(Updates!D21,FIND("Password: ",Updates!D21)+10,(FIND("E-mail",Updates!D21)-(FIND("Password:",Updates!D21)+12)))))</f>
        <v>#VALUE!</v>
      </c>
      <c r="K21" t="e">
        <f>TRIM(CLEAN(MID(Updates!D21,FIND("Account to clone: ",Updates!D21)+18,(FIND("Position",Updates!D21)-(FIND("Account to clone: ",Updates!D21)+18)))))</f>
        <v>#VALUE!</v>
      </c>
      <c r="L21" t="e">
        <f>TRIM(CLEAN(MID(Updates!D21,FIND("Clone permissions of another account: ",Updates!D21)+38,(FIND("Email required:",Updates!D21)-(FIND("Clone permissions of another account: ",Updates!D21)+38)))))</f>
        <v>#VALUE!</v>
      </c>
      <c r="M21" t="e">
        <f t="shared" si="1"/>
        <v>#VALUE!</v>
      </c>
      <c r="N21" t="e">
        <f>TRIM(CLEAN(MID(Updates!D21,FIND("First Name: ",Updates!D21)+12,(FIND("Middle Name: ",Updates!D21)-(FIND("First Name: ",Updates!D21)+12)))))</f>
        <v>#VALUE!</v>
      </c>
      <c r="O21" t="e">
        <f>TRIM(CLEAN(MID(Updates!E21,FIND("Last Name: ",Updates!E21)+11,(FIND("Middle Initial:",Updates!E21)-(FIND("Last Name: ",Updates!E21)+11)))))</f>
        <v>#VALUE!</v>
      </c>
      <c r="P21" t="e">
        <f>TRIM(CLEAN(MID(Updates!D21,FIND("Middle Initial: ",Updates!D21)+16,(FIND("Department: ",Updates!D21)-(FIND("Middle Initial: ",Updates!D21)+16)))))</f>
        <v>#VALUE!</v>
      </c>
      <c r="Q21" t="e">
        <f t="shared" si="2"/>
        <v>#VALUE!</v>
      </c>
      <c r="R21" t="e">
        <f t="shared" si="3"/>
        <v>#VALUE!</v>
      </c>
      <c r="S21" t="e">
        <f t="shared" si="4"/>
        <v>#VALUE!</v>
      </c>
      <c r="T21" s="14" t="e">
        <f t="shared" si="5"/>
        <v>#VALUE!</v>
      </c>
      <c r="U21" t="e">
        <f t="shared" si="6"/>
        <v>#VALUE!</v>
      </c>
      <c r="V21" t="e">
        <f t="shared" si="7"/>
        <v>#VALUE!</v>
      </c>
      <c r="W21" s="8" t="e">
        <f>TRIM(CLEAN(MID(Updates!D21,FIND("Branch: ",Updates!D21)+8,(FIND("Division",Updates!D21)-(FIND("Branch: ",Updates!D21)+8)))))</f>
        <v>#VALUE!</v>
      </c>
      <c r="X21" s="8" t="e">
        <f>TRIM(CLEAN(MID(Updates!D21,FIND("Pooled Position: ",Updates!D21)+17,(FIND("Are the",Updates!D21)-(FIND("Pooled Position: ",Updates!D21)+17)))))</f>
        <v>#VALUE!</v>
      </c>
      <c r="Y21" t="e">
        <f>TRIM(CLEAN(MID(Updates!D21,FIND("Employee Name: ",Updates!D21)+15,(FIND("Job Title",Updates!D21)-(FIND("Employee Name: ",Updates!D21)+15)))))</f>
        <v>#VALUE!</v>
      </c>
      <c r="Z21" s="9" t="e">
        <f t="shared" si="8"/>
        <v>#VALUE!</v>
      </c>
      <c r="AA21" t="e">
        <f t="shared" si="9"/>
        <v>#VALUE!</v>
      </c>
      <c r="AB21" t="e">
        <f t="shared" si="10"/>
        <v>#VALUE!</v>
      </c>
      <c r="AC21" t="e">
        <f t="shared" si="11"/>
        <v>#VALUE!</v>
      </c>
      <c r="AD21" t="e">
        <f>TRIM(CLEAN(MID(Updates!D21,FIND("Account to clone: ",Updates!D21)+18,(FIND("Position",Updates!D21)-(FIND("Account to clone: ",Updates!D21)+18)))))</f>
        <v>#VALUE!</v>
      </c>
      <c r="AE21" t="str">
        <f t="shared" si="12"/>
        <v/>
      </c>
      <c r="AF21" t="str">
        <f t="shared" si="13"/>
        <v>No</v>
      </c>
      <c r="AG21" t="e">
        <f>TRIM(CLEAN(MID(Updates!D21,FIND("Home Share (H:\ drive) required: ",Updates!D21)+33,(FIND("Group Share (S:\ drive) required: ",Updates!D21)-(FIND("Home Share (H:\ drive) required: ",Updates!D21)+33)))))</f>
        <v>#VALUE!</v>
      </c>
      <c r="AH21" t="str">
        <f t="shared" si="14"/>
        <v>No</v>
      </c>
      <c r="AI21" t="e">
        <f>TRIM(CLEAN(MID(Updates!D21,FIND("S Drive Path: ",Updates!D21)+14,(FIND("Position",Updates!D21)-(FIND("S Drive Path: ",Updates!D21)+14)))))</f>
        <v>#VALUE!</v>
      </c>
      <c r="AJ21" t="e">
        <f>("USR\"&amp;Updates!N21)</f>
        <v>#VALUE!</v>
      </c>
      <c r="AK21" t="e">
        <f>Updates!N21&amp;"$"</f>
        <v>#VALUE!</v>
      </c>
      <c r="AL21" s="11">
        <f t="shared" ca="1" si="15"/>
        <v>6</v>
      </c>
      <c r="AM21" s="6" t="str">
        <f ca="1">LOOKUP(AL21,AN2:AN21,AO2:AO21)</f>
        <v>DC1MDB06</v>
      </c>
      <c r="AN21">
        <v>20</v>
      </c>
      <c r="AO21" t="s">
        <v>89</v>
      </c>
    </row>
    <row r="22" spans="1:41" ht="12" customHeight="1">
      <c r="A22" s="13" t="e">
        <f>LOOKUP(99^99,--("0"&amp;MID(Updates!N22,MIN(SEARCH({0,1,2,3,4,5,6,7,8,9},Updates!N22&amp;"0123456789")),ROW($A$1:$A$10000))))</f>
        <v>#N/A</v>
      </c>
      <c r="B22" s="6" t="e">
        <f>TRIM(CLEAN(MID(Updates!D22,FIND("Network User Id: ",Updates!D22)+17,(FIND("E-MAIL ACCOUNTS",Updates!D22)-(FIND("Network User Id:",Updates!D22)+17)))))</f>
        <v>#VALUE!</v>
      </c>
      <c r="C22" s="6" t="e">
        <f>TRIM(CLEAN(MID(Updates!D22,FIND("Logon ID: ",Updates!D22)+10,(FIND("Password:",Updates!D22)-(FIND("Logon ID:",Updates!D22)+10)))))</f>
        <v>#VALUE!</v>
      </c>
      <c r="D22" t="e">
        <f>TRIM(CLEAN(MID(Updates!D22,FIND("Primary Address: ",Updates!D22)+17,(FIND("Secondary Address:",Updates!D22)-(FIND("Primary Address: ",Updates!D22)+17)))))</f>
        <v>#VALUE!</v>
      </c>
      <c r="E22" t="e">
        <f>TRIM(CLEAN(MID(Updates!D22,FIND("Secondary Address: ",Updates!D22)+19,(FIND("** PLEASE DO NOT REPLY TO THIS E-MAIL. ",Updates!D22)-(FIND("Secondary Address: ",Updates!D22)+19)))))</f>
        <v>#VALUE!</v>
      </c>
      <c r="F22" t="b">
        <f>IF(COUNT(SEARCH({"transpo.ottawa.on.ca","biblioottawalibrary.ca"},E22)),"@ottawa.ca")</f>
        <v>0</v>
      </c>
      <c r="G22" s="9" t="e">
        <f t="shared" si="0"/>
        <v>#VALUE!</v>
      </c>
      <c r="H22" t="e">
        <f>TRIM(CLEAN(MID(Updates!D22,FIND("E-mail Address: ",Updates!D22)+16,(FIND("The employee",Updates!D22)-(FIND("E-mail Address: ",Updates!D22)+16)))))</f>
        <v>#VALUE!</v>
      </c>
      <c r="I22" t="e">
        <f>TRIM(CLEAN(MID(Updates!D22,FIND("Account Password: ",Updates!D22)+18,(FIND("NETWORK ACCOUNTS",Updates!D22)-(FIND("Account Password:",Updates!D22)+18)))))</f>
        <v>#VALUE!</v>
      </c>
      <c r="J22" t="e">
        <f>TRIM(CLEAN(MID(Updates!D22,FIND("Password: ",Updates!D22)+10,(FIND("E-mail",Updates!D22)-(FIND("Password:",Updates!D22)+12)))))</f>
        <v>#VALUE!</v>
      </c>
      <c r="K22" t="e">
        <f>TRIM(CLEAN(MID(Updates!D22,FIND("Account to clone: ",Updates!D22)+18,(FIND("Position",Updates!D22)-(FIND("Account to clone: ",Updates!D22)+18)))))</f>
        <v>#VALUE!</v>
      </c>
      <c r="L22" t="e">
        <f>TRIM(CLEAN(MID(Updates!D22,FIND("Clone permissions of another account: ",Updates!D22)+38,(FIND("Email required:",Updates!D22)-(FIND("Clone permissions of another account: ",Updates!D22)+38)))))</f>
        <v>#VALUE!</v>
      </c>
      <c r="M22" t="e">
        <f t="shared" si="1"/>
        <v>#VALUE!</v>
      </c>
      <c r="N22" t="e">
        <f>TRIM(CLEAN(MID(Updates!D22,FIND("First Name: ",Updates!D22)+12,(FIND("Middle Name: ",Updates!D22)-(FIND("First Name: ",Updates!D22)+12)))))</f>
        <v>#VALUE!</v>
      </c>
      <c r="O22" t="e">
        <f>TRIM(CLEAN(MID(Updates!E22,FIND("Last Name: ",Updates!E22)+11,(FIND("Middle Initial:",Updates!E22)-(FIND("Last Name: ",Updates!E22)+11)))))</f>
        <v>#VALUE!</v>
      </c>
      <c r="P22" t="e">
        <f>TRIM(CLEAN(MID(Updates!D22,FIND("Middle Initial: ",Updates!D22)+16,(FIND("Department: ",Updates!D22)-(FIND("Middle Initial: ",Updates!D22)+16)))))</f>
        <v>#VALUE!</v>
      </c>
      <c r="Q22" t="e">
        <f t="shared" si="2"/>
        <v>#VALUE!</v>
      </c>
      <c r="R22" t="e">
        <f t="shared" si="3"/>
        <v>#VALUE!</v>
      </c>
      <c r="S22" t="e">
        <f t="shared" si="4"/>
        <v>#VALUE!</v>
      </c>
      <c r="T22" s="14" t="e">
        <f t="shared" si="5"/>
        <v>#VALUE!</v>
      </c>
      <c r="U22" t="e">
        <f t="shared" si="6"/>
        <v>#VALUE!</v>
      </c>
      <c r="V22" t="e">
        <f t="shared" si="7"/>
        <v>#VALUE!</v>
      </c>
      <c r="W22" s="8" t="e">
        <f>TRIM(CLEAN(MID(Updates!D22,FIND("Branch: ",Updates!D22)+8,(FIND("Division",Updates!D22)-(FIND("Branch: ",Updates!D22)+8)))))</f>
        <v>#VALUE!</v>
      </c>
      <c r="X22" s="8" t="e">
        <f>TRIM(CLEAN(MID(Updates!D22,FIND("Pooled Position: ",Updates!D22)+17,(FIND("Are the",Updates!D22)-(FIND("Pooled Position: ",Updates!D22)+17)))))</f>
        <v>#VALUE!</v>
      </c>
      <c r="Y22" t="e">
        <f>TRIM(CLEAN(MID(Updates!D22,FIND("Employee Name: ",Updates!D22)+15,(FIND("Job Title",Updates!D22)-(FIND("Employee Name: ",Updates!D22)+15)))))</f>
        <v>#VALUE!</v>
      </c>
      <c r="Z22" s="9" t="e">
        <f t="shared" si="8"/>
        <v>#VALUE!</v>
      </c>
      <c r="AA22" t="e">
        <f t="shared" si="9"/>
        <v>#VALUE!</v>
      </c>
      <c r="AB22" t="e">
        <f t="shared" si="10"/>
        <v>#VALUE!</v>
      </c>
      <c r="AC22" t="e">
        <f t="shared" si="11"/>
        <v>#VALUE!</v>
      </c>
      <c r="AD22" t="e">
        <f>TRIM(CLEAN(MID(Updates!D22,FIND("Account to clone: ",Updates!D22)+18,(FIND("Position",Updates!D22)-(FIND("Account to clone: ",Updates!D22)+18)))))</f>
        <v>#VALUE!</v>
      </c>
      <c r="AE22" t="str">
        <f t="shared" si="12"/>
        <v/>
      </c>
      <c r="AF22" t="str">
        <f t="shared" si="13"/>
        <v>No</v>
      </c>
      <c r="AG22" t="e">
        <f>TRIM(CLEAN(MID(Updates!D22,FIND("Home Share (H:\ drive) required: ",Updates!D22)+33,(FIND("Group Share (S:\ drive) required: ",Updates!D22)-(FIND("Home Share (H:\ drive) required: ",Updates!D22)+33)))))</f>
        <v>#VALUE!</v>
      </c>
      <c r="AH22" t="str">
        <f t="shared" si="14"/>
        <v>No</v>
      </c>
      <c r="AI22" t="e">
        <f>TRIM(CLEAN(MID(Updates!D22,FIND("S Drive Path: ",Updates!D22)+14,(FIND("Position",Updates!D22)-(FIND("S Drive Path: ",Updates!D22)+14)))))</f>
        <v>#VALUE!</v>
      </c>
      <c r="AJ22" t="e">
        <f>("USR\"&amp;Updates!N22)</f>
        <v>#VALUE!</v>
      </c>
      <c r="AK22" t="e">
        <f>Updates!N22&amp;"$"</f>
        <v>#VALUE!</v>
      </c>
      <c r="AL22" s="11">
        <f t="shared" ca="1" si="15"/>
        <v>12</v>
      </c>
      <c r="AM22" s="6" t="str">
        <f ca="1">LOOKUP(AL22,AN2:AN21,AO2:AO21)</f>
        <v>DC4MDB02</v>
      </c>
    </row>
    <row r="23" spans="1:41" ht="12" customHeight="1">
      <c r="A23" s="13" t="e">
        <f>LOOKUP(99^99,--("0"&amp;MID(Updates!N23,MIN(SEARCH({0,1,2,3,4,5,6,7,8,9},Updates!N23&amp;"0123456789")),ROW($A$1:$A$10000))))</f>
        <v>#N/A</v>
      </c>
      <c r="B23" s="6" t="e">
        <f>TRIM(CLEAN(MID(Updates!D23,FIND("Network User Id: ",Updates!D23)+17,(FIND("E-MAIL ACCOUNTS",Updates!D23)-(FIND("Network User Id:",Updates!D23)+17)))))</f>
        <v>#VALUE!</v>
      </c>
      <c r="C23" s="6" t="e">
        <f>TRIM(CLEAN(MID(Updates!D23,FIND("Logon ID: ",Updates!D23)+10,(FIND("Password:",Updates!D23)-(FIND("Logon ID:",Updates!D23)+10)))))</f>
        <v>#VALUE!</v>
      </c>
      <c r="D23" t="e">
        <f>TRIM(CLEAN(MID(Updates!D23,FIND("Primary Address: ",Updates!D23)+17,(FIND("Secondary Address:",Updates!D23)-(FIND("Primary Address: ",Updates!D23)+17)))))</f>
        <v>#VALUE!</v>
      </c>
      <c r="E23" t="e">
        <f>TRIM(CLEAN(MID(Updates!D23,FIND("Secondary Address: ",Updates!D23)+19,(FIND("** PLEASE DO NOT REPLY TO THIS E-MAIL. ",Updates!D23)-(FIND("Secondary Address: ",Updates!D23)+19)))))</f>
        <v>#VALUE!</v>
      </c>
      <c r="F23" t="b">
        <f>IF(COUNT(SEARCH({"transpo.ottawa.on.ca","biblioottawalibrary.ca"},E23)),"@ottawa.ca")</f>
        <v>0</v>
      </c>
      <c r="G23" s="9" t="e">
        <f t="shared" si="0"/>
        <v>#VALUE!</v>
      </c>
      <c r="H23" t="e">
        <f>TRIM(CLEAN(MID(Updates!D23,FIND("E-mail Address: ",Updates!D23)+16,(FIND("The employee",Updates!D23)-(FIND("E-mail Address: ",Updates!D23)+16)))))</f>
        <v>#VALUE!</v>
      </c>
      <c r="I23" t="e">
        <f>TRIM(CLEAN(MID(Updates!D23,FIND("Account Password: ",Updates!D23)+18,(FIND("NETWORK ACCOUNTS",Updates!D23)-(FIND("Account Password:",Updates!D23)+18)))))</f>
        <v>#VALUE!</v>
      </c>
      <c r="J23" t="e">
        <f>TRIM(CLEAN(MID(Updates!D23,FIND("Password: ",Updates!D23)+10,(FIND("E-mail",Updates!D23)-(FIND("Password:",Updates!D23)+12)))))</f>
        <v>#VALUE!</v>
      </c>
      <c r="K23" t="e">
        <f>TRIM(CLEAN(MID(Updates!D23,FIND("Account to clone: ",Updates!D23)+18,(FIND("Position",Updates!D23)-(FIND("Account to clone: ",Updates!D23)+18)))))</f>
        <v>#VALUE!</v>
      </c>
      <c r="L23" t="e">
        <f>TRIM(CLEAN(MID(Updates!D23,FIND("Clone permissions of another account: ",Updates!D23)+38,(FIND("Email required:",Updates!D23)-(FIND("Clone permissions of another account: ",Updates!D23)+38)))))</f>
        <v>#VALUE!</v>
      </c>
      <c r="M23" t="e">
        <f t="shared" si="1"/>
        <v>#VALUE!</v>
      </c>
      <c r="N23" t="e">
        <f>TRIM(CLEAN(MID(Updates!D23,FIND("First Name: ",Updates!D23)+12,(FIND("Middle Name: ",Updates!D23)-(FIND("First Name: ",Updates!D23)+12)))))</f>
        <v>#VALUE!</v>
      </c>
      <c r="O23" t="e">
        <f>TRIM(CLEAN(MID(Updates!E23,FIND("Last Name: ",Updates!E23)+11,(FIND("Middle Initial:",Updates!E23)-(FIND("Last Name: ",Updates!E23)+11)))))</f>
        <v>#VALUE!</v>
      </c>
      <c r="P23" t="e">
        <f>TRIM(CLEAN(MID(Updates!D23,FIND("Middle Initial: ",Updates!D23)+16,(FIND("Department: ",Updates!D23)-(FIND("Middle Initial: ",Updates!D23)+16)))))</f>
        <v>#VALUE!</v>
      </c>
      <c r="Q23" t="e">
        <f t="shared" si="2"/>
        <v>#VALUE!</v>
      </c>
      <c r="R23" t="e">
        <f t="shared" si="3"/>
        <v>#VALUE!</v>
      </c>
      <c r="S23" t="e">
        <f t="shared" si="4"/>
        <v>#VALUE!</v>
      </c>
      <c r="T23" s="14" t="e">
        <f t="shared" si="5"/>
        <v>#VALUE!</v>
      </c>
      <c r="U23" t="e">
        <f t="shared" si="6"/>
        <v>#VALUE!</v>
      </c>
      <c r="V23" t="e">
        <f t="shared" si="7"/>
        <v>#VALUE!</v>
      </c>
      <c r="W23" s="8" t="e">
        <f>TRIM(CLEAN(MID(Updates!D23,FIND("Branch: ",Updates!D23)+8,(FIND("Division",Updates!D23)-(FIND("Branch: ",Updates!D23)+8)))))</f>
        <v>#VALUE!</v>
      </c>
      <c r="X23" s="8" t="e">
        <f>TRIM(CLEAN(MID(Updates!D23,FIND("Pooled Position: ",Updates!D23)+17,(FIND("Are the",Updates!D23)-(FIND("Pooled Position: ",Updates!D23)+17)))))</f>
        <v>#VALUE!</v>
      </c>
      <c r="Y23" t="e">
        <f>TRIM(CLEAN(MID(Updates!D23,FIND("Employee Name: ",Updates!D23)+15,(FIND("Job Title",Updates!D23)-(FIND("Employee Name: ",Updates!D23)+15)))))</f>
        <v>#VALUE!</v>
      </c>
      <c r="Z23" s="9" t="e">
        <f t="shared" si="8"/>
        <v>#VALUE!</v>
      </c>
      <c r="AA23" t="e">
        <f t="shared" si="9"/>
        <v>#VALUE!</v>
      </c>
      <c r="AB23" t="e">
        <f t="shared" si="10"/>
        <v>#VALUE!</v>
      </c>
      <c r="AC23" t="e">
        <f t="shared" si="11"/>
        <v>#VALUE!</v>
      </c>
      <c r="AD23" t="e">
        <f>TRIM(CLEAN(MID(Updates!D23,FIND("Account to clone: ",Updates!D23)+18,(FIND("Position",Updates!D23)-(FIND("Account to clone: ",Updates!D23)+18)))))</f>
        <v>#VALUE!</v>
      </c>
      <c r="AE23" t="str">
        <f t="shared" si="12"/>
        <v/>
      </c>
      <c r="AF23" t="str">
        <f t="shared" si="13"/>
        <v>No</v>
      </c>
      <c r="AG23" t="e">
        <f>TRIM(CLEAN(MID(Updates!D23,FIND("Home Share (H:\ drive) required: ",Updates!D23)+33,(FIND("Group Share (S:\ drive) required: ",Updates!D23)-(FIND("Home Share (H:\ drive) required: ",Updates!D23)+33)))))</f>
        <v>#VALUE!</v>
      </c>
      <c r="AH23" t="str">
        <f t="shared" si="14"/>
        <v>No</v>
      </c>
      <c r="AI23" t="e">
        <f>TRIM(CLEAN(MID(Updates!D23,FIND("S Drive Path: ",Updates!D23)+14,(FIND("Position",Updates!D23)-(FIND("S Drive Path: ",Updates!D23)+14)))))</f>
        <v>#VALUE!</v>
      </c>
      <c r="AJ23" t="e">
        <f>("USR\"&amp;Updates!N23)</f>
        <v>#VALUE!</v>
      </c>
      <c r="AK23" t="e">
        <f>Updates!N23&amp;"$"</f>
        <v>#VALUE!</v>
      </c>
      <c r="AL23" s="11">
        <f t="shared" ca="1" si="15"/>
        <v>8</v>
      </c>
      <c r="AM23" s="6" t="str">
        <f ca="1">LOOKUP(AL23,AN2:AN21,AO2:AO21)</f>
        <v>DC1MDB08</v>
      </c>
    </row>
    <row r="24" spans="1:41" ht="12" customHeight="1">
      <c r="A24" s="13" t="e">
        <f>LOOKUP(99^99,--("0"&amp;MID(Updates!N24,MIN(SEARCH({0,1,2,3,4,5,6,7,8,9},Updates!N24&amp;"0123456789")),ROW($A$1:$A$10000))))</f>
        <v>#N/A</v>
      </c>
      <c r="B24" s="6" t="e">
        <f>TRIM(CLEAN(MID(Updates!D24,FIND("Network User Id: ",Updates!D24)+17,(FIND("E-MAIL ACCOUNTS",Updates!D24)-(FIND("Network User Id:",Updates!D24)+17)))))</f>
        <v>#VALUE!</v>
      </c>
      <c r="C24" s="6" t="e">
        <f>TRIM(CLEAN(MID(Updates!D24,FIND("Logon ID: ",Updates!D24)+10,(FIND("Password:",Updates!D24)-(FIND("Logon ID:",Updates!D24)+10)))))</f>
        <v>#VALUE!</v>
      </c>
      <c r="D24" t="e">
        <f>TRIM(CLEAN(MID(Updates!D24,FIND("Primary Address: ",Updates!D24)+17,(FIND("Secondary Address:",Updates!D24)-(FIND("Primary Address: ",Updates!D24)+17)))))</f>
        <v>#VALUE!</v>
      </c>
      <c r="E24" t="e">
        <f>TRIM(CLEAN(MID(Updates!D24,FIND("Secondary Address: ",Updates!D24)+19,(FIND("** PLEASE DO NOT REPLY TO THIS E-MAIL. ",Updates!D24)-(FIND("Secondary Address: ",Updates!D24)+19)))))</f>
        <v>#VALUE!</v>
      </c>
      <c r="F24" t="b">
        <f>IF(COUNT(SEARCH({"transpo.ottawa.on.ca","biblioottawalibrary.ca"},E24)),"@ottawa.ca")</f>
        <v>0</v>
      </c>
      <c r="G24" s="9" t="e">
        <f t="shared" si="0"/>
        <v>#VALUE!</v>
      </c>
      <c r="H24" t="e">
        <f>TRIM(CLEAN(MID(Updates!D24,FIND("E-mail Address: ",Updates!D24)+16,(FIND("The employee",Updates!D24)-(FIND("E-mail Address: ",Updates!D24)+16)))))</f>
        <v>#VALUE!</v>
      </c>
      <c r="I24" t="e">
        <f>TRIM(CLEAN(MID(Updates!D24,FIND("Account Password: ",Updates!D24)+18,(FIND("NETWORK ACCOUNTS",Updates!D24)-(FIND("Account Password:",Updates!D24)+18)))))</f>
        <v>#VALUE!</v>
      </c>
      <c r="J24" t="e">
        <f>TRIM(CLEAN(MID(Updates!D24,FIND("Password: ",Updates!D24)+10,(FIND("E-mail",Updates!D24)-(FIND("Password:",Updates!D24)+12)))))</f>
        <v>#VALUE!</v>
      </c>
      <c r="K24" t="e">
        <f>TRIM(CLEAN(MID(Updates!D24,FIND("Account to clone: ",Updates!D24)+18,(FIND("Position",Updates!D24)-(FIND("Account to clone: ",Updates!D24)+18)))))</f>
        <v>#VALUE!</v>
      </c>
      <c r="L24" t="e">
        <f>TRIM(CLEAN(MID(Updates!D24,FIND("Clone permissions of another account: ",Updates!D24)+38,(FIND("Email required:",Updates!D24)-(FIND("Clone permissions of another account: ",Updates!D24)+38)))))</f>
        <v>#VALUE!</v>
      </c>
      <c r="M24" t="e">
        <f t="shared" si="1"/>
        <v>#VALUE!</v>
      </c>
      <c r="N24" t="e">
        <f>TRIM(CLEAN(MID(Updates!D24,FIND("First Name: ",Updates!D24)+12,(FIND("Middle Name: ",Updates!D24)-(FIND("First Name: ",Updates!D24)+12)))))</f>
        <v>#VALUE!</v>
      </c>
      <c r="O24" t="e">
        <f>TRIM(CLEAN(MID(Updates!E24,FIND("Last Name: ",Updates!E24)+11,(FIND("Middle Initial:",Updates!E24)-(FIND("Last Name: ",Updates!E24)+11)))))</f>
        <v>#VALUE!</v>
      </c>
      <c r="P24" t="e">
        <f>TRIM(CLEAN(MID(Updates!D24,FIND("Middle Initial: ",Updates!D24)+16,(FIND("Department: ",Updates!D24)-(FIND("Middle Initial: ",Updates!D24)+16)))))</f>
        <v>#VALUE!</v>
      </c>
      <c r="Q24" t="e">
        <f t="shared" si="2"/>
        <v>#VALUE!</v>
      </c>
      <c r="R24" t="e">
        <f t="shared" si="3"/>
        <v>#VALUE!</v>
      </c>
      <c r="S24" t="e">
        <f t="shared" si="4"/>
        <v>#VALUE!</v>
      </c>
      <c r="T24" s="14" t="e">
        <f t="shared" si="5"/>
        <v>#VALUE!</v>
      </c>
      <c r="U24" t="e">
        <f t="shared" si="6"/>
        <v>#VALUE!</v>
      </c>
      <c r="V24" t="e">
        <f t="shared" si="7"/>
        <v>#VALUE!</v>
      </c>
      <c r="W24" s="8" t="e">
        <f>TRIM(CLEAN(MID(Updates!D24,FIND("Branch: ",Updates!D24)+8,(FIND("Division",Updates!D24)-(FIND("Branch: ",Updates!D24)+8)))))</f>
        <v>#VALUE!</v>
      </c>
      <c r="X24" s="8" t="e">
        <f>TRIM(CLEAN(MID(Updates!D24,FIND("Pooled Position: ",Updates!D24)+17,(FIND("Are the",Updates!D24)-(FIND("Pooled Position: ",Updates!D24)+17)))))</f>
        <v>#VALUE!</v>
      </c>
      <c r="Y24" t="e">
        <f>TRIM(CLEAN(MID(Updates!D24,FIND("Employee Name: ",Updates!D24)+15,(FIND("Job Title",Updates!D24)-(FIND("Employee Name: ",Updates!D24)+15)))))</f>
        <v>#VALUE!</v>
      </c>
      <c r="Z24" s="9" t="e">
        <f t="shared" si="8"/>
        <v>#VALUE!</v>
      </c>
      <c r="AA24" t="e">
        <f t="shared" si="9"/>
        <v>#VALUE!</v>
      </c>
      <c r="AB24" t="e">
        <f t="shared" si="10"/>
        <v>#VALUE!</v>
      </c>
      <c r="AC24" t="e">
        <f t="shared" si="11"/>
        <v>#VALUE!</v>
      </c>
      <c r="AD24" t="e">
        <f>TRIM(CLEAN(MID(Updates!D24,FIND("Account to clone: ",Updates!D24)+18,(FIND("Position",Updates!D24)-(FIND("Account to clone: ",Updates!D24)+18)))))</f>
        <v>#VALUE!</v>
      </c>
      <c r="AE24" t="str">
        <f t="shared" si="12"/>
        <v/>
      </c>
      <c r="AF24" t="str">
        <f t="shared" si="13"/>
        <v>No</v>
      </c>
      <c r="AG24" t="e">
        <f>TRIM(CLEAN(MID(Updates!D24,FIND("Home Share (H:\ drive) required: ",Updates!D24)+33,(FIND("Group Share (S:\ drive) required: ",Updates!D24)-(FIND("Home Share (H:\ drive) required: ",Updates!D24)+33)))))</f>
        <v>#VALUE!</v>
      </c>
      <c r="AH24" t="str">
        <f t="shared" si="14"/>
        <v>No</v>
      </c>
      <c r="AI24" t="e">
        <f>TRIM(CLEAN(MID(Updates!D24,FIND("S Drive Path: ",Updates!D24)+14,(FIND("Position",Updates!D24)-(FIND("S Drive Path: ",Updates!D24)+14)))))</f>
        <v>#VALUE!</v>
      </c>
      <c r="AJ24" t="e">
        <f>("USR\"&amp;Updates!N24)</f>
        <v>#VALUE!</v>
      </c>
      <c r="AK24" t="e">
        <f>Updates!N24&amp;"$"</f>
        <v>#VALUE!</v>
      </c>
      <c r="AL24" s="11">
        <f t="shared" ca="1" si="15"/>
        <v>16</v>
      </c>
      <c r="AM24" s="6" t="str">
        <f ca="1">LOOKUP(AL24,AN2:AN21,AO2:AO21)</f>
        <v>DC4MDB06</v>
      </c>
    </row>
    <row r="25" spans="1:41" ht="12" customHeight="1">
      <c r="A25" s="13" t="e">
        <f>LOOKUP(99^99,--("0"&amp;MID(Updates!N25,MIN(SEARCH({0,1,2,3,4,5,6,7,8,9},Updates!N25&amp;"0123456789")),ROW($A$1:$A$10000))))</f>
        <v>#N/A</v>
      </c>
      <c r="B25" s="6" t="e">
        <f>TRIM(CLEAN(MID(Updates!D25,FIND("Network User Id: ",Updates!D25)+17,(FIND("E-MAIL ACCOUNTS",Updates!D25)-(FIND("Network User Id:",Updates!D25)+17)))))</f>
        <v>#VALUE!</v>
      </c>
      <c r="C25" s="6" t="e">
        <f>TRIM(CLEAN(MID(Updates!D25,FIND("Logon ID: ",Updates!D25)+10,(FIND("Password:",Updates!D25)-(FIND("Logon ID:",Updates!D25)+10)))))</f>
        <v>#VALUE!</v>
      </c>
      <c r="D25" t="e">
        <f>TRIM(CLEAN(MID(Updates!D25,FIND("Primary Address: ",Updates!D25)+17,(FIND("Secondary Address:",Updates!D25)-(FIND("Primary Address: ",Updates!D25)+17)))))</f>
        <v>#VALUE!</v>
      </c>
      <c r="E25" t="e">
        <f>TRIM(CLEAN(MID(Updates!D25,FIND("Secondary Address: ",Updates!D25)+19,(FIND("** PLEASE DO NOT REPLY TO THIS E-MAIL. ",Updates!D25)-(FIND("Secondary Address: ",Updates!D25)+19)))))</f>
        <v>#VALUE!</v>
      </c>
      <c r="F25" t="b">
        <f>IF(COUNT(SEARCH({"transpo.ottawa.on.ca","biblioottawalibrary.ca"},E25)),"@ottawa.ca")</f>
        <v>0</v>
      </c>
      <c r="G25" s="9" t="e">
        <f t="shared" si="0"/>
        <v>#VALUE!</v>
      </c>
      <c r="H25" t="e">
        <f>TRIM(CLEAN(MID(Updates!D25,FIND("E-mail Address: ",Updates!D25)+16,(FIND("The employee",Updates!D25)-(FIND("E-mail Address: ",Updates!D25)+16)))))</f>
        <v>#VALUE!</v>
      </c>
      <c r="I25" t="e">
        <f>TRIM(CLEAN(MID(Updates!D25,FIND("Account Password: ",Updates!D25)+18,(FIND("NETWORK ACCOUNTS",Updates!D25)-(FIND("Account Password:",Updates!D25)+18)))))</f>
        <v>#VALUE!</v>
      </c>
      <c r="J25" t="e">
        <f>TRIM(CLEAN(MID(Updates!D25,FIND("Password: ",Updates!D25)+10,(FIND("E-mail",Updates!D25)-(FIND("Password:",Updates!D25)+12)))))</f>
        <v>#VALUE!</v>
      </c>
      <c r="K25" t="e">
        <f>TRIM(CLEAN(MID(Updates!D25,FIND("Account to clone: ",Updates!D25)+18,(FIND("Position",Updates!D25)-(FIND("Account to clone: ",Updates!D25)+18)))))</f>
        <v>#VALUE!</v>
      </c>
      <c r="L25" t="e">
        <f>TRIM(CLEAN(MID(Updates!D25,FIND("Clone permissions of another account: ",Updates!D25)+38,(FIND("Email required:",Updates!D25)-(FIND("Clone permissions of another account: ",Updates!D25)+38)))))</f>
        <v>#VALUE!</v>
      </c>
      <c r="M25" t="e">
        <f t="shared" si="1"/>
        <v>#VALUE!</v>
      </c>
      <c r="N25" t="e">
        <f>TRIM(CLEAN(MID(Updates!D25,FIND("First Name: ",Updates!D25)+12,(FIND("Middle Name: ",Updates!D25)-(FIND("First Name: ",Updates!D25)+12)))))</f>
        <v>#VALUE!</v>
      </c>
      <c r="O25" t="e">
        <f>TRIM(CLEAN(MID(Updates!E25,FIND("Last Name: ",Updates!E25)+11,(FIND("Middle Initial:",Updates!E25)-(FIND("Last Name: ",Updates!E25)+11)))))</f>
        <v>#VALUE!</v>
      </c>
      <c r="P25" t="e">
        <f>TRIM(CLEAN(MID(Updates!D25,FIND("Middle Initial: ",Updates!D25)+16,(FIND("Department: ",Updates!D25)-(FIND("Middle Initial: ",Updates!D25)+16)))))</f>
        <v>#VALUE!</v>
      </c>
      <c r="Q25" t="e">
        <f t="shared" si="2"/>
        <v>#VALUE!</v>
      </c>
      <c r="R25" t="e">
        <f t="shared" si="3"/>
        <v>#VALUE!</v>
      </c>
      <c r="S25" t="e">
        <f t="shared" si="4"/>
        <v>#VALUE!</v>
      </c>
      <c r="T25" s="14" t="e">
        <f t="shared" si="5"/>
        <v>#VALUE!</v>
      </c>
      <c r="U25" t="e">
        <f t="shared" si="6"/>
        <v>#VALUE!</v>
      </c>
      <c r="V25" t="e">
        <f t="shared" si="7"/>
        <v>#VALUE!</v>
      </c>
      <c r="W25" s="8" t="e">
        <f>TRIM(CLEAN(MID(Updates!D25,FIND("Branch: ",Updates!D25)+8,(FIND("Division",Updates!D25)-(FIND("Branch: ",Updates!D25)+8)))))</f>
        <v>#VALUE!</v>
      </c>
      <c r="X25" s="8" t="e">
        <f>TRIM(CLEAN(MID(Updates!D25,FIND("Pooled Position: ",Updates!D25)+17,(FIND("Are the",Updates!D25)-(FIND("Pooled Position: ",Updates!D25)+17)))))</f>
        <v>#VALUE!</v>
      </c>
      <c r="Y25" t="e">
        <f>TRIM(CLEAN(MID(Updates!D25,FIND("Employee Name: ",Updates!D25)+15,(FIND("Job Title",Updates!D25)-(FIND("Employee Name: ",Updates!D25)+15)))))</f>
        <v>#VALUE!</v>
      </c>
      <c r="Z25" s="9" t="e">
        <f t="shared" si="8"/>
        <v>#VALUE!</v>
      </c>
      <c r="AA25" t="e">
        <f t="shared" si="9"/>
        <v>#VALUE!</v>
      </c>
      <c r="AB25" t="e">
        <f t="shared" si="10"/>
        <v>#VALUE!</v>
      </c>
      <c r="AC25" t="e">
        <f t="shared" si="11"/>
        <v>#VALUE!</v>
      </c>
      <c r="AD25" t="e">
        <f>TRIM(CLEAN(MID(Updates!D25,FIND("Account to clone: ",Updates!D25)+18,(FIND("Position",Updates!D25)-(FIND("Account to clone: ",Updates!D25)+18)))))</f>
        <v>#VALUE!</v>
      </c>
      <c r="AE25" t="str">
        <f t="shared" si="12"/>
        <v/>
      </c>
      <c r="AF25" t="str">
        <f t="shared" si="13"/>
        <v>No</v>
      </c>
      <c r="AG25" t="e">
        <f>TRIM(CLEAN(MID(Updates!D25,FIND("Home Share (H:\ drive) required: ",Updates!D25)+33,(FIND("Group Share (S:\ drive) required: ",Updates!D25)-(FIND("Home Share (H:\ drive) required: ",Updates!D25)+33)))))</f>
        <v>#VALUE!</v>
      </c>
      <c r="AH25" t="str">
        <f t="shared" si="14"/>
        <v>No</v>
      </c>
      <c r="AI25" t="e">
        <f>TRIM(CLEAN(MID(Updates!D25,FIND("S Drive Path: ",Updates!D25)+14,(FIND("Position",Updates!D25)-(FIND("S Drive Path: ",Updates!D25)+14)))))</f>
        <v>#VALUE!</v>
      </c>
      <c r="AJ25" t="e">
        <f>("USR\"&amp;Updates!N25)</f>
        <v>#VALUE!</v>
      </c>
      <c r="AK25" t="e">
        <f>Updates!N25&amp;"$"</f>
        <v>#VALUE!</v>
      </c>
      <c r="AL25" s="11">
        <f t="shared" ca="1" si="15"/>
        <v>15</v>
      </c>
      <c r="AM25" s="6" t="str">
        <f ca="1">LOOKUP(AL25,AN2:AN21,AO2:AO21)</f>
        <v>DC4MDB05</v>
      </c>
    </row>
    <row r="26" spans="1:41" ht="12" customHeight="1">
      <c r="A26" s="13" t="e">
        <f>LOOKUP(99^99,--("0"&amp;MID(Updates!N26,MIN(SEARCH({0,1,2,3,4,5,6,7,8,9},Updates!N26&amp;"0123456789")),ROW($A$1:$A$10000))))</f>
        <v>#N/A</v>
      </c>
      <c r="B26" s="6" t="e">
        <f>TRIM(CLEAN(MID(Updates!D26,FIND("Network User Id: ",Updates!D26)+17,(FIND("E-MAIL ACCOUNTS",Updates!D26)-(FIND("Network User Id:",Updates!D26)+17)))))</f>
        <v>#VALUE!</v>
      </c>
      <c r="C26" s="6" t="e">
        <f>TRIM(CLEAN(MID(Updates!D26,FIND("Logon ID: ",Updates!D26)+10,(FIND("Password:",Updates!D26)-(FIND("Logon ID:",Updates!D26)+10)))))</f>
        <v>#VALUE!</v>
      </c>
      <c r="D26" t="e">
        <f>TRIM(CLEAN(MID(Updates!D26,FIND("Primary Address: ",Updates!D26)+17,(FIND("Secondary Address:",Updates!D26)-(FIND("Primary Address: ",Updates!D26)+17)))))</f>
        <v>#VALUE!</v>
      </c>
      <c r="E26" t="e">
        <f>TRIM(CLEAN(MID(Updates!D26,FIND("Secondary Address: ",Updates!D26)+19,(FIND("** PLEASE DO NOT REPLY TO THIS E-MAIL. ",Updates!D26)-(FIND("Secondary Address: ",Updates!D26)+19)))))</f>
        <v>#VALUE!</v>
      </c>
      <c r="F26" t="b">
        <f>IF(COUNT(SEARCH({"transpo.ottawa.on.ca","biblioottawalibrary.ca"},E26)),"@ottawa.ca")</f>
        <v>0</v>
      </c>
      <c r="G26" s="9" t="e">
        <f t="shared" si="0"/>
        <v>#VALUE!</v>
      </c>
      <c r="H26" t="e">
        <f>TRIM(CLEAN(MID(Updates!D26,FIND("E-mail Address: ",Updates!D26)+16,(FIND("The employee",Updates!D26)-(FIND("E-mail Address: ",Updates!D26)+16)))))</f>
        <v>#VALUE!</v>
      </c>
      <c r="I26" t="e">
        <f>TRIM(CLEAN(MID(Updates!D26,FIND("Account Password: ",Updates!D26)+18,(FIND("NETWORK ACCOUNTS",Updates!D26)-(FIND("Account Password:",Updates!D26)+18)))))</f>
        <v>#VALUE!</v>
      </c>
      <c r="J26" t="e">
        <f>TRIM(CLEAN(MID(Updates!D26,FIND("Password: ",Updates!D26)+10,(FIND("E-mail",Updates!D26)-(FIND("Password:",Updates!D26)+12)))))</f>
        <v>#VALUE!</v>
      </c>
      <c r="K26" t="e">
        <f>TRIM(CLEAN(MID(Updates!D26,FIND("Account to clone: ",Updates!D26)+18,(FIND("Position",Updates!D26)-(FIND("Account to clone: ",Updates!D26)+18)))))</f>
        <v>#VALUE!</v>
      </c>
      <c r="L26" t="e">
        <f>TRIM(CLEAN(MID(Updates!D26,FIND("Clone permissions of another account: ",Updates!D26)+38,(FIND("Email required:",Updates!D26)-(FIND("Clone permissions of another account: ",Updates!D26)+38)))))</f>
        <v>#VALUE!</v>
      </c>
      <c r="M26" t="e">
        <f t="shared" si="1"/>
        <v>#VALUE!</v>
      </c>
      <c r="N26" t="e">
        <f>TRIM(CLEAN(MID(Updates!D26,FIND("First Name: ",Updates!D26)+12,(FIND("Middle Name: ",Updates!D26)-(FIND("First Name: ",Updates!D26)+12)))))</f>
        <v>#VALUE!</v>
      </c>
      <c r="O26" t="e">
        <f>TRIM(CLEAN(MID(Updates!E26,FIND("Last Name: ",Updates!E26)+11,(FIND("Middle Initial:",Updates!E26)-(FIND("Last Name: ",Updates!E26)+11)))))</f>
        <v>#VALUE!</v>
      </c>
      <c r="P26" t="e">
        <f>TRIM(CLEAN(MID(Updates!D26,FIND("Middle Initial: ",Updates!D26)+16,(FIND("Department: ",Updates!D26)-(FIND("Middle Initial: ",Updates!D26)+16)))))</f>
        <v>#VALUE!</v>
      </c>
      <c r="Q26" t="e">
        <f t="shared" si="2"/>
        <v>#VALUE!</v>
      </c>
      <c r="R26" t="e">
        <f t="shared" si="3"/>
        <v>#VALUE!</v>
      </c>
      <c r="S26" t="e">
        <f t="shared" si="4"/>
        <v>#VALUE!</v>
      </c>
      <c r="T26" s="14" t="e">
        <f t="shared" si="5"/>
        <v>#VALUE!</v>
      </c>
      <c r="U26" t="e">
        <f t="shared" si="6"/>
        <v>#VALUE!</v>
      </c>
      <c r="V26" t="e">
        <f t="shared" si="7"/>
        <v>#VALUE!</v>
      </c>
      <c r="W26" s="8" t="e">
        <f>TRIM(CLEAN(MID(Updates!D26,FIND("Branch: ",Updates!D26)+8,(FIND("Division",Updates!D26)-(FIND("Branch: ",Updates!D26)+8)))))</f>
        <v>#VALUE!</v>
      </c>
      <c r="X26" s="8" t="e">
        <f>TRIM(CLEAN(MID(Updates!D26,FIND("Pooled Position: ",Updates!D26)+17,(FIND("Are the",Updates!D26)-(FIND("Pooled Position: ",Updates!D26)+17)))))</f>
        <v>#VALUE!</v>
      </c>
      <c r="Y26" t="e">
        <f>TRIM(CLEAN(MID(Updates!D26,FIND("Employee Name: ",Updates!D26)+15,(FIND("Job Title",Updates!D26)-(FIND("Employee Name: ",Updates!D26)+15)))))</f>
        <v>#VALUE!</v>
      </c>
      <c r="Z26" s="9" t="e">
        <f t="shared" si="8"/>
        <v>#VALUE!</v>
      </c>
      <c r="AA26" t="e">
        <f t="shared" si="9"/>
        <v>#VALUE!</v>
      </c>
      <c r="AB26" t="e">
        <f t="shared" si="10"/>
        <v>#VALUE!</v>
      </c>
      <c r="AC26" t="e">
        <f t="shared" si="11"/>
        <v>#VALUE!</v>
      </c>
      <c r="AD26" t="e">
        <f>TRIM(CLEAN(MID(Updates!D26,FIND("Account to clone: ",Updates!D26)+18,(FIND("Position",Updates!D26)-(FIND("Account to clone: ",Updates!D26)+18)))))</f>
        <v>#VALUE!</v>
      </c>
      <c r="AE26" t="str">
        <f t="shared" si="12"/>
        <v/>
      </c>
      <c r="AF26" t="str">
        <f t="shared" si="13"/>
        <v>No</v>
      </c>
      <c r="AG26" t="e">
        <f>TRIM(CLEAN(MID(Updates!D26,FIND("Home Share (H:\ drive) required: ",Updates!D26)+33,(FIND("Group Share (S:\ drive) required: ",Updates!D26)-(FIND("Home Share (H:\ drive) required: ",Updates!D26)+33)))))</f>
        <v>#VALUE!</v>
      </c>
      <c r="AH26" t="str">
        <f t="shared" si="14"/>
        <v>No</v>
      </c>
      <c r="AI26" t="e">
        <f>TRIM(CLEAN(MID(Updates!D26,FIND("S Drive Path: ",Updates!D26)+14,(FIND("Position",Updates!D26)-(FIND("S Drive Path: ",Updates!D26)+14)))))</f>
        <v>#VALUE!</v>
      </c>
      <c r="AJ26" t="e">
        <f>("USR\"&amp;Updates!N26)</f>
        <v>#VALUE!</v>
      </c>
      <c r="AK26" t="e">
        <f>Updates!N26&amp;"$"</f>
        <v>#VALUE!</v>
      </c>
      <c r="AL26" s="11">
        <f t="shared" ca="1" si="15"/>
        <v>6</v>
      </c>
      <c r="AM26" s="6" t="str">
        <f ca="1">LOOKUP(AL26,AN2:AN21,AO2:AO21)</f>
        <v>DC1MDB06</v>
      </c>
    </row>
    <row r="27" spans="1:41" ht="12" customHeight="1">
      <c r="A27" s="13" t="e">
        <f>LOOKUP(99^99,--("0"&amp;MID(Updates!N27,MIN(SEARCH({0,1,2,3,4,5,6,7,8,9},Updates!N27&amp;"0123456789")),ROW($A$1:$A$10000))))</f>
        <v>#N/A</v>
      </c>
      <c r="B27" s="6" t="e">
        <f>TRIM(CLEAN(MID(Updates!D27,FIND("Network User Id: ",Updates!D27)+17,(FIND("E-MAIL ACCOUNTS",Updates!D27)-(FIND("Network User Id:",Updates!D27)+17)))))</f>
        <v>#VALUE!</v>
      </c>
      <c r="C27" s="6" t="e">
        <f>TRIM(CLEAN(MID(Updates!D27,FIND("Logon ID: ",Updates!D27)+10,(FIND("Password:",Updates!D27)-(FIND("Logon ID:",Updates!D27)+10)))))</f>
        <v>#VALUE!</v>
      </c>
      <c r="D27" t="e">
        <f>TRIM(CLEAN(MID(Updates!D27,FIND("Primary Address: ",Updates!D27)+17,(FIND("Secondary Address:",Updates!D27)-(FIND("Primary Address: ",Updates!D27)+17)))))</f>
        <v>#VALUE!</v>
      </c>
      <c r="E27" t="e">
        <f>TRIM(CLEAN(MID(Updates!D27,FIND("Secondary Address: ",Updates!D27)+19,(FIND("** PLEASE DO NOT REPLY TO THIS E-MAIL. ",Updates!D27)-(FIND("Secondary Address: ",Updates!D27)+19)))))</f>
        <v>#VALUE!</v>
      </c>
      <c r="F27" t="b">
        <f>IF(COUNT(SEARCH({"transpo.ottawa.on.ca","biblioottawalibrary.ca"},E27)),"@ottawa.ca")</f>
        <v>0</v>
      </c>
      <c r="G27" s="9" t="e">
        <f t="shared" si="0"/>
        <v>#VALUE!</v>
      </c>
      <c r="H27" t="e">
        <f>TRIM(CLEAN(MID(Updates!D27,FIND("E-mail Address: ",Updates!D27)+16,(FIND("The employee",Updates!D27)-(FIND("E-mail Address: ",Updates!D27)+16)))))</f>
        <v>#VALUE!</v>
      </c>
      <c r="I27" t="e">
        <f>TRIM(CLEAN(MID(Updates!D27,FIND("Account Password: ",Updates!D27)+18,(FIND("NETWORK ACCOUNTS",Updates!D27)-(FIND("Account Password:",Updates!D27)+18)))))</f>
        <v>#VALUE!</v>
      </c>
      <c r="J27" t="e">
        <f>TRIM(CLEAN(MID(Updates!D27,FIND("Password: ",Updates!D27)+10,(FIND("E-mail",Updates!D27)-(FIND("Password:",Updates!D27)+12)))))</f>
        <v>#VALUE!</v>
      </c>
      <c r="K27" t="e">
        <f>TRIM(CLEAN(MID(Updates!D27,FIND("Account to clone: ",Updates!D27)+18,(FIND("Position",Updates!D27)-(FIND("Account to clone: ",Updates!D27)+18)))))</f>
        <v>#VALUE!</v>
      </c>
      <c r="L27" t="e">
        <f>TRIM(CLEAN(MID(Updates!D27,FIND("Clone permissions of another account: ",Updates!D27)+38,(FIND("Email required:",Updates!D27)-(FIND("Clone permissions of another account: ",Updates!D27)+38)))))</f>
        <v>#VALUE!</v>
      </c>
      <c r="M27" t="e">
        <f t="shared" si="1"/>
        <v>#VALUE!</v>
      </c>
      <c r="N27" t="e">
        <f>TRIM(CLEAN(MID(Updates!D27,FIND("First Name: ",Updates!D27)+12,(FIND("Middle Name: ",Updates!D27)-(FIND("First Name: ",Updates!D27)+12)))))</f>
        <v>#VALUE!</v>
      </c>
      <c r="O27" t="e">
        <f>TRIM(CLEAN(MID(Updates!E27,FIND("Last Name: ",Updates!E27)+11,(FIND("Middle Initial:",Updates!E27)-(FIND("Last Name: ",Updates!E27)+11)))))</f>
        <v>#VALUE!</v>
      </c>
      <c r="P27" t="e">
        <f>TRIM(CLEAN(MID(Updates!D27,FIND("Middle Initial: ",Updates!D27)+16,(FIND("Department: ",Updates!D27)-(FIND("Middle Initial: ",Updates!D27)+16)))))</f>
        <v>#VALUE!</v>
      </c>
      <c r="Q27" t="e">
        <f t="shared" si="2"/>
        <v>#VALUE!</v>
      </c>
      <c r="R27" t="e">
        <f t="shared" si="3"/>
        <v>#VALUE!</v>
      </c>
      <c r="S27" t="e">
        <f t="shared" si="4"/>
        <v>#VALUE!</v>
      </c>
      <c r="T27" s="14" t="e">
        <f t="shared" si="5"/>
        <v>#VALUE!</v>
      </c>
      <c r="U27" t="e">
        <f t="shared" si="6"/>
        <v>#VALUE!</v>
      </c>
      <c r="V27" t="e">
        <f t="shared" si="7"/>
        <v>#VALUE!</v>
      </c>
      <c r="W27" s="8" t="e">
        <f>TRIM(CLEAN(MID(Updates!D27,FIND("Branch: ",Updates!D27)+8,(FIND("Division",Updates!D27)-(FIND("Branch: ",Updates!D27)+8)))))</f>
        <v>#VALUE!</v>
      </c>
      <c r="X27" s="8" t="e">
        <f>TRIM(CLEAN(MID(Updates!D27,FIND("Pooled Position: ",Updates!D27)+17,(FIND("Are the",Updates!D27)-(FIND("Pooled Position: ",Updates!D27)+17)))))</f>
        <v>#VALUE!</v>
      </c>
      <c r="Y27" t="e">
        <f>TRIM(CLEAN(MID(Updates!D27,FIND("Employee Name: ",Updates!D27)+15,(FIND("Job Title",Updates!D27)-(FIND("Employee Name: ",Updates!D27)+15)))))</f>
        <v>#VALUE!</v>
      </c>
      <c r="Z27" s="9" t="e">
        <f t="shared" si="8"/>
        <v>#VALUE!</v>
      </c>
      <c r="AA27" t="e">
        <f t="shared" si="9"/>
        <v>#VALUE!</v>
      </c>
      <c r="AB27" t="e">
        <f t="shared" si="10"/>
        <v>#VALUE!</v>
      </c>
      <c r="AC27" t="e">
        <f t="shared" si="11"/>
        <v>#VALUE!</v>
      </c>
      <c r="AD27" t="e">
        <f>TRIM(CLEAN(MID(Updates!D27,FIND("Account to clone: ",Updates!D27)+18,(FIND("Position",Updates!D27)-(FIND("Account to clone: ",Updates!D27)+18)))))</f>
        <v>#VALUE!</v>
      </c>
      <c r="AE27" t="str">
        <f t="shared" si="12"/>
        <v/>
      </c>
      <c r="AF27" t="str">
        <f t="shared" si="13"/>
        <v>No</v>
      </c>
      <c r="AG27" t="e">
        <f>TRIM(CLEAN(MID(Updates!D27,FIND("Home Share (H:\ drive) required: ",Updates!D27)+33,(FIND("Group Share (S:\ drive) required: ",Updates!D27)-(FIND("Home Share (H:\ drive) required: ",Updates!D27)+33)))))</f>
        <v>#VALUE!</v>
      </c>
      <c r="AH27" t="str">
        <f t="shared" si="14"/>
        <v>No</v>
      </c>
      <c r="AI27" t="e">
        <f>TRIM(CLEAN(MID(Updates!D27,FIND("S Drive Path: ",Updates!D27)+14,(FIND("Position",Updates!D27)-(FIND("S Drive Path: ",Updates!D27)+14)))))</f>
        <v>#VALUE!</v>
      </c>
      <c r="AJ27" t="e">
        <f>("USR\"&amp;Updates!N27)</f>
        <v>#VALUE!</v>
      </c>
      <c r="AK27" t="e">
        <f>Updates!N27&amp;"$"</f>
        <v>#VALUE!</v>
      </c>
      <c r="AL27" s="11">
        <f t="shared" ca="1" si="15"/>
        <v>3</v>
      </c>
      <c r="AM27" s="6" t="str">
        <f ca="1">LOOKUP(AL27,AN2:AN21,AO2:AO21)</f>
        <v>DC1MDB03</v>
      </c>
    </row>
    <row r="28" spans="1:41" ht="12" customHeight="1">
      <c r="A28" s="13" t="e">
        <f>LOOKUP(99^99,--("0"&amp;MID(Updates!N28,MIN(SEARCH({0,1,2,3,4,5,6,7,8,9},Updates!N28&amp;"0123456789")),ROW($A$1:$A$10000))))</f>
        <v>#N/A</v>
      </c>
      <c r="B28" s="6" t="e">
        <f>TRIM(CLEAN(MID(Updates!D28,FIND("Network User Id: ",Updates!D28)+17,(FIND("E-MAIL ACCOUNTS",Updates!D28)-(FIND("Network User Id:",Updates!D28)+17)))))</f>
        <v>#VALUE!</v>
      </c>
      <c r="C28" s="6" t="e">
        <f>TRIM(CLEAN(MID(Updates!D28,FIND("Logon ID: ",Updates!D28)+10,(FIND("Password:",Updates!D28)-(FIND("Logon ID:",Updates!D28)+10)))))</f>
        <v>#VALUE!</v>
      </c>
      <c r="D28" t="e">
        <f>TRIM(CLEAN(MID(Updates!D28,FIND("Primary Address: ",Updates!D28)+17,(FIND("Secondary Address:",Updates!D28)-(FIND("Primary Address: ",Updates!D28)+17)))))</f>
        <v>#VALUE!</v>
      </c>
      <c r="E28" t="e">
        <f>TRIM(CLEAN(MID(Updates!D28,FIND("Secondary Address: ",Updates!D28)+19,(FIND("** PLEASE DO NOT REPLY TO THIS E-MAIL. ",Updates!D28)-(FIND("Secondary Address: ",Updates!D28)+19)))))</f>
        <v>#VALUE!</v>
      </c>
      <c r="F28" t="b">
        <f>IF(COUNT(SEARCH({"transpo.ottawa.on.ca","biblioottawalibrary.ca"},E28)),"@ottawa.ca")</f>
        <v>0</v>
      </c>
      <c r="G28" s="9" t="e">
        <f t="shared" si="0"/>
        <v>#VALUE!</v>
      </c>
      <c r="H28" t="e">
        <f>TRIM(CLEAN(MID(Updates!D28,FIND("E-mail Address: ",Updates!D28)+16,(FIND("The employee",Updates!D28)-(FIND("E-mail Address: ",Updates!D28)+16)))))</f>
        <v>#VALUE!</v>
      </c>
      <c r="I28" t="e">
        <f>TRIM(CLEAN(MID(Updates!D28,FIND("Account Password: ",Updates!D28)+18,(FIND("NETWORK ACCOUNTS",Updates!D28)-(FIND("Account Password:",Updates!D28)+18)))))</f>
        <v>#VALUE!</v>
      </c>
      <c r="J28" t="e">
        <f>TRIM(CLEAN(MID(Updates!D28,FIND("Password: ",Updates!D28)+10,(FIND("E-mail",Updates!D28)-(FIND("Password:",Updates!D28)+12)))))</f>
        <v>#VALUE!</v>
      </c>
      <c r="K28" t="e">
        <f>TRIM(CLEAN(MID(Updates!D28,FIND("Account to clone: ",Updates!D28)+18,(FIND("Position",Updates!D28)-(FIND("Account to clone: ",Updates!D28)+18)))))</f>
        <v>#VALUE!</v>
      </c>
      <c r="L28" t="e">
        <f>TRIM(CLEAN(MID(Updates!D28,FIND("Clone permissions of another account: ",Updates!D28)+38,(FIND("Email required:",Updates!D28)-(FIND("Clone permissions of another account: ",Updates!D28)+38)))))</f>
        <v>#VALUE!</v>
      </c>
      <c r="M28" t="e">
        <f t="shared" si="1"/>
        <v>#VALUE!</v>
      </c>
      <c r="N28" t="e">
        <f>TRIM(CLEAN(MID(Updates!D28,FIND("First Name: ",Updates!D28)+12,(FIND("Middle Name: ",Updates!D28)-(FIND("First Name: ",Updates!D28)+12)))))</f>
        <v>#VALUE!</v>
      </c>
      <c r="O28" t="e">
        <f>TRIM(CLEAN(MID(Updates!E28,FIND("Last Name: ",Updates!E28)+11,(FIND("Middle Initial:",Updates!E28)-(FIND("Last Name: ",Updates!E28)+11)))))</f>
        <v>#VALUE!</v>
      </c>
      <c r="P28" t="e">
        <f>TRIM(CLEAN(MID(Updates!D28,FIND("Middle Initial: ",Updates!D28)+16,(FIND("Department: ",Updates!D28)-(FIND("Middle Initial: ",Updates!D28)+16)))))</f>
        <v>#VALUE!</v>
      </c>
      <c r="Q28" t="e">
        <f t="shared" si="2"/>
        <v>#VALUE!</v>
      </c>
      <c r="R28" t="e">
        <f t="shared" si="3"/>
        <v>#VALUE!</v>
      </c>
      <c r="S28" t="e">
        <f t="shared" si="4"/>
        <v>#VALUE!</v>
      </c>
      <c r="T28" s="14" t="e">
        <f t="shared" si="5"/>
        <v>#VALUE!</v>
      </c>
      <c r="U28" t="e">
        <f t="shared" si="6"/>
        <v>#VALUE!</v>
      </c>
      <c r="V28" t="e">
        <f t="shared" si="7"/>
        <v>#VALUE!</v>
      </c>
      <c r="W28" s="8" t="e">
        <f>TRIM(CLEAN(MID(Updates!D28,FIND("Branch: ",Updates!D28)+8,(FIND("Division",Updates!D28)-(FIND("Branch: ",Updates!D28)+8)))))</f>
        <v>#VALUE!</v>
      </c>
      <c r="X28" s="8" t="e">
        <f>TRIM(CLEAN(MID(Updates!D28,FIND("Pooled Position: ",Updates!D28)+17,(FIND("Are the",Updates!D28)-(FIND("Pooled Position: ",Updates!D28)+17)))))</f>
        <v>#VALUE!</v>
      </c>
      <c r="Y28" t="e">
        <f>TRIM(CLEAN(MID(Updates!D28,FIND("Employee Name: ",Updates!D28)+15,(FIND("Job Title",Updates!D28)-(FIND("Employee Name: ",Updates!D28)+15)))))</f>
        <v>#VALUE!</v>
      </c>
      <c r="Z28" s="9" t="e">
        <f t="shared" si="8"/>
        <v>#VALUE!</v>
      </c>
      <c r="AA28" t="e">
        <f t="shared" si="9"/>
        <v>#VALUE!</v>
      </c>
      <c r="AB28" t="e">
        <f t="shared" si="10"/>
        <v>#VALUE!</v>
      </c>
      <c r="AC28" t="e">
        <f t="shared" si="11"/>
        <v>#VALUE!</v>
      </c>
      <c r="AD28" t="e">
        <f>TRIM(CLEAN(MID(Updates!D28,FIND("Account to clone: ",Updates!D28)+18,(FIND("Position",Updates!D28)-(FIND("Account to clone: ",Updates!D28)+18)))))</f>
        <v>#VALUE!</v>
      </c>
      <c r="AE28" t="str">
        <f t="shared" si="12"/>
        <v/>
      </c>
      <c r="AF28" t="str">
        <f t="shared" si="13"/>
        <v>No</v>
      </c>
      <c r="AG28" t="e">
        <f>TRIM(CLEAN(MID(Updates!D28,FIND("Home Share (H:\ drive) required: ",Updates!D28)+33,(FIND("Group Share (S:\ drive) required: ",Updates!D28)-(FIND("Home Share (H:\ drive) required: ",Updates!D28)+33)))))</f>
        <v>#VALUE!</v>
      </c>
      <c r="AH28" t="str">
        <f t="shared" si="14"/>
        <v>No</v>
      </c>
      <c r="AI28" t="e">
        <f>TRIM(CLEAN(MID(Updates!D28,FIND("S Drive Path: ",Updates!D28)+14,(FIND("Position",Updates!D28)-(FIND("S Drive Path: ",Updates!D28)+14)))))</f>
        <v>#VALUE!</v>
      </c>
      <c r="AJ28" t="e">
        <f>("USR\"&amp;Updates!N28)</f>
        <v>#VALUE!</v>
      </c>
      <c r="AK28" t="e">
        <f>Updates!N28&amp;"$"</f>
        <v>#VALUE!</v>
      </c>
      <c r="AL28" s="11">
        <f t="shared" ca="1" si="15"/>
        <v>8</v>
      </c>
      <c r="AM28" s="6" t="str">
        <f ca="1">LOOKUP(AL28,AN2:AN21,AO2:AO21)</f>
        <v>DC1MDB08</v>
      </c>
    </row>
    <row r="29" spans="1:41" ht="12" customHeight="1">
      <c r="A29" s="13" t="e">
        <f>LOOKUP(99^99,--("0"&amp;MID(Updates!N29,MIN(SEARCH({0,1,2,3,4,5,6,7,8,9},Updates!N29&amp;"0123456789")),ROW($A$1:$A$10000))))</f>
        <v>#N/A</v>
      </c>
      <c r="B29" s="6" t="e">
        <f>TRIM(CLEAN(MID(Updates!D29,FIND("Network User Id: ",Updates!D29)+17,(FIND("E-MAIL ACCOUNTS",Updates!D29)-(FIND("Network User Id:",Updates!D29)+17)))))</f>
        <v>#VALUE!</v>
      </c>
      <c r="C29" s="6" t="e">
        <f>TRIM(CLEAN(MID(Updates!D29,FIND("Logon ID: ",Updates!D29)+10,(FIND("Password:",Updates!D29)-(FIND("Logon ID:",Updates!D29)+10)))))</f>
        <v>#VALUE!</v>
      </c>
      <c r="D29" t="e">
        <f>TRIM(CLEAN(MID(Updates!D29,FIND("Primary Address: ",Updates!D29)+17,(FIND("Secondary Address:",Updates!D29)-(FIND("Primary Address: ",Updates!D29)+17)))))</f>
        <v>#VALUE!</v>
      </c>
      <c r="E29" t="e">
        <f>TRIM(CLEAN(MID(Updates!D29,FIND("Secondary Address: ",Updates!D29)+19,(FIND("** PLEASE DO NOT REPLY TO THIS E-MAIL. ",Updates!D29)-(FIND("Secondary Address: ",Updates!D29)+19)))))</f>
        <v>#VALUE!</v>
      </c>
      <c r="F29" t="b">
        <f>IF(COUNT(SEARCH({"transpo.ottawa.on.ca","biblioottawalibrary.ca"},E29)),"@ottawa.ca")</f>
        <v>0</v>
      </c>
      <c r="G29" s="9" t="e">
        <f t="shared" si="0"/>
        <v>#VALUE!</v>
      </c>
      <c r="H29" t="e">
        <f>TRIM(CLEAN(MID(Updates!D29,FIND("E-mail Address: ",Updates!D29)+16,(FIND("The employee",Updates!D29)-(FIND("E-mail Address: ",Updates!D29)+16)))))</f>
        <v>#VALUE!</v>
      </c>
      <c r="I29" t="e">
        <f>TRIM(CLEAN(MID(Updates!D29,FIND("Account Password: ",Updates!D29)+18,(FIND("NETWORK ACCOUNTS",Updates!D29)-(FIND("Account Password:",Updates!D29)+18)))))</f>
        <v>#VALUE!</v>
      </c>
      <c r="J29" t="e">
        <f>TRIM(CLEAN(MID(Updates!D29,FIND("Password: ",Updates!D29)+10,(FIND("E-mail",Updates!D29)-(FIND("Password:",Updates!D29)+12)))))</f>
        <v>#VALUE!</v>
      </c>
      <c r="K29" t="e">
        <f>TRIM(CLEAN(MID(Updates!D29,FIND("Account to clone: ",Updates!D29)+18,(FIND("Position",Updates!D29)-(FIND("Account to clone: ",Updates!D29)+18)))))</f>
        <v>#VALUE!</v>
      </c>
      <c r="L29" t="e">
        <f>TRIM(CLEAN(MID(Updates!D29,FIND("Clone permissions of another account: ",Updates!D29)+38,(FIND("Email required:",Updates!D29)-(FIND("Clone permissions of another account: ",Updates!D29)+38)))))</f>
        <v>#VALUE!</v>
      </c>
      <c r="M29" t="e">
        <f t="shared" si="1"/>
        <v>#VALUE!</v>
      </c>
      <c r="N29" t="e">
        <f>TRIM(CLEAN(MID(Updates!D29,FIND("First Name: ",Updates!D29)+12,(FIND("Middle Name: ",Updates!D29)-(FIND("First Name: ",Updates!D29)+12)))))</f>
        <v>#VALUE!</v>
      </c>
      <c r="O29" t="e">
        <f>TRIM(CLEAN(MID(Updates!E29,FIND("Last Name: ",Updates!E29)+11,(FIND("Middle Initial:",Updates!E29)-(FIND("Last Name: ",Updates!E29)+11)))))</f>
        <v>#VALUE!</v>
      </c>
      <c r="P29" t="e">
        <f>TRIM(CLEAN(MID(Updates!D29,FIND("Middle Initial: ",Updates!D29)+16,(FIND("Department: ",Updates!D29)-(FIND("Middle Initial: ",Updates!D29)+16)))))</f>
        <v>#VALUE!</v>
      </c>
      <c r="Q29" t="e">
        <f t="shared" si="2"/>
        <v>#VALUE!</v>
      </c>
      <c r="R29" t="e">
        <f t="shared" si="3"/>
        <v>#VALUE!</v>
      </c>
      <c r="S29" t="e">
        <f t="shared" si="4"/>
        <v>#VALUE!</v>
      </c>
      <c r="T29" s="14" t="e">
        <f t="shared" si="5"/>
        <v>#VALUE!</v>
      </c>
      <c r="U29" t="e">
        <f t="shared" si="6"/>
        <v>#VALUE!</v>
      </c>
      <c r="V29" t="e">
        <f t="shared" si="7"/>
        <v>#VALUE!</v>
      </c>
      <c r="W29" s="8" t="e">
        <f>TRIM(CLEAN(MID(Updates!D29,FIND("Branch: ",Updates!D29)+8,(FIND("Division",Updates!D29)-(FIND("Branch: ",Updates!D29)+8)))))</f>
        <v>#VALUE!</v>
      </c>
      <c r="X29" s="8" t="e">
        <f>TRIM(CLEAN(MID(Updates!D29,FIND("Pooled Position: ",Updates!D29)+17,(FIND("Are the",Updates!D29)-(FIND("Pooled Position: ",Updates!D29)+17)))))</f>
        <v>#VALUE!</v>
      </c>
      <c r="Y29" t="e">
        <f>TRIM(CLEAN(MID(Updates!D29,FIND("Employee Name: ",Updates!D29)+15,(FIND("Job Title",Updates!D29)-(FIND("Employee Name: ",Updates!D29)+15)))))</f>
        <v>#VALUE!</v>
      </c>
      <c r="Z29" s="9" t="e">
        <f t="shared" si="8"/>
        <v>#VALUE!</v>
      </c>
      <c r="AA29" t="e">
        <f t="shared" si="9"/>
        <v>#VALUE!</v>
      </c>
      <c r="AB29" t="e">
        <f t="shared" si="10"/>
        <v>#VALUE!</v>
      </c>
      <c r="AC29" t="e">
        <f t="shared" si="11"/>
        <v>#VALUE!</v>
      </c>
      <c r="AD29" t="e">
        <f>TRIM(CLEAN(MID(Updates!D29,FIND("Account to clone: ",Updates!D29)+18,(FIND("Position",Updates!D29)-(FIND("Account to clone: ",Updates!D29)+18)))))</f>
        <v>#VALUE!</v>
      </c>
      <c r="AE29" t="str">
        <f t="shared" si="12"/>
        <v/>
      </c>
      <c r="AF29" t="str">
        <f t="shared" si="13"/>
        <v>No</v>
      </c>
      <c r="AG29" t="e">
        <f>TRIM(CLEAN(MID(Updates!D29,FIND("Home Share (H:\ drive) required: ",Updates!D29)+33,(FIND("Group Share (S:\ drive) required: ",Updates!D29)-(FIND("Home Share (H:\ drive) required: ",Updates!D29)+33)))))</f>
        <v>#VALUE!</v>
      </c>
      <c r="AH29" t="str">
        <f t="shared" si="14"/>
        <v>No</v>
      </c>
      <c r="AI29" t="e">
        <f>TRIM(CLEAN(MID(Updates!D29,FIND("S Drive Path: ",Updates!D29)+14,(FIND("Position",Updates!D29)-(FIND("S Drive Path: ",Updates!D29)+14)))))</f>
        <v>#VALUE!</v>
      </c>
      <c r="AJ29" t="e">
        <f>("USR\"&amp;Updates!N29)</f>
        <v>#VALUE!</v>
      </c>
      <c r="AK29" t="e">
        <f>Updates!N29&amp;"$"</f>
        <v>#VALUE!</v>
      </c>
      <c r="AL29" s="11">
        <f t="shared" ca="1" si="15"/>
        <v>5</v>
      </c>
      <c r="AM29" s="6" t="str">
        <f ca="1">LOOKUP(AL29,AN2:AN21,AO2:AO21)</f>
        <v>DC1MDB05</v>
      </c>
    </row>
    <row r="30" spans="1:41" ht="12" customHeight="1">
      <c r="A30" s="13" t="e">
        <f>LOOKUP(99^99,--("0"&amp;MID(Updates!N30,MIN(SEARCH({0,1,2,3,4,5,6,7,8,9},Updates!N30&amp;"0123456789")),ROW($A$1:$A$10000))))</f>
        <v>#N/A</v>
      </c>
      <c r="B30" s="6" t="e">
        <f>TRIM(CLEAN(MID(Updates!D30,FIND("Network User Id: ",Updates!D30)+17,(FIND("E-MAIL ACCOUNTS",Updates!D30)-(FIND("Network User Id:",Updates!D30)+17)))))</f>
        <v>#VALUE!</v>
      </c>
      <c r="C30" s="6" t="e">
        <f>TRIM(CLEAN(MID(Updates!D30,FIND("Logon ID: ",Updates!D30)+10,(FIND("Password:",Updates!D30)-(FIND("Logon ID:",Updates!D30)+10)))))</f>
        <v>#VALUE!</v>
      </c>
      <c r="D30" t="e">
        <f>TRIM(CLEAN(MID(Updates!D30,FIND("Primary Address: ",Updates!D30)+17,(FIND("Secondary Address:",Updates!D30)-(FIND("Primary Address: ",Updates!D30)+17)))))</f>
        <v>#VALUE!</v>
      </c>
      <c r="E30" t="e">
        <f>TRIM(CLEAN(MID(Updates!D30,FIND("Secondary Address: ",Updates!D30)+19,(FIND("** PLEASE DO NOT REPLY TO THIS E-MAIL. ",Updates!D30)-(FIND("Secondary Address: ",Updates!D30)+19)))))</f>
        <v>#VALUE!</v>
      </c>
      <c r="F30" t="b">
        <f>IF(COUNT(SEARCH({"transpo.ottawa.on.ca","biblioottawalibrary.ca"},E30)),"@ottawa.ca")</f>
        <v>0</v>
      </c>
      <c r="G30" s="9" t="e">
        <f t="shared" si="0"/>
        <v>#VALUE!</v>
      </c>
      <c r="H30" t="e">
        <f>TRIM(CLEAN(MID(Updates!D30,FIND("E-mail Address: ",Updates!D30)+16,(FIND("The employee",Updates!D30)-(FIND("E-mail Address: ",Updates!D30)+16)))))</f>
        <v>#VALUE!</v>
      </c>
      <c r="I30" t="e">
        <f>TRIM(CLEAN(MID(Updates!D30,FIND("Account Password: ",Updates!D30)+18,(FIND("NETWORK ACCOUNTS",Updates!D30)-(FIND("Account Password:",Updates!D30)+18)))))</f>
        <v>#VALUE!</v>
      </c>
      <c r="J30" t="e">
        <f>TRIM(CLEAN(MID(Updates!D30,FIND("Password: ",Updates!D30)+10,(FIND("E-mail",Updates!D30)-(FIND("Password:",Updates!D30)+12)))))</f>
        <v>#VALUE!</v>
      </c>
      <c r="K30" t="e">
        <f>TRIM(CLEAN(MID(Updates!D30,FIND("Account to clone: ",Updates!D30)+18,(FIND("Position",Updates!D30)-(FIND("Account to clone: ",Updates!D30)+18)))))</f>
        <v>#VALUE!</v>
      </c>
      <c r="L30" t="e">
        <f>TRIM(CLEAN(MID(Updates!D30,FIND("Clone permissions of another account: ",Updates!D30)+38,(FIND("Email required:",Updates!D30)-(FIND("Clone permissions of another account: ",Updates!D30)+38)))))</f>
        <v>#VALUE!</v>
      </c>
      <c r="M30" t="e">
        <f t="shared" si="1"/>
        <v>#VALUE!</v>
      </c>
      <c r="N30" t="e">
        <f>TRIM(CLEAN(MID(Updates!D30,FIND("First Name: ",Updates!D30)+12,(FIND("Middle Name: ",Updates!D30)-(FIND("First Name: ",Updates!D30)+12)))))</f>
        <v>#VALUE!</v>
      </c>
      <c r="O30" t="e">
        <f>TRIM(CLEAN(MID(Updates!E30,FIND("Last Name: ",Updates!E30)+11,(FIND("Middle Initial:",Updates!E30)-(FIND("Last Name: ",Updates!E30)+11)))))</f>
        <v>#VALUE!</v>
      </c>
      <c r="P30" t="e">
        <f>TRIM(CLEAN(MID(Updates!D30,FIND("Middle Initial: ",Updates!D30)+16,(FIND("Department: ",Updates!D30)-(FIND("Middle Initial: ",Updates!D30)+16)))))</f>
        <v>#VALUE!</v>
      </c>
      <c r="Q30" t="e">
        <f t="shared" si="2"/>
        <v>#VALUE!</v>
      </c>
      <c r="R30" t="e">
        <f t="shared" si="3"/>
        <v>#VALUE!</v>
      </c>
      <c r="S30" t="e">
        <f t="shared" si="4"/>
        <v>#VALUE!</v>
      </c>
      <c r="T30" s="14" t="e">
        <f t="shared" si="5"/>
        <v>#VALUE!</v>
      </c>
      <c r="U30" t="e">
        <f t="shared" si="6"/>
        <v>#VALUE!</v>
      </c>
      <c r="V30" t="e">
        <f t="shared" si="7"/>
        <v>#VALUE!</v>
      </c>
      <c r="W30" s="8" t="e">
        <f>TRIM(CLEAN(MID(Updates!D30,FIND("Branch: ",Updates!D30)+8,(FIND("Division",Updates!D30)-(FIND("Branch: ",Updates!D30)+8)))))</f>
        <v>#VALUE!</v>
      </c>
      <c r="X30" s="8" t="e">
        <f>TRIM(CLEAN(MID(Updates!D30,FIND("Pooled Position: ",Updates!D30)+17,(FIND("Are the",Updates!D30)-(FIND("Pooled Position: ",Updates!D30)+17)))))</f>
        <v>#VALUE!</v>
      </c>
      <c r="Y30" t="e">
        <f>TRIM(CLEAN(MID(Updates!D30,FIND("Employee Name: ",Updates!D30)+15,(FIND("Job Title",Updates!D30)-(FIND("Employee Name: ",Updates!D30)+15)))))</f>
        <v>#VALUE!</v>
      </c>
      <c r="Z30" s="9" t="e">
        <f t="shared" si="8"/>
        <v>#VALUE!</v>
      </c>
      <c r="AA30" t="e">
        <f t="shared" si="9"/>
        <v>#VALUE!</v>
      </c>
      <c r="AB30" t="e">
        <f t="shared" si="10"/>
        <v>#VALUE!</v>
      </c>
      <c r="AC30" t="e">
        <f t="shared" si="11"/>
        <v>#VALUE!</v>
      </c>
      <c r="AD30" t="e">
        <f>TRIM(CLEAN(MID(Updates!D30,FIND("Account to clone: ",Updates!D30)+18,(FIND("Position",Updates!D30)-(FIND("Account to clone: ",Updates!D30)+18)))))</f>
        <v>#VALUE!</v>
      </c>
      <c r="AE30" t="str">
        <f t="shared" si="12"/>
        <v/>
      </c>
      <c r="AF30" t="str">
        <f t="shared" si="13"/>
        <v>No</v>
      </c>
      <c r="AG30" t="e">
        <f>TRIM(CLEAN(MID(Updates!D30,FIND("Home Share (H:\ drive) required: ",Updates!D30)+33,(FIND("Group Share (S:\ drive) required: ",Updates!D30)-(FIND("Home Share (H:\ drive) required: ",Updates!D30)+33)))))</f>
        <v>#VALUE!</v>
      </c>
      <c r="AH30" t="str">
        <f t="shared" si="14"/>
        <v>No</v>
      </c>
      <c r="AI30" t="e">
        <f>TRIM(CLEAN(MID(Updates!D30,FIND("S Drive Path: ",Updates!D30)+14,(FIND("Position",Updates!D30)-(FIND("S Drive Path: ",Updates!D30)+14)))))</f>
        <v>#VALUE!</v>
      </c>
      <c r="AJ30" t="e">
        <f>("USR\"&amp;Updates!N30)</f>
        <v>#VALUE!</v>
      </c>
      <c r="AK30" t="e">
        <f>Updates!N30&amp;"$"</f>
        <v>#VALUE!</v>
      </c>
      <c r="AL30" s="11">
        <f t="shared" ca="1" si="15"/>
        <v>14</v>
      </c>
      <c r="AM30" s="6" t="str">
        <f ca="1">LOOKUP(AL30,AN2:AN21,AO2:AO21)</f>
        <v>DC4MDB04</v>
      </c>
    </row>
    <row r="31" spans="1:41" ht="12" customHeight="1">
      <c r="A31" s="13" t="e">
        <f>LOOKUP(99^99,--("0"&amp;MID(Updates!N31,MIN(SEARCH({0,1,2,3,4,5,6,7,8,9},Updates!N31&amp;"0123456789")),ROW($A$1:$A$10000))))</f>
        <v>#N/A</v>
      </c>
      <c r="B31" s="6" t="e">
        <f>TRIM(CLEAN(MID(Updates!D31,FIND("Network User Id: ",Updates!D31)+17,(FIND("E-MAIL ACCOUNTS",Updates!D31)-(FIND("Network User Id:",Updates!D31)+17)))))</f>
        <v>#VALUE!</v>
      </c>
      <c r="C31" s="6" t="e">
        <f>TRIM(CLEAN(MID(Updates!D31,FIND("Logon ID: ",Updates!D31)+10,(FIND("Password:",Updates!D31)-(FIND("Logon ID:",Updates!D31)+10)))))</f>
        <v>#VALUE!</v>
      </c>
      <c r="D31" t="e">
        <f>TRIM(CLEAN(MID(Updates!D31,FIND("Primary Address: ",Updates!D31)+17,(FIND("Secondary Address:",Updates!D31)-(FIND("Primary Address: ",Updates!D31)+17)))))</f>
        <v>#VALUE!</v>
      </c>
      <c r="E31" t="e">
        <f>TRIM(CLEAN(MID(Updates!D31,FIND("Secondary Address: ",Updates!D31)+19,(FIND("** PLEASE DO NOT REPLY TO THIS E-MAIL. ",Updates!D31)-(FIND("Secondary Address: ",Updates!D31)+19)))))</f>
        <v>#VALUE!</v>
      </c>
      <c r="F31" t="b">
        <f>IF(COUNT(SEARCH({"transpo.ottawa.on.ca","biblioottawalibrary.ca"},E31)),"@ottawa.ca")</f>
        <v>0</v>
      </c>
      <c r="G31" s="9" t="e">
        <f t="shared" si="0"/>
        <v>#VALUE!</v>
      </c>
      <c r="H31" t="e">
        <f>TRIM(CLEAN(MID(Updates!D31,FIND("E-mail Address: ",Updates!D31)+16,(FIND("The employee",Updates!D31)-(FIND("E-mail Address: ",Updates!D31)+16)))))</f>
        <v>#VALUE!</v>
      </c>
      <c r="I31" t="e">
        <f>TRIM(CLEAN(MID(Updates!D31,FIND("Account Password: ",Updates!D31)+18,(FIND("NETWORK ACCOUNTS",Updates!D31)-(FIND("Account Password:",Updates!D31)+18)))))</f>
        <v>#VALUE!</v>
      </c>
      <c r="J31" t="e">
        <f>TRIM(CLEAN(MID(Updates!D31,FIND("Password: ",Updates!D31)+10,(FIND("E-mail",Updates!D31)-(FIND("Password:",Updates!D31)+12)))))</f>
        <v>#VALUE!</v>
      </c>
      <c r="K31" t="e">
        <f>TRIM(CLEAN(MID(Updates!D31,FIND("Account to clone: ",Updates!D31)+18,(FIND("Position",Updates!D31)-(FIND("Account to clone: ",Updates!D31)+18)))))</f>
        <v>#VALUE!</v>
      </c>
      <c r="L31" t="e">
        <f>TRIM(CLEAN(MID(Updates!D31,FIND("Clone permissions of another account: ",Updates!D31)+38,(FIND("Email required:",Updates!D31)-(FIND("Clone permissions of another account: ",Updates!D31)+38)))))</f>
        <v>#VALUE!</v>
      </c>
      <c r="M31" t="e">
        <f t="shared" si="1"/>
        <v>#VALUE!</v>
      </c>
      <c r="N31" t="e">
        <f>TRIM(CLEAN(MID(Updates!D31,FIND("First Name: ",Updates!D31)+12,(FIND("Middle Name: ",Updates!D31)-(FIND("First Name: ",Updates!D31)+12)))))</f>
        <v>#VALUE!</v>
      </c>
      <c r="O31" t="e">
        <f>TRIM(CLEAN(MID(Updates!E31,FIND("Last Name: ",Updates!E31)+11,(FIND("Middle Initial:",Updates!E31)-(FIND("Last Name: ",Updates!E31)+11)))))</f>
        <v>#VALUE!</v>
      </c>
      <c r="P31" t="e">
        <f>TRIM(CLEAN(MID(Updates!D31,FIND("Middle Initial: ",Updates!D31)+16,(FIND("Department: ",Updates!D31)-(FIND("Middle Initial: ",Updates!D31)+16)))))</f>
        <v>#VALUE!</v>
      </c>
      <c r="Q31" t="e">
        <f t="shared" si="2"/>
        <v>#VALUE!</v>
      </c>
      <c r="R31" t="e">
        <f t="shared" si="3"/>
        <v>#VALUE!</v>
      </c>
      <c r="S31" t="e">
        <f t="shared" si="4"/>
        <v>#VALUE!</v>
      </c>
      <c r="T31" s="14" t="e">
        <f t="shared" si="5"/>
        <v>#VALUE!</v>
      </c>
      <c r="U31" t="e">
        <f t="shared" si="6"/>
        <v>#VALUE!</v>
      </c>
      <c r="V31" t="e">
        <f t="shared" si="7"/>
        <v>#VALUE!</v>
      </c>
      <c r="W31" s="8" t="e">
        <f>TRIM(CLEAN(MID(Updates!D31,FIND("Branch: ",Updates!D31)+8,(FIND("Division",Updates!D31)-(FIND("Branch: ",Updates!D31)+8)))))</f>
        <v>#VALUE!</v>
      </c>
      <c r="X31" s="8" t="e">
        <f>TRIM(CLEAN(MID(Updates!D31,FIND("Pooled Position: ",Updates!D31)+17,(FIND("Are the",Updates!D31)-(FIND("Pooled Position: ",Updates!D31)+17)))))</f>
        <v>#VALUE!</v>
      </c>
      <c r="Y31" t="e">
        <f>TRIM(CLEAN(MID(Updates!D31,FIND("Employee Name: ",Updates!D31)+15,(FIND("Job Title",Updates!D31)-(FIND("Employee Name: ",Updates!D31)+15)))))</f>
        <v>#VALUE!</v>
      </c>
      <c r="Z31" s="9" t="e">
        <f t="shared" si="8"/>
        <v>#VALUE!</v>
      </c>
      <c r="AA31" t="e">
        <f t="shared" si="9"/>
        <v>#VALUE!</v>
      </c>
      <c r="AB31" t="e">
        <f t="shared" si="10"/>
        <v>#VALUE!</v>
      </c>
      <c r="AC31" t="e">
        <f t="shared" si="11"/>
        <v>#VALUE!</v>
      </c>
      <c r="AD31" t="e">
        <f>TRIM(CLEAN(MID(Updates!D31,FIND("Account to clone: ",Updates!D31)+18,(FIND("Position",Updates!D31)-(FIND("Account to clone: ",Updates!D31)+18)))))</f>
        <v>#VALUE!</v>
      </c>
      <c r="AE31" t="str">
        <f t="shared" si="12"/>
        <v/>
      </c>
      <c r="AF31" t="str">
        <f t="shared" si="13"/>
        <v>No</v>
      </c>
      <c r="AG31" t="e">
        <f>TRIM(CLEAN(MID(Updates!D31,FIND("Home Share (H:\ drive) required: ",Updates!D31)+33,(FIND("Group Share (S:\ drive) required: ",Updates!D31)-(FIND("Home Share (H:\ drive) required: ",Updates!D31)+33)))))</f>
        <v>#VALUE!</v>
      </c>
      <c r="AH31" t="str">
        <f t="shared" si="14"/>
        <v>No</v>
      </c>
      <c r="AI31" t="e">
        <f>TRIM(CLEAN(MID(Updates!D31,FIND("S Drive Path: ",Updates!D31)+14,(FIND("Position",Updates!D31)-(FIND("S Drive Path: ",Updates!D31)+14)))))</f>
        <v>#VALUE!</v>
      </c>
      <c r="AJ31" t="e">
        <f>("USR\"&amp;Updates!N31)</f>
        <v>#VALUE!</v>
      </c>
      <c r="AK31" t="e">
        <f>Updates!N31&amp;"$"</f>
        <v>#VALUE!</v>
      </c>
      <c r="AL31" s="11">
        <f t="shared" ca="1" si="15"/>
        <v>10</v>
      </c>
      <c r="AM31" s="6" t="str">
        <f ca="1">LOOKUP(AL31,AN2:AN21,AO2:AO21)</f>
        <v>DC1MDB10</v>
      </c>
    </row>
    <row r="32" spans="1:41" ht="12" customHeight="1">
      <c r="A32" s="13" t="e">
        <f>LOOKUP(99^99,--("0"&amp;MID(Updates!N32,MIN(SEARCH({0,1,2,3,4,5,6,7,8,9},Updates!N32&amp;"0123456789")),ROW($A$1:$A$10000))))</f>
        <v>#N/A</v>
      </c>
      <c r="B32" s="6" t="e">
        <f>TRIM(CLEAN(MID(Updates!D32,FIND("Network User Id: ",Updates!D32)+17,(FIND("E-MAIL ACCOUNTS",Updates!D32)-(FIND("Network User Id:",Updates!D32)+17)))))</f>
        <v>#VALUE!</v>
      </c>
      <c r="C32" s="6" t="e">
        <f>TRIM(CLEAN(MID(Updates!D32,FIND("Logon ID: ",Updates!D32)+10,(FIND("Password:",Updates!D32)-(FIND("Logon ID:",Updates!D32)+10)))))</f>
        <v>#VALUE!</v>
      </c>
      <c r="D32" t="e">
        <f>TRIM(CLEAN(MID(Updates!D32,FIND("Primary Address: ",Updates!D32)+17,(FIND("Secondary Address:",Updates!D32)-(FIND("Primary Address: ",Updates!D32)+17)))))</f>
        <v>#VALUE!</v>
      </c>
      <c r="E32" t="e">
        <f>TRIM(CLEAN(MID(Updates!D32,FIND("Secondary Address: ",Updates!D32)+19,(FIND("** PLEASE DO NOT REPLY TO THIS E-MAIL. ",Updates!D32)-(FIND("Secondary Address: ",Updates!D32)+19)))))</f>
        <v>#VALUE!</v>
      </c>
      <c r="F32" t="b">
        <f>IF(COUNT(SEARCH({"transpo.ottawa.on.ca","biblioottawalibrary.ca"},E32)),"@ottawa.ca")</f>
        <v>0</v>
      </c>
      <c r="G32" s="9" t="e">
        <f t="shared" si="0"/>
        <v>#VALUE!</v>
      </c>
      <c r="H32" t="e">
        <f>TRIM(CLEAN(MID(Updates!D32,FIND("E-mail Address: ",Updates!D32)+16,(FIND("The employee",Updates!D32)-(FIND("E-mail Address: ",Updates!D32)+16)))))</f>
        <v>#VALUE!</v>
      </c>
      <c r="I32" t="e">
        <f>TRIM(CLEAN(MID(Updates!D32,FIND("Account Password: ",Updates!D32)+18,(FIND("NETWORK ACCOUNTS",Updates!D32)-(FIND("Account Password:",Updates!D32)+18)))))</f>
        <v>#VALUE!</v>
      </c>
      <c r="J32" t="e">
        <f>TRIM(CLEAN(MID(Updates!D32,FIND("Password: ",Updates!D32)+10,(FIND("E-mail",Updates!D32)-(FIND("Password:",Updates!D32)+12)))))</f>
        <v>#VALUE!</v>
      </c>
      <c r="K32" t="e">
        <f>TRIM(CLEAN(MID(Updates!D32,FIND("Account to clone: ",Updates!D32)+18,(FIND("Position",Updates!D32)-(FIND("Account to clone: ",Updates!D32)+18)))))</f>
        <v>#VALUE!</v>
      </c>
      <c r="L32" t="e">
        <f>TRIM(CLEAN(MID(Updates!D32,FIND("Clone permissions of another account: ",Updates!D32)+38,(FIND("Email required:",Updates!D32)-(FIND("Clone permissions of another account: ",Updates!D32)+38)))))</f>
        <v>#VALUE!</v>
      </c>
      <c r="M32" t="e">
        <f t="shared" si="1"/>
        <v>#VALUE!</v>
      </c>
      <c r="N32" t="e">
        <f>TRIM(CLEAN(MID(Updates!D32,FIND("First Name: ",Updates!D32)+12,(FIND("Middle Name: ",Updates!D32)-(FIND("First Name: ",Updates!D32)+12)))))</f>
        <v>#VALUE!</v>
      </c>
      <c r="O32" t="e">
        <f>TRIM(CLEAN(MID(Updates!E32,FIND("Last Name: ",Updates!E32)+11,(FIND("Middle Initial:",Updates!E32)-(FIND("Last Name: ",Updates!E32)+11)))))</f>
        <v>#VALUE!</v>
      </c>
      <c r="P32" t="e">
        <f>TRIM(CLEAN(MID(Updates!D32,FIND("Middle Initial: ",Updates!D32)+16,(FIND("Department: ",Updates!D32)-(FIND("Middle Initial: ",Updates!D32)+16)))))</f>
        <v>#VALUE!</v>
      </c>
      <c r="Q32" t="e">
        <f t="shared" si="2"/>
        <v>#VALUE!</v>
      </c>
      <c r="R32" t="e">
        <f t="shared" si="3"/>
        <v>#VALUE!</v>
      </c>
      <c r="S32" t="e">
        <f t="shared" si="4"/>
        <v>#VALUE!</v>
      </c>
      <c r="T32" s="14" t="e">
        <f t="shared" si="5"/>
        <v>#VALUE!</v>
      </c>
      <c r="U32" t="e">
        <f t="shared" si="6"/>
        <v>#VALUE!</v>
      </c>
      <c r="V32" t="e">
        <f t="shared" si="7"/>
        <v>#VALUE!</v>
      </c>
      <c r="W32" s="8" t="e">
        <f>TRIM(CLEAN(MID(Updates!D32,FIND("Branch: ",Updates!D32)+8,(FIND("Division",Updates!D32)-(FIND("Branch: ",Updates!D32)+8)))))</f>
        <v>#VALUE!</v>
      </c>
      <c r="X32" s="8" t="e">
        <f>TRIM(CLEAN(MID(Updates!D32,FIND("Pooled Position: ",Updates!D32)+17,(FIND("Are the",Updates!D32)-(FIND("Pooled Position: ",Updates!D32)+17)))))</f>
        <v>#VALUE!</v>
      </c>
      <c r="Y32" t="e">
        <f>TRIM(CLEAN(MID(Updates!D32,FIND("Employee Name: ",Updates!D32)+15,(FIND("Job Title",Updates!D32)-(FIND("Employee Name: ",Updates!D32)+15)))))</f>
        <v>#VALUE!</v>
      </c>
      <c r="Z32" s="9" t="e">
        <f t="shared" si="8"/>
        <v>#VALUE!</v>
      </c>
      <c r="AA32" t="e">
        <f t="shared" si="9"/>
        <v>#VALUE!</v>
      </c>
      <c r="AB32" t="e">
        <f t="shared" si="10"/>
        <v>#VALUE!</v>
      </c>
      <c r="AC32" t="e">
        <f t="shared" si="11"/>
        <v>#VALUE!</v>
      </c>
      <c r="AD32" t="e">
        <f>TRIM(CLEAN(MID(Updates!D32,FIND("Account to clone: ",Updates!D32)+18,(FIND("Position",Updates!D32)-(FIND("Account to clone: ",Updates!D32)+18)))))</f>
        <v>#VALUE!</v>
      </c>
      <c r="AE32" t="str">
        <f t="shared" si="12"/>
        <v/>
      </c>
      <c r="AF32" t="str">
        <f t="shared" si="13"/>
        <v>No</v>
      </c>
      <c r="AG32" t="e">
        <f>TRIM(CLEAN(MID(Updates!D32,FIND("Home Share (H:\ drive) required: ",Updates!D32)+33,(FIND("Group Share (S:\ drive) required: ",Updates!D32)-(FIND("Home Share (H:\ drive) required: ",Updates!D32)+33)))))</f>
        <v>#VALUE!</v>
      </c>
      <c r="AH32" t="str">
        <f t="shared" si="14"/>
        <v>No</v>
      </c>
      <c r="AI32" t="e">
        <f>TRIM(CLEAN(MID(Updates!D32,FIND("S Drive Path: ",Updates!D32)+14,(FIND("Position",Updates!D32)-(FIND("S Drive Path: ",Updates!D32)+14)))))</f>
        <v>#VALUE!</v>
      </c>
      <c r="AJ32" t="e">
        <f>("USR\"&amp;Updates!N32)</f>
        <v>#VALUE!</v>
      </c>
      <c r="AK32" t="e">
        <f>Updates!N32&amp;"$"</f>
        <v>#VALUE!</v>
      </c>
      <c r="AL32" s="11">
        <f t="shared" ca="1" si="15"/>
        <v>5</v>
      </c>
      <c r="AM32" s="6" t="str">
        <f ca="1">LOOKUP(AL32,AN2:AN21,AO2:AO21)</f>
        <v>DC1MDB05</v>
      </c>
    </row>
    <row r="33" spans="1:39" ht="12" customHeight="1">
      <c r="A33" s="13" t="e">
        <f>LOOKUP(99^99,--("0"&amp;MID(Updates!N33,MIN(SEARCH({0,1,2,3,4,5,6,7,8,9},Updates!N33&amp;"0123456789")),ROW($A$1:$A$10000))))</f>
        <v>#N/A</v>
      </c>
      <c r="B33" s="6" t="e">
        <f>TRIM(CLEAN(MID(Updates!D33,FIND("Network User Id: ",Updates!D33)+17,(FIND("E-MAIL ACCOUNTS",Updates!D33)-(FIND("Network User Id:",Updates!D33)+17)))))</f>
        <v>#VALUE!</v>
      </c>
      <c r="C33" s="6" t="e">
        <f>TRIM(CLEAN(MID(Updates!D33,FIND("Logon ID: ",Updates!D33)+10,(FIND("Password:",Updates!D33)-(FIND("Logon ID:",Updates!D33)+10)))))</f>
        <v>#VALUE!</v>
      </c>
      <c r="D33" t="e">
        <f>TRIM(CLEAN(MID(Updates!D33,FIND("Primary Address: ",Updates!D33)+17,(FIND("Secondary Address:",Updates!D33)-(FIND("Primary Address: ",Updates!D33)+17)))))</f>
        <v>#VALUE!</v>
      </c>
      <c r="E33" t="e">
        <f>TRIM(CLEAN(MID(Updates!D33,FIND("Secondary Address: ",Updates!D33)+19,(FIND("** PLEASE DO NOT REPLY TO THIS E-MAIL. ",Updates!D33)-(FIND("Secondary Address: ",Updates!D33)+19)))))</f>
        <v>#VALUE!</v>
      </c>
      <c r="F33" t="b">
        <f>IF(COUNT(SEARCH({"transpo.ottawa.on.ca","biblioottawalibrary.ca"},E33)),"@ottawa.ca")</f>
        <v>0</v>
      </c>
      <c r="G33" s="9" t="e">
        <f t="shared" si="0"/>
        <v>#VALUE!</v>
      </c>
      <c r="H33" t="e">
        <f>TRIM(CLEAN(MID(Updates!D33,FIND("E-mail Address: ",Updates!D33)+16,(FIND("The employee",Updates!D33)-(FIND("E-mail Address: ",Updates!D33)+16)))))</f>
        <v>#VALUE!</v>
      </c>
      <c r="I33" t="e">
        <f>TRIM(CLEAN(MID(Updates!D33,FIND("Account Password: ",Updates!D33)+18,(FIND("NETWORK ACCOUNTS",Updates!D33)-(FIND("Account Password:",Updates!D33)+18)))))</f>
        <v>#VALUE!</v>
      </c>
      <c r="J33" t="e">
        <f>TRIM(CLEAN(MID(Updates!D33,FIND("Password: ",Updates!D33)+10,(FIND("E-mail",Updates!D33)-(FIND("Password:",Updates!D33)+12)))))</f>
        <v>#VALUE!</v>
      </c>
      <c r="K33" t="e">
        <f>TRIM(CLEAN(MID(Updates!D33,FIND("Account to clone: ",Updates!D33)+18,(FIND("Position",Updates!D33)-(FIND("Account to clone: ",Updates!D33)+18)))))</f>
        <v>#VALUE!</v>
      </c>
      <c r="L33" t="e">
        <f>TRIM(CLEAN(MID(Updates!D33,FIND("Clone permissions of another account: ",Updates!D33)+38,(FIND("Email required:",Updates!D33)-(FIND("Clone permissions of another account: ",Updates!D33)+38)))))</f>
        <v>#VALUE!</v>
      </c>
      <c r="M33" t="e">
        <f t="shared" si="1"/>
        <v>#VALUE!</v>
      </c>
      <c r="N33" t="e">
        <f>TRIM(CLEAN(MID(Updates!D33,FIND("First Name: ",Updates!D33)+12,(FIND("Middle Name: ",Updates!D33)-(FIND("First Name: ",Updates!D33)+12)))))</f>
        <v>#VALUE!</v>
      </c>
      <c r="O33" t="e">
        <f>TRIM(CLEAN(MID(Updates!E33,FIND("Last Name: ",Updates!E33)+11,(FIND("Middle Initial:",Updates!E33)-(FIND("Last Name: ",Updates!E33)+11)))))</f>
        <v>#VALUE!</v>
      </c>
      <c r="P33" t="e">
        <f>TRIM(CLEAN(MID(Updates!D33,FIND("Middle Initial: ",Updates!D33)+16,(FIND("Department: ",Updates!D33)-(FIND("Middle Initial: ",Updates!D33)+16)))))</f>
        <v>#VALUE!</v>
      </c>
      <c r="Q33" t="e">
        <f t="shared" si="2"/>
        <v>#VALUE!</v>
      </c>
      <c r="R33" t="e">
        <f t="shared" si="3"/>
        <v>#VALUE!</v>
      </c>
      <c r="S33" t="e">
        <f t="shared" si="4"/>
        <v>#VALUE!</v>
      </c>
      <c r="T33" s="14" t="e">
        <f t="shared" si="5"/>
        <v>#VALUE!</v>
      </c>
      <c r="U33" t="e">
        <f t="shared" si="6"/>
        <v>#VALUE!</v>
      </c>
      <c r="V33" t="e">
        <f t="shared" si="7"/>
        <v>#VALUE!</v>
      </c>
      <c r="W33" s="8" t="e">
        <f>TRIM(CLEAN(MID(Updates!D33,FIND("Branch: ",Updates!D33)+8,(FIND("Division",Updates!D33)-(FIND("Branch: ",Updates!D33)+8)))))</f>
        <v>#VALUE!</v>
      </c>
      <c r="X33" s="8" t="e">
        <f>TRIM(CLEAN(MID(Updates!D33,FIND("Pooled Position: ",Updates!D33)+17,(FIND("Are the",Updates!D33)-(FIND("Pooled Position: ",Updates!D33)+17)))))</f>
        <v>#VALUE!</v>
      </c>
      <c r="Y33" t="e">
        <f>TRIM(CLEAN(MID(Updates!D33,FIND("Employee Name: ",Updates!D33)+15,(FIND("Job Title",Updates!D33)-(FIND("Employee Name: ",Updates!D33)+15)))))</f>
        <v>#VALUE!</v>
      </c>
      <c r="Z33" s="9" t="e">
        <f t="shared" si="8"/>
        <v>#VALUE!</v>
      </c>
      <c r="AA33" t="e">
        <f t="shared" si="9"/>
        <v>#VALUE!</v>
      </c>
      <c r="AB33" t="e">
        <f t="shared" si="10"/>
        <v>#VALUE!</v>
      </c>
      <c r="AC33" t="e">
        <f t="shared" si="11"/>
        <v>#VALUE!</v>
      </c>
      <c r="AD33" t="e">
        <f>TRIM(CLEAN(MID(Updates!D33,FIND("Account to clone: ",Updates!D33)+18,(FIND("Position",Updates!D33)-(FIND("Account to clone: ",Updates!D33)+18)))))</f>
        <v>#VALUE!</v>
      </c>
      <c r="AE33" t="str">
        <f t="shared" si="12"/>
        <v/>
      </c>
      <c r="AF33" t="str">
        <f t="shared" si="13"/>
        <v>No</v>
      </c>
      <c r="AG33" t="e">
        <f>TRIM(CLEAN(MID(Updates!D33,FIND("Home Share (H:\ drive) required: ",Updates!D33)+33,(FIND("Group Share (S:\ drive) required: ",Updates!D33)-(FIND("Home Share (H:\ drive) required: ",Updates!D33)+33)))))</f>
        <v>#VALUE!</v>
      </c>
      <c r="AH33" t="str">
        <f t="shared" si="14"/>
        <v>No</v>
      </c>
      <c r="AI33" t="e">
        <f>TRIM(CLEAN(MID(Updates!D33,FIND("S Drive Path: ",Updates!D33)+14,(FIND("Position",Updates!D33)-(FIND("S Drive Path: ",Updates!D33)+14)))))</f>
        <v>#VALUE!</v>
      </c>
      <c r="AJ33" t="e">
        <f>("USR\"&amp;Updates!N33)</f>
        <v>#VALUE!</v>
      </c>
      <c r="AK33" t="e">
        <f>Updates!N33&amp;"$"</f>
        <v>#VALUE!</v>
      </c>
      <c r="AL33" s="11">
        <f t="shared" ca="1" si="15"/>
        <v>18</v>
      </c>
      <c r="AM33" s="6" t="str">
        <f ca="1">LOOKUP(AL33,AN2:AN21,AO2:AO21)</f>
        <v>DC4MDB08</v>
      </c>
    </row>
    <row r="34" spans="1:39" ht="12" customHeight="1">
      <c r="A34" s="13" t="e">
        <f>LOOKUP(99^99,--("0"&amp;MID(Updates!N34,MIN(SEARCH({0,1,2,3,4,5,6,7,8,9},Updates!N34&amp;"0123456789")),ROW($A$1:$A$10000))))</f>
        <v>#N/A</v>
      </c>
      <c r="B34" s="6" t="e">
        <f>TRIM(CLEAN(MID(Updates!D34,FIND("Network User Id: ",Updates!D34)+17,(FIND("E-MAIL ACCOUNTS",Updates!D34)-(FIND("Network User Id:",Updates!D34)+17)))))</f>
        <v>#VALUE!</v>
      </c>
      <c r="C34" s="6" t="e">
        <f>TRIM(CLEAN(MID(Updates!D34,FIND("Logon ID: ",Updates!D34)+10,(FIND("Password:",Updates!D34)-(FIND("Logon ID:",Updates!D34)+10)))))</f>
        <v>#VALUE!</v>
      </c>
      <c r="D34" t="e">
        <f>TRIM(CLEAN(MID(Updates!D34,FIND("Primary Address: ",Updates!D34)+17,(FIND("Secondary Address:",Updates!D34)-(FIND("Primary Address: ",Updates!D34)+17)))))</f>
        <v>#VALUE!</v>
      </c>
      <c r="E34" t="e">
        <f>TRIM(CLEAN(MID(Updates!D34,FIND("Secondary Address: ",Updates!D34)+19,(FIND("** PLEASE DO NOT REPLY TO THIS E-MAIL. ",Updates!D34)-(FIND("Secondary Address: ",Updates!D34)+19)))))</f>
        <v>#VALUE!</v>
      </c>
      <c r="F34" t="b">
        <f>IF(COUNT(SEARCH({"transpo.ottawa.on.ca","biblioottawalibrary.ca"},E34)),"@ottawa.ca")</f>
        <v>0</v>
      </c>
      <c r="G34" s="9" t="e">
        <f t="shared" si="0"/>
        <v>#VALUE!</v>
      </c>
      <c r="H34" t="e">
        <f>TRIM(CLEAN(MID(Updates!D34,FIND("E-mail Address: ",Updates!D34)+16,(FIND("The employee",Updates!D34)-(FIND("E-mail Address: ",Updates!D34)+16)))))</f>
        <v>#VALUE!</v>
      </c>
      <c r="I34" t="e">
        <f>TRIM(CLEAN(MID(Updates!D34,FIND("Account Password: ",Updates!D34)+18,(FIND("NETWORK ACCOUNTS",Updates!D34)-(FIND("Account Password:",Updates!D34)+18)))))</f>
        <v>#VALUE!</v>
      </c>
      <c r="J34" t="e">
        <f>TRIM(CLEAN(MID(Updates!D34,FIND("Password: ",Updates!D34)+10,(FIND("E-mail",Updates!D34)-(FIND("Password:",Updates!D34)+12)))))</f>
        <v>#VALUE!</v>
      </c>
      <c r="K34" t="e">
        <f>TRIM(CLEAN(MID(Updates!D34,FIND("Account to clone: ",Updates!D34)+18,(FIND("Position",Updates!D34)-(FIND("Account to clone: ",Updates!D34)+18)))))</f>
        <v>#VALUE!</v>
      </c>
      <c r="L34" t="e">
        <f>TRIM(CLEAN(MID(Updates!D34,FIND("Clone permissions of another account: ",Updates!D34)+38,(FIND("Email required:",Updates!D34)-(FIND("Clone permissions of another account: ",Updates!D34)+38)))))</f>
        <v>#VALUE!</v>
      </c>
      <c r="M34" t="e">
        <f t="shared" si="1"/>
        <v>#VALUE!</v>
      </c>
      <c r="N34" t="e">
        <f>TRIM(CLEAN(MID(Updates!D34,FIND("First Name: ",Updates!D34)+12,(FIND("Middle Name: ",Updates!D34)-(FIND("First Name: ",Updates!D34)+12)))))</f>
        <v>#VALUE!</v>
      </c>
      <c r="O34" t="e">
        <f>TRIM(CLEAN(MID(Updates!E34,FIND("Last Name: ",Updates!E34)+11,(FIND("Middle Initial:",Updates!E34)-(FIND("Last Name: ",Updates!E34)+11)))))</f>
        <v>#VALUE!</v>
      </c>
      <c r="P34" t="e">
        <f>TRIM(CLEAN(MID(Updates!D34,FIND("Middle Initial: ",Updates!D34)+16,(FIND("Department: ",Updates!D34)-(FIND("Middle Initial: ",Updates!D34)+16)))))</f>
        <v>#VALUE!</v>
      </c>
      <c r="Q34" t="e">
        <f t="shared" si="2"/>
        <v>#VALUE!</v>
      </c>
      <c r="R34" t="e">
        <f t="shared" si="3"/>
        <v>#VALUE!</v>
      </c>
      <c r="S34" t="e">
        <f t="shared" si="4"/>
        <v>#VALUE!</v>
      </c>
      <c r="T34" s="14" t="e">
        <f t="shared" si="5"/>
        <v>#VALUE!</v>
      </c>
      <c r="U34" t="e">
        <f t="shared" si="6"/>
        <v>#VALUE!</v>
      </c>
      <c r="V34" t="e">
        <f t="shared" si="7"/>
        <v>#VALUE!</v>
      </c>
      <c r="W34" s="8" t="e">
        <f>TRIM(CLEAN(MID(Updates!D34,FIND("Branch: ",Updates!D34)+8,(FIND("Division",Updates!D34)-(FIND("Branch: ",Updates!D34)+8)))))</f>
        <v>#VALUE!</v>
      </c>
      <c r="X34" s="8" t="e">
        <f>TRIM(CLEAN(MID(Updates!D34,FIND("Pooled Position: ",Updates!D34)+17,(FIND("Are the",Updates!D34)-(FIND("Pooled Position: ",Updates!D34)+17)))))</f>
        <v>#VALUE!</v>
      </c>
      <c r="Y34" t="e">
        <f>TRIM(CLEAN(MID(Updates!D34,FIND("Employee Name: ",Updates!D34)+15,(FIND("Job Title",Updates!D34)-(FIND("Employee Name: ",Updates!D34)+15)))))</f>
        <v>#VALUE!</v>
      </c>
      <c r="Z34" s="9" t="e">
        <f t="shared" si="8"/>
        <v>#VALUE!</v>
      </c>
      <c r="AA34" t="e">
        <f t="shared" si="9"/>
        <v>#VALUE!</v>
      </c>
      <c r="AB34" t="e">
        <f t="shared" si="10"/>
        <v>#VALUE!</v>
      </c>
      <c r="AC34" t="e">
        <f t="shared" si="11"/>
        <v>#VALUE!</v>
      </c>
      <c r="AD34" t="e">
        <f>TRIM(CLEAN(MID(Updates!D34,FIND("Account to clone: ",Updates!D34)+18,(FIND("Position",Updates!D34)-(FIND("Account to clone: ",Updates!D34)+18)))))</f>
        <v>#VALUE!</v>
      </c>
      <c r="AE34" t="str">
        <f t="shared" si="12"/>
        <v/>
      </c>
      <c r="AF34" t="str">
        <f t="shared" si="13"/>
        <v>No</v>
      </c>
      <c r="AG34" t="e">
        <f>TRIM(CLEAN(MID(Updates!D34,FIND("Home Share (H:\ drive) required: ",Updates!D34)+33,(FIND("Group Share (S:\ drive) required: ",Updates!D34)-(FIND("Home Share (H:\ drive) required: ",Updates!D34)+33)))))</f>
        <v>#VALUE!</v>
      </c>
      <c r="AH34" t="str">
        <f t="shared" si="14"/>
        <v>No</v>
      </c>
      <c r="AI34" t="e">
        <f>TRIM(CLEAN(MID(Updates!D34,FIND("S Drive Path: ",Updates!D34)+14,(FIND("Position",Updates!D34)-(FIND("S Drive Path: ",Updates!D34)+14)))))</f>
        <v>#VALUE!</v>
      </c>
      <c r="AJ34" t="e">
        <f>("USR\"&amp;Updates!N34)</f>
        <v>#VALUE!</v>
      </c>
      <c r="AK34" t="e">
        <f>Updates!N34&amp;"$"</f>
        <v>#VALUE!</v>
      </c>
      <c r="AL34" s="11">
        <f t="shared" ca="1" si="15"/>
        <v>20</v>
      </c>
      <c r="AM34" s="6" t="str">
        <f ca="1">LOOKUP(AL34,AN2:AN21,AO2:AO21)</f>
        <v>DC4MDB10</v>
      </c>
    </row>
    <row r="35" spans="1:39" ht="12" customHeight="1">
      <c r="A35" s="13" t="e">
        <f>LOOKUP(99^99,--("0"&amp;MID(Updates!N35,MIN(SEARCH({0,1,2,3,4,5,6,7,8,9},Updates!N35&amp;"0123456789")),ROW($A$1:$A$10000))))</f>
        <v>#N/A</v>
      </c>
      <c r="B35" s="6" t="e">
        <f>TRIM(CLEAN(MID(Updates!D35,FIND("Network User Id: ",Updates!D35)+17,(FIND("E-MAIL ACCOUNTS",Updates!D35)-(FIND("Network User Id:",Updates!D35)+17)))))</f>
        <v>#VALUE!</v>
      </c>
      <c r="C35" s="6" t="e">
        <f>TRIM(CLEAN(MID(Updates!D35,FIND("Logon ID: ",Updates!D35)+10,(FIND("Password:",Updates!D35)-(FIND("Logon ID:",Updates!D35)+10)))))</f>
        <v>#VALUE!</v>
      </c>
      <c r="D35" t="e">
        <f>TRIM(CLEAN(MID(Updates!D35,FIND("Primary Address: ",Updates!D35)+17,(FIND("Secondary Address:",Updates!D35)-(FIND("Primary Address: ",Updates!D35)+17)))))</f>
        <v>#VALUE!</v>
      </c>
      <c r="E35" t="e">
        <f>TRIM(CLEAN(MID(Updates!D35,FIND("Secondary Address: ",Updates!D35)+19,(FIND("** PLEASE DO NOT REPLY TO THIS E-MAIL. ",Updates!D35)-(FIND("Secondary Address: ",Updates!D35)+19)))))</f>
        <v>#VALUE!</v>
      </c>
      <c r="F35" t="b">
        <f>IF(COUNT(SEARCH({"transpo.ottawa.on.ca","biblioottawalibrary.ca"},E35)),"@ottawa.ca")</f>
        <v>0</v>
      </c>
      <c r="G35" s="9" t="e">
        <f t="shared" si="0"/>
        <v>#VALUE!</v>
      </c>
      <c r="H35" t="e">
        <f>TRIM(CLEAN(MID(Updates!D35,FIND("E-mail Address: ",Updates!D35)+16,(FIND("The employee",Updates!D35)-(FIND("E-mail Address: ",Updates!D35)+16)))))</f>
        <v>#VALUE!</v>
      </c>
      <c r="I35" t="e">
        <f>TRIM(CLEAN(MID(Updates!D35,FIND("Account Password: ",Updates!D35)+18,(FIND("NETWORK ACCOUNTS",Updates!D35)-(FIND("Account Password:",Updates!D35)+18)))))</f>
        <v>#VALUE!</v>
      </c>
      <c r="J35" t="e">
        <f>TRIM(CLEAN(MID(Updates!D35,FIND("Password: ",Updates!D35)+10,(FIND("E-mail",Updates!D35)-(FIND("Password:",Updates!D35)+12)))))</f>
        <v>#VALUE!</v>
      </c>
      <c r="K35" t="e">
        <f>TRIM(CLEAN(MID(Updates!D35,FIND("Account to clone: ",Updates!D35)+18,(FIND("Position",Updates!D35)-(FIND("Account to clone: ",Updates!D35)+18)))))</f>
        <v>#VALUE!</v>
      </c>
      <c r="L35" t="e">
        <f>TRIM(CLEAN(MID(Updates!D35,FIND("Clone permissions of another account: ",Updates!D35)+38,(FIND("Email required:",Updates!D35)-(FIND("Clone permissions of another account: ",Updates!D35)+38)))))</f>
        <v>#VALUE!</v>
      </c>
      <c r="M35" t="e">
        <f t="shared" si="1"/>
        <v>#VALUE!</v>
      </c>
      <c r="N35" t="e">
        <f>TRIM(CLEAN(MID(Updates!D35,FIND("First Name: ",Updates!D35)+12,(FIND("Middle Name: ",Updates!D35)-(FIND("First Name: ",Updates!D35)+12)))))</f>
        <v>#VALUE!</v>
      </c>
      <c r="O35" t="e">
        <f>TRIM(CLEAN(MID(Updates!E35,FIND("Last Name: ",Updates!E35)+11,(FIND("Middle Initial:",Updates!E35)-(FIND("Last Name: ",Updates!E35)+11)))))</f>
        <v>#VALUE!</v>
      </c>
      <c r="P35" t="e">
        <f>TRIM(CLEAN(MID(Updates!D35,FIND("Middle Initial: ",Updates!D35)+16,(FIND("Department: ",Updates!D35)-(FIND("Middle Initial: ",Updates!D35)+16)))))</f>
        <v>#VALUE!</v>
      </c>
      <c r="Q35" t="e">
        <f t="shared" si="2"/>
        <v>#VALUE!</v>
      </c>
      <c r="R35" t="e">
        <f t="shared" si="3"/>
        <v>#VALUE!</v>
      </c>
      <c r="S35" t="e">
        <f t="shared" si="4"/>
        <v>#VALUE!</v>
      </c>
      <c r="T35" s="14" t="e">
        <f t="shared" si="5"/>
        <v>#VALUE!</v>
      </c>
      <c r="U35" t="e">
        <f t="shared" si="6"/>
        <v>#VALUE!</v>
      </c>
      <c r="V35" t="e">
        <f t="shared" si="7"/>
        <v>#VALUE!</v>
      </c>
      <c r="W35" s="8" t="e">
        <f>TRIM(CLEAN(MID(Updates!D35,FIND("Branch: ",Updates!D35)+8,(FIND("Division",Updates!D35)-(FIND("Branch: ",Updates!D35)+8)))))</f>
        <v>#VALUE!</v>
      </c>
      <c r="X35" s="8" t="e">
        <f>TRIM(CLEAN(MID(Updates!D35,FIND("Pooled Position: ",Updates!D35)+17,(FIND("Are the",Updates!D35)-(FIND("Pooled Position: ",Updates!D35)+17)))))</f>
        <v>#VALUE!</v>
      </c>
      <c r="Y35" t="e">
        <f>TRIM(CLEAN(MID(Updates!D35,FIND("Employee Name: ",Updates!D35)+15,(FIND("Job Title",Updates!D35)-(FIND("Employee Name: ",Updates!D35)+15)))))</f>
        <v>#VALUE!</v>
      </c>
      <c r="Z35" s="9" t="e">
        <f t="shared" si="8"/>
        <v>#VALUE!</v>
      </c>
      <c r="AA35" t="e">
        <f t="shared" si="9"/>
        <v>#VALUE!</v>
      </c>
      <c r="AB35" t="e">
        <f t="shared" si="10"/>
        <v>#VALUE!</v>
      </c>
      <c r="AC35" t="e">
        <f t="shared" si="11"/>
        <v>#VALUE!</v>
      </c>
      <c r="AD35" t="e">
        <f>TRIM(CLEAN(MID(Updates!D35,FIND("Account to clone: ",Updates!D35)+18,(FIND("Position",Updates!D35)-(FIND("Account to clone: ",Updates!D35)+18)))))</f>
        <v>#VALUE!</v>
      </c>
      <c r="AE35" t="str">
        <f t="shared" si="12"/>
        <v/>
      </c>
      <c r="AF35" t="str">
        <f t="shared" si="13"/>
        <v>No</v>
      </c>
      <c r="AG35" t="e">
        <f>TRIM(CLEAN(MID(Updates!D35,FIND("Home Share (H:\ drive) required: ",Updates!D35)+33,(FIND("Group Share (S:\ drive) required: ",Updates!D35)-(FIND("Home Share (H:\ drive) required: ",Updates!D35)+33)))))</f>
        <v>#VALUE!</v>
      </c>
      <c r="AH35" t="str">
        <f t="shared" si="14"/>
        <v>No</v>
      </c>
      <c r="AI35" t="e">
        <f>TRIM(CLEAN(MID(Updates!D35,FIND("S Drive Path: ",Updates!D35)+14,(FIND("Position",Updates!D35)-(FIND("S Drive Path: ",Updates!D35)+14)))))</f>
        <v>#VALUE!</v>
      </c>
      <c r="AJ35" t="e">
        <f>("USR\"&amp;Updates!N35)</f>
        <v>#VALUE!</v>
      </c>
      <c r="AK35" t="e">
        <f>Updates!N35&amp;"$"</f>
        <v>#VALUE!</v>
      </c>
      <c r="AL35" s="11">
        <f t="shared" ca="1" si="15"/>
        <v>3</v>
      </c>
      <c r="AM35" s="6" t="str">
        <f ca="1">LOOKUP(AL35,AN2:AN21,AO2:AO21)</f>
        <v>DC1MDB03</v>
      </c>
    </row>
    <row r="36" spans="1:39" ht="12" customHeight="1">
      <c r="A36" s="13" t="e">
        <f>LOOKUP(99^99,--("0"&amp;MID(Updates!N36,MIN(SEARCH({0,1,2,3,4,5,6,7,8,9},Updates!N36&amp;"0123456789")),ROW($A$1:$A$10000))))</f>
        <v>#N/A</v>
      </c>
      <c r="B36" s="6" t="e">
        <f>TRIM(CLEAN(MID(Updates!D36,FIND("Network User Id: ",Updates!D36)+17,(FIND("E-MAIL ACCOUNTS",Updates!D36)-(FIND("Network User Id:",Updates!D36)+17)))))</f>
        <v>#VALUE!</v>
      </c>
      <c r="C36" s="6" t="e">
        <f>TRIM(CLEAN(MID(Updates!D36,FIND("Logon ID: ",Updates!D36)+10,(FIND("Password:",Updates!D36)-(FIND("Logon ID:",Updates!D36)+10)))))</f>
        <v>#VALUE!</v>
      </c>
      <c r="D36" t="e">
        <f>TRIM(CLEAN(MID(Updates!D36,FIND("Primary Address: ",Updates!D36)+17,(FIND("Secondary Address:",Updates!D36)-(FIND("Primary Address: ",Updates!D36)+17)))))</f>
        <v>#VALUE!</v>
      </c>
      <c r="E36" t="e">
        <f>TRIM(CLEAN(MID(Updates!D36,FIND("Secondary Address: ",Updates!D36)+19,(FIND("** PLEASE DO NOT REPLY TO THIS E-MAIL. ",Updates!D36)-(FIND("Secondary Address: ",Updates!D36)+19)))))</f>
        <v>#VALUE!</v>
      </c>
      <c r="F36" t="b">
        <f>IF(COUNT(SEARCH({"transpo.ottawa.on.ca","biblioottawalibrary.ca"},E36)),"@ottawa.ca")</f>
        <v>0</v>
      </c>
      <c r="G36" s="9" t="e">
        <f t="shared" si="0"/>
        <v>#VALUE!</v>
      </c>
      <c r="H36" t="e">
        <f>TRIM(CLEAN(MID(Updates!D36,FIND("E-mail Address: ",Updates!D36)+16,(FIND("The employee",Updates!D36)-(FIND("E-mail Address: ",Updates!D36)+16)))))</f>
        <v>#VALUE!</v>
      </c>
      <c r="I36" t="e">
        <f>TRIM(CLEAN(MID(Updates!D36,FIND("Account Password: ",Updates!D36)+18,(FIND("NETWORK ACCOUNTS",Updates!D36)-(FIND("Account Password:",Updates!D36)+18)))))</f>
        <v>#VALUE!</v>
      </c>
      <c r="J36" t="e">
        <f>TRIM(CLEAN(MID(Updates!D36,FIND("Password: ",Updates!D36)+10,(FIND("E-mail",Updates!D36)-(FIND("Password:",Updates!D36)+12)))))</f>
        <v>#VALUE!</v>
      </c>
      <c r="K36" t="e">
        <f>TRIM(CLEAN(MID(Updates!D36,FIND("Account to clone: ",Updates!D36)+18,(FIND("Position",Updates!D36)-(FIND("Account to clone: ",Updates!D36)+18)))))</f>
        <v>#VALUE!</v>
      </c>
      <c r="L36" t="e">
        <f>TRIM(CLEAN(MID(Updates!D36,FIND("Clone permissions of another account: ",Updates!D36)+38,(FIND("Email required:",Updates!D36)-(FIND("Clone permissions of another account: ",Updates!D36)+38)))))</f>
        <v>#VALUE!</v>
      </c>
      <c r="M36" t="e">
        <f t="shared" si="1"/>
        <v>#VALUE!</v>
      </c>
      <c r="N36" t="e">
        <f>TRIM(CLEAN(MID(Updates!D36,FIND("First Name: ",Updates!D36)+12,(FIND("Middle Name: ",Updates!D36)-(FIND("First Name: ",Updates!D36)+12)))))</f>
        <v>#VALUE!</v>
      </c>
      <c r="O36" t="e">
        <f>TRIM(CLEAN(MID(Updates!E36,FIND("Last Name: ",Updates!E36)+11,(FIND("Middle Initial:",Updates!E36)-(FIND("Last Name: ",Updates!E36)+11)))))</f>
        <v>#VALUE!</v>
      </c>
      <c r="P36" t="e">
        <f>TRIM(CLEAN(MID(Updates!D36,FIND("Middle Initial: ",Updates!D36)+16,(FIND("Department: ",Updates!D36)-(FIND("Middle Initial: ",Updates!D36)+16)))))</f>
        <v>#VALUE!</v>
      </c>
      <c r="Q36" t="e">
        <f t="shared" si="2"/>
        <v>#VALUE!</v>
      </c>
      <c r="R36" t="e">
        <f t="shared" si="3"/>
        <v>#VALUE!</v>
      </c>
      <c r="S36" t="e">
        <f t="shared" si="4"/>
        <v>#VALUE!</v>
      </c>
      <c r="T36" s="14" t="e">
        <f t="shared" si="5"/>
        <v>#VALUE!</v>
      </c>
      <c r="U36" t="e">
        <f t="shared" si="6"/>
        <v>#VALUE!</v>
      </c>
      <c r="V36" t="e">
        <f t="shared" si="7"/>
        <v>#VALUE!</v>
      </c>
      <c r="W36" s="8" t="e">
        <f>TRIM(CLEAN(MID(Updates!D36,FIND("Branch: ",Updates!D36)+8,(FIND("Division",Updates!D36)-(FIND("Branch: ",Updates!D36)+8)))))</f>
        <v>#VALUE!</v>
      </c>
      <c r="X36" s="8" t="e">
        <f>TRIM(CLEAN(MID(Updates!D36,FIND("Pooled Position: ",Updates!D36)+17,(FIND("Are the",Updates!D36)-(FIND("Pooled Position: ",Updates!D36)+17)))))</f>
        <v>#VALUE!</v>
      </c>
      <c r="Y36" t="e">
        <f>TRIM(CLEAN(MID(Updates!D36,FIND("Employee Name: ",Updates!D36)+15,(FIND("Job Title",Updates!D36)-(FIND("Employee Name: ",Updates!D36)+15)))))</f>
        <v>#VALUE!</v>
      </c>
      <c r="Z36" s="9" t="e">
        <f t="shared" si="8"/>
        <v>#VALUE!</v>
      </c>
      <c r="AA36" t="e">
        <f t="shared" si="9"/>
        <v>#VALUE!</v>
      </c>
      <c r="AB36" t="e">
        <f t="shared" si="10"/>
        <v>#VALUE!</v>
      </c>
      <c r="AC36" t="e">
        <f t="shared" si="11"/>
        <v>#VALUE!</v>
      </c>
      <c r="AD36" t="e">
        <f>TRIM(CLEAN(MID(Updates!D36,FIND("Account to clone: ",Updates!D36)+18,(FIND("Position",Updates!D36)-(FIND("Account to clone: ",Updates!D36)+18)))))</f>
        <v>#VALUE!</v>
      </c>
      <c r="AE36" t="str">
        <f t="shared" si="12"/>
        <v/>
      </c>
      <c r="AF36" t="str">
        <f t="shared" si="13"/>
        <v>No</v>
      </c>
      <c r="AG36" t="e">
        <f>TRIM(CLEAN(MID(Updates!D36,FIND("Home Share (H:\ drive) required: ",Updates!D36)+33,(FIND("Group Share (S:\ drive) required: ",Updates!D36)-(FIND("Home Share (H:\ drive) required: ",Updates!D36)+33)))))</f>
        <v>#VALUE!</v>
      </c>
      <c r="AH36" t="str">
        <f t="shared" si="14"/>
        <v>No</v>
      </c>
      <c r="AI36" t="e">
        <f>TRIM(CLEAN(MID(Updates!D36,FIND("S Drive Path: ",Updates!D36)+14,(FIND("Position",Updates!D36)-(FIND("S Drive Path: ",Updates!D36)+14)))))</f>
        <v>#VALUE!</v>
      </c>
      <c r="AJ36" t="e">
        <f>("USR\"&amp;Updates!N36)</f>
        <v>#VALUE!</v>
      </c>
      <c r="AK36" t="e">
        <f>Updates!N36&amp;"$"</f>
        <v>#VALUE!</v>
      </c>
      <c r="AL36" s="11">
        <f t="shared" ca="1" si="15"/>
        <v>1</v>
      </c>
      <c r="AM36" s="6" t="str">
        <f ca="1">LOOKUP(AL36,AN2:AN21,AO2:AO21)</f>
        <v>DC1MDB01</v>
      </c>
    </row>
    <row r="37" spans="1:39" ht="12" customHeight="1">
      <c r="A37" s="13" t="e">
        <f>LOOKUP(99^99,--("0"&amp;MID(Updates!N37,MIN(SEARCH({0,1,2,3,4,5,6,7,8,9},Updates!N37&amp;"0123456789")),ROW($A$1:$A$10000))))</f>
        <v>#N/A</v>
      </c>
      <c r="B37" s="6" t="e">
        <f>TRIM(CLEAN(MID(Updates!D37,FIND("Network User Id: ",Updates!D37)+17,(FIND("E-MAIL ACCOUNTS",Updates!D37)-(FIND("Network User Id:",Updates!D37)+17)))))</f>
        <v>#VALUE!</v>
      </c>
      <c r="C37" s="6" t="e">
        <f>TRIM(CLEAN(MID(Updates!D37,FIND("Logon ID: ",Updates!D37)+10,(FIND("Password:",Updates!D37)-(FIND("Logon ID:",Updates!D37)+10)))))</f>
        <v>#VALUE!</v>
      </c>
      <c r="D37" t="e">
        <f>TRIM(CLEAN(MID(Updates!D37,FIND("Primary Address: ",Updates!D37)+17,(FIND("Secondary Address:",Updates!D37)-(FIND("Primary Address: ",Updates!D37)+17)))))</f>
        <v>#VALUE!</v>
      </c>
      <c r="E37" t="e">
        <f>TRIM(CLEAN(MID(Updates!D37,FIND("Secondary Address: ",Updates!D37)+19,(FIND("** PLEASE DO NOT REPLY TO THIS E-MAIL. ",Updates!D37)-(FIND("Secondary Address: ",Updates!D37)+19)))))</f>
        <v>#VALUE!</v>
      </c>
      <c r="F37" t="b">
        <f>IF(COUNT(SEARCH({"transpo.ottawa.on.ca","biblioottawalibrary.ca"},E37)),"@ottawa.ca")</f>
        <v>0</v>
      </c>
      <c r="G37" s="9" t="e">
        <f t="shared" si="0"/>
        <v>#VALUE!</v>
      </c>
      <c r="H37" t="e">
        <f>TRIM(CLEAN(MID(Updates!D37,FIND("E-mail Address: ",Updates!D37)+16,(FIND("The employee",Updates!D37)-(FIND("E-mail Address: ",Updates!D37)+16)))))</f>
        <v>#VALUE!</v>
      </c>
      <c r="I37" t="e">
        <f>TRIM(CLEAN(MID(Updates!D37,FIND("Account Password: ",Updates!D37)+18,(FIND("NETWORK ACCOUNTS",Updates!D37)-(FIND("Account Password:",Updates!D37)+18)))))</f>
        <v>#VALUE!</v>
      </c>
      <c r="J37" t="e">
        <f>TRIM(CLEAN(MID(Updates!D37,FIND("Password: ",Updates!D37)+10,(FIND("E-mail",Updates!D37)-(FIND("Password:",Updates!D37)+12)))))</f>
        <v>#VALUE!</v>
      </c>
      <c r="K37" t="e">
        <f>TRIM(CLEAN(MID(Updates!D37,FIND("Account to clone: ",Updates!D37)+18,(FIND("Position",Updates!D37)-(FIND("Account to clone: ",Updates!D37)+18)))))</f>
        <v>#VALUE!</v>
      </c>
      <c r="L37" t="e">
        <f>TRIM(CLEAN(MID(Updates!D37,FIND("Clone permissions of another account: ",Updates!D37)+38,(FIND("Email required:",Updates!D37)-(FIND("Clone permissions of another account: ",Updates!D37)+38)))))</f>
        <v>#VALUE!</v>
      </c>
      <c r="M37" t="e">
        <f t="shared" si="1"/>
        <v>#VALUE!</v>
      </c>
      <c r="N37" t="e">
        <f>TRIM(CLEAN(MID(Updates!D37,FIND("First Name: ",Updates!D37)+12,(FIND("Middle Name: ",Updates!D37)-(FIND("First Name: ",Updates!D37)+12)))))</f>
        <v>#VALUE!</v>
      </c>
      <c r="O37" t="e">
        <f>TRIM(CLEAN(MID(Updates!E37,FIND("Last Name: ",Updates!E37)+11,(FIND("Middle Initial:",Updates!E37)-(FIND("Last Name: ",Updates!E37)+11)))))</f>
        <v>#VALUE!</v>
      </c>
      <c r="P37" t="e">
        <f>TRIM(CLEAN(MID(Updates!D37,FIND("Middle Initial: ",Updates!D37)+16,(FIND("Department: ",Updates!D37)-(FIND("Middle Initial: ",Updates!D37)+16)))))</f>
        <v>#VALUE!</v>
      </c>
      <c r="Q37" t="e">
        <f t="shared" si="2"/>
        <v>#VALUE!</v>
      </c>
      <c r="R37" t="e">
        <f t="shared" si="3"/>
        <v>#VALUE!</v>
      </c>
      <c r="S37" t="e">
        <f t="shared" si="4"/>
        <v>#VALUE!</v>
      </c>
      <c r="T37" s="14" t="e">
        <f t="shared" si="5"/>
        <v>#VALUE!</v>
      </c>
      <c r="U37" t="e">
        <f t="shared" si="6"/>
        <v>#VALUE!</v>
      </c>
      <c r="V37" t="e">
        <f t="shared" si="7"/>
        <v>#VALUE!</v>
      </c>
      <c r="W37" s="8" t="e">
        <f>TRIM(CLEAN(MID(Updates!D37,FIND("Branch: ",Updates!D37)+8,(FIND("Division",Updates!D37)-(FIND("Branch: ",Updates!D37)+8)))))</f>
        <v>#VALUE!</v>
      </c>
      <c r="X37" s="8" t="e">
        <f>TRIM(CLEAN(MID(Updates!D37,FIND("Pooled Position: ",Updates!D37)+17,(FIND("Are the",Updates!D37)-(FIND("Pooled Position: ",Updates!D37)+17)))))</f>
        <v>#VALUE!</v>
      </c>
      <c r="Y37" t="e">
        <f>TRIM(CLEAN(MID(Updates!D37,FIND("Employee Name: ",Updates!D37)+15,(FIND("Job Title",Updates!D37)-(FIND("Employee Name: ",Updates!D37)+15)))))</f>
        <v>#VALUE!</v>
      </c>
      <c r="Z37" s="9" t="e">
        <f t="shared" si="8"/>
        <v>#VALUE!</v>
      </c>
      <c r="AA37" t="e">
        <f t="shared" si="9"/>
        <v>#VALUE!</v>
      </c>
      <c r="AB37" t="e">
        <f t="shared" si="10"/>
        <v>#VALUE!</v>
      </c>
      <c r="AC37" t="e">
        <f t="shared" si="11"/>
        <v>#VALUE!</v>
      </c>
      <c r="AD37" t="e">
        <f>TRIM(CLEAN(MID(Updates!D37,FIND("Account to clone: ",Updates!D37)+18,(FIND("Position",Updates!D37)-(FIND("Account to clone: ",Updates!D37)+18)))))</f>
        <v>#VALUE!</v>
      </c>
      <c r="AE37" t="str">
        <f t="shared" si="12"/>
        <v/>
      </c>
      <c r="AF37" t="str">
        <f t="shared" si="13"/>
        <v>No</v>
      </c>
      <c r="AG37" t="e">
        <f>TRIM(CLEAN(MID(Updates!D37,FIND("Home Share (H:\ drive) required: ",Updates!D37)+33,(FIND("Group Share (S:\ drive) required: ",Updates!D37)-(FIND("Home Share (H:\ drive) required: ",Updates!D37)+33)))))</f>
        <v>#VALUE!</v>
      </c>
      <c r="AH37" t="str">
        <f t="shared" si="14"/>
        <v>No</v>
      </c>
      <c r="AI37" t="e">
        <f>TRIM(CLEAN(MID(Updates!D37,FIND("S Drive Path: ",Updates!D37)+14,(FIND("Position",Updates!D37)-(FIND("S Drive Path: ",Updates!D37)+14)))))</f>
        <v>#VALUE!</v>
      </c>
      <c r="AJ37" t="e">
        <f>("USR\"&amp;Updates!N37)</f>
        <v>#VALUE!</v>
      </c>
      <c r="AK37" t="e">
        <f>Updates!N37&amp;"$"</f>
        <v>#VALUE!</v>
      </c>
      <c r="AL37" s="11">
        <f t="shared" ca="1" si="15"/>
        <v>1</v>
      </c>
      <c r="AM37" s="6" t="str">
        <f ca="1">LOOKUP(AL37,AN2:AN21,AO2:AO21)</f>
        <v>DC1MDB01</v>
      </c>
    </row>
    <row r="38" spans="1:39" ht="12" customHeight="1">
      <c r="A38" s="13" t="e">
        <f>LOOKUP(99^99,--("0"&amp;MID(Updates!N38,MIN(SEARCH({0,1,2,3,4,5,6,7,8,9},Updates!N38&amp;"0123456789")),ROW($A$1:$A$10000))))</f>
        <v>#N/A</v>
      </c>
      <c r="B38" s="6" t="e">
        <f>TRIM(CLEAN(MID(Updates!D38,FIND("Network User Id: ",Updates!D38)+17,(FIND("E-MAIL ACCOUNTS",Updates!D38)-(FIND("Network User Id:",Updates!D38)+17)))))</f>
        <v>#VALUE!</v>
      </c>
      <c r="C38" s="6" t="e">
        <f>TRIM(CLEAN(MID(Updates!D38,FIND("Logon ID: ",Updates!D38)+10,(FIND("Password:",Updates!D38)-(FIND("Logon ID:",Updates!D38)+10)))))</f>
        <v>#VALUE!</v>
      </c>
      <c r="D38" t="e">
        <f>TRIM(CLEAN(MID(Updates!D38,FIND("Primary Address: ",Updates!D38)+17,(FIND("Secondary Address:",Updates!D38)-(FIND("Primary Address: ",Updates!D38)+17)))))</f>
        <v>#VALUE!</v>
      </c>
      <c r="E38" t="e">
        <f>TRIM(CLEAN(MID(Updates!D38,FIND("Secondary Address: ",Updates!D38)+19,(FIND("** PLEASE DO NOT REPLY TO THIS E-MAIL. ",Updates!D38)-(FIND("Secondary Address: ",Updates!D38)+19)))))</f>
        <v>#VALUE!</v>
      </c>
      <c r="F38" t="b">
        <f>IF(COUNT(SEARCH({"transpo.ottawa.on.ca","biblioottawalibrary.ca"},E38)),"@ottawa.ca")</f>
        <v>0</v>
      </c>
      <c r="G38" s="9" t="e">
        <f t="shared" si="0"/>
        <v>#VALUE!</v>
      </c>
      <c r="H38" t="e">
        <f>TRIM(CLEAN(MID(Updates!D38,FIND("E-mail Address: ",Updates!D38)+16,(FIND("The employee",Updates!D38)-(FIND("E-mail Address: ",Updates!D38)+16)))))</f>
        <v>#VALUE!</v>
      </c>
      <c r="I38" t="e">
        <f>TRIM(CLEAN(MID(Updates!D38,FIND("Account Password: ",Updates!D38)+18,(FIND("NETWORK ACCOUNTS",Updates!D38)-(FIND("Account Password:",Updates!D38)+18)))))</f>
        <v>#VALUE!</v>
      </c>
      <c r="J38" t="e">
        <f>TRIM(CLEAN(MID(Updates!D38,FIND("Password: ",Updates!D38)+10,(FIND("E-mail",Updates!D38)-(FIND("Password:",Updates!D38)+12)))))</f>
        <v>#VALUE!</v>
      </c>
      <c r="K38" t="e">
        <f>TRIM(CLEAN(MID(Updates!D38,FIND("Account to clone: ",Updates!D38)+18,(FIND("Position",Updates!D38)-(FIND("Account to clone: ",Updates!D38)+18)))))</f>
        <v>#VALUE!</v>
      </c>
      <c r="L38" t="e">
        <f>TRIM(CLEAN(MID(Updates!D38,FIND("Clone permissions of another account: ",Updates!D38)+38,(FIND("Email required:",Updates!D38)-(FIND("Clone permissions of another account: ",Updates!D38)+38)))))</f>
        <v>#VALUE!</v>
      </c>
      <c r="M38" t="e">
        <f t="shared" si="1"/>
        <v>#VALUE!</v>
      </c>
      <c r="N38" t="e">
        <f>TRIM(CLEAN(MID(Updates!D38,FIND("First Name: ",Updates!D38)+12,(FIND("Middle Name: ",Updates!D38)-(FIND("First Name: ",Updates!D38)+12)))))</f>
        <v>#VALUE!</v>
      </c>
      <c r="O38" t="e">
        <f>TRIM(CLEAN(MID(Updates!E38,FIND("Last Name: ",Updates!E38)+11,(FIND("Middle Initial:",Updates!E38)-(FIND("Last Name: ",Updates!E38)+11)))))</f>
        <v>#VALUE!</v>
      </c>
      <c r="P38" t="e">
        <f>TRIM(CLEAN(MID(Updates!D38,FIND("Middle Initial: ",Updates!D38)+16,(FIND("Department: ",Updates!D38)-(FIND("Middle Initial: ",Updates!D38)+16)))))</f>
        <v>#VALUE!</v>
      </c>
      <c r="Q38" t="e">
        <f t="shared" si="2"/>
        <v>#VALUE!</v>
      </c>
      <c r="R38" t="e">
        <f t="shared" si="3"/>
        <v>#VALUE!</v>
      </c>
      <c r="S38" t="e">
        <f t="shared" si="4"/>
        <v>#VALUE!</v>
      </c>
      <c r="T38" s="14" t="e">
        <f t="shared" si="5"/>
        <v>#VALUE!</v>
      </c>
      <c r="U38" t="e">
        <f t="shared" si="6"/>
        <v>#VALUE!</v>
      </c>
      <c r="V38" t="e">
        <f t="shared" si="7"/>
        <v>#VALUE!</v>
      </c>
      <c r="W38" s="8" t="e">
        <f>TRIM(CLEAN(MID(Updates!D38,FIND("Branch: ",Updates!D38)+8,(FIND("Division",Updates!D38)-(FIND("Branch: ",Updates!D38)+8)))))</f>
        <v>#VALUE!</v>
      </c>
      <c r="X38" s="8" t="e">
        <f>TRIM(CLEAN(MID(Updates!D38,FIND("Pooled Position: ",Updates!D38)+17,(FIND("Are the",Updates!D38)-(FIND("Pooled Position: ",Updates!D38)+17)))))</f>
        <v>#VALUE!</v>
      </c>
      <c r="Y38" t="e">
        <f>TRIM(CLEAN(MID(Updates!D38,FIND("Employee Name: ",Updates!D38)+15,(FIND("Job Title",Updates!D38)-(FIND("Employee Name: ",Updates!D38)+15)))))</f>
        <v>#VALUE!</v>
      </c>
      <c r="Z38" s="9" t="e">
        <f t="shared" si="8"/>
        <v>#VALUE!</v>
      </c>
      <c r="AA38" t="e">
        <f t="shared" si="9"/>
        <v>#VALUE!</v>
      </c>
      <c r="AB38" t="e">
        <f t="shared" si="10"/>
        <v>#VALUE!</v>
      </c>
      <c r="AC38" t="e">
        <f t="shared" si="11"/>
        <v>#VALUE!</v>
      </c>
      <c r="AD38" t="e">
        <f>TRIM(CLEAN(MID(Updates!D38,FIND("Account to clone: ",Updates!D38)+18,(FIND("Position",Updates!D38)-(FIND("Account to clone: ",Updates!D38)+18)))))</f>
        <v>#VALUE!</v>
      </c>
      <c r="AE38" t="str">
        <f t="shared" si="12"/>
        <v/>
      </c>
      <c r="AF38" t="str">
        <f t="shared" si="13"/>
        <v>No</v>
      </c>
      <c r="AG38" t="e">
        <f>TRIM(CLEAN(MID(Updates!D38,FIND("Home Share (H:\ drive) required: ",Updates!D38)+33,(FIND("Group Share (S:\ drive) required: ",Updates!D38)-(FIND("Home Share (H:\ drive) required: ",Updates!D38)+33)))))</f>
        <v>#VALUE!</v>
      </c>
      <c r="AH38" t="str">
        <f t="shared" si="14"/>
        <v>No</v>
      </c>
      <c r="AI38" t="e">
        <f>TRIM(CLEAN(MID(Updates!D38,FIND("S Drive Path: ",Updates!D38)+14,(FIND("Position",Updates!D38)-(FIND("S Drive Path: ",Updates!D38)+14)))))</f>
        <v>#VALUE!</v>
      </c>
      <c r="AJ38" t="e">
        <f>("USR\"&amp;Updates!N38)</f>
        <v>#VALUE!</v>
      </c>
      <c r="AK38" t="e">
        <f>Updates!N38&amp;"$"</f>
        <v>#VALUE!</v>
      </c>
      <c r="AL38" s="11">
        <f t="shared" ca="1" si="15"/>
        <v>4</v>
      </c>
      <c r="AM38" s="6" t="str">
        <f ca="1">LOOKUP(AL38,AN2:AN21,AO2:AO21)</f>
        <v>DC1MDB04</v>
      </c>
    </row>
    <row r="39" spans="1:39" ht="12" customHeight="1">
      <c r="A39" s="13" t="e">
        <f>LOOKUP(99^99,--("0"&amp;MID(Updates!N39,MIN(SEARCH({0,1,2,3,4,5,6,7,8,9},Updates!N39&amp;"0123456789")),ROW($A$1:$A$10000))))</f>
        <v>#N/A</v>
      </c>
      <c r="B39" s="6" t="e">
        <f>TRIM(CLEAN(MID(Updates!D39,FIND("Network User Id: ",Updates!D39)+17,(FIND("E-MAIL ACCOUNTS",Updates!D39)-(FIND("Network User Id:",Updates!D39)+17)))))</f>
        <v>#VALUE!</v>
      </c>
      <c r="C39" s="6" t="e">
        <f>TRIM(CLEAN(MID(Updates!D39,FIND("Logon ID: ",Updates!D39)+10,(FIND("Password:",Updates!D39)-(FIND("Logon ID:",Updates!D39)+10)))))</f>
        <v>#VALUE!</v>
      </c>
      <c r="D39" t="e">
        <f>TRIM(CLEAN(MID(Updates!D39,FIND("Primary Address: ",Updates!D39)+17,(FIND("Secondary Address:",Updates!D39)-(FIND("Primary Address: ",Updates!D39)+17)))))</f>
        <v>#VALUE!</v>
      </c>
      <c r="E39" t="e">
        <f>TRIM(CLEAN(MID(Updates!D39,FIND("Secondary Address: ",Updates!D39)+19,(FIND("** PLEASE DO NOT REPLY TO THIS E-MAIL. ",Updates!D39)-(FIND("Secondary Address: ",Updates!D39)+19)))))</f>
        <v>#VALUE!</v>
      </c>
      <c r="F39" t="b">
        <f>IF(COUNT(SEARCH({"transpo.ottawa.on.ca","biblioottawalibrary.ca"},E39)),"@ottawa.ca")</f>
        <v>0</v>
      </c>
      <c r="G39" s="9" t="e">
        <f t="shared" si="0"/>
        <v>#VALUE!</v>
      </c>
      <c r="H39" t="e">
        <f>TRIM(CLEAN(MID(Updates!D39,FIND("E-mail Address: ",Updates!D39)+16,(FIND("The employee",Updates!D39)-(FIND("E-mail Address: ",Updates!D39)+16)))))</f>
        <v>#VALUE!</v>
      </c>
      <c r="I39" t="e">
        <f>TRIM(CLEAN(MID(Updates!D39,FIND("Account Password: ",Updates!D39)+18,(FIND("NETWORK ACCOUNTS",Updates!D39)-(FIND("Account Password:",Updates!D39)+18)))))</f>
        <v>#VALUE!</v>
      </c>
      <c r="J39" t="e">
        <f>TRIM(CLEAN(MID(Updates!D39,FIND("Password: ",Updates!D39)+10,(FIND("E-mail",Updates!D39)-(FIND("Password:",Updates!D39)+12)))))</f>
        <v>#VALUE!</v>
      </c>
      <c r="K39" t="e">
        <f>TRIM(CLEAN(MID(Updates!D39,FIND("Account to clone: ",Updates!D39)+18,(FIND("Position",Updates!D39)-(FIND("Account to clone: ",Updates!D39)+18)))))</f>
        <v>#VALUE!</v>
      </c>
      <c r="L39" t="e">
        <f>TRIM(CLEAN(MID(Updates!D39,FIND("Clone permissions of another account: ",Updates!D39)+38,(FIND("Email required:",Updates!D39)-(FIND("Clone permissions of another account: ",Updates!D39)+38)))))</f>
        <v>#VALUE!</v>
      </c>
      <c r="M39" t="e">
        <f t="shared" si="1"/>
        <v>#VALUE!</v>
      </c>
      <c r="N39" t="e">
        <f>TRIM(CLEAN(MID(Updates!D39,FIND("First Name: ",Updates!D39)+12,(FIND("Middle Name: ",Updates!D39)-(FIND("First Name: ",Updates!D39)+12)))))</f>
        <v>#VALUE!</v>
      </c>
      <c r="O39" t="e">
        <f>TRIM(CLEAN(MID(Updates!E39,FIND("Last Name: ",Updates!E39)+11,(FIND("Middle Initial:",Updates!E39)-(FIND("Last Name: ",Updates!E39)+11)))))</f>
        <v>#VALUE!</v>
      </c>
      <c r="P39" t="e">
        <f>TRIM(CLEAN(MID(Updates!D39,FIND("Middle Initial: ",Updates!D39)+16,(FIND("Department: ",Updates!D39)-(FIND("Middle Initial: ",Updates!D39)+16)))))</f>
        <v>#VALUE!</v>
      </c>
      <c r="Q39" t="e">
        <f t="shared" si="2"/>
        <v>#VALUE!</v>
      </c>
      <c r="R39" t="e">
        <f t="shared" si="3"/>
        <v>#VALUE!</v>
      </c>
      <c r="S39" t="e">
        <f t="shared" si="4"/>
        <v>#VALUE!</v>
      </c>
      <c r="T39" s="14" t="e">
        <f t="shared" si="5"/>
        <v>#VALUE!</v>
      </c>
      <c r="U39" t="e">
        <f t="shared" si="6"/>
        <v>#VALUE!</v>
      </c>
      <c r="V39" t="e">
        <f t="shared" si="7"/>
        <v>#VALUE!</v>
      </c>
      <c r="W39" s="8" t="e">
        <f>TRIM(CLEAN(MID(Updates!D39,FIND("Branch: ",Updates!D39)+8,(FIND("Division",Updates!D39)-(FIND("Branch: ",Updates!D39)+8)))))</f>
        <v>#VALUE!</v>
      </c>
      <c r="X39" s="8" t="e">
        <f>TRIM(CLEAN(MID(Updates!D39,FIND("Pooled Position: ",Updates!D39)+17,(FIND("Are the",Updates!D39)-(FIND("Pooled Position: ",Updates!D39)+17)))))</f>
        <v>#VALUE!</v>
      </c>
      <c r="Y39" t="e">
        <f>TRIM(CLEAN(MID(Updates!D39,FIND("Employee Name: ",Updates!D39)+15,(FIND("Job Title",Updates!D39)-(FIND("Employee Name: ",Updates!D39)+15)))))</f>
        <v>#VALUE!</v>
      </c>
      <c r="Z39" s="9" t="e">
        <f t="shared" si="8"/>
        <v>#VALUE!</v>
      </c>
      <c r="AA39" t="e">
        <f t="shared" si="9"/>
        <v>#VALUE!</v>
      </c>
      <c r="AB39" t="e">
        <f t="shared" si="10"/>
        <v>#VALUE!</v>
      </c>
      <c r="AC39" t="e">
        <f t="shared" si="11"/>
        <v>#VALUE!</v>
      </c>
      <c r="AD39" t="e">
        <f>TRIM(CLEAN(MID(Updates!D39,FIND("Account to clone: ",Updates!D39)+18,(FIND("Position",Updates!D39)-(FIND("Account to clone: ",Updates!D39)+18)))))</f>
        <v>#VALUE!</v>
      </c>
      <c r="AE39" t="str">
        <f t="shared" si="12"/>
        <v/>
      </c>
      <c r="AF39" t="str">
        <f t="shared" si="13"/>
        <v>No</v>
      </c>
      <c r="AG39" t="e">
        <f>TRIM(CLEAN(MID(Updates!D39,FIND("Home Share (H:\ drive) required: ",Updates!D39)+33,(FIND("Group Share (S:\ drive) required: ",Updates!D39)-(FIND("Home Share (H:\ drive) required: ",Updates!D39)+33)))))</f>
        <v>#VALUE!</v>
      </c>
      <c r="AH39" t="str">
        <f t="shared" si="14"/>
        <v>No</v>
      </c>
      <c r="AI39" t="e">
        <f>TRIM(CLEAN(MID(Updates!D39,FIND("S Drive Path: ",Updates!D39)+14,(FIND("Position",Updates!D39)-(FIND("S Drive Path: ",Updates!D39)+14)))))</f>
        <v>#VALUE!</v>
      </c>
      <c r="AJ39" t="e">
        <f>("USR\"&amp;Updates!N39)</f>
        <v>#VALUE!</v>
      </c>
      <c r="AK39" t="e">
        <f>Updates!N39&amp;"$"</f>
        <v>#VALUE!</v>
      </c>
      <c r="AL39" s="11">
        <f t="shared" ca="1" si="15"/>
        <v>4</v>
      </c>
      <c r="AM39" s="6" t="str">
        <f ca="1">LOOKUP(AL39,AN2:AN21,AO2:AO21)</f>
        <v>DC1MDB04</v>
      </c>
    </row>
    <row r="40" spans="1:39" ht="12" customHeight="1">
      <c r="A40" s="13" t="e">
        <f>LOOKUP(99^99,--("0"&amp;MID(Updates!N40,MIN(SEARCH({0,1,2,3,4,5,6,7,8,9},Updates!N40&amp;"0123456789")),ROW($A$1:$A$10000))))</f>
        <v>#N/A</v>
      </c>
      <c r="B40" s="6" t="e">
        <f>TRIM(CLEAN(MID(Updates!D40,FIND("Network User Id: ",Updates!D40)+17,(FIND("E-MAIL ACCOUNTS",Updates!D40)-(FIND("Network User Id:",Updates!D40)+17)))))</f>
        <v>#VALUE!</v>
      </c>
      <c r="C40" s="6" t="e">
        <f>TRIM(CLEAN(MID(Updates!D40,FIND("Logon ID: ",Updates!D40)+10,(FIND("Password:",Updates!D40)-(FIND("Logon ID:",Updates!D40)+10)))))</f>
        <v>#VALUE!</v>
      </c>
      <c r="D40" t="e">
        <f>TRIM(CLEAN(MID(Updates!D40,FIND("Primary Address: ",Updates!D40)+17,(FIND("Secondary Address:",Updates!D40)-(FIND("Primary Address: ",Updates!D40)+17)))))</f>
        <v>#VALUE!</v>
      </c>
      <c r="E40" t="e">
        <f>TRIM(CLEAN(MID(Updates!D40,FIND("Secondary Address: ",Updates!D40)+19,(FIND("** PLEASE DO NOT REPLY TO THIS E-MAIL. ",Updates!D40)-(FIND("Secondary Address: ",Updates!D40)+19)))))</f>
        <v>#VALUE!</v>
      </c>
      <c r="F40" t="b">
        <f>IF(COUNT(SEARCH({"transpo.ottawa.on.ca","biblioottawalibrary.ca"},E40)),"@ottawa.ca")</f>
        <v>0</v>
      </c>
      <c r="G40" s="9" t="e">
        <f t="shared" si="0"/>
        <v>#VALUE!</v>
      </c>
      <c r="H40" t="e">
        <f>TRIM(CLEAN(MID(Updates!D40,FIND("E-mail Address: ",Updates!D40)+16,(FIND("The employee",Updates!D40)-(FIND("E-mail Address: ",Updates!D40)+16)))))</f>
        <v>#VALUE!</v>
      </c>
      <c r="I40" t="e">
        <f>TRIM(CLEAN(MID(Updates!D40,FIND("Account Password: ",Updates!D40)+18,(FIND("NETWORK ACCOUNTS",Updates!D40)-(FIND("Account Password:",Updates!D40)+18)))))</f>
        <v>#VALUE!</v>
      </c>
      <c r="J40" t="e">
        <f>TRIM(CLEAN(MID(Updates!D40,FIND("Password: ",Updates!D40)+10,(FIND("E-mail",Updates!D40)-(FIND("Password:",Updates!D40)+12)))))</f>
        <v>#VALUE!</v>
      </c>
      <c r="K40" t="e">
        <f>TRIM(CLEAN(MID(Updates!D40,FIND("Account to clone: ",Updates!D40)+18,(FIND("Position",Updates!D40)-(FIND("Account to clone: ",Updates!D40)+18)))))</f>
        <v>#VALUE!</v>
      </c>
      <c r="L40" t="e">
        <f>TRIM(CLEAN(MID(Updates!D40,FIND("Clone permissions of another account: ",Updates!D40)+38,(FIND("Email required:",Updates!D40)-(FIND("Clone permissions of another account: ",Updates!D40)+38)))))</f>
        <v>#VALUE!</v>
      </c>
      <c r="M40" t="e">
        <f t="shared" si="1"/>
        <v>#VALUE!</v>
      </c>
      <c r="N40" t="e">
        <f>TRIM(CLEAN(MID(Updates!D40,FIND("First Name: ",Updates!D40)+12,(FIND("Middle Name: ",Updates!D40)-(FIND("First Name: ",Updates!D40)+12)))))</f>
        <v>#VALUE!</v>
      </c>
      <c r="O40" t="e">
        <f>TRIM(CLEAN(MID(Updates!E40,FIND("Last Name: ",Updates!E40)+11,(FIND("Middle Initial:",Updates!E40)-(FIND("Last Name: ",Updates!E40)+11)))))</f>
        <v>#VALUE!</v>
      </c>
      <c r="P40" t="e">
        <f>TRIM(CLEAN(MID(Updates!D40,FIND("Middle Initial: ",Updates!D40)+16,(FIND("Department: ",Updates!D40)-(FIND("Middle Initial: ",Updates!D40)+16)))))</f>
        <v>#VALUE!</v>
      </c>
      <c r="Q40" t="e">
        <f t="shared" si="2"/>
        <v>#VALUE!</v>
      </c>
      <c r="R40" t="e">
        <f t="shared" si="3"/>
        <v>#VALUE!</v>
      </c>
      <c r="S40" t="e">
        <f t="shared" si="4"/>
        <v>#VALUE!</v>
      </c>
      <c r="T40" s="14" t="e">
        <f t="shared" si="5"/>
        <v>#VALUE!</v>
      </c>
      <c r="U40" t="e">
        <f t="shared" si="6"/>
        <v>#VALUE!</v>
      </c>
      <c r="V40" t="e">
        <f t="shared" si="7"/>
        <v>#VALUE!</v>
      </c>
      <c r="W40" s="8" t="e">
        <f>TRIM(CLEAN(MID(Updates!D40,FIND("Branch: ",Updates!D40)+8,(FIND("Division",Updates!D40)-(FIND("Branch: ",Updates!D40)+8)))))</f>
        <v>#VALUE!</v>
      </c>
      <c r="X40" s="8" t="e">
        <f>TRIM(CLEAN(MID(Updates!D40,FIND("Pooled Position: ",Updates!D40)+17,(FIND("Are the",Updates!D40)-(FIND("Pooled Position: ",Updates!D40)+17)))))</f>
        <v>#VALUE!</v>
      </c>
      <c r="Y40" t="e">
        <f>TRIM(CLEAN(MID(Updates!D40,FIND("Employee Name: ",Updates!D40)+15,(FIND("Job Title",Updates!D40)-(FIND("Employee Name: ",Updates!D40)+15)))))</f>
        <v>#VALUE!</v>
      </c>
      <c r="Z40" s="9" t="e">
        <f t="shared" si="8"/>
        <v>#VALUE!</v>
      </c>
      <c r="AA40" t="e">
        <f t="shared" si="9"/>
        <v>#VALUE!</v>
      </c>
      <c r="AB40" t="e">
        <f t="shared" si="10"/>
        <v>#VALUE!</v>
      </c>
      <c r="AC40" t="e">
        <f t="shared" si="11"/>
        <v>#VALUE!</v>
      </c>
      <c r="AD40" t="e">
        <f>TRIM(CLEAN(MID(Updates!D40,FIND("Account to clone: ",Updates!D40)+18,(FIND("Position",Updates!D40)-(FIND("Account to clone: ",Updates!D40)+18)))))</f>
        <v>#VALUE!</v>
      </c>
      <c r="AE40" t="str">
        <f t="shared" si="12"/>
        <v/>
      </c>
      <c r="AF40" t="str">
        <f t="shared" si="13"/>
        <v>No</v>
      </c>
      <c r="AG40" t="e">
        <f>TRIM(CLEAN(MID(Updates!D40,FIND("Home Share (H:\ drive) required: ",Updates!D40)+33,(FIND("Group Share (S:\ drive) required: ",Updates!D40)-(FIND("Home Share (H:\ drive) required: ",Updates!D40)+33)))))</f>
        <v>#VALUE!</v>
      </c>
      <c r="AH40" t="str">
        <f t="shared" si="14"/>
        <v>No</v>
      </c>
      <c r="AI40" t="e">
        <f>TRIM(CLEAN(MID(Updates!D40,FIND("S Drive Path: ",Updates!D40)+14,(FIND("Position",Updates!D40)-(FIND("S Drive Path: ",Updates!D40)+14)))))</f>
        <v>#VALUE!</v>
      </c>
      <c r="AJ40" t="e">
        <f>("USR\"&amp;Updates!N40)</f>
        <v>#VALUE!</v>
      </c>
      <c r="AK40" t="e">
        <f>Updates!N40&amp;"$"</f>
        <v>#VALUE!</v>
      </c>
      <c r="AL40" s="11">
        <f t="shared" ca="1" si="15"/>
        <v>3</v>
      </c>
      <c r="AM40" s="6" t="str">
        <f ca="1">LOOKUP(AL40,AN2:AN21,AO2:AO21)</f>
        <v>DC1MDB03</v>
      </c>
    </row>
    <row r="41" spans="1:39" ht="12" customHeight="1">
      <c r="A41" s="13" t="e">
        <f>LOOKUP(99^99,--("0"&amp;MID(Updates!N41,MIN(SEARCH({0,1,2,3,4,5,6,7,8,9},Updates!N41&amp;"0123456789")),ROW($A$1:$A$10000))))</f>
        <v>#N/A</v>
      </c>
      <c r="B41" s="6" t="e">
        <f>TRIM(CLEAN(MID(Updates!D41,FIND("Network User Id: ",Updates!D41)+17,(FIND("E-MAIL ACCOUNTS",Updates!D41)-(FIND("Network User Id:",Updates!D41)+17)))))</f>
        <v>#VALUE!</v>
      </c>
      <c r="C41" s="6" t="e">
        <f>TRIM(CLEAN(MID(Updates!D41,FIND("Logon ID: ",Updates!D41)+10,(FIND("Password:",Updates!D41)-(FIND("Logon ID:",Updates!D41)+10)))))</f>
        <v>#VALUE!</v>
      </c>
      <c r="D41" t="e">
        <f>TRIM(CLEAN(MID(Updates!D41,FIND("Primary Address: ",Updates!D41)+17,(FIND("Secondary Address:",Updates!D41)-(FIND("Primary Address: ",Updates!D41)+17)))))</f>
        <v>#VALUE!</v>
      </c>
      <c r="E41" t="e">
        <f>TRIM(CLEAN(MID(Updates!D41,FIND("Secondary Address: ",Updates!D41)+19,(FIND("** PLEASE DO NOT REPLY TO THIS E-MAIL. ",Updates!D41)-(FIND("Secondary Address: ",Updates!D41)+19)))))</f>
        <v>#VALUE!</v>
      </c>
      <c r="F41" t="b">
        <f>IF(COUNT(SEARCH({"transpo.ottawa.on.ca","biblioottawalibrary.ca"},E41)),"@ottawa.ca")</f>
        <v>0</v>
      </c>
      <c r="G41" s="9" t="e">
        <f t="shared" si="0"/>
        <v>#VALUE!</v>
      </c>
      <c r="H41" t="e">
        <f>TRIM(CLEAN(MID(Updates!D41,FIND("E-mail Address: ",Updates!D41)+16,(FIND("The employee",Updates!D41)-(FIND("E-mail Address: ",Updates!D41)+16)))))</f>
        <v>#VALUE!</v>
      </c>
      <c r="I41" t="e">
        <f>TRIM(CLEAN(MID(Updates!D41,FIND("Account Password: ",Updates!D41)+18,(FIND("NETWORK ACCOUNTS",Updates!D41)-(FIND("Account Password:",Updates!D41)+18)))))</f>
        <v>#VALUE!</v>
      </c>
      <c r="J41" t="e">
        <f>TRIM(CLEAN(MID(Updates!D41,FIND("Password: ",Updates!D41)+10,(FIND("E-mail",Updates!D41)-(FIND("Password:",Updates!D41)+12)))))</f>
        <v>#VALUE!</v>
      </c>
      <c r="K41" t="e">
        <f>TRIM(CLEAN(MID(Updates!D41,FIND("Account to clone: ",Updates!D41)+18,(FIND("Position",Updates!D41)-(FIND("Account to clone: ",Updates!D41)+18)))))</f>
        <v>#VALUE!</v>
      </c>
      <c r="L41" t="e">
        <f>TRIM(CLEAN(MID(Updates!D41,FIND("Clone permissions of another account: ",Updates!D41)+38,(FIND("Email required:",Updates!D41)-(FIND("Clone permissions of another account: ",Updates!D41)+38)))))</f>
        <v>#VALUE!</v>
      </c>
      <c r="M41" t="e">
        <f t="shared" si="1"/>
        <v>#VALUE!</v>
      </c>
      <c r="N41" t="e">
        <f>TRIM(CLEAN(MID(Updates!D41,FIND("First Name: ",Updates!D41)+12,(FIND("Middle Name: ",Updates!D41)-(FIND("First Name: ",Updates!D41)+12)))))</f>
        <v>#VALUE!</v>
      </c>
      <c r="O41" t="e">
        <f>TRIM(CLEAN(MID(Updates!E41,FIND("Last Name: ",Updates!E41)+11,(FIND("Middle Initial:",Updates!E41)-(FIND("Last Name: ",Updates!E41)+11)))))</f>
        <v>#VALUE!</v>
      </c>
      <c r="P41" t="e">
        <f>TRIM(CLEAN(MID(Updates!D41,FIND("Middle Initial: ",Updates!D41)+16,(FIND("Department: ",Updates!D41)-(FIND("Middle Initial: ",Updates!D41)+16)))))</f>
        <v>#VALUE!</v>
      </c>
      <c r="Q41" t="e">
        <f t="shared" si="2"/>
        <v>#VALUE!</v>
      </c>
      <c r="R41" t="e">
        <f t="shared" si="3"/>
        <v>#VALUE!</v>
      </c>
      <c r="S41" t="e">
        <f t="shared" si="4"/>
        <v>#VALUE!</v>
      </c>
      <c r="T41" s="14" t="e">
        <f t="shared" si="5"/>
        <v>#VALUE!</v>
      </c>
      <c r="U41" t="e">
        <f t="shared" si="6"/>
        <v>#VALUE!</v>
      </c>
      <c r="V41" t="e">
        <f t="shared" si="7"/>
        <v>#VALUE!</v>
      </c>
      <c r="W41" s="8" t="e">
        <f>TRIM(CLEAN(MID(Updates!D41,FIND("Branch: ",Updates!D41)+8,(FIND("Division",Updates!D41)-(FIND("Branch: ",Updates!D41)+8)))))</f>
        <v>#VALUE!</v>
      </c>
      <c r="X41" s="8" t="e">
        <f>TRIM(CLEAN(MID(Updates!D41,FIND("Pooled Position: ",Updates!D41)+17,(FIND("Are the",Updates!D41)-(FIND("Pooled Position: ",Updates!D41)+17)))))</f>
        <v>#VALUE!</v>
      </c>
      <c r="Y41" t="e">
        <f>TRIM(CLEAN(MID(Updates!D41,FIND("Employee Name: ",Updates!D41)+15,(FIND("Job Title",Updates!D41)-(FIND("Employee Name: ",Updates!D41)+15)))))</f>
        <v>#VALUE!</v>
      </c>
      <c r="Z41" s="9" t="e">
        <f t="shared" si="8"/>
        <v>#VALUE!</v>
      </c>
      <c r="AA41" t="e">
        <f t="shared" si="9"/>
        <v>#VALUE!</v>
      </c>
      <c r="AB41" t="e">
        <f t="shared" si="10"/>
        <v>#VALUE!</v>
      </c>
      <c r="AC41" t="e">
        <f t="shared" si="11"/>
        <v>#VALUE!</v>
      </c>
      <c r="AD41" t="e">
        <f>TRIM(CLEAN(MID(Updates!D41,FIND("Account to clone: ",Updates!D41)+18,(FIND("Position",Updates!D41)-(FIND("Account to clone: ",Updates!D41)+18)))))</f>
        <v>#VALUE!</v>
      </c>
      <c r="AE41" t="str">
        <f t="shared" si="12"/>
        <v/>
      </c>
      <c r="AF41" t="str">
        <f t="shared" si="13"/>
        <v>No</v>
      </c>
      <c r="AG41" t="e">
        <f>TRIM(CLEAN(MID(Updates!D41,FIND("Home Share (H:\ drive) required: ",Updates!D41)+33,(FIND("Group Share (S:\ drive) required: ",Updates!D41)-(FIND("Home Share (H:\ drive) required: ",Updates!D41)+33)))))</f>
        <v>#VALUE!</v>
      </c>
      <c r="AH41" t="str">
        <f t="shared" si="14"/>
        <v>No</v>
      </c>
      <c r="AI41" t="e">
        <f>TRIM(CLEAN(MID(Updates!D41,FIND("S Drive Path: ",Updates!D41)+14,(FIND("Position",Updates!D41)-(FIND("S Drive Path: ",Updates!D41)+14)))))</f>
        <v>#VALUE!</v>
      </c>
      <c r="AJ41" t="e">
        <f>("USR\"&amp;Updates!N41)</f>
        <v>#VALUE!</v>
      </c>
      <c r="AK41" t="e">
        <f>Updates!N41&amp;"$"</f>
        <v>#VALUE!</v>
      </c>
      <c r="AL41" s="11">
        <f t="shared" ca="1" si="15"/>
        <v>11</v>
      </c>
      <c r="AM41" s="6" t="str">
        <f ca="1">LOOKUP(AL41,AN2:AN21,AO2:AO21)</f>
        <v>DC4MDB01</v>
      </c>
    </row>
    <row r="42" spans="1:39" ht="12" customHeight="1">
      <c r="A42" s="13" t="e">
        <f>LOOKUP(99^99,--("0"&amp;MID(Updates!N42,MIN(SEARCH({0,1,2,3,4,5,6,7,8,9},Updates!N42&amp;"0123456789")),ROW($A$1:$A$10000))))</f>
        <v>#N/A</v>
      </c>
      <c r="B42" s="6" t="e">
        <f>TRIM(CLEAN(MID(Updates!D42,FIND("Network User Id: ",Updates!D42)+17,(FIND("E-MAIL ACCOUNTS",Updates!D42)-(FIND("Network User Id:",Updates!D42)+17)))))</f>
        <v>#VALUE!</v>
      </c>
      <c r="C42" s="6" t="e">
        <f>TRIM(CLEAN(MID(Updates!D42,FIND("Logon ID: ",Updates!D42)+10,(FIND("Password:",Updates!D42)-(FIND("Logon ID:",Updates!D42)+10)))))</f>
        <v>#VALUE!</v>
      </c>
      <c r="D42" t="e">
        <f>TRIM(CLEAN(MID(Updates!D42,FIND("Primary Address: ",Updates!D42)+17,(FIND("Secondary Address:",Updates!D42)-(FIND("Primary Address: ",Updates!D42)+17)))))</f>
        <v>#VALUE!</v>
      </c>
      <c r="E42" t="e">
        <f>TRIM(CLEAN(MID(Updates!D42,FIND("Secondary Address: ",Updates!D42)+19,(FIND("** PLEASE DO NOT REPLY TO THIS E-MAIL. ",Updates!D42)-(FIND("Secondary Address: ",Updates!D42)+19)))))</f>
        <v>#VALUE!</v>
      </c>
      <c r="F42" t="b">
        <f>IF(COUNT(SEARCH({"transpo.ottawa.on.ca","biblioottawalibrary.ca"},E42)),"@ottawa.ca")</f>
        <v>0</v>
      </c>
      <c r="G42" s="9" t="e">
        <f t="shared" si="0"/>
        <v>#VALUE!</v>
      </c>
      <c r="H42" t="e">
        <f>TRIM(CLEAN(MID(Updates!D42,FIND("E-mail Address: ",Updates!D42)+16,(FIND("The employee",Updates!D42)-(FIND("E-mail Address: ",Updates!D42)+16)))))</f>
        <v>#VALUE!</v>
      </c>
      <c r="I42" t="e">
        <f>TRIM(CLEAN(MID(Updates!D42,FIND("Account Password: ",Updates!D42)+18,(FIND("NETWORK ACCOUNTS",Updates!D42)-(FIND("Account Password:",Updates!D42)+18)))))</f>
        <v>#VALUE!</v>
      </c>
      <c r="J42" t="e">
        <f>TRIM(CLEAN(MID(Updates!D42,FIND("Password: ",Updates!D42)+10,(FIND("E-mail",Updates!D42)-(FIND("Password:",Updates!D42)+12)))))</f>
        <v>#VALUE!</v>
      </c>
      <c r="K42" t="e">
        <f>TRIM(CLEAN(MID(Updates!D42,FIND("Account to clone: ",Updates!D42)+18,(FIND("Position",Updates!D42)-(FIND("Account to clone: ",Updates!D42)+18)))))</f>
        <v>#VALUE!</v>
      </c>
      <c r="L42" t="e">
        <f>TRIM(CLEAN(MID(Updates!D42,FIND("Clone permissions of another account: ",Updates!D42)+38,(FIND("Email required:",Updates!D42)-(FIND("Clone permissions of another account: ",Updates!D42)+38)))))</f>
        <v>#VALUE!</v>
      </c>
      <c r="M42" t="e">
        <f t="shared" si="1"/>
        <v>#VALUE!</v>
      </c>
      <c r="N42" t="e">
        <f>TRIM(CLEAN(MID(Updates!D42,FIND("First Name: ",Updates!D42)+12,(FIND("Middle Name: ",Updates!D42)-(FIND("First Name: ",Updates!D42)+12)))))</f>
        <v>#VALUE!</v>
      </c>
      <c r="O42" t="e">
        <f>TRIM(CLEAN(MID(Updates!E42,FIND("Last Name: ",Updates!E42)+11,(FIND("Middle Initial:",Updates!E42)-(FIND("Last Name: ",Updates!E42)+11)))))</f>
        <v>#VALUE!</v>
      </c>
      <c r="P42" t="e">
        <f>TRIM(CLEAN(MID(Updates!D42,FIND("Middle Initial: ",Updates!D42)+16,(FIND("Department: ",Updates!D42)-(FIND("Middle Initial: ",Updates!D42)+16)))))</f>
        <v>#VALUE!</v>
      </c>
      <c r="Q42" t="e">
        <f t="shared" si="2"/>
        <v>#VALUE!</v>
      </c>
      <c r="R42" t="e">
        <f t="shared" si="3"/>
        <v>#VALUE!</v>
      </c>
      <c r="S42" t="e">
        <f t="shared" si="4"/>
        <v>#VALUE!</v>
      </c>
      <c r="T42" s="14" t="e">
        <f t="shared" si="5"/>
        <v>#VALUE!</v>
      </c>
      <c r="U42" t="e">
        <f t="shared" si="6"/>
        <v>#VALUE!</v>
      </c>
      <c r="V42" t="e">
        <f t="shared" si="7"/>
        <v>#VALUE!</v>
      </c>
      <c r="W42" s="8" t="e">
        <f>TRIM(CLEAN(MID(Updates!D42,FIND("Branch: ",Updates!D42)+8,(FIND("Division",Updates!D42)-(FIND("Branch: ",Updates!D42)+8)))))</f>
        <v>#VALUE!</v>
      </c>
      <c r="X42" s="8" t="e">
        <f>TRIM(CLEAN(MID(Updates!D42,FIND("Pooled Position: ",Updates!D42)+17,(FIND("Are the",Updates!D42)-(FIND("Pooled Position: ",Updates!D42)+17)))))</f>
        <v>#VALUE!</v>
      </c>
      <c r="Y42" t="e">
        <f>TRIM(CLEAN(MID(Updates!D42,FIND("Employee Name: ",Updates!D42)+15,(FIND("Job Title",Updates!D42)-(FIND("Employee Name: ",Updates!D42)+15)))))</f>
        <v>#VALUE!</v>
      </c>
      <c r="Z42" s="9" t="e">
        <f t="shared" si="8"/>
        <v>#VALUE!</v>
      </c>
      <c r="AA42" t="e">
        <f t="shared" si="9"/>
        <v>#VALUE!</v>
      </c>
      <c r="AB42" t="e">
        <f t="shared" si="10"/>
        <v>#VALUE!</v>
      </c>
      <c r="AC42" t="e">
        <f t="shared" si="11"/>
        <v>#VALUE!</v>
      </c>
      <c r="AD42" t="e">
        <f>TRIM(CLEAN(MID(Updates!D42,FIND("Account to clone: ",Updates!D42)+18,(FIND("Position",Updates!D42)-(FIND("Account to clone: ",Updates!D42)+18)))))</f>
        <v>#VALUE!</v>
      </c>
      <c r="AE42" t="str">
        <f t="shared" si="12"/>
        <v/>
      </c>
      <c r="AF42" t="str">
        <f t="shared" si="13"/>
        <v>No</v>
      </c>
      <c r="AG42" t="e">
        <f>TRIM(CLEAN(MID(Updates!D42,FIND("Home Share (H:\ drive) required: ",Updates!D42)+33,(FIND("Group Share (S:\ drive) required: ",Updates!D42)-(FIND("Home Share (H:\ drive) required: ",Updates!D42)+33)))))</f>
        <v>#VALUE!</v>
      </c>
      <c r="AH42" t="str">
        <f t="shared" si="14"/>
        <v>No</v>
      </c>
      <c r="AI42" t="e">
        <f>TRIM(CLEAN(MID(Updates!D42,FIND("S Drive Path: ",Updates!D42)+14,(FIND("Position",Updates!D42)-(FIND("S Drive Path: ",Updates!D42)+14)))))</f>
        <v>#VALUE!</v>
      </c>
      <c r="AJ42" t="e">
        <f>("USR\"&amp;Updates!N42)</f>
        <v>#VALUE!</v>
      </c>
      <c r="AK42" t="e">
        <f>Updates!N42&amp;"$"</f>
        <v>#VALUE!</v>
      </c>
      <c r="AL42" s="11">
        <f t="shared" ca="1" si="15"/>
        <v>18</v>
      </c>
      <c r="AM42" s="6" t="str">
        <f ca="1">LOOKUP(AL42,AN2:AN21,AO2:AO21)</f>
        <v>DC4MDB08</v>
      </c>
    </row>
    <row r="43" spans="1:39" ht="12" customHeight="1">
      <c r="A43" s="13" t="e">
        <f>LOOKUP(99^99,--("0"&amp;MID(Updates!N43,MIN(SEARCH({0,1,2,3,4,5,6,7,8,9},Updates!N43&amp;"0123456789")),ROW($A$1:$A$10000))))</f>
        <v>#N/A</v>
      </c>
      <c r="B43" s="6" t="e">
        <f>TRIM(CLEAN(MID(Updates!D43,FIND("Network User Id: ",Updates!D43)+17,(FIND("E-MAIL ACCOUNTS",Updates!D43)-(FIND("Network User Id:",Updates!D43)+17)))))</f>
        <v>#VALUE!</v>
      </c>
      <c r="C43" s="6" t="e">
        <f>TRIM(CLEAN(MID(Updates!D43,FIND("Logon ID: ",Updates!D43)+10,(FIND("Password:",Updates!D43)-(FIND("Logon ID:",Updates!D43)+10)))))</f>
        <v>#VALUE!</v>
      </c>
      <c r="D43" t="e">
        <f>TRIM(CLEAN(MID(Updates!D43,FIND("Primary Address: ",Updates!D43)+17,(FIND("Secondary Address:",Updates!D43)-(FIND("Primary Address: ",Updates!D43)+17)))))</f>
        <v>#VALUE!</v>
      </c>
      <c r="E43" t="e">
        <f>TRIM(CLEAN(MID(Updates!D43,FIND("Secondary Address: ",Updates!D43)+19,(FIND("** PLEASE DO NOT REPLY TO THIS E-MAIL. ",Updates!D43)-(FIND("Secondary Address: ",Updates!D43)+19)))))</f>
        <v>#VALUE!</v>
      </c>
      <c r="F43" t="b">
        <f>IF(COUNT(SEARCH({"transpo.ottawa.on.ca","biblioottawalibrary.ca"},E43)),"@ottawa.ca")</f>
        <v>0</v>
      </c>
      <c r="G43" s="9" t="e">
        <f t="shared" si="0"/>
        <v>#VALUE!</v>
      </c>
      <c r="H43" t="e">
        <f>TRIM(CLEAN(MID(Updates!D43,FIND("E-mail Address: ",Updates!D43)+16,(FIND("The employee",Updates!D43)-(FIND("E-mail Address: ",Updates!D43)+16)))))</f>
        <v>#VALUE!</v>
      </c>
      <c r="I43" t="e">
        <f>TRIM(CLEAN(MID(Updates!D43,FIND("Account Password: ",Updates!D43)+18,(FIND("NETWORK ACCOUNTS",Updates!D43)-(FIND("Account Password:",Updates!D43)+18)))))</f>
        <v>#VALUE!</v>
      </c>
      <c r="J43" t="e">
        <f>TRIM(CLEAN(MID(Updates!D43,FIND("Password: ",Updates!D43)+10,(FIND("E-mail",Updates!D43)-(FIND("Password:",Updates!D43)+12)))))</f>
        <v>#VALUE!</v>
      </c>
      <c r="K43" t="e">
        <f>TRIM(CLEAN(MID(Updates!D43,FIND("Account to clone: ",Updates!D43)+18,(FIND("Position",Updates!D43)-(FIND("Account to clone: ",Updates!D43)+18)))))</f>
        <v>#VALUE!</v>
      </c>
      <c r="L43" t="e">
        <f>TRIM(CLEAN(MID(Updates!D43,FIND("Clone permissions of another account: ",Updates!D43)+38,(FIND("Email required:",Updates!D43)-(FIND("Clone permissions of another account: ",Updates!D43)+38)))))</f>
        <v>#VALUE!</v>
      </c>
      <c r="M43" t="e">
        <f t="shared" si="1"/>
        <v>#VALUE!</v>
      </c>
      <c r="N43" t="e">
        <f>TRIM(CLEAN(MID(Updates!D43,FIND("First Name: ",Updates!D43)+12,(FIND("Middle Name: ",Updates!D43)-(FIND("First Name: ",Updates!D43)+12)))))</f>
        <v>#VALUE!</v>
      </c>
      <c r="O43" t="e">
        <f>TRIM(CLEAN(MID(Updates!E43,FIND("Last Name: ",Updates!E43)+11,(FIND("Middle Initial:",Updates!E43)-(FIND("Last Name: ",Updates!E43)+11)))))</f>
        <v>#VALUE!</v>
      </c>
      <c r="P43" t="e">
        <f>TRIM(CLEAN(MID(Updates!D43,FIND("Middle Initial: ",Updates!D43)+16,(FIND("Department: ",Updates!D43)-(FIND("Middle Initial: ",Updates!D43)+16)))))</f>
        <v>#VALUE!</v>
      </c>
      <c r="Q43" t="e">
        <f t="shared" si="2"/>
        <v>#VALUE!</v>
      </c>
      <c r="R43" t="e">
        <f t="shared" si="3"/>
        <v>#VALUE!</v>
      </c>
      <c r="S43" t="e">
        <f t="shared" si="4"/>
        <v>#VALUE!</v>
      </c>
      <c r="T43" s="14" t="e">
        <f t="shared" si="5"/>
        <v>#VALUE!</v>
      </c>
      <c r="U43" t="e">
        <f t="shared" si="6"/>
        <v>#VALUE!</v>
      </c>
      <c r="V43" t="e">
        <f t="shared" si="7"/>
        <v>#VALUE!</v>
      </c>
      <c r="W43" s="8" t="e">
        <f>TRIM(CLEAN(MID(Updates!D43,FIND("Branch: ",Updates!D43)+8,(FIND("Division",Updates!D43)-(FIND("Branch: ",Updates!D43)+8)))))</f>
        <v>#VALUE!</v>
      </c>
      <c r="X43" s="8" t="e">
        <f>TRIM(CLEAN(MID(Updates!D43,FIND("Pooled Position: ",Updates!D43)+17,(FIND("Are the",Updates!D43)-(FIND("Pooled Position: ",Updates!D43)+17)))))</f>
        <v>#VALUE!</v>
      </c>
      <c r="Y43" t="e">
        <f>TRIM(CLEAN(MID(Updates!D43,FIND("Employee Name: ",Updates!D43)+15,(FIND("Job Title",Updates!D43)-(FIND("Employee Name: ",Updates!D43)+15)))))</f>
        <v>#VALUE!</v>
      </c>
      <c r="Z43" s="9" t="e">
        <f t="shared" si="8"/>
        <v>#VALUE!</v>
      </c>
      <c r="AA43" t="e">
        <f t="shared" si="9"/>
        <v>#VALUE!</v>
      </c>
      <c r="AB43" t="e">
        <f t="shared" si="10"/>
        <v>#VALUE!</v>
      </c>
      <c r="AC43" t="e">
        <f t="shared" si="11"/>
        <v>#VALUE!</v>
      </c>
      <c r="AD43" t="e">
        <f>TRIM(CLEAN(MID(Updates!D43,FIND("Account to clone: ",Updates!D43)+18,(FIND("Position",Updates!D43)-(FIND("Account to clone: ",Updates!D43)+18)))))</f>
        <v>#VALUE!</v>
      </c>
      <c r="AE43" t="str">
        <f t="shared" si="12"/>
        <v/>
      </c>
      <c r="AF43" t="str">
        <f t="shared" si="13"/>
        <v>No</v>
      </c>
      <c r="AG43" t="e">
        <f>TRIM(CLEAN(MID(Updates!D43,FIND("Home Share (H:\ drive) required: ",Updates!D43)+33,(FIND("Group Share (S:\ drive) required: ",Updates!D43)-(FIND("Home Share (H:\ drive) required: ",Updates!D43)+33)))))</f>
        <v>#VALUE!</v>
      </c>
      <c r="AH43" t="str">
        <f t="shared" si="14"/>
        <v>No</v>
      </c>
      <c r="AI43" t="e">
        <f>TRIM(CLEAN(MID(Updates!D43,FIND("S Drive Path: ",Updates!D43)+14,(FIND("Position",Updates!D43)-(FIND("S Drive Path: ",Updates!D43)+14)))))</f>
        <v>#VALUE!</v>
      </c>
      <c r="AJ43" t="e">
        <f>("USR\"&amp;Updates!N43)</f>
        <v>#VALUE!</v>
      </c>
      <c r="AK43" t="e">
        <f>Updates!N43&amp;"$"</f>
        <v>#VALUE!</v>
      </c>
      <c r="AL43" s="11">
        <f t="shared" ca="1" si="15"/>
        <v>7</v>
      </c>
      <c r="AM43" s="6" t="str">
        <f ca="1">LOOKUP(AL43,AN2:AN21,AO2:AO21)</f>
        <v>DC1MDB07</v>
      </c>
    </row>
    <row r="44" spans="1:39" ht="12" customHeight="1">
      <c r="A44" s="13" t="e">
        <f>LOOKUP(99^99,--("0"&amp;MID(Updates!N44,MIN(SEARCH({0,1,2,3,4,5,6,7,8,9},Updates!N44&amp;"0123456789")),ROW($A$1:$A$10000))))</f>
        <v>#N/A</v>
      </c>
      <c r="B44" s="6" t="e">
        <f>TRIM(CLEAN(MID(Updates!D44,FIND("Network User Id: ",Updates!D44)+17,(FIND("E-MAIL ACCOUNTS",Updates!D44)-(FIND("Network User Id:",Updates!D44)+17)))))</f>
        <v>#VALUE!</v>
      </c>
      <c r="C44" s="6" t="e">
        <f>TRIM(CLEAN(MID(Updates!D44,FIND("Logon ID: ",Updates!D44)+10,(FIND("Password:",Updates!D44)-(FIND("Logon ID:",Updates!D44)+10)))))</f>
        <v>#VALUE!</v>
      </c>
      <c r="D44" t="e">
        <f>TRIM(CLEAN(MID(Updates!D44,FIND("Primary Address: ",Updates!D44)+17,(FIND("Secondary Address:",Updates!D44)-(FIND("Primary Address: ",Updates!D44)+17)))))</f>
        <v>#VALUE!</v>
      </c>
      <c r="E44" t="e">
        <f>TRIM(CLEAN(MID(Updates!D44,FIND("Secondary Address: ",Updates!D44)+19,(FIND("** PLEASE DO NOT REPLY TO THIS E-MAIL. ",Updates!D44)-(FIND("Secondary Address: ",Updates!D44)+19)))))</f>
        <v>#VALUE!</v>
      </c>
      <c r="F44" t="b">
        <f>IF(COUNT(SEARCH({"transpo.ottawa.on.ca","biblioottawalibrary.ca"},E44)),"@ottawa.ca")</f>
        <v>0</v>
      </c>
      <c r="G44" s="9" t="e">
        <f t="shared" si="0"/>
        <v>#VALUE!</v>
      </c>
      <c r="H44" t="e">
        <f>TRIM(CLEAN(MID(Updates!D44,FIND("E-mail Address: ",Updates!D44)+16,(FIND("The employee",Updates!D44)-(FIND("E-mail Address: ",Updates!D44)+16)))))</f>
        <v>#VALUE!</v>
      </c>
      <c r="I44" t="e">
        <f>TRIM(CLEAN(MID(Updates!D44,FIND("Account Password: ",Updates!D44)+18,(FIND("NETWORK ACCOUNTS",Updates!D44)-(FIND("Account Password:",Updates!D44)+18)))))</f>
        <v>#VALUE!</v>
      </c>
      <c r="J44" t="e">
        <f>TRIM(CLEAN(MID(Updates!D44,FIND("Password: ",Updates!D44)+10,(FIND("E-mail",Updates!D44)-(FIND("Password:",Updates!D44)+12)))))</f>
        <v>#VALUE!</v>
      </c>
      <c r="K44" t="e">
        <f>TRIM(CLEAN(MID(Updates!D44,FIND("Account to clone: ",Updates!D44)+18,(FIND("Position",Updates!D44)-(FIND("Account to clone: ",Updates!D44)+18)))))</f>
        <v>#VALUE!</v>
      </c>
      <c r="L44" t="e">
        <f>TRIM(CLEAN(MID(Updates!D44,FIND("Clone permissions of another account: ",Updates!D44)+38,(FIND("Email required:",Updates!D44)-(FIND("Clone permissions of another account: ",Updates!D44)+38)))))</f>
        <v>#VALUE!</v>
      </c>
      <c r="M44" t="e">
        <f t="shared" si="1"/>
        <v>#VALUE!</v>
      </c>
      <c r="N44" t="e">
        <f>TRIM(CLEAN(MID(Updates!D44,FIND("First Name: ",Updates!D44)+12,(FIND("Middle Name: ",Updates!D44)-(FIND("First Name: ",Updates!D44)+12)))))</f>
        <v>#VALUE!</v>
      </c>
      <c r="O44" t="e">
        <f>TRIM(CLEAN(MID(Updates!E44,FIND("Last Name: ",Updates!E44)+11,(FIND("Middle Initial:",Updates!E44)-(FIND("Last Name: ",Updates!E44)+11)))))</f>
        <v>#VALUE!</v>
      </c>
      <c r="P44" t="e">
        <f>TRIM(CLEAN(MID(Updates!D44,FIND("Middle Initial: ",Updates!D44)+16,(FIND("Department: ",Updates!D44)-(FIND("Middle Initial: ",Updates!D44)+16)))))</f>
        <v>#VALUE!</v>
      </c>
      <c r="Q44" t="e">
        <f t="shared" si="2"/>
        <v>#VALUE!</v>
      </c>
      <c r="R44" t="e">
        <f t="shared" si="3"/>
        <v>#VALUE!</v>
      </c>
      <c r="S44" t="e">
        <f t="shared" si="4"/>
        <v>#VALUE!</v>
      </c>
      <c r="T44" s="14" t="e">
        <f t="shared" si="5"/>
        <v>#VALUE!</v>
      </c>
      <c r="U44" t="e">
        <f t="shared" si="6"/>
        <v>#VALUE!</v>
      </c>
      <c r="V44" t="e">
        <f t="shared" si="7"/>
        <v>#VALUE!</v>
      </c>
      <c r="W44" s="8" t="e">
        <f>TRIM(CLEAN(MID(Updates!D44,FIND("Branch: ",Updates!D44)+8,(FIND("Division",Updates!D44)-(FIND("Branch: ",Updates!D44)+8)))))</f>
        <v>#VALUE!</v>
      </c>
      <c r="X44" s="8" t="e">
        <f>TRIM(CLEAN(MID(Updates!D44,FIND("Pooled Position: ",Updates!D44)+17,(FIND("Are the",Updates!D44)-(FIND("Pooled Position: ",Updates!D44)+17)))))</f>
        <v>#VALUE!</v>
      </c>
      <c r="Y44" t="e">
        <f>TRIM(CLEAN(MID(Updates!D44,FIND("Employee Name: ",Updates!D44)+15,(FIND("Job Title",Updates!D44)-(FIND("Employee Name: ",Updates!D44)+15)))))</f>
        <v>#VALUE!</v>
      </c>
      <c r="Z44" s="9" t="e">
        <f t="shared" si="8"/>
        <v>#VALUE!</v>
      </c>
      <c r="AA44" t="e">
        <f t="shared" si="9"/>
        <v>#VALUE!</v>
      </c>
      <c r="AB44" t="e">
        <f t="shared" si="10"/>
        <v>#VALUE!</v>
      </c>
      <c r="AC44" t="e">
        <f t="shared" si="11"/>
        <v>#VALUE!</v>
      </c>
      <c r="AD44" t="e">
        <f>TRIM(CLEAN(MID(Updates!D44,FIND("Account to clone: ",Updates!D44)+18,(FIND("Position",Updates!D44)-(FIND("Account to clone: ",Updates!D44)+18)))))</f>
        <v>#VALUE!</v>
      </c>
      <c r="AE44" t="str">
        <f t="shared" si="12"/>
        <v/>
      </c>
      <c r="AF44" t="str">
        <f t="shared" si="13"/>
        <v>No</v>
      </c>
      <c r="AG44" t="e">
        <f>TRIM(CLEAN(MID(Updates!D44,FIND("Home Share (H:\ drive) required: ",Updates!D44)+33,(FIND("Group Share (S:\ drive) required: ",Updates!D44)-(FIND("Home Share (H:\ drive) required: ",Updates!D44)+33)))))</f>
        <v>#VALUE!</v>
      </c>
      <c r="AH44" t="str">
        <f t="shared" si="14"/>
        <v>No</v>
      </c>
      <c r="AI44" t="e">
        <f>TRIM(CLEAN(MID(Updates!D44,FIND("S Drive Path: ",Updates!D44)+14,(FIND("Position",Updates!D44)-(FIND("S Drive Path: ",Updates!D44)+14)))))</f>
        <v>#VALUE!</v>
      </c>
      <c r="AJ44" t="e">
        <f>("USR\"&amp;Updates!N44)</f>
        <v>#VALUE!</v>
      </c>
      <c r="AK44" t="e">
        <f>Updates!N44&amp;"$"</f>
        <v>#VALUE!</v>
      </c>
      <c r="AL44" s="11">
        <f t="shared" ca="1" si="15"/>
        <v>8</v>
      </c>
      <c r="AM44" s="6" t="str">
        <f ca="1">LOOKUP(AL44,AN2:AN21,AO2:AO21)</f>
        <v>DC1MDB08</v>
      </c>
    </row>
    <row r="45" spans="1:39" ht="12" customHeight="1">
      <c r="A45" s="13" t="e">
        <f>LOOKUP(99^99,--("0"&amp;MID(Updates!N45,MIN(SEARCH({0,1,2,3,4,5,6,7,8,9},Updates!N45&amp;"0123456789")),ROW($A$1:$A$10000))))</f>
        <v>#N/A</v>
      </c>
      <c r="B45" s="6" t="e">
        <f>TRIM(CLEAN(MID(Updates!D45,FIND("Network User Id: ",Updates!D45)+17,(FIND("E-MAIL ACCOUNTS",Updates!D45)-(FIND("Network User Id:",Updates!D45)+17)))))</f>
        <v>#VALUE!</v>
      </c>
      <c r="C45" s="6" t="e">
        <f>TRIM(CLEAN(MID(Updates!D45,FIND("Logon ID: ",Updates!D45)+10,(FIND("Password:",Updates!D45)-(FIND("Logon ID:",Updates!D45)+10)))))</f>
        <v>#VALUE!</v>
      </c>
      <c r="D45" t="e">
        <f>TRIM(CLEAN(MID(Updates!D45,FIND("Primary Address: ",Updates!D45)+17,(FIND("Secondary Address:",Updates!D45)-(FIND("Primary Address: ",Updates!D45)+17)))))</f>
        <v>#VALUE!</v>
      </c>
      <c r="E45" t="e">
        <f>TRIM(CLEAN(MID(Updates!D45,FIND("Secondary Address: ",Updates!D45)+19,(FIND("** PLEASE DO NOT REPLY TO THIS E-MAIL. ",Updates!D45)-(FIND("Secondary Address: ",Updates!D45)+19)))))</f>
        <v>#VALUE!</v>
      </c>
      <c r="F45" t="b">
        <f>IF(COUNT(SEARCH({"transpo.ottawa.on.ca","biblioottawalibrary.ca"},E45)),"@ottawa.ca")</f>
        <v>0</v>
      </c>
      <c r="G45" s="9" t="e">
        <f t="shared" si="0"/>
        <v>#VALUE!</v>
      </c>
      <c r="H45" t="e">
        <f>TRIM(CLEAN(MID(Updates!D45,FIND("E-mail Address: ",Updates!D45)+16,(FIND("The employee",Updates!D45)-(FIND("E-mail Address: ",Updates!D45)+16)))))</f>
        <v>#VALUE!</v>
      </c>
      <c r="I45" t="e">
        <f>TRIM(CLEAN(MID(Updates!D45,FIND("Account Password: ",Updates!D45)+18,(FIND("NETWORK ACCOUNTS",Updates!D45)-(FIND("Account Password:",Updates!D45)+18)))))</f>
        <v>#VALUE!</v>
      </c>
      <c r="J45" t="e">
        <f>TRIM(CLEAN(MID(Updates!D45,FIND("Password: ",Updates!D45)+10,(FIND("E-mail",Updates!D45)-(FIND("Password:",Updates!D45)+12)))))</f>
        <v>#VALUE!</v>
      </c>
      <c r="K45" t="e">
        <f>TRIM(CLEAN(MID(Updates!D45,FIND("Account to clone: ",Updates!D45)+18,(FIND("Position",Updates!D45)-(FIND("Account to clone: ",Updates!D45)+18)))))</f>
        <v>#VALUE!</v>
      </c>
      <c r="L45" t="e">
        <f>TRIM(CLEAN(MID(Updates!D45,FIND("Clone permissions of another account: ",Updates!D45)+38,(FIND("Email required:",Updates!D45)-(FIND("Clone permissions of another account: ",Updates!D45)+38)))))</f>
        <v>#VALUE!</v>
      </c>
      <c r="M45" t="e">
        <f t="shared" si="1"/>
        <v>#VALUE!</v>
      </c>
      <c r="N45" t="e">
        <f>TRIM(CLEAN(MID(Updates!D45,FIND("First Name: ",Updates!D45)+12,(FIND("Middle Name: ",Updates!D45)-(FIND("First Name: ",Updates!D45)+12)))))</f>
        <v>#VALUE!</v>
      </c>
      <c r="O45" t="e">
        <f>TRIM(CLEAN(MID(Updates!E45,FIND("Last Name: ",Updates!E45)+11,(FIND("Middle Initial:",Updates!E45)-(FIND("Last Name: ",Updates!E45)+11)))))</f>
        <v>#VALUE!</v>
      </c>
      <c r="P45" t="e">
        <f>TRIM(CLEAN(MID(Updates!D45,FIND("Middle Initial: ",Updates!D45)+16,(FIND("Department: ",Updates!D45)-(FIND("Middle Initial: ",Updates!D45)+16)))))</f>
        <v>#VALUE!</v>
      </c>
      <c r="Q45" t="e">
        <f t="shared" si="2"/>
        <v>#VALUE!</v>
      </c>
      <c r="R45" t="e">
        <f t="shared" si="3"/>
        <v>#VALUE!</v>
      </c>
      <c r="S45" t="e">
        <f t="shared" si="4"/>
        <v>#VALUE!</v>
      </c>
      <c r="T45" s="14" t="e">
        <f t="shared" si="5"/>
        <v>#VALUE!</v>
      </c>
      <c r="U45" t="e">
        <f t="shared" si="6"/>
        <v>#VALUE!</v>
      </c>
      <c r="V45" t="e">
        <f t="shared" si="7"/>
        <v>#VALUE!</v>
      </c>
      <c r="W45" s="8" t="e">
        <f>TRIM(CLEAN(MID(Updates!D45,FIND("Branch: ",Updates!D45)+8,(FIND("Division",Updates!D45)-(FIND("Branch: ",Updates!D45)+8)))))</f>
        <v>#VALUE!</v>
      </c>
      <c r="X45" s="8" t="e">
        <f>TRIM(CLEAN(MID(Updates!D45,FIND("Pooled Position: ",Updates!D45)+17,(FIND("Are the",Updates!D45)-(FIND("Pooled Position: ",Updates!D45)+17)))))</f>
        <v>#VALUE!</v>
      </c>
      <c r="Y45" t="e">
        <f>TRIM(CLEAN(MID(Updates!D45,FIND("Employee Name: ",Updates!D45)+15,(FIND("Job Title",Updates!D45)-(FIND("Employee Name: ",Updates!D45)+15)))))</f>
        <v>#VALUE!</v>
      </c>
      <c r="Z45" s="9" t="e">
        <f t="shared" si="8"/>
        <v>#VALUE!</v>
      </c>
      <c r="AA45" t="e">
        <f t="shared" si="9"/>
        <v>#VALUE!</v>
      </c>
      <c r="AB45" t="e">
        <f t="shared" si="10"/>
        <v>#VALUE!</v>
      </c>
      <c r="AC45" t="e">
        <f t="shared" si="11"/>
        <v>#VALUE!</v>
      </c>
      <c r="AD45" t="e">
        <f>TRIM(CLEAN(MID(Updates!D45,FIND("Account to clone: ",Updates!D45)+18,(FIND("Position",Updates!D45)-(FIND("Account to clone: ",Updates!D45)+18)))))</f>
        <v>#VALUE!</v>
      </c>
      <c r="AE45" t="str">
        <f t="shared" si="12"/>
        <v/>
      </c>
      <c r="AF45" t="str">
        <f t="shared" si="13"/>
        <v>No</v>
      </c>
      <c r="AG45" t="e">
        <f>TRIM(CLEAN(MID(Updates!D45,FIND("Home Share (H:\ drive) required: ",Updates!D45)+33,(FIND("Group Share (S:\ drive) required: ",Updates!D45)-(FIND("Home Share (H:\ drive) required: ",Updates!D45)+33)))))</f>
        <v>#VALUE!</v>
      </c>
      <c r="AH45" t="str">
        <f t="shared" si="14"/>
        <v>No</v>
      </c>
      <c r="AI45" t="e">
        <f>TRIM(CLEAN(MID(Updates!D45,FIND("S Drive Path: ",Updates!D45)+14,(FIND("Position",Updates!D45)-(FIND("S Drive Path: ",Updates!D45)+14)))))</f>
        <v>#VALUE!</v>
      </c>
      <c r="AJ45" t="e">
        <f>("USR\"&amp;Updates!N45)</f>
        <v>#VALUE!</v>
      </c>
      <c r="AK45" t="e">
        <f>Updates!N45&amp;"$"</f>
        <v>#VALUE!</v>
      </c>
      <c r="AL45" s="11">
        <f t="shared" ca="1" si="15"/>
        <v>12</v>
      </c>
      <c r="AM45" s="6" t="str">
        <f ca="1">LOOKUP(AL45,AN2:AN21,AO2:AO21)</f>
        <v>DC4MDB02</v>
      </c>
    </row>
    <row r="46" spans="1:39" ht="12" customHeight="1">
      <c r="A46" s="13" t="e">
        <f>LOOKUP(99^99,--("0"&amp;MID(Updates!N46,MIN(SEARCH({0,1,2,3,4,5,6,7,8,9},Updates!N46&amp;"0123456789")),ROW($A$1:$A$10000))))</f>
        <v>#N/A</v>
      </c>
      <c r="B46" s="6" t="e">
        <f>TRIM(CLEAN(MID(Updates!D46,FIND("Network User Id: ",Updates!D46)+17,(FIND("E-MAIL ACCOUNTS",Updates!D46)-(FIND("Network User Id:",Updates!D46)+17)))))</f>
        <v>#VALUE!</v>
      </c>
      <c r="C46" s="6" t="e">
        <f>TRIM(CLEAN(MID(Updates!D46,FIND("Logon ID: ",Updates!D46)+10,(FIND("Password:",Updates!D46)-(FIND("Logon ID:",Updates!D46)+10)))))</f>
        <v>#VALUE!</v>
      </c>
      <c r="D46" t="e">
        <f>TRIM(CLEAN(MID(Updates!D46,FIND("Primary Address: ",Updates!D46)+17,(FIND("Secondary Address:",Updates!D46)-(FIND("Primary Address: ",Updates!D46)+17)))))</f>
        <v>#VALUE!</v>
      </c>
      <c r="E46" t="e">
        <f>TRIM(CLEAN(MID(Updates!D46,FIND("Secondary Address: ",Updates!D46)+19,(FIND("** PLEASE DO NOT REPLY TO THIS E-MAIL. ",Updates!D46)-(FIND("Secondary Address: ",Updates!D46)+19)))))</f>
        <v>#VALUE!</v>
      </c>
      <c r="F46" t="b">
        <f>IF(COUNT(SEARCH({"transpo.ottawa.on.ca","biblioottawalibrary.ca"},E46)),"@ottawa.ca")</f>
        <v>0</v>
      </c>
      <c r="G46" s="9" t="e">
        <f t="shared" si="0"/>
        <v>#VALUE!</v>
      </c>
      <c r="H46" t="e">
        <f>TRIM(CLEAN(MID(Updates!D46,FIND("E-mail Address: ",Updates!D46)+16,(FIND("The employee",Updates!D46)-(FIND("E-mail Address: ",Updates!D46)+16)))))</f>
        <v>#VALUE!</v>
      </c>
      <c r="I46" t="e">
        <f>TRIM(CLEAN(MID(Updates!D46,FIND("Account Password: ",Updates!D46)+18,(FIND("NETWORK ACCOUNTS",Updates!D46)-(FIND("Account Password:",Updates!D46)+18)))))</f>
        <v>#VALUE!</v>
      </c>
      <c r="J46" t="e">
        <f>TRIM(CLEAN(MID(Updates!D46,FIND("Password: ",Updates!D46)+10,(FIND("E-mail",Updates!D46)-(FIND("Password:",Updates!D46)+12)))))</f>
        <v>#VALUE!</v>
      </c>
      <c r="K46" t="e">
        <f>TRIM(CLEAN(MID(Updates!D46,FIND("Account to clone: ",Updates!D46)+18,(FIND("Position",Updates!D46)-(FIND("Account to clone: ",Updates!D46)+18)))))</f>
        <v>#VALUE!</v>
      </c>
      <c r="L46" t="e">
        <f>TRIM(CLEAN(MID(Updates!D46,FIND("Clone permissions of another account: ",Updates!D46)+38,(FIND("Email required:",Updates!D46)-(FIND("Clone permissions of another account: ",Updates!D46)+38)))))</f>
        <v>#VALUE!</v>
      </c>
      <c r="M46" t="e">
        <f t="shared" si="1"/>
        <v>#VALUE!</v>
      </c>
      <c r="N46" t="e">
        <f>TRIM(CLEAN(MID(Updates!D46,FIND("First Name: ",Updates!D46)+12,(FIND("Middle Name: ",Updates!D46)-(FIND("First Name: ",Updates!D46)+12)))))</f>
        <v>#VALUE!</v>
      </c>
      <c r="O46" t="e">
        <f>TRIM(CLEAN(MID(Updates!E46,FIND("Last Name: ",Updates!E46)+11,(FIND("Middle Initial:",Updates!E46)-(FIND("Last Name: ",Updates!E46)+11)))))</f>
        <v>#VALUE!</v>
      </c>
      <c r="P46" t="e">
        <f>TRIM(CLEAN(MID(Updates!D46,FIND("Middle Initial: ",Updates!D46)+16,(FIND("Department: ",Updates!D46)-(FIND("Middle Initial: ",Updates!D46)+16)))))</f>
        <v>#VALUE!</v>
      </c>
      <c r="Q46" t="e">
        <f t="shared" si="2"/>
        <v>#VALUE!</v>
      </c>
      <c r="R46" t="e">
        <f t="shared" si="3"/>
        <v>#VALUE!</v>
      </c>
      <c r="S46" t="e">
        <f t="shared" si="4"/>
        <v>#VALUE!</v>
      </c>
      <c r="T46" s="14" t="e">
        <f t="shared" si="5"/>
        <v>#VALUE!</v>
      </c>
      <c r="U46" t="e">
        <f t="shared" si="6"/>
        <v>#VALUE!</v>
      </c>
      <c r="V46" t="e">
        <f t="shared" si="7"/>
        <v>#VALUE!</v>
      </c>
      <c r="W46" s="8" t="e">
        <f>TRIM(CLEAN(MID(Updates!D46,FIND("Branch: ",Updates!D46)+8,(FIND("Division",Updates!D46)-(FIND("Branch: ",Updates!D46)+8)))))</f>
        <v>#VALUE!</v>
      </c>
      <c r="X46" s="8" t="e">
        <f>TRIM(CLEAN(MID(Updates!D46,FIND("Pooled Position: ",Updates!D46)+17,(FIND("Are the",Updates!D46)-(FIND("Pooled Position: ",Updates!D46)+17)))))</f>
        <v>#VALUE!</v>
      </c>
      <c r="Y46" t="e">
        <f>TRIM(CLEAN(MID(Updates!D46,FIND("Employee Name: ",Updates!D46)+15,(FIND("Job Title",Updates!D46)-(FIND("Employee Name: ",Updates!D46)+15)))))</f>
        <v>#VALUE!</v>
      </c>
      <c r="Z46" s="9" t="e">
        <f t="shared" si="8"/>
        <v>#VALUE!</v>
      </c>
      <c r="AA46" t="e">
        <f t="shared" si="9"/>
        <v>#VALUE!</v>
      </c>
      <c r="AB46" t="e">
        <f t="shared" si="10"/>
        <v>#VALUE!</v>
      </c>
      <c r="AC46" t="e">
        <f t="shared" si="11"/>
        <v>#VALUE!</v>
      </c>
      <c r="AD46" t="e">
        <f>TRIM(CLEAN(MID(Updates!D46,FIND("Account to clone: ",Updates!D46)+18,(FIND("Position",Updates!D46)-(FIND("Account to clone: ",Updates!D46)+18)))))</f>
        <v>#VALUE!</v>
      </c>
      <c r="AE46" t="str">
        <f t="shared" si="12"/>
        <v/>
      </c>
      <c r="AF46" t="str">
        <f t="shared" si="13"/>
        <v>No</v>
      </c>
      <c r="AG46" t="e">
        <f>TRIM(CLEAN(MID(Updates!D46,FIND("Home Share (H:\ drive) required: ",Updates!D46)+33,(FIND("Group Share (S:\ drive) required: ",Updates!D46)-(FIND("Home Share (H:\ drive) required: ",Updates!D46)+33)))))</f>
        <v>#VALUE!</v>
      </c>
      <c r="AH46" t="str">
        <f t="shared" si="14"/>
        <v>No</v>
      </c>
      <c r="AI46" t="e">
        <f>TRIM(CLEAN(MID(Updates!D46,FIND("S Drive Path: ",Updates!D46)+14,(FIND("Position",Updates!D46)-(FIND("S Drive Path: ",Updates!D46)+14)))))</f>
        <v>#VALUE!</v>
      </c>
      <c r="AJ46" t="e">
        <f>("USR\"&amp;Updates!N46)</f>
        <v>#VALUE!</v>
      </c>
      <c r="AK46" t="e">
        <f>Updates!N46&amp;"$"</f>
        <v>#VALUE!</v>
      </c>
      <c r="AL46" s="11">
        <f t="shared" ca="1" si="15"/>
        <v>3</v>
      </c>
      <c r="AM46" s="6" t="str">
        <f ca="1">LOOKUP(AL46,AN2:AN21,AO2:AO21)</f>
        <v>DC1MDB03</v>
      </c>
    </row>
    <row r="47" spans="1:39" ht="12" customHeight="1">
      <c r="A47" s="13" t="e">
        <f>LOOKUP(99^99,--("0"&amp;MID(Updates!N47,MIN(SEARCH({0,1,2,3,4,5,6,7,8,9},Updates!N47&amp;"0123456789")),ROW($A$1:$A$10000))))</f>
        <v>#N/A</v>
      </c>
      <c r="B47" s="6" t="e">
        <f>TRIM(CLEAN(MID(Updates!D47,FIND("Network User Id: ",Updates!D47)+17,(FIND("E-MAIL ACCOUNTS",Updates!D47)-(FIND("Network User Id:",Updates!D47)+17)))))</f>
        <v>#VALUE!</v>
      </c>
      <c r="C47" s="6" t="e">
        <f>TRIM(CLEAN(MID(Updates!D47,FIND("Logon ID: ",Updates!D47)+10,(FIND("Password:",Updates!D47)-(FIND("Logon ID:",Updates!D47)+10)))))</f>
        <v>#VALUE!</v>
      </c>
      <c r="D47" t="e">
        <f>TRIM(CLEAN(MID(Updates!D47,FIND("Primary Address: ",Updates!D47)+17,(FIND("Secondary Address:",Updates!D47)-(FIND("Primary Address: ",Updates!D47)+17)))))</f>
        <v>#VALUE!</v>
      </c>
      <c r="E47" t="e">
        <f>TRIM(CLEAN(MID(Updates!D47,FIND("Secondary Address: ",Updates!D47)+19,(FIND("** PLEASE DO NOT REPLY TO THIS E-MAIL. ",Updates!D47)-(FIND("Secondary Address: ",Updates!D47)+19)))))</f>
        <v>#VALUE!</v>
      </c>
      <c r="F47" t="b">
        <f>IF(COUNT(SEARCH({"transpo.ottawa.on.ca","biblioottawalibrary.ca"},E47)),"@ottawa.ca")</f>
        <v>0</v>
      </c>
      <c r="G47" s="9" t="e">
        <f t="shared" si="0"/>
        <v>#VALUE!</v>
      </c>
      <c r="H47" t="e">
        <f>TRIM(CLEAN(MID(Updates!D47,FIND("E-mail Address: ",Updates!D47)+16,(FIND("The employee",Updates!D47)-(FIND("E-mail Address: ",Updates!D47)+16)))))</f>
        <v>#VALUE!</v>
      </c>
      <c r="I47" t="e">
        <f>TRIM(CLEAN(MID(Updates!D47,FIND("Account Password: ",Updates!D47)+18,(FIND("NETWORK ACCOUNTS",Updates!D47)-(FIND("Account Password:",Updates!D47)+18)))))</f>
        <v>#VALUE!</v>
      </c>
      <c r="J47" t="e">
        <f>TRIM(CLEAN(MID(Updates!D47,FIND("Password: ",Updates!D47)+10,(FIND("E-mail",Updates!D47)-(FIND("Password:",Updates!D47)+12)))))</f>
        <v>#VALUE!</v>
      </c>
      <c r="K47" t="e">
        <f>TRIM(CLEAN(MID(Updates!D47,FIND("Account to clone: ",Updates!D47)+18,(FIND("Position",Updates!D47)-(FIND("Account to clone: ",Updates!D47)+18)))))</f>
        <v>#VALUE!</v>
      </c>
      <c r="L47" t="e">
        <f>TRIM(CLEAN(MID(Updates!D47,FIND("Clone permissions of another account: ",Updates!D47)+38,(FIND("Email required:",Updates!D47)-(FIND("Clone permissions of another account: ",Updates!D47)+38)))))</f>
        <v>#VALUE!</v>
      </c>
      <c r="M47" t="e">
        <f t="shared" si="1"/>
        <v>#VALUE!</v>
      </c>
      <c r="N47" t="e">
        <f>TRIM(CLEAN(MID(Updates!D47,FIND("First Name: ",Updates!D47)+12,(FIND("Middle Name: ",Updates!D47)-(FIND("First Name: ",Updates!D47)+12)))))</f>
        <v>#VALUE!</v>
      </c>
      <c r="O47" t="e">
        <f>TRIM(CLEAN(MID(Updates!E47,FIND("Last Name: ",Updates!E47)+11,(FIND("Middle Initial:",Updates!E47)-(FIND("Last Name: ",Updates!E47)+11)))))</f>
        <v>#VALUE!</v>
      </c>
      <c r="P47" t="e">
        <f>TRIM(CLEAN(MID(Updates!D47,FIND("Middle Initial: ",Updates!D47)+16,(FIND("Department: ",Updates!D47)-(FIND("Middle Initial: ",Updates!D47)+16)))))</f>
        <v>#VALUE!</v>
      </c>
      <c r="Q47" t="e">
        <f t="shared" si="2"/>
        <v>#VALUE!</v>
      </c>
      <c r="R47" t="e">
        <f t="shared" si="3"/>
        <v>#VALUE!</v>
      </c>
      <c r="S47" t="e">
        <f t="shared" si="4"/>
        <v>#VALUE!</v>
      </c>
      <c r="T47" s="14" t="e">
        <f t="shared" si="5"/>
        <v>#VALUE!</v>
      </c>
      <c r="U47" t="e">
        <f t="shared" si="6"/>
        <v>#VALUE!</v>
      </c>
      <c r="V47" t="e">
        <f t="shared" si="7"/>
        <v>#VALUE!</v>
      </c>
      <c r="W47" s="8" t="e">
        <f>TRIM(CLEAN(MID(Updates!D47,FIND("Branch: ",Updates!D47)+8,(FIND("Division",Updates!D47)-(FIND("Branch: ",Updates!D47)+8)))))</f>
        <v>#VALUE!</v>
      </c>
      <c r="X47" s="8" t="e">
        <f>TRIM(CLEAN(MID(Updates!D47,FIND("Pooled Position: ",Updates!D47)+17,(FIND("Are the",Updates!D47)-(FIND("Pooled Position: ",Updates!D47)+17)))))</f>
        <v>#VALUE!</v>
      </c>
      <c r="Y47" t="e">
        <f>TRIM(CLEAN(MID(Updates!D47,FIND("Employee Name: ",Updates!D47)+15,(FIND("Job Title",Updates!D47)-(FIND("Employee Name: ",Updates!D47)+15)))))</f>
        <v>#VALUE!</v>
      </c>
      <c r="Z47" s="9" t="e">
        <f t="shared" si="8"/>
        <v>#VALUE!</v>
      </c>
      <c r="AA47" t="e">
        <f t="shared" si="9"/>
        <v>#VALUE!</v>
      </c>
      <c r="AB47" t="e">
        <f t="shared" si="10"/>
        <v>#VALUE!</v>
      </c>
      <c r="AC47" t="e">
        <f t="shared" si="11"/>
        <v>#VALUE!</v>
      </c>
      <c r="AD47" t="e">
        <f>TRIM(CLEAN(MID(Updates!D47,FIND("Account to clone: ",Updates!D47)+18,(FIND("Position",Updates!D47)-(FIND("Account to clone: ",Updates!D47)+18)))))</f>
        <v>#VALUE!</v>
      </c>
      <c r="AE47" t="str">
        <f t="shared" si="12"/>
        <v/>
      </c>
      <c r="AF47" t="str">
        <f t="shared" si="13"/>
        <v>No</v>
      </c>
      <c r="AG47" t="e">
        <f>TRIM(CLEAN(MID(Updates!D47,FIND("Home Share (H:\ drive) required: ",Updates!D47)+33,(FIND("Group Share (S:\ drive) required: ",Updates!D47)-(FIND("Home Share (H:\ drive) required: ",Updates!D47)+33)))))</f>
        <v>#VALUE!</v>
      </c>
      <c r="AH47" t="str">
        <f t="shared" si="14"/>
        <v>No</v>
      </c>
      <c r="AI47" t="e">
        <f>TRIM(CLEAN(MID(Updates!D47,FIND("S Drive Path: ",Updates!D47)+14,(FIND("Position",Updates!D47)-(FIND("S Drive Path: ",Updates!D47)+14)))))</f>
        <v>#VALUE!</v>
      </c>
      <c r="AJ47" t="e">
        <f>("USR\"&amp;Updates!N47)</f>
        <v>#VALUE!</v>
      </c>
      <c r="AK47" t="e">
        <f>Updates!N47&amp;"$"</f>
        <v>#VALUE!</v>
      </c>
      <c r="AL47" s="11">
        <f t="shared" ca="1" si="15"/>
        <v>14</v>
      </c>
      <c r="AM47" s="6" t="str">
        <f ca="1">LOOKUP(AL47,AN2:AN21,AO2:AO21)</f>
        <v>DC4MDB04</v>
      </c>
    </row>
    <row r="48" spans="1:39" ht="12" customHeight="1">
      <c r="A48" s="13" t="e">
        <f>LOOKUP(99^99,--("0"&amp;MID(Updates!N48,MIN(SEARCH({0,1,2,3,4,5,6,7,8,9},Updates!N48&amp;"0123456789")),ROW($A$1:$A$10000))))</f>
        <v>#N/A</v>
      </c>
      <c r="B48" s="6" t="e">
        <f>TRIM(CLEAN(MID(Updates!D48,FIND("Network User Id: ",Updates!D48)+17,(FIND("E-MAIL ACCOUNTS",Updates!D48)-(FIND("Network User Id:",Updates!D48)+17)))))</f>
        <v>#VALUE!</v>
      </c>
      <c r="C48" s="6" t="e">
        <f>TRIM(CLEAN(MID(Updates!D48,FIND("Logon ID: ",Updates!D48)+10,(FIND("Password:",Updates!D48)-(FIND("Logon ID:",Updates!D48)+10)))))</f>
        <v>#VALUE!</v>
      </c>
      <c r="D48" t="e">
        <f>TRIM(CLEAN(MID(Updates!D48,FIND("Primary Address: ",Updates!D48)+17,(FIND("Secondary Address:",Updates!D48)-(FIND("Primary Address: ",Updates!D48)+17)))))</f>
        <v>#VALUE!</v>
      </c>
      <c r="E48" t="e">
        <f>TRIM(CLEAN(MID(Updates!D48,FIND("Secondary Address: ",Updates!D48)+19,(FIND("** PLEASE DO NOT REPLY TO THIS E-MAIL. ",Updates!D48)-(FIND("Secondary Address: ",Updates!D48)+19)))))</f>
        <v>#VALUE!</v>
      </c>
      <c r="F48" t="b">
        <f>IF(COUNT(SEARCH({"transpo.ottawa.on.ca","biblioottawalibrary.ca"},E48)),"@ottawa.ca")</f>
        <v>0</v>
      </c>
      <c r="G48" s="9" t="e">
        <f t="shared" si="0"/>
        <v>#VALUE!</v>
      </c>
      <c r="H48" t="e">
        <f>TRIM(CLEAN(MID(Updates!D48,FIND("E-mail Address: ",Updates!D48)+16,(FIND("The employee",Updates!D48)-(FIND("E-mail Address: ",Updates!D48)+16)))))</f>
        <v>#VALUE!</v>
      </c>
      <c r="I48" t="e">
        <f>TRIM(CLEAN(MID(Updates!D48,FIND("Account Password: ",Updates!D48)+18,(FIND("NETWORK ACCOUNTS",Updates!D48)-(FIND("Account Password:",Updates!D48)+18)))))</f>
        <v>#VALUE!</v>
      </c>
      <c r="J48" t="e">
        <f>TRIM(CLEAN(MID(Updates!D48,FIND("Password: ",Updates!D48)+10,(FIND("E-mail",Updates!D48)-(FIND("Password:",Updates!D48)+12)))))</f>
        <v>#VALUE!</v>
      </c>
      <c r="K48" t="e">
        <f>TRIM(CLEAN(MID(Updates!D48,FIND("Account to clone: ",Updates!D48)+18,(FIND("Position",Updates!D48)-(FIND("Account to clone: ",Updates!D48)+18)))))</f>
        <v>#VALUE!</v>
      </c>
      <c r="L48" t="e">
        <f>TRIM(CLEAN(MID(Updates!D48,FIND("Clone permissions of another account: ",Updates!D48)+38,(FIND("Email required:",Updates!D48)-(FIND("Clone permissions of another account: ",Updates!D48)+38)))))</f>
        <v>#VALUE!</v>
      </c>
      <c r="M48" t="e">
        <f t="shared" si="1"/>
        <v>#VALUE!</v>
      </c>
      <c r="N48" t="e">
        <f>TRIM(CLEAN(MID(Updates!D48,FIND("First Name: ",Updates!D48)+12,(FIND("Middle Name: ",Updates!D48)-(FIND("First Name: ",Updates!D48)+12)))))</f>
        <v>#VALUE!</v>
      </c>
      <c r="O48" t="e">
        <f>TRIM(CLEAN(MID(Updates!E48,FIND("Last Name: ",Updates!E48)+11,(FIND("Middle Initial:",Updates!E48)-(FIND("Last Name: ",Updates!E48)+11)))))</f>
        <v>#VALUE!</v>
      </c>
      <c r="P48" t="e">
        <f>TRIM(CLEAN(MID(Updates!D48,FIND("Middle Initial: ",Updates!D48)+16,(FIND("Department: ",Updates!D48)-(FIND("Middle Initial: ",Updates!D48)+16)))))</f>
        <v>#VALUE!</v>
      </c>
      <c r="Q48" t="e">
        <f t="shared" si="2"/>
        <v>#VALUE!</v>
      </c>
      <c r="R48" t="e">
        <f t="shared" si="3"/>
        <v>#VALUE!</v>
      </c>
      <c r="S48" t="e">
        <f t="shared" si="4"/>
        <v>#VALUE!</v>
      </c>
      <c r="T48" s="14" t="e">
        <f t="shared" si="5"/>
        <v>#VALUE!</v>
      </c>
      <c r="U48" t="e">
        <f t="shared" si="6"/>
        <v>#VALUE!</v>
      </c>
      <c r="V48" t="e">
        <f t="shared" si="7"/>
        <v>#VALUE!</v>
      </c>
      <c r="W48" s="8" t="e">
        <f>TRIM(CLEAN(MID(Updates!D48,FIND("Branch: ",Updates!D48)+8,(FIND("Division",Updates!D48)-(FIND("Branch: ",Updates!D48)+8)))))</f>
        <v>#VALUE!</v>
      </c>
      <c r="X48" s="8" t="e">
        <f>TRIM(CLEAN(MID(Updates!D48,FIND("Pooled Position: ",Updates!D48)+17,(FIND("Are the",Updates!D48)-(FIND("Pooled Position: ",Updates!D48)+17)))))</f>
        <v>#VALUE!</v>
      </c>
      <c r="Y48" t="e">
        <f>TRIM(CLEAN(MID(Updates!D48,FIND("Employee Name: ",Updates!D48)+15,(FIND("Job Title",Updates!D48)-(FIND("Employee Name: ",Updates!D48)+15)))))</f>
        <v>#VALUE!</v>
      </c>
      <c r="Z48" s="9" t="e">
        <f t="shared" si="8"/>
        <v>#VALUE!</v>
      </c>
      <c r="AA48" t="e">
        <f t="shared" si="9"/>
        <v>#VALUE!</v>
      </c>
      <c r="AB48" t="e">
        <f t="shared" si="10"/>
        <v>#VALUE!</v>
      </c>
      <c r="AC48" t="e">
        <f t="shared" si="11"/>
        <v>#VALUE!</v>
      </c>
      <c r="AD48" t="e">
        <f>TRIM(CLEAN(MID(Updates!D48,FIND("Account to clone: ",Updates!D48)+18,(FIND("Position",Updates!D48)-(FIND("Account to clone: ",Updates!D48)+18)))))</f>
        <v>#VALUE!</v>
      </c>
      <c r="AE48" t="str">
        <f t="shared" si="12"/>
        <v/>
      </c>
      <c r="AF48" t="str">
        <f t="shared" si="13"/>
        <v>No</v>
      </c>
      <c r="AG48" t="e">
        <f>TRIM(CLEAN(MID(Updates!D48,FIND("Home Share (H:\ drive) required: ",Updates!D48)+33,(FIND("Group Share (S:\ drive) required: ",Updates!D48)-(FIND("Home Share (H:\ drive) required: ",Updates!D48)+33)))))</f>
        <v>#VALUE!</v>
      </c>
      <c r="AH48" t="str">
        <f t="shared" si="14"/>
        <v>No</v>
      </c>
      <c r="AI48" t="e">
        <f>TRIM(CLEAN(MID(Updates!D48,FIND("S Drive Path: ",Updates!D48)+14,(FIND("Position",Updates!D48)-(FIND("S Drive Path: ",Updates!D48)+14)))))</f>
        <v>#VALUE!</v>
      </c>
      <c r="AJ48" t="e">
        <f>("USR\"&amp;Updates!N48)</f>
        <v>#VALUE!</v>
      </c>
      <c r="AK48" t="e">
        <f>Updates!N48&amp;"$"</f>
        <v>#VALUE!</v>
      </c>
      <c r="AL48" s="11">
        <f t="shared" ca="1" si="15"/>
        <v>15</v>
      </c>
      <c r="AM48" s="6" t="str">
        <f ca="1">LOOKUP(AL48,AN2:AN21,AO2:AO21)</f>
        <v>DC4MDB05</v>
      </c>
    </row>
    <row r="49" spans="1:39" ht="12" customHeight="1">
      <c r="A49" s="13" t="e">
        <f>LOOKUP(99^99,--("0"&amp;MID(Updates!N49,MIN(SEARCH({0,1,2,3,4,5,6,7,8,9},Updates!N49&amp;"0123456789")),ROW($A$1:$A$10000))))</f>
        <v>#N/A</v>
      </c>
      <c r="B49" s="6" t="e">
        <f>TRIM(CLEAN(MID(Updates!D49,FIND("Network User Id: ",Updates!D49)+17,(FIND("E-MAIL ACCOUNTS",Updates!D49)-(FIND("Network User Id:",Updates!D49)+17)))))</f>
        <v>#VALUE!</v>
      </c>
      <c r="C49" s="6" t="e">
        <f>TRIM(CLEAN(MID(Updates!D49,FIND("Logon ID: ",Updates!D49)+10,(FIND("Password:",Updates!D49)-(FIND("Logon ID:",Updates!D49)+10)))))</f>
        <v>#VALUE!</v>
      </c>
      <c r="D49" t="e">
        <f>TRIM(CLEAN(MID(Updates!D49,FIND("Primary Address: ",Updates!D49)+17,(FIND("Secondary Address:",Updates!D49)-(FIND("Primary Address: ",Updates!D49)+17)))))</f>
        <v>#VALUE!</v>
      </c>
      <c r="E49" t="e">
        <f>TRIM(CLEAN(MID(Updates!D49,FIND("Secondary Address: ",Updates!D49)+19,(FIND("** PLEASE DO NOT REPLY TO THIS E-MAIL. ",Updates!D49)-(FIND("Secondary Address: ",Updates!D49)+19)))))</f>
        <v>#VALUE!</v>
      </c>
      <c r="F49" t="b">
        <f>IF(COUNT(SEARCH({"transpo.ottawa.on.ca","biblioottawalibrary.ca"},E49)),"@ottawa.ca")</f>
        <v>0</v>
      </c>
      <c r="G49" s="9" t="e">
        <f t="shared" si="0"/>
        <v>#VALUE!</v>
      </c>
      <c r="H49" t="e">
        <f>TRIM(CLEAN(MID(Updates!D49,FIND("E-mail Address: ",Updates!D49)+16,(FIND("The employee",Updates!D49)-(FIND("E-mail Address: ",Updates!D49)+16)))))</f>
        <v>#VALUE!</v>
      </c>
      <c r="I49" t="e">
        <f>TRIM(CLEAN(MID(Updates!D49,FIND("Account Password: ",Updates!D49)+18,(FIND("NETWORK ACCOUNTS",Updates!D49)-(FIND("Account Password:",Updates!D49)+18)))))</f>
        <v>#VALUE!</v>
      </c>
      <c r="J49" t="e">
        <f>TRIM(CLEAN(MID(Updates!D49,FIND("Password: ",Updates!D49)+10,(FIND("E-mail",Updates!D49)-(FIND("Password:",Updates!D49)+12)))))</f>
        <v>#VALUE!</v>
      </c>
      <c r="K49" t="e">
        <f>TRIM(CLEAN(MID(Updates!D49,FIND("Account to clone: ",Updates!D49)+18,(FIND("Position",Updates!D49)-(FIND("Account to clone: ",Updates!D49)+18)))))</f>
        <v>#VALUE!</v>
      </c>
      <c r="L49" t="e">
        <f>TRIM(CLEAN(MID(Updates!D49,FIND("Clone permissions of another account: ",Updates!D49)+38,(FIND("Email required:",Updates!D49)-(FIND("Clone permissions of another account: ",Updates!D49)+38)))))</f>
        <v>#VALUE!</v>
      </c>
      <c r="M49" t="e">
        <f t="shared" si="1"/>
        <v>#VALUE!</v>
      </c>
      <c r="N49" t="e">
        <f>TRIM(CLEAN(MID(Updates!D49,FIND("First Name: ",Updates!D49)+12,(FIND("Middle Name: ",Updates!D49)-(FIND("First Name: ",Updates!D49)+12)))))</f>
        <v>#VALUE!</v>
      </c>
      <c r="O49" t="e">
        <f>TRIM(CLEAN(MID(Updates!E49,FIND("Last Name: ",Updates!E49)+11,(FIND("Middle Initial:",Updates!E49)-(FIND("Last Name: ",Updates!E49)+11)))))</f>
        <v>#VALUE!</v>
      </c>
      <c r="P49" t="e">
        <f>TRIM(CLEAN(MID(Updates!D49,FIND("Middle Initial: ",Updates!D49)+16,(FIND("Department: ",Updates!D49)-(FIND("Middle Initial: ",Updates!D49)+16)))))</f>
        <v>#VALUE!</v>
      </c>
      <c r="Q49" t="e">
        <f t="shared" si="2"/>
        <v>#VALUE!</v>
      </c>
      <c r="R49" t="e">
        <f t="shared" si="3"/>
        <v>#VALUE!</v>
      </c>
      <c r="S49" t="e">
        <f t="shared" si="4"/>
        <v>#VALUE!</v>
      </c>
      <c r="T49" s="14" t="e">
        <f t="shared" si="5"/>
        <v>#VALUE!</v>
      </c>
      <c r="U49" t="e">
        <f t="shared" si="6"/>
        <v>#VALUE!</v>
      </c>
      <c r="V49" t="e">
        <f t="shared" si="7"/>
        <v>#VALUE!</v>
      </c>
      <c r="W49" s="8" t="e">
        <f>TRIM(CLEAN(MID(Updates!D49,FIND("Branch: ",Updates!D49)+8,(FIND("Division",Updates!D49)-(FIND("Branch: ",Updates!D49)+8)))))</f>
        <v>#VALUE!</v>
      </c>
      <c r="X49" s="8" t="e">
        <f>TRIM(CLEAN(MID(Updates!D49,FIND("Pooled Position: ",Updates!D49)+17,(FIND("Are the",Updates!D49)-(FIND("Pooled Position: ",Updates!D49)+17)))))</f>
        <v>#VALUE!</v>
      </c>
      <c r="Y49" t="e">
        <f>TRIM(CLEAN(MID(Updates!D49,FIND("Employee Name: ",Updates!D49)+15,(FIND("Job Title",Updates!D49)-(FIND("Employee Name: ",Updates!D49)+15)))))</f>
        <v>#VALUE!</v>
      </c>
      <c r="Z49" s="9" t="e">
        <f t="shared" si="8"/>
        <v>#VALUE!</v>
      </c>
      <c r="AA49" t="e">
        <f t="shared" si="9"/>
        <v>#VALUE!</v>
      </c>
      <c r="AB49" t="e">
        <f t="shared" si="10"/>
        <v>#VALUE!</v>
      </c>
      <c r="AC49" t="e">
        <f t="shared" si="11"/>
        <v>#VALUE!</v>
      </c>
      <c r="AD49" t="e">
        <f>TRIM(CLEAN(MID(Updates!D49,FIND("Account to clone: ",Updates!D49)+18,(FIND("Position",Updates!D49)-(FIND("Account to clone: ",Updates!D49)+18)))))</f>
        <v>#VALUE!</v>
      </c>
      <c r="AE49" t="str">
        <f t="shared" si="12"/>
        <v/>
      </c>
      <c r="AF49" t="str">
        <f t="shared" si="13"/>
        <v>No</v>
      </c>
      <c r="AG49" t="e">
        <f>TRIM(CLEAN(MID(Updates!D49,FIND("Home Share (H:\ drive) required: ",Updates!D49)+33,(FIND("Group Share (S:\ drive) required: ",Updates!D49)-(FIND("Home Share (H:\ drive) required: ",Updates!D49)+33)))))</f>
        <v>#VALUE!</v>
      </c>
      <c r="AH49" t="str">
        <f t="shared" si="14"/>
        <v>No</v>
      </c>
      <c r="AI49" t="e">
        <f>TRIM(CLEAN(MID(Updates!D49,FIND("S Drive Path: ",Updates!D49)+14,(FIND("Position",Updates!D49)-(FIND("S Drive Path: ",Updates!D49)+14)))))</f>
        <v>#VALUE!</v>
      </c>
      <c r="AJ49" t="e">
        <f>("USR\"&amp;Updates!N49)</f>
        <v>#VALUE!</v>
      </c>
      <c r="AK49" t="e">
        <f>Updates!N49&amp;"$"</f>
        <v>#VALUE!</v>
      </c>
      <c r="AL49" s="11">
        <f t="shared" ca="1" si="15"/>
        <v>14</v>
      </c>
      <c r="AM49" s="6" t="str">
        <f ca="1">LOOKUP(AL49,AN2:AN21,AO2:AO21)</f>
        <v>DC4MDB04</v>
      </c>
    </row>
    <row r="50" spans="1:39" ht="12" customHeight="1">
      <c r="A50" s="13" t="e">
        <f>LOOKUP(99^99,--("0"&amp;MID(Updates!N50,MIN(SEARCH({0,1,2,3,4,5,6,7,8,9},Updates!N50&amp;"0123456789")),ROW($A$1:$A$10000))))</f>
        <v>#N/A</v>
      </c>
      <c r="B50" s="6" t="e">
        <f>TRIM(CLEAN(MID(Updates!D50,FIND("Network User Id: ",Updates!D50)+17,(FIND("E-MAIL ACCOUNTS",Updates!D50)-(FIND("Network User Id:",Updates!D50)+17)))))</f>
        <v>#VALUE!</v>
      </c>
      <c r="C50" s="6" t="e">
        <f>TRIM(CLEAN(MID(Updates!D50,FIND("Logon ID: ",Updates!D50)+10,(FIND("Password:",Updates!D50)-(FIND("Logon ID:",Updates!D50)+10)))))</f>
        <v>#VALUE!</v>
      </c>
      <c r="D50" t="e">
        <f>TRIM(CLEAN(MID(Updates!D50,FIND("Primary Address: ",Updates!D50)+17,(FIND("Secondary Address:",Updates!D50)-(FIND("Primary Address: ",Updates!D50)+17)))))</f>
        <v>#VALUE!</v>
      </c>
      <c r="E50" t="e">
        <f>TRIM(CLEAN(MID(Updates!D50,FIND("Secondary Address: ",Updates!D50)+19,(FIND("** PLEASE DO NOT REPLY TO THIS E-MAIL. ",Updates!D50)-(FIND("Secondary Address: ",Updates!D50)+19)))))</f>
        <v>#VALUE!</v>
      </c>
      <c r="F50" t="b">
        <f>IF(COUNT(SEARCH({"transpo.ottawa.on.ca","biblioottawalibrary.ca"},E50)),"@ottawa.ca")</f>
        <v>0</v>
      </c>
      <c r="G50" s="9" t="e">
        <f t="shared" si="0"/>
        <v>#VALUE!</v>
      </c>
      <c r="H50" t="e">
        <f>TRIM(CLEAN(MID(Updates!D50,FIND("E-mail Address: ",Updates!D50)+16,(FIND("The employee",Updates!D50)-(FIND("E-mail Address: ",Updates!D50)+16)))))</f>
        <v>#VALUE!</v>
      </c>
      <c r="I50" t="e">
        <f>TRIM(CLEAN(MID(Updates!D50,FIND("Account Password: ",Updates!D50)+18,(FIND("NETWORK ACCOUNTS",Updates!D50)-(FIND("Account Password:",Updates!D50)+18)))))</f>
        <v>#VALUE!</v>
      </c>
      <c r="J50" t="e">
        <f>TRIM(CLEAN(MID(Updates!D50,FIND("Password: ",Updates!D50)+10,(FIND("E-mail",Updates!D50)-(FIND("Password:",Updates!D50)+12)))))</f>
        <v>#VALUE!</v>
      </c>
      <c r="K50" t="e">
        <f>TRIM(CLEAN(MID(Updates!D50,FIND("Account to clone: ",Updates!D50)+18,(FIND("Position",Updates!D50)-(FIND("Account to clone: ",Updates!D50)+18)))))</f>
        <v>#VALUE!</v>
      </c>
      <c r="L50" t="e">
        <f>TRIM(CLEAN(MID(Updates!D50,FIND("Clone permissions of another account: ",Updates!D50)+38,(FIND("Email required:",Updates!D50)-(FIND("Clone permissions of another account: ",Updates!D50)+38)))))</f>
        <v>#VALUE!</v>
      </c>
      <c r="M50" t="e">
        <f t="shared" si="1"/>
        <v>#VALUE!</v>
      </c>
      <c r="N50" t="e">
        <f>TRIM(CLEAN(MID(Updates!D50,FIND("First Name: ",Updates!D50)+12,(FIND("Middle Name: ",Updates!D50)-(FIND("First Name: ",Updates!D50)+12)))))</f>
        <v>#VALUE!</v>
      </c>
      <c r="O50" t="e">
        <f>TRIM(CLEAN(MID(Updates!E50,FIND("Last Name: ",Updates!E50)+11,(FIND("Middle Initial:",Updates!E50)-(FIND("Last Name: ",Updates!E50)+11)))))</f>
        <v>#VALUE!</v>
      </c>
      <c r="P50" t="e">
        <f>TRIM(CLEAN(MID(Updates!D50,FIND("Middle Initial: ",Updates!D50)+16,(FIND("Department: ",Updates!D50)-(FIND("Middle Initial: ",Updates!D50)+16)))))</f>
        <v>#VALUE!</v>
      </c>
      <c r="Q50" t="e">
        <f t="shared" si="2"/>
        <v>#VALUE!</v>
      </c>
      <c r="R50" t="e">
        <f t="shared" si="3"/>
        <v>#VALUE!</v>
      </c>
      <c r="S50" t="e">
        <f t="shared" si="4"/>
        <v>#VALUE!</v>
      </c>
      <c r="T50" s="14" t="e">
        <f t="shared" si="5"/>
        <v>#VALUE!</v>
      </c>
      <c r="U50" t="e">
        <f t="shared" si="6"/>
        <v>#VALUE!</v>
      </c>
      <c r="V50" t="e">
        <f t="shared" si="7"/>
        <v>#VALUE!</v>
      </c>
      <c r="W50" s="8" t="e">
        <f>TRIM(CLEAN(MID(Updates!D50,FIND("Branch: ",Updates!D50)+8,(FIND("Division",Updates!D50)-(FIND("Branch: ",Updates!D50)+8)))))</f>
        <v>#VALUE!</v>
      </c>
      <c r="X50" s="8" t="e">
        <f>TRIM(CLEAN(MID(Updates!D50,FIND("Pooled Position: ",Updates!D50)+17,(FIND("Are the",Updates!D50)-(FIND("Pooled Position: ",Updates!D50)+17)))))</f>
        <v>#VALUE!</v>
      </c>
      <c r="Y50" t="e">
        <f>TRIM(CLEAN(MID(Updates!D50,FIND("Employee Name: ",Updates!D50)+15,(FIND("Job Title",Updates!D50)-(FIND("Employee Name: ",Updates!D50)+15)))))</f>
        <v>#VALUE!</v>
      </c>
      <c r="Z50" s="9" t="e">
        <f t="shared" si="8"/>
        <v>#VALUE!</v>
      </c>
      <c r="AA50" t="e">
        <f t="shared" si="9"/>
        <v>#VALUE!</v>
      </c>
      <c r="AB50" t="e">
        <f t="shared" si="10"/>
        <v>#VALUE!</v>
      </c>
      <c r="AC50" t="e">
        <f t="shared" si="11"/>
        <v>#VALUE!</v>
      </c>
      <c r="AD50" t="e">
        <f>TRIM(CLEAN(MID(Updates!D50,FIND("Account to clone: ",Updates!D50)+18,(FIND("Position",Updates!D50)-(FIND("Account to clone: ",Updates!D50)+18)))))</f>
        <v>#VALUE!</v>
      </c>
      <c r="AE50" t="str">
        <f t="shared" si="12"/>
        <v/>
      </c>
      <c r="AF50" t="str">
        <f t="shared" si="13"/>
        <v>No</v>
      </c>
      <c r="AG50" t="e">
        <f>TRIM(CLEAN(MID(Updates!D50,FIND("Home Share (H:\ drive) required: ",Updates!D50)+33,(FIND("Group Share (S:\ drive) required: ",Updates!D50)-(FIND("Home Share (H:\ drive) required: ",Updates!D50)+33)))))</f>
        <v>#VALUE!</v>
      </c>
      <c r="AH50" t="str">
        <f t="shared" si="14"/>
        <v>No</v>
      </c>
      <c r="AI50" t="e">
        <f>TRIM(CLEAN(MID(Updates!D50,FIND("S Drive Path: ",Updates!D50)+14,(FIND("Position",Updates!D50)-(FIND("S Drive Path: ",Updates!D50)+14)))))</f>
        <v>#VALUE!</v>
      </c>
      <c r="AJ50" t="e">
        <f>("USR\"&amp;Updates!N50)</f>
        <v>#VALUE!</v>
      </c>
      <c r="AK50" t="e">
        <f>Updates!N50&amp;"$"</f>
        <v>#VALUE!</v>
      </c>
      <c r="AL50" s="11">
        <f t="shared" ca="1" si="15"/>
        <v>6</v>
      </c>
      <c r="AM50" s="6" t="str">
        <f ca="1">LOOKUP(AL50,AN2:AN21,AO2:AO21)</f>
        <v>DC1MDB06</v>
      </c>
    </row>
    <row r="51" spans="1:39" ht="12" customHeight="1">
      <c r="A51" s="13" t="e">
        <f>LOOKUP(99^99,--("0"&amp;MID(Updates!N51,MIN(SEARCH({0,1,2,3,4,5,6,7,8,9},Updates!N51&amp;"0123456789")),ROW($A$1:$A$10000))))</f>
        <v>#N/A</v>
      </c>
      <c r="B51" s="6" t="e">
        <f>TRIM(CLEAN(MID(Updates!D51,FIND("Network User Id: ",Updates!D51)+17,(FIND("E-MAIL ACCOUNTS",Updates!D51)-(FIND("Network User Id:",Updates!D51)+17)))))</f>
        <v>#VALUE!</v>
      </c>
      <c r="C51" s="6" t="e">
        <f>TRIM(CLEAN(MID(Updates!D51,FIND("Logon ID: ",Updates!D51)+10,(FIND("Password:",Updates!D51)-(FIND("Logon ID:",Updates!D51)+10)))))</f>
        <v>#VALUE!</v>
      </c>
      <c r="D51" t="e">
        <f>TRIM(CLEAN(MID(Updates!D51,FIND("Primary Address: ",Updates!D51)+17,(FIND("Secondary Address:",Updates!D51)-(FIND("Primary Address: ",Updates!D51)+17)))))</f>
        <v>#VALUE!</v>
      </c>
      <c r="E51" t="e">
        <f>TRIM(CLEAN(MID(Updates!D51,FIND("Secondary Address: ",Updates!D51)+19,(FIND("** PLEASE DO NOT REPLY TO THIS E-MAIL. ",Updates!D51)-(FIND("Secondary Address: ",Updates!D51)+19)))))</f>
        <v>#VALUE!</v>
      </c>
      <c r="F51" t="b">
        <f>IF(COUNT(SEARCH({"transpo.ottawa.on.ca","biblioottawalibrary.ca"},E51)),"@ottawa.ca")</f>
        <v>0</v>
      </c>
      <c r="G51" s="9" t="e">
        <f t="shared" si="0"/>
        <v>#VALUE!</v>
      </c>
      <c r="H51" t="e">
        <f>TRIM(CLEAN(MID(Updates!D51,FIND("E-mail Address: ",Updates!D51)+16,(FIND("The employee",Updates!D51)-(FIND("E-mail Address: ",Updates!D51)+16)))))</f>
        <v>#VALUE!</v>
      </c>
      <c r="I51" t="e">
        <f>TRIM(CLEAN(MID(Updates!D51,FIND("Account Password: ",Updates!D51)+18,(FIND("NETWORK ACCOUNTS",Updates!D51)-(FIND("Account Password:",Updates!D51)+18)))))</f>
        <v>#VALUE!</v>
      </c>
      <c r="J51" t="e">
        <f>TRIM(CLEAN(MID(Updates!D51,FIND("Password: ",Updates!D51)+10,(FIND("E-mail",Updates!D51)-(FIND("Password:",Updates!D51)+12)))))</f>
        <v>#VALUE!</v>
      </c>
      <c r="K51" t="e">
        <f>TRIM(CLEAN(MID(Updates!D51,FIND("Account to clone: ",Updates!D51)+18,(FIND("Position",Updates!D51)-(FIND("Account to clone: ",Updates!D51)+18)))))</f>
        <v>#VALUE!</v>
      </c>
      <c r="L51" t="e">
        <f>TRIM(CLEAN(MID(Updates!D51,FIND("Clone permissions of another account: ",Updates!D51)+38,(FIND("Email required:",Updates!D51)-(FIND("Clone permissions of another account: ",Updates!D51)+38)))))</f>
        <v>#VALUE!</v>
      </c>
      <c r="M51" t="e">
        <f t="shared" si="1"/>
        <v>#VALUE!</v>
      </c>
      <c r="N51" t="e">
        <f>TRIM(CLEAN(MID(Updates!D51,FIND("First Name: ",Updates!D51)+12,(FIND("Middle Name: ",Updates!D51)-(FIND("First Name: ",Updates!D51)+12)))))</f>
        <v>#VALUE!</v>
      </c>
      <c r="O51" t="e">
        <f>TRIM(CLEAN(MID(Updates!E51,FIND("Last Name: ",Updates!E51)+11,(FIND("Middle Initial:",Updates!E51)-(FIND("Last Name: ",Updates!E51)+11)))))</f>
        <v>#VALUE!</v>
      </c>
      <c r="P51" t="e">
        <f>TRIM(CLEAN(MID(Updates!D51,FIND("Middle Initial: ",Updates!D51)+16,(FIND("Department: ",Updates!D51)-(FIND("Middle Initial: ",Updates!D51)+16)))))</f>
        <v>#VALUE!</v>
      </c>
      <c r="Q51" t="e">
        <f t="shared" si="2"/>
        <v>#VALUE!</v>
      </c>
      <c r="R51" t="e">
        <f t="shared" si="3"/>
        <v>#VALUE!</v>
      </c>
      <c r="S51" t="e">
        <f t="shared" si="4"/>
        <v>#VALUE!</v>
      </c>
      <c r="T51" s="14" t="e">
        <f t="shared" si="5"/>
        <v>#VALUE!</v>
      </c>
      <c r="U51" t="e">
        <f t="shared" si="6"/>
        <v>#VALUE!</v>
      </c>
      <c r="V51" t="e">
        <f t="shared" si="7"/>
        <v>#VALUE!</v>
      </c>
      <c r="W51" s="8" t="e">
        <f>TRIM(CLEAN(MID(Updates!D51,FIND("Branch: ",Updates!D51)+8,(FIND("Division",Updates!D51)-(FIND("Branch: ",Updates!D51)+8)))))</f>
        <v>#VALUE!</v>
      </c>
      <c r="X51" s="8" t="e">
        <f>TRIM(CLEAN(MID(Updates!D51,FIND("Pooled Position: ",Updates!D51)+17,(FIND("Are the",Updates!D51)-(FIND("Pooled Position: ",Updates!D51)+17)))))</f>
        <v>#VALUE!</v>
      </c>
      <c r="Y51" t="e">
        <f>TRIM(CLEAN(MID(Updates!D51,FIND("Employee Name: ",Updates!D51)+15,(FIND("Job Title",Updates!D51)-(FIND("Employee Name: ",Updates!D51)+15)))))</f>
        <v>#VALUE!</v>
      </c>
      <c r="Z51" s="9" t="e">
        <f t="shared" si="8"/>
        <v>#VALUE!</v>
      </c>
      <c r="AA51" t="e">
        <f t="shared" si="9"/>
        <v>#VALUE!</v>
      </c>
      <c r="AB51" t="e">
        <f t="shared" si="10"/>
        <v>#VALUE!</v>
      </c>
      <c r="AC51" t="e">
        <f t="shared" si="11"/>
        <v>#VALUE!</v>
      </c>
      <c r="AD51" t="e">
        <f>TRIM(CLEAN(MID(Updates!D51,FIND("Account to clone: ",Updates!D51)+18,(FIND("Position",Updates!D51)-(FIND("Account to clone: ",Updates!D51)+18)))))</f>
        <v>#VALUE!</v>
      </c>
      <c r="AE51" t="str">
        <f t="shared" si="12"/>
        <v/>
      </c>
      <c r="AF51" t="str">
        <f t="shared" si="13"/>
        <v>No</v>
      </c>
      <c r="AG51" t="e">
        <f>TRIM(CLEAN(MID(Updates!D51,FIND("Home Share (H:\ drive) required: ",Updates!D51)+33,(FIND("Group Share (S:\ drive) required: ",Updates!D51)-(FIND("Home Share (H:\ drive) required: ",Updates!D51)+33)))))</f>
        <v>#VALUE!</v>
      </c>
      <c r="AH51" t="str">
        <f t="shared" si="14"/>
        <v>No</v>
      </c>
      <c r="AI51" t="e">
        <f>TRIM(CLEAN(MID(Updates!D51,FIND("S Drive Path: ",Updates!D51)+14,(FIND("Position",Updates!D51)-(FIND("S Drive Path: ",Updates!D51)+14)))))</f>
        <v>#VALUE!</v>
      </c>
      <c r="AJ51" t="e">
        <f>("USR\"&amp;Updates!N51)</f>
        <v>#VALUE!</v>
      </c>
      <c r="AK51" t="e">
        <f>Updates!N51&amp;"$"</f>
        <v>#VALUE!</v>
      </c>
      <c r="AL51" s="11">
        <f t="shared" ca="1" si="15"/>
        <v>7</v>
      </c>
      <c r="AM51" s="6" t="str">
        <f ca="1">LOOKUP(AL51,AN2:AN21,AO2:AO21)</f>
        <v>DC1MDB07</v>
      </c>
    </row>
    <row r="52" spans="1:39" ht="12" customHeight="1">
      <c r="A52" s="13" t="e">
        <f>LOOKUP(99^99,--("0"&amp;MID(Updates!N52,MIN(SEARCH({0,1,2,3,4,5,6,7,8,9},Updates!N52&amp;"0123456789")),ROW($A$1:$A$10000))))</f>
        <v>#N/A</v>
      </c>
      <c r="B52" s="6" t="e">
        <f>TRIM(CLEAN(MID(Updates!D52,FIND("Network User Id: ",Updates!D52)+17,(FIND("E-MAIL ACCOUNTS",Updates!D52)-(FIND("Network User Id:",Updates!D52)+17)))))</f>
        <v>#VALUE!</v>
      </c>
      <c r="C52" s="6" t="e">
        <f>TRIM(CLEAN(MID(Updates!D52,FIND("Logon ID: ",Updates!D52)+10,(FIND("Password:",Updates!D52)-(FIND("Logon ID:",Updates!D52)+10)))))</f>
        <v>#VALUE!</v>
      </c>
      <c r="D52" t="e">
        <f>TRIM(CLEAN(MID(Updates!D52,FIND("Primary Address: ",Updates!D52)+17,(FIND("Secondary Address:",Updates!D52)-(FIND("Primary Address: ",Updates!D52)+17)))))</f>
        <v>#VALUE!</v>
      </c>
      <c r="E52" t="e">
        <f>TRIM(CLEAN(MID(Updates!D52,FIND("Secondary Address: ",Updates!D52)+19,(FIND("** PLEASE DO NOT REPLY TO THIS E-MAIL. ",Updates!D52)-(FIND("Secondary Address: ",Updates!D52)+19)))))</f>
        <v>#VALUE!</v>
      </c>
      <c r="F52" t="b">
        <f>IF(COUNT(SEARCH({"transpo.ottawa.on.ca","biblioottawalibrary.ca"},E52)),"@ottawa.ca")</f>
        <v>0</v>
      </c>
      <c r="G52" s="9" t="e">
        <f t="shared" si="0"/>
        <v>#VALUE!</v>
      </c>
      <c r="H52" t="e">
        <f>TRIM(CLEAN(MID(Updates!D52,FIND("E-mail Address: ",Updates!D52)+16,(FIND("The employee",Updates!D52)-(FIND("E-mail Address: ",Updates!D52)+16)))))</f>
        <v>#VALUE!</v>
      </c>
      <c r="I52" t="e">
        <f>TRIM(CLEAN(MID(Updates!D52,FIND("Account Password: ",Updates!D52)+18,(FIND("NETWORK ACCOUNTS",Updates!D52)-(FIND("Account Password:",Updates!D52)+18)))))</f>
        <v>#VALUE!</v>
      </c>
      <c r="J52" t="e">
        <f>TRIM(CLEAN(MID(Updates!D52,FIND("Password: ",Updates!D52)+10,(FIND("E-mail",Updates!D52)-(FIND("Password:",Updates!D52)+12)))))</f>
        <v>#VALUE!</v>
      </c>
      <c r="K52" t="e">
        <f>TRIM(CLEAN(MID(Updates!D52,FIND("Account to clone: ",Updates!D52)+18,(FIND("Position",Updates!D52)-(FIND("Account to clone: ",Updates!D52)+18)))))</f>
        <v>#VALUE!</v>
      </c>
      <c r="L52" t="e">
        <f>TRIM(CLEAN(MID(Updates!D52,FIND("Clone permissions of another account: ",Updates!D52)+38,(FIND("Email required:",Updates!D52)-(FIND("Clone permissions of another account: ",Updates!D52)+38)))))</f>
        <v>#VALUE!</v>
      </c>
      <c r="M52" t="e">
        <f t="shared" si="1"/>
        <v>#VALUE!</v>
      </c>
      <c r="N52" t="e">
        <f>TRIM(CLEAN(MID(Updates!D52,FIND("First Name: ",Updates!D52)+12,(FIND("Middle Name: ",Updates!D52)-(FIND("First Name: ",Updates!D52)+12)))))</f>
        <v>#VALUE!</v>
      </c>
      <c r="O52" t="e">
        <f>TRIM(CLEAN(MID(Updates!E52,FIND("Last Name: ",Updates!E52)+11,(FIND("Middle Initial:",Updates!E52)-(FIND("Last Name: ",Updates!E52)+11)))))</f>
        <v>#VALUE!</v>
      </c>
      <c r="P52" t="e">
        <f>TRIM(CLEAN(MID(Updates!D52,FIND("Middle Initial: ",Updates!D52)+16,(FIND("Department: ",Updates!D52)-(FIND("Middle Initial: ",Updates!D52)+16)))))</f>
        <v>#VALUE!</v>
      </c>
      <c r="Q52" t="e">
        <f t="shared" si="2"/>
        <v>#VALUE!</v>
      </c>
      <c r="R52" t="e">
        <f t="shared" si="3"/>
        <v>#VALUE!</v>
      </c>
      <c r="S52" t="e">
        <f t="shared" si="4"/>
        <v>#VALUE!</v>
      </c>
      <c r="T52" s="14" t="e">
        <f t="shared" si="5"/>
        <v>#VALUE!</v>
      </c>
      <c r="U52" t="e">
        <f t="shared" si="6"/>
        <v>#VALUE!</v>
      </c>
      <c r="V52" t="e">
        <f t="shared" si="7"/>
        <v>#VALUE!</v>
      </c>
      <c r="W52" s="8" t="e">
        <f>TRIM(CLEAN(MID(Updates!D52,FIND("Branch: ",Updates!D52)+8,(FIND("Division",Updates!D52)-(FIND("Branch: ",Updates!D52)+8)))))</f>
        <v>#VALUE!</v>
      </c>
      <c r="X52" s="8" t="e">
        <f>TRIM(CLEAN(MID(Updates!D52,FIND("Pooled Position: ",Updates!D52)+17,(FIND("Are the",Updates!D52)-(FIND("Pooled Position: ",Updates!D52)+17)))))</f>
        <v>#VALUE!</v>
      </c>
      <c r="Y52" t="e">
        <f>TRIM(CLEAN(MID(Updates!D52,FIND("Employee Name: ",Updates!D52)+15,(FIND("Job Title",Updates!D52)-(FIND("Employee Name: ",Updates!D52)+15)))))</f>
        <v>#VALUE!</v>
      </c>
      <c r="Z52" s="9" t="e">
        <f t="shared" si="8"/>
        <v>#VALUE!</v>
      </c>
      <c r="AA52" t="e">
        <f t="shared" si="9"/>
        <v>#VALUE!</v>
      </c>
      <c r="AB52" t="e">
        <f t="shared" si="10"/>
        <v>#VALUE!</v>
      </c>
      <c r="AC52" t="e">
        <f t="shared" si="11"/>
        <v>#VALUE!</v>
      </c>
      <c r="AD52" t="e">
        <f>TRIM(CLEAN(MID(Updates!D52,FIND("Account to clone: ",Updates!D52)+18,(FIND("Position",Updates!D52)-(FIND("Account to clone: ",Updates!D52)+18)))))</f>
        <v>#VALUE!</v>
      </c>
      <c r="AE52" t="str">
        <f t="shared" si="12"/>
        <v/>
      </c>
      <c r="AF52" t="str">
        <f t="shared" si="13"/>
        <v>No</v>
      </c>
      <c r="AG52" t="e">
        <f>TRIM(CLEAN(MID(Updates!D52,FIND("Home Share (H:\ drive) required: ",Updates!D52)+33,(FIND("Group Share (S:\ drive) required: ",Updates!D52)-(FIND("Home Share (H:\ drive) required: ",Updates!D52)+33)))))</f>
        <v>#VALUE!</v>
      </c>
      <c r="AH52" t="str">
        <f t="shared" si="14"/>
        <v>No</v>
      </c>
      <c r="AI52" t="e">
        <f>TRIM(CLEAN(MID(Updates!D52,FIND("S Drive Path: ",Updates!D52)+14,(FIND("Position",Updates!D52)-(FIND("S Drive Path: ",Updates!D52)+14)))))</f>
        <v>#VALUE!</v>
      </c>
      <c r="AJ52" t="e">
        <f>("USR\"&amp;Updates!N52)</f>
        <v>#VALUE!</v>
      </c>
      <c r="AK52" t="e">
        <f>Updates!N52&amp;"$"</f>
        <v>#VALUE!</v>
      </c>
      <c r="AL52" s="11">
        <f t="shared" ca="1" si="15"/>
        <v>8</v>
      </c>
      <c r="AM52" s="6" t="str">
        <f ca="1">LOOKUP(AL52,AN2:AN21,AO2:AO21)</f>
        <v>DC1MDB08</v>
      </c>
    </row>
    <row r="53" spans="1:39" ht="12" customHeight="1">
      <c r="A53" s="13" t="e">
        <f>LOOKUP(99^99,--("0"&amp;MID(Updates!N53,MIN(SEARCH({0,1,2,3,4,5,6,7,8,9},Updates!N53&amp;"0123456789")),ROW($A$1:$A$10000))))</f>
        <v>#N/A</v>
      </c>
      <c r="B53" s="6" t="e">
        <f>TRIM(CLEAN(MID(Updates!D53,FIND("Network User Id: ",Updates!D53)+17,(FIND("E-MAIL ACCOUNTS",Updates!D53)-(FIND("Network User Id:",Updates!D53)+17)))))</f>
        <v>#VALUE!</v>
      </c>
      <c r="C53" s="6" t="e">
        <f>TRIM(CLEAN(MID(Updates!D53,FIND("Logon ID: ",Updates!D53)+10,(FIND("Password:",Updates!D53)-(FIND("Logon ID:",Updates!D53)+10)))))</f>
        <v>#VALUE!</v>
      </c>
      <c r="D53" t="e">
        <f>TRIM(CLEAN(MID(Updates!D53,FIND("Primary Address: ",Updates!D53)+17,(FIND("Secondary Address:",Updates!D53)-(FIND("Primary Address: ",Updates!D53)+17)))))</f>
        <v>#VALUE!</v>
      </c>
      <c r="E53" t="e">
        <f>TRIM(CLEAN(MID(Updates!D53,FIND("Secondary Address: ",Updates!D53)+19,(FIND("** PLEASE DO NOT REPLY TO THIS E-MAIL. ",Updates!D53)-(FIND("Secondary Address: ",Updates!D53)+19)))))</f>
        <v>#VALUE!</v>
      </c>
      <c r="F53" t="b">
        <f>IF(COUNT(SEARCH({"transpo.ottawa.on.ca","biblioottawalibrary.ca"},E53)),"@ottawa.ca")</f>
        <v>0</v>
      </c>
      <c r="G53" s="9" t="e">
        <f t="shared" si="0"/>
        <v>#VALUE!</v>
      </c>
      <c r="H53" t="e">
        <f>TRIM(CLEAN(MID(Updates!D53,FIND("E-mail Address: ",Updates!D53)+16,(FIND("The employee",Updates!D53)-(FIND("E-mail Address: ",Updates!D53)+16)))))</f>
        <v>#VALUE!</v>
      </c>
      <c r="I53" t="e">
        <f>TRIM(CLEAN(MID(Updates!D53,FIND("Account Password: ",Updates!D53)+18,(FIND("NETWORK ACCOUNTS",Updates!D53)-(FIND("Account Password:",Updates!D53)+18)))))</f>
        <v>#VALUE!</v>
      </c>
      <c r="J53" t="e">
        <f>TRIM(CLEAN(MID(Updates!D53,FIND("Password: ",Updates!D53)+10,(FIND("E-mail",Updates!D53)-(FIND("Password:",Updates!D53)+12)))))</f>
        <v>#VALUE!</v>
      </c>
      <c r="K53" t="e">
        <f>TRIM(CLEAN(MID(Updates!D53,FIND("Account to clone: ",Updates!D53)+18,(FIND("Position",Updates!D53)-(FIND("Account to clone: ",Updates!D53)+18)))))</f>
        <v>#VALUE!</v>
      </c>
      <c r="L53" t="e">
        <f>TRIM(CLEAN(MID(Updates!D53,FIND("Clone permissions of another account: ",Updates!D53)+38,(FIND("Email required:",Updates!D53)-(FIND("Clone permissions of another account: ",Updates!D53)+38)))))</f>
        <v>#VALUE!</v>
      </c>
      <c r="M53" t="e">
        <f t="shared" si="1"/>
        <v>#VALUE!</v>
      </c>
      <c r="N53" t="e">
        <f>TRIM(CLEAN(MID(Updates!D53,FIND("First Name: ",Updates!D53)+12,(FIND("Middle Name: ",Updates!D53)-(FIND("First Name: ",Updates!D53)+12)))))</f>
        <v>#VALUE!</v>
      </c>
      <c r="O53" t="e">
        <f>TRIM(CLEAN(MID(Updates!E53,FIND("Last Name: ",Updates!E53)+11,(FIND("Middle Initial:",Updates!E53)-(FIND("Last Name: ",Updates!E53)+11)))))</f>
        <v>#VALUE!</v>
      </c>
      <c r="P53" t="e">
        <f>TRIM(CLEAN(MID(Updates!D53,FIND("Middle Initial: ",Updates!D53)+16,(FIND("Department: ",Updates!D53)-(FIND("Middle Initial: ",Updates!D53)+16)))))</f>
        <v>#VALUE!</v>
      </c>
      <c r="Q53" t="e">
        <f t="shared" si="2"/>
        <v>#VALUE!</v>
      </c>
      <c r="R53" t="e">
        <f t="shared" si="3"/>
        <v>#VALUE!</v>
      </c>
      <c r="S53" t="e">
        <f t="shared" si="4"/>
        <v>#VALUE!</v>
      </c>
      <c r="T53" s="14" t="e">
        <f t="shared" si="5"/>
        <v>#VALUE!</v>
      </c>
      <c r="U53" t="e">
        <f t="shared" si="6"/>
        <v>#VALUE!</v>
      </c>
      <c r="V53" t="e">
        <f t="shared" si="7"/>
        <v>#VALUE!</v>
      </c>
      <c r="W53" s="8" t="e">
        <f>TRIM(CLEAN(MID(Updates!D53,FIND("Branch: ",Updates!D53)+8,(FIND("Division",Updates!D53)-(FIND("Branch: ",Updates!D53)+8)))))</f>
        <v>#VALUE!</v>
      </c>
      <c r="X53" s="8" t="e">
        <f>TRIM(CLEAN(MID(Updates!D53,FIND("Pooled Position: ",Updates!D53)+17,(FIND("Are the",Updates!D53)-(FIND("Pooled Position: ",Updates!D53)+17)))))</f>
        <v>#VALUE!</v>
      </c>
      <c r="Y53" t="e">
        <f>TRIM(CLEAN(MID(Updates!D53,FIND("Employee Name: ",Updates!D53)+15,(FIND("Job Title",Updates!D53)-(FIND("Employee Name: ",Updates!D53)+15)))))</f>
        <v>#VALUE!</v>
      </c>
      <c r="Z53" s="9" t="e">
        <f t="shared" si="8"/>
        <v>#VALUE!</v>
      </c>
      <c r="AA53" t="e">
        <f t="shared" si="9"/>
        <v>#VALUE!</v>
      </c>
      <c r="AB53" t="e">
        <f t="shared" si="10"/>
        <v>#VALUE!</v>
      </c>
      <c r="AC53" t="e">
        <f t="shared" si="11"/>
        <v>#VALUE!</v>
      </c>
      <c r="AD53" t="e">
        <f>TRIM(CLEAN(MID(Updates!D53,FIND("Account to clone: ",Updates!D53)+18,(FIND("Position",Updates!D53)-(FIND("Account to clone: ",Updates!D53)+18)))))</f>
        <v>#VALUE!</v>
      </c>
      <c r="AE53" t="str">
        <f t="shared" si="12"/>
        <v/>
      </c>
      <c r="AF53" t="str">
        <f t="shared" si="13"/>
        <v>No</v>
      </c>
      <c r="AG53" t="e">
        <f>TRIM(CLEAN(MID(Updates!D53,FIND("Home Share (H:\ drive) required: ",Updates!D53)+33,(FIND("Group Share (S:\ drive) required: ",Updates!D53)-(FIND("Home Share (H:\ drive) required: ",Updates!D53)+33)))))</f>
        <v>#VALUE!</v>
      </c>
      <c r="AH53" t="str">
        <f t="shared" si="14"/>
        <v>No</v>
      </c>
      <c r="AI53" t="e">
        <f>TRIM(CLEAN(MID(Updates!D53,FIND("S Drive Path: ",Updates!D53)+14,(FIND("Position",Updates!D53)-(FIND("S Drive Path: ",Updates!D53)+14)))))</f>
        <v>#VALUE!</v>
      </c>
      <c r="AJ53" t="e">
        <f>("USR\"&amp;Updates!N53)</f>
        <v>#VALUE!</v>
      </c>
      <c r="AK53" t="e">
        <f>Updates!N53&amp;"$"</f>
        <v>#VALUE!</v>
      </c>
      <c r="AL53" s="11">
        <f t="shared" ca="1" si="15"/>
        <v>4</v>
      </c>
      <c r="AM53" s="6" t="str">
        <f ca="1">LOOKUP(AL53,AN2:AN21,AO2:AO21)</f>
        <v>DC1MDB04</v>
      </c>
    </row>
    <row r="54" spans="1:39" ht="12" customHeight="1">
      <c r="A54" s="13" t="e">
        <f>LOOKUP(99^99,--("0"&amp;MID(Updates!N54,MIN(SEARCH({0,1,2,3,4,5,6,7,8,9},Updates!N54&amp;"0123456789")),ROW($A$1:$A$10000))))</f>
        <v>#N/A</v>
      </c>
      <c r="B54" s="6" t="e">
        <f>TRIM(CLEAN(MID(Updates!D54,FIND("Network User Id: ",Updates!D54)+17,(FIND("E-MAIL ACCOUNTS",Updates!D54)-(FIND("Network User Id:",Updates!D54)+17)))))</f>
        <v>#VALUE!</v>
      </c>
      <c r="C54" s="6" t="e">
        <f>TRIM(CLEAN(MID(Updates!D54,FIND("Logon ID: ",Updates!D54)+10,(FIND("Password:",Updates!D54)-(FIND("Logon ID:",Updates!D54)+10)))))</f>
        <v>#VALUE!</v>
      </c>
      <c r="D54" t="e">
        <f>TRIM(CLEAN(MID(Updates!D54,FIND("Primary Address: ",Updates!D54)+17,(FIND("Secondary Address:",Updates!D54)-(FIND("Primary Address: ",Updates!D54)+17)))))</f>
        <v>#VALUE!</v>
      </c>
      <c r="E54" t="e">
        <f>TRIM(CLEAN(MID(Updates!D54,FIND("Secondary Address: ",Updates!D54)+19,(FIND("** PLEASE DO NOT REPLY TO THIS E-MAIL. ",Updates!D54)-(FIND("Secondary Address: ",Updates!D54)+19)))))</f>
        <v>#VALUE!</v>
      </c>
      <c r="F54" t="b">
        <f>IF(COUNT(SEARCH({"transpo.ottawa.on.ca","biblioottawalibrary.ca"},E54)),"@ottawa.ca")</f>
        <v>0</v>
      </c>
      <c r="G54" s="9" t="e">
        <f t="shared" si="0"/>
        <v>#VALUE!</v>
      </c>
      <c r="H54" t="e">
        <f>TRIM(CLEAN(MID(Updates!D54,FIND("E-mail Address: ",Updates!D54)+16,(FIND("The employee",Updates!D54)-(FIND("E-mail Address: ",Updates!D54)+16)))))</f>
        <v>#VALUE!</v>
      </c>
      <c r="I54" t="e">
        <f>TRIM(CLEAN(MID(Updates!D54,FIND("Account Password: ",Updates!D54)+18,(FIND("NETWORK ACCOUNTS",Updates!D54)-(FIND("Account Password:",Updates!D54)+18)))))</f>
        <v>#VALUE!</v>
      </c>
      <c r="J54" t="e">
        <f>TRIM(CLEAN(MID(Updates!D54,FIND("Password: ",Updates!D54)+10,(FIND("E-mail",Updates!D54)-(FIND("Password:",Updates!D54)+12)))))</f>
        <v>#VALUE!</v>
      </c>
      <c r="K54" t="e">
        <f>TRIM(CLEAN(MID(Updates!D54,FIND("Account to clone: ",Updates!D54)+18,(FIND("Position",Updates!D54)-(FIND("Account to clone: ",Updates!D54)+18)))))</f>
        <v>#VALUE!</v>
      </c>
      <c r="L54" t="e">
        <f>TRIM(CLEAN(MID(Updates!D54,FIND("Clone permissions of another account: ",Updates!D54)+38,(FIND("Email required:",Updates!D54)-(FIND("Clone permissions of another account: ",Updates!D54)+38)))))</f>
        <v>#VALUE!</v>
      </c>
      <c r="M54" t="e">
        <f t="shared" si="1"/>
        <v>#VALUE!</v>
      </c>
      <c r="N54" t="e">
        <f>TRIM(CLEAN(MID(Updates!D54,FIND("First Name: ",Updates!D54)+12,(FIND("Middle Name: ",Updates!D54)-(FIND("First Name: ",Updates!D54)+12)))))</f>
        <v>#VALUE!</v>
      </c>
      <c r="O54" t="e">
        <f>TRIM(CLEAN(MID(Updates!E54,FIND("Last Name: ",Updates!E54)+11,(FIND("Middle Initial:",Updates!E54)-(FIND("Last Name: ",Updates!E54)+11)))))</f>
        <v>#VALUE!</v>
      </c>
      <c r="P54" t="e">
        <f>TRIM(CLEAN(MID(Updates!D54,FIND("Middle Initial: ",Updates!D54)+16,(FIND("Department: ",Updates!D54)-(FIND("Middle Initial: ",Updates!D54)+16)))))</f>
        <v>#VALUE!</v>
      </c>
      <c r="Q54" t="e">
        <f t="shared" si="2"/>
        <v>#VALUE!</v>
      </c>
      <c r="R54" t="e">
        <f t="shared" si="3"/>
        <v>#VALUE!</v>
      </c>
      <c r="S54" t="e">
        <f t="shared" si="4"/>
        <v>#VALUE!</v>
      </c>
      <c r="T54" s="14" t="e">
        <f t="shared" si="5"/>
        <v>#VALUE!</v>
      </c>
      <c r="U54" t="e">
        <f t="shared" si="6"/>
        <v>#VALUE!</v>
      </c>
      <c r="V54" t="e">
        <f t="shared" si="7"/>
        <v>#VALUE!</v>
      </c>
      <c r="W54" s="8" t="e">
        <f>TRIM(CLEAN(MID(Updates!D54,FIND("Branch: ",Updates!D54)+8,(FIND("Division",Updates!D54)-(FIND("Branch: ",Updates!D54)+8)))))</f>
        <v>#VALUE!</v>
      </c>
      <c r="X54" s="8" t="e">
        <f>TRIM(CLEAN(MID(Updates!D54,FIND("Pooled Position: ",Updates!D54)+17,(FIND("Are the",Updates!D54)-(FIND("Pooled Position: ",Updates!D54)+17)))))</f>
        <v>#VALUE!</v>
      </c>
      <c r="Y54" t="e">
        <f>TRIM(CLEAN(MID(Updates!D54,FIND("Employee Name: ",Updates!D54)+15,(FIND("Job Title",Updates!D54)-(FIND("Employee Name: ",Updates!D54)+15)))))</f>
        <v>#VALUE!</v>
      </c>
      <c r="Z54" s="9" t="e">
        <f t="shared" si="8"/>
        <v>#VALUE!</v>
      </c>
      <c r="AA54" t="e">
        <f t="shared" si="9"/>
        <v>#VALUE!</v>
      </c>
      <c r="AB54" t="e">
        <f t="shared" si="10"/>
        <v>#VALUE!</v>
      </c>
      <c r="AC54" t="e">
        <f t="shared" si="11"/>
        <v>#VALUE!</v>
      </c>
      <c r="AD54" t="e">
        <f>TRIM(CLEAN(MID(Updates!D54,FIND("Account to clone: ",Updates!D54)+18,(FIND("Position",Updates!D54)-(FIND("Account to clone: ",Updates!D54)+18)))))</f>
        <v>#VALUE!</v>
      </c>
      <c r="AE54" t="str">
        <f t="shared" si="12"/>
        <v/>
      </c>
      <c r="AF54" t="str">
        <f t="shared" si="13"/>
        <v>No</v>
      </c>
      <c r="AG54" t="e">
        <f>TRIM(CLEAN(MID(Updates!D54,FIND("Home Share (H:\ drive) required: ",Updates!D54)+33,(FIND("Group Share (S:\ drive) required: ",Updates!D54)-(FIND("Home Share (H:\ drive) required: ",Updates!D54)+33)))))</f>
        <v>#VALUE!</v>
      </c>
      <c r="AH54" t="str">
        <f t="shared" si="14"/>
        <v>No</v>
      </c>
      <c r="AI54" t="e">
        <f>TRIM(CLEAN(MID(Updates!D54,FIND("S Drive Path: ",Updates!D54)+14,(FIND("Position",Updates!D54)-(FIND("S Drive Path: ",Updates!D54)+14)))))</f>
        <v>#VALUE!</v>
      </c>
      <c r="AJ54" t="e">
        <f>("USR\"&amp;Updates!N54)</f>
        <v>#VALUE!</v>
      </c>
      <c r="AK54" t="e">
        <f>Updates!N54&amp;"$"</f>
        <v>#VALUE!</v>
      </c>
      <c r="AL54" s="11">
        <f t="shared" ca="1" si="15"/>
        <v>1</v>
      </c>
      <c r="AM54" s="6" t="str">
        <f ca="1">LOOKUP(AL54,AN2:AN21,AO2:AO21)</f>
        <v>DC1MDB01</v>
      </c>
    </row>
    <row r="55" spans="1:39" ht="12" customHeight="1">
      <c r="A55" s="13" t="e">
        <f>LOOKUP(99^99,--("0"&amp;MID(Updates!N55,MIN(SEARCH({0,1,2,3,4,5,6,7,8,9},Updates!N55&amp;"0123456789")),ROW($A$1:$A$10000))))</f>
        <v>#N/A</v>
      </c>
      <c r="B55" s="6" t="e">
        <f>TRIM(CLEAN(MID(Updates!D55,FIND("Network User Id: ",Updates!D55)+17,(FIND("E-MAIL ACCOUNTS",Updates!D55)-(FIND("Network User Id:",Updates!D55)+17)))))</f>
        <v>#VALUE!</v>
      </c>
      <c r="C55" s="6" t="e">
        <f>TRIM(CLEAN(MID(Updates!D55,FIND("Logon ID: ",Updates!D55)+10,(FIND("Password:",Updates!D55)-(FIND("Logon ID:",Updates!D55)+10)))))</f>
        <v>#VALUE!</v>
      </c>
      <c r="D55" t="e">
        <f>TRIM(CLEAN(MID(Updates!D55,FIND("Primary Address: ",Updates!D55)+17,(FIND("Secondary Address:",Updates!D55)-(FIND("Primary Address: ",Updates!D55)+17)))))</f>
        <v>#VALUE!</v>
      </c>
      <c r="E55" t="e">
        <f>TRIM(CLEAN(MID(Updates!D55,FIND("Secondary Address: ",Updates!D55)+19,(FIND("** PLEASE DO NOT REPLY TO THIS E-MAIL. ",Updates!D55)-(FIND("Secondary Address: ",Updates!D55)+19)))))</f>
        <v>#VALUE!</v>
      </c>
      <c r="F55" t="b">
        <f>IF(COUNT(SEARCH({"transpo.ottawa.on.ca","biblioottawalibrary.ca"},E55)),"@ottawa.ca")</f>
        <v>0</v>
      </c>
      <c r="G55" s="9" t="e">
        <f t="shared" si="0"/>
        <v>#VALUE!</v>
      </c>
      <c r="H55" t="e">
        <f>TRIM(CLEAN(MID(Updates!D55,FIND("E-mail Address: ",Updates!D55)+16,(FIND("The employee",Updates!D55)-(FIND("E-mail Address: ",Updates!D55)+16)))))</f>
        <v>#VALUE!</v>
      </c>
      <c r="I55" t="e">
        <f>TRIM(CLEAN(MID(Updates!D55,FIND("Account Password: ",Updates!D55)+18,(FIND("NETWORK ACCOUNTS",Updates!D55)-(FIND("Account Password:",Updates!D55)+18)))))</f>
        <v>#VALUE!</v>
      </c>
      <c r="J55" t="e">
        <f>TRIM(CLEAN(MID(Updates!D55,FIND("Password: ",Updates!D55)+10,(FIND("E-mail",Updates!D55)-(FIND("Password:",Updates!D55)+12)))))</f>
        <v>#VALUE!</v>
      </c>
      <c r="K55" t="e">
        <f>TRIM(CLEAN(MID(Updates!D55,FIND("Account to clone: ",Updates!D55)+18,(FIND("Position",Updates!D55)-(FIND("Account to clone: ",Updates!D55)+18)))))</f>
        <v>#VALUE!</v>
      </c>
      <c r="L55" t="e">
        <f>TRIM(CLEAN(MID(Updates!D55,FIND("Clone permissions of another account: ",Updates!D55)+38,(FIND("Email required:",Updates!D55)-(FIND("Clone permissions of another account: ",Updates!D55)+38)))))</f>
        <v>#VALUE!</v>
      </c>
      <c r="M55" t="e">
        <f t="shared" si="1"/>
        <v>#VALUE!</v>
      </c>
      <c r="N55" t="e">
        <f>TRIM(CLEAN(MID(Updates!D55,FIND("First Name: ",Updates!D55)+12,(FIND("Middle Name: ",Updates!D55)-(FIND("First Name: ",Updates!D55)+12)))))</f>
        <v>#VALUE!</v>
      </c>
      <c r="O55" t="e">
        <f>TRIM(CLEAN(MID(Updates!E55,FIND("Last Name: ",Updates!E55)+11,(FIND("Middle Initial:",Updates!E55)-(FIND("Last Name: ",Updates!E55)+11)))))</f>
        <v>#VALUE!</v>
      </c>
      <c r="P55" t="e">
        <f>TRIM(CLEAN(MID(Updates!D55,FIND("Middle Initial: ",Updates!D55)+16,(FIND("Department: ",Updates!D55)-(FIND("Middle Initial: ",Updates!D55)+16)))))</f>
        <v>#VALUE!</v>
      </c>
      <c r="Q55" t="e">
        <f t="shared" si="2"/>
        <v>#VALUE!</v>
      </c>
      <c r="R55" t="e">
        <f t="shared" si="3"/>
        <v>#VALUE!</v>
      </c>
      <c r="S55" t="e">
        <f t="shared" si="4"/>
        <v>#VALUE!</v>
      </c>
      <c r="T55" s="14" t="e">
        <f t="shared" si="5"/>
        <v>#VALUE!</v>
      </c>
      <c r="U55" t="e">
        <f t="shared" si="6"/>
        <v>#VALUE!</v>
      </c>
      <c r="V55" t="e">
        <f t="shared" si="7"/>
        <v>#VALUE!</v>
      </c>
      <c r="W55" s="8" t="e">
        <f>TRIM(CLEAN(MID(Updates!D55,FIND("Branch: ",Updates!D55)+8,(FIND("Division",Updates!D55)-(FIND("Branch: ",Updates!D55)+8)))))</f>
        <v>#VALUE!</v>
      </c>
      <c r="X55" s="8" t="e">
        <f>TRIM(CLEAN(MID(Updates!D55,FIND("Pooled Position: ",Updates!D55)+17,(FIND("Are the",Updates!D55)-(FIND("Pooled Position: ",Updates!D55)+17)))))</f>
        <v>#VALUE!</v>
      </c>
      <c r="Y55" t="e">
        <f>TRIM(CLEAN(MID(Updates!D55,FIND("Employee Name: ",Updates!D55)+15,(FIND("Job Title",Updates!D55)-(FIND("Employee Name: ",Updates!D55)+15)))))</f>
        <v>#VALUE!</v>
      </c>
      <c r="Z55" s="9" t="e">
        <f t="shared" si="8"/>
        <v>#VALUE!</v>
      </c>
      <c r="AA55" t="e">
        <f t="shared" si="9"/>
        <v>#VALUE!</v>
      </c>
      <c r="AB55" t="e">
        <f t="shared" si="10"/>
        <v>#VALUE!</v>
      </c>
      <c r="AC55" t="e">
        <f t="shared" si="11"/>
        <v>#VALUE!</v>
      </c>
      <c r="AD55" t="e">
        <f>TRIM(CLEAN(MID(Updates!D55,FIND("Account to clone: ",Updates!D55)+18,(FIND("Position",Updates!D55)-(FIND("Account to clone: ",Updates!D55)+18)))))</f>
        <v>#VALUE!</v>
      </c>
      <c r="AE55" t="str">
        <f t="shared" si="12"/>
        <v/>
      </c>
      <c r="AF55" t="str">
        <f t="shared" si="13"/>
        <v>No</v>
      </c>
      <c r="AG55" t="e">
        <f>TRIM(CLEAN(MID(Updates!D55,FIND("Home Share (H:\ drive) required: ",Updates!D55)+33,(FIND("Group Share (S:\ drive) required: ",Updates!D55)-(FIND("Home Share (H:\ drive) required: ",Updates!D55)+33)))))</f>
        <v>#VALUE!</v>
      </c>
      <c r="AH55" t="str">
        <f t="shared" si="14"/>
        <v>No</v>
      </c>
      <c r="AI55" t="e">
        <f>TRIM(CLEAN(MID(Updates!D55,FIND("S Drive Path: ",Updates!D55)+14,(FIND("Position",Updates!D55)-(FIND("S Drive Path: ",Updates!D55)+14)))))</f>
        <v>#VALUE!</v>
      </c>
      <c r="AJ55" t="e">
        <f>("USR\"&amp;Updates!N55)</f>
        <v>#VALUE!</v>
      </c>
      <c r="AK55" t="e">
        <f>Updates!N55&amp;"$"</f>
        <v>#VALUE!</v>
      </c>
      <c r="AL55" s="11">
        <f t="shared" ca="1" si="15"/>
        <v>13</v>
      </c>
      <c r="AM55" s="6" t="str">
        <f ca="1">LOOKUP(AL55,AN2:AN21,AO2:AO21)</f>
        <v>DC4MDB03</v>
      </c>
    </row>
    <row r="56" spans="1:39" ht="12" customHeight="1">
      <c r="A56" s="13" t="e">
        <f>LOOKUP(99^99,--("0"&amp;MID(Updates!N56,MIN(SEARCH({0,1,2,3,4,5,6,7,8,9},Updates!N56&amp;"0123456789")),ROW($A$1:$A$10000))))</f>
        <v>#N/A</v>
      </c>
      <c r="B56" s="6" t="e">
        <f>TRIM(CLEAN(MID(Updates!D56,FIND("Network User Id: ",Updates!D56)+17,(FIND("E-MAIL ACCOUNTS",Updates!D56)-(FIND("Network User Id:",Updates!D56)+17)))))</f>
        <v>#VALUE!</v>
      </c>
      <c r="C56" s="6" t="e">
        <f>TRIM(CLEAN(MID(Updates!D56,FIND("Logon ID: ",Updates!D56)+10,(FIND("Password:",Updates!D56)-(FIND("Logon ID:",Updates!D56)+10)))))</f>
        <v>#VALUE!</v>
      </c>
      <c r="D56" t="e">
        <f>TRIM(CLEAN(MID(Updates!D56,FIND("Primary Address: ",Updates!D56)+17,(FIND("Secondary Address:",Updates!D56)-(FIND("Primary Address: ",Updates!D56)+17)))))</f>
        <v>#VALUE!</v>
      </c>
      <c r="E56" t="e">
        <f>TRIM(CLEAN(MID(Updates!D56,FIND("Secondary Address: ",Updates!D56)+19,(FIND("** PLEASE DO NOT REPLY TO THIS E-MAIL. ",Updates!D56)-(FIND("Secondary Address: ",Updates!D56)+19)))))</f>
        <v>#VALUE!</v>
      </c>
      <c r="F56" t="b">
        <f>IF(COUNT(SEARCH({"transpo.ottawa.on.ca","biblioottawalibrary.ca"},E56)),"@ottawa.ca")</f>
        <v>0</v>
      </c>
      <c r="G56" s="9" t="e">
        <f t="shared" si="0"/>
        <v>#VALUE!</v>
      </c>
      <c r="H56" t="e">
        <f>TRIM(CLEAN(MID(Updates!D56,FIND("E-mail Address: ",Updates!D56)+16,(FIND("The employee",Updates!D56)-(FIND("E-mail Address: ",Updates!D56)+16)))))</f>
        <v>#VALUE!</v>
      </c>
      <c r="I56" t="e">
        <f>TRIM(CLEAN(MID(Updates!D56,FIND("Account Password: ",Updates!D56)+18,(FIND("NETWORK ACCOUNTS",Updates!D56)-(FIND("Account Password:",Updates!D56)+18)))))</f>
        <v>#VALUE!</v>
      </c>
      <c r="J56" t="e">
        <f>TRIM(CLEAN(MID(Updates!D56,FIND("Password: ",Updates!D56)+10,(FIND("E-mail",Updates!D56)-(FIND("Password:",Updates!D56)+12)))))</f>
        <v>#VALUE!</v>
      </c>
      <c r="K56" t="e">
        <f>TRIM(CLEAN(MID(Updates!D56,FIND("Account to clone: ",Updates!D56)+18,(FIND("Position",Updates!D56)-(FIND("Account to clone: ",Updates!D56)+18)))))</f>
        <v>#VALUE!</v>
      </c>
      <c r="L56" t="e">
        <f>TRIM(CLEAN(MID(Updates!D56,FIND("Clone permissions of another account: ",Updates!D56)+38,(FIND("Email required:",Updates!D56)-(FIND("Clone permissions of another account: ",Updates!D56)+38)))))</f>
        <v>#VALUE!</v>
      </c>
      <c r="M56" t="e">
        <f t="shared" si="1"/>
        <v>#VALUE!</v>
      </c>
      <c r="N56" t="e">
        <f>TRIM(CLEAN(MID(Updates!D56,FIND("First Name: ",Updates!D56)+12,(FIND("Middle Name: ",Updates!D56)-(FIND("First Name: ",Updates!D56)+12)))))</f>
        <v>#VALUE!</v>
      </c>
      <c r="O56" t="e">
        <f>TRIM(CLEAN(MID(Updates!E56,FIND("Last Name: ",Updates!E56)+11,(FIND("Middle Initial:",Updates!E56)-(FIND("Last Name: ",Updates!E56)+11)))))</f>
        <v>#VALUE!</v>
      </c>
      <c r="P56" t="e">
        <f>TRIM(CLEAN(MID(Updates!D56,FIND("Middle Initial: ",Updates!D56)+16,(FIND("Department: ",Updates!D56)-(FIND("Middle Initial: ",Updates!D56)+16)))))</f>
        <v>#VALUE!</v>
      </c>
      <c r="Q56" t="e">
        <f t="shared" si="2"/>
        <v>#VALUE!</v>
      </c>
      <c r="R56" t="e">
        <f t="shared" si="3"/>
        <v>#VALUE!</v>
      </c>
      <c r="S56" t="e">
        <f t="shared" si="4"/>
        <v>#VALUE!</v>
      </c>
      <c r="T56" s="14" t="e">
        <f t="shared" si="5"/>
        <v>#VALUE!</v>
      </c>
      <c r="U56" t="e">
        <f t="shared" si="6"/>
        <v>#VALUE!</v>
      </c>
      <c r="V56" t="e">
        <f t="shared" si="7"/>
        <v>#VALUE!</v>
      </c>
      <c r="W56" s="8" t="e">
        <f>TRIM(CLEAN(MID(Updates!D56,FIND("Branch: ",Updates!D56)+8,(FIND("Division",Updates!D56)-(FIND("Branch: ",Updates!D56)+8)))))</f>
        <v>#VALUE!</v>
      </c>
      <c r="X56" s="8" t="e">
        <f>TRIM(CLEAN(MID(Updates!D56,FIND("Pooled Position: ",Updates!D56)+17,(FIND("Are the",Updates!D56)-(FIND("Pooled Position: ",Updates!D56)+17)))))</f>
        <v>#VALUE!</v>
      </c>
      <c r="Y56" t="e">
        <f>TRIM(CLEAN(MID(Updates!D56,FIND("Employee Name: ",Updates!D56)+15,(FIND("Job Title",Updates!D56)-(FIND("Employee Name: ",Updates!D56)+15)))))</f>
        <v>#VALUE!</v>
      </c>
      <c r="Z56" s="9" t="e">
        <f t="shared" si="8"/>
        <v>#VALUE!</v>
      </c>
      <c r="AA56" t="e">
        <f t="shared" si="9"/>
        <v>#VALUE!</v>
      </c>
      <c r="AB56" t="e">
        <f t="shared" si="10"/>
        <v>#VALUE!</v>
      </c>
      <c r="AC56" t="e">
        <f t="shared" si="11"/>
        <v>#VALUE!</v>
      </c>
      <c r="AD56" t="e">
        <f>TRIM(CLEAN(MID(Updates!D56,FIND("Account to clone: ",Updates!D56)+18,(FIND("Position",Updates!D56)-(FIND("Account to clone: ",Updates!D56)+18)))))</f>
        <v>#VALUE!</v>
      </c>
      <c r="AE56" t="str">
        <f t="shared" si="12"/>
        <v/>
      </c>
      <c r="AF56" t="str">
        <f t="shared" si="13"/>
        <v>No</v>
      </c>
      <c r="AG56" t="e">
        <f>TRIM(CLEAN(MID(Updates!D56,FIND("Home Share (H:\ drive) required: ",Updates!D56)+33,(FIND("Group Share (S:\ drive) required: ",Updates!D56)-(FIND("Home Share (H:\ drive) required: ",Updates!D56)+33)))))</f>
        <v>#VALUE!</v>
      </c>
      <c r="AH56" t="str">
        <f t="shared" si="14"/>
        <v>No</v>
      </c>
      <c r="AI56" t="e">
        <f>TRIM(CLEAN(MID(Updates!D56,FIND("S Drive Path: ",Updates!D56)+14,(FIND("Position",Updates!D56)-(FIND("S Drive Path: ",Updates!D56)+14)))))</f>
        <v>#VALUE!</v>
      </c>
      <c r="AJ56" t="e">
        <f>("USR\"&amp;Updates!N56)</f>
        <v>#VALUE!</v>
      </c>
      <c r="AK56" t="e">
        <f>Updates!N56&amp;"$"</f>
        <v>#VALUE!</v>
      </c>
      <c r="AL56" s="11">
        <f t="shared" ca="1" si="15"/>
        <v>16</v>
      </c>
      <c r="AM56" s="6" t="str">
        <f ca="1">LOOKUP(AL56,AN2:AN21,AO2:AO21)</f>
        <v>DC4MDB06</v>
      </c>
    </row>
    <row r="57" spans="1:39" ht="12" customHeight="1">
      <c r="A57" s="13" t="e">
        <f>LOOKUP(99^99,--("0"&amp;MID(Updates!N57,MIN(SEARCH({0,1,2,3,4,5,6,7,8,9},Updates!N57&amp;"0123456789")),ROW($A$1:$A$10000))))</f>
        <v>#N/A</v>
      </c>
      <c r="B57" s="6" t="e">
        <f>TRIM(CLEAN(MID(Updates!D57,FIND("Network User Id: ",Updates!D57)+17,(FIND("E-MAIL ACCOUNTS",Updates!D57)-(FIND("Network User Id:",Updates!D57)+17)))))</f>
        <v>#VALUE!</v>
      </c>
      <c r="C57" s="6" t="e">
        <f>TRIM(CLEAN(MID(Updates!D57,FIND("Logon ID: ",Updates!D57)+10,(FIND("Password:",Updates!D57)-(FIND("Logon ID:",Updates!D57)+10)))))</f>
        <v>#VALUE!</v>
      </c>
      <c r="D57" t="e">
        <f>TRIM(CLEAN(MID(Updates!D57,FIND("Primary Address: ",Updates!D57)+17,(FIND("Secondary Address:",Updates!D57)-(FIND("Primary Address: ",Updates!D57)+17)))))</f>
        <v>#VALUE!</v>
      </c>
      <c r="E57" t="e">
        <f>TRIM(CLEAN(MID(Updates!D57,FIND("Secondary Address: ",Updates!D57)+19,(FIND("** PLEASE DO NOT REPLY TO THIS E-MAIL. ",Updates!D57)-(FIND("Secondary Address: ",Updates!D57)+19)))))</f>
        <v>#VALUE!</v>
      </c>
      <c r="F57" t="b">
        <f>IF(COUNT(SEARCH({"transpo.ottawa.on.ca","biblioottawalibrary.ca"},E57)),"@ottawa.ca")</f>
        <v>0</v>
      </c>
      <c r="G57" s="9" t="e">
        <f t="shared" si="0"/>
        <v>#VALUE!</v>
      </c>
      <c r="H57" t="e">
        <f>TRIM(CLEAN(MID(Updates!D57,FIND("E-mail Address: ",Updates!D57)+16,(FIND("The employee",Updates!D57)-(FIND("E-mail Address: ",Updates!D57)+16)))))</f>
        <v>#VALUE!</v>
      </c>
      <c r="I57" t="e">
        <f>TRIM(CLEAN(MID(Updates!D57,FIND("Account Password: ",Updates!D57)+18,(FIND("NETWORK ACCOUNTS",Updates!D57)-(FIND("Account Password:",Updates!D57)+18)))))</f>
        <v>#VALUE!</v>
      </c>
      <c r="J57" t="e">
        <f>TRIM(CLEAN(MID(Updates!D57,FIND("Password: ",Updates!D57)+10,(FIND("E-mail",Updates!D57)-(FIND("Password:",Updates!D57)+12)))))</f>
        <v>#VALUE!</v>
      </c>
      <c r="K57" t="e">
        <f>TRIM(CLEAN(MID(Updates!D57,FIND("Account to clone: ",Updates!D57)+18,(FIND("Position",Updates!D57)-(FIND("Account to clone: ",Updates!D57)+18)))))</f>
        <v>#VALUE!</v>
      </c>
      <c r="L57" t="e">
        <f>TRIM(CLEAN(MID(Updates!D57,FIND("Clone permissions of another account: ",Updates!D57)+38,(FIND("Email required:",Updates!D57)-(FIND("Clone permissions of another account: ",Updates!D57)+38)))))</f>
        <v>#VALUE!</v>
      </c>
      <c r="M57" t="e">
        <f t="shared" si="1"/>
        <v>#VALUE!</v>
      </c>
      <c r="N57" t="e">
        <f>TRIM(CLEAN(MID(Updates!D57,FIND("First Name: ",Updates!D57)+12,(FIND("Middle Name: ",Updates!D57)-(FIND("First Name: ",Updates!D57)+12)))))</f>
        <v>#VALUE!</v>
      </c>
      <c r="O57" t="e">
        <f>TRIM(CLEAN(MID(Updates!E57,FIND("Last Name: ",Updates!E57)+11,(FIND("Middle Initial:",Updates!E57)-(FIND("Last Name: ",Updates!E57)+11)))))</f>
        <v>#VALUE!</v>
      </c>
      <c r="P57" t="e">
        <f>TRIM(CLEAN(MID(Updates!D57,FIND("Middle Initial: ",Updates!D57)+16,(FIND("Department: ",Updates!D57)-(FIND("Middle Initial: ",Updates!D57)+16)))))</f>
        <v>#VALUE!</v>
      </c>
      <c r="Q57" t="e">
        <f t="shared" si="2"/>
        <v>#VALUE!</v>
      </c>
      <c r="R57" t="e">
        <f t="shared" si="3"/>
        <v>#VALUE!</v>
      </c>
      <c r="S57" t="e">
        <f t="shared" si="4"/>
        <v>#VALUE!</v>
      </c>
      <c r="T57" s="14" t="e">
        <f t="shared" si="5"/>
        <v>#VALUE!</v>
      </c>
      <c r="U57" t="e">
        <f t="shared" si="6"/>
        <v>#VALUE!</v>
      </c>
      <c r="V57" t="e">
        <f t="shared" si="7"/>
        <v>#VALUE!</v>
      </c>
      <c r="W57" s="8" t="e">
        <f>TRIM(CLEAN(MID(Updates!D57,FIND("Branch: ",Updates!D57)+8,(FIND("Division",Updates!D57)-(FIND("Branch: ",Updates!D57)+8)))))</f>
        <v>#VALUE!</v>
      </c>
      <c r="X57" s="8" t="e">
        <f>TRIM(CLEAN(MID(Updates!D57,FIND("Pooled Position: ",Updates!D57)+17,(FIND("Are the",Updates!D57)-(FIND("Pooled Position: ",Updates!D57)+17)))))</f>
        <v>#VALUE!</v>
      </c>
      <c r="Y57" t="e">
        <f>TRIM(CLEAN(MID(Updates!D57,FIND("Employee Name: ",Updates!D57)+15,(FIND("Job Title",Updates!D57)-(FIND("Employee Name: ",Updates!D57)+15)))))</f>
        <v>#VALUE!</v>
      </c>
      <c r="Z57" s="9" t="e">
        <f t="shared" si="8"/>
        <v>#VALUE!</v>
      </c>
      <c r="AA57" t="e">
        <f t="shared" si="9"/>
        <v>#VALUE!</v>
      </c>
      <c r="AB57" t="e">
        <f t="shared" si="10"/>
        <v>#VALUE!</v>
      </c>
      <c r="AC57" t="e">
        <f t="shared" si="11"/>
        <v>#VALUE!</v>
      </c>
      <c r="AD57" t="e">
        <f>TRIM(CLEAN(MID(Updates!D57,FIND("Account to clone: ",Updates!D57)+18,(FIND("Position",Updates!D57)-(FIND("Account to clone: ",Updates!D57)+18)))))</f>
        <v>#VALUE!</v>
      </c>
      <c r="AE57" t="str">
        <f t="shared" si="12"/>
        <v/>
      </c>
      <c r="AF57" t="str">
        <f t="shared" si="13"/>
        <v>No</v>
      </c>
      <c r="AG57" t="e">
        <f>TRIM(CLEAN(MID(Updates!D57,FIND("Home Share (H:\ drive) required: ",Updates!D57)+33,(FIND("Group Share (S:\ drive) required: ",Updates!D57)-(FIND("Home Share (H:\ drive) required: ",Updates!D57)+33)))))</f>
        <v>#VALUE!</v>
      </c>
      <c r="AH57" t="str">
        <f t="shared" si="14"/>
        <v>No</v>
      </c>
      <c r="AI57" t="e">
        <f>TRIM(CLEAN(MID(Updates!D57,FIND("S Drive Path: ",Updates!D57)+14,(FIND("Position",Updates!D57)-(FIND("S Drive Path: ",Updates!D57)+14)))))</f>
        <v>#VALUE!</v>
      </c>
      <c r="AJ57" t="e">
        <f>("USR\"&amp;Updates!N57)</f>
        <v>#VALUE!</v>
      </c>
      <c r="AK57" t="e">
        <f>Updates!N57&amp;"$"</f>
        <v>#VALUE!</v>
      </c>
      <c r="AL57" s="11">
        <f t="shared" ca="1" si="15"/>
        <v>17</v>
      </c>
      <c r="AM57" s="6" t="str">
        <f ca="1">LOOKUP(AL57,AN2:AN21,AO2:AO21)</f>
        <v>DC4MDB07</v>
      </c>
    </row>
    <row r="58" spans="1:39" ht="12" customHeight="1">
      <c r="A58" s="13" t="e">
        <f>LOOKUP(99^99,--("0"&amp;MID(Updates!N58,MIN(SEARCH({0,1,2,3,4,5,6,7,8,9},Updates!N58&amp;"0123456789")),ROW($A$1:$A$10000))))</f>
        <v>#N/A</v>
      </c>
      <c r="B58" s="6" t="e">
        <f>TRIM(CLEAN(MID(Updates!D58,FIND("Network User Id: ",Updates!D58)+17,(FIND("E-MAIL ACCOUNTS",Updates!D58)-(FIND("Network User Id:",Updates!D58)+17)))))</f>
        <v>#VALUE!</v>
      </c>
      <c r="C58" s="6" t="e">
        <f>TRIM(CLEAN(MID(Updates!D58,FIND("Logon ID: ",Updates!D58)+10,(FIND("Password:",Updates!D58)-(FIND("Logon ID:",Updates!D58)+10)))))</f>
        <v>#VALUE!</v>
      </c>
      <c r="D58" t="e">
        <f>TRIM(CLEAN(MID(Updates!D58,FIND("Primary Address: ",Updates!D58)+17,(FIND("Secondary Address:",Updates!D58)-(FIND("Primary Address: ",Updates!D58)+17)))))</f>
        <v>#VALUE!</v>
      </c>
      <c r="E58" t="e">
        <f>TRIM(CLEAN(MID(Updates!D58,FIND("Secondary Address: ",Updates!D58)+19,(FIND("** PLEASE DO NOT REPLY TO THIS E-MAIL. ",Updates!D58)-(FIND("Secondary Address: ",Updates!D58)+19)))))</f>
        <v>#VALUE!</v>
      </c>
      <c r="F58" t="b">
        <f>IF(COUNT(SEARCH({"transpo.ottawa.on.ca","biblioottawalibrary.ca"},E58)),"@ottawa.ca")</f>
        <v>0</v>
      </c>
      <c r="G58" s="9" t="e">
        <f t="shared" si="0"/>
        <v>#VALUE!</v>
      </c>
      <c r="H58" t="e">
        <f>TRIM(CLEAN(MID(Updates!D58,FIND("E-mail Address: ",Updates!D58)+16,(FIND("The employee",Updates!D58)-(FIND("E-mail Address: ",Updates!D58)+16)))))</f>
        <v>#VALUE!</v>
      </c>
      <c r="I58" t="e">
        <f>TRIM(CLEAN(MID(Updates!D58,FIND("Account Password: ",Updates!D58)+18,(FIND("NETWORK ACCOUNTS",Updates!D58)-(FIND("Account Password:",Updates!D58)+18)))))</f>
        <v>#VALUE!</v>
      </c>
      <c r="J58" t="e">
        <f>TRIM(CLEAN(MID(Updates!D58,FIND("Password: ",Updates!D58)+10,(FIND("E-mail",Updates!D58)-(FIND("Password:",Updates!D58)+12)))))</f>
        <v>#VALUE!</v>
      </c>
      <c r="K58" t="e">
        <f>TRIM(CLEAN(MID(Updates!D58,FIND("Account to clone: ",Updates!D58)+18,(FIND("Position",Updates!D58)-(FIND("Account to clone: ",Updates!D58)+18)))))</f>
        <v>#VALUE!</v>
      </c>
      <c r="L58" t="e">
        <f>TRIM(CLEAN(MID(Updates!D58,FIND("Clone permissions of another account: ",Updates!D58)+38,(FIND("Email required:",Updates!D58)-(FIND("Clone permissions of another account: ",Updates!D58)+38)))))</f>
        <v>#VALUE!</v>
      </c>
      <c r="M58" t="e">
        <f t="shared" si="1"/>
        <v>#VALUE!</v>
      </c>
      <c r="N58" t="e">
        <f>TRIM(CLEAN(MID(Updates!D58,FIND("First Name: ",Updates!D58)+12,(FIND("Middle Name: ",Updates!D58)-(FIND("First Name: ",Updates!D58)+12)))))</f>
        <v>#VALUE!</v>
      </c>
      <c r="O58" t="e">
        <f>TRIM(CLEAN(MID(Updates!E58,FIND("Last Name: ",Updates!E58)+11,(FIND("Middle Initial:",Updates!E58)-(FIND("Last Name: ",Updates!E58)+11)))))</f>
        <v>#VALUE!</v>
      </c>
      <c r="P58" t="e">
        <f>TRIM(CLEAN(MID(Updates!D58,FIND("Middle Initial: ",Updates!D58)+16,(FIND("Department: ",Updates!D58)-(FIND("Middle Initial: ",Updates!D58)+16)))))</f>
        <v>#VALUE!</v>
      </c>
      <c r="Q58" t="e">
        <f t="shared" si="2"/>
        <v>#VALUE!</v>
      </c>
      <c r="R58" t="e">
        <f t="shared" si="3"/>
        <v>#VALUE!</v>
      </c>
      <c r="S58" t="e">
        <f t="shared" si="4"/>
        <v>#VALUE!</v>
      </c>
      <c r="T58" s="14" t="e">
        <f t="shared" si="5"/>
        <v>#VALUE!</v>
      </c>
      <c r="U58" t="e">
        <f t="shared" si="6"/>
        <v>#VALUE!</v>
      </c>
      <c r="V58" t="e">
        <f t="shared" si="7"/>
        <v>#VALUE!</v>
      </c>
      <c r="W58" s="8" t="e">
        <f>TRIM(CLEAN(MID(Updates!D58,FIND("Branch: ",Updates!D58)+8,(FIND("Division",Updates!D58)-(FIND("Branch: ",Updates!D58)+8)))))</f>
        <v>#VALUE!</v>
      </c>
      <c r="X58" s="8" t="e">
        <f>TRIM(CLEAN(MID(Updates!D58,FIND("Pooled Position: ",Updates!D58)+17,(FIND("Are the",Updates!D58)-(FIND("Pooled Position: ",Updates!D58)+17)))))</f>
        <v>#VALUE!</v>
      </c>
      <c r="Y58" t="e">
        <f>TRIM(CLEAN(MID(Updates!D58,FIND("Employee Name: ",Updates!D58)+15,(FIND("Job Title",Updates!D58)-(FIND("Employee Name: ",Updates!D58)+15)))))</f>
        <v>#VALUE!</v>
      </c>
      <c r="Z58" s="9" t="e">
        <f t="shared" si="8"/>
        <v>#VALUE!</v>
      </c>
      <c r="AA58" t="e">
        <f t="shared" si="9"/>
        <v>#VALUE!</v>
      </c>
      <c r="AB58" t="e">
        <f t="shared" si="10"/>
        <v>#VALUE!</v>
      </c>
      <c r="AC58" t="e">
        <f t="shared" si="11"/>
        <v>#VALUE!</v>
      </c>
      <c r="AD58" t="e">
        <f>TRIM(CLEAN(MID(Updates!D58,FIND("Account to clone: ",Updates!D58)+18,(FIND("Position",Updates!D58)-(FIND("Account to clone: ",Updates!D58)+18)))))</f>
        <v>#VALUE!</v>
      </c>
      <c r="AE58" t="str">
        <f t="shared" si="12"/>
        <v/>
      </c>
      <c r="AF58" t="str">
        <f t="shared" si="13"/>
        <v>No</v>
      </c>
      <c r="AG58" t="e">
        <f>TRIM(CLEAN(MID(Updates!D58,FIND("Home Share (H:\ drive) required: ",Updates!D58)+33,(FIND("Group Share (S:\ drive) required: ",Updates!D58)-(FIND("Home Share (H:\ drive) required: ",Updates!D58)+33)))))</f>
        <v>#VALUE!</v>
      </c>
      <c r="AH58" t="str">
        <f t="shared" si="14"/>
        <v>No</v>
      </c>
      <c r="AI58" t="e">
        <f>TRIM(CLEAN(MID(Updates!D58,FIND("S Drive Path: ",Updates!D58)+14,(FIND("Position",Updates!D58)-(FIND("S Drive Path: ",Updates!D58)+14)))))</f>
        <v>#VALUE!</v>
      </c>
      <c r="AJ58" t="e">
        <f>("USR\"&amp;Updates!N58)</f>
        <v>#VALUE!</v>
      </c>
      <c r="AK58" t="e">
        <f>Updates!N58&amp;"$"</f>
        <v>#VALUE!</v>
      </c>
      <c r="AL58" s="11">
        <f t="shared" ca="1" si="15"/>
        <v>19</v>
      </c>
      <c r="AM58" s="6" t="str">
        <f ca="1">LOOKUP(AL58,AN2:AN21,AO2:AO21)</f>
        <v>DC4MDB09</v>
      </c>
    </row>
    <row r="59" spans="1:39" ht="12" customHeight="1">
      <c r="A59" s="13" t="e">
        <f>LOOKUP(99^99,--("0"&amp;MID(Updates!N59,MIN(SEARCH({0,1,2,3,4,5,6,7,8,9},Updates!N59&amp;"0123456789")),ROW($A$1:$A$10000))))</f>
        <v>#N/A</v>
      </c>
      <c r="B59" s="6" t="e">
        <f>TRIM(CLEAN(MID(Updates!D59,FIND("Network User Id: ",Updates!D59)+17,(FIND("E-MAIL ACCOUNTS",Updates!D59)-(FIND("Network User Id:",Updates!D59)+17)))))</f>
        <v>#VALUE!</v>
      </c>
      <c r="C59" s="6" t="e">
        <f>TRIM(CLEAN(MID(Updates!D59,FIND("Logon ID: ",Updates!D59)+10,(FIND("Password:",Updates!D59)-(FIND("Logon ID:",Updates!D59)+10)))))</f>
        <v>#VALUE!</v>
      </c>
      <c r="D59" t="e">
        <f>TRIM(CLEAN(MID(Updates!D59,FIND("Primary Address: ",Updates!D59)+17,(FIND("Secondary Address:",Updates!D59)-(FIND("Primary Address: ",Updates!D59)+17)))))</f>
        <v>#VALUE!</v>
      </c>
      <c r="E59" t="e">
        <f>TRIM(CLEAN(MID(Updates!D59,FIND("Secondary Address: ",Updates!D59)+19,(FIND("** PLEASE DO NOT REPLY TO THIS E-MAIL. ",Updates!D59)-(FIND("Secondary Address: ",Updates!D59)+19)))))</f>
        <v>#VALUE!</v>
      </c>
      <c r="F59" t="b">
        <f>IF(COUNT(SEARCH({"transpo.ottawa.on.ca","biblioottawalibrary.ca"},E59)),"@ottawa.ca")</f>
        <v>0</v>
      </c>
      <c r="G59" s="9" t="e">
        <f t="shared" si="0"/>
        <v>#VALUE!</v>
      </c>
      <c r="H59" t="e">
        <f>TRIM(CLEAN(MID(Updates!D59,FIND("E-mail Address: ",Updates!D59)+16,(FIND("The employee",Updates!D59)-(FIND("E-mail Address: ",Updates!D59)+16)))))</f>
        <v>#VALUE!</v>
      </c>
      <c r="I59" t="e">
        <f>TRIM(CLEAN(MID(Updates!D59,FIND("Account Password: ",Updates!D59)+18,(FIND("NETWORK ACCOUNTS",Updates!D59)-(FIND("Account Password:",Updates!D59)+18)))))</f>
        <v>#VALUE!</v>
      </c>
      <c r="J59" t="e">
        <f>TRIM(CLEAN(MID(Updates!D59,FIND("Password: ",Updates!D59)+10,(FIND("E-mail",Updates!D59)-(FIND("Password:",Updates!D59)+12)))))</f>
        <v>#VALUE!</v>
      </c>
      <c r="K59" t="e">
        <f>TRIM(CLEAN(MID(Updates!D59,FIND("Account to clone: ",Updates!D59)+18,(FIND("Position",Updates!D59)-(FIND("Account to clone: ",Updates!D59)+18)))))</f>
        <v>#VALUE!</v>
      </c>
      <c r="L59" t="e">
        <f>TRIM(CLEAN(MID(Updates!D59,FIND("Clone permissions of another account: ",Updates!D59)+38,(FIND("Email required:",Updates!D59)-(FIND("Clone permissions of another account: ",Updates!D59)+38)))))</f>
        <v>#VALUE!</v>
      </c>
      <c r="M59" t="e">
        <f t="shared" si="1"/>
        <v>#VALUE!</v>
      </c>
      <c r="N59" t="e">
        <f>TRIM(CLEAN(MID(Updates!D59,FIND("First Name: ",Updates!D59)+12,(FIND("Middle Name: ",Updates!D59)-(FIND("First Name: ",Updates!D59)+12)))))</f>
        <v>#VALUE!</v>
      </c>
      <c r="O59" t="e">
        <f>TRIM(CLEAN(MID(Updates!E59,FIND("Last Name: ",Updates!E59)+11,(FIND("Middle Initial:",Updates!E59)-(FIND("Last Name: ",Updates!E59)+11)))))</f>
        <v>#VALUE!</v>
      </c>
      <c r="P59" t="e">
        <f>TRIM(CLEAN(MID(Updates!D59,FIND("Middle Initial: ",Updates!D59)+16,(FIND("Department: ",Updates!D59)-(FIND("Middle Initial: ",Updates!D59)+16)))))</f>
        <v>#VALUE!</v>
      </c>
      <c r="Q59" t="e">
        <f t="shared" si="2"/>
        <v>#VALUE!</v>
      </c>
      <c r="R59" t="e">
        <f t="shared" si="3"/>
        <v>#VALUE!</v>
      </c>
      <c r="S59" t="e">
        <f t="shared" si="4"/>
        <v>#VALUE!</v>
      </c>
      <c r="T59" s="14" t="e">
        <f t="shared" si="5"/>
        <v>#VALUE!</v>
      </c>
      <c r="U59" t="e">
        <f t="shared" si="6"/>
        <v>#VALUE!</v>
      </c>
      <c r="V59" t="e">
        <f t="shared" si="7"/>
        <v>#VALUE!</v>
      </c>
      <c r="W59" s="8" t="e">
        <f>TRIM(CLEAN(MID(Updates!D59,FIND("Branch: ",Updates!D59)+8,(FIND("Division",Updates!D59)-(FIND("Branch: ",Updates!D59)+8)))))</f>
        <v>#VALUE!</v>
      </c>
      <c r="X59" s="8" t="e">
        <f>TRIM(CLEAN(MID(Updates!D59,FIND("Pooled Position: ",Updates!D59)+17,(FIND("Are the",Updates!D59)-(FIND("Pooled Position: ",Updates!D59)+17)))))</f>
        <v>#VALUE!</v>
      </c>
      <c r="Y59" t="e">
        <f>TRIM(CLEAN(MID(Updates!D59,FIND("Employee Name: ",Updates!D59)+15,(FIND("Job Title",Updates!D59)-(FIND("Employee Name: ",Updates!D59)+15)))))</f>
        <v>#VALUE!</v>
      </c>
      <c r="Z59" s="9" t="e">
        <f t="shared" si="8"/>
        <v>#VALUE!</v>
      </c>
      <c r="AA59" t="e">
        <f t="shared" si="9"/>
        <v>#VALUE!</v>
      </c>
      <c r="AB59" t="e">
        <f t="shared" si="10"/>
        <v>#VALUE!</v>
      </c>
      <c r="AC59" t="e">
        <f t="shared" si="11"/>
        <v>#VALUE!</v>
      </c>
      <c r="AD59" t="e">
        <f>TRIM(CLEAN(MID(Updates!D59,FIND("Account to clone: ",Updates!D59)+18,(FIND("Position",Updates!D59)-(FIND("Account to clone: ",Updates!D59)+18)))))</f>
        <v>#VALUE!</v>
      </c>
      <c r="AE59" t="str">
        <f t="shared" si="12"/>
        <v/>
      </c>
      <c r="AF59" t="str">
        <f t="shared" si="13"/>
        <v>No</v>
      </c>
      <c r="AG59" t="e">
        <f>TRIM(CLEAN(MID(Updates!D59,FIND("Home Share (H:\ drive) required: ",Updates!D59)+33,(FIND("Group Share (S:\ drive) required: ",Updates!D59)-(FIND("Home Share (H:\ drive) required: ",Updates!D59)+33)))))</f>
        <v>#VALUE!</v>
      </c>
      <c r="AH59" t="str">
        <f t="shared" si="14"/>
        <v>No</v>
      </c>
      <c r="AI59" t="e">
        <f>TRIM(CLEAN(MID(Updates!D59,FIND("S Drive Path: ",Updates!D59)+14,(FIND("Position",Updates!D59)-(FIND("S Drive Path: ",Updates!D59)+14)))))</f>
        <v>#VALUE!</v>
      </c>
      <c r="AJ59" t="e">
        <f>("USR\"&amp;Updates!N59)</f>
        <v>#VALUE!</v>
      </c>
      <c r="AK59" t="e">
        <f>Updates!N59&amp;"$"</f>
        <v>#VALUE!</v>
      </c>
      <c r="AL59" s="11">
        <f t="shared" ca="1" si="15"/>
        <v>5</v>
      </c>
      <c r="AM59" s="6" t="str">
        <f ca="1">LOOKUP(AL59,AN2:AN21,AO2:AO21)</f>
        <v>DC1MDB05</v>
      </c>
    </row>
    <row r="60" spans="1:39" ht="12" customHeight="1">
      <c r="A60" s="13" t="e">
        <f>LOOKUP(99^99,--("0"&amp;MID(Updates!N60,MIN(SEARCH({0,1,2,3,4,5,6,7,8,9},Updates!N60&amp;"0123456789")),ROW($A$1:$A$10000))))</f>
        <v>#N/A</v>
      </c>
      <c r="B60" s="6" t="e">
        <f>TRIM(CLEAN(MID(Updates!D60,FIND("Network User Id: ",Updates!D60)+17,(FIND("E-MAIL ACCOUNTS",Updates!D60)-(FIND("Network User Id:",Updates!D60)+17)))))</f>
        <v>#VALUE!</v>
      </c>
      <c r="C60" s="6" t="e">
        <f>TRIM(CLEAN(MID(Updates!D60,FIND("Logon ID: ",Updates!D60)+10,(FIND("Password:",Updates!D60)-(FIND("Logon ID:",Updates!D60)+10)))))</f>
        <v>#VALUE!</v>
      </c>
      <c r="D60" t="e">
        <f>TRIM(CLEAN(MID(Updates!D60,FIND("Primary Address: ",Updates!D60)+17,(FIND("Secondary Address:",Updates!D60)-(FIND("Primary Address: ",Updates!D60)+17)))))</f>
        <v>#VALUE!</v>
      </c>
      <c r="E60" t="e">
        <f>TRIM(CLEAN(MID(Updates!D60,FIND("Secondary Address: ",Updates!D60)+19,(FIND("** PLEASE DO NOT REPLY TO THIS E-MAIL. ",Updates!D60)-(FIND("Secondary Address: ",Updates!D60)+19)))))</f>
        <v>#VALUE!</v>
      </c>
      <c r="F60" t="b">
        <f>IF(COUNT(SEARCH({"transpo.ottawa.on.ca","biblioottawalibrary.ca"},E60)),"@ottawa.ca")</f>
        <v>0</v>
      </c>
      <c r="G60" s="9" t="e">
        <f t="shared" si="0"/>
        <v>#VALUE!</v>
      </c>
      <c r="H60" t="e">
        <f>TRIM(CLEAN(MID(Updates!D60,FIND("E-mail Address: ",Updates!D60)+16,(FIND("The employee",Updates!D60)-(FIND("E-mail Address: ",Updates!D60)+16)))))</f>
        <v>#VALUE!</v>
      </c>
      <c r="I60" t="e">
        <f>TRIM(CLEAN(MID(Updates!D60,FIND("Account Password: ",Updates!D60)+18,(FIND("NETWORK ACCOUNTS",Updates!D60)-(FIND("Account Password:",Updates!D60)+18)))))</f>
        <v>#VALUE!</v>
      </c>
      <c r="J60" t="e">
        <f>TRIM(CLEAN(MID(Updates!D60,FIND("Password: ",Updates!D60)+10,(FIND("E-mail",Updates!D60)-(FIND("Password:",Updates!D60)+12)))))</f>
        <v>#VALUE!</v>
      </c>
      <c r="K60" t="e">
        <f>TRIM(CLEAN(MID(Updates!D60,FIND("Account to clone: ",Updates!D60)+18,(FIND("Position",Updates!D60)-(FIND("Account to clone: ",Updates!D60)+18)))))</f>
        <v>#VALUE!</v>
      </c>
      <c r="L60" t="e">
        <f>TRIM(CLEAN(MID(Updates!D60,FIND("Clone permissions of another account: ",Updates!D60)+38,(FIND("Email required:",Updates!D60)-(FIND("Clone permissions of another account: ",Updates!D60)+38)))))</f>
        <v>#VALUE!</v>
      </c>
      <c r="M60" t="e">
        <f t="shared" si="1"/>
        <v>#VALUE!</v>
      </c>
      <c r="N60" t="e">
        <f>TRIM(CLEAN(MID(Updates!D60,FIND("First Name: ",Updates!D60)+12,(FIND("Middle Name: ",Updates!D60)-(FIND("First Name: ",Updates!D60)+12)))))</f>
        <v>#VALUE!</v>
      </c>
      <c r="O60" t="e">
        <f>TRIM(CLEAN(MID(Updates!E60,FIND("Last Name: ",Updates!E60)+11,(FIND("Middle Initial:",Updates!E60)-(FIND("Last Name: ",Updates!E60)+11)))))</f>
        <v>#VALUE!</v>
      </c>
      <c r="P60" t="e">
        <f>TRIM(CLEAN(MID(Updates!D60,FIND("Middle Initial: ",Updates!D60)+16,(FIND("Department: ",Updates!D60)-(FIND("Middle Initial: ",Updates!D60)+16)))))</f>
        <v>#VALUE!</v>
      </c>
      <c r="Q60" t="e">
        <f t="shared" si="2"/>
        <v>#VALUE!</v>
      </c>
      <c r="R60" t="e">
        <f t="shared" si="3"/>
        <v>#VALUE!</v>
      </c>
      <c r="S60" t="e">
        <f t="shared" si="4"/>
        <v>#VALUE!</v>
      </c>
      <c r="T60" s="14" t="e">
        <f t="shared" si="5"/>
        <v>#VALUE!</v>
      </c>
      <c r="U60" t="e">
        <f t="shared" si="6"/>
        <v>#VALUE!</v>
      </c>
      <c r="V60" t="e">
        <f t="shared" si="7"/>
        <v>#VALUE!</v>
      </c>
      <c r="W60" s="8" t="e">
        <f>TRIM(CLEAN(MID(Updates!D60,FIND("Branch: ",Updates!D60)+8,(FIND("Division",Updates!D60)-(FIND("Branch: ",Updates!D60)+8)))))</f>
        <v>#VALUE!</v>
      </c>
      <c r="X60" s="8" t="e">
        <f>TRIM(CLEAN(MID(Updates!D60,FIND("Pooled Position: ",Updates!D60)+17,(FIND("Are the",Updates!D60)-(FIND("Pooled Position: ",Updates!D60)+17)))))</f>
        <v>#VALUE!</v>
      </c>
      <c r="Y60" t="e">
        <f>TRIM(CLEAN(MID(Updates!D60,FIND("Employee Name: ",Updates!D60)+15,(FIND("Job Title",Updates!D60)-(FIND("Employee Name: ",Updates!D60)+15)))))</f>
        <v>#VALUE!</v>
      </c>
      <c r="Z60" s="9" t="e">
        <f t="shared" si="8"/>
        <v>#VALUE!</v>
      </c>
      <c r="AA60" t="e">
        <f t="shared" si="9"/>
        <v>#VALUE!</v>
      </c>
      <c r="AB60" t="e">
        <f t="shared" si="10"/>
        <v>#VALUE!</v>
      </c>
      <c r="AC60" t="e">
        <f t="shared" si="11"/>
        <v>#VALUE!</v>
      </c>
      <c r="AD60" t="e">
        <f>TRIM(CLEAN(MID(Updates!D60,FIND("Account to clone: ",Updates!D60)+18,(FIND("Position",Updates!D60)-(FIND("Account to clone: ",Updates!D60)+18)))))</f>
        <v>#VALUE!</v>
      </c>
      <c r="AE60" t="str">
        <f t="shared" si="12"/>
        <v/>
      </c>
      <c r="AF60" t="str">
        <f t="shared" si="13"/>
        <v>No</v>
      </c>
      <c r="AG60" t="e">
        <f>TRIM(CLEAN(MID(Updates!D60,FIND("Home Share (H:\ drive) required: ",Updates!D60)+33,(FIND("Group Share (S:\ drive) required: ",Updates!D60)-(FIND("Home Share (H:\ drive) required: ",Updates!D60)+33)))))</f>
        <v>#VALUE!</v>
      </c>
      <c r="AH60" t="str">
        <f t="shared" si="14"/>
        <v>No</v>
      </c>
      <c r="AI60" t="e">
        <f>TRIM(CLEAN(MID(Updates!D60,FIND("S Drive Path: ",Updates!D60)+14,(FIND("Position",Updates!D60)-(FIND("S Drive Path: ",Updates!D60)+14)))))</f>
        <v>#VALUE!</v>
      </c>
      <c r="AJ60" t="e">
        <f>("USR\"&amp;Updates!N60)</f>
        <v>#VALUE!</v>
      </c>
      <c r="AK60" t="e">
        <f>Updates!N60&amp;"$"</f>
        <v>#VALUE!</v>
      </c>
      <c r="AL60" s="11">
        <f t="shared" ca="1" si="15"/>
        <v>12</v>
      </c>
      <c r="AM60" s="6" t="str">
        <f ca="1">LOOKUP(AL60,AN2:AN21,AO2:AO21)</f>
        <v>DC4MDB02</v>
      </c>
    </row>
    <row r="61" spans="1:39" ht="12" customHeight="1">
      <c r="A61" s="13" t="e">
        <f>LOOKUP(99^99,--("0"&amp;MID(Updates!N61,MIN(SEARCH({0,1,2,3,4,5,6,7,8,9},Updates!N61&amp;"0123456789")),ROW($A$1:$A$10000))))</f>
        <v>#N/A</v>
      </c>
      <c r="B61" s="6" t="e">
        <f>TRIM(CLEAN(MID(Updates!D61,FIND("Network User Id: ",Updates!D61)+17,(FIND("E-MAIL ACCOUNTS",Updates!D61)-(FIND("Network User Id:",Updates!D61)+17)))))</f>
        <v>#VALUE!</v>
      </c>
      <c r="C61" s="6" t="e">
        <f>TRIM(CLEAN(MID(Updates!D61,FIND("Logon ID: ",Updates!D61)+10,(FIND("Password:",Updates!D61)-(FIND("Logon ID:",Updates!D61)+10)))))</f>
        <v>#VALUE!</v>
      </c>
      <c r="D61" t="e">
        <f>TRIM(CLEAN(MID(Updates!D61,FIND("Primary Address: ",Updates!D61)+17,(FIND("Secondary Address:",Updates!D61)-(FIND("Primary Address: ",Updates!D61)+17)))))</f>
        <v>#VALUE!</v>
      </c>
      <c r="E61" t="e">
        <f>TRIM(CLEAN(MID(Updates!D61,FIND("Secondary Address: ",Updates!D61)+19,(FIND("** PLEASE DO NOT REPLY TO THIS E-MAIL. ",Updates!D61)-(FIND("Secondary Address: ",Updates!D61)+19)))))</f>
        <v>#VALUE!</v>
      </c>
      <c r="F61" t="b">
        <f>IF(COUNT(SEARCH({"transpo.ottawa.on.ca","biblioottawalibrary.ca"},E61)),"@ottawa.ca")</f>
        <v>0</v>
      </c>
      <c r="G61" s="9" t="e">
        <f t="shared" si="0"/>
        <v>#VALUE!</v>
      </c>
      <c r="H61" t="e">
        <f>TRIM(CLEAN(MID(Updates!D61,FIND("E-mail Address: ",Updates!D61)+16,(FIND("The employee",Updates!D61)-(FIND("E-mail Address: ",Updates!D61)+16)))))</f>
        <v>#VALUE!</v>
      </c>
      <c r="I61" t="e">
        <f>TRIM(CLEAN(MID(Updates!D61,FIND("Account Password: ",Updates!D61)+18,(FIND("NETWORK ACCOUNTS",Updates!D61)-(FIND("Account Password:",Updates!D61)+18)))))</f>
        <v>#VALUE!</v>
      </c>
      <c r="J61" t="e">
        <f>TRIM(CLEAN(MID(Updates!D61,FIND("Password: ",Updates!D61)+10,(FIND("E-mail",Updates!D61)-(FIND("Password:",Updates!D61)+12)))))</f>
        <v>#VALUE!</v>
      </c>
      <c r="K61" t="e">
        <f>TRIM(CLEAN(MID(Updates!D61,FIND("Account to clone: ",Updates!D61)+18,(FIND("Position",Updates!D61)-(FIND("Account to clone: ",Updates!D61)+18)))))</f>
        <v>#VALUE!</v>
      </c>
      <c r="L61" t="e">
        <f>TRIM(CLEAN(MID(Updates!D61,FIND("Clone permissions of another account: ",Updates!D61)+38,(FIND("Email required:",Updates!D61)-(FIND("Clone permissions of another account: ",Updates!D61)+38)))))</f>
        <v>#VALUE!</v>
      </c>
      <c r="M61" t="e">
        <f t="shared" si="1"/>
        <v>#VALUE!</v>
      </c>
      <c r="N61" t="e">
        <f>TRIM(CLEAN(MID(Updates!D61,FIND("First Name: ",Updates!D61)+12,(FIND("Middle Name: ",Updates!D61)-(FIND("First Name: ",Updates!D61)+12)))))</f>
        <v>#VALUE!</v>
      </c>
      <c r="O61" t="e">
        <f>TRIM(CLEAN(MID(Updates!E61,FIND("Last Name: ",Updates!E61)+11,(FIND("Middle Initial:",Updates!E61)-(FIND("Last Name: ",Updates!E61)+11)))))</f>
        <v>#VALUE!</v>
      </c>
      <c r="P61" t="e">
        <f>TRIM(CLEAN(MID(Updates!D61,FIND("Middle Initial: ",Updates!D61)+16,(FIND("Department: ",Updates!D61)-(FIND("Middle Initial: ",Updates!D61)+16)))))</f>
        <v>#VALUE!</v>
      </c>
      <c r="Q61" t="e">
        <f t="shared" si="2"/>
        <v>#VALUE!</v>
      </c>
      <c r="R61" t="e">
        <f t="shared" si="3"/>
        <v>#VALUE!</v>
      </c>
      <c r="S61" t="e">
        <f t="shared" si="4"/>
        <v>#VALUE!</v>
      </c>
      <c r="T61" s="14" t="e">
        <f t="shared" si="5"/>
        <v>#VALUE!</v>
      </c>
      <c r="U61" t="e">
        <f t="shared" si="6"/>
        <v>#VALUE!</v>
      </c>
      <c r="V61" t="e">
        <f t="shared" si="7"/>
        <v>#VALUE!</v>
      </c>
      <c r="W61" s="8" t="e">
        <f>TRIM(CLEAN(MID(Updates!D61,FIND("Branch: ",Updates!D61)+8,(FIND("Division",Updates!D61)-(FIND("Branch: ",Updates!D61)+8)))))</f>
        <v>#VALUE!</v>
      </c>
      <c r="X61" s="8" t="e">
        <f>TRIM(CLEAN(MID(Updates!D61,FIND("Pooled Position: ",Updates!D61)+17,(FIND("Are the",Updates!D61)-(FIND("Pooled Position: ",Updates!D61)+17)))))</f>
        <v>#VALUE!</v>
      </c>
      <c r="Y61" t="e">
        <f>TRIM(CLEAN(MID(Updates!D61,FIND("Employee Name: ",Updates!D61)+15,(FIND("Job Title",Updates!D61)-(FIND("Employee Name: ",Updates!D61)+15)))))</f>
        <v>#VALUE!</v>
      </c>
      <c r="Z61" s="9" t="e">
        <f t="shared" si="8"/>
        <v>#VALUE!</v>
      </c>
      <c r="AA61" t="e">
        <f t="shared" si="9"/>
        <v>#VALUE!</v>
      </c>
      <c r="AB61" t="e">
        <f t="shared" si="10"/>
        <v>#VALUE!</v>
      </c>
      <c r="AC61" t="e">
        <f t="shared" si="11"/>
        <v>#VALUE!</v>
      </c>
      <c r="AD61" t="e">
        <f>TRIM(CLEAN(MID(Updates!D61,FIND("Account to clone: ",Updates!D61)+18,(FIND("Position",Updates!D61)-(FIND("Account to clone: ",Updates!D61)+18)))))</f>
        <v>#VALUE!</v>
      </c>
      <c r="AE61" t="str">
        <f t="shared" si="12"/>
        <v/>
      </c>
      <c r="AF61" t="str">
        <f t="shared" si="13"/>
        <v>No</v>
      </c>
      <c r="AG61" t="e">
        <f>TRIM(CLEAN(MID(Updates!D61,FIND("Home Share (H:\ drive) required: ",Updates!D61)+33,(FIND("Group Share (S:\ drive) required: ",Updates!D61)-(FIND("Home Share (H:\ drive) required: ",Updates!D61)+33)))))</f>
        <v>#VALUE!</v>
      </c>
      <c r="AH61" t="str">
        <f t="shared" si="14"/>
        <v>No</v>
      </c>
      <c r="AI61" t="e">
        <f>TRIM(CLEAN(MID(Updates!D61,FIND("S Drive Path: ",Updates!D61)+14,(FIND("Position",Updates!D61)-(FIND("S Drive Path: ",Updates!D61)+14)))))</f>
        <v>#VALUE!</v>
      </c>
      <c r="AJ61" t="e">
        <f>("USR\"&amp;Updates!N61)</f>
        <v>#VALUE!</v>
      </c>
      <c r="AK61" t="e">
        <f>Updates!N61&amp;"$"</f>
        <v>#VALUE!</v>
      </c>
      <c r="AL61" s="11">
        <f t="shared" ca="1" si="15"/>
        <v>16</v>
      </c>
      <c r="AM61" s="6" t="str">
        <f ca="1">LOOKUP(AL61,AN2:AN21,AO2:AO21)</f>
        <v>DC4MDB06</v>
      </c>
    </row>
    <row r="62" spans="1:39" ht="12" customHeight="1">
      <c r="A62" s="13" t="e">
        <f>LOOKUP(99^99,--("0"&amp;MID(Updates!N62,MIN(SEARCH({0,1,2,3,4,5,6,7,8,9},Updates!N62&amp;"0123456789")),ROW($A$1:$A$10000))))</f>
        <v>#N/A</v>
      </c>
      <c r="B62" s="6" t="e">
        <f>TRIM(CLEAN(MID(Updates!D62,FIND("Network User Id: ",Updates!D62)+17,(FIND("E-MAIL ACCOUNTS",Updates!D62)-(FIND("Network User Id:",Updates!D62)+17)))))</f>
        <v>#VALUE!</v>
      </c>
      <c r="C62" s="6" t="e">
        <f>TRIM(CLEAN(MID(Updates!D62,FIND("Logon ID: ",Updates!D62)+10,(FIND("Password:",Updates!D62)-(FIND("Logon ID:",Updates!D62)+10)))))</f>
        <v>#VALUE!</v>
      </c>
      <c r="D62" t="e">
        <f>TRIM(CLEAN(MID(Updates!D62,FIND("Primary Address: ",Updates!D62)+17,(FIND("Secondary Address:",Updates!D62)-(FIND("Primary Address: ",Updates!D62)+17)))))</f>
        <v>#VALUE!</v>
      </c>
      <c r="E62" t="e">
        <f>TRIM(CLEAN(MID(Updates!D62,FIND("Secondary Address: ",Updates!D62)+19,(FIND("** PLEASE DO NOT REPLY TO THIS E-MAIL. ",Updates!D62)-(FIND("Secondary Address: ",Updates!D62)+19)))))</f>
        <v>#VALUE!</v>
      </c>
      <c r="F62" t="b">
        <f>IF(COUNT(SEARCH({"transpo.ottawa.on.ca","biblioottawalibrary.ca"},E62)),"@ottawa.ca")</f>
        <v>0</v>
      </c>
      <c r="G62" s="9" t="e">
        <f t="shared" si="0"/>
        <v>#VALUE!</v>
      </c>
      <c r="H62" t="e">
        <f>TRIM(CLEAN(MID(Updates!D62,FIND("E-mail Address: ",Updates!D62)+16,(FIND("The employee",Updates!D62)-(FIND("E-mail Address: ",Updates!D62)+16)))))</f>
        <v>#VALUE!</v>
      </c>
      <c r="I62" t="e">
        <f>TRIM(CLEAN(MID(Updates!D62,FIND("Account Password: ",Updates!D62)+18,(FIND("NETWORK ACCOUNTS",Updates!D62)-(FIND("Account Password:",Updates!D62)+18)))))</f>
        <v>#VALUE!</v>
      </c>
      <c r="J62" t="e">
        <f>TRIM(CLEAN(MID(Updates!D62,FIND("Password: ",Updates!D62)+10,(FIND("E-mail",Updates!D62)-(FIND("Password:",Updates!D62)+12)))))</f>
        <v>#VALUE!</v>
      </c>
      <c r="K62" t="e">
        <f>TRIM(CLEAN(MID(Updates!D62,FIND("Account to clone: ",Updates!D62)+18,(FIND("Position",Updates!D62)-(FIND("Account to clone: ",Updates!D62)+18)))))</f>
        <v>#VALUE!</v>
      </c>
      <c r="L62" t="e">
        <f>TRIM(CLEAN(MID(Updates!D62,FIND("Clone permissions of another account: ",Updates!D62)+38,(FIND("Email required:",Updates!D62)-(FIND("Clone permissions of another account: ",Updates!D62)+38)))))</f>
        <v>#VALUE!</v>
      </c>
      <c r="M62" t="e">
        <f t="shared" si="1"/>
        <v>#VALUE!</v>
      </c>
      <c r="N62" t="e">
        <f>TRIM(CLEAN(MID(Updates!D62,FIND("First Name: ",Updates!D62)+12,(FIND("Middle Name: ",Updates!D62)-(FIND("First Name: ",Updates!D62)+12)))))</f>
        <v>#VALUE!</v>
      </c>
      <c r="O62" t="e">
        <f>TRIM(CLEAN(MID(Updates!E62,FIND("Last Name: ",Updates!E62)+11,(FIND("Middle Initial:",Updates!E62)-(FIND("Last Name: ",Updates!E62)+11)))))</f>
        <v>#VALUE!</v>
      </c>
      <c r="P62" t="e">
        <f>TRIM(CLEAN(MID(Updates!D62,FIND("Middle Initial: ",Updates!D62)+16,(FIND("Department: ",Updates!D62)-(FIND("Middle Initial: ",Updates!D62)+16)))))</f>
        <v>#VALUE!</v>
      </c>
      <c r="Q62" t="e">
        <f t="shared" si="2"/>
        <v>#VALUE!</v>
      </c>
      <c r="R62" t="e">
        <f t="shared" si="3"/>
        <v>#VALUE!</v>
      </c>
      <c r="S62" t="e">
        <f t="shared" si="4"/>
        <v>#VALUE!</v>
      </c>
      <c r="T62" s="14" t="e">
        <f t="shared" si="5"/>
        <v>#VALUE!</v>
      </c>
      <c r="U62" t="e">
        <f t="shared" si="6"/>
        <v>#VALUE!</v>
      </c>
      <c r="V62" t="e">
        <f t="shared" si="7"/>
        <v>#VALUE!</v>
      </c>
      <c r="W62" s="8" t="e">
        <f>TRIM(CLEAN(MID(Updates!D62,FIND("Branch: ",Updates!D62)+8,(FIND("Division",Updates!D62)-(FIND("Branch: ",Updates!D62)+8)))))</f>
        <v>#VALUE!</v>
      </c>
      <c r="X62" s="8" t="e">
        <f>TRIM(CLEAN(MID(Updates!D62,FIND("Pooled Position: ",Updates!D62)+17,(FIND("Are the",Updates!D62)-(FIND("Pooled Position: ",Updates!D62)+17)))))</f>
        <v>#VALUE!</v>
      </c>
      <c r="Y62" t="e">
        <f>TRIM(CLEAN(MID(Updates!D62,FIND("Employee Name: ",Updates!D62)+15,(FIND("Job Title",Updates!D62)-(FIND("Employee Name: ",Updates!D62)+15)))))</f>
        <v>#VALUE!</v>
      </c>
      <c r="Z62" s="9" t="e">
        <f t="shared" si="8"/>
        <v>#VALUE!</v>
      </c>
      <c r="AA62" t="e">
        <f t="shared" si="9"/>
        <v>#VALUE!</v>
      </c>
      <c r="AB62" t="e">
        <f t="shared" si="10"/>
        <v>#VALUE!</v>
      </c>
      <c r="AC62" t="e">
        <f t="shared" si="11"/>
        <v>#VALUE!</v>
      </c>
      <c r="AD62" t="e">
        <f>TRIM(CLEAN(MID(Updates!D62,FIND("Account to clone: ",Updates!D62)+18,(FIND("Position",Updates!D62)-(FIND("Account to clone: ",Updates!D62)+18)))))</f>
        <v>#VALUE!</v>
      </c>
      <c r="AE62" t="str">
        <f t="shared" si="12"/>
        <v/>
      </c>
      <c r="AF62" t="str">
        <f t="shared" si="13"/>
        <v>No</v>
      </c>
      <c r="AG62" t="e">
        <f>TRIM(CLEAN(MID(Updates!D62,FIND("Home Share (H:\ drive) required: ",Updates!D62)+33,(FIND("Group Share (S:\ drive) required: ",Updates!D62)-(FIND("Home Share (H:\ drive) required: ",Updates!D62)+33)))))</f>
        <v>#VALUE!</v>
      </c>
      <c r="AH62" t="str">
        <f t="shared" si="14"/>
        <v>No</v>
      </c>
      <c r="AI62" t="e">
        <f>TRIM(CLEAN(MID(Updates!D62,FIND("S Drive Path: ",Updates!D62)+14,(FIND("Position",Updates!D62)-(FIND("S Drive Path: ",Updates!D62)+14)))))</f>
        <v>#VALUE!</v>
      </c>
      <c r="AJ62" t="e">
        <f>("USR\"&amp;Updates!N62)</f>
        <v>#VALUE!</v>
      </c>
      <c r="AK62" t="e">
        <f>Updates!N62&amp;"$"</f>
        <v>#VALUE!</v>
      </c>
      <c r="AL62" s="11">
        <f t="shared" ca="1" si="15"/>
        <v>1</v>
      </c>
      <c r="AM62" s="6" t="str">
        <f ca="1">LOOKUP(AL62,AN2:AN21,AO2:AO21)</f>
        <v>DC1MDB01</v>
      </c>
    </row>
    <row r="63" spans="1:39" ht="12" customHeight="1">
      <c r="A63" s="13" t="e">
        <f>LOOKUP(99^99,--("0"&amp;MID(Updates!N63,MIN(SEARCH({0,1,2,3,4,5,6,7,8,9},Updates!N63&amp;"0123456789")),ROW($A$1:$A$10000))))</f>
        <v>#N/A</v>
      </c>
      <c r="B63" s="6" t="e">
        <f>TRIM(CLEAN(MID(Updates!D63,FIND("Network User Id: ",Updates!D63)+17,(FIND("E-MAIL ACCOUNTS",Updates!D63)-(FIND("Network User Id:",Updates!D63)+17)))))</f>
        <v>#VALUE!</v>
      </c>
      <c r="C63" s="6" t="e">
        <f>TRIM(CLEAN(MID(Updates!D63,FIND("Logon ID: ",Updates!D63)+10,(FIND("Password:",Updates!D63)-(FIND("Logon ID:",Updates!D63)+10)))))</f>
        <v>#VALUE!</v>
      </c>
      <c r="D63" t="e">
        <f>TRIM(CLEAN(MID(Updates!D63,FIND("Primary Address: ",Updates!D63)+17,(FIND("Secondary Address:",Updates!D63)-(FIND("Primary Address: ",Updates!D63)+17)))))</f>
        <v>#VALUE!</v>
      </c>
      <c r="E63" t="e">
        <f>TRIM(CLEAN(MID(Updates!D63,FIND("Secondary Address: ",Updates!D63)+19,(FIND("** PLEASE DO NOT REPLY TO THIS E-MAIL. ",Updates!D63)-(FIND("Secondary Address: ",Updates!D63)+19)))))</f>
        <v>#VALUE!</v>
      </c>
      <c r="F63" t="b">
        <f>IF(COUNT(SEARCH({"transpo.ottawa.on.ca","biblioottawalibrary.ca"},E63)),"@ottawa.ca")</f>
        <v>0</v>
      </c>
      <c r="G63" s="9" t="e">
        <f t="shared" si="0"/>
        <v>#VALUE!</v>
      </c>
      <c r="H63" t="e">
        <f>TRIM(CLEAN(MID(Updates!D63,FIND("E-mail Address: ",Updates!D63)+16,(FIND("The employee",Updates!D63)-(FIND("E-mail Address: ",Updates!D63)+16)))))</f>
        <v>#VALUE!</v>
      </c>
      <c r="I63" t="e">
        <f>TRIM(CLEAN(MID(Updates!D63,FIND("Account Password: ",Updates!D63)+18,(FIND("NETWORK ACCOUNTS",Updates!D63)-(FIND("Account Password:",Updates!D63)+18)))))</f>
        <v>#VALUE!</v>
      </c>
      <c r="J63" t="e">
        <f>TRIM(CLEAN(MID(Updates!D63,FIND("Password: ",Updates!D63)+10,(FIND("E-mail",Updates!D63)-(FIND("Password:",Updates!D63)+12)))))</f>
        <v>#VALUE!</v>
      </c>
      <c r="K63" t="e">
        <f>TRIM(CLEAN(MID(Updates!D63,FIND("Account to clone: ",Updates!D63)+18,(FIND("Position",Updates!D63)-(FIND("Account to clone: ",Updates!D63)+18)))))</f>
        <v>#VALUE!</v>
      </c>
      <c r="L63" t="e">
        <f>TRIM(CLEAN(MID(Updates!D63,FIND("Clone permissions of another account: ",Updates!D63)+38,(FIND("Email required:",Updates!D63)-(FIND("Clone permissions of another account: ",Updates!D63)+38)))))</f>
        <v>#VALUE!</v>
      </c>
      <c r="M63" t="e">
        <f t="shared" si="1"/>
        <v>#VALUE!</v>
      </c>
      <c r="N63" t="e">
        <f>TRIM(CLEAN(MID(Updates!D63,FIND("First Name: ",Updates!D63)+12,(FIND("Middle Name: ",Updates!D63)-(FIND("First Name: ",Updates!D63)+12)))))</f>
        <v>#VALUE!</v>
      </c>
      <c r="O63" t="e">
        <f>TRIM(CLEAN(MID(Updates!E63,FIND("Last Name: ",Updates!E63)+11,(FIND("Middle Initial:",Updates!E63)-(FIND("Last Name: ",Updates!E63)+11)))))</f>
        <v>#VALUE!</v>
      </c>
      <c r="P63" t="e">
        <f>TRIM(CLEAN(MID(Updates!D63,FIND("Middle Initial: ",Updates!D63)+16,(FIND("Department: ",Updates!D63)-(FIND("Middle Initial: ",Updates!D63)+16)))))</f>
        <v>#VALUE!</v>
      </c>
      <c r="Q63" t="e">
        <f t="shared" si="2"/>
        <v>#VALUE!</v>
      </c>
      <c r="R63" t="e">
        <f t="shared" si="3"/>
        <v>#VALUE!</v>
      </c>
      <c r="S63" t="e">
        <f t="shared" si="4"/>
        <v>#VALUE!</v>
      </c>
      <c r="T63" s="14" t="e">
        <f t="shared" si="5"/>
        <v>#VALUE!</v>
      </c>
      <c r="U63" t="e">
        <f t="shared" si="6"/>
        <v>#VALUE!</v>
      </c>
      <c r="V63" t="e">
        <f t="shared" si="7"/>
        <v>#VALUE!</v>
      </c>
      <c r="W63" s="8" t="e">
        <f>TRIM(CLEAN(MID(Updates!D63,FIND("Branch: ",Updates!D63)+8,(FIND("Division",Updates!D63)-(FIND("Branch: ",Updates!D63)+8)))))</f>
        <v>#VALUE!</v>
      </c>
      <c r="X63" s="8" t="e">
        <f>TRIM(CLEAN(MID(Updates!D63,FIND("Pooled Position: ",Updates!D63)+17,(FIND("Are the",Updates!D63)-(FIND("Pooled Position: ",Updates!D63)+17)))))</f>
        <v>#VALUE!</v>
      </c>
      <c r="Y63" t="e">
        <f>TRIM(CLEAN(MID(Updates!D63,FIND("Employee Name: ",Updates!D63)+15,(FIND("Job Title",Updates!D63)-(FIND("Employee Name: ",Updates!D63)+15)))))</f>
        <v>#VALUE!</v>
      </c>
      <c r="Z63" s="9" t="e">
        <f t="shared" si="8"/>
        <v>#VALUE!</v>
      </c>
      <c r="AA63" t="e">
        <f t="shared" si="9"/>
        <v>#VALUE!</v>
      </c>
      <c r="AB63" t="e">
        <f t="shared" si="10"/>
        <v>#VALUE!</v>
      </c>
      <c r="AC63" t="e">
        <f t="shared" si="11"/>
        <v>#VALUE!</v>
      </c>
      <c r="AD63" t="e">
        <f>TRIM(CLEAN(MID(Updates!D63,FIND("Account to clone: ",Updates!D63)+18,(FIND("Position",Updates!D63)-(FIND("Account to clone: ",Updates!D63)+18)))))</f>
        <v>#VALUE!</v>
      </c>
      <c r="AE63" t="str">
        <f t="shared" si="12"/>
        <v/>
      </c>
      <c r="AF63" t="str">
        <f t="shared" si="13"/>
        <v>No</v>
      </c>
      <c r="AG63" t="e">
        <f>TRIM(CLEAN(MID(Updates!D63,FIND("Home Share (H:\ drive) required: ",Updates!D63)+33,(FIND("Group Share (S:\ drive) required: ",Updates!D63)-(FIND("Home Share (H:\ drive) required: ",Updates!D63)+33)))))</f>
        <v>#VALUE!</v>
      </c>
      <c r="AH63" t="str">
        <f t="shared" si="14"/>
        <v>No</v>
      </c>
      <c r="AI63" t="e">
        <f>TRIM(CLEAN(MID(Updates!D63,FIND("S Drive Path: ",Updates!D63)+14,(FIND("Position",Updates!D63)-(FIND("S Drive Path: ",Updates!D63)+14)))))</f>
        <v>#VALUE!</v>
      </c>
      <c r="AJ63" t="e">
        <f>("USR\"&amp;Updates!N63)</f>
        <v>#VALUE!</v>
      </c>
      <c r="AK63" t="e">
        <f>Updates!N63&amp;"$"</f>
        <v>#VALUE!</v>
      </c>
      <c r="AL63" s="11">
        <f t="shared" ca="1" si="15"/>
        <v>20</v>
      </c>
      <c r="AM63" s="6" t="str">
        <f ca="1">LOOKUP(AL63,AN2:AN21,AO2:AO21)</f>
        <v>DC4MDB10</v>
      </c>
    </row>
    <row r="64" spans="1:39" ht="12" customHeight="1">
      <c r="A64" s="13" t="e">
        <f>LOOKUP(99^99,--("0"&amp;MID(Updates!N64,MIN(SEARCH({0,1,2,3,4,5,6,7,8,9},Updates!N64&amp;"0123456789")),ROW($A$1:$A$10000))))</f>
        <v>#N/A</v>
      </c>
      <c r="B64" s="6" t="e">
        <f>TRIM(CLEAN(MID(Updates!D64,FIND("Network User Id: ",Updates!D64)+17,(FIND("E-MAIL ACCOUNTS",Updates!D64)-(FIND("Network User Id:",Updates!D64)+17)))))</f>
        <v>#VALUE!</v>
      </c>
      <c r="C64" s="6" t="e">
        <f>TRIM(CLEAN(MID(Updates!D64,FIND("Logon ID: ",Updates!D64)+10,(FIND("Password:",Updates!D64)-(FIND("Logon ID:",Updates!D64)+10)))))</f>
        <v>#VALUE!</v>
      </c>
      <c r="D64" t="e">
        <f>TRIM(CLEAN(MID(Updates!D64,FIND("Primary Address: ",Updates!D64)+17,(FIND("Secondary Address:",Updates!D64)-(FIND("Primary Address: ",Updates!D64)+17)))))</f>
        <v>#VALUE!</v>
      </c>
      <c r="E64" t="e">
        <f>TRIM(CLEAN(MID(Updates!D64,FIND("Secondary Address: ",Updates!D64)+19,(FIND("** PLEASE DO NOT REPLY TO THIS E-MAIL. ",Updates!D64)-(FIND("Secondary Address: ",Updates!D64)+19)))))</f>
        <v>#VALUE!</v>
      </c>
      <c r="F64" t="b">
        <f>IF(COUNT(SEARCH({"transpo.ottawa.on.ca","biblioottawalibrary.ca"},E64)),"@ottawa.ca")</f>
        <v>0</v>
      </c>
      <c r="G64" s="9" t="e">
        <f t="shared" si="0"/>
        <v>#VALUE!</v>
      </c>
      <c r="H64" t="e">
        <f>TRIM(CLEAN(MID(Updates!D64,FIND("E-mail Address: ",Updates!D64)+16,(FIND("The employee",Updates!D64)-(FIND("E-mail Address: ",Updates!D64)+16)))))</f>
        <v>#VALUE!</v>
      </c>
      <c r="I64" t="e">
        <f>TRIM(CLEAN(MID(Updates!D64,FIND("Account Password: ",Updates!D64)+18,(FIND("NETWORK ACCOUNTS",Updates!D64)-(FIND("Account Password:",Updates!D64)+18)))))</f>
        <v>#VALUE!</v>
      </c>
      <c r="J64" t="e">
        <f>TRIM(CLEAN(MID(Updates!D64,FIND("Password: ",Updates!D64)+10,(FIND("E-mail",Updates!D64)-(FIND("Password:",Updates!D64)+12)))))</f>
        <v>#VALUE!</v>
      </c>
      <c r="K64" t="e">
        <f>TRIM(CLEAN(MID(Updates!D64,FIND("Account to clone: ",Updates!D64)+18,(FIND("Position",Updates!D64)-(FIND("Account to clone: ",Updates!D64)+18)))))</f>
        <v>#VALUE!</v>
      </c>
      <c r="L64" t="e">
        <f>TRIM(CLEAN(MID(Updates!D64,FIND("Clone permissions of another account: ",Updates!D64)+38,(FIND("Email required:",Updates!D64)-(FIND("Clone permissions of another account: ",Updates!D64)+38)))))</f>
        <v>#VALUE!</v>
      </c>
      <c r="M64" t="e">
        <f t="shared" si="1"/>
        <v>#VALUE!</v>
      </c>
      <c r="N64" t="e">
        <f>TRIM(CLEAN(MID(Updates!D64,FIND("First Name: ",Updates!D64)+12,(FIND("Middle Name: ",Updates!D64)-(FIND("First Name: ",Updates!D64)+12)))))</f>
        <v>#VALUE!</v>
      </c>
      <c r="O64" t="e">
        <f>TRIM(CLEAN(MID(Updates!E64,FIND("Last Name: ",Updates!E64)+11,(FIND("Middle Initial:",Updates!E64)-(FIND("Last Name: ",Updates!E64)+11)))))</f>
        <v>#VALUE!</v>
      </c>
      <c r="P64" t="e">
        <f>TRIM(CLEAN(MID(Updates!D64,FIND("Middle Initial: ",Updates!D64)+16,(FIND("Department: ",Updates!D64)-(FIND("Middle Initial: ",Updates!D64)+16)))))</f>
        <v>#VALUE!</v>
      </c>
      <c r="Q64" t="e">
        <f t="shared" si="2"/>
        <v>#VALUE!</v>
      </c>
      <c r="R64" t="e">
        <f t="shared" si="3"/>
        <v>#VALUE!</v>
      </c>
      <c r="S64" t="e">
        <f t="shared" si="4"/>
        <v>#VALUE!</v>
      </c>
      <c r="T64" s="14" t="e">
        <f t="shared" si="5"/>
        <v>#VALUE!</v>
      </c>
      <c r="U64" t="e">
        <f t="shared" si="6"/>
        <v>#VALUE!</v>
      </c>
      <c r="V64" t="e">
        <f t="shared" si="7"/>
        <v>#VALUE!</v>
      </c>
      <c r="W64" s="8" t="e">
        <f>TRIM(CLEAN(MID(Updates!D64,FIND("Branch: ",Updates!D64)+8,(FIND("Division",Updates!D64)-(FIND("Branch: ",Updates!D64)+8)))))</f>
        <v>#VALUE!</v>
      </c>
      <c r="X64" s="8" t="e">
        <f>TRIM(CLEAN(MID(Updates!D64,FIND("Pooled Position: ",Updates!D64)+17,(FIND("Are the",Updates!D64)-(FIND("Pooled Position: ",Updates!D64)+17)))))</f>
        <v>#VALUE!</v>
      </c>
      <c r="Y64" t="e">
        <f>TRIM(CLEAN(MID(Updates!D64,FIND("Employee Name: ",Updates!D64)+15,(FIND("Job Title",Updates!D64)-(FIND("Employee Name: ",Updates!D64)+15)))))</f>
        <v>#VALUE!</v>
      </c>
      <c r="Z64" s="9" t="e">
        <f t="shared" si="8"/>
        <v>#VALUE!</v>
      </c>
      <c r="AA64" t="e">
        <f t="shared" si="9"/>
        <v>#VALUE!</v>
      </c>
      <c r="AB64" t="e">
        <f t="shared" si="10"/>
        <v>#VALUE!</v>
      </c>
      <c r="AC64" t="e">
        <f t="shared" si="11"/>
        <v>#VALUE!</v>
      </c>
      <c r="AD64" t="e">
        <f>TRIM(CLEAN(MID(Updates!D64,FIND("Account to clone: ",Updates!D64)+18,(FIND("Position",Updates!D64)-(FIND("Account to clone: ",Updates!D64)+18)))))</f>
        <v>#VALUE!</v>
      </c>
      <c r="AE64" t="str">
        <f t="shared" si="12"/>
        <v/>
      </c>
      <c r="AF64" t="str">
        <f t="shared" si="13"/>
        <v>No</v>
      </c>
      <c r="AG64" t="e">
        <f>TRIM(CLEAN(MID(Updates!D64,FIND("Home Share (H:\ drive) required: ",Updates!D64)+33,(FIND("Group Share (S:\ drive) required: ",Updates!D64)-(FIND("Home Share (H:\ drive) required: ",Updates!D64)+33)))))</f>
        <v>#VALUE!</v>
      </c>
      <c r="AH64" t="str">
        <f t="shared" si="14"/>
        <v>No</v>
      </c>
      <c r="AI64" t="e">
        <f>TRIM(CLEAN(MID(Updates!D64,FIND("S Drive Path: ",Updates!D64)+14,(FIND("Position",Updates!D64)-(FIND("S Drive Path: ",Updates!D64)+14)))))</f>
        <v>#VALUE!</v>
      </c>
      <c r="AJ64" t="e">
        <f>("USR\"&amp;Updates!N64)</f>
        <v>#VALUE!</v>
      </c>
      <c r="AK64" t="e">
        <f>Updates!N64&amp;"$"</f>
        <v>#VALUE!</v>
      </c>
      <c r="AL64" s="11">
        <f t="shared" ca="1" si="15"/>
        <v>7</v>
      </c>
      <c r="AM64" s="6" t="str">
        <f ca="1">LOOKUP(AL64,AN2:AN21,AO2:AO21)</f>
        <v>DC1MDB07</v>
      </c>
    </row>
    <row r="65" spans="1:39" ht="12" customHeight="1">
      <c r="A65" s="13" t="e">
        <f>LOOKUP(99^99,--("0"&amp;MID(Updates!N65,MIN(SEARCH({0,1,2,3,4,5,6,7,8,9},Updates!N65&amp;"0123456789")),ROW($A$1:$A$10000))))</f>
        <v>#N/A</v>
      </c>
      <c r="B65" s="6" t="e">
        <f>TRIM(CLEAN(MID(Updates!D65,FIND("Network User Id: ",Updates!D65)+17,(FIND("E-MAIL ACCOUNTS",Updates!D65)-(FIND("Network User Id:",Updates!D65)+17)))))</f>
        <v>#VALUE!</v>
      </c>
      <c r="C65" s="6" t="e">
        <f>TRIM(CLEAN(MID(Updates!D65,FIND("Logon ID: ",Updates!D65)+10,(FIND("Password:",Updates!D65)-(FIND("Logon ID:",Updates!D65)+10)))))</f>
        <v>#VALUE!</v>
      </c>
      <c r="D65" t="e">
        <f>TRIM(CLEAN(MID(Updates!D65,FIND("Primary Address: ",Updates!D65)+17,(FIND("Secondary Address:",Updates!D65)-(FIND("Primary Address: ",Updates!D65)+17)))))</f>
        <v>#VALUE!</v>
      </c>
      <c r="E65" t="e">
        <f>TRIM(CLEAN(MID(Updates!D65,FIND("Secondary Address: ",Updates!D65)+19,(FIND("** PLEASE DO NOT REPLY TO THIS E-MAIL. ",Updates!D65)-(FIND("Secondary Address: ",Updates!D65)+19)))))</f>
        <v>#VALUE!</v>
      </c>
      <c r="F65" t="b">
        <f>IF(COUNT(SEARCH({"transpo.ottawa.on.ca","biblioottawalibrary.ca"},E65)),"@ottawa.ca")</f>
        <v>0</v>
      </c>
      <c r="G65" s="9" t="e">
        <f t="shared" si="0"/>
        <v>#VALUE!</v>
      </c>
      <c r="H65" t="e">
        <f>TRIM(CLEAN(MID(Updates!D65,FIND("E-mail Address: ",Updates!D65)+16,(FIND("The employee",Updates!D65)-(FIND("E-mail Address: ",Updates!D65)+16)))))</f>
        <v>#VALUE!</v>
      </c>
      <c r="I65" t="e">
        <f>TRIM(CLEAN(MID(Updates!D65,FIND("Account Password: ",Updates!D65)+18,(FIND("NETWORK ACCOUNTS",Updates!D65)-(FIND("Account Password:",Updates!D65)+18)))))</f>
        <v>#VALUE!</v>
      </c>
      <c r="J65" t="e">
        <f>TRIM(CLEAN(MID(Updates!D65,FIND("Password: ",Updates!D65)+10,(FIND("E-mail",Updates!D65)-(FIND("Password:",Updates!D65)+12)))))</f>
        <v>#VALUE!</v>
      </c>
      <c r="K65" t="e">
        <f>TRIM(CLEAN(MID(Updates!D65,FIND("Account to clone: ",Updates!D65)+18,(FIND("Position",Updates!D65)-(FIND("Account to clone: ",Updates!D65)+18)))))</f>
        <v>#VALUE!</v>
      </c>
      <c r="L65" t="e">
        <f>TRIM(CLEAN(MID(Updates!D65,FIND("Clone permissions of another account: ",Updates!D65)+38,(FIND("Email required:",Updates!D65)-(FIND("Clone permissions of another account: ",Updates!D65)+38)))))</f>
        <v>#VALUE!</v>
      </c>
      <c r="M65" t="e">
        <f t="shared" si="1"/>
        <v>#VALUE!</v>
      </c>
      <c r="N65" t="e">
        <f>TRIM(CLEAN(MID(Updates!D65,FIND("First Name: ",Updates!D65)+12,(FIND("Middle Name: ",Updates!D65)-(FIND("First Name: ",Updates!D65)+12)))))</f>
        <v>#VALUE!</v>
      </c>
      <c r="O65" t="e">
        <f>TRIM(CLEAN(MID(Updates!E65,FIND("Last Name: ",Updates!E65)+11,(FIND("Middle Initial:",Updates!E65)-(FIND("Last Name: ",Updates!E65)+11)))))</f>
        <v>#VALUE!</v>
      </c>
      <c r="P65" t="e">
        <f>TRIM(CLEAN(MID(Updates!D65,FIND("Middle Initial: ",Updates!D65)+16,(FIND("Department: ",Updates!D65)-(FIND("Middle Initial: ",Updates!D65)+16)))))</f>
        <v>#VALUE!</v>
      </c>
      <c r="Q65" t="e">
        <f t="shared" si="2"/>
        <v>#VALUE!</v>
      </c>
      <c r="R65" t="e">
        <f t="shared" si="3"/>
        <v>#VALUE!</v>
      </c>
      <c r="S65" t="e">
        <f t="shared" si="4"/>
        <v>#VALUE!</v>
      </c>
      <c r="T65" s="14" t="e">
        <f t="shared" si="5"/>
        <v>#VALUE!</v>
      </c>
      <c r="U65" t="e">
        <f t="shared" si="6"/>
        <v>#VALUE!</v>
      </c>
      <c r="V65" t="e">
        <f t="shared" si="7"/>
        <v>#VALUE!</v>
      </c>
      <c r="W65" s="8" t="e">
        <f>TRIM(CLEAN(MID(Updates!D65,FIND("Branch: ",Updates!D65)+8,(FIND("Division",Updates!D65)-(FIND("Branch: ",Updates!D65)+8)))))</f>
        <v>#VALUE!</v>
      </c>
      <c r="X65" s="8" t="e">
        <f>TRIM(CLEAN(MID(Updates!D65,FIND("Pooled Position: ",Updates!D65)+17,(FIND("Are the",Updates!D65)-(FIND("Pooled Position: ",Updates!D65)+17)))))</f>
        <v>#VALUE!</v>
      </c>
      <c r="Y65" t="e">
        <f>TRIM(CLEAN(MID(Updates!D65,FIND("Employee Name: ",Updates!D65)+15,(FIND("Job Title",Updates!D65)-(FIND("Employee Name: ",Updates!D65)+15)))))</f>
        <v>#VALUE!</v>
      </c>
      <c r="Z65" s="9" t="e">
        <f t="shared" si="8"/>
        <v>#VALUE!</v>
      </c>
      <c r="AA65" t="e">
        <f t="shared" si="9"/>
        <v>#VALUE!</v>
      </c>
      <c r="AB65" t="e">
        <f t="shared" si="10"/>
        <v>#VALUE!</v>
      </c>
      <c r="AC65" t="e">
        <f t="shared" si="11"/>
        <v>#VALUE!</v>
      </c>
      <c r="AD65" t="e">
        <f>TRIM(CLEAN(MID(Updates!D65,FIND("Account to clone: ",Updates!D65)+18,(FIND("Position",Updates!D65)-(FIND("Account to clone: ",Updates!D65)+18)))))</f>
        <v>#VALUE!</v>
      </c>
      <c r="AE65" t="str">
        <f t="shared" si="12"/>
        <v/>
      </c>
      <c r="AF65" t="str">
        <f t="shared" si="13"/>
        <v>No</v>
      </c>
      <c r="AG65" t="e">
        <f>TRIM(CLEAN(MID(Updates!D65,FIND("Home Share (H:\ drive) required: ",Updates!D65)+33,(FIND("Group Share (S:\ drive) required: ",Updates!D65)-(FIND("Home Share (H:\ drive) required: ",Updates!D65)+33)))))</f>
        <v>#VALUE!</v>
      </c>
      <c r="AH65" t="str">
        <f t="shared" si="14"/>
        <v>No</v>
      </c>
      <c r="AI65" t="e">
        <f>TRIM(CLEAN(MID(Updates!D65,FIND("S Drive Path: ",Updates!D65)+14,(FIND("Position",Updates!D65)-(FIND("S Drive Path: ",Updates!D65)+14)))))</f>
        <v>#VALUE!</v>
      </c>
      <c r="AJ65" t="e">
        <f>("USR\"&amp;Updates!N65)</f>
        <v>#VALUE!</v>
      </c>
      <c r="AK65" t="e">
        <f>Updates!N65&amp;"$"</f>
        <v>#VALUE!</v>
      </c>
      <c r="AL65" s="11">
        <f t="shared" ca="1" si="15"/>
        <v>20</v>
      </c>
      <c r="AM65" s="6" t="str">
        <f ca="1">LOOKUP(AL65,AN2:AN21,AO2:AO21)</f>
        <v>DC4MDB10</v>
      </c>
    </row>
    <row r="66" spans="1:39" ht="12" customHeight="1">
      <c r="A66" s="13" t="e">
        <f>LOOKUP(99^99,--("0"&amp;MID(Updates!N66,MIN(SEARCH({0,1,2,3,4,5,6,7,8,9},Updates!N66&amp;"0123456789")),ROW($A$1:$A$10000))))</f>
        <v>#N/A</v>
      </c>
      <c r="B66" s="6" t="e">
        <f>TRIM(CLEAN(MID(Updates!D66,FIND("Network User Id: ",Updates!D66)+17,(FIND("E-MAIL ACCOUNTS",Updates!D66)-(FIND("Network User Id:",Updates!D66)+17)))))</f>
        <v>#VALUE!</v>
      </c>
      <c r="C66" s="6" t="e">
        <f>TRIM(CLEAN(MID(Updates!D66,FIND("Logon ID: ",Updates!D66)+10,(FIND("Password:",Updates!D66)-(FIND("Logon ID:",Updates!D66)+10)))))</f>
        <v>#VALUE!</v>
      </c>
      <c r="D66" t="e">
        <f>TRIM(CLEAN(MID(Updates!D66,FIND("Primary Address: ",Updates!D66)+17,(FIND("Secondary Address:",Updates!D66)-(FIND("Primary Address: ",Updates!D66)+17)))))</f>
        <v>#VALUE!</v>
      </c>
      <c r="E66" t="e">
        <f>TRIM(CLEAN(MID(Updates!D66,FIND("Secondary Address: ",Updates!D66)+19,(FIND("** PLEASE DO NOT REPLY TO THIS E-MAIL. ",Updates!D66)-(FIND("Secondary Address: ",Updates!D66)+19)))))</f>
        <v>#VALUE!</v>
      </c>
      <c r="F66" t="b">
        <f>IF(COUNT(SEARCH({"transpo.ottawa.on.ca","biblioottawalibrary.ca"},E66)),"@ottawa.ca")</f>
        <v>0</v>
      </c>
      <c r="G66" s="9" t="e">
        <f t="shared" si="0"/>
        <v>#VALUE!</v>
      </c>
      <c r="H66" t="e">
        <f>TRIM(CLEAN(MID(Updates!D66,FIND("E-mail Address: ",Updates!D66)+16,(FIND("The employee",Updates!D66)-(FIND("E-mail Address: ",Updates!D66)+16)))))</f>
        <v>#VALUE!</v>
      </c>
      <c r="I66" t="e">
        <f>TRIM(CLEAN(MID(Updates!D66,FIND("Account Password: ",Updates!D66)+18,(FIND("NETWORK ACCOUNTS",Updates!D66)-(FIND("Account Password:",Updates!D66)+18)))))</f>
        <v>#VALUE!</v>
      </c>
      <c r="J66" t="e">
        <f>TRIM(CLEAN(MID(Updates!D66,FIND("Password: ",Updates!D66)+10,(FIND("E-mail",Updates!D66)-(FIND("Password:",Updates!D66)+12)))))</f>
        <v>#VALUE!</v>
      </c>
      <c r="K66" t="e">
        <f>TRIM(CLEAN(MID(Updates!D66,FIND("Account to clone: ",Updates!D66)+18,(FIND("Position",Updates!D66)-(FIND("Account to clone: ",Updates!D66)+18)))))</f>
        <v>#VALUE!</v>
      </c>
      <c r="L66" t="e">
        <f>TRIM(CLEAN(MID(Updates!D66,FIND("Clone permissions of another account: ",Updates!D66)+38,(FIND("Email required:",Updates!D66)-(FIND("Clone permissions of another account: ",Updates!D66)+38)))))</f>
        <v>#VALUE!</v>
      </c>
      <c r="M66" t="e">
        <f t="shared" si="1"/>
        <v>#VALUE!</v>
      </c>
      <c r="N66" t="e">
        <f>TRIM(CLEAN(MID(Updates!D66,FIND("First Name: ",Updates!D66)+12,(FIND("Middle Name: ",Updates!D66)-(FIND("First Name: ",Updates!D66)+12)))))</f>
        <v>#VALUE!</v>
      </c>
      <c r="O66" t="e">
        <f>TRIM(CLEAN(MID(Updates!E66,FIND("Last Name: ",Updates!E66)+11,(FIND("Middle Initial:",Updates!E66)-(FIND("Last Name: ",Updates!E66)+11)))))</f>
        <v>#VALUE!</v>
      </c>
      <c r="P66" t="e">
        <f>TRIM(CLEAN(MID(Updates!D66,FIND("Middle Initial: ",Updates!D66)+16,(FIND("Department: ",Updates!D66)-(FIND("Middle Initial: ",Updates!D66)+16)))))</f>
        <v>#VALUE!</v>
      </c>
      <c r="Q66" t="e">
        <f t="shared" si="2"/>
        <v>#VALUE!</v>
      </c>
      <c r="R66" t="e">
        <f t="shared" si="3"/>
        <v>#VALUE!</v>
      </c>
      <c r="S66" t="e">
        <f t="shared" si="4"/>
        <v>#VALUE!</v>
      </c>
      <c r="T66" s="14" t="e">
        <f t="shared" si="5"/>
        <v>#VALUE!</v>
      </c>
      <c r="U66" t="e">
        <f t="shared" si="6"/>
        <v>#VALUE!</v>
      </c>
      <c r="V66" t="e">
        <f t="shared" si="7"/>
        <v>#VALUE!</v>
      </c>
      <c r="W66" s="8" t="e">
        <f>TRIM(CLEAN(MID(Updates!D66,FIND("Branch: ",Updates!D66)+8,(FIND("Division",Updates!D66)-(FIND("Branch: ",Updates!D66)+8)))))</f>
        <v>#VALUE!</v>
      </c>
      <c r="X66" s="8" t="e">
        <f>TRIM(CLEAN(MID(Updates!D66,FIND("Pooled Position: ",Updates!D66)+17,(FIND("Are the",Updates!D66)-(FIND("Pooled Position: ",Updates!D66)+17)))))</f>
        <v>#VALUE!</v>
      </c>
      <c r="Y66" t="e">
        <f>TRIM(CLEAN(MID(Updates!D66,FIND("Employee Name: ",Updates!D66)+15,(FIND("Job Title",Updates!D66)-(FIND("Employee Name: ",Updates!D66)+15)))))</f>
        <v>#VALUE!</v>
      </c>
      <c r="Z66" s="9" t="e">
        <f t="shared" si="8"/>
        <v>#VALUE!</v>
      </c>
      <c r="AA66" t="e">
        <f t="shared" si="9"/>
        <v>#VALUE!</v>
      </c>
      <c r="AB66" t="e">
        <f t="shared" si="10"/>
        <v>#VALUE!</v>
      </c>
      <c r="AC66" t="e">
        <f t="shared" si="11"/>
        <v>#VALUE!</v>
      </c>
      <c r="AD66" t="e">
        <f>TRIM(CLEAN(MID(Updates!D66,FIND("Account to clone: ",Updates!D66)+18,(FIND("Position",Updates!D66)-(FIND("Account to clone: ",Updates!D66)+18)))))</f>
        <v>#VALUE!</v>
      </c>
      <c r="AE66" t="str">
        <f t="shared" si="12"/>
        <v/>
      </c>
      <c r="AF66" t="str">
        <f t="shared" si="13"/>
        <v>No</v>
      </c>
      <c r="AG66" t="e">
        <f>TRIM(CLEAN(MID(Updates!D66,FIND("Home Share (H:\ drive) required: ",Updates!D66)+33,(FIND("Group Share (S:\ drive) required: ",Updates!D66)-(FIND("Home Share (H:\ drive) required: ",Updates!D66)+33)))))</f>
        <v>#VALUE!</v>
      </c>
      <c r="AH66" t="str">
        <f t="shared" si="14"/>
        <v>No</v>
      </c>
      <c r="AI66" t="e">
        <f>TRIM(CLEAN(MID(Updates!D66,FIND("S Drive Path: ",Updates!D66)+14,(FIND("Position",Updates!D66)-(FIND("S Drive Path: ",Updates!D66)+14)))))</f>
        <v>#VALUE!</v>
      </c>
      <c r="AJ66" t="e">
        <f>("USR\"&amp;Updates!N66)</f>
        <v>#VALUE!</v>
      </c>
      <c r="AK66" t="e">
        <f>Updates!N66&amp;"$"</f>
        <v>#VALUE!</v>
      </c>
      <c r="AL66" s="11">
        <f t="shared" ca="1" si="15"/>
        <v>12</v>
      </c>
      <c r="AM66" s="6" t="str">
        <f ca="1">LOOKUP(AL66,AN2:AN21,AO2:AO21)</f>
        <v>DC4MDB02</v>
      </c>
    </row>
    <row r="67" spans="1:39" ht="12" customHeight="1">
      <c r="A67" s="13" t="e">
        <f>LOOKUP(99^99,--("0"&amp;MID(Updates!N67,MIN(SEARCH({0,1,2,3,4,5,6,7,8,9},Updates!N67&amp;"0123456789")),ROW($A$1:$A$10000))))</f>
        <v>#N/A</v>
      </c>
      <c r="B67" s="6" t="e">
        <f>TRIM(CLEAN(MID(Updates!D67,FIND("Network User Id: ",Updates!D67)+17,(FIND("E-MAIL ACCOUNTS",Updates!D67)-(FIND("Network User Id:",Updates!D67)+17)))))</f>
        <v>#VALUE!</v>
      </c>
      <c r="C67" s="6" t="e">
        <f>TRIM(CLEAN(MID(Updates!D67,FIND("Logon ID: ",Updates!D67)+10,(FIND("Password:",Updates!D67)-(FIND("Logon ID:",Updates!D67)+10)))))</f>
        <v>#VALUE!</v>
      </c>
      <c r="D67" t="e">
        <f>TRIM(CLEAN(MID(Updates!D67,FIND("Primary Address: ",Updates!D67)+17,(FIND("Secondary Address:",Updates!D67)-(FIND("Primary Address: ",Updates!D67)+17)))))</f>
        <v>#VALUE!</v>
      </c>
      <c r="E67" t="e">
        <f>TRIM(CLEAN(MID(Updates!D67,FIND("Secondary Address: ",Updates!D67)+19,(FIND("** PLEASE DO NOT REPLY TO THIS E-MAIL. ",Updates!D67)-(FIND("Secondary Address: ",Updates!D67)+19)))))</f>
        <v>#VALUE!</v>
      </c>
      <c r="F67" t="b">
        <f>IF(COUNT(SEARCH({"transpo.ottawa.on.ca","biblioottawalibrary.ca"},E67)),"@ottawa.ca")</f>
        <v>0</v>
      </c>
      <c r="G67" s="9" t="e">
        <f t="shared" ref="G67:G130" si="16">TRIM(LEFT(SUBSTITUTE(E67,"@",REPT(" ",LEN(E67))),LEN(E67)))</f>
        <v>#VALUE!</v>
      </c>
      <c r="H67" t="e">
        <f>TRIM(CLEAN(MID(Updates!D67,FIND("E-mail Address: ",Updates!D67)+16,(FIND("The employee",Updates!D67)-(FIND("E-mail Address: ",Updates!D67)+16)))))</f>
        <v>#VALUE!</v>
      </c>
      <c r="I67" t="e">
        <f>TRIM(CLEAN(MID(Updates!D67,FIND("Account Password: ",Updates!D67)+18,(FIND("NETWORK ACCOUNTS",Updates!D67)-(FIND("Account Password:",Updates!D67)+18)))))</f>
        <v>#VALUE!</v>
      </c>
      <c r="J67" t="e">
        <f>TRIM(CLEAN(MID(Updates!D67,FIND("Password: ",Updates!D67)+10,(FIND("E-mail",Updates!D67)-(FIND("Password:",Updates!D67)+12)))))</f>
        <v>#VALUE!</v>
      </c>
      <c r="K67" t="e">
        <f>TRIM(CLEAN(MID(Updates!D67,FIND("Account to clone: ",Updates!D67)+18,(FIND("Position",Updates!D67)-(FIND("Account to clone: ",Updates!D67)+18)))))</f>
        <v>#VALUE!</v>
      </c>
      <c r="L67" t="e">
        <f>TRIM(CLEAN(MID(Updates!D67,FIND("Clone permissions of another account: ",Updates!D67)+38,(FIND("Email required:",Updates!D67)-(FIND("Clone permissions of another account: ",Updates!D67)+38)))))</f>
        <v>#VALUE!</v>
      </c>
      <c r="M67" t="e">
        <f t="shared" ref="M67:M130" si="17">IF(L67="No","",L67)</f>
        <v>#VALUE!</v>
      </c>
      <c r="N67" t="e">
        <f>TRIM(CLEAN(MID(Updates!D67,FIND("First Name: ",Updates!D67)+12,(FIND("Middle Name: ",Updates!D67)-(FIND("First Name: ",Updates!D67)+12)))))</f>
        <v>#VALUE!</v>
      </c>
      <c r="O67" t="e">
        <f>TRIM(CLEAN(MID(Updates!E67,FIND("Last Name: ",Updates!E67)+11,(FIND("Middle Initial:",Updates!E67)-(FIND("Last Name: ",Updates!E67)+11)))))</f>
        <v>#VALUE!</v>
      </c>
      <c r="P67" t="e">
        <f>TRIM(CLEAN(MID(Updates!D67,FIND("Middle Initial: ",Updates!D67)+16,(FIND("Department: ",Updates!D67)-(FIND("Middle Initial: ",Updates!D67)+16)))))</f>
        <v>#VALUE!</v>
      </c>
      <c r="Q67" t="e">
        <f t="shared" ref="Q67:Q130" si="18">TRIM(LEFT(SUBSTITUTE(Z67," ",REPT(" ",255)),255))</f>
        <v>#VALUE!</v>
      </c>
      <c r="R67" t="e">
        <f t="shared" ref="R67:R130" si="19">SUBSTITUTE(S67, " ", "-", 1)</f>
        <v>#VALUE!</v>
      </c>
      <c r="S67" t="e">
        <f t="shared" ref="S67:S130" si="20">RIGHT(Y67,LEN(Y67)-FIND(" ",Y67))</f>
        <v>#VALUE!</v>
      </c>
      <c r="T67" s="14" t="e">
        <f t="shared" ref="T67:T130" si="21">SUBSTITUTE(R67,".","")</f>
        <v>#VALUE!</v>
      </c>
      <c r="U67" t="e">
        <f t="shared" ref="U67:U130" si="22">IF(LEFT(S67,1)="(",RIGHT(S67,LEN(S67)-FIND(" ",S67)),"")</f>
        <v>#VALUE!</v>
      </c>
      <c r="V67" t="e">
        <f t="shared" ref="V67:V130" si="23">IF(U67="",T67,U67)</f>
        <v>#VALUE!</v>
      </c>
      <c r="W67" s="8" t="e">
        <f>TRIM(CLEAN(MID(Updates!D67,FIND("Branch: ",Updates!D67)+8,(FIND("Division",Updates!D67)-(FIND("Branch: ",Updates!D67)+8)))))</f>
        <v>#VALUE!</v>
      </c>
      <c r="X67" s="8" t="e">
        <f>TRIM(CLEAN(MID(Updates!D67,FIND("Pooled Position: ",Updates!D67)+17,(FIND("Are the",Updates!D67)-(FIND("Pooled Position: ",Updates!D67)+17)))))</f>
        <v>#VALUE!</v>
      </c>
      <c r="Y67" t="e">
        <f>TRIM(CLEAN(MID(Updates!D67,FIND("Employee Name: ",Updates!D67)+15,(FIND("Job Title",Updates!D67)-(FIND("Employee Name: ",Updates!D67)+15)))))</f>
        <v>#VALUE!</v>
      </c>
      <c r="Z67" s="9" t="e">
        <f t="shared" ref="Z67:Z130" si="24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Y67,"á","a"),"â","a"),"à","a"),"é","e"),"è","e"),"ê","e"),"ë","e"),"î","i"),"ï","i"),"ó","o"),"ô","o"),"ù","u"),"û","u"),"À","A"),"Á","A"),"Â","A"),"É","E"),"È","E"),"É","E"),"Ë","E"),"Î","I"),"Ï","I"),"Ó","O"),"Ô","O"),"Ù","U"),"É","E"),"Ë","E")</f>
        <v>#VALUE!</v>
      </c>
      <c r="AA67" t="e">
        <f t="shared" ref="AA67:AA130" si="25">TRIM(CLEAN(IF(ISTEXT(C67)=FALSE,B67,IF(ISTEXT(C67)=TRUE,C67))))</f>
        <v>#VALUE!</v>
      </c>
      <c r="AB67" t="e">
        <f t="shared" ref="AB67:AB130" si="26">TRIM(CLEAN(IF(ISTEXT(H67)=FALSE,E67,IF(ISTEXT(H67)=TRUE,H67))))</f>
        <v>#VALUE!</v>
      </c>
      <c r="AC67" t="e">
        <f t="shared" ref="AC67:AC130" si="27">TRIM(CLEAN(IF(ISTEXT(J67)=FALSE,I67,IF(ISTEXT(J67)=TRUE,J67))))</f>
        <v>#VALUE!</v>
      </c>
      <c r="AD67" t="e">
        <f>TRIM(CLEAN(MID(Updates!D67,FIND("Account to clone: ",Updates!D67)+18,(FIND("Position",Updates!D67)-(FIND("Account to clone: ",Updates!D67)+18)))))</f>
        <v>#VALUE!</v>
      </c>
      <c r="AE67" t="str">
        <f t="shared" ref="AE67:AE130" si="28">TRIM(CLEAN(IF(ISERROR(AD67),"",AD67)))</f>
        <v/>
      </c>
      <c r="AF67" t="str">
        <f t="shared" ref="AF67:AF130" si="29">IF(AE67="","No","Yes")</f>
        <v>No</v>
      </c>
      <c r="AG67" t="e">
        <f>TRIM(CLEAN(MID(Updates!D67,FIND("Home Share (H:\ drive) required: ",Updates!D67)+33,(FIND("Group Share (S:\ drive) required: ",Updates!D67)-(FIND("Home Share (H:\ drive) required: ",Updates!D67)+33)))))</f>
        <v>#VALUE!</v>
      </c>
      <c r="AH67" t="str">
        <f t="shared" ref="AH67:AH130" si="30">IF(ISERROR(AG67),"No",AG67)</f>
        <v>No</v>
      </c>
      <c r="AI67" t="e">
        <f>TRIM(CLEAN(MID(Updates!D67,FIND("S Drive Path: ",Updates!D67)+14,(FIND("Position",Updates!D67)-(FIND("S Drive Path: ",Updates!D67)+14)))))</f>
        <v>#VALUE!</v>
      </c>
      <c r="AJ67" t="e">
        <f>("USR\"&amp;Updates!N67)</f>
        <v>#VALUE!</v>
      </c>
      <c r="AK67" t="e">
        <f>Updates!N67&amp;"$"</f>
        <v>#VALUE!</v>
      </c>
      <c r="AL67" s="11">
        <f t="shared" ref="AL67:AL130" ca="1" si="31">RANDBETWEEN(1,20)</f>
        <v>8</v>
      </c>
      <c r="AM67" s="6" t="str">
        <f ca="1">LOOKUP(AL67,AN2:AN21,AO2:AO21)</f>
        <v>DC1MDB08</v>
      </c>
    </row>
    <row r="68" spans="1:39" ht="12" customHeight="1">
      <c r="A68" s="13" t="e">
        <f>LOOKUP(99^99,--("0"&amp;MID(Updates!N68,MIN(SEARCH({0,1,2,3,4,5,6,7,8,9},Updates!N68&amp;"0123456789")),ROW($A$1:$A$10000))))</f>
        <v>#N/A</v>
      </c>
      <c r="B68" s="6" t="e">
        <f>TRIM(CLEAN(MID(Updates!D68,FIND("Network User Id: ",Updates!D68)+17,(FIND("E-MAIL ACCOUNTS",Updates!D68)-(FIND("Network User Id:",Updates!D68)+17)))))</f>
        <v>#VALUE!</v>
      </c>
      <c r="C68" s="6" t="e">
        <f>TRIM(CLEAN(MID(Updates!D68,FIND("Logon ID: ",Updates!D68)+10,(FIND("Password:",Updates!D68)-(FIND("Logon ID:",Updates!D68)+10)))))</f>
        <v>#VALUE!</v>
      </c>
      <c r="D68" t="e">
        <f>TRIM(CLEAN(MID(Updates!D68,FIND("Primary Address: ",Updates!D68)+17,(FIND("Secondary Address:",Updates!D68)-(FIND("Primary Address: ",Updates!D68)+17)))))</f>
        <v>#VALUE!</v>
      </c>
      <c r="E68" t="e">
        <f>TRIM(CLEAN(MID(Updates!D68,FIND("Secondary Address: ",Updates!D68)+19,(FIND("** PLEASE DO NOT REPLY TO THIS E-MAIL. ",Updates!D68)-(FIND("Secondary Address: ",Updates!D68)+19)))))</f>
        <v>#VALUE!</v>
      </c>
      <c r="F68" t="b">
        <f>IF(COUNT(SEARCH({"transpo.ottawa.on.ca","biblioottawalibrary.ca"},E68)),"@ottawa.ca")</f>
        <v>0</v>
      </c>
      <c r="G68" s="9" t="e">
        <f t="shared" si="16"/>
        <v>#VALUE!</v>
      </c>
      <c r="H68" t="e">
        <f>TRIM(CLEAN(MID(Updates!D68,FIND("E-mail Address: ",Updates!D68)+16,(FIND("The employee",Updates!D68)-(FIND("E-mail Address: ",Updates!D68)+16)))))</f>
        <v>#VALUE!</v>
      </c>
      <c r="I68" t="e">
        <f>TRIM(CLEAN(MID(Updates!D68,FIND("Account Password: ",Updates!D68)+18,(FIND("NETWORK ACCOUNTS",Updates!D68)-(FIND("Account Password:",Updates!D68)+18)))))</f>
        <v>#VALUE!</v>
      </c>
      <c r="J68" t="e">
        <f>TRIM(CLEAN(MID(Updates!D68,FIND("Password: ",Updates!D68)+10,(FIND("E-mail",Updates!D68)-(FIND("Password:",Updates!D68)+12)))))</f>
        <v>#VALUE!</v>
      </c>
      <c r="K68" t="e">
        <f>TRIM(CLEAN(MID(Updates!D68,FIND("Account to clone: ",Updates!D68)+18,(FIND("Position",Updates!D68)-(FIND("Account to clone: ",Updates!D68)+18)))))</f>
        <v>#VALUE!</v>
      </c>
      <c r="L68" t="e">
        <f>TRIM(CLEAN(MID(Updates!D68,FIND("Clone permissions of another account: ",Updates!D68)+38,(FIND("Email required:",Updates!D68)-(FIND("Clone permissions of another account: ",Updates!D68)+38)))))</f>
        <v>#VALUE!</v>
      </c>
      <c r="M68" t="e">
        <f t="shared" si="17"/>
        <v>#VALUE!</v>
      </c>
      <c r="N68" t="e">
        <f>TRIM(CLEAN(MID(Updates!D68,FIND("First Name: ",Updates!D68)+12,(FIND("Middle Name: ",Updates!D68)-(FIND("First Name: ",Updates!D68)+12)))))</f>
        <v>#VALUE!</v>
      </c>
      <c r="O68" t="e">
        <f>TRIM(CLEAN(MID(Updates!E68,FIND("Last Name: ",Updates!E68)+11,(FIND("Middle Initial:",Updates!E68)-(FIND("Last Name: ",Updates!E68)+11)))))</f>
        <v>#VALUE!</v>
      </c>
      <c r="P68" t="e">
        <f>TRIM(CLEAN(MID(Updates!D68,FIND("Middle Initial: ",Updates!D68)+16,(FIND("Department: ",Updates!D68)-(FIND("Middle Initial: ",Updates!D68)+16)))))</f>
        <v>#VALUE!</v>
      </c>
      <c r="Q68" t="e">
        <f t="shared" si="18"/>
        <v>#VALUE!</v>
      </c>
      <c r="R68" t="e">
        <f t="shared" si="19"/>
        <v>#VALUE!</v>
      </c>
      <c r="S68" t="e">
        <f t="shared" si="20"/>
        <v>#VALUE!</v>
      </c>
      <c r="T68" s="14" t="e">
        <f t="shared" si="21"/>
        <v>#VALUE!</v>
      </c>
      <c r="U68" t="e">
        <f t="shared" si="22"/>
        <v>#VALUE!</v>
      </c>
      <c r="V68" t="e">
        <f t="shared" si="23"/>
        <v>#VALUE!</v>
      </c>
      <c r="W68" s="8" t="e">
        <f>TRIM(CLEAN(MID(Updates!D68,FIND("Branch: ",Updates!D68)+8,(FIND("Division",Updates!D68)-(FIND("Branch: ",Updates!D68)+8)))))</f>
        <v>#VALUE!</v>
      </c>
      <c r="X68" s="8" t="e">
        <f>TRIM(CLEAN(MID(Updates!D68,FIND("Pooled Position: ",Updates!D68)+17,(FIND("Are the",Updates!D68)-(FIND("Pooled Position: ",Updates!D68)+17)))))</f>
        <v>#VALUE!</v>
      </c>
      <c r="Y68" t="e">
        <f>TRIM(CLEAN(MID(Updates!D68,FIND("Employee Name: ",Updates!D68)+15,(FIND("Job Title",Updates!D68)-(FIND("Employee Name: ",Updates!D68)+15)))))</f>
        <v>#VALUE!</v>
      </c>
      <c r="Z68" s="9" t="e">
        <f t="shared" si="24"/>
        <v>#VALUE!</v>
      </c>
      <c r="AA68" t="e">
        <f t="shared" si="25"/>
        <v>#VALUE!</v>
      </c>
      <c r="AB68" t="e">
        <f t="shared" si="26"/>
        <v>#VALUE!</v>
      </c>
      <c r="AC68" t="e">
        <f t="shared" si="27"/>
        <v>#VALUE!</v>
      </c>
      <c r="AD68" t="e">
        <f>TRIM(CLEAN(MID(Updates!D68,FIND("Account to clone: ",Updates!D68)+18,(FIND("Position",Updates!D68)-(FIND("Account to clone: ",Updates!D68)+18)))))</f>
        <v>#VALUE!</v>
      </c>
      <c r="AE68" t="str">
        <f t="shared" si="28"/>
        <v/>
      </c>
      <c r="AF68" t="str">
        <f t="shared" si="29"/>
        <v>No</v>
      </c>
      <c r="AG68" t="e">
        <f>TRIM(CLEAN(MID(Updates!D68,FIND("Home Share (H:\ drive) required: ",Updates!D68)+33,(FIND("Group Share (S:\ drive) required: ",Updates!D68)-(FIND("Home Share (H:\ drive) required: ",Updates!D68)+33)))))</f>
        <v>#VALUE!</v>
      </c>
      <c r="AH68" t="str">
        <f t="shared" si="30"/>
        <v>No</v>
      </c>
      <c r="AI68" t="e">
        <f>TRIM(CLEAN(MID(Updates!D68,FIND("S Drive Path: ",Updates!D68)+14,(FIND("Position",Updates!D68)-(FIND("S Drive Path: ",Updates!D68)+14)))))</f>
        <v>#VALUE!</v>
      </c>
      <c r="AJ68" t="e">
        <f>("USR\"&amp;Updates!N68)</f>
        <v>#VALUE!</v>
      </c>
      <c r="AK68" t="e">
        <f>Updates!N68&amp;"$"</f>
        <v>#VALUE!</v>
      </c>
      <c r="AL68" s="11">
        <f t="shared" ca="1" si="31"/>
        <v>11</v>
      </c>
      <c r="AM68" s="6" t="str">
        <f ca="1">LOOKUP(AL68,AN2:AN21,AO2:AO21)</f>
        <v>DC4MDB01</v>
      </c>
    </row>
    <row r="69" spans="1:39" ht="12" customHeight="1">
      <c r="A69" s="13" t="e">
        <f>LOOKUP(99^99,--("0"&amp;MID(Updates!N69,MIN(SEARCH({0,1,2,3,4,5,6,7,8,9},Updates!N69&amp;"0123456789")),ROW($A$1:$A$10000))))</f>
        <v>#N/A</v>
      </c>
      <c r="B69" s="6" t="e">
        <f>TRIM(CLEAN(MID(Updates!D69,FIND("Network User Id: ",Updates!D69)+17,(FIND("E-MAIL ACCOUNTS",Updates!D69)-(FIND("Network User Id:",Updates!D69)+17)))))</f>
        <v>#VALUE!</v>
      </c>
      <c r="C69" s="6" t="e">
        <f>TRIM(CLEAN(MID(Updates!D69,FIND("Logon ID: ",Updates!D69)+10,(FIND("Password:",Updates!D69)-(FIND("Logon ID:",Updates!D69)+10)))))</f>
        <v>#VALUE!</v>
      </c>
      <c r="D69" t="e">
        <f>TRIM(CLEAN(MID(Updates!D69,FIND("Primary Address: ",Updates!D69)+17,(FIND("Secondary Address:",Updates!D69)-(FIND("Primary Address: ",Updates!D69)+17)))))</f>
        <v>#VALUE!</v>
      </c>
      <c r="E69" t="e">
        <f>TRIM(CLEAN(MID(Updates!D69,FIND("Secondary Address: ",Updates!D69)+19,(FIND("** PLEASE DO NOT REPLY TO THIS E-MAIL. ",Updates!D69)-(FIND("Secondary Address: ",Updates!D69)+19)))))</f>
        <v>#VALUE!</v>
      </c>
      <c r="F69" t="b">
        <f>IF(COUNT(SEARCH({"transpo.ottawa.on.ca","biblioottawalibrary.ca"},E69)),"@ottawa.ca")</f>
        <v>0</v>
      </c>
      <c r="G69" s="9" t="e">
        <f t="shared" si="16"/>
        <v>#VALUE!</v>
      </c>
      <c r="H69" t="e">
        <f>TRIM(CLEAN(MID(Updates!D69,FIND("E-mail Address: ",Updates!D69)+16,(FIND("The employee",Updates!D69)-(FIND("E-mail Address: ",Updates!D69)+16)))))</f>
        <v>#VALUE!</v>
      </c>
      <c r="I69" t="e">
        <f>TRIM(CLEAN(MID(Updates!D69,FIND("Account Password: ",Updates!D69)+18,(FIND("NETWORK ACCOUNTS",Updates!D69)-(FIND("Account Password:",Updates!D69)+18)))))</f>
        <v>#VALUE!</v>
      </c>
      <c r="J69" t="e">
        <f>TRIM(CLEAN(MID(Updates!D69,FIND("Password: ",Updates!D69)+10,(FIND("E-mail",Updates!D69)-(FIND("Password:",Updates!D69)+12)))))</f>
        <v>#VALUE!</v>
      </c>
      <c r="K69" t="e">
        <f>TRIM(CLEAN(MID(Updates!D69,FIND("Account to clone: ",Updates!D69)+18,(FIND("Position",Updates!D69)-(FIND("Account to clone: ",Updates!D69)+18)))))</f>
        <v>#VALUE!</v>
      </c>
      <c r="L69" t="e">
        <f>TRIM(CLEAN(MID(Updates!D69,FIND("Clone permissions of another account: ",Updates!D69)+38,(FIND("Email required:",Updates!D69)-(FIND("Clone permissions of another account: ",Updates!D69)+38)))))</f>
        <v>#VALUE!</v>
      </c>
      <c r="M69" t="e">
        <f t="shared" si="17"/>
        <v>#VALUE!</v>
      </c>
      <c r="N69" t="e">
        <f>TRIM(CLEAN(MID(Updates!D69,FIND("First Name: ",Updates!D69)+12,(FIND("Middle Name: ",Updates!D69)-(FIND("First Name: ",Updates!D69)+12)))))</f>
        <v>#VALUE!</v>
      </c>
      <c r="O69" t="e">
        <f>TRIM(CLEAN(MID(Updates!E69,FIND("Last Name: ",Updates!E69)+11,(FIND("Middle Initial:",Updates!E69)-(FIND("Last Name: ",Updates!E69)+11)))))</f>
        <v>#VALUE!</v>
      </c>
      <c r="P69" t="e">
        <f>TRIM(CLEAN(MID(Updates!D69,FIND("Middle Initial: ",Updates!D69)+16,(FIND("Department: ",Updates!D69)-(FIND("Middle Initial: ",Updates!D69)+16)))))</f>
        <v>#VALUE!</v>
      </c>
      <c r="Q69" t="e">
        <f t="shared" si="18"/>
        <v>#VALUE!</v>
      </c>
      <c r="R69" t="e">
        <f t="shared" si="19"/>
        <v>#VALUE!</v>
      </c>
      <c r="S69" t="e">
        <f t="shared" si="20"/>
        <v>#VALUE!</v>
      </c>
      <c r="T69" s="14" t="e">
        <f t="shared" si="21"/>
        <v>#VALUE!</v>
      </c>
      <c r="U69" t="e">
        <f t="shared" si="22"/>
        <v>#VALUE!</v>
      </c>
      <c r="V69" t="e">
        <f t="shared" si="23"/>
        <v>#VALUE!</v>
      </c>
      <c r="W69" s="8" t="e">
        <f>TRIM(CLEAN(MID(Updates!D69,FIND("Branch: ",Updates!D69)+8,(FIND("Division",Updates!D69)-(FIND("Branch: ",Updates!D69)+8)))))</f>
        <v>#VALUE!</v>
      </c>
      <c r="X69" s="8" t="e">
        <f>TRIM(CLEAN(MID(Updates!D69,FIND("Pooled Position: ",Updates!D69)+17,(FIND("Are the",Updates!D69)-(FIND("Pooled Position: ",Updates!D69)+17)))))</f>
        <v>#VALUE!</v>
      </c>
      <c r="Y69" t="e">
        <f>TRIM(CLEAN(MID(Updates!D69,FIND("Employee Name: ",Updates!D69)+15,(FIND("Job Title",Updates!D69)-(FIND("Employee Name: ",Updates!D69)+15)))))</f>
        <v>#VALUE!</v>
      </c>
      <c r="Z69" s="9" t="e">
        <f t="shared" si="24"/>
        <v>#VALUE!</v>
      </c>
      <c r="AA69" t="e">
        <f t="shared" si="25"/>
        <v>#VALUE!</v>
      </c>
      <c r="AB69" t="e">
        <f t="shared" si="26"/>
        <v>#VALUE!</v>
      </c>
      <c r="AC69" t="e">
        <f t="shared" si="27"/>
        <v>#VALUE!</v>
      </c>
      <c r="AD69" t="e">
        <f>TRIM(CLEAN(MID(Updates!D69,FIND("Account to clone: ",Updates!D69)+18,(FIND("Position",Updates!D69)-(FIND("Account to clone: ",Updates!D69)+18)))))</f>
        <v>#VALUE!</v>
      </c>
      <c r="AE69" t="str">
        <f t="shared" si="28"/>
        <v/>
      </c>
      <c r="AF69" t="str">
        <f t="shared" si="29"/>
        <v>No</v>
      </c>
      <c r="AG69" t="e">
        <f>TRIM(CLEAN(MID(Updates!D69,FIND("Home Share (H:\ drive) required: ",Updates!D69)+33,(FIND("Group Share (S:\ drive) required: ",Updates!D69)-(FIND("Home Share (H:\ drive) required: ",Updates!D69)+33)))))</f>
        <v>#VALUE!</v>
      </c>
      <c r="AH69" t="str">
        <f t="shared" si="30"/>
        <v>No</v>
      </c>
      <c r="AI69" t="e">
        <f>TRIM(CLEAN(MID(Updates!D69,FIND("S Drive Path: ",Updates!D69)+14,(FIND("Position",Updates!D69)-(FIND("S Drive Path: ",Updates!D69)+14)))))</f>
        <v>#VALUE!</v>
      </c>
      <c r="AJ69" t="e">
        <f>("USR\"&amp;Updates!N69)</f>
        <v>#VALUE!</v>
      </c>
      <c r="AK69" t="e">
        <f>Updates!N69&amp;"$"</f>
        <v>#VALUE!</v>
      </c>
      <c r="AL69" s="11">
        <f t="shared" ca="1" si="31"/>
        <v>18</v>
      </c>
      <c r="AM69" s="6" t="str">
        <f ca="1">LOOKUP(AL69,AN2:AN21,AO2:AO21)</f>
        <v>DC4MDB08</v>
      </c>
    </row>
    <row r="70" spans="1:39" ht="12" customHeight="1">
      <c r="A70" s="13" t="e">
        <f>LOOKUP(99^99,--("0"&amp;MID(Updates!N70,MIN(SEARCH({0,1,2,3,4,5,6,7,8,9},Updates!N70&amp;"0123456789")),ROW($A$1:$A$10000))))</f>
        <v>#N/A</v>
      </c>
      <c r="B70" s="6" t="e">
        <f>TRIM(CLEAN(MID(Updates!D70,FIND("Network User Id: ",Updates!D70)+17,(FIND("E-MAIL ACCOUNTS",Updates!D70)-(FIND("Network User Id:",Updates!D70)+17)))))</f>
        <v>#VALUE!</v>
      </c>
      <c r="C70" s="6" t="e">
        <f>TRIM(CLEAN(MID(Updates!D70,FIND("Logon ID: ",Updates!D70)+10,(FIND("Password:",Updates!D70)-(FIND("Logon ID:",Updates!D70)+10)))))</f>
        <v>#VALUE!</v>
      </c>
      <c r="D70" t="e">
        <f>TRIM(CLEAN(MID(Updates!D70,FIND("Primary Address: ",Updates!D70)+17,(FIND("Secondary Address:",Updates!D70)-(FIND("Primary Address: ",Updates!D70)+17)))))</f>
        <v>#VALUE!</v>
      </c>
      <c r="E70" t="e">
        <f>TRIM(CLEAN(MID(Updates!D70,FIND("Secondary Address: ",Updates!D70)+19,(FIND("** PLEASE DO NOT REPLY TO THIS E-MAIL. ",Updates!D70)-(FIND("Secondary Address: ",Updates!D70)+19)))))</f>
        <v>#VALUE!</v>
      </c>
      <c r="F70" t="b">
        <f>IF(COUNT(SEARCH({"transpo.ottawa.on.ca","biblioottawalibrary.ca"},E70)),"@ottawa.ca")</f>
        <v>0</v>
      </c>
      <c r="G70" s="9" t="e">
        <f t="shared" si="16"/>
        <v>#VALUE!</v>
      </c>
      <c r="H70" t="e">
        <f>TRIM(CLEAN(MID(Updates!D70,FIND("E-mail Address: ",Updates!D70)+16,(FIND("The employee",Updates!D70)-(FIND("E-mail Address: ",Updates!D70)+16)))))</f>
        <v>#VALUE!</v>
      </c>
      <c r="I70" t="e">
        <f>TRIM(CLEAN(MID(Updates!D70,FIND("Account Password: ",Updates!D70)+18,(FIND("NETWORK ACCOUNTS",Updates!D70)-(FIND("Account Password:",Updates!D70)+18)))))</f>
        <v>#VALUE!</v>
      </c>
      <c r="J70" t="e">
        <f>TRIM(CLEAN(MID(Updates!D70,FIND("Password: ",Updates!D70)+10,(FIND("E-mail",Updates!D70)-(FIND("Password:",Updates!D70)+12)))))</f>
        <v>#VALUE!</v>
      </c>
      <c r="K70" t="e">
        <f>TRIM(CLEAN(MID(Updates!D70,FIND("Account to clone: ",Updates!D70)+18,(FIND("Position",Updates!D70)-(FIND("Account to clone: ",Updates!D70)+18)))))</f>
        <v>#VALUE!</v>
      </c>
      <c r="L70" t="e">
        <f>TRIM(CLEAN(MID(Updates!D70,FIND("Clone permissions of another account: ",Updates!D70)+38,(FIND("Email required:",Updates!D70)-(FIND("Clone permissions of another account: ",Updates!D70)+38)))))</f>
        <v>#VALUE!</v>
      </c>
      <c r="M70" t="e">
        <f t="shared" si="17"/>
        <v>#VALUE!</v>
      </c>
      <c r="N70" t="e">
        <f>TRIM(CLEAN(MID(Updates!D70,FIND("First Name: ",Updates!D70)+12,(FIND("Middle Name: ",Updates!D70)-(FIND("First Name: ",Updates!D70)+12)))))</f>
        <v>#VALUE!</v>
      </c>
      <c r="O70" t="e">
        <f>TRIM(CLEAN(MID(Updates!E70,FIND("Last Name: ",Updates!E70)+11,(FIND("Middle Initial:",Updates!E70)-(FIND("Last Name: ",Updates!E70)+11)))))</f>
        <v>#VALUE!</v>
      </c>
      <c r="P70" t="e">
        <f>TRIM(CLEAN(MID(Updates!D70,FIND("Middle Initial: ",Updates!D70)+16,(FIND("Department: ",Updates!D70)-(FIND("Middle Initial: ",Updates!D70)+16)))))</f>
        <v>#VALUE!</v>
      </c>
      <c r="Q70" t="e">
        <f t="shared" si="18"/>
        <v>#VALUE!</v>
      </c>
      <c r="R70" t="e">
        <f t="shared" si="19"/>
        <v>#VALUE!</v>
      </c>
      <c r="S70" t="e">
        <f t="shared" si="20"/>
        <v>#VALUE!</v>
      </c>
      <c r="T70" s="14" t="e">
        <f t="shared" si="21"/>
        <v>#VALUE!</v>
      </c>
      <c r="U70" t="e">
        <f t="shared" si="22"/>
        <v>#VALUE!</v>
      </c>
      <c r="V70" t="e">
        <f t="shared" si="23"/>
        <v>#VALUE!</v>
      </c>
      <c r="W70" s="8" t="e">
        <f>TRIM(CLEAN(MID(Updates!D70,FIND("Branch: ",Updates!D70)+8,(FIND("Division",Updates!D70)-(FIND("Branch: ",Updates!D70)+8)))))</f>
        <v>#VALUE!</v>
      </c>
      <c r="X70" s="8" t="e">
        <f>TRIM(CLEAN(MID(Updates!D70,FIND("Pooled Position: ",Updates!D70)+17,(FIND("Are the",Updates!D70)-(FIND("Pooled Position: ",Updates!D70)+17)))))</f>
        <v>#VALUE!</v>
      </c>
      <c r="Y70" t="e">
        <f>TRIM(CLEAN(MID(Updates!D70,FIND("Employee Name: ",Updates!D70)+15,(FIND("Job Title",Updates!D70)-(FIND("Employee Name: ",Updates!D70)+15)))))</f>
        <v>#VALUE!</v>
      </c>
      <c r="Z70" s="9" t="e">
        <f t="shared" si="24"/>
        <v>#VALUE!</v>
      </c>
      <c r="AA70" t="e">
        <f t="shared" si="25"/>
        <v>#VALUE!</v>
      </c>
      <c r="AB70" t="e">
        <f t="shared" si="26"/>
        <v>#VALUE!</v>
      </c>
      <c r="AC70" t="e">
        <f t="shared" si="27"/>
        <v>#VALUE!</v>
      </c>
      <c r="AD70" t="e">
        <f>TRIM(CLEAN(MID(Updates!D70,FIND("Account to clone: ",Updates!D70)+18,(FIND("Position",Updates!D70)-(FIND("Account to clone: ",Updates!D70)+18)))))</f>
        <v>#VALUE!</v>
      </c>
      <c r="AE70" t="str">
        <f t="shared" si="28"/>
        <v/>
      </c>
      <c r="AF70" t="str">
        <f t="shared" si="29"/>
        <v>No</v>
      </c>
      <c r="AG70" t="e">
        <f>TRIM(CLEAN(MID(Updates!D70,FIND("Home Share (H:\ drive) required: ",Updates!D70)+33,(FIND("Group Share (S:\ drive) required: ",Updates!D70)-(FIND("Home Share (H:\ drive) required: ",Updates!D70)+33)))))</f>
        <v>#VALUE!</v>
      </c>
      <c r="AH70" t="str">
        <f t="shared" si="30"/>
        <v>No</v>
      </c>
      <c r="AI70" t="e">
        <f>TRIM(CLEAN(MID(Updates!D70,FIND("S Drive Path: ",Updates!D70)+14,(FIND("Position",Updates!D70)-(FIND("S Drive Path: ",Updates!D70)+14)))))</f>
        <v>#VALUE!</v>
      </c>
      <c r="AJ70" t="e">
        <f>("USR\"&amp;Updates!N70)</f>
        <v>#VALUE!</v>
      </c>
      <c r="AK70" t="e">
        <f>Updates!N70&amp;"$"</f>
        <v>#VALUE!</v>
      </c>
      <c r="AL70" s="11">
        <f t="shared" ca="1" si="31"/>
        <v>3</v>
      </c>
      <c r="AM70" s="6" t="str">
        <f ca="1">LOOKUP(AL70,AN2:AN21,AO2:AO21)</f>
        <v>DC1MDB03</v>
      </c>
    </row>
    <row r="71" spans="1:39" ht="12" customHeight="1">
      <c r="A71" s="13" t="e">
        <f>LOOKUP(99^99,--("0"&amp;MID(Updates!N71,MIN(SEARCH({0,1,2,3,4,5,6,7,8,9},Updates!N71&amp;"0123456789")),ROW($A$1:$A$10000))))</f>
        <v>#N/A</v>
      </c>
      <c r="B71" s="6" t="e">
        <f>TRIM(CLEAN(MID(Updates!D71,FIND("Network User Id: ",Updates!D71)+17,(FIND("E-MAIL ACCOUNTS",Updates!D71)-(FIND("Network User Id:",Updates!D71)+17)))))</f>
        <v>#VALUE!</v>
      </c>
      <c r="C71" s="6" t="e">
        <f>TRIM(CLEAN(MID(Updates!D71,FIND("Logon ID: ",Updates!D71)+10,(FIND("Password:",Updates!D71)-(FIND("Logon ID:",Updates!D71)+10)))))</f>
        <v>#VALUE!</v>
      </c>
      <c r="D71" t="e">
        <f>TRIM(CLEAN(MID(Updates!D71,FIND("Primary Address: ",Updates!D71)+17,(FIND("Secondary Address:",Updates!D71)-(FIND("Primary Address: ",Updates!D71)+17)))))</f>
        <v>#VALUE!</v>
      </c>
      <c r="E71" t="e">
        <f>TRIM(CLEAN(MID(Updates!D71,FIND("Secondary Address: ",Updates!D71)+19,(FIND("** PLEASE DO NOT REPLY TO THIS E-MAIL. ",Updates!D71)-(FIND("Secondary Address: ",Updates!D71)+19)))))</f>
        <v>#VALUE!</v>
      </c>
      <c r="F71" t="b">
        <f>IF(COUNT(SEARCH({"transpo.ottawa.on.ca","biblioottawalibrary.ca"},E71)),"@ottawa.ca")</f>
        <v>0</v>
      </c>
      <c r="G71" s="9" t="e">
        <f t="shared" si="16"/>
        <v>#VALUE!</v>
      </c>
      <c r="H71" t="e">
        <f>TRIM(CLEAN(MID(Updates!D71,FIND("E-mail Address: ",Updates!D71)+16,(FIND("The employee",Updates!D71)-(FIND("E-mail Address: ",Updates!D71)+16)))))</f>
        <v>#VALUE!</v>
      </c>
      <c r="I71" t="e">
        <f>TRIM(CLEAN(MID(Updates!D71,FIND("Account Password: ",Updates!D71)+18,(FIND("NETWORK ACCOUNTS",Updates!D71)-(FIND("Account Password:",Updates!D71)+18)))))</f>
        <v>#VALUE!</v>
      </c>
      <c r="J71" t="e">
        <f>TRIM(CLEAN(MID(Updates!D71,FIND("Password: ",Updates!D71)+10,(FIND("E-mail",Updates!D71)-(FIND("Password:",Updates!D71)+12)))))</f>
        <v>#VALUE!</v>
      </c>
      <c r="K71" t="e">
        <f>TRIM(CLEAN(MID(Updates!D71,FIND("Account to clone: ",Updates!D71)+18,(FIND("Position",Updates!D71)-(FIND("Account to clone: ",Updates!D71)+18)))))</f>
        <v>#VALUE!</v>
      </c>
      <c r="L71" t="e">
        <f>TRIM(CLEAN(MID(Updates!D71,FIND("Clone permissions of another account: ",Updates!D71)+38,(FIND("Email required:",Updates!D71)-(FIND("Clone permissions of another account: ",Updates!D71)+38)))))</f>
        <v>#VALUE!</v>
      </c>
      <c r="M71" t="e">
        <f t="shared" si="17"/>
        <v>#VALUE!</v>
      </c>
      <c r="N71" t="e">
        <f>TRIM(CLEAN(MID(Updates!D71,FIND("First Name: ",Updates!D71)+12,(FIND("Middle Name: ",Updates!D71)-(FIND("First Name: ",Updates!D71)+12)))))</f>
        <v>#VALUE!</v>
      </c>
      <c r="O71" t="e">
        <f>TRIM(CLEAN(MID(Updates!E71,FIND("Last Name: ",Updates!E71)+11,(FIND("Middle Initial:",Updates!E71)-(FIND("Last Name: ",Updates!E71)+11)))))</f>
        <v>#VALUE!</v>
      </c>
      <c r="P71" t="e">
        <f>TRIM(CLEAN(MID(Updates!D71,FIND("Middle Initial: ",Updates!D71)+16,(FIND("Department: ",Updates!D71)-(FIND("Middle Initial: ",Updates!D71)+16)))))</f>
        <v>#VALUE!</v>
      </c>
      <c r="Q71" t="e">
        <f t="shared" si="18"/>
        <v>#VALUE!</v>
      </c>
      <c r="R71" t="e">
        <f t="shared" si="19"/>
        <v>#VALUE!</v>
      </c>
      <c r="S71" t="e">
        <f t="shared" si="20"/>
        <v>#VALUE!</v>
      </c>
      <c r="T71" s="14" t="e">
        <f t="shared" si="21"/>
        <v>#VALUE!</v>
      </c>
      <c r="U71" t="e">
        <f t="shared" si="22"/>
        <v>#VALUE!</v>
      </c>
      <c r="V71" t="e">
        <f t="shared" si="23"/>
        <v>#VALUE!</v>
      </c>
      <c r="W71" s="8" t="e">
        <f>TRIM(CLEAN(MID(Updates!D71,FIND("Branch: ",Updates!D71)+8,(FIND("Division",Updates!D71)-(FIND("Branch: ",Updates!D71)+8)))))</f>
        <v>#VALUE!</v>
      </c>
      <c r="X71" s="8" t="e">
        <f>TRIM(CLEAN(MID(Updates!D71,FIND("Pooled Position: ",Updates!D71)+17,(FIND("Are the",Updates!D71)-(FIND("Pooled Position: ",Updates!D71)+17)))))</f>
        <v>#VALUE!</v>
      </c>
      <c r="Y71" t="e">
        <f>TRIM(CLEAN(MID(Updates!D71,FIND("Employee Name: ",Updates!D71)+15,(FIND("Job Title",Updates!D71)-(FIND("Employee Name: ",Updates!D71)+15)))))</f>
        <v>#VALUE!</v>
      </c>
      <c r="Z71" s="9" t="e">
        <f t="shared" si="24"/>
        <v>#VALUE!</v>
      </c>
      <c r="AA71" t="e">
        <f t="shared" si="25"/>
        <v>#VALUE!</v>
      </c>
      <c r="AB71" t="e">
        <f t="shared" si="26"/>
        <v>#VALUE!</v>
      </c>
      <c r="AC71" t="e">
        <f t="shared" si="27"/>
        <v>#VALUE!</v>
      </c>
      <c r="AD71" t="e">
        <f>TRIM(CLEAN(MID(Updates!D71,FIND("Account to clone: ",Updates!D71)+18,(FIND("Position",Updates!D71)-(FIND("Account to clone: ",Updates!D71)+18)))))</f>
        <v>#VALUE!</v>
      </c>
      <c r="AE71" t="str">
        <f t="shared" si="28"/>
        <v/>
      </c>
      <c r="AF71" t="str">
        <f t="shared" si="29"/>
        <v>No</v>
      </c>
      <c r="AG71" t="e">
        <f>TRIM(CLEAN(MID(Updates!D71,FIND("Home Share (H:\ drive) required: ",Updates!D71)+33,(FIND("Group Share (S:\ drive) required: ",Updates!D71)-(FIND("Home Share (H:\ drive) required: ",Updates!D71)+33)))))</f>
        <v>#VALUE!</v>
      </c>
      <c r="AH71" t="str">
        <f t="shared" si="30"/>
        <v>No</v>
      </c>
      <c r="AI71" t="e">
        <f>TRIM(CLEAN(MID(Updates!D71,FIND("S Drive Path: ",Updates!D71)+14,(FIND("Position",Updates!D71)-(FIND("S Drive Path: ",Updates!D71)+14)))))</f>
        <v>#VALUE!</v>
      </c>
      <c r="AJ71" t="e">
        <f>("USR\"&amp;Updates!N71)</f>
        <v>#VALUE!</v>
      </c>
      <c r="AK71" t="e">
        <f>Updates!N71&amp;"$"</f>
        <v>#VALUE!</v>
      </c>
      <c r="AL71" s="11">
        <f t="shared" ca="1" si="31"/>
        <v>3</v>
      </c>
      <c r="AM71" s="6" t="str">
        <f ca="1">LOOKUP(AL71,AN2:AN21,AO2:AO21)</f>
        <v>DC1MDB03</v>
      </c>
    </row>
    <row r="72" spans="1:39" ht="12" customHeight="1">
      <c r="A72" s="13" t="e">
        <f>LOOKUP(99^99,--("0"&amp;MID(Updates!N72,MIN(SEARCH({0,1,2,3,4,5,6,7,8,9},Updates!N72&amp;"0123456789")),ROW($A$1:$A$10000))))</f>
        <v>#N/A</v>
      </c>
      <c r="B72" s="6" t="e">
        <f>TRIM(CLEAN(MID(Updates!D72,FIND("Network User Id: ",Updates!D72)+17,(FIND("E-MAIL ACCOUNTS",Updates!D72)-(FIND("Network User Id:",Updates!D72)+17)))))</f>
        <v>#VALUE!</v>
      </c>
      <c r="C72" s="6" t="e">
        <f>TRIM(CLEAN(MID(Updates!D72,FIND("Logon ID: ",Updates!D72)+10,(FIND("Password:",Updates!D72)-(FIND("Logon ID:",Updates!D72)+10)))))</f>
        <v>#VALUE!</v>
      </c>
      <c r="D72" t="e">
        <f>TRIM(CLEAN(MID(Updates!D72,FIND("Primary Address: ",Updates!D72)+17,(FIND("Secondary Address:",Updates!D72)-(FIND("Primary Address: ",Updates!D72)+17)))))</f>
        <v>#VALUE!</v>
      </c>
      <c r="E72" t="e">
        <f>TRIM(CLEAN(MID(Updates!D72,FIND("Secondary Address: ",Updates!D72)+19,(FIND("** PLEASE DO NOT REPLY TO THIS E-MAIL. ",Updates!D72)-(FIND("Secondary Address: ",Updates!D72)+19)))))</f>
        <v>#VALUE!</v>
      </c>
      <c r="F72" t="b">
        <f>IF(COUNT(SEARCH({"transpo.ottawa.on.ca","biblioottawalibrary.ca"},E72)),"@ottawa.ca")</f>
        <v>0</v>
      </c>
      <c r="G72" s="9" t="e">
        <f t="shared" si="16"/>
        <v>#VALUE!</v>
      </c>
      <c r="H72" t="e">
        <f>TRIM(CLEAN(MID(Updates!D72,FIND("E-mail Address: ",Updates!D72)+16,(FIND("The employee",Updates!D72)-(FIND("E-mail Address: ",Updates!D72)+16)))))</f>
        <v>#VALUE!</v>
      </c>
      <c r="I72" t="e">
        <f>TRIM(CLEAN(MID(Updates!D72,FIND("Account Password: ",Updates!D72)+18,(FIND("NETWORK ACCOUNTS",Updates!D72)-(FIND("Account Password:",Updates!D72)+18)))))</f>
        <v>#VALUE!</v>
      </c>
      <c r="J72" t="e">
        <f>TRIM(CLEAN(MID(Updates!D72,FIND("Password: ",Updates!D72)+10,(FIND("E-mail",Updates!D72)-(FIND("Password:",Updates!D72)+12)))))</f>
        <v>#VALUE!</v>
      </c>
      <c r="K72" t="e">
        <f>TRIM(CLEAN(MID(Updates!D72,FIND("Account to clone: ",Updates!D72)+18,(FIND("Position",Updates!D72)-(FIND("Account to clone: ",Updates!D72)+18)))))</f>
        <v>#VALUE!</v>
      </c>
      <c r="L72" t="e">
        <f>TRIM(CLEAN(MID(Updates!D72,FIND("Clone permissions of another account: ",Updates!D72)+38,(FIND("Email required:",Updates!D72)-(FIND("Clone permissions of another account: ",Updates!D72)+38)))))</f>
        <v>#VALUE!</v>
      </c>
      <c r="M72" t="e">
        <f t="shared" si="17"/>
        <v>#VALUE!</v>
      </c>
      <c r="N72" t="e">
        <f>TRIM(CLEAN(MID(Updates!D72,FIND("First Name: ",Updates!D72)+12,(FIND("Middle Name: ",Updates!D72)-(FIND("First Name: ",Updates!D72)+12)))))</f>
        <v>#VALUE!</v>
      </c>
      <c r="O72" t="e">
        <f>TRIM(CLEAN(MID(Updates!E72,FIND("Last Name: ",Updates!E72)+11,(FIND("Middle Initial:",Updates!E72)-(FIND("Last Name: ",Updates!E72)+11)))))</f>
        <v>#VALUE!</v>
      </c>
      <c r="P72" t="e">
        <f>TRIM(CLEAN(MID(Updates!D72,FIND("Middle Initial: ",Updates!D72)+16,(FIND("Department: ",Updates!D72)-(FIND("Middle Initial: ",Updates!D72)+16)))))</f>
        <v>#VALUE!</v>
      </c>
      <c r="Q72" t="e">
        <f t="shared" si="18"/>
        <v>#VALUE!</v>
      </c>
      <c r="R72" t="e">
        <f t="shared" si="19"/>
        <v>#VALUE!</v>
      </c>
      <c r="S72" t="e">
        <f t="shared" si="20"/>
        <v>#VALUE!</v>
      </c>
      <c r="T72" s="14" t="e">
        <f t="shared" si="21"/>
        <v>#VALUE!</v>
      </c>
      <c r="U72" t="e">
        <f t="shared" si="22"/>
        <v>#VALUE!</v>
      </c>
      <c r="V72" t="e">
        <f t="shared" si="23"/>
        <v>#VALUE!</v>
      </c>
      <c r="W72" s="8" t="e">
        <f>TRIM(CLEAN(MID(Updates!D72,FIND("Branch: ",Updates!D72)+8,(FIND("Division",Updates!D72)-(FIND("Branch: ",Updates!D72)+8)))))</f>
        <v>#VALUE!</v>
      </c>
      <c r="X72" s="8" t="e">
        <f>TRIM(CLEAN(MID(Updates!D72,FIND("Pooled Position: ",Updates!D72)+17,(FIND("Are the",Updates!D72)-(FIND("Pooled Position: ",Updates!D72)+17)))))</f>
        <v>#VALUE!</v>
      </c>
      <c r="Y72" t="e">
        <f>TRIM(CLEAN(MID(Updates!D72,FIND("Employee Name: ",Updates!D72)+15,(FIND("Job Title",Updates!D72)-(FIND("Employee Name: ",Updates!D72)+15)))))</f>
        <v>#VALUE!</v>
      </c>
      <c r="Z72" s="9" t="e">
        <f t="shared" si="24"/>
        <v>#VALUE!</v>
      </c>
      <c r="AA72" t="e">
        <f t="shared" si="25"/>
        <v>#VALUE!</v>
      </c>
      <c r="AB72" t="e">
        <f t="shared" si="26"/>
        <v>#VALUE!</v>
      </c>
      <c r="AC72" t="e">
        <f t="shared" si="27"/>
        <v>#VALUE!</v>
      </c>
      <c r="AD72" t="e">
        <f>TRIM(CLEAN(MID(Updates!D72,FIND("Account to clone: ",Updates!D72)+18,(FIND("Position",Updates!D72)-(FIND("Account to clone: ",Updates!D72)+18)))))</f>
        <v>#VALUE!</v>
      </c>
      <c r="AE72" t="str">
        <f t="shared" si="28"/>
        <v/>
      </c>
      <c r="AF72" t="str">
        <f t="shared" si="29"/>
        <v>No</v>
      </c>
      <c r="AG72" t="e">
        <f>TRIM(CLEAN(MID(Updates!D72,FIND("Home Share (H:\ drive) required: ",Updates!D72)+33,(FIND("Group Share (S:\ drive) required: ",Updates!D72)-(FIND("Home Share (H:\ drive) required: ",Updates!D72)+33)))))</f>
        <v>#VALUE!</v>
      </c>
      <c r="AH72" t="str">
        <f t="shared" si="30"/>
        <v>No</v>
      </c>
      <c r="AI72" t="e">
        <f>TRIM(CLEAN(MID(Updates!D72,FIND("S Drive Path: ",Updates!D72)+14,(FIND("Position",Updates!D72)-(FIND("S Drive Path: ",Updates!D72)+14)))))</f>
        <v>#VALUE!</v>
      </c>
      <c r="AJ72" t="e">
        <f>("USR\"&amp;Updates!N72)</f>
        <v>#VALUE!</v>
      </c>
      <c r="AK72" t="e">
        <f>Updates!N72&amp;"$"</f>
        <v>#VALUE!</v>
      </c>
      <c r="AL72" s="11">
        <f t="shared" ca="1" si="31"/>
        <v>11</v>
      </c>
      <c r="AM72" s="6" t="str">
        <f ca="1">LOOKUP(AL72,AN2:AN21,AO2:AO21)</f>
        <v>DC4MDB01</v>
      </c>
    </row>
    <row r="73" spans="1:39" ht="12" customHeight="1">
      <c r="A73" s="13" t="e">
        <f>LOOKUP(99^99,--("0"&amp;MID(Updates!N73,MIN(SEARCH({0,1,2,3,4,5,6,7,8,9},Updates!N73&amp;"0123456789")),ROW($A$1:$A$10000))))</f>
        <v>#N/A</v>
      </c>
      <c r="B73" s="6" t="e">
        <f>TRIM(CLEAN(MID(Updates!D73,FIND("Network User Id: ",Updates!D73)+17,(FIND("E-MAIL ACCOUNTS",Updates!D73)-(FIND("Network User Id:",Updates!D73)+17)))))</f>
        <v>#VALUE!</v>
      </c>
      <c r="C73" s="6" t="e">
        <f>TRIM(CLEAN(MID(Updates!D73,FIND("Logon ID: ",Updates!D73)+10,(FIND("Password:",Updates!D73)-(FIND("Logon ID:",Updates!D73)+10)))))</f>
        <v>#VALUE!</v>
      </c>
      <c r="D73" t="e">
        <f>TRIM(CLEAN(MID(Updates!D73,FIND("Primary Address: ",Updates!D73)+17,(FIND("Secondary Address:",Updates!D73)-(FIND("Primary Address: ",Updates!D73)+17)))))</f>
        <v>#VALUE!</v>
      </c>
      <c r="E73" t="e">
        <f>TRIM(CLEAN(MID(Updates!D73,FIND("Secondary Address: ",Updates!D73)+19,(FIND("** PLEASE DO NOT REPLY TO THIS E-MAIL. ",Updates!D73)-(FIND("Secondary Address: ",Updates!D73)+19)))))</f>
        <v>#VALUE!</v>
      </c>
      <c r="F73" t="b">
        <f>IF(COUNT(SEARCH({"transpo.ottawa.on.ca","biblioottawalibrary.ca"},E73)),"@ottawa.ca")</f>
        <v>0</v>
      </c>
      <c r="G73" s="9" t="e">
        <f t="shared" si="16"/>
        <v>#VALUE!</v>
      </c>
      <c r="H73" t="e">
        <f>TRIM(CLEAN(MID(Updates!D73,FIND("E-mail Address: ",Updates!D73)+16,(FIND("The employee",Updates!D73)-(FIND("E-mail Address: ",Updates!D73)+16)))))</f>
        <v>#VALUE!</v>
      </c>
      <c r="I73" t="e">
        <f>TRIM(CLEAN(MID(Updates!D73,FIND("Account Password: ",Updates!D73)+18,(FIND("NETWORK ACCOUNTS",Updates!D73)-(FIND("Account Password:",Updates!D73)+18)))))</f>
        <v>#VALUE!</v>
      </c>
      <c r="J73" t="e">
        <f>TRIM(CLEAN(MID(Updates!D73,FIND("Password: ",Updates!D73)+10,(FIND("E-mail",Updates!D73)-(FIND("Password:",Updates!D73)+12)))))</f>
        <v>#VALUE!</v>
      </c>
      <c r="K73" t="e">
        <f>TRIM(CLEAN(MID(Updates!D73,FIND("Account to clone: ",Updates!D73)+18,(FIND("Position",Updates!D73)-(FIND("Account to clone: ",Updates!D73)+18)))))</f>
        <v>#VALUE!</v>
      </c>
      <c r="L73" t="e">
        <f>TRIM(CLEAN(MID(Updates!D73,FIND("Clone permissions of another account: ",Updates!D73)+38,(FIND("Email required:",Updates!D73)-(FIND("Clone permissions of another account: ",Updates!D73)+38)))))</f>
        <v>#VALUE!</v>
      </c>
      <c r="M73" t="e">
        <f t="shared" si="17"/>
        <v>#VALUE!</v>
      </c>
      <c r="N73" t="e">
        <f>TRIM(CLEAN(MID(Updates!D73,FIND("First Name: ",Updates!D73)+12,(FIND("Middle Name: ",Updates!D73)-(FIND("First Name: ",Updates!D73)+12)))))</f>
        <v>#VALUE!</v>
      </c>
      <c r="O73" t="e">
        <f>TRIM(CLEAN(MID(Updates!E73,FIND("Last Name: ",Updates!E73)+11,(FIND("Middle Initial:",Updates!E73)-(FIND("Last Name: ",Updates!E73)+11)))))</f>
        <v>#VALUE!</v>
      </c>
      <c r="P73" t="e">
        <f>TRIM(CLEAN(MID(Updates!D73,FIND("Middle Initial: ",Updates!D73)+16,(FIND("Department: ",Updates!D73)-(FIND("Middle Initial: ",Updates!D73)+16)))))</f>
        <v>#VALUE!</v>
      </c>
      <c r="Q73" t="e">
        <f t="shared" si="18"/>
        <v>#VALUE!</v>
      </c>
      <c r="R73" t="e">
        <f t="shared" si="19"/>
        <v>#VALUE!</v>
      </c>
      <c r="S73" t="e">
        <f t="shared" si="20"/>
        <v>#VALUE!</v>
      </c>
      <c r="T73" s="14" t="e">
        <f t="shared" si="21"/>
        <v>#VALUE!</v>
      </c>
      <c r="U73" t="e">
        <f t="shared" si="22"/>
        <v>#VALUE!</v>
      </c>
      <c r="V73" t="e">
        <f t="shared" si="23"/>
        <v>#VALUE!</v>
      </c>
      <c r="W73" s="8" t="e">
        <f>TRIM(CLEAN(MID(Updates!D73,FIND("Branch: ",Updates!D73)+8,(FIND("Division",Updates!D73)-(FIND("Branch: ",Updates!D73)+8)))))</f>
        <v>#VALUE!</v>
      </c>
      <c r="X73" s="8" t="e">
        <f>TRIM(CLEAN(MID(Updates!D73,FIND("Pooled Position: ",Updates!D73)+17,(FIND("Are the",Updates!D73)-(FIND("Pooled Position: ",Updates!D73)+17)))))</f>
        <v>#VALUE!</v>
      </c>
      <c r="Y73" t="e">
        <f>TRIM(CLEAN(MID(Updates!D73,FIND("Employee Name: ",Updates!D73)+15,(FIND("Job Title",Updates!D73)-(FIND("Employee Name: ",Updates!D73)+15)))))</f>
        <v>#VALUE!</v>
      </c>
      <c r="Z73" s="9" t="e">
        <f t="shared" si="24"/>
        <v>#VALUE!</v>
      </c>
      <c r="AA73" t="e">
        <f t="shared" si="25"/>
        <v>#VALUE!</v>
      </c>
      <c r="AB73" t="e">
        <f t="shared" si="26"/>
        <v>#VALUE!</v>
      </c>
      <c r="AC73" t="e">
        <f t="shared" si="27"/>
        <v>#VALUE!</v>
      </c>
      <c r="AD73" t="e">
        <f>TRIM(CLEAN(MID(Updates!D73,FIND("Account to clone: ",Updates!D73)+18,(FIND("Position",Updates!D73)-(FIND("Account to clone: ",Updates!D73)+18)))))</f>
        <v>#VALUE!</v>
      </c>
      <c r="AE73" t="str">
        <f t="shared" si="28"/>
        <v/>
      </c>
      <c r="AF73" t="str">
        <f t="shared" si="29"/>
        <v>No</v>
      </c>
      <c r="AG73" t="e">
        <f>TRIM(CLEAN(MID(Updates!D73,FIND("Home Share (H:\ drive) required: ",Updates!D73)+33,(FIND("Group Share (S:\ drive) required: ",Updates!D73)-(FIND("Home Share (H:\ drive) required: ",Updates!D73)+33)))))</f>
        <v>#VALUE!</v>
      </c>
      <c r="AH73" t="str">
        <f t="shared" si="30"/>
        <v>No</v>
      </c>
      <c r="AI73" t="e">
        <f>TRIM(CLEAN(MID(Updates!D73,FIND("S Drive Path: ",Updates!D73)+14,(FIND("Position",Updates!D73)-(FIND("S Drive Path: ",Updates!D73)+14)))))</f>
        <v>#VALUE!</v>
      </c>
      <c r="AJ73" t="e">
        <f>("USR\"&amp;Updates!N73)</f>
        <v>#VALUE!</v>
      </c>
      <c r="AK73" t="e">
        <f>Updates!N73&amp;"$"</f>
        <v>#VALUE!</v>
      </c>
      <c r="AL73" s="11">
        <f t="shared" ca="1" si="31"/>
        <v>19</v>
      </c>
      <c r="AM73" s="6" t="str">
        <f ca="1">LOOKUP(AL73,AN2:AN21,AO2:AO21)</f>
        <v>DC4MDB09</v>
      </c>
    </row>
    <row r="74" spans="1:39" ht="12" customHeight="1">
      <c r="A74" s="13" t="e">
        <f>LOOKUP(99^99,--("0"&amp;MID(Updates!N74,MIN(SEARCH({0,1,2,3,4,5,6,7,8,9},Updates!N74&amp;"0123456789")),ROW($A$1:$A$10000))))</f>
        <v>#N/A</v>
      </c>
      <c r="B74" s="6" t="e">
        <f>TRIM(CLEAN(MID(Updates!D74,FIND("Network User Id: ",Updates!D74)+17,(FIND("E-MAIL ACCOUNTS",Updates!D74)-(FIND("Network User Id:",Updates!D74)+17)))))</f>
        <v>#VALUE!</v>
      </c>
      <c r="C74" s="6" t="e">
        <f>TRIM(CLEAN(MID(Updates!D74,FIND("Logon ID: ",Updates!D74)+10,(FIND("Password:",Updates!D74)-(FIND("Logon ID:",Updates!D74)+10)))))</f>
        <v>#VALUE!</v>
      </c>
      <c r="D74" t="e">
        <f>TRIM(CLEAN(MID(Updates!D74,FIND("Primary Address: ",Updates!D74)+17,(FIND("Secondary Address:",Updates!D74)-(FIND("Primary Address: ",Updates!D74)+17)))))</f>
        <v>#VALUE!</v>
      </c>
      <c r="E74" t="e">
        <f>TRIM(CLEAN(MID(Updates!D74,FIND("Secondary Address: ",Updates!D74)+19,(FIND("** PLEASE DO NOT REPLY TO THIS E-MAIL. ",Updates!D74)-(FIND("Secondary Address: ",Updates!D74)+19)))))</f>
        <v>#VALUE!</v>
      </c>
      <c r="F74" t="b">
        <f>IF(COUNT(SEARCH({"transpo.ottawa.on.ca","biblioottawalibrary.ca"},E74)),"@ottawa.ca")</f>
        <v>0</v>
      </c>
      <c r="G74" s="9" t="e">
        <f t="shared" si="16"/>
        <v>#VALUE!</v>
      </c>
      <c r="H74" t="e">
        <f>TRIM(CLEAN(MID(Updates!D74,FIND("E-mail Address: ",Updates!D74)+16,(FIND("The employee",Updates!D74)-(FIND("E-mail Address: ",Updates!D74)+16)))))</f>
        <v>#VALUE!</v>
      </c>
      <c r="I74" t="e">
        <f>TRIM(CLEAN(MID(Updates!D74,FIND("Account Password: ",Updates!D74)+18,(FIND("NETWORK ACCOUNTS",Updates!D74)-(FIND("Account Password:",Updates!D74)+18)))))</f>
        <v>#VALUE!</v>
      </c>
      <c r="J74" t="e">
        <f>TRIM(CLEAN(MID(Updates!D74,FIND("Password: ",Updates!D74)+10,(FIND("E-mail",Updates!D74)-(FIND("Password:",Updates!D74)+12)))))</f>
        <v>#VALUE!</v>
      </c>
      <c r="K74" t="e">
        <f>TRIM(CLEAN(MID(Updates!D74,FIND("Account to clone: ",Updates!D74)+18,(FIND("Position",Updates!D74)-(FIND("Account to clone: ",Updates!D74)+18)))))</f>
        <v>#VALUE!</v>
      </c>
      <c r="L74" t="e">
        <f>TRIM(CLEAN(MID(Updates!D74,FIND("Clone permissions of another account: ",Updates!D74)+38,(FIND("Email required:",Updates!D74)-(FIND("Clone permissions of another account: ",Updates!D74)+38)))))</f>
        <v>#VALUE!</v>
      </c>
      <c r="M74" t="e">
        <f t="shared" si="17"/>
        <v>#VALUE!</v>
      </c>
      <c r="N74" t="e">
        <f>TRIM(CLEAN(MID(Updates!D74,FIND("First Name: ",Updates!D74)+12,(FIND("Middle Name: ",Updates!D74)-(FIND("First Name: ",Updates!D74)+12)))))</f>
        <v>#VALUE!</v>
      </c>
      <c r="O74" t="e">
        <f>TRIM(CLEAN(MID(Updates!E74,FIND("Last Name: ",Updates!E74)+11,(FIND("Middle Initial:",Updates!E74)-(FIND("Last Name: ",Updates!E74)+11)))))</f>
        <v>#VALUE!</v>
      </c>
      <c r="P74" t="e">
        <f>TRIM(CLEAN(MID(Updates!D74,FIND("Middle Initial: ",Updates!D74)+16,(FIND("Department: ",Updates!D74)-(FIND("Middle Initial: ",Updates!D74)+16)))))</f>
        <v>#VALUE!</v>
      </c>
      <c r="Q74" t="e">
        <f t="shared" si="18"/>
        <v>#VALUE!</v>
      </c>
      <c r="R74" t="e">
        <f t="shared" si="19"/>
        <v>#VALUE!</v>
      </c>
      <c r="S74" t="e">
        <f t="shared" si="20"/>
        <v>#VALUE!</v>
      </c>
      <c r="T74" s="14" t="e">
        <f t="shared" si="21"/>
        <v>#VALUE!</v>
      </c>
      <c r="U74" t="e">
        <f t="shared" si="22"/>
        <v>#VALUE!</v>
      </c>
      <c r="V74" t="e">
        <f t="shared" si="23"/>
        <v>#VALUE!</v>
      </c>
      <c r="W74" s="8" t="e">
        <f>TRIM(CLEAN(MID(Updates!D74,FIND("Branch: ",Updates!D74)+8,(FIND("Division",Updates!D74)-(FIND("Branch: ",Updates!D74)+8)))))</f>
        <v>#VALUE!</v>
      </c>
      <c r="X74" s="8" t="e">
        <f>TRIM(CLEAN(MID(Updates!D74,FIND("Pooled Position: ",Updates!D74)+17,(FIND("Are the",Updates!D74)-(FIND("Pooled Position: ",Updates!D74)+17)))))</f>
        <v>#VALUE!</v>
      </c>
      <c r="Y74" t="e">
        <f>TRIM(CLEAN(MID(Updates!D74,FIND("Employee Name: ",Updates!D74)+15,(FIND("Job Title",Updates!D74)-(FIND("Employee Name: ",Updates!D74)+15)))))</f>
        <v>#VALUE!</v>
      </c>
      <c r="Z74" s="9" t="e">
        <f t="shared" si="24"/>
        <v>#VALUE!</v>
      </c>
      <c r="AA74" t="e">
        <f t="shared" si="25"/>
        <v>#VALUE!</v>
      </c>
      <c r="AB74" t="e">
        <f t="shared" si="26"/>
        <v>#VALUE!</v>
      </c>
      <c r="AC74" t="e">
        <f t="shared" si="27"/>
        <v>#VALUE!</v>
      </c>
      <c r="AD74" t="e">
        <f>TRIM(CLEAN(MID(Updates!D74,FIND("Account to clone: ",Updates!D74)+18,(FIND("Position",Updates!D74)-(FIND("Account to clone: ",Updates!D74)+18)))))</f>
        <v>#VALUE!</v>
      </c>
      <c r="AE74" t="str">
        <f t="shared" si="28"/>
        <v/>
      </c>
      <c r="AF74" t="str">
        <f t="shared" si="29"/>
        <v>No</v>
      </c>
      <c r="AG74" t="e">
        <f>TRIM(CLEAN(MID(Updates!D74,FIND("Home Share (H:\ drive) required: ",Updates!D74)+33,(FIND("Group Share (S:\ drive) required: ",Updates!D74)-(FIND("Home Share (H:\ drive) required: ",Updates!D74)+33)))))</f>
        <v>#VALUE!</v>
      </c>
      <c r="AH74" t="str">
        <f t="shared" si="30"/>
        <v>No</v>
      </c>
      <c r="AI74" t="e">
        <f>TRIM(CLEAN(MID(Updates!D74,FIND("S Drive Path: ",Updates!D74)+14,(FIND("Position",Updates!D74)-(FIND("S Drive Path: ",Updates!D74)+14)))))</f>
        <v>#VALUE!</v>
      </c>
      <c r="AJ74" t="e">
        <f>("USR\"&amp;Updates!N74)</f>
        <v>#VALUE!</v>
      </c>
      <c r="AK74" t="e">
        <f>Updates!N74&amp;"$"</f>
        <v>#VALUE!</v>
      </c>
      <c r="AL74" s="11">
        <f t="shared" ca="1" si="31"/>
        <v>20</v>
      </c>
      <c r="AM74" s="6" t="str">
        <f ca="1">LOOKUP(AL74,AN2:AN21,AO2:AO21)</f>
        <v>DC4MDB10</v>
      </c>
    </row>
    <row r="75" spans="1:39" ht="12" customHeight="1">
      <c r="A75" s="13" t="e">
        <f>LOOKUP(99^99,--("0"&amp;MID(Updates!N75,MIN(SEARCH({0,1,2,3,4,5,6,7,8,9},Updates!N75&amp;"0123456789")),ROW($A$1:$A$10000))))</f>
        <v>#N/A</v>
      </c>
      <c r="B75" s="6" t="e">
        <f>TRIM(CLEAN(MID(Updates!D75,FIND("Network User Id: ",Updates!D75)+17,(FIND("E-MAIL ACCOUNTS",Updates!D75)-(FIND("Network User Id:",Updates!D75)+17)))))</f>
        <v>#VALUE!</v>
      </c>
      <c r="C75" s="6" t="e">
        <f>TRIM(CLEAN(MID(Updates!D75,FIND("Logon ID: ",Updates!D75)+10,(FIND("Password:",Updates!D75)-(FIND("Logon ID:",Updates!D75)+10)))))</f>
        <v>#VALUE!</v>
      </c>
      <c r="D75" t="e">
        <f>TRIM(CLEAN(MID(Updates!D75,FIND("Primary Address: ",Updates!D75)+17,(FIND("Secondary Address:",Updates!D75)-(FIND("Primary Address: ",Updates!D75)+17)))))</f>
        <v>#VALUE!</v>
      </c>
      <c r="E75" t="e">
        <f>TRIM(CLEAN(MID(Updates!D75,FIND("Secondary Address: ",Updates!D75)+19,(FIND("** PLEASE DO NOT REPLY TO THIS E-MAIL. ",Updates!D75)-(FIND("Secondary Address: ",Updates!D75)+19)))))</f>
        <v>#VALUE!</v>
      </c>
      <c r="F75" t="b">
        <f>IF(COUNT(SEARCH({"transpo.ottawa.on.ca","biblioottawalibrary.ca"},E75)),"@ottawa.ca")</f>
        <v>0</v>
      </c>
      <c r="G75" s="9" t="e">
        <f t="shared" si="16"/>
        <v>#VALUE!</v>
      </c>
      <c r="H75" t="e">
        <f>TRIM(CLEAN(MID(Updates!D75,FIND("E-mail Address: ",Updates!D75)+16,(FIND("The employee",Updates!D75)-(FIND("E-mail Address: ",Updates!D75)+16)))))</f>
        <v>#VALUE!</v>
      </c>
      <c r="I75" t="e">
        <f>TRIM(CLEAN(MID(Updates!D75,FIND("Account Password: ",Updates!D75)+18,(FIND("NETWORK ACCOUNTS",Updates!D75)-(FIND("Account Password:",Updates!D75)+18)))))</f>
        <v>#VALUE!</v>
      </c>
      <c r="J75" t="e">
        <f>TRIM(CLEAN(MID(Updates!D75,FIND("Password: ",Updates!D75)+10,(FIND("E-mail",Updates!D75)-(FIND("Password:",Updates!D75)+12)))))</f>
        <v>#VALUE!</v>
      </c>
      <c r="K75" t="e">
        <f>TRIM(CLEAN(MID(Updates!D75,FIND("Account to clone: ",Updates!D75)+18,(FIND("Position",Updates!D75)-(FIND("Account to clone: ",Updates!D75)+18)))))</f>
        <v>#VALUE!</v>
      </c>
      <c r="L75" t="e">
        <f>TRIM(CLEAN(MID(Updates!D75,FIND("Clone permissions of another account: ",Updates!D75)+38,(FIND("Email required:",Updates!D75)-(FIND("Clone permissions of another account: ",Updates!D75)+38)))))</f>
        <v>#VALUE!</v>
      </c>
      <c r="M75" t="e">
        <f t="shared" si="17"/>
        <v>#VALUE!</v>
      </c>
      <c r="N75" t="e">
        <f>TRIM(CLEAN(MID(Updates!D75,FIND("First Name: ",Updates!D75)+12,(FIND("Middle Name: ",Updates!D75)-(FIND("First Name: ",Updates!D75)+12)))))</f>
        <v>#VALUE!</v>
      </c>
      <c r="O75" t="e">
        <f>TRIM(CLEAN(MID(Updates!E75,FIND("Last Name: ",Updates!E75)+11,(FIND("Middle Initial:",Updates!E75)-(FIND("Last Name: ",Updates!E75)+11)))))</f>
        <v>#VALUE!</v>
      </c>
      <c r="P75" t="e">
        <f>TRIM(CLEAN(MID(Updates!D75,FIND("Middle Initial: ",Updates!D75)+16,(FIND("Department: ",Updates!D75)-(FIND("Middle Initial: ",Updates!D75)+16)))))</f>
        <v>#VALUE!</v>
      </c>
      <c r="Q75" t="e">
        <f t="shared" si="18"/>
        <v>#VALUE!</v>
      </c>
      <c r="R75" t="e">
        <f t="shared" si="19"/>
        <v>#VALUE!</v>
      </c>
      <c r="S75" t="e">
        <f t="shared" si="20"/>
        <v>#VALUE!</v>
      </c>
      <c r="T75" s="14" t="e">
        <f t="shared" si="21"/>
        <v>#VALUE!</v>
      </c>
      <c r="U75" t="e">
        <f t="shared" si="22"/>
        <v>#VALUE!</v>
      </c>
      <c r="V75" t="e">
        <f t="shared" si="23"/>
        <v>#VALUE!</v>
      </c>
      <c r="W75" s="8" t="e">
        <f>TRIM(CLEAN(MID(Updates!D75,FIND("Branch: ",Updates!D75)+8,(FIND("Division",Updates!D75)-(FIND("Branch: ",Updates!D75)+8)))))</f>
        <v>#VALUE!</v>
      </c>
      <c r="X75" s="8" t="e">
        <f>TRIM(CLEAN(MID(Updates!D75,FIND("Pooled Position: ",Updates!D75)+17,(FIND("Are the",Updates!D75)-(FIND("Pooled Position: ",Updates!D75)+17)))))</f>
        <v>#VALUE!</v>
      </c>
      <c r="Y75" t="e">
        <f>TRIM(CLEAN(MID(Updates!D75,FIND("Employee Name: ",Updates!D75)+15,(FIND("Job Title",Updates!D75)-(FIND("Employee Name: ",Updates!D75)+15)))))</f>
        <v>#VALUE!</v>
      </c>
      <c r="Z75" s="9" t="e">
        <f t="shared" si="24"/>
        <v>#VALUE!</v>
      </c>
      <c r="AA75" t="e">
        <f t="shared" si="25"/>
        <v>#VALUE!</v>
      </c>
      <c r="AB75" t="e">
        <f t="shared" si="26"/>
        <v>#VALUE!</v>
      </c>
      <c r="AC75" t="e">
        <f t="shared" si="27"/>
        <v>#VALUE!</v>
      </c>
      <c r="AD75" t="e">
        <f>TRIM(CLEAN(MID(Updates!D75,FIND("Account to clone: ",Updates!D75)+18,(FIND("Position",Updates!D75)-(FIND("Account to clone: ",Updates!D75)+18)))))</f>
        <v>#VALUE!</v>
      </c>
      <c r="AE75" t="str">
        <f t="shared" si="28"/>
        <v/>
      </c>
      <c r="AF75" t="str">
        <f t="shared" si="29"/>
        <v>No</v>
      </c>
      <c r="AG75" t="e">
        <f>TRIM(CLEAN(MID(Updates!D75,FIND("Home Share (H:\ drive) required: ",Updates!D75)+33,(FIND("Group Share (S:\ drive) required: ",Updates!D75)-(FIND("Home Share (H:\ drive) required: ",Updates!D75)+33)))))</f>
        <v>#VALUE!</v>
      </c>
      <c r="AH75" t="str">
        <f t="shared" si="30"/>
        <v>No</v>
      </c>
      <c r="AI75" t="e">
        <f>TRIM(CLEAN(MID(Updates!D75,FIND("S Drive Path: ",Updates!D75)+14,(FIND("Position",Updates!D75)-(FIND("S Drive Path: ",Updates!D75)+14)))))</f>
        <v>#VALUE!</v>
      </c>
      <c r="AJ75" t="e">
        <f>("USR\"&amp;Updates!N75)</f>
        <v>#VALUE!</v>
      </c>
      <c r="AK75" t="e">
        <f>Updates!N75&amp;"$"</f>
        <v>#VALUE!</v>
      </c>
      <c r="AL75" s="11">
        <f t="shared" ca="1" si="31"/>
        <v>14</v>
      </c>
      <c r="AM75" s="6" t="str">
        <f ca="1">LOOKUP(AL75,AN2:AN21,AO2:AO21)</f>
        <v>DC4MDB04</v>
      </c>
    </row>
    <row r="76" spans="1:39" ht="12" customHeight="1">
      <c r="A76" s="13" t="e">
        <f>LOOKUP(99^99,--("0"&amp;MID(Updates!N76,MIN(SEARCH({0,1,2,3,4,5,6,7,8,9},Updates!N76&amp;"0123456789")),ROW($A$1:$A$10000))))</f>
        <v>#N/A</v>
      </c>
      <c r="B76" s="6" t="e">
        <f>TRIM(CLEAN(MID(Updates!D76,FIND("Network User Id: ",Updates!D76)+17,(FIND("E-MAIL ACCOUNTS",Updates!D76)-(FIND("Network User Id:",Updates!D76)+17)))))</f>
        <v>#VALUE!</v>
      </c>
      <c r="C76" s="6" t="e">
        <f>TRIM(CLEAN(MID(Updates!D76,FIND("Logon ID: ",Updates!D76)+10,(FIND("Password:",Updates!D76)-(FIND("Logon ID:",Updates!D76)+10)))))</f>
        <v>#VALUE!</v>
      </c>
      <c r="D76" t="e">
        <f>TRIM(CLEAN(MID(Updates!D76,FIND("Primary Address: ",Updates!D76)+17,(FIND("Secondary Address:",Updates!D76)-(FIND("Primary Address: ",Updates!D76)+17)))))</f>
        <v>#VALUE!</v>
      </c>
      <c r="E76" t="e">
        <f>TRIM(CLEAN(MID(Updates!D76,FIND("Secondary Address: ",Updates!D76)+19,(FIND("** PLEASE DO NOT REPLY TO THIS E-MAIL. ",Updates!D76)-(FIND("Secondary Address: ",Updates!D76)+19)))))</f>
        <v>#VALUE!</v>
      </c>
      <c r="F76" t="b">
        <f>IF(COUNT(SEARCH({"transpo.ottawa.on.ca","biblioottawalibrary.ca"},E76)),"@ottawa.ca")</f>
        <v>0</v>
      </c>
      <c r="G76" s="9" t="e">
        <f t="shared" si="16"/>
        <v>#VALUE!</v>
      </c>
      <c r="H76" t="e">
        <f>TRIM(CLEAN(MID(Updates!D76,FIND("E-mail Address: ",Updates!D76)+16,(FIND("The employee",Updates!D76)-(FIND("E-mail Address: ",Updates!D76)+16)))))</f>
        <v>#VALUE!</v>
      </c>
      <c r="I76" t="e">
        <f>TRIM(CLEAN(MID(Updates!D76,FIND("Account Password: ",Updates!D76)+18,(FIND("NETWORK ACCOUNTS",Updates!D76)-(FIND("Account Password:",Updates!D76)+18)))))</f>
        <v>#VALUE!</v>
      </c>
      <c r="J76" t="e">
        <f>TRIM(CLEAN(MID(Updates!D76,FIND("Password: ",Updates!D76)+10,(FIND("E-mail",Updates!D76)-(FIND("Password:",Updates!D76)+12)))))</f>
        <v>#VALUE!</v>
      </c>
      <c r="K76" t="e">
        <f>TRIM(CLEAN(MID(Updates!D76,FIND("Account to clone: ",Updates!D76)+18,(FIND("Position",Updates!D76)-(FIND("Account to clone: ",Updates!D76)+18)))))</f>
        <v>#VALUE!</v>
      </c>
      <c r="L76" t="e">
        <f>TRIM(CLEAN(MID(Updates!D76,FIND("Clone permissions of another account: ",Updates!D76)+38,(FIND("Email required:",Updates!D76)-(FIND("Clone permissions of another account: ",Updates!D76)+38)))))</f>
        <v>#VALUE!</v>
      </c>
      <c r="M76" t="e">
        <f t="shared" si="17"/>
        <v>#VALUE!</v>
      </c>
      <c r="N76" t="e">
        <f>TRIM(CLEAN(MID(Updates!D76,FIND("First Name: ",Updates!D76)+12,(FIND("Middle Name: ",Updates!D76)-(FIND("First Name: ",Updates!D76)+12)))))</f>
        <v>#VALUE!</v>
      </c>
      <c r="O76" t="e">
        <f>TRIM(CLEAN(MID(Updates!E76,FIND("Last Name: ",Updates!E76)+11,(FIND("Middle Initial:",Updates!E76)-(FIND("Last Name: ",Updates!E76)+11)))))</f>
        <v>#VALUE!</v>
      </c>
      <c r="P76" t="e">
        <f>TRIM(CLEAN(MID(Updates!D76,FIND("Middle Initial: ",Updates!D76)+16,(FIND("Department: ",Updates!D76)-(FIND("Middle Initial: ",Updates!D76)+16)))))</f>
        <v>#VALUE!</v>
      </c>
      <c r="Q76" t="e">
        <f t="shared" si="18"/>
        <v>#VALUE!</v>
      </c>
      <c r="R76" t="e">
        <f t="shared" si="19"/>
        <v>#VALUE!</v>
      </c>
      <c r="S76" t="e">
        <f t="shared" si="20"/>
        <v>#VALUE!</v>
      </c>
      <c r="T76" s="14" t="e">
        <f t="shared" si="21"/>
        <v>#VALUE!</v>
      </c>
      <c r="U76" t="e">
        <f t="shared" si="22"/>
        <v>#VALUE!</v>
      </c>
      <c r="V76" t="e">
        <f t="shared" si="23"/>
        <v>#VALUE!</v>
      </c>
      <c r="W76" s="8" t="e">
        <f>TRIM(CLEAN(MID(Updates!D76,FIND("Branch: ",Updates!D76)+8,(FIND("Division",Updates!D76)-(FIND("Branch: ",Updates!D76)+8)))))</f>
        <v>#VALUE!</v>
      </c>
      <c r="X76" s="8" t="e">
        <f>TRIM(CLEAN(MID(Updates!D76,FIND("Pooled Position: ",Updates!D76)+17,(FIND("Are the",Updates!D76)-(FIND("Pooled Position: ",Updates!D76)+17)))))</f>
        <v>#VALUE!</v>
      </c>
      <c r="Y76" t="e">
        <f>TRIM(CLEAN(MID(Updates!D76,FIND("Employee Name: ",Updates!D76)+15,(FIND("Job Title",Updates!D76)-(FIND("Employee Name: ",Updates!D76)+15)))))</f>
        <v>#VALUE!</v>
      </c>
      <c r="Z76" s="9" t="e">
        <f t="shared" si="24"/>
        <v>#VALUE!</v>
      </c>
      <c r="AA76" t="e">
        <f t="shared" si="25"/>
        <v>#VALUE!</v>
      </c>
      <c r="AB76" t="e">
        <f t="shared" si="26"/>
        <v>#VALUE!</v>
      </c>
      <c r="AC76" t="e">
        <f t="shared" si="27"/>
        <v>#VALUE!</v>
      </c>
      <c r="AD76" t="e">
        <f>TRIM(CLEAN(MID(Updates!D76,FIND("Account to clone: ",Updates!D76)+18,(FIND("Position",Updates!D76)-(FIND("Account to clone: ",Updates!D76)+18)))))</f>
        <v>#VALUE!</v>
      </c>
      <c r="AE76" t="str">
        <f t="shared" si="28"/>
        <v/>
      </c>
      <c r="AF76" t="str">
        <f t="shared" si="29"/>
        <v>No</v>
      </c>
      <c r="AG76" t="e">
        <f>TRIM(CLEAN(MID(Updates!D76,FIND("Home Share (H:\ drive) required: ",Updates!D76)+33,(FIND("Group Share (S:\ drive) required: ",Updates!D76)-(FIND("Home Share (H:\ drive) required: ",Updates!D76)+33)))))</f>
        <v>#VALUE!</v>
      </c>
      <c r="AH76" t="str">
        <f t="shared" si="30"/>
        <v>No</v>
      </c>
      <c r="AI76" t="e">
        <f>TRIM(CLEAN(MID(Updates!D76,FIND("S Drive Path: ",Updates!D76)+14,(FIND("Position",Updates!D76)-(FIND("S Drive Path: ",Updates!D76)+14)))))</f>
        <v>#VALUE!</v>
      </c>
      <c r="AJ76" t="e">
        <f>("USR\"&amp;Updates!N76)</f>
        <v>#VALUE!</v>
      </c>
      <c r="AK76" t="e">
        <f>Updates!N76&amp;"$"</f>
        <v>#VALUE!</v>
      </c>
      <c r="AL76" s="11">
        <f t="shared" ca="1" si="31"/>
        <v>1</v>
      </c>
      <c r="AM76" s="6" t="str">
        <f ca="1">LOOKUP(AL76,AN2:AN21,AO2:AO21)</f>
        <v>DC1MDB01</v>
      </c>
    </row>
    <row r="77" spans="1:39" ht="12" customHeight="1">
      <c r="A77" s="13" t="e">
        <f>LOOKUP(99^99,--("0"&amp;MID(Updates!N77,MIN(SEARCH({0,1,2,3,4,5,6,7,8,9},Updates!N77&amp;"0123456789")),ROW($A$1:$A$10000))))</f>
        <v>#N/A</v>
      </c>
      <c r="B77" s="6" t="e">
        <f>TRIM(CLEAN(MID(Updates!D77,FIND("Network User Id: ",Updates!D77)+17,(FIND("E-MAIL ACCOUNTS",Updates!D77)-(FIND("Network User Id:",Updates!D77)+17)))))</f>
        <v>#VALUE!</v>
      </c>
      <c r="C77" s="6" t="e">
        <f>TRIM(CLEAN(MID(Updates!D77,FIND("Logon ID: ",Updates!D77)+10,(FIND("Password:",Updates!D77)-(FIND("Logon ID:",Updates!D77)+10)))))</f>
        <v>#VALUE!</v>
      </c>
      <c r="D77" t="e">
        <f>TRIM(CLEAN(MID(Updates!D77,FIND("Primary Address: ",Updates!D77)+17,(FIND("Secondary Address:",Updates!D77)-(FIND("Primary Address: ",Updates!D77)+17)))))</f>
        <v>#VALUE!</v>
      </c>
      <c r="E77" t="e">
        <f>TRIM(CLEAN(MID(Updates!D77,FIND("Secondary Address: ",Updates!D77)+19,(FIND("** PLEASE DO NOT REPLY TO THIS E-MAIL. ",Updates!D77)-(FIND("Secondary Address: ",Updates!D77)+19)))))</f>
        <v>#VALUE!</v>
      </c>
      <c r="F77" t="b">
        <f>IF(COUNT(SEARCH({"transpo.ottawa.on.ca","biblioottawalibrary.ca"},E77)),"@ottawa.ca")</f>
        <v>0</v>
      </c>
      <c r="G77" s="9" t="e">
        <f t="shared" si="16"/>
        <v>#VALUE!</v>
      </c>
      <c r="H77" t="e">
        <f>TRIM(CLEAN(MID(Updates!D77,FIND("E-mail Address: ",Updates!D77)+16,(FIND("The employee",Updates!D77)-(FIND("E-mail Address: ",Updates!D77)+16)))))</f>
        <v>#VALUE!</v>
      </c>
      <c r="I77" t="e">
        <f>TRIM(CLEAN(MID(Updates!D77,FIND("Account Password: ",Updates!D77)+18,(FIND("NETWORK ACCOUNTS",Updates!D77)-(FIND("Account Password:",Updates!D77)+18)))))</f>
        <v>#VALUE!</v>
      </c>
      <c r="J77" t="e">
        <f>TRIM(CLEAN(MID(Updates!D77,FIND("Password: ",Updates!D77)+10,(FIND("E-mail",Updates!D77)-(FIND("Password:",Updates!D77)+12)))))</f>
        <v>#VALUE!</v>
      </c>
      <c r="K77" t="e">
        <f>TRIM(CLEAN(MID(Updates!D77,FIND("Account to clone: ",Updates!D77)+18,(FIND("Position",Updates!D77)-(FIND("Account to clone: ",Updates!D77)+18)))))</f>
        <v>#VALUE!</v>
      </c>
      <c r="L77" t="e">
        <f>TRIM(CLEAN(MID(Updates!D77,FIND("Clone permissions of another account: ",Updates!D77)+38,(FIND("Email required:",Updates!D77)-(FIND("Clone permissions of another account: ",Updates!D77)+38)))))</f>
        <v>#VALUE!</v>
      </c>
      <c r="M77" t="e">
        <f t="shared" si="17"/>
        <v>#VALUE!</v>
      </c>
      <c r="N77" t="e">
        <f>TRIM(CLEAN(MID(Updates!D77,FIND("First Name: ",Updates!D77)+12,(FIND("Middle Name: ",Updates!D77)-(FIND("First Name: ",Updates!D77)+12)))))</f>
        <v>#VALUE!</v>
      </c>
      <c r="O77" t="e">
        <f>TRIM(CLEAN(MID(Updates!E77,FIND("Last Name: ",Updates!E77)+11,(FIND("Middle Initial:",Updates!E77)-(FIND("Last Name: ",Updates!E77)+11)))))</f>
        <v>#VALUE!</v>
      </c>
      <c r="P77" t="e">
        <f>TRIM(CLEAN(MID(Updates!D77,FIND("Middle Initial: ",Updates!D77)+16,(FIND("Department: ",Updates!D77)-(FIND("Middle Initial: ",Updates!D77)+16)))))</f>
        <v>#VALUE!</v>
      </c>
      <c r="Q77" t="e">
        <f t="shared" si="18"/>
        <v>#VALUE!</v>
      </c>
      <c r="R77" t="e">
        <f t="shared" si="19"/>
        <v>#VALUE!</v>
      </c>
      <c r="S77" t="e">
        <f t="shared" si="20"/>
        <v>#VALUE!</v>
      </c>
      <c r="T77" s="14" t="e">
        <f t="shared" si="21"/>
        <v>#VALUE!</v>
      </c>
      <c r="U77" t="e">
        <f t="shared" si="22"/>
        <v>#VALUE!</v>
      </c>
      <c r="V77" t="e">
        <f t="shared" si="23"/>
        <v>#VALUE!</v>
      </c>
      <c r="W77" s="8" t="e">
        <f>TRIM(CLEAN(MID(Updates!D77,FIND("Branch: ",Updates!D77)+8,(FIND("Division",Updates!D77)-(FIND("Branch: ",Updates!D77)+8)))))</f>
        <v>#VALUE!</v>
      </c>
      <c r="X77" s="8" t="e">
        <f>TRIM(CLEAN(MID(Updates!D77,FIND("Pooled Position: ",Updates!D77)+17,(FIND("Are the",Updates!D77)-(FIND("Pooled Position: ",Updates!D77)+17)))))</f>
        <v>#VALUE!</v>
      </c>
      <c r="Y77" t="e">
        <f>TRIM(CLEAN(MID(Updates!D77,FIND("Employee Name: ",Updates!D77)+15,(FIND("Job Title",Updates!D77)-(FIND("Employee Name: ",Updates!D77)+15)))))</f>
        <v>#VALUE!</v>
      </c>
      <c r="Z77" s="9" t="e">
        <f t="shared" si="24"/>
        <v>#VALUE!</v>
      </c>
      <c r="AA77" t="e">
        <f t="shared" si="25"/>
        <v>#VALUE!</v>
      </c>
      <c r="AB77" t="e">
        <f t="shared" si="26"/>
        <v>#VALUE!</v>
      </c>
      <c r="AC77" t="e">
        <f t="shared" si="27"/>
        <v>#VALUE!</v>
      </c>
      <c r="AD77" t="e">
        <f>TRIM(CLEAN(MID(Updates!D77,FIND("Account to clone: ",Updates!D77)+18,(FIND("Position",Updates!D77)-(FIND("Account to clone: ",Updates!D77)+18)))))</f>
        <v>#VALUE!</v>
      </c>
      <c r="AE77" t="str">
        <f t="shared" si="28"/>
        <v/>
      </c>
      <c r="AF77" t="str">
        <f t="shared" si="29"/>
        <v>No</v>
      </c>
      <c r="AG77" t="e">
        <f>TRIM(CLEAN(MID(Updates!D77,FIND("Home Share (H:\ drive) required: ",Updates!D77)+33,(FIND("Group Share (S:\ drive) required: ",Updates!D77)-(FIND("Home Share (H:\ drive) required: ",Updates!D77)+33)))))</f>
        <v>#VALUE!</v>
      </c>
      <c r="AH77" t="str">
        <f t="shared" si="30"/>
        <v>No</v>
      </c>
      <c r="AI77" t="e">
        <f>TRIM(CLEAN(MID(Updates!D77,FIND("S Drive Path: ",Updates!D77)+14,(FIND("Position",Updates!D77)-(FIND("S Drive Path: ",Updates!D77)+14)))))</f>
        <v>#VALUE!</v>
      </c>
      <c r="AJ77" t="e">
        <f>("USR\"&amp;Updates!N77)</f>
        <v>#VALUE!</v>
      </c>
      <c r="AK77" t="e">
        <f>Updates!N77&amp;"$"</f>
        <v>#VALUE!</v>
      </c>
      <c r="AL77" s="11">
        <f t="shared" ca="1" si="31"/>
        <v>1</v>
      </c>
      <c r="AM77" s="6" t="str">
        <f ca="1">LOOKUP(AL77,AN2:AN21,AO2:AO21)</f>
        <v>DC1MDB01</v>
      </c>
    </row>
    <row r="78" spans="1:39" ht="12" customHeight="1">
      <c r="A78" s="13" t="e">
        <f>LOOKUP(99^99,--("0"&amp;MID(Updates!N78,MIN(SEARCH({0,1,2,3,4,5,6,7,8,9},Updates!N78&amp;"0123456789")),ROW($A$1:$A$10000))))</f>
        <v>#N/A</v>
      </c>
      <c r="B78" s="6" t="e">
        <f>TRIM(CLEAN(MID(Updates!D78,FIND("Network User Id: ",Updates!D78)+17,(FIND("E-MAIL ACCOUNTS",Updates!D78)-(FIND("Network User Id:",Updates!D78)+17)))))</f>
        <v>#VALUE!</v>
      </c>
      <c r="C78" s="6" t="e">
        <f>TRIM(CLEAN(MID(Updates!D78,FIND("Logon ID: ",Updates!D78)+10,(FIND("Password:",Updates!D78)-(FIND("Logon ID:",Updates!D78)+10)))))</f>
        <v>#VALUE!</v>
      </c>
      <c r="D78" t="e">
        <f>TRIM(CLEAN(MID(Updates!D78,FIND("Primary Address: ",Updates!D78)+17,(FIND("Secondary Address:",Updates!D78)-(FIND("Primary Address: ",Updates!D78)+17)))))</f>
        <v>#VALUE!</v>
      </c>
      <c r="E78" t="e">
        <f>TRIM(CLEAN(MID(Updates!D78,FIND("Secondary Address: ",Updates!D78)+19,(FIND("** PLEASE DO NOT REPLY TO THIS E-MAIL. ",Updates!D78)-(FIND("Secondary Address: ",Updates!D78)+19)))))</f>
        <v>#VALUE!</v>
      </c>
      <c r="F78" t="b">
        <f>IF(COUNT(SEARCH({"transpo.ottawa.on.ca","biblioottawalibrary.ca"},E78)),"@ottawa.ca")</f>
        <v>0</v>
      </c>
      <c r="G78" s="9" t="e">
        <f t="shared" si="16"/>
        <v>#VALUE!</v>
      </c>
      <c r="H78" t="e">
        <f>TRIM(CLEAN(MID(Updates!D78,FIND("E-mail Address: ",Updates!D78)+16,(FIND("The employee",Updates!D78)-(FIND("E-mail Address: ",Updates!D78)+16)))))</f>
        <v>#VALUE!</v>
      </c>
      <c r="I78" t="e">
        <f>TRIM(CLEAN(MID(Updates!D78,FIND("Account Password: ",Updates!D78)+18,(FIND("NETWORK ACCOUNTS",Updates!D78)-(FIND("Account Password:",Updates!D78)+18)))))</f>
        <v>#VALUE!</v>
      </c>
      <c r="J78" t="e">
        <f>TRIM(CLEAN(MID(Updates!D78,FIND("Password: ",Updates!D78)+10,(FIND("E-mail",Updates!D78)-(FIND("Password:",Updates!D78)+12)))))</f>
        <v>#VALUE!</v>
      </c>
      <c r="K78" t="e">
        <f>TRIM(CLEAN(MID(Updates!D78,FIND("Account to clone: ",Updates!D78)+18,(FIND("Position",Updates!D78)-(FIND("Account to clone: ",Updates!D78)+18)))))</f>
        <v>#VALUE!</v>
      </c>
      <c r="L78" t="e">
        <f>TRIM(CLEAN(MID(Updates!D78,FIND("Clone permissions of another account: ",Updates!D78)+38,(FIND("Email required:",Updates!D78)-(FIND("Clone permissions of another account: ",Updates!D78)+38)))))</f>
        <v>#VALUE!</v>
      </c>
      <c r="M78" t="e">
        <f t="shared" si="17"/>
        <v>#VALUE!</v>
      </c>
      <c r="N78" t="e">
        <f>TRIM(CLEAN(MID(Updates!D78,FIND("First Name: ",Updates!D78)+12,(FIND("Middle Name: ",Updates!D78)-(FIND("First Name: ",Updates!D78)+12)))))</f>
        <v>#VALUE!</v>
      </c>
      <c r="O78" t="e">
        <f>TRIM(CLEAN(MID(Updates!E78,FIND("Last Name: ",Updates!E78)+11,(FIND("Middle Initial:",Updates!E78)-(FIND("Last Name: ",Updates!E78)+11)))))</f>
        <v>#VALUE!</v>
      </c>
      <c r="P78" t="e">
        <f>TRIM(CLEAN(MID(Updates!D78,FIND("Middle Initial: ",Updates!D78)+16,(FIND("Department: ",Updates!D78)-(FIND("Middle Initial: ",Updates!D78)+16)))))</f>
        <v>#VALUE!</v>
      </c>
      <c r="Q78" t="e">
        <f t="shared" si="18"/>
        <v>#VALUE!</v>
      </c>
      <c r="R78" t="e">
        <f t="shared" si="19"/>
        <v>#VALUE!</v>
      </c>
      <c r="S78" t="e">
        <f t="shared" si="20"/>
        <v>#VALUE!</v>
      </c>
      <c r="T78" s="14" t="e">
        <f t="shared" si="21"/>
        <v>#VALUE!</v>
      </c>
      <c r="U78" t="e">
        <f t="shared" si="22"/>
        <v>#VALUE!</v>
      </c>
      <c r="V78" t="e">
        <f t="shared" si="23"/>
        <v>#VALUE!</v>
      </c>
      <c r="W78" s="8" t="e">
        <f>TRIM(CLEAN(MID(Updates!D78,FIND("Branch: ",Updates!D78)+8,(FIND("Division",Updates!D78)-(FIND("Branch: ",Updates!D78)+8)))))</f>
        <v>#VALUE!</v>
      </c>
      <c r="X78" s="8" t="e">
        <f>TRIM(CLEAN(MID(Updates!D78,FIND("Pooled Position: ",Updates!D78)+17,(FIND("Are the",Updates!D78)-(FIND("Pooled Position: ",Updates!D78)+17)))))</f>
        <v>#VALUE!</v>
      </c>
      <c r="Y78" t="e">
        <f>TRIM(CLEAN(MID(Updates!D78,FIND("Employee Name: ",Updates!D78)+15,(FIND("Job Title",Updates!D78)-(FIND("Employee Name: ",Updates!D78)+15)))))</f>
        <v>#VALUE!</v>
      </c>
      <c r="Z78" s="9" t="e">
        <f t="shared" si="24"/>
        <v>#VALUE!</v>
      </c>
      <c r="AA78" t="e">
        <f t="shared" si="25"/>
        <v>#VALUE!</v>
      </c>
      <c r="AB78" t="e">
        <f t="shared" si="26"/>
        <v>#VALUE!</v>
      </c>
      <c r="AC78" t="e">
        <f t="shared" si="27"/>
        <v>#VALUE!</v>
      </c>
      <c r="AD78" t="e">
        <f>TRIM(CLEAN(MID(Updates!D78,FIND("Account to clone: ",Updates!D78)+18,(FIND("Position",Updates!D78)-(FIND("Account to clone: ",Updates!D78)+18)))))</f>
        <v>#VALUE!</v>
      </c>
      <c r="AE78" t="str">
        <f t="shared" si="28"/>
        <v/>
      </c>
      <c r="AF78" t="str">
        <f t="shared" si="29"/>
        <v>No</v>
      </c>
      <c r="AG78" t="e">
        <f>TRIM(CLEAN(MID(Updates!D78,FIND("Home Share (H:\ drive) required: ",Updates!D78)+33,(FIND("Group Share (S:\ drive) required: ",Updates!D78)-(FIND("Home Share (H:\ drive) required: ",Updates!D78)+33)))))</f>
        <v>#VALUE!</v>
      </c>
      <c r="AH78" t="str">
        <f t="shared" si="30"/>
        <v>No</v>
      </c>
      <c r="AI78" t="e">
        <f>TRIM(CLEAN(MID(Updates!D78,FIND("S Drive Path: ",Updates!D78)+14,(FIND("Position",Updates!D78)-(FIND("S Drive Path: ",Updates!D78)+14)))))</f>
        <v>#VALUE!</v>
      </c>
      <c r="AJ78" t="e">
        <f>("USR\"&amp;Updates!N78)</f>
        <v>#VALUE!</v>
      </c>
      <c r="AK78" t="e">
        <f>Updates!N78&amp;"$"</f>
        <v>#VALUE!</v>
      </c>
      <c r="AL78" s="11">
        <f t="shared" ca="1" si="31"/>
        <v>10</v>
      </c>
      <c r="AM78" s="6" t="str">
        <f ca="1">LOOKUP(AL78,AN2:AN21,AO2:AO21)</f>
        <v>DC1MDB10</v>
      </c>
    </row>
    <row r="79" spans="1:39" ht="12" customHeight="1">
      <c r="A79" s="13" t="e">
        <f>LOOKUP(99^99,--("0"&amp;MID(Updates!N79,MIN(SEARCH({0,1,2,3,4,5,6,7,8,9},Updates!N79&amp;"0123456789")),ROW($A$1:$A$10000))))</f>
        <v>#N/A</v>
      </c>
      <c r="B79" s="6" t="e">
        <f>TRIM(CLEAN(MID(Updates!D79,FIND("Network User Id: ",Updates!D79)+17,(FIND("E-MAIL ACCOUNTS",Updates!D79)-(FIND("Network User Id:",Updates!D79)+17)))))</f>
        <v>#VALUE!</v>
      </c>
      <c r="C79" s="6" t="e">
        <f>TRIM(CLEAN(MID(Updates!D79,FIND("Logon ID: ",Updates!D79)+10,(FIND("Password:",Updates!D79)-(FIND("Logon ID:",Updates!D79)+10)))))</f>
        <v>#VALUE!</v>
      </c>
      <c r="D79" t="e">
        <f>TRIM(CLEAN(MID(Updates!D79,FIND("Primary Address: ",Updates!D79)+17,(FIND("Secondary Address:",Updates!D79)-(FIND("Primary Address: ",Updates!D79)+17)))))</f>
        <v>#VALUE!</v>
      </c>
      <c r="E79" t="e">
        <f>TRIM(CLEAN(MID(Updates!D79,FIND("Secondary Address: ",Updates!D79)+19,(FIND("** PLEASE DO NOT REPLY TO THIS E-MAIL. ",Updates!D79)-(FIND("Secondary Address: ",Updates!D79)+19)))))</f>
        <v>#VALUE!</v>
      </c>
      <c r="F79" t="b">
        <f>IF(COUNT(SEARCH({"transpo.ottawa.on.ca","biblioottawalibrary.ca"},E79)),"@ottawa.ca")</f>
        <v>0</v>
      </c>
      <c r="G79" s="9" t="e">
        <f t="shared" si="16"/>
        <v>#VALUE!</v>
      </c>
      <c r="H79" t="e">
        <f>TRIM(CLEAN(MID(Updates!D79,FIND("E-mail Address: ",Updates!D79)+16,(FIND("The employee",Updates!D79)-(FIND("E-mail Address: ",Updates!D79)+16)))))</f>
        <v>#VALUE!</v>
      </c>
      <c r="I79" t="e">
        <f>TRIM(CLEAN(MID(Updates!D79,FIND("Account Password: ",Updates!D79)+18,(FIND("NETWORK ACCOUNTS",Updates!D79)-(FIND("Account Password:",Updates!D79)+18)))))</f>
        <v>#VALUE!</v>
      </c>
      <c r="J79" t="e">
        <f>TRIM(CLEAN(MID(Updates!D79,FIND("Password: ",Updates!D79)+10,(FIND("E-mail",Updates!D79)-(FIND("Password:",Updates!D79)+12)))))</f>
        <v>#VALUE!</v>
      </c>
      <c r="K79" t="e">
        <f>TRIM(CLEAN(MID(Updates!D79,FIND("Account to clone: ",Updates!D79)+18,(FIND("Position",Updates!D79)-(FIND("Account to clone: ",Updates!D79)+18)))))</f>
        <v>#VALUE!</v>
      </c>
      <c r="L79" t="e">
        <f>TRIM(CLEAN(MID(Updates!D79,FIND("Clone permissions of another account: ",Updates!D79)+38,(FIND("Email required:",Updates!D79)-(FIND("Clone permissions of another account: ",Updates!D79)+38)))))</f>
        <v>#VALUE!</v>
      </c>
      <c r="M79" t="e">
        <f t="shared" si="17"/>
        <v>#VALUE!</v>
      </c>
      <c r="N79" t="e">
        <f>TRIM(CLEAN(MID(Updates!D79,FIND("First Name: ",Updates!D79)+12,(FIND("Middle Name: ",Updates!D79)-(FIND("First Name: ",Updates!D79)+12)))))</f>
        <v>#VALUE!</v>
      </c>
      <c r="O79" t="e">
        <f>TRIM(CLEAN(MID(Updates!E79,FIND("Last Name: ",Updates!E79)+11,(FIND("Middle Initial:",Updates!E79)-(FIND("Last Name: ",Updates!E79)+11)))))</f>
        <v>#VALUE!</v>
      </c>
      <c r="P79" t="e">
        <f>TRIM(CLEAN(MID(Updates!D79,FIND("Middle Initial: ",Updates!D79)+16,(FIND("Department: ",Updates!D79)-(FIND("Middle Initial: ",Updates!D79)+16)))))</f>
        <v>#VALUE!</v>
      </c>
      <c r="Q79" t="e">
        <f t="shared" si="18"/>
        <v>#VALUE!</v>
      </c>
      <c r="R79" t="e">
        <f t="shared" si="19"/>
        <v>#VALUE!</v>
      </c>
      <c r="S79" t="e">
        <f t="shared" si="20"/>
        <v>#VALUE!</v>
      </c>
      <c r="T79" s="14" t="e">
        <f t="shared" si="21"/>
        <v>#VALUE!</v>
      </c>
      <c r="U79" t="e">
        <f t="shared" si="22"/>
        <v>#VALUE!</v>
      </c>
      <c r="V79" t="e">
        <f t="shared" si="23"/>
        <v>#VALUE!</v>
      </c>
      <c r="W79" s="8" t="e">
        <f>TRIM(CLEAN(MID(Updates!D79,FIND("Branch: ",Updates!D79)+8,(FIND("Division",Updates!D79)-(FIND("Branch: ",Updates!D79)+8)))))</f>
        <v>#VALUE!</v>
      </c>
      <c r="X79" s="8" t="e">
        <f>TRIM(CLEAN(MID(Updates!D79,FIND("Pooled Position: ",Updates!D79)+17,(FIND("Are the",Updates!D79)-(FIND("Pooled Position: ",Updates!D79)+17)))))</f>
        <v>#VALUE!</v>
      </c>
      <c r="Y79" t="e">
        <f>TRIM(CLEAN(MID(Updates!D79,FIND("Employee Name: ",Updates!D79)+15,(FIND("Job Title",Updates!D79)-(FIND("Employee Name: ",Updates!D79)+15)))))</f>
        <v>#VALUE!</v>
      </c>
      <c r="Z79" s="9" t="e">
        <f t="shared" si="24"/>
        <v>#VALUE!</v>
      </c>
      <c r="AA79" t="e">
        <f t="shared" si="25"/>
        <v>#VALUE!</v>
      </c>
      <c r="AB79" t="e">
        <f t="shared" si="26"/>
        <v>#VALUE!</v>
      </c>
      <c r="AC79" t="e">
        <f t="shared" si="27"/>
        <v>#VALUE!</v>
      </c>
      <c r="AD79" t="e">
        <f>TRIM(CLEAN(MID(Updates!D79,FIND("Account to clone: ",Updates!D79)+18,(FIND("Position",Updates!D79)-(FIND("Account to clone: ",Updates!D79)+18)))))</f>
        <v>#VALUE!</v>
      </c>
      <c r="AE79" t="str">
        <f t="shared" si="28"/>
        <v/>
      </c>
      <c r="AF79" t="str">
        <f t="shared" si="29"/>
        <v>No</v>
      </c>
      <c r="AG79" t="e">
        <f>TRIM(CLEAN(MID(Updates!D79,FIND("Home Share (H:\ drive) required: ",Updates!D79)+33,(FIND("Group Share (S:\ drive) required: ",Updates!D79)-(FIND("Home Share (H:\ drive) required: ",Updates!D79)+33)))))</f>
        <v>#VALUE!</v>
      </c>
      <c r="AH79" t="str">
        <f t="shared" si="30"/>
        <v>No</v>
      </c>
      <c r="AI79" t="e">
        <f>TRIM(CLEAN(MID(Updates!D79,FIND("S Drive Path: ",Updates!D79)+14,(FIND("Position",Updates!D79)-(FIND("S Drive Path: ",Updates!D79)+14)))))</f>
        <v>#VALUE!</v>
      </c>
      <c r="AJ79" t="e">
        <f>("USR\"&amp;Updates!N79)</f>
        <v>#VALUE!</v>
      </c>
      <c r="AK79" t="e">
        <f>Updates!N79&amp;"$"</f>
        <v>#VALUE!</v>
      </c>
      <c r="AL79" s="11">
        <f t="shared" ca="1" si="31"/>
        <v>16</v>
      </c>
      <c r="AM79" s="6" t="str">
        <f ca="1">LOOKUP(AL79,AN2:AN21,AO2:AO21)</f>
        <v>DC4MDB06</v>
      </c>
    </row>
    <row r="80" spans="1:39" ht="12" customHeight="1">
      <c r="A80" s="13" t="e">
        <f>LOOKUP(99^99,--("0"&amp;MID(Updates!N80,MIN(SEARCH({0,1,2,3,4,5,6,7,8,9},Updates!N80&amp;"0123456789")),ROW($A$1:$A$10000))))</f>
        <v>#N/A</v>
      </c>
      <c r="B80" s="6" t="e">
        <f>TRIM(CLEAN(MID(Updates!D80,FIND("Network User Id: ",Updates!D80)+17,(FIND("E-MAIL ACCOUNTS",Updates!D80)-(FIND("Network User Id:",Updates!D80)+17)))))</f>
        <v>#VALUE!</v>
      </c>
      <c r="C80" s="6" t="e">
        <f>TRIM(CLEAN(MID(Updates!D80,FIND("Logon ID: ",Updates!D80)+10,(FIND("Password:",Updates!D80)-(FIND("Logon ID:",Updates!D80)+10)))))</f>
        <v>#VALUE!</v>
      </c>
      <c r="D80" t="e">
        <f>TRIM(CLEAN(MID(Updates!D80,FIND("Primary Address: ",Updates!D80)+17,(FIND("Secondary Address:",Updates!D80)-(FIND("Primary Address: ",Updates!D80)+17)))))</f>
        <v>#VALUE!</v>
      </c>
      <c r="E80" t="e">
        <f>TRIM(CLEAN(MID(Updates!D80,FIND("Secondary Address: ",Updates!D80)+19,(FIND("** PLEASE DO NOT REPLY TO THIS E-MAIL. ",Updates!D80)-(FIND("Secondary Address: ",Updates!D80)+19)))))</f>
        <v>#VALUE!</v>
      </c>
      <c r="F80" t="b">
        <f>IF(COUNT(SEARCH({"transpo.ottawa.on.ca","biblioottawalibrary.ca"},E80)),"@ottawa.ca")</f>
        <v>0</v>
      </c>
      <c r="G80" s="9" t="e">
        <f t="shared" si="16"/>
        <v>#VALUE!</v>
      </c>
      <c r="H80" t="e">
        <f>TRIM(CLEAN(MID(Updates!D80,FIND("E-mail Address: ",Updates!D80)+16,(FIND("The employee",Updates!D80)-(FIND("E-mail Address: ",Updates!D80)+16)))))</f>
        <v>#VALUE!</v>
      </c>
      <c r="I80" t="e">
        <f>TRIM(CLEAN(MID(Updates!D80,FIND("Account Password: ",Updates!D80)+18,(FIND("NETWORK ACCOUNTS",Updates!D80)-(FIND("Account Password:",Updates!D80)+18)))))</f>
        <v>#VALUE!</v>
      </c>
      <c r="J80" t="e">
        <f>TRIM(CLEAN(MID(Updates!D80,FIND("Password: ",Updates!D80)+10,(FIND("E-mail",Updates!D80)-(FIND("Password:",Updates!D80)+12)))))</f>
        <v>#VALUE!</v>
      </c>
      <c r="K80" t="e">
        <f>TRIM(CLEAN(MID(Updates!D80,FIND("Account to clone: ",Updates!D80)+18,(FIND("Position",Updates!D80)-(FIND("Account to clone: ",Updates!D80)+18)))))</f>
        <v>#VALUE!</v>
      </c>
      <c r="L80" t="e">
        <f>TRIM(CLEAN(MID(Updates!D80,FIND("Clone permissions of another account: ",Updates!D80)+38,(FIND("Email required:",Updates!D80)-(FIND("Clone permissions of another account: ",Updates!D80)+38)))))</f>
        <v>#VALUE!</v>
      </c>
      <c r="M80" t="e">
        <f t="shared" si="17"/>
        <v>#VALUE!</v>
      </c>
      <c r="N80" t="e">
        <f>TRIM(CLEAN(MID(Updates!D80,FIND("First Name: ",Updates!D80)+12,(FIND("Middle Name: ",Updates!D80)-(FIND("First Name: ",Updates!D80)+12)))))</f>
        <v>#VALUE!</v>
      </c>
      <c r="O80" t="e">
        <f>TRIM(CLEAN(MID(Updates!E80,FIND("Last Name: ",Updates!E80)+11,(FIND("Middle Initial:",Updates!E80)-(FIND("Last Name: ",Updates!E80)+11)))))</f>
        <v>#VALUE!</v>
      </c>
      <c r="P80" t="e">
        <f>TRIM(CLEAN(MID(Updates!D80,FIND("Middle Initial: ",Updates!D80)+16,(FIND("Department: ",Updates!D80)-(FIND("Middle Initial: ",Updates!D80)+16)))))</f>
        <v>#VALUE!</v>
      </c>
      <c r="Q80" t="e">
        <f t="shared" si="18"/>
        <v>#VALUE!</v>
      </c>
      <c r="R80" t="e">
        <f t="shared" si="19"/>
        <v>#VALUE!</v>
      </c>
      <c r="S80" t="e">
        <f t="shared" si="20"/>
        <v>#VALUE!</v>
      </c>
      <c r="T80" s="14" t="e">
        <f t="shared" si="21"/>
        <v>#VALUE!</v>
      </c>
      <c r="U80" t="e">
        <f t="shared" si="22"/>
        <v>#VALUE!</v>
      </c>
      <c r="V80" t="e">
        <f t="shared" si="23"/>
        <v>#VALUE!</v>
      </c>
      <c r="W80" s="8" t="e">
        <f>TRIM(CLEAN(MID(Updates!D80,FIND("Branch: ",Updates!D80)+8,(FIND("Division",Updates!D80)-(FIND("Branch: ",Updates!D80)+8)))))</f>
        <v>#VALUE!</v>
      </c>
      <c r="X80" s="8" t="e">
        <f>TRIM(CLEAN(MID(Updates!D80,FIND("Pooled Position: ",Updates!D80)+17,(FIND("Are the",Updates!D80)-(FIND("Pooled Position: ",Updates!D80)+17)))))</f>
        <v>#VALUE!</v>
      </c>
      <c r="Y80" t="e">
        <f>TRIM(CLEAN(MID(Updates!D80,FIND("Employee Name: ",Updates!D80)+15,(FIND("Job Title",Updates!D80)-(FIND("Employee Name: ",Updates!D80)+15)))))</f>
        <v>#VALUE!</v>
      </c>
      <c r="Z80" s="9" t="e">
        <f t="shared" si="24"/>
        <v>#VALUE!</v>
      </c>
      <c r="AA80" t="e">
        <f t="shared" si="25"/>
        <v>#VALUE!</v>
      </c>
      <c r="AB80" t="e">
        <f t="shared" si="26"/>
        <v>#VALUE!</v>
      </c>
      <c r="AC80" t="e">
        <f t="shared" si="27"/>
        <v>#VALUE!</v>
      </c>
      <c r="AD80" t="e">
        <f>TRIM(CLEAN(MID(Updates!D80,FIND("Account to clone: ",Updates!D80)+18,(FIND("Position",Updates!D80)-(FIND("Account to clone: ",Updates!D80)+18)))))</f>
        <v>#VALUE!</v>
      </c>
      <c r="AE80" t="str">
        <f t="shared" si="28"/>
        <v/>
      </c>
      <c r="AF80" t="str">
        <f t="shared" si="29"/>
        <v>No</v>
      </c>
      <c r="AG80" t="e">
        <f>TRIM(CLEAN(MID(Updates!D80,FIND("Home Share (H:\ drive) required: ",Updates!D80)+33,(FIND("Group Share (S:\ drive) required: ",Updates!D80)-(FIND("Home Share (H:\ drive) required: ",Updates!D80)+33)))))</f>
        <v>#VALUE!</v>
      </c>
      <c r="AH80" t="str">
        <f t="shared" si="30"/>
        <v>No</v>
      </c>
      <c r="AI80" t="e">
        <f>TRIM(CLEAN(MID(Updates!D80,FIND("S Drive Path: ",Updates!D80)+14,(FIND("Position",Updates!D80)-(FIND("S Drive Path: ",Updates!D80)+14)))))</f>
        <v>#VALUE!</v>
      </c>
      <c r="AJ80" t="e">
        <f>("USR\"&amp;Updates!N80)</f>
        <v>#VALUE!</v>
      </c>
      <c r="AK80" t="e">
        <f>Updates!N80&amp;"$"</f>
        <v>#VALUE!</v>
      </c>
      <c r="AL80" s="11">
        <f t="shared" ca="1" si="31"/>
        <v>3</v>
      </c>
      <c r="AM80" s="6" t="str">
        <f ca="1">LOOKUP(AL80,AN2:AN21,AO2:AO21)</f>
        <v>DC1MDB03</v>
      </c>
    </row>
    <row r="81" spans="1:39" ht="12" customHeight="1">
      <c r="A81" s="13" t="e">
        <f>LOOKUP(99^99,--("0"&amp;MID(Updates!N81,MIN(SEARCH({0,1,2,3,4,5,6,7,8,9},Updates!N81&amp;"0123456789")),ROW($A$1:$A$10000))))</f>
        <v>#N/A</v>
      </c>
      <c r="B81" s="6" t="e">
        <f>TRIM(CLEAN(MID(Updates!D81,FIND("Network User Id: ",Updates!D81)+17,(FIND("E-MAIL ACCOUNTS",Updates!D81)-(FIND("Network User Id:",Updates!D81)+17)))))</f>
        <v>#VALUE!</v>
      </c>
      <c r="C81" s="6" t="e">
        <f>TRIM(CLEAN(MID(Updates!D81,FIND("Logon ID: ",Updates!D81)+10,(FIND("Password:",Updates!D81)-(FIND("Logon ID:",Updates!D81)+10)))))</f>
        <v>#VALUE!</v>
      </c>
      <c r="D81" t="e">
        <f>TRIM(CLEAN(MID(Updates!D81,FIND("Primary Address: ",Updates!D81)+17,(FIND("Secondary Address:",Updates!D81)-(FIND("Primary Address: ",Updates!D81)+17)))))</f>
        <v>#VALUE!</v>
      </c>
      <c r="E81" t="e">
        <f>TRIM(CLEAN(MID(Updates!D81,FIND("Secondary Address: ",Updates!D81)+19,(FIND("** PLEASE DO NOT REPLY TO THIS E-MAIL. ",Updates!D81)-(FIND("Secondary Address: ",Updates!D81)+19)))))</f>
        <v>#VALUE!</v>
      </c>
      <c r="F81" t="b">
        <f>IF(COUNT(SEARCH({"transpo.ottawa.on.ca","biblioottawalibrary.ca"},E81)),"@ottawa.ca")</f>
        <v>0</v>
      </c>
      <c r="G81" s="9" t="e">
        <f t="shared" si="16"/>
        <v>#VALUE!</v>
      </c>
      <c r="H81" t="e">
        <f>TRIM(CLEAN(MID(Updates!D81,FIND("E-mail Address: ",Updates!D81)+16,(FIND("The employee",Updates!D81)-(FIND("E-mail Address: ",Updates!D81)+16)))))</f>
        <v>#VALUE!</v>
      </c>
      <c r="I81" t="e">
        <f>TRIM(CLEAN(MID(Updates!D81,FIND("Account Password: ",Updates!D81)+18,(FIND("NETWORK ACCOUNTS",Updates!D81)-(FIND("Account Password:",Updates!D81)+18)))))</f>
        <v>#VALUE!</v>
      </c>
      <c r="J81" t="e">
        <f>TRIM(CLEAN(MID(Updates!D81,FIND("Password: ",Updates!D81)+10,(FIND("E-mail",Updates!D81)-(FIND("Password:",Updates!D81)+12)))))</f>
        <v>#VALUE!</v>
      </c>
      <c r="K81" t="e">
        <f>TRIM(CLEAN(MID(Updates!D81,FIND("Account to clone: ",Updates!D81)+18,(FIND("Position",Updates!D81)-(FIND("Account to clone: ",Updates!D81)+18)))))</f>
        <v>#VALUE!</v>
      </c>
      <c r="L81" t="e">
        <f>TRIM(CLEAN(MID(Updates!D81,FIND("Clone permissions of another account: ",Updates!D81)+38,(FIND("Email required:",Updates!D81)-(FIND("Clone permissions of another account: ",Updates!D81)+38)))))</f>
        <v>#VALUE!</v>
      </c>
      <c r="M81" t="e">
        <f t="shared" si="17"/>
        <v>#VALUE!</v>
      </c>
      <c r="N81" t="e">
        <f>TRIM(CLEAN(MID(Updates!D81,FIND("First Name: ",Updates!D81)+12,(FIND("Middle Name: ",Updates!D81)-(FIND("First Name: ",Updates!D81)+12)))))</f>
        <v>#VALUE!</v>
      </c>
      <c r="O81" t="e">
        <f>TRIM(CLEAN(MID(Updates!E81,FIND("Last Name: ",Updates!E81)+11,(FIND("Middle Initial:",Updates!E81)-(FIND("Last Name: ",Updates!E81)+11)))))</f>
        <v>#VALUE!</v>
      </c>
      <c r="P81" t="e">
        <f>TRIM(CLEAN(MID(Updates!D81,FIND("Middle Initial: ",Updates!D81)+16,(FIND("Department: ",Updates!D81)-(FIND("Middle Initial: ",Updates!D81)+16)))))</f>
        <v>#VALUE!</v>
      </c>
      <c r="Q81" t="e">
        <f t="shared" si="18"/>
        <v>#VALUE!</v>
      </c>
      <c r="R81" t="e">
        <f t="shared" si="19"/>
        <v>#VALUE!</v>
      </c>
      <c r="S81" t="e">
        <f t="shared" si="20"/>
        <v>#VALUE!</v>
      </c>
      <c r="T81" s="14" t="e">
        <f t="shared" si="21"/>
        <v>#VALUE!</v>
      </c>
      <c r="U81" t="e">
        <f t="shared" si="22"/>
        <v>#VALUE!</v>
      </c>
      <c r="V81" t="e">
        <f t="shared" si="23"/>
        <v>#VALUE!</v>
      </c>
      <c r="W81" s="8" t="e">
        <f>TRIM(CLEAN(MID(Updates!D81,FIND("Branch: ",Updates!D81)+8,(FIND("Division",Updates!D81)-(FIND("Branch: ",Updates!D81)+8)))))</f>
        <v>#VALUE!</v>
      </c>
      <c r="X81" s="8" t="e">
        <f>TRIM(CLEAN(MID(Updates!D81,FIND("Pooled Position: ",Updates!D81)+17,(FIND("Are the",Updates!D81)-(FIND("Pooled Position: ",Updates!D81)+17)))))</f>
        <v>#VALUE!</v>
      </c>
      <c r="Y81" t="e">
        <f>TRIM(CLEAN(MID(Updates!D81,FIND("Employee Name: ",Updates!D81)+15,(FIND("Job Title",Updates!D81)-(FIND("Employee Name: ",Updates!D81)+15)))))</f>
        <v>#VALUE!</v>
      </c>
      <c r="Z81" s="9" t="e">
        <f t="shared" si="24"/>
        <v>#VALUE!</v>
      </c>
      <c r="AA81" t="e">
        <f t="shared" si="25"/>
        <v>#VALUE!</v>
      </c>
      <c r="AB81" t="e">
        <f t="shared" si="26"/>
        <v>#VALUE!</v>
      </c>
      <c r="AC81" t="e">
        <f t="shared" si="27"/>
        <v>#VALUE!</v>
      </c>
      <c r="AD81" t="e">
        <f>TRIM(CLEAN(MID(Updates!D81,FIND("Account to clone: ",Updates!D81)+18,(FIND("Position",Updates!D81)-(FIND("Account to clone: ",Updates!D81)+18)))))</f>
        <v>#VALUE!</v>
      </c>
      <c r="AE81" t="str">
        <f t="shared" si="28"/>
        <v/>
      </c>
      <c r="AF81" t="str">
        <f t="shared" si="29"/>
        <v>No</v>
      </c>
      <c r="AG81" t="e">
        <f>TRIM(CLEAN(MID(Updates!D81,FIND("Home Share (H:\ drive) required: ",Updates!D81)+33,(FIND("Group Share (S:\ drive) required: ",Updates!D81)-(FIND("Home Share (H:\ drive) required: ",Updates!D81)+33)))))</f>
        <v>#VALUE!</v>
      </c>
      <c r="AH81" t="str">
        <f t="shared" si="30"/>
        <v>No</v>
      </c>
      <c r="AI81" t="e">
        <f>TRIM(CLEAN(MID(Updates!D81,FIND("S Drive Path: ",Updates!D81)+14,(FIND("Position",Updates!D81)-(FIND("S Drive Path: ",Updates!D81)+14)))))</f>
        <v>#VALUE!</v>
      </c>
      <c r="AJ81" t="e">
        <f>("USR\"&amp;Updates!N81)</f>
        <v>#VALUE!</v>
      </c>
      <c r="AK81" t="e">
        <f>Updates!N81&amp;"$"</f>
        <v>#VALUE!</v>
      </c>
      <c r="AL81" s="11">
        <f t="shared" ca="1" si="31"/>
        <v>18</v>
      </c>
      <c r="AM81" s="6" t="str">
        <f ca="1">LOOKUP(AL81,AN2:AN21,AO2:AO21)</f>
        <v>DC4MDB08</v>
      </c>
    </row>
    <row r="82" spans="1:39" ht="12" customHeight="1">
      <c r="A82" s="13" t="e">
        <f>LOOKUP(99^99,--("0"&amp;MID(Updates!N82,MIN(SEARCH({0,1,2,3,4,5,6,7,8,9},Updates!N82&amp;"0123456789")),ROW($A$1:$A$10000))))</f>
        <v>#N/A</v>
      </c>
      <c r="B82" s="6" t="e">
        <f>TRIM(CLEAN(MID(Updates!D82,FIND("Network User Id: ",Updates!D82)+17,(FIND("E-MAIL ACCOUNTS",Updates!D82)-(FIND("Network User Id:",Updates!D82)+17)))))</f>
        <v>#VALUE!</v>
      </c>
      <c r="C82" s="6" t="e">
        <f>TRIM(CLEAN(MID(Updates!D82,FIND("Logon ID: ",Updates!D82)+10,(FIND("Password:",Updates!D82)-(FIND("Logon ID:",Updates!D82)+10)))))</f>
        <v>#VALUE!</v>
      </c>
      <c r="D82" t="e">
        <f>TRIM(CLEAN(MID(Updates!D82,FIND("Primary Address: ",Updates!D82)+17,(FIND("Secondary Address:",Updates!D82)-(FIND("Primary Address: ",Updates!D82)+17)))))</f>
        <v>#VALUE!</v>
      </c>
      <c r="E82" t="e">
        <f>TRIM(CLEAN(MID(Updates!D82,FIND("Secondary Address: ",Updates!D82)+19,(FIND("** PLEASE DO NOT REPLY TO THIS E-MAIL. ",Updates!D82)-(FIND("Secondary Address: ",Updates!D82)+19)))))</f>
        <v>#VALUE!</v>
      </c>
      <c r="F82" t="b">
        <f>IF(COUNT(SEARCH({"transpo.ottawa.on.ca","biblioottawalibrary.ca"},E82)),"@ottawa.ca")</f>
        <v>0</v>
      </c>
      <c r="G82" s="9" t="e">
        <f t="shared" si="16"/>
        <v>#VALUE!</v>
      </c>
      <c r="H82" t="e">
        <f>TRIM(CLEAN(MID(Updates!D82,FIND("E-mail Address: ",Updates!D82)+16,(FIND("The employee",Updates!D82)-(FIND("E-mail Address: ",Updates!D82)+16)))))</f>
        <v>#VALUE!</v>
      </c>
      <c r="I82" t="e">
        <f>TRIM(CLEAN(MID(Updates!D82,FIND("Account Password: ",Updates!D82)+18,(FIND("NETWORK ACCOUNTS",Updates!D82)-(FIND("Account Password:",Updates!D82)+18)))))</f>
        <v>#VALUE!</v>
      </c>
      <c r="J82" t="e">
        <f>TRIM(CLEAN(MID(Updates!D82,FIND("Password: ",Updates!D82)+10,(FIND("E-mail",Updates!D82)-(FIND("Password:",Updates!D82)+12)))))</f>
        <v>#VALUE!</v>
      </c>
      <c r="K82" t="e">
        <f>TRIM(CLEAN(MID(Updates!D82,FIND("Account to clone: ",Updates!D82)+18,(FIND("Position",Updates!D82)-(FIND("Account to clone: ",Updates!D82)+18)))))</f>
        <v>#VALUE!</v>
      </c>
      <c r="L82" t="e">
        <f>TRIM(CLEAN(MID(Updates!D82,FIND("Clone permissions of another account: ",Updates!D82)+38,(FIND("Email required:",Updates!D82)-(FIND("Clone permissions of another account: ",Updates!D82)+38)))))</f>
        <v>#VALUE!</v>
      </c>
      <c r="M82" t="e">
        <f t="shared" si="17"/>
        <v>#VALUE!</v>
      </c>
      <c r="N82" t="e">
        <f>TRIM(CLEAN(MID(Updates!D82,FIND("First Name: ",Updates!D82)+12,(FIND("Middle Name: ",Updates!D82)-(FIND("First Name: ",Updates!D82)+12)))))</f>
        <v>#VALUE!</v>
      </c>
      <c r="O82" t="e">
        <f>TRIM(CLEAN(MID(Updates!E82,FIND("Last Name: ",Updates!E82)+11,(FIND("Middle Initial:",Updates!E82)-(FIND("Last Name: ",Updates!E82)+11)))))</f>
        <v>#VALUE!</v>
      </c>
      <c r="P82" t="e">
        <f>TRIM(CLEAN(MID(Updates!D82,FIND("Middle Initial: ",Updates!D82)+16,(FIND("Department: ",Updates!D82)-(FIND("Middle Initial: ",Updates!D82)+16)))))</f>
        <v>#VALUE!</v>
      </c>
      <c r="Q82" t="e">
        <f t="shared" si="18"/>
        <v>#VALUE!</v>
      </c>
      <c r="R82" t="e">
        <f t="shared" si="19"/>
        <v>#VALUE!</v>
      </c>
      <c r="S82" t="e">
        <f t="shared" si="20"/>
        <v>#VALUE!</v>
      </c>
      <c r="T82" s="14" t="e">
        <f t="shared" si="21"/>
        <v>#VALUE!</v>
      </c>
      <c r="U82" t="e">
        <f t="shared" si="22"/>
        <v>#VALUE!</v>
      </c>
      <c r="V82" t="e">
        <f t="shared" si="23"/>
        <v>#VALUE!</v>
      </c>
      <c r="W82" s="8" t="e">
        <f>TRIM(CLEAN(MID(Updates!D82,FIND("Branch: ",Updates!D82)+8,(FIND("Division",Updates!D82)-(FIND("Branch: ",Updates!D82)+8)))))</f>
        <v>#VALUE!</v>
      </c>
      <c r="X82" s="8" t="e">
        <f>TRIM(CLEAN(MID(Updates!D82,FIND("Pooled Position: ",Updates!D82)+17,(FIND("Are the",Updates!D82)-(FIND("Pooled Position: ",Updates!D82)+17)))))</f>
        <v>#VALUE!</v>
      </c>
      <c r="Y82" t="e">
        <f>TRIM(CLEAN(MID(Updates!D82,FIND("Employee Name: ",Updates!D82)+15,(FIND("Job Title",Updates!D82)-(FIND("Employee Name: ",Updates!D82)+15)))))</f>
        <v>#VALUE!</v>
      </c>
      <c r="Z82" s="9" t="e">
        <f t="shared" si="24"/>
        <v>#VALUE!</v>
      </c>
      <c r="AA82" t="e">
        <f t="shared" si="25"/>
        <v>#VALUE!</v>
      </c>
      <c r="AB82" t="e">
        <f t="shared" si="26"/>
        <v>#VALUE!</v>
      </c>
      <c r="AC82" t="e">
        <f t="shared" si="27"/>
        <v>#VALUE!</v>
      </c>
      <c r="AD82" t="e">
        <f>TRIM(CLEAN(MID(Updates!D82,FIND("Account to clone: ",Updates!D82)+18,(FIND("Position",Updates!D82)-(FIND("Account to clone: ",Updates!D82)+18)))))</f>
        <v>#VALUE!</v>
      </c>
      <c r="AE82" t="str">
        <f t="shared" si="28"/>
        <v/>
      </c>
      <c r="AF82" t="str">
        <f t="shared" si="29"/>
        <v>No</v>
      </c>
      <c r="AG82" t="e">
        <f>TRIM(CLEAN(MID(Updates!D82,FIND("Home Share (H:\ drive) required: ",Updates!D82)+33,(FIND("Group Share (S:\ drive) required: ",Updates!D82)-(FIND("Home Share (H:\ drive) required: ",Updates!D82)+33)))))</f>
        <v>#VALUE!</v>
      </c>
      <c r="AH82" t="str">
        <f t="shared" si="30"/>
        <v>No</v>
      </c>
      <c r="AI82" t="e">
        <f>TRIM(CLEAN(MID(Updates!D82,FIND("S Drive Path: ",Updates!D82)+14,(FIND("Position",Updates!D82)-(FIND("S Drive Path: ",Updates!D82)+14)))))</f>
        <v>#VALUE!</v>
      </c>
      <c r="AJ82" t="e">
        <f>("USR\"&amp;Updates!N82)</f>
        <v>#VALUE!</v>
      </c>
      <c r="AK82" t="e">
        <f>Updates!N82&amp;"$"</f>
        <v>#VALUE!</v>
      </c>
      <c r="AL82" s="11">
        <f t="shared" ca="1" si="31"/>
        <v>9</v>
      </c>
      <c r="AM82" s="6" t="str">
        <f ca="1">LOOKUP(AL82,AN2:AN21,AO2:AO21)</f>
        <v>DC1MDB09</v>
      </c>
    </row>
    <row r="83" spans="1:39" ht="12" customHeight="1">
      <c r="A83" s="13" t="e">
        <f>LOOKUP(99^99,--("0"&amp;MID(Updates!N83,MIN(SEARCH({0,1,2,3,4,5,6,7,8,9},Updates!N83&amp;"0123456789")),ROW($A$1:$A$10000))))</f>
        <v>#N/A</v>
      </c>
      <c r="B83" s="6" t="e">
        <f>TRIM(CLEAN(MID(Updates!D83,FIND("Network User Id: ",Updates!D83)+17,(FIND("E-MAIL ACCOUNTS",Updates!D83)-(FIND("Network User Id:",Updates!D83)+17)))))</f>
        <v>#VALUE!</v>
      </c>
      <c r="C83" s="6" t="e">
        <f>TRIM(CLEAN(MID(Updates!D83,FIND("Logon ID: ",Updates!D83)+10,(FIND("Password:",Updates!D83)-(FIND("Logon ID:",Updates!D83)+10)))))</f>
        <v>#VALUE!</v>
      </c>
      <c r="D83" t="e">
        <f>TRIM(CLEAN(MID(Updates!D83,FIND("Primary Address: ",Updates!D83)+17,(FIND("Secondary Address:",Updates!D83)-(FIND("Primary Address: ",Updates!D83)+17)))))</f>
        <v>#VALUE!</v>
      </c>
      <c r="E83" t="e">
        <f>TRIM(CLEAN(MID(Updates!D83,FIND("Secondary Address: ",Updates!D83)+19,(FIND("** PLEASE DO NOT REPLY TO THIS E-MAIL. ",Updates!D83)-(FIND("Secondary Address: ",Updates!D83)+19)))))</f>
        <v>#VALUE!</v>
      </c>
      <c r="F83" t="b">
        <f>IF(COUNT(SEARCH({"transpo.ottawa.on.ca","biblioottawalibrary.ca"},E83)),"@ottawa.ca")</f>
        <v>0</v>
      </c>
      <c r="G83" s="9" t="e">
        <f t="shared" si="16"/>
        <v>#VALUE!</v>
      </c>
      <c r="H83" t="e">
        <f>TRIM(CLEAN(MID(Updates!D83,FIND("E-mail Address: ",Updates!D83)+16,(FIND("The employee",Updates!D83)-(FIND("E-mail Address: ",Updates!D83)+16)))))</f>
        <v>#VALUE!</v>
      </c>
      <c r="I83" t="e">
        <f>TRIM(CLEAN(MID(Updates!D83,FIND("Account Password: ",Updates!D83)+18,(FIND("NETWORK ACCOUNTS",Updates!D83)-(FIND("Account Password:",Updates!D83)+18)))))</f>
        <v>#VALUE!</v>
      </c>
      <c r="J83" t="e">
        <f>TRIM(CLEAN(MID(Updates!D83,FIND("Password: ",Updates!D83)+10,(FIND("E-mail",Updates!D83)-(FIND("Password:",Updates!D83)+12)))))</f>
        <v>#VALUE!</v>
      </c>
      <c r="K83" t="e">
        <f>TRIM(CLEAN(MID(Updates!D83,FIND("Account to clone: ",Updates!D83)+18,(FIND("Position",Updates!D83)-(FIND("Account to clone: ",Updates!D83)+18)))))</f>
        <v>#VALUE!</v>
      </c>
      <c r="L83" t="e">
        <f>TRIM(CLEAN(MID(Updates!D83,FIND("Clone permissions of another account: ",Updates!D83)+38,(FIND("Email required:",Updates!D83)-(FIND("Clone permissions of another account: ",Updates!D83)+38)))))</f>
        <v>#VALUE!</v>
      </c>
      <c r="M83" t="e">
        <f t="shared" si="17"/>
        <v>#VALUE!</v>
      </c>
      <c r="N83" t="e">
        <f>TRIM(CLEAN(MID(Updates!D83,FIND("First Name: ",Updates!D83)+12,(FIND("Middle Name: ",Updates!D83)-(FIND("First Name: ",Updates!D83)+12)))))</f>
        <v>#VALUE!</v>
      </c>
      <c r="O83" t="e">
        <f>TRIM(CLEAN(MID(Updates!E83,FIND("Last Name: ",Updates!E83)+11,(FIND("Middle Initial:",Updates!E83)-(FIND("Last Name: ",Updates!E83)+11)))))</f>
        <v>#VALUE!</v>
      </c>
      <c r="P83" t="e">
        <f>TRIM(CLEAN(MID(Updates!D83,FIND("Middle Initial: ",Updates!D83)+16,(FIND("Department: ",Updates!D83)-(FIND("Middle Initial: ",Updates!D83)+16)))))</f>
        <v>#VALUE!</v>
      </c>
      <c r="Q83" t="e">
        <f t="shared" si="18"/>
        <v>#VALUE!</v>
      </c>
      <c r="R83" t="e">
        <f t="shared" si="19"/>
        <v>#VALUE!</v>
      </c>
      <c r="S83" t="e">
        <f t="shared" si="20"/>
        <v>#VALUE!</v>
      </c>
      <c r="T83" s="14" t="e">
        <f t="shared" si="21"/>
        <v>#VALUE!</v>
      </c>
      <c r="U83" t="e">
        <f t="shared" si="22"/>
        <v>#VALUE!</v>
      </c>
      <c r="V83" t="e">
        <f t="shared" si="23"/>
        <v>#VALUE!</v>
      </c>
      <c r="W83" s="8" t="e">
        <f>TRIM(CLEAN(MID(Updates!D83,FIND("Branch: ",Updates!D83)+8,(FIND("Division",Updates!D83)-(FIND("Branch: ",Updates!D83)+8)))))</f>
        <v>#VALUE!</v>
      </c>
      <c r="X83" s="8" t="e">
        <f>TRIM(CLEAN(MID(Updates!D83,FIND("Pooled Position: ",Updates!D83)+17,(FIND("Are the",Updates!D83)-(FIND("Pooled Position: ",Updates!D83)+17)))))</f>
        <v>#VALUE!</v>
      </c>
      <c r="Y83" t="e">
        <f>TRIM(CLEAN(MID(Updates!D83,FIND("Employee Name: ",Updates!D83)+15,(FIND("Job Title",Updates!D83)-(FIND("Employee Name: ",Updates!D83)+15)))))</f>
        <v>#VALUE!</v>
      </c>
      <c r="Z83" s="9" t="e">
        <f t="shared" si="24"/>
        <v>#VALUE!</v>
      </c>
      <c r="AA83" t="e">
        <f t="shared" si="25"/>
        <v>#VALUE!</v>
      </c>
      <c r="AB83" t="e">
        <f t="shared" si="26"/>
        <v>#VALUE!</v>
      </c>
      <c r="AC83" t="e">
        <f t="shared" si="27"/>
        <v>#VALUE!</v>
      </c>
      <c r="AD83" t="e">
        <f>TRIM(CLEAN(MID(Updates!D83,FIND("Account to clone: ",Updates!D83)+18,(FIND("Position",Updates!D83)-(FIND("Account to clone: ",Updates!D83)+18)))))</f>
        <v>#VALUE!</v>
      </c>
      <c r="AE83" t="str">
        <f t="shared" si="28"/>
        <v/>
      </c>
      <c r="AF83" t="str">
        <f t="shared" si="29"/>
        <v>No</v>
      </c>
      <c r="AG83" t="e">
        <f>TRIM(CLEAN(MID(Updates!D83,FIND("Home Share (H:\ drive) required: ",Updates!D83)+33,(FIND("Group Share (S:\ drive) required: ",Updates!D83)-(FIND("Home Share (H:\ drive) required: ",Updates!D83)+33)))))</f>
        <v>#VALUE!</v>
      </c>
      <c r="AH83" t="str">
        <f t="shared" si="30"/>
        <v>No</v>
      </c>
      <c r="AI83" t="e">
        <f>TRIM(CLEAN(MID(Updates!D83,FIND("S Drive Path: ",Updates!D83)+14,(FIND("Position",Updates!D83)-(FIND("S Drive Path: ",Updates!D83)+14)))))</f>
        <v>#VALUE!</v>
      </c>
      <c r="AJ83" t="e">
        <f>("USR\"&amp;Updates!N83)</f>
        <v>#VALUE!</v>
      </c>
      <c r="AK83" t="e">
        <f>Updates!N83&amp;"$"</f>
        <v>#VALUE!</v>
      </c>
      <c r="AL83" s="11">
        <f t="shared" ca="1" si="31"/>
        <v>12</v>
      </c>
      <c r="AM83" s="6" t="str">
        <f ca="1">LOOKUP(AL83,AN2:AN21,AO2:AO21)</f>
        <v>DC4MDB02</v>
      </c>
    </row>
    <row r="84" spans="1:39" ht="12" customHeight="1">
      <c r="A84" s="13" t="e">
        <f>LOOKUP(99^99,--("0"&amp;MID(Updates!N84,MIN(SEARCH({0,1,2,3,4,5,6,7,8,9},Updates!N84&amp;"0123456789")),ROW($A$1:$A$10000))))</f>
        <v>#N/A</v>
      </c>
      <c r="B84" s="6" t="e">
        <f>TRIM(CLEAN(MID(Updates!D84,FIND("Network User Id: ",Updates!D84)+17,(FIND("E-MAIL ACCOUNTS",Updates!D84)-(FIND("Network User Id:",Updates!D84)+17)))))</f>
        <v>#VALUE!</v>
      </c>
      <c r="C84" s="6" t="e">
        <f>TRIM(CLEAN(MID(Updates!D84,FIND("Logon ID: ",Updates!D84)+10,(FIND("Password:",Updates!D84)-(FIND("Logon ID:",Updates!D84)+10)))))</f>
        <v>#VALUE!</v>
      </c>
      <c r="D84" t="e">
        <f>TRIM(CLEAN(MID(Updates!D84,FIND("Primary Address: ",Updates!D84)+17,(FIND("Secondary Address:",Updates!D84)-(FIND("Primary Address: ",Updates!D84)+17)))))</f>
        <v>#VALUE!</v>
      </c>
      <c r="E84" t="e">
        <f>TRIM(CLEAN(MID(Updates!D84,FIND("Secondary Address: ",Updates!D84)+19,(FIND("** PLEASE DO NOT REPLY TO THIS E-MAIL. ",Updates!D84)-(FIND("Secondary Address: ",Updates!D84)+19)))))</f>
        <v>#VALUE!</v>
      </c>
      <c r="F84" t="b">
        <f>IF(COUNT(SEARCH({"transpo.ottawa.on.ca","biblioottawalibrary.ca"},E84)),"@ottawa.ca")</f>
        <v>0</v>
      </c>
      <c r="G84" s="9" t="e">
        <f t="shared" si="16"/>
        <v>#VALUE!</v>
      </c>
      <c r="H84" t="e">
        <f>TRIM(CLEAN(MID(Updates!D84,FIND("E-mail Address: ",Updates!D84)+16,(FIND("The employee",Updates!D84)-(FIND("E-mail Address: ",Updates!D84)+16)))))</f>
        <v>#VALUE!</v>
      </c>
      <c r="I84" t="e">
        <f>TRIM(CLEAN(MID(Updates!D84,FIND("Account Password: ",Updates!D84)+18,(FIND("NETWORK ACCOUNTS",Updates!D84)-(FIND("Account Password:",Updates!D84)+18)))))</f>
        <v>#VALUE!</v>
      </c>
      <c r="J84" t="e">
        <f>TRIM(CLEAN(MID(Updates!D84,FIND("Password: ",Updates!D84)+10,(FIND("E-mail",Updates!D84)-(FIND("Password:",Updates!D84)+12)))))</f>
        <v>#VALUE!</v>
      </c>
      <c r="K84" t="e">
        <f>TRIM(CLEAN(MID(Updates!D84,FIND("Account to clone: ",Updates!D84)+18,(FIND("Position",Updates!D84)-(FIND("Account to clone: ",Updates!D84)+18)))))</f>
        <v>#VALUE!</v>
      </c>
      <c r="L84" t="e">
        <f>TRIM(CLEAN(MID(Updates!D84,FIND("Clone permissions of another account: ",Updates!D84)+38,(FIND("Email required:",Updates!D84)-(FIND("Clone permissions of another account: ",Updates!D84)+38)))))</f>
        <v>#VALUE!</v>
      </c>
      <c r="M84" t="e">
        <f t="shared" si="17"/>
        <v>#VALUE!</v>
      </c>
      <c r="N84" t="e">
        <f>TRIM(CLEAN(MID(Updates!D84,FIND("First Name: ",Updates!D84)+12,(FIND("Middle Name: ",Updates!D84)-(FIND("First Name: ",Updates!D84)+12)))))</f>
        <v>#VALUE!</v>
      </c>
      <c r="O84" t="e">
        <f>TRIM(CLEAN(MID(Updates!E84,FIND("Last Name: ",Updates!E84)+11,(FIND("Middle Initial:",Updates!E84)-(FIND("Last Name: ",Updates!E84)+11)))))</f>
        <v>#VALUE!</v>
      </c>
      <c r="P84" t="e">
        <f>TRIM(CLEAN(MID(Updates!D84,FIND("Middle Initial: ",Updates!D84)+16,(FIND("Department: ",Updates!D84)-(FIND("Middle Initial: ",Updates!D84)+16)))))</f>
        <v>#VALUE!</v>
      </c>
      <c r="Q84" t="e">
        <f t="shared" si="18"/>
        <v>#VALUE!</v>
      </c>
      <c r="R84" t="e">
        <f t="shared" si="19"/>
        <v>#VALUE!</v>
      </c>
      <c r="S84" t="e">
        <f t="shared" si="20"/>
        <v>#VALUE!</v>
      </c>
      <c r="T84" s="14" t="e">
        <f t="shared" si="21"/>
        <v>#VALUE!</v>
      </c>
      <c r="U84" t="e">
        <f t="shared" si="22"/>
        <v>#VALUE!</v>
      </c>
      <c r="V84" t="e">
        <f t="shared" si="23"/>
        <v>#VALUE!</v>
      </c>
      <c r="W84" s="8" t="e">
        <f>TRIM(CLEAN(MID(Updates!D84,FIND("Branch: ",Updates!D84)+8,(FIND("Division",Updates!D84)-(FIND("Branch: ",Updates!D84)+8)))))</f>
        <v>#VALUE!</v>
      </c>
      <c r="X84" s="8" t="e">
        <f>TRIM(CLEAN(MID(Updates!D84,FIND("Pooled Position: ",Updates!D84)+17,(FIND("Are the",Updates!D84)-(FIND("Pooled Position: ",Updates!D84)+17)))))</f>
        <v>#VALUE!</v>
      </c>
      <c r="Y84" t="e">
        <f>TRIM(CLEAN(MID(Updates!D84,FIND("Employee Name: ",Updates!D84)+15,(FIND("Job Title",Updates!D84)-(FIND("Employee Name: ",Updates!D84)+15)))))</f>
        <v>#VALUE!</v>
      </c>
      <c r="Z84" s="9" t="e">
        <f t="shared" si="24"/>
        <v>#VALUE!</v>
      </c>
      <c r="AA84" t="e">
        <f t="shared" si="25"/>
        <v>#VALUE!</v>
      </c>
      <c r="AB84" t="e">
        <f t="shared" si="26"/>
        <v>#VALUE!</v>
      </c>
      <c r="AC84" t="e">
        <f t="shared" si="27"/>
        <v>#VALUE!</v>
      </c>
      <c r="AD84" t="e">
        <f>TRIM(CLEAN(MID(Updates!D84,FIND("Account to clone: ",Updates!D84)+18,(FIND("Position",Updates!D84)-(FIND("Account to clone: ",Updates!D84)+18)))))</f>
        <v>#VALUE!</v>
      </c>
      <c r="AE84" t="str">
        <f t="shared" si="28"/>
        <v/>
      </c>
      <c r="AF84" t="str">
        <f t="shared" si="29"/>
        <v>No</v>
      </c>
      <c r="AG84" t="e">
        <f>TRIM(CLEAN(MID(Updates!D84,FIND("Home Share (H:\ drive) required: ",Updates!D84)+33,(FIND("Group Share (S:\ drive) required: ",Updates!D84)-(FIND("Home Share (H:\ drive) required: ",Updates!D84)+33)))))</f>
        <v>#VALUE!</v>
      </c>
      <c r="AH84" t="str">
        <f t="shared" si="30"/>
        <v>No</v>
      </c>
      <c r="AI84" t="e">
        <f>TRIM(CLEAN(MID(Updates!D84,FIND("S Drive Path: ",Updates!D84)+14,(FIND("Position",Updates!D84)-(FIND("S Drive Path: ",Updates!D84)+14)))))</f>
        <v>#VALUE!</v>
      </c>
      <c r="AJ84" t="e">
        <f>("USR\"&amp;Updates!N84)</f>
        <v>#VALUE!</v>
      </c>
      <c r="AK84" t="e">
        <f>Updates!N84&amp;"$"</f>
        <v>#VALUE!</v>
      </c>
      <c r="AL84" s="11">
        <f t="shared" ca="1" si="31"/>
        <v>6</v>
      </c>
      <c r="AM84" s="6" t="str">
        <f ca="1">LOOKUP(AL84,AN2:AN21,AO2:AO21)</f>
        <v>DC1MDB06</v>
      </c>
    </row>
    <row r="85" spans="1:39" ht="12" customHeight="1">
      <c r="A85" s="13" t="e">
        <f>LOOKUP(99^99,--("0"&amp;MID(Updates!N85,MIN(SEARCH({0,1,2,3,4,5,6,7,8,9},Updates!N85&amp;"0123456789")),ROW($A$1:$A$10000))))</f>
        <v>#N/A</v>
      </c>
      <c r="B85" s="6" t="e">
        <f>TRIM(CLEAN(MID(Updates!D85,FIND("Network User Id: ",Updates!D85)+17,(FIND("E-MAIL ACCOUNTS",Updates!D85)-(FIND("Network User Id:",Updates!D85)+17)))))</f>
        <v>#VALUE!</v>
      </c>
      <c r="C85" s="6" t="e">
        <f>TRIM(CLEAN(MID(Updates!D85,FIND("Logon ID: ",Updates!D85)+10,(FIND("Password:",Updates!D85)-(FIND("Logon ID:",Updates!D85)+10)))))</f>
        <v>#VALUE!</v>
      </c>
      <c r="D85" t="e">
        <f>TRIM(CLEAN(MID(Updates!D85,FIND("Primary Address: ",Updates!D85)+17,(FIND("Secondary Address:",Updates!D85)-(FIND("Primary Address: ",Updates!D85)+17)))))</f>
        <v>#VALUE!</v>
      </c>
      <c r="E85" t="e">
        <f>TRIM(CLEAN(MID(Updates!D85,FIND("Secondary Address: ",Updates!D85)+19,(FIND("** PLEASE DO NOT REPLY TO THIS E-MAIL. ",Updates!D85)-(FIND("Secondary Address: ",Updates!D85)+19)))))</f>
        <v>#VALUE!</v>
      </c>
      <c r="F85" t="b">
        <f>IF(COUNT(SEARCH({"transpo.ottawa.on.ca","biblioottawalibrary.ca"},E85)),"@ottawa.ca")</f>
        <v>0</v>
      </c>
      <c r="G85" s="9" t="e">
        <f t="shared" si="16"/>
        <v>#VALUE!</v>
      </c>
      <c r="H85" t="e">
        <f>TRIM(CLEAN(MID(Updates!D85,FIND("E-mail Address: ",Updates!D85)+16,(FIND("The employee",Updates!D85)-(FIND("E-mail Address: ",Updates!D85)+16)))))</f>
        <v>#VALUE!</v>
      </c>
      <c r="I85" t="e">
        <f>TRIM(CLEAN(MID(Updates!D85,FIND("Account Password: ",Updates!D85)+18,(FIND("NETWORK ACCOUNTS",Updates!D85)-(FIND("Account Password:",Updates!D85)+18)))))</f>
        <v>#VALUE!</v>
      </c>
      <c r="J85" t="e">
        <f>TRIM(CLEAN(MID(Updates!D85,FIND("Password: ",Updates!D85)+10,(FIND("E-mail",Updates!D85)-(FIND("Password:",Updates!D85)+12)))))</f>
        <v>#VALUE!</v>
      </c>
      <c r="K85" t="e">
        <f>TRIM(CLEAN(MID(Updates!D85,FIND("Account to clone: ",Updates!D85)+18,(FIND("Position",Updates!D85)-(FIND("Account to clone: ",Updates!D85)+18)))))</f>
        <v>#VALUE!</v>
      </c>
      <c r="L85" t="e">
        <f>TRIM(CLEAN(MID(Updates!D85,FIND("Clone permissions of another account: ",Updates!D85)+38,(FIND("Email required:",Updates!D85)-(FIND("Clone permissions of another account: ",Updates!D85)+38)))))</f>
        <v>#VALUE!</v>
      </c>
      <c r="M85" t="e">
        <f t="shared" si="17"/>
        <v>#VALUE!</v>
      </c>
      <c r="N85" t="e">
        <f>TRIM(CLEAN(MID(Updates!D85,FIND("First Name: ",Updates!D85)+12,(FIND("Middle Name: ",Updates!D85)-(FIND("First Name: ",Updates!D85)+12)))))</f>
        <v>#VALUE!</v>
      </c>
      <c r="O85" t="e">
        <f>TRIM(CLEAN(MID(Updates!E85,FIND("Last Name: ",Updates!E85)+11,(FIND("Middle Initial:",Updates!E85)-(FIND("Last Name: ",Updates!E85)+11)))))</f>
        <v>#VALUE!</v>
      </c>
      <c r="P85" t="e">
        <f>TRIM(CLEAN(MID(Updates!D85,FIND("Middle Initial: ",Updates!D85)+16,(FIND("Department: ",Updates!D85)-(FIND("Middle Initial: ",Updates!D85)+16)))))</f>
        <v>#VALUE!</v>
      </c>
      <c r="Q85" t="e">
        <f t="shared" si="18"/>
        <v>#VALUE!</v>
      </c>
      <c r="R85" t="e">
        <f t="shared" si="19"/>
        <v>#VALUE!</v>
      </c>
      <c r="S85" t="e">
        <f t="shared" si="20"/>
        <v>#VALUE!</v>
      </c>
      <c r="T85" s="14" t="e">
        <f t="shared" si="21"/>
        <v>#VALUE!</v>
      </c>
      <c r="U85" t="e">
        <f t="shared" si="22"/>
        <v>#VALUE!</v>
      </c>
      <c r="V85" t="e">
        <f t="shared" si="23"/>
        <v>#VALUE!</v>
      </c>
      <c r="W85" s="8" t="e">
        <f>TRIM(CLEAN(MID(Updates!D85,FIND("Branch: ",Updates!D85)+8,(FIND("Division",Updates!D85)-(FIND("Branch: ",Updates!D85)+8)))))</f>
        <v>#VALUE!</v>
      </c>
      <c r="X85" s="8" t="e">
        <f>TRIM(CLEAN(MID(Updates!D85,FIND("Pooled Position: ",Updates!D85)+17,(FIND("Are the",Updates!D85)-(FIND("Pooled Position: ",Updates!D85)+17)))))</f>
        <v>#VALUE!</v>
      </c>
      <c r="Y85" t="e">
        <f>TRIM(CLEAN(MID(Updates!D85,FIND("Employee Name: ",Updates!D85)+15,(FIND("Job Title",Updates!D85)-(FIND("Employee Name: ",Updates!D85)+15)))))</f>
        <v>#VALUE!</v>
      </c>
      <c r="Z85" s="9" t="e">
        <f t="shared" si="24"/>
        <v>#VALUE!</v>
      </c>
      <c r="AA85" t="e">
        <f t="shared" si="25"/>
        <v>#VALUE!</v>
      </c>
      <c r="AB85" t="e">
        <f t="shared" si="26"/>
        <v>#VALUE!</v>
      </c>
      <c r="AC85" t="e">
        <f t="shared" si="27"/>
        <v>#VALUE!</v>
      </c>
      <c r="AD85" t="e">
        <f>TRIM(CLEAN(MID(Updates!D85,FIND("Account to clone: ",Updates!D85)+18,(FIND("Position",Updates!D85)-(FIND("Account to clone: ",Updates!D85)+18)))))</f>
        <v>#VALUE!</v>
      </c>
      <c r="AE85" t="str">
        <f t="shared" si="28"/>
        <v/>
      </c>
      <c r="AF85" t="str">
        <f t="shared" si="29"/>
        <v>No</v>
      </c>
      <c r="AG85" t="e">
        <f>TRIM(CLEAN(MID(Updates!D85,FIND("Home Share (H:\ drive) required: ",Updates!D85)+33,(FIND("Group Share (S:\ drive) required: ",Updates!D85)-(FIND("Home Share (H:\ drive) required: ",Updates!D85)+33)))))</f>
        <v>#VALUE!</v>
      </c>
      <c r="AH85" t="str">
        <f t="shared" si="30"/>
        <v>No</v>
      </c>
      <c r="AI85" t="e">
        <f>TRIM(CLEAN(MID(Updates!D85,FIND("S Drive Path: ",Updates!D85)+14,(FIND("Position",Updates!D85)-(FIND("S Drive Path: ",Updates!D85)+14)))))</f>
        <v>#VALUE!</v>
      </c>
      <c r="AJ85" t="e">
        <f>("USR\"&amp;Updates!N85)</f>
        <v>#VALUE!</v>
      </c>
      <c r="AK85" t="e">
        <f>Updates!N85&amp;"$"</f>
        <v>#VALUE!</v>
      </c>
      <c r="AL85" s="11">
        <f t="shared" ca="1" si="31"/>
        <v>2</v>
      </c>
      <c r="AM85" s="6" t="str">
        <f ca="1">LOOKUP(AL85,AN2:AN21,AO2:AO21)</f>
        <v>DC1MDB02</v>
      </c>
    </row>
    <row r="86" spans="1:39" ht="12" customHeight="1">
      <c r="A86" s="13" t="e">
        <f>LOOKUP(99^99,--("0"&amp;MID(Updates!N86,MIN(SEARCH({0,1,2,3,4,5,6,7,8,9},Updates!N86&amp;"0123456789")),ROW($A$1:$A$10000))))</f>
        <v>#N/A</v>
      </c>
      <c r="B86" s="6" t="e">
        <f>TRIM(CLEAN(MID(Updates!D86,FIND("Network User Id: ",Updates!D86)+17,(FIND("E-MAIL ACCOUNTS",Updates!D86)-(FIND("Network User Id:",Updates!D86)+17)))))</f>
        <v>#VALUE!</v>
      </c>
      <c r="C86" s="6" t="e">
        <f>TRIM(CLEAN(MID(Updates!D86,FIND("Logon ID: ",Updates!D86)+10,(FIND("Password:",Updates!D86)-(FIND("Logon ID:",Updates!D86)+10)))))</f>
        <v>#VALUE!</v>
      </c>
      <c r="D86" t="e">
        <f>TRIM(CLEAN(MID(Updates!D86,FIND("Primary Address: ",Updates!D86)+17,(FIND("Secondary Address:",Updates!D86)-(FIND("Primary Address: ",Updates!D86)+17)))))</f>
        <v>#VALUE!</v>
      </c>
      <c r="E86" t="e">
        <f>TRIM(CLEAN(MID(Updates!D86,FIND("Secondary Address: ",Updates!D86)+19,(FIND("** PLEASE DO NOT REPLY TO THIS E-MAIL. ",Updates!D86)-(FIND("Secondary Address: ",Updates!D86)+19)))))</f>
        <v>#VALUE!</v>
      </c>
      <c r="F86" t="b">
        <f>IF(COUNT(SEARCH({"transpo.ottawa.on.ca","biblioottawalibrary.ca"},E86)),"@ottawa.ca")</f>
        <v>0</v>
      </c>
      <c r="G86" s="9" t="e">
        <f t="shared" si="16"/>
        <v>#VALUE!</v>
      </c>
      <c r="H86" t="e">
        <f>TRIM(CLEAN(MID(Updates!D86,FIND("E-mail Address: ",Updates!D86)+16,(FIND("The employee",Updates!D86)-(FIND("E-mail Address: ",Updates!D86)+16)))))</f>
        <v>#VALUE!</v>
      </c>
      <c r="I86" t="e">
        <f>TRIM(CLEAN(MID(Updates!D86,FIND("Account Password: ",Updates!D86)+18,(FIND("NETWORK ACCOUNTS",Updates!D86)-(FIND("Account Password:",Updates!D86)+18)))))</f>
        <v>#VALUE!</v>
      </c>
      <c r="J86" t="e">
        <f>TRIM(CLEAN(MID(Updates!D86,FIND("Password: ",Updates!D86)+10,(FIND("E-mail",Updates!D86)-(FIND("Password:",Updates!D86)+12)))))</f>
        <v>#VALUE!</v>
      </c>
      <c r="K86" t="e">
        <f>TRIM(CLEAN(MID(Updates!D86,FIND("Account to clone: ",Updates!D86)+18,(FIND("Position",Updates!D86)-(FIND("Account to clone: ",Updates!D86)+18)))))</f>
        <v>#VALUE!</v>
      </c>
      <c r="L86" t="e">
        <f>TRIM(CLEAN(MID(Updates!D86,FIND("Clone permissions of another account: ",Updates!D86)+38,(FIND("Email required:",Updates!D86)-(FIND("Clone permissions of another account: ",Updates!D86)+38)))))</f>
        <v>#VALUE!</v>
      </c>
      <c r="M86" t="e">
        <f t="shared" si="17"/>
        <v>#VALUE!</v>
      </c>
      <c r="N86" t="e">
        <f>TRIM(CLEAN(MID(Updates!D86,FIND("First Name: ",Updates!D86)+12,(FIND("Middle Name: ",Updates!D86)-(FIND("First Name: ",Updates!D86)+12)))))</f>
        <v>#VALUE!</v>
      </c>
      <c r="O86" t="e">
        <f>TRIM(CLEAN(MID(Updates!E86,FIND("Last Name: ",Updates!E86)+11,(FIND("Middle Initial:",Updates!E86)-(FIND("Last Name: ",Updates!E86)+11)))))</f>
        <v>#VALUE!</v>
      </c>
      <c r="P86" t="e">
        <f>TRIM(CLEAN(MID(Updates!D86,FIND("Middle Initial: ",Updates!D86)+16,(FIND("Department: ",Updates!D86)-(FIND("Middle Initial: ",Updates!D86)+16)))))</f>
        <v>#VALUE!</v>
      </c>
      <c r="Q86" t="e">
        <f t="shared" si="18"/>
        <v>#VALUE!</v>
      </c>
      <c r="R86" t="e">
        <f t="shared" si="19"/>
        <v>#VALUE!</v>
      </c>
      <c r="S86" t="e">
        <f t="shared" si="20"/>
        <v>#VALUE!</v>
      </c>
      <c r="T86" s="14" t="e">
        <f t="shared" si="21"/>
        <v>#VALUE!</v>
      </c>
      <c r="U86" t="e">
        <f t="shared" si="22"/>
        <v>#VALUE!</v>
      </c>
      <c r="V86" t="e">
        <f t="shared" si="23"/>
        <v>#VALUE!</v>
      </c>
      <c r="W86" s="8" t="e">
        <f>TRIM(CLEAN(MID(Updates!D86,FIND("Branch: ",Updates!D86)+8,(FIND("Division",Updates!D86)-(FIND("Branch: ",Updates!D86)+8)))))</f>
        <v>#VALUE!</v>
      </c>
      <c r="X86" s="8" t="e">
        <f>TRIM(CLEAN(MID(Updates!D86,FIND("Pooled Position: ",Updates!D86)+17,(FIND("Are the",Updates!D86)-(FIND("Pooled Position: ",Updates!D86)+17)))))</f>
        <v>#VALUE!</v>
      </c>
      <c r="Y86" t="e">
        <f>TRIM(CLEAN(MID(Updates!D86,FIND("Employee Name: ",Updates!D86)+15,(FIND("Job Title",Updates!D86)-(FIND("Employee Name: ",Updates!D86)+15)))))</f>
        <v>#VALUE!</v>
      </c>
      <c r="Z86" s="9" t="e">
        <f t="shared" si="24"/>
        <v>#VALUE!</v>
      </c>
      <c r="AA86" t="e">
        <f t="shared" si="25"/>
        <v>#VALUE!</v>
      </c>
      <c r="AB86" t="e">
        <f t="shared" si="26"/>
        <v>#VALUE!</v>
      </c>
      <c r="AC86" t="e">
        <f t="shared" si="27"/>
        <v>#VALUE!</v>
      </c>
      <c r="AD86" t="e">
        <f>TRIM(CLEAN(MID(Updates!D86,FIND("Account to clone: ",Updates!D86)+18,(FIND("Position",Updates!D86)-(FIND("Account to clone: ",Updates!D86)+18)))))</f>
        <v>#VALUE!</v>
      </c>
      <c r="AE86" t="str">
        <f t="shared" si="28"/>
        <v/>
      </c>
      <c r="AF86" t="str">
        <f t="shared" si="29"/>
        <v>No</v>
      </c>
      <c r="AG86" t="e">
        <f>TRIM(CLEAN(MID(Updates!D86,FIND("Home Share (H:\ drive) required: ",Updates!D86)+33,(FIND("Group Share (S:\ drive) required: ",Updates!D86)-(FIND("Home Share (H:\ drive) required: ",Updates!D86)+33)))))</f>
        <v>#VALUE!</v>
      </c>
      <c r="AH86" t="str">
        <f t="shared" si="30"/>
        <v>No</v>
      </c>
      <c r="AI86" t="e">
        <f>TRIM(CLEAN(MID(Updates!D86,FIND("S Drive Path: ",Updates!D86)+14,(FIND("Position",Updates!D86)-(FIND("S Drive Path: ",Updates!D86)+14)))))</f>
        <v>#VALUE!</v>
      </c>
      <c r="AJ86" t="e">
        <f>("USR\"&amp;Updates!N86)</f>
        <v>#VALUE!</v>
      </c>
      <c r="AK86" t="e">
        <f>Updates!N86&amp;"$"</f>
        <v>#VALUE!</v>
      </c>
      <c r="AL86" s="11">
        <f t="shared" ca="1" si="31"/>
        <v>15</v>
      </c>
      <c r="AM86" s="6" t="str">
        <f ca="1">LOOKUP(AL86,AN2:AN21,AO2:AO21)</f>
        <v>DC4MDB05</v>
      </c>
    </row>
    <row r="87" spans="1:39" ht="12" customHeight="1">
      <c r="A87" s="13" t="e">
        <f>LOOKUP(99^99,--("0"&amp;MID(Updates!N87,MIN(SEARCH({0,1,2,3,4,5,6,7,8,9},Updates!N87&amp;"0123456789")),ROW($A$1:$A$10000))))</f>
        <v>#N/A</v>
      </c>
      <c r="B87" s="6" t="e">
        <f>TRIM(CLEAN(MID(Updates!D87,FIND("Network User Id: ",Updates!D87)+17,(FIND("E-MAIL ACCOUNTS",Updates!D87)-(FIND("Network User Id:",Updates!D87)+17)))))</f>
        <v>#VALUE!</v>
      </c>
      <c r="C87" s="6" t="e">
        <f>TRIM(CLEAN(MID(Updates!D87,FIND("Logon ID: ",Updates!D87)+10,(FIND("Password:",Updates!D87)-(FIND("Logon ID:",Updates!D87)+10)))))</f>
        <v>#VALUE!</v>
      </c>
      <c r="D87" t="e">
        <f>TRIM(CLEAN(MID(Updates!D87,FIND("Primary Address: ",Updates!D87)+17,(FIND("Secondary Address:",Updates!D87)-(FIND("Primary Address: ",Updates!D87)+17)))))</f>
        <v>#VALUE!</v>
      </c>
      <c r="E87" t="e">
        <f>TRIM(CLEAN(MID(Updates!D87,FIND("Secondary Address: ",Updates!D87)+19,(FIND("** PLEASE DO NOT REPLY TO THIS E-MAIL. ",Updates!D87)-(FIND("Secondary Address: ",Updates!D87)+19)))))</f>
        <v>#VALUE!</v>
      </c>
      <c r="F87" t="b">
        <f>IF(COUNT(SEARCH({"transpo.ottawa.on.ca","biblioottawalibrary.ca"},E87)),"@ottawa.ca")</f>
        <v>0</v>
      </c>
      <c r="G87" s="9" t="e">
        <f t="shared" si="16"/>
        <v>#VALUE!</v>
      </c>
      <c r="H87" t="e">
        <f>TRIM(CLEAN(MID(Updates!D87,FIND("E-mail Address: ",Updates!D87)+16,(FIND("The employee",Updates!D87)-(FIND("E-mail Address: ",Updates!D87)+16)))))</f>
        <v>#VALUE!</v>
      </c>
      <c r="I87" t="e">
        <f>TRIM(CLEAN(MID(Updates!D87,FIND("Account Password: ",Updates!D87)+18,(FIND("NETWORK ACCOUNTS",Updates!D87)-(FIND("Account Password:",Updates!D87)+18)))))</f>
        <v>#VALUE!</v>
      </c>
      <c r="J87" t="e">
        <f>TRIM(CLEAN(MID(Updates!D87,FIND("Password: ",Updates!D87)+10,(FIND("E-mail",Updates!D87)-(FIND("Password:",Updates!D87)+12)))))</f>
        <v>#VALUE!</v>
      </c>
      <c r="K87" t="e">
        <f>TRIM(CLEAN(MID(Updates!D87,FIND("Account to clone: ",Updates!D87)+18,(FIND("Position",Updates!D87)-(FIND("Account to clone: ",Updates!D87)+18)))))</f>
        <v>#VALUE!</v>
      </c>
      <c r="L87" t="e">
        <f>TRIM(CLEAN(MID(Updates!D87,FIND("Clone permissions of another account: ",Updates!D87)+38,(FIND("Email required:",Updates!D87)-(FIND("Clone permissions of another account: ",Updates!D87)+38)))))</f>
        <v>#VALUE!</v>
      </c>
      <c r="M87" t="e">
        <f t="shared" si="17"/>
        <v>#VALUE!</v>
      </c>
      <c r="N87" t="e">
        <f>TRIM(CLEAN(MID(Updates!D87,FIND("First Name: ",Updates!D87)+12,(FIND("Middle Name: ",Updates!D87)-(FIND("First Name: ",Updates!D87)+12)))))</f>
        <v>#VALUE!</v>
      </c>
      <c r="O87" t="e">
        <f>TRIM(CLEAN(MID(Updates!E87,FIND("Last Name: ",Updates!E87)+11,(FIND("Middle Initial:",Updates!E87)-(FIND("Last Name: ",Updates!E87)+11)))))</f>
        <v>#VALUE!</v>
      </c>
      <c r="P87" t="e">
        <f>TRIM(CLEAN(MID(Updates!D87,FIND("Middle Initial: ",Updates!D87)+16,(FIND("Department: ",Updates!D87)-(FIND("Middle Initial: ",Updates!D87)+16)))))</f>
        <v>#VALUE!</v>
      </c>
      <c r="Q87" t="e">
        <f t="shared" si="18"/>
        <v>#VALUE!</v>
      </c>
      <c r="R87" t="e">
        <f t="shared" si="19"/>
        <v>#VALUE!</v>
      </c>
      <c r="S87" t="e">
        <f t="shared" si="20"/>
        <v>#VALUE!</v>
      </c>
      <c r="T87" s="14" t="e">
        <f t="shared" si="21"/>
        <v>#VALUE!</v>
      </c>
      <c r="U87" t="e">
        <f t="shared" si="22"/>
        <v>#VALUE!</v>
      </c>
      <c r="V87" t="e">
        <f t="shared" si="23"/>
        <v>#VALUE!</v>
      </c>
      <c r="W87" s="8" t="e">
        <f>TRIM(CLEAN(MID(Updates!D87,FIND("Branch: ",Updates!D87)+8,(FIND("Division",Updates!D87)-(FIND("Branch: ",Updates!D87)+8)))))</f>
        <v>#VALUE!</v>
      </c>
      <c r="X87" s="8" t="e">
        <f>TRIM(CLEAN(MID(Updates!D87,FIND("Pooled Position: ",Updates!D87)+17,(FIND("Are the",Updates!D87)-(FIND("Pooled Position: ",Updates!D87)+17)))))</f>
        <v>#VALUE!</v>
      </c>
      <c r="Y87" t="e">
        <f>TRIM(CLEAN(MID(Updates!D87,FIND("Employee Name: ",Updates!D87)+15,(FIND("Job Title",Updates!D87)-(FIND("Employee Name: ",Updates!D87)+15)))))</f>
        <v>#VALUE!</v>
      </c>
      <c r="Z87" s="9" t="e">
        <f t="shared" si="24"/>
        <v>#VALUE!</v>
      </c>
      <c r="AA87" t="e">
        <f t="shared" si="25"/>
        <v>#VALUE!</v>
      </c>
      <c r="AB87" t="e">
        <f t="shared" si="26"/>
        <v>#VALUE!</v>
      </c>
      <c r="AC87" t="e">
        <f t="shared" si="27"/>
        <v>#VALUE!</v>
      </c>
      <c r="AD87" t="e">
        <f>TRIM(CLEAN(MID(Updates!D87,FIND("Account to clone: ",Updates!D87)+18,(FIND("Position",Updates!D87)-(FIND("Account to clone: ",Updates!D87)+18)))))</f>
        <v>#VALUE!</v>
      </c>
      <c r="AE87" t="str">
        <f t="shared" si="28"/>
        <v/>
      </c>
      <c r="AF87" t="str">
        <f t="shared" si="29"/>
        <v>No</v>
      </c>
      <c r="AG87" t="e">
        <f>TRIM(CLEAN(MID(Updates!D87,FIND("Home Share (H:\ drive) required: ",Updates!D87)+33,(FIND("Group Share (S:\ drive) required: ",Updates!D87)-(FIND("Home Share (H:\ drive) required: ",Updates!D87)+33)))))</f>
        <v>#VALUE!</v>
      </c>
      <c r="AH87" t="str">
        <f t="shared" si="30"/>
        <v>No</v>
      </c>
      <c r="AI87" t="e">
        <f>TRIM(CLEAN(MID(Updates!D87,FIND("S Drive Path: ",Updates!D87)+14,(FIND("Position",Updates!D87)-(FIND("S Drive Path: ",Updates!D87)+14)))))</f>
        <v>#VALUE!</v>
      </c>
      <c r="AJ87" t="e">
        <f>("USR\"&amp;Updates!N87)</f>
        <v>#VALUE!</v>
      </c>
      <c r="AK87" t="e">
        <f>Updates!N87&amp;"$"</f>
        <v>#VALUE!</v>
      </c>
      <c r="AL87" s="11">
        <f t="shared" ca="1" si="31"/>
        <v>1</v>
      </c>
      <c r="AM87" s="6" t="str">
        <f ca="1">LOOKUP(AL87,AN2:AN21,AO2:AO21)</f>
        <v>DC1MDB01</v>
      </c>
    </row>
    <row r="88" spans="1:39" ht="12" customHeight="1">
      <c r="A88" s="13" t="e">
        <f>LOOKUP(99^99,--("0"&amp;MID(Updates!N88,MIN(SEARCH({0,1,2,3,4,5,6,7,8,9},Updates!N88&amp;"0123456789")),ROW($A$1:$A$10000))))</f>
        <v>#N/A</v>
      </c>
      <c r="B88" s="6" t="e">
        <f>TRIM(CLEAN(MID(Updates!D88,FIND("Network User Id: ",Updates!D88)+17,(FIND("E-MAIL ACCOUNTS",Updates!D88)-(FIND("Network User Id:",Updates!D88)+17)))))</f>
        <v>#VALUE!</v>
      </c>
      <c r="C88" s="6" t="e">
        <f>TRIM(CLEAN(MID(Updates!D88,FIND("Logon ID: ",Updates!D88)+10,(FIND("Password:",Updates!D88)-(FIND("Logon ID:",Updates!D88)+10)))))</f>
        <v>#VALUE!</v>
      </c>
      <c r="D88" t="e">
        <f>TRIM(CLEAN(MID(Updates!D88,FIND("Primary Address: ",Updates!D88)+17,(FIND("Secondary Address:",Updates!D88)-(FIND("Primary Address: ",Updates!D88)+17)))))</f>
        <v>#VALUE!</v>
      </c>
      <c r="E88" t="e">
        <f>TRIM(CLEAN(MID(Updates!D88,FIND("Secondary Address: ",Updates!D88)+19,(FIND("** PLEASE DO NOT REPLY TO THIS E-MAIL. ",Updates!D88)-(FIND("Secondary Address: ",Updates!D88)+19)))))</f>
        <v>#VALUE!</v>
      </c>
      <c r="F88" t="b">
        <f>IF(COUNT(SEARCH({"transpo.ottawa.on.ca","biblioottawalibrary.ca"},E88)),"@ottawa.ca")</f>
        <v>0</v>
      </c>
      <c r="G88" s="9" t="e">
        <f t="shared" si="16"/>
        <v>#VALUE!</v>
      </c>
      <c r="H88" t="e">
        <f>TRIM(CLEAN(MID(Updates!D88,FIND("E-mail Address: ",Updates!D88)+16,(FIND("The employee",Updates!D88)-(FIND("E-mail Address: ",Updates!D88)+16)))))</f>
        <v>#VALUE!</v>
      </c>
      <c r="I88" t="e">
        <f>TRIM(CLEAN(MID(Updates!D88,FIND("Account Password: ",Updates!D88)+18,(FIND("NETWORK ACCOUNTS",Updates!D88)-(FIND("Account Password:",Updates!D88)+18)))))</f>
        <v>#VALUE!</v>
      </c>
      <c r="J88" t="e">
        <f>TRIM(CLEAN(MID(Updates!D88,FIND("Password: ",Updates!D88)+10,(FIND("E-mail",Updates!D88)-(FIND("Password:",Updates!D88)+12)))))</f>
        <v>#VALUE!</v>
      </c>
      <c r="K88" t="e">
        <f>TRIM(CLEAN(MID(Updates!D88,FIND("Account to clone: ",Updates!D88)+18,(FIND("Position",Updates!D88)-(FIND("Account to clone: ",Updates!D88)+18)))))</f>
        <v>#VALUE!</v>
      </c>
      <c r="L88" t="e">
        <f>TRIM(CLEAN(MID(Updates!D88,FIND("Clone permissions of another account: ",Updates!D88)+38,(FIND("Email required:",Updates!D88)-(FIND("Clone permissions of another account: ",Updates!D88)+38)))))</f>
        <v>#VALUE!</v>
      </c>
      <c r="M88" t="e">
        <f t="shared" si="17"/>
        <v>#VALUE!</v>
      </c>
      <c r="N88" t="e">
        <f>TRIM(CLEAN(MID(Updates!D88,FIND("First Name: ",Updates!D88)+12,(FIND("Middle Name: ",Updates!D88)-(FIND("First Name: ",Updates!D88)+12)))))</f>
        <v>#VALUE!</v>
      </c>
      <c r="O88" t="e">
        <f>TRIM(CLEAN(MID(Updates!E88,FIND("Last Name: ",Updates!E88)+11,(FIND("Middle Initial:",Updates!E88)-(FIND("Last Name: ",Updates!E88)+11)))))</f>
        <v>#VALUE!</v>
      </c>
      <c r="P88" t="e">
        <f>TRIM(CLEAN(MID(Updates!D88,FIND("Middle Initial: ",Updates!D88)+16,(FIND("Department: ",Updates!D88)-(FIND("Middle Initial: ",Updates!D88)+16)))))</f>
        <v>#VALUE!</v>
      </c>
      <c r="Q88" t="e">
        <f t="shared" si="18"/>
        <v>#VALUE!</v>
      </c>
      <c r="R88" t="e">
        <f t="shared" si="19"/>
        <v>#VALUE!</v>
      </c>
      <c r="S88" t="e">
        <f t="shared" si="20"/>
        <v>#VALUE!</v>
      </c>
      <c r="T88" s="14" t="e">
        <f t="shared" si="21"/>
        <v>#VALUE!</v>
      </c>
      <c r="U88" t="e">
        <f t="shared" si="22"/>
        <v>#VALUE!</v>
      </c>
      <c r="V88" t="e">
        <f t="shared" si="23"/>
        <v>#VALUE!</v>
      </c>
      <c r="W88" s="8" t="e">
        <f>TRIM(CLEAN(MID(Updates!D88,FIND("Branch: ",Updates!D88)+8,(FIND("Division",Updates!D88)-(FIND("Branch: ",Updates!D88)+8)))))</f>
        <v>#VALUE!</v>
      </c>
      <c r="X88" s="8" t="e">
        <f>TRIM(CLEAN(MID(Updates!D88,FIND("Pooled Position: ",Updates!D88)+17,(FIND("Are the",Updates!D88)-(FIND("Pooled Position: ",Updates!D88)+17)))))</f>
        <v>#VALUE!</v>
      </c>
      <c r="Y88" t="e">
        <f>TRIM(CLEAN(MID(Updates!D88,FIND("Employee Name: ",Updates!D88)+15,(FIND("Job Title",Updates!D88)-(FIND("Employee Name: ",Updates!D88)+15)))))</f>
        <v>#VALUE!</v>
      </c>
      <c r="Z88" s="9" t="e">
        <f t="shared" si="24"/>
        <v>#VALUE!</v>
      </c>
      <c r="AA88" t="e">
        <f t="shared" si="25"/>
        <v>#VALUE!</v>
      </c>
      <c r="AB88" t="e">
        <f t="shared" si="26"/>
        <v>#VALUE!</v>
      </c>
      <c r="AC88" t="e">
        <f t="shared" si="27"/>
        <v>#VALUE!</v>
      </c>
      <c r="AD88" t="e">
        <f>TRIM(CLEAN(MID(Updates!D88,FIND("Account to clone: ",Updates!D88)+18,(FIND("Position",Updates!D88)-(FIND("Account to clone: ",Updates!D88)+18)))))</f>
        <v>#VALUE!</v>
      </c>
      <c r="AE88" t="str">
        <f t="shared" si="28"/>
        <v/>
      </c>
      <c r="AF88" t="str">
        <f t="shared" si="29"/>
        <v>No</v>
      </c>
      <c r="AG88" t="e">
        <f>TRIM(CLEAN(MID(Updates!D88,FIND("Home Share (H:\ drive) required: ",Updates!D88)+33,(FIND("Group Share (S:\ drive) required: ",Updates!D88)-(FIND("Home Share (H:\ drive) required: ",Updates!D88)+33)))))</f>
        <v>#VALUE!</v>
      </c>
      <c r="AH88" t="str">
        <f t="shared" si="30"/>
        <v>No</v>
      </c>
      <c r="AI88" t="e">
        <f>TRIM(CLEAN(MID(Updates!D88,FIND("S Drive Path: ",Updates!D88)+14,(FIND("Position",Updates!D88)-(FIND("S Drive Path: ",Updates!D88)+14)))))</f>
        <v>#VALUE!</v>
      </c>
      <c r="AJ88" t="e">
        <f>("USR\"&amp;Updates!N88)</f>
        <v>#VALUE!</v>
      </c>
      <c r="AK88" t="e">
        <f>Updates!N88&amp;"$"</f>
        <v>#VALUE!</v>
      </c>
      <c r="AL88" s="11">
        <f t="shared" ca="1" si="31"/>
        <v>19</v>
      </c>
      <c r="AM88" s="6" t="str">
        <f ca="1">LOOKUP(AL88,AN2:AN21,AO2:AO21)</f>
        <v>DC4MDB09</v>
      </c>
    </row>
    <row r="89" spans="1:39" ht="12" customHeight="1">
      <c r="A89" s="13" t="e">
        <f>LOOKUP(99^99,--("0"&amp;MID(Updates!N89,MIN(SEARCH({0,1,2,3,4,5,6,7,8,9},Updates!N89&amp;"0123456789")),ROW($A$1:$A$10000))))</f>
        <v>#N/A</v>
      </c>
      <c r="B89" s="6" t="e">
        <f>TRIM(CLEAN(MID(Updates!D89,FIND("Network User Id: ",Updates!D89)+17,(FIND("E-MAIL ACCOUNTS",Updates!D89)-(FIND("Network User Id:",Updates!D89)+17)))))</f>
        <v>#VALUE!</v>
      </c>
      <c r="C89" s="6" t="e">
        <f>TRIM(CLEAN(MID(Updates!D89,FIND("Logon ID: ",Updates!D89)+10,(FIND("Password:",Updates!D89)-(FIND("Logon ID:",Updates!D89)+10)))))</f>
        <v>#VALUE!</v>
      </c>
      <c r="D89" t="e">
        <f>TRIM(CLEAN(MID(Updates!D89,FIND("Primary Address: ",Updates!D89)+17,(FIND("Secondary Address:",Updates!D89)-(FIND("Primary Address: ",Updates!D89)+17)))))</f>
        <v>#VALUE!</v>
      </c>
      <c r="E89" t="e">
        <f>TRIM(CLEAN(MID(Updates!D89,FIND("Secondary Address: ",Updates!D89)+19,(FIND("** PLEASE DO NOT REPLY TO THIS E-MAIL. ",Updates!D89)-(FIND("Secondary Address: ",Updates!D89)+19)))))</f>
        <v>#VALUE!</v>
      </c>
      <c r="F89" t="b">
        <f>IF(COUNT(SEARCH({"transpo.ottawa.on.ca","biblioottawalibrary.ca"},E89)),"@ottawa.ca")</f>
        <v>0</v>
      </c>
      <c r="G89" s="9" t="e">
        <f t="shared" si="16"/>
        <v>#VALUE!</v>
      </c>
      <c r="H89" t="e">
        <f>TRIM(CLEAN(MID(Updates!D89,FIND("E-mail Address: ",Updates!D89)+16,(FIND("The employee",Updates!D89)-(FIND("E-mail Address: ",Updates!D89)+16)))))</f>
        <v>#VALUE!</v>
      </c>
      <c r="I89" t="e">
        <f>TRIM(CLEAN(MID(Updates!D89,FIND("Account Password: ",Updates!D89)+18,(FIND("NETWORK ACCOUNTS",Updates!D89)-(FIND("Account Password:",Updates!D89)+18)))))</f>
        <v>#VALUE!</v>
      </c>
      <c r="J89" t="e">
        <f>TRIM(CLEAN(MID(Updates!D89,FIND("Password: ",Updates!D89)+10,(FIND("E-mail",Updates!D89)-(FIND("Password:",Updates!D89)+12)))))</f>
        <v>#VALUE!</v>
      </c>
      <c r="K89" t="e">
        <f>TRIM(CLEAN(MID(Updates!D89,FIND("Account to clone: ",Updates!D89)+18,(FIND("Position",Updates!D89)-(FIND("Account to clone: ",Updates!D89)+18)))))</f>
        <v>#VALUE!</v>
      </c>
      <c r="L89" t="e">
        <f>TRIM(CLEAN(MID(Updates!D89,FIND("Clone permissions of another account: ",Updates!D89)+38,(FIND("Email required:",Updates!D89)-(FIND("Clone permissions of another account: ",Updates!D89)+38)))))</f>
        <v>#VALUE!</v>
      </c>
      <c r="M89" t="e">
        <f t="shared" si="17"/>
        <v>#VALUE!</v>
      </c>
      <c r="N89" t="e">
        <f>TRIM(CLEAN(MID(Updates!D89,FIND("First Name: ",Updates!D89)+12,(FIND("Middle Name: ",Updates!D89)-(FIND("First Name: ",Updates!D89)+12)))))</f>
        <v>#VALUE!</v>
      </c>
      <c r="O89" t="e">
        <f>TRIM(CLEAN(MID(Updates!E89,FIND("Last Name: ",Updates!E89)+11,(FIND("Middle Initial:",Updates!E89)-(FIND("Last Name: ",Updates!E89)+11)))))</f>
        <v>#VALUE!</v>
      </c>
      <c r="P89" t="e">
        <f>TRIM(CLEAN(MID(Updates!D89,FIND("Middle Initial: ",Updates!D89)+16,(FIND("Department: ",Updates!D89)-(FIND("Middle Initial: ",Updates!D89)+16)))))</f>
        <v>#VALUE!</v>
      </c>
      <c r="Q89" t="e">
        <f t="shared" si="18"/>
        <v>#VALUE!</v>
      </c>
      <c r="R89" t="e">
        <f t="shared" si="19"/>
        <v>#VALUE!</v>
      </c>
      <c r="S89" t="e">
        <f t="shared" si="20"/>
        <v>#VALUE!</v>
      </c>
      <c r="T89" s="14" t="e">
        <f t="shared" si="21"/>
        <v>#VALUE!</v>
      </c>
      <c r="U89" t="e">
        <f t="shared" si="22"/>
        <v>#VALUE!</v>
      </c>
      <c r="V89" t="e">
        <f t="shared" si="23"/>
        <v>#VALUE!</v>
      </c>
      <c r="W89" s="8" t="e">
        <f>TRIM(CLEAN(MID(Updates!D89,FIND("Branch: ",Updates!D89)+8,(FIND("Division",Updates!D89)-(FIND("Branch: ",Updates!D89)+8)))))</f>
        <v>#VALUE!</v>
      </c>
      <c r="X89" s="8" t="e">
        <f>TRIM(CLEAN(MID(Updates!D89,FIND("Pooled Position: ",Updates!D89)+17,(FIND("Are the",Updates!D89)-(FIND("Pooled Position: ",Updates!D89)+17)))))</f>
        <v>#VALUE!</v>
      </c>
      <c r="Y89" t="e">
        <f>TRIM(CLEAN(MID(Updates!D89,FIND("Employee Name: ",Updates!D89)+15,(FIND("Job Title",Updates!D89)-(FIND("Employee Name: ",Updates!D89)+15)))))</f>
        <v>#VALUE!</v>
      </c>
      <c r="Z89" s="9" t="e">
        <f t="shared" si="24"/>
        <v>#VALUE!</v>
      </c>
      <c r="AA89" t="e">
        <f t="shared" si="25"/>
        <v>#VALUE!</v>
      </c>
      <c r="AB89" t="e">
        <f t="shared" si="26"/>
        <v>#VALUE!</v>
      </c>
      <c r="AC89" t="e">
        <f t="shared" si="27"/>
        <v>#VALUE!</v>
      </c>
      <c r="AD89" t="e">
        <f>TRIM(CLEAN(MID(Updates!D89,FIND("Account to clone: ",Updates!D89)+18,(FIND("Position",Updates!D89)-(FIND("Account to clone: ",Updates!D89)+18)))))</f>
        <v>#VALUE!</v>
      </c>
      <c r="AE89" t="str">
        <f t="shared" si="28"/>
        <v/>
      </c>
      <c r="AF89" t="str">
        <f t="shared" si="29"/>
        <v>No</v>
      </c>
      <c r="AG89" t="e">
        <f>TRIM(CLEAN(MID(Updates!D89,FIND("Home Share (H:\ drive) required: ",Updates!D89)+33,(FIND("Group Share (S:\ drive) required: ",Updates!D89)-(FIND("Home Share (H:\ drive) required: ",Updates!D89)+33)))))</f>
        <v>#VALUE!</v>
      </c>
      <c r="AH89" t="str">
        <f t="shared" si="30"/>
        <v>No</v>
      </c>
      <c r="AI89" t="e">
        <f>TRIM(CLEAN(MID(Updates!D89,FIND("S Drive Path: ",Updates!D89)+14,(FIND("Position",Updates!D89)-(FIND("S Drive Path: ",Updates!D89)+14)))))</f>
        <v>#VALUE!</v>
      </c>
      <c r="AJ89" t="e">
        <f>("USR\"&amp;Updates!N89)</f>
        <v>#VALUE!</v>
      </c>
      <c r="AK89" t="e">
        <f>Updates!N89&amp;"$"</f>
        <v>#VALUE!</v>
      </c>
      <c r="AL89" s="11">
        <f t="shared" ca="1" si="31"/>
        <v>18</v>
      </c>
      <c r="AM89" s="6" t="str">
        <f ca="1">LOOKUP(AL89,AN2:AN21,AO2:AO21)</f>
        <v>DC4MDB08</v>
      </c>
    </row>
    <row r="90" spans="1:39" ht="12" customHeight="1">
      <c r="A90" s="13" t="e">
        <f>LOOKUP(99^99,--("0"&amp;MID(Updates!N90,MIN(SEARCH({0,1,2,3,4,5,6,7,8,9},Updates!N90&amp;"0123456789")),ROW($A$1:$A$10000))))</f>
        <v>#N/A</v>
      </c>
      <c r="B90" s="6" t="e">
        <f>TRIM(CLEAN(MID(Updates!D90,FIND("Network User Id: ",Updates!D90)+17,(FIND("E-MAIL ACCOUNTS",Updates!D90)-(FIND("Network User Id:",Updates!D90)+17)))))</f>
        <v>#VALUE!</v>
      </c>
      <c r="C90" s="6" t="e">
        <f>TRIM(CLEAN(MID(Updates!D90,FIND("Logon ID: ",Updates!D90)+10,(FIND("Password:",Updates!D90)-(FIND("Logon ID:",Updates!D90)+10)))))</f>
        <v>#VALUE!</v>
      </c>
      <c r="D90" t="e">
        <f>TRIM(CLEAN(MID(Updates!D90,FIND("Primary Address: ",Updates!D90)+17,(FIND("Secondary Address:",Updates!D90)-(FIND("Primary Address: ",Updates!D90)+17)))))</f>
        <v>#VALUE!</v>
      </c>
      <c r="E90" t="e">
        <f>TRIM(CLEAN(MID(Updates!D90,FIND("Secondary Address: ",Updates!D90)+19,(FIND("** PLEASE DO NOT REPLY TO THIS E-MAIL. ",Updates!D90)-(FIND("Secondary Address: ",Updates!D90)+19)))))</f>
        <v>#VALUE!</v>
      </c>
      <c r="F90" t="b">
        <f>IF(COUNT(SEARCH({"transpo.ottawa.on.ca","biblioottawalibrary.ca"},E90)),"@ottawa.ca")</f>
        <v>0</v>
      </c>
      <c r="G90" s="9" t="e">
        <f t="shared" si="16"/>
        <v>#VALUE!</v>
      </c>
      <c r="H90" t="e">
        <f>TRIM(CLEAN(MID(Updates!D90,FIND("E-mail Address: ",Updates!D90)+16,(FIND("The employee",Updates!D90)-(FIND("E-mail Address: ",Updates!D90)+16)))))</f>
        <v>#VALUE!</v>
      </c>
      <c r="I90" t="e">
        <f>TRIM(CLEAN(MID(Updates!D90,FIND("Account Password: ",Updates!D90)+18,(FIND("NETWORK ACCOUNTS",Updates!D90)-(FIND("Account Password:",Updates!D90)+18)))))</f>
        <v>#VALUE!</v>
      </c>
      <c r="J90" t="e">
        <f>TRIM(CLEAN(MID(Updates!D90,FIND("Password: ",Updates!D90)+10,(FIND("E-mail",Updates!D90)-(FIND("Password:",Updates!D90)+12)))))</f>
        <v>#VALUE!</v>
      </c>
      <c r="K90" t="e">
        <f>TRIM(CLEAN(MID(Updates!D90,FIND("Account to clone: ",Updates!D90)+18,(FIND("Position",Updates!D90)-(FIND("Account to clone: ",Updates!D90)+18)))))</f>
        <v>#VALUE!</v>
      </c>
      <c r="L90" t="e">
        <f>TRIM(CLEAN(MID(Updates!D90,FIND("Clone permissions of another account: ",Updates!D90)+38,(FIND("Email required:",Updates!D90)-(FIND("Clone permissions of another account: ",Updates!D90)+38)))))</f>
        <v>#VALUE!</v>
      </c>
      <c r="M90" t="e">
        <f t="shared" si="17"/>
        <v>#VALUE!</v>
      </c>
      <c r="N90" t="e">
        <f>TRIM(CLEAN(MID(Updates!D90,FIND("First Name: ",Updates!D90)+12,(FIND("Middle Name: ",Updates!D90)-(FIND("First Name: ",Updates!D90)+12)))))</f>
        <v>#VALUE!</v>
      </c>
      <c r="O90" t="e">
        <f>TRIM(CLEAN(MID(Updates!E90,FIND("Last Name: ",Updates!E90)+11,(FIND("Middle Initial:",Updates!E90)-(FIND("Last Name: ",Updates!E90)+11)))))</f>
        <v>#VALUE!</v>
      </c>
      <c r="P90" t="e">
        <f>TRIM(CLEAN(MID(Updates!D90,FIND("Middle Initial: ",Updates!D90)+16,(FIND("Department: ",Updates!D90)-(FIND("Middle Initial: ",Updates!D90)+16)))))</f>
        <v>#VALUE!</v>
      </c>
      <c r="Q90" t="e">
        <f t="shared" si="18"/>
        <v>#VALUE!</v>
      </c>
      <c r="R90" t="e">
        <f t="shared" si="19"/>
        <v>#VALUE!</v>
      </c>
      <c r="S90" t="e">
        <f t="shared" si="20"/>
        <v>#VALUE!</v>
      </c>
      <c r="T90" s="14" t="e">
        <f t="shared" si="21"/>
        <v>#VALUE!</v>
      </c>
      <c r="U90" t="e">
        <f t="shared" si="22"/>
        <v>#VALUE!</v>
      </c>
      <c r="V90" t="e">
        <f t="shared" si="23"/>
        <v>#VALUE!</v>
      </c>
      <c r="W90" s="8" t="e">
        <f>TRIM(CLEAN(MID(Updates!D90,FIND("Branch: ",Updates!D90)+8,(FIND("Division",Updates!D90)-(FIND("Branch: ",Updates!D90)+8)))))</f>
        <v>#VALUE!</v>
      </c>
      <c r="X90" s="8" t="e">
        <f>TRIM(CLEAN(MID(Updates!D90,FIND("Pooled Position: ",Updates!D90)+17,(FIND("Are the",Updates!D90)-(FIND("Pooled Position: ",Updates!D90)+17)))))</f>
        <v>#VALUE!</v>
      </c>
      <c r="Y90" t="e">
        <f>TRIM(CLEAN(MID(Updates!D90,FIND("Employee Name: ",Updates!D90)+15,(FIND("Job Title",Updates!D90)-(FIND("Employee Name: ",Updates!D90)+15)))))</f>
        <v>#VALUE!</v>
      </c>
      <c r="Z90" s="9" t="e">
        <f t="shared" si="24"/>
        <v>#VALUE!</v>
      </c>
      <c r="AA90" t="e">
        <f t="shared" si="25"/>
        <v>#VALUE!</v>
      </c>
      <c r="AB90" t="e">
        <f t="shared" si="26"/>
        <v>#VALUE!</v>
      </c>
      <c r="AC90" t="e">
        <f t="shared" si="27"/>
        <v>#VALUE!</v>
      </c>
      <c r="AD90" t="e">
        <f>TRIM(CLEAN(MID(Updates!D90,FIND("Account to clone: ",Updates!D90)+18,(FIND("Position",Updates!D90)-(FIND("Account to clone: ",Updates!D90)+18)))))</f>
        <v>#VALUE!</v>
      </c>
      <c r="AE90" t="str">
        <f t="shared" si="28"/>
        <v/>
      </c>
      <c r="AF90" t="str">
        <f t="shared" si="29"/>
        <v>No</v>
      </c>
      <c r="AG90" t="e">
        <f>TRIM(CLEAN(MID(Updates!D90,FIND("Home Share (H:\ drive) required: ",Updates!D90)+33,(FIND("Group Share (S:\ drive) required: ",Updates!D90)-(FIND("Home Share (H:\ drive) required: ",Updates!D90)+33)))))</f>
        <v>#VALUE!</v>
      </c>
      <c r="AH90" t="str">
        <f t="shared" si="30"/>
        <v>No</v>
      </c>
      <c r="AI90" t="e">
        <f>TRIM(CLEAN(MID(Updates!D90,FIND("S Drive Path: ",Updates!D90)+14,(FIND("Position",Updates!D90)-(FIND("S Drive Path: ",Updates!D90)+14)))))</f>
        <v>#VALUE!</v>
      </c>
      <c r="AJ90" t="e">
        <f>("USR\"&amp;Updates!N90)</f>
        <v>#VALUE!</v>
      </c>
      <c r="AK90" t="e">
        <f>Updates!N90&amp;"$"</f>
        <v>#VALUE!</v>
      </c>
      <c r="AL90" s="11">
        <f t="shared" ca="1" si="31"/>
        <v>11</v>
      </c>
      <c r="AM90" s="6" t="str">
        <f ca="1">LOOKUP(AL90,AN2:AN21,AO2:AO21)</f>
        <v>DC4MDB01</v>
      </c>
    </row>
    <row r="91" spans="1:39" ht="12" customHeight="1">
      <c r="A91" s="13" t="e">
        <f>LOOKUP(99^99,--("0"&amp;MID(Updates!N91,MIN(SEARCH({0,1,2,3,4,5,6,7,8,9},Updates!N91&amp;"0123456789")),ROW($A$1:$A$10000))))</f>
        <v>#N/A</v>
      </c>
      <c r="B91" s="6" t="e">
        <f>TRIM(CLEAN(MID(Updates!D91,FIND("Network User Id: ",Updates!D91)+17,(FIND("E-MAIL ACCOUNTS",Updates!D91)-(FIND("Network User Id:",Updates!D91)+17)))))</f>
        <v>#VALUE!</v>
      </c>
      <c r="C91" s="6" t="e">
        <f>TRIM(CLEAN(MID(Updates!D91,FIND("Logon ID: ",Updates!D91)+10,(FIND("Password:",Updates!D91)-(FIND("Logon ID:",Updates!D91)+10)))))</f>
        <v>#VALUE!</v>
      </c>
      <c r="D91" t="e">
        <f>TRIM(CLEAN(MID(Updates!D91,FIND("Primary Address: ",Updates!D91)+17,(FIND("Secondary Address:",Updates!D91)-(FIND("Primary Address: ",Updates!D91)+17)))))</f>
        <v>#VALUE!</v>
      </c>
      <c r="E91" t="e">
        <f>TRIM(CLEAN(MID(Updates!D91,FIND("Secondary Address: ",Updates!D91)+19,(FIND("** PLEASE DO NOT REPLY TO THIS E-MAIL. ",Updates!D91)-(FIND("Secondary Address: ",Updates!D91)+19)))))</f>
        <v>#VALUE!</v>
      </c>
      <c r="F91" t="b">
        <f>IF(COUNT(SEARCH({"transpo.ottawa.on.ca","biblioottawalibrary.ca"},E91)),"@ottawa.ca")</f>
        <v>0</v>
      </c>
      <c r="G91" s="9" t="e">
        <f t="shared" si="16"/>
        <v>#VALUE!</v>
      </c>
      <c r="H91" t="e">
        <f>TRIM(CLEAN(MID(Updates!D91,FIND("E-mail Address: ",Updates!D91)+16,(FIND("The employee",Updates!D91)-(FIND("E-mail Address: ",Updates!D91)+16)))))</f>
        <v>#VALUE!</v>
      </c>
      <c r="I91" t="e">
        <f>TRIM(CLEAN(MID(Updates!D91,FIND("Account Password: ",Updates!D91)+18,(FIND("NETWORK ACCOUNTS",Updates!D91)-(FIND("Account Password:",Updates!D91)+18)))))</f>
        <v>#VALUE!</v>
      </c>
      <c r="J91" t="e">
        <f>TRIM(CLEAN(MID(Updates!D91,FIND("Password: ",Updates!D91)+10,(FIND("E-mail",Updates!D91)-(FIND("Password:",Updates!D91)+12)))))</f>
        <v>#VALUE!</v>
      </c>
      <c r="K91" t="e">
        <f>TRIM(CLEAN(MID(Updates!D91,FIND("Account to clone: ",Updates!D91)+18,(FIND("Position",Updates!D91)-(FIND("Account to clone: ",Updates!D91)+18)))))</f>
        <v>#VALUE!</v>
      </c>
      <c r="L91" t="e">
        <f>TRIM(CLEAN(MID(Updates!D91,FIND("Clone permissions of another account: ",Updates!D91)+38,(FIND("Email required:",Updates!D91)-(FIND("Clone permissions of another account: ",Updates!D91)+38)))))</f>
        <v>#VALUE!</v>
      </c>
      <c r="M91" t="e">
        <f t="shared" si="17"/>
        <v>#VALUE!</v>
      </c>
      <c r="N91" t="e">
        <f>TRIM(CLEAN(MID(Updates!D91,FIND("First Name: ",Updates!D91)+12,(FIND("Middle Name: ",Updates!D91)-(FIND("First Name: ",Updates!D91)+12)))))</f>
        <v>#VALUE!</v>
      </c>
      <c r="O91" t="e">
        <f>TRIM(CLEAN(MID(Updates!E91,FIND("Last Name: ",Updates!E91)+11,(FIND("Middle Initial:",Updates!E91)-(FIND("Last Name: ",Updates!E91)+11)))))</f>
        <v>#VALUE!</v>
      </c>
      <c r="P91" t="e">
        <f>TRIM(CLEAN(MID(Updates!D91,FIND("Middle Initial: ",Updates!D91)+16,(FIND("Department: ",Updates!D91)-(FIND("Middle Initial: ",Updates!D91)+16)))))</f>
        <v>#VALUE!</v>
      </c>
      <c r="Q91" t="e">
        <f t="shared" si="18"/>
        <v>#VALUE!</v>
      </c>
      <c r="R91" t="e">
        <f t="shared" si="19"/>
        <v>#VALUE!</v>
      </c>
      <c r="S91" t="e">
        <f t="shared" si="20"/>
        <v>#VALUE!</v>
      </c>
      <c r="T91" s="14" t="e">
        <f t="shared" si="21"/>
        <v>#VALUE!</v>
      </c>
      <c r="U91" t="e">
        <f t="shared" si="22"/>
        <v>#VALUE!</v>
      </c>
      <c r="V91" t="e">
        <f t="shared" si="23"/>
        <v>#VALUE!</v>
      </c>
      <c r="W91" s="8" t="e">
        <f>TRIM(CLEAN(MID(Updates!D91,FIND("Branch: ",Updates!D91)+8,(FIND("Division",Updates!D91)-(FIND("Branch: ",Updates!D91)+8)))))</f>
        <v>#VALUE!</v>
      </c>
      <c r="X91" s="8" t="e">
        <f>TRIM(CLEAN(MID(Updates!D91,FIND("Pooled Position: ",Updates!D91)+17,(FIND("Are the",Updates!D91)-(FIND("Pooled Position: ",Updates!D91)+17)))))</f>
        <v>#VALUE!</v>
      </c>
      <c r="Y91" t="e">
        <f>TRIM(CLEAN(MID(Updates!D91,FIND("Employee Name: ",Updates!D91)+15,(FIND("Job Title",Updates!D91)-(FIND("Employee Name: ",Updates!D91)+15)))))</f>
        <v>#VALUE!</v>
      </c>
      <c r="Z91" s="9" t="e">
        <f t="shared" si="24"/>
        <v>#VALUE!</v>
      </c>
      <c r="AA91" t="e">
        <f t="shared" si="25"/>
        <v>#VALUE!</v>
      </c>
      <c r="AB91" t="e">
        <f t="shared" si="26"/>
        <v>#VALUE!</v>
      </c>
      <c r="AC91" t="e">
        <f t="shared" si="27"/>
        <v>#VALUE!</v>
      </c>
      <c r="AD91" t="e">
        <f>TRIM(CLEAN(MID(Updates!D91,FIND("Account to clone: ",Updates!D91)+18,(FIND("Position",Updates!D91)-(FIND("Account to clone: ",Updates!D91)+18)))))</f>
        <v>#VALUE!</v>
      </c>
      <c r="AE91" t="str">
        <f t="shared" si="28"/>
        <v/>
      </c>
      <c r="AF91" t="str">
        <f t="shared" si="29"/>
        <v>No</v>
      </c>
      <c r="AG91" t="e">
        <f>TRIM(CLEAN(MID(Updates!D91,FIND("Home Share (H:\ drive) required: ",Updates!D91)+33,(FIND("Group Share (S:\ drive) required: ",Updates!D91)-(FIND("Home Share (H:\ drive) required: ",Updates!D91)+33)))))</f>
        <v>#VALUE!</v>
      </c>
      <c r="AH91" t="str">
        <f t="shared" si="30"/>
        <v>No</v>
      </c>
      <c r="AI91" t="e">
        <f>TRIM(CLEAN(MID(Updates!D91,FIND("S Drive Path: ",Updates!D91)+14,(FIND("Position",Updates!D91)-(FIND("S Drive Path: ",Updates!D91)+14)))))</f>
        <v>#VALUE!</v>
      </c>
      <c r="AJ91" t="e">
        <f>("USR\"&amp;Updates!N91)</f>
        <v>#VALUE!</v>
      </c>
      <c r="AK91" t="e">
        <f>Updates!N91&amp;"$"</f>
        <v>#VALUE!</v>
      </c>
      <c r="AL91" s="11">
        <f t="shared" ca="1" si="31"/>
        <v>16</v>
      </c>
      <c r="AM91" s="6" t="str">
        <f ca="1">LOOKUP(AL91,AN2:AN21,AO2:AO21)</f>
        <v>DC4MDB06</v>
      </c>
    </row>
    <row r="92" spans="1:39" ht="12" customHeight="1">
      <c r="A92" s="13" t="e">
        <f>LOOKUP(99^99,--("0"&amp;MID(Updates!N92,MIN(SEARCH({0,1,2,3,4,5,6,7,8,9},Updates!N92&amp;"0123456789")),ROW($A$1:$A$10000))))</f>
        <v>#N/A</v>
      </c>
      <c r="B92" s="6" t="e">
        <f>TRIM(CLEAN(MID(Updates!D92,FIND("Network User Id: ",Updates!D92)+17,(FIND("E-MAIL ACCOUNTS",Updates!D92)-(FIND("Network User Id:",Updates!D92)+17)))))</f>
        <v>#VALUE!</v>
      </c>
      <c r="C92" s="6" t="e">
        <f>TRIM(CLEAN(MID(Updates!D92,FIND("Logon ID: ",Updates!D92)+10,(FIND("Password:",Updates!D92)-(FIND("Logon ID:",Updates!D92)+10)))))</f>
        <v>#VALUE!</v>
      </c>
      <c r="D92" t="e">
        <f>TRIM(CLEAN(MID(Updates!D92,FIND("Primary Address: ",Updates!D92)+17,(FIND("Secondary Address:",Updates!D92)-(FIND("Primary Address: ",Updates!D92)+17)))))</f>
        <v>#VALUE!</v>
      </c>
      <c r="E92" t="e">
        <f>TRIM(CLEAN(MID(Updates!D92,FIND("Secondary Address: ",Updates!D92)+19,(FIND("** PLEASE DO NOT REPLY TO THIS E-MAIL. ",Updates!D92)-(FIND("Secondary Address: ",Updates!D92)+19)))))</f>
        <v>#VALUE!</v>
      </c>
      <c r="F92" t="b">
        <f>IF(COUNT(SEARCH({"transpo.ottawa.on.ca","biblioottawalibrary.ca"},E92)),"@ottawa.ca")</f>
        <v>0</v>
      </c>
      <c r="G92" s="9" t="e">
        <f t="shared" si="16"/>
        <v>#VALUE!</v>
      </c>
      <c r="H92" t="e">
        <f>TRIM(CLEAN(MID(Updates!D92,FIND("E-mail Address: ",Updates!D92)+16,(FIND("The employee",Updates!D92)-(FIND("E-mail Address: ",Updates!D92)+16)))))</f>
        <v>#VALUE!</v>
      </c>
      <c r="I92" t="e">
        <f>TRIM(CLEAN(MID(Updates!D92,FIND("Account Password: ",Updates!D92)+18,(FIND("NETWORK ACCOUNTS",Updates!D92)-(FIND("Account Password:",Updates!D92)+18)))))</f>
        <v>#VALUE!</v>
      </c>
      <c r="J92" t="e">
        <f>TRIM(CLEAN(MID(Updates!D92,FIND("Password: ",Updates!D92)+10,(FIND("E-mail",Updates!D92)-(FIND("Password:",Updates!D92)+12)))))</f>
        <v>#VALUE!</v>
      </c>
      <c r="K92" t="e">
        <f>TRIM(CLEAN(MID(Updates!D92,FIND("Account to clone: ",Updates!D92)+18,(FIND("Position",Updates!D92)-(FIND("Account to clone: ",Updates!D92)+18)))))</f>
        <v>#VALUE!</v>
      </c>
      <c r="L92" t="e">
        <f>TRIM(CLEAN(MID(Updates!D92,FIND("Clone permissions of another account: ",Updates!D92)+38,(FIND("Email required:",Updates!D92)-(FIND("Clone permissions of another account: ",Updates!D92)+38)))))</f>
        <v>#VALUE!</v>
      </c>
      <c r="M92" t="e">
        <f t="shared" si="17"/>
        <v>#VALUE!</v>
      </c>
      <c r="N92" t="e">
        <f>TRIM(CLEAN(MID(Updates!D92,FIND("First Name: ",Updates!D92)+12,(FIND("Middle Name: ",Updates!D92)-(FIND("First Name: ",Updates!D92)+12)))))</f>
        <v>#VALUE!</v>
      </c>
      <c r="O92" t="e">
        <f>TRIM(CLEAN(MID(Updates!E92,FIND("Last Name: ",Updates!E92)+11,(FIND("Middle Initial:",Updates!E92)-(FIND("Last Name: ",Updates!E92)+11)))))</f>
        <v>#VALUE!</v>
      </c>
      <c r="P92" t="e">
        <f>TRIM(CLEAN(MID(Updates!D92,FIND("Middle Initial: ",Updates!D92)+16,(FIND("Department: ",Updates!D92)-(FIND("Middle Initial: ",Updates!D92)+16)))))</f>
        <v>#VALUE!</v>
      </c>
      <c r="Q92" t="e">
        <f t="shared" si="18"/>
        <v>#VALUE!</v>
      </c>
      <c r="R92" t="e">
        <f t="shared" si="19"/>
        <v>#VALUE!</v>
      </c>
      <c r="S92" t="e">
        <f t="shared" si="20"/>
        <v>#VALUE!</v>
      </c>
      <c r="T92" s="14" t="e">
        <f t="shared" si="21"/>
        <v>#VALUE!</v>
      </c>
      <c r="U92" t="e">
        <f t="shared" si="22"/>
        <v>#VALUE!</v>
      </c>
      <c r="V92" t="e">
        <f t="shared" si="23"/>
        <v>#VALUE!</v>
      </c>
      <c r="W92" s="8" t="e">
        <f>TRIM(CLEAN(MID(Updates!D92,FIND("Branch: ",Updates!D92)+8,(FIND("Division",Updates!D92)-(FIND("Branch: ",Updates!D92)+8)))))</f>
        <v>#VALUE!</v>
      </c>
      <c r="X92" s="8" t="e">
        <f>TRIM(CLEAN(MID(Updates!D92,FIND("Pooled Position: ",Updates!D92)+17,(FIND("Are the",Updates!D92)-(FIND("Pooled Position: ",Updates!D92)+17)))))</f>
        <v>#VALUE!</v>
      </c>
      <c r="Y92" t="e">
        <f>TRIM(CLEAN(MID(Updates!D92,FIND("Employee Name: ",Updates!D92)+15,(FIND("Job Title",Updates!D92)-(FIND("Employee Name: ",Updates!D92)+15)))))</f>
        <v>#VALUE!</v>
      </c>
      <c r="Z92" s="9" t="e">
        <f t="shared" si="24"/>
        <v>#VALUE!</v>
      </c>
      <c r="AA92" t="e">
        <f t="shared" si="25"/>
        <v>#VALUE!</v>
      </c>
      <c r="AB92" t="e">
        <f t="shared" si="26"/>
        <v>#VALUE!</v>
      </c>
      <c r="AC92" t="e">
        <f t="shared" si="27"/>
        <v>#VALUE!</v>
      </c>
      <c r="AD92" t="e">
        <f>TRIM(CLEAN(MID(Updates!D92,FIND("Account to clone: ",Updates!D92)+18,(FIND("Position",Updates!D92)-(FIND("Account to clone: ",Updates!D92)+18)))))</f>
        <v>#VALUE!</v>
      </c>
      <c r="AE92" t="str">
        <f t="shared" si="28"/>
        <v/>
      </c>
      <c r="AF92" t="str">
        <f t="shared" si="29"/>
        <v>No</v>
      </c>
      <c r="AG92" t="e">
        <f>TRIM(CLEAN(MID(Updates!D92,FIND("Home Share (H:\ drive) required: ",Updates!D92)+33,(FIND("Group Share (S:\ drive) required: ",Updates!D92)-(FIND("Home Share (H:\ drive) required: ",Updates!D92)+33)))))</f>
        <v>#VALUE!</v>
      </c>
      <c r="AH92" t="str">
        <f t="shared" si="30"/>
        <v>No</v>
      </c>
      <c r="AI92" t="e">
        <f>TRIM(CLEAN(MID(Updates!D92,FIND("S Drive Path: ",Updates!D92)+14,(FIND("Position",Updates!D92)-(FIND("S Drive Path: ",Updates!D92)+14)))))</f>
        <v>#VALUE!</v>
      </c>
      <c r="AJ92" t="e">
        <f>("USR\"&amp;Updates!N92)</f>
        <v>#VALUE!</v>
      </c>
      <c r="AK92" t="e">
        <f>Updates!N92&amp;"$"</f>
        <v>#VALUE!</v>
      </c>
      <c r="AL92" s="11">
        <f t="shared" ca="1" si="31"/>
        <v>8</v>
      </c>
      <c r="AM92" s="6" t="str">
        <f ca="1">LOOKUP(AL92,AN2:AN21,AO2:AO21)</f>
        <v>DC1MDB08</v>
      </c>
    </row>
    <row r="93" spans="1:39" ht="12" customHeight="1">
      <c r="A93" s="13" t="e">
        <f>LOOKUP(99^99,--("0"&amp;MID(Updates!N93,MIN(SEARCH({0,1,2,3,4,5,6,7,8,9},Updates!N93&amp;"0123456789")),ROW($A$1:$A$10000))))</f>
        <v>#N/A</v>
      </c>
      <c r="B93" s="6" t="e">
        <f>TRIM(CLEAN(MID(Updates!D93,FIND("Network User Id: ",Updates!D93)+17,(FIND("E-MAIL ACCOUNTS",Updates!D93)-(FIND("Network User Id:",Updates!D93)+17)))))</f>
        <v>#VALUE!</v>
      </c>
      <c r="C93" s="6" t="e">
        <f>TRIM(CLEAN(MID(Updates!D93,FIND("Logon ID: ",Updates!D93)+10,(FIND("Password:",Updates!D93)-(FIND("Logon ID:",Updates!D93)+10)))))</f>
        <v>#VALUE!</v>
      </c>
      <c r="D93" t="e">
        <f>TRIM(CLEAN(MID(Updates!D93,FIND("Primary Address: ",Updates!D93)+17,(FIND("Secondary Address:",Updates!D93)-(FIND("Primary Address: ",Updates!D93)+17)))))</f>
        <v>#VALUE!</v>
      </c>
      <c r="E93" t="e">
        <f>TRIM(CLEAN(MID(Updates!D93,FIND("Secondary Address: ",Updates!D93)+19,(FIND("** PLEASE DO NOT REPLY TO THIS E-MAIL. ",Updates!D93)-(FIND("Secondary Address: ",Updates!D93)+19)))))</f>
        <v>#VALUE!</v>
      </c>
      <c r="F93" t="b">
        <f>IF(COUNT(SEARCH({"transpo.ottawa.on.ca","biblioottawalibrary.ca"},E93)),"@ottawa.ca")</f>
        <v>0</v>
      </c>
      <c r="G93" s="9" t="e">
        <f t="shared" si="16"/>
        <v>#VALUE!</v>
      </c>
      <c r="H93" t="e">
        <f>TRIM(CLEAN(MID(Updates!D93,FIND("E-mail Address: ",Updates!D93)+16,(FIND("The employee",Updates!D93)-(FIND("E-mail Address: ",Updates!D93)+16)))))</f>
        <v>#VALUE!</v>
      </c>
      <c r="I93" t="e">
        <f>TRIM(CLEAN(MID(Updates!D93,FIND("Account Password: ",Updates!D93)+18,(FIND("NETWORK ACCOUNTS",Updates!D93)-(FIND("Account Password:",Updates!D93)+18)))))</f>
        <v>#VALUE!</v>
      </c>
      <c r="J93" t="e">
        <f>TRIM(CLEAN(MID(Updates!D93,FIND("Password: ",Updates!D93)+10,(FIND("E-mail",Updates!D93)-(FIND("Password:",Updates!D93)+12)))))</f>
        <v>#VALUE!</v>
      </c>
      <c r="K93" t="e">
        <f>TRIM(CLEAN(MID(Updates!D93,FIND("Account to clone: ",Updates!D93)+18,(FIND("Position",Updates!D93)-(FIND("Account to clone: ",Updates!D93)+18)))))</f>
        <v>#VALUE!</v>
      </c>
      <c r="L93" t="e">
        <f>TRIM(CLEAN(MID(Updates!D93,FIND("Clone permissions of another account: ",Updates!D93)+38,(FIND("Email required:",Updates!D93)-(FIND("Clone permissions of another account: ",Updates!D93)+38)))))</f>
        <v>#VALUE!</v>
      </c>
      <c r="M93" t="e">
        <f t="shared" si="17"/>
        <v>#VALUE!</v>
      </c>
      <c r="N93" t="e">
        <f>TRIM(CLEAN(MID(Updates!D93,FIND("First Name: ",Updates!D93)+12,(FIND("Middle Name: ",Updates!D93)-(FIND("First Name: ",Updates!D93)+12)))))</f>
        <v>#VALUE!</v>
      </c>
      <c r="O93" t="e">
        <f>TRIM(CLEAN(MID(Updates!E93,FIND("Last Name: ",Updates!E93)+11,(FIND("Middle Initial:",Updates!E93)-(FIND("Last Name: ",Updates!E93)+11)))))</f>
        <v>#VALUE!</v>
      </c>
      <c r="P93" t="e">
        <f>TRIM(CLEAN(MID(Updates!D93,FIND("Middle Initial: ",Updates!D93)+16,(FIND("Department: ",Updates!D93)-(FIND("Middle Initial: ",Updates!D93)+16)))))</f>
        <v>#VALUE!</v>
      </c>
      <c r="Q93" t="e">
        <f t="shared" si="18"/>
        <v>#VALUE!</v>
      </c>
      <c r="R93" t="e">
        <f t="shared" si="19"/>
        <v>#VALUE!</v>
      </c>
      <c r="S93" t="e">
        <f t="shared" si="20"/>
        <v>#VALUE!</v>
      </c>
      <c r="T93" s="14" t="e">
        <f t="shared" si="21"/>
        <v>#VALUE!</v>
      </c>
      <c r="U93" t="e">
        <f t="shared" si="22"/>
        <v>#VALUE!</v>
      </c>
      <c r="V93" t="e">
        <f t="shared" si="23"/>
        <v>#VALUE!</v>
      </c>
      <c r="W93" s="8" t="e">
        <f>TRIM(CLEAN(MID(Updates!D93,FIND("Branch: ",Updates!D93)+8,(FIND("Division",Updates!D93)-(FIND("Branch: ",Updates!D93)+8)))))</f>
        <v>#VALUE!</v>
      </c>
      <c r="X93" s="8" t="e">
        <f>TRIM(CLEAN(MID(Updates!D93,FIND("Pooled Position: ",Updates!D93)+17,(FIND("Are the",Updates!D93)-(FIND("Pooled Position: ",Updates!D93)+17)))))</f>
        <v>#VALUE!</v>
      </c>
      <c r="Y93" t="e">
        <f>TRIM(CLEAN(MID(Updates!D93,FIND("Employee Name: ",Updates!D93)+15,(FIND("Job Title",Updates!D93)-(FIND("Employee Name: ",Updates!D93)+15)))))</f>
        <v>#VALUE!</v>
      </c>
      <c r="Z93" s="9" t="e">
        <f t="shared" si="24"/>
        <v>#VALUE!</v>
      </c>
      <c r="AA93" t="e">
        <f t="shared" si="25"/>
        <v>#VALUE!</v>
      </c>
      <c r="AB93" t="e">
        <f t="shared" si="26"/>
        <v>#VALUE!</v>
      </c>
      <c r="AC93" t="e">
        <f t="shared" si="27"/>
        <v>#VALUE!</v>
      </c>
      <c r="AD93" t="e">
        <f>TRIM(CLEAN(MID(Updates!D93,FIND("Account to clone: ",Updates!D93)+18,(FIND("Position",Updates!D93)-(FIND("Account to clone: ",Updates!D93)+18)))))</f>
        <v>#VALUE!</v>
      </c>
      <c r="AE93" t="str">
        <f t="shared" si="28"/>
        <v/>
      </c>
      <c r="AF93" t="str">
        <f t="shared" si="29"/>
        <v>No</v>
      </c>
      <c r="AG93" t="e">
        <f>TRIM(CLEAN(MID(Updates!D93,FIND("Home Share (H:\ drive) required: ",Updates!D93)+33,(FIND("Group Share (S:\ drive) required: ",Updates!D93)-(FIND("Home Share (H:\ drive) required: ",Updates!D93)+33)))))</f>
        <v>#VALUE!</v>
      </c>
      <c r="AH93" t="str">
        <f t="shared" si="30"/>
        <v>No</v>
      </c>
      <c r="AI93" t="e">
        <f>TRIM(CLEAN(MID(Updates!D93,FIND("S Drive Path: ",Updates!D93)+14,(FIND("Position",Updates!D93)-(FIND("S Drive Path: ",Updates!D93)+14)))))</f>
        <v>#VALUE!</v>
      </c>
      <c r="AJ93" t="e">
        <f>("USR\"&amp;Updates!N93)</f>
        <v>#VALUE!</v>
      </c>
      <c r="AK93" t="e">
        <f>Updates!N93&amp;"$"</f>
        <v>#VALUE!</v>
      </c>
      <c r="AL93" s="11">
        <f t="shared" ca="1" si="31"/>
        <v>1</v>
      </c>
      <c r="AM93" s="6" t="str">
        <f ca="1">LOOKUP(AL93,AN2:AN21,AO2:AO21)</f>
        <v>DC1MDB01</v>
      </c>
    </row>
    <row r="94" spans="1:39" ht="12" customHeight="1">
      <c r="A94" s="13" t="e">
        <f>LOOKUP(99^99,--("0"&amp;MID(Updates!N94,MIN(SEARCH({0,1,2,3,4,5,6,7,8,9},Updates!N94&amp;"0123456789")),ROW($A$1:$A$10000))))</f>
        <v>#N/A</v>
      </c>
      <c r="B94" s="6" t="e">
        <f>TRIM(CLEAN(MID(Updates!D94,FIND("Network User Id: ",Updates!D94)+17,(FIND("E-MAIL ACCOUNTS",Updates!D94)-(FIND("Network User Id:",Updates!D94)+17)))))</f>
        <v>#VALUE!</v>
      </c>
      <c r="C94" s="6" t="e">
        <f>TRIM(CLEAN(MID(Updates!D94,FIND("Logon ID: ",Updates!D94)+10,(FIND("Password:",Updates!D94)-(FIND("Logon ID:",Updates!D94)+10)))))</f>
        <v>#VALUE!</v>
      </c>
      <c r="D94" t="e">
        <f>TRIM(CLEAN(MID(Updates!D94,FIND("Primary Address: ",Updates!D94)+17,(FIND("Secondary Address:",Updates!D94)-(FIND("Primary Address: ",Updates!D94)+17)))))</f>
        <v>#VALUE!</v>
      </c>
      <c r="E94" t="e">
        <f>TRIM(CLEAN(MID(Updates!D94,FIND("Secondary Address: ",Updates!D94)+19,(FIND("** PLEASE DO NOT REPLY TO THIS E-MAIL. ",Updates!D94)-(FIND("Secondary Address: ",Updates!D94)+19)))))</f>
        <v>#VALUE!</v>
      </c>
      <c r="F94" t="b">
        <f>IF(COUNT(SEARCH({"transpo.ottawa.on.ca","biblioottawalibrary.ca"},E94)),"@ottawa.ca")</f>
        <v>0</v>
      </c>
      <c r="G94" s="9" t="e">
        <f t="shared" si="16"/>
        <v>#VALUE!</v>
      </c>
      <c r="H94" t="e">
        <f>TRIM(CLEAN(MID(Updates!D94,FIND("E-mail Address: ",Updates!D94)+16,(FIND("The employee",Updates!D94)-(FIND("E-mail Address: ",Updates!D94)+16)))))</f>
        <v>#VALUE!</v>
      </c>
      <c r="I94" t="e">
        <f>TRIM(CLEAN(MID(Updates!D94,FIND("Account Password: ",Updates!D94)+18,(FIND("NETWORK ACCOUNTS",Updates!D94)-(FIND("Account Password:",Updates!D94)+18)))))</f>
        <v>#VALUE!</v>
      </c>
      <c r="J94" t="e">
        <f>TRIM(CLEAN(MID(Updates!D94,FIND("Password: ",Updates!D94)+10,(FIND("E-mail",Updates!D94)-(FIND("Password:",Updates!D94)+12)))))</f>
        <v>#VALUE!</v>
      </c>
      <c r="K94" t="e">
        <f>TRIM(CLEAN(MID(Updates!D94,FIND("Account to clone: ",Updates!D94)+18,(FIND("Position",Updates!D94)-(FIND("Account to clone: ",Updates!D94)+18)))))</f>
        <v>#VALUE!</v>
      </c>
      <c r="L94" t="e">
        <f>TRIM(CLEAN(MID(Updates!D94,FIND("Clone permissions of another account: ",Updates!D94)+38,(FIND("Email required:",Updates!D94)-(FIND("Clone permissions of another account: ",Updates!D94)+38)))))</f>
        <v>#VALUE!</v>
      </c>
      <c r="M94" t="e">
        <f t="shared" si="17"/>
        <v>#VALUE!</v>
      </c>
      <c r="N94" t="e">
        <f>TRIM(CLEAN(MID(Updates!D94,FIND("First Name: ",Updates!D94)+12,(FIND("Middle Name: ",Updates!D94)-(FIND("First Name: ",Updates!D94)+12)))))</f>
        <v>#VALUE!</v>
      </c>
      <c r="O94" t="e">
        <f>TRIM(CLEAN(MID(Updates!E94,FIND("Last Name: ",Updates!E94)+11,(FIND("Middle Initial:",Updates!E94)-(FIND("Last Name: ",Updates!E94)+11)))))</f>
        <v>#VALUE!</v>
      </c>
      <c r="P94" t="e">
        <f>TRIM(CLEAN(MID(Updates!D94,FIND("Middle Initial: ",Updates!D94)+16,(FIND("Department: ",Updates!D94)-(FIND("Middle Initial: ",Updates!D94)+16)))))</f>
        <v>#VALUE!</v>
      </c>
      <c r="Q94" t="e">
        <f t="shared" si="18"/>
        <v>#VALUE!</v>
      </c>
      <c r="R94" t="e">
        <f t="shared" si="19"/>
        <v>#VALUE!</v>
      </c>
      <c r="S94" t="e">
        <f t="shared" si="20"/>
        <v>#VALUE!</v>
      </c>
      <c r="T94" s="14" t="e">
        <f t="shared" si="21"/>
        <v>#VALUE!</v>
      </c>
      <c r="U94" t="e">
        <f t="shared" si="22"/>
        <v>#VALUE!</v>
      </c>
      <c r="V94" t="e">
        <f t="shared" si="23"/>
        <v>#VALUE!</v>
      </c>
      <c r="W94" s="8" t="e">
        <f>TRIM(CLEAN(MID(Updates!D94,FIND("Branch: ",Updates!D94)+8,(FIND("Division",Updates!D94)-(FIND("Branch: ",Updates!D94)+8)))))</f>
        <v>#VALUE!</v>
      </c>
      <c r="X94" s="8" t="e">
        <f>TRIM(CLEAN(MID(Updates!D94,FIND("Pooled Position: ",Updates!D94)+17,(FIND("Are the",Updates!D94)-(FIND("Pooled Position: ",Updates!D94)+17)))))</f>
        <v>#VALUE!</v>
      </c>
      <c r="Y94" t="e">
        <f>TRIM(CLEAN(MID(Updates!D94,FIND("Employee Name: ",Updates!D94)+15,(FIND("Job Title",Updates!D94)-(FIND("Employee Name: ",Updates!D94)+15)))))</f>
        <v>#VALUE!</v>
      </c>
      <c r="Z94" s="9" t="e">
        <f t="shared" si="24"/>
        <v>#VALUE!</v>
      </c>
      <c r="AA94" t="e">
        <f t="shared" si="25"/>
        <v>#VALUE!</v>
      </c>
      <c r="AB94" t="e">
        <f t="shared" si="26"/>
        <v>#VALUE!</v>
      </c>
      <c r="AC94" t="e">
        <f t="shared" si="27"/>
        <v>#VALUE!</v>
      </c>
      <c r="AD94" t="e">
        <f>TRIM(CLEAN(MID(Updates!D94,FIND("Account to clone: ",Updates!D94)+18,(FIND("Position",Updates!D94)-(FIND("Account to clone: ",Updates!D94)+18)))))</f>
        <v>#VALUE!</v>
      </c>
      <c r="AE94" t="str">
        <f t="shared" si="28"/>
        <v/>
      </c>
      <c r="AF94" t="str">
        <f t="shared" si="29"/>
        <v>No</v>
      </c>
      <c r="AG94" t="e">
        <f>TRIM(CLEAN(MID(Updates!D94,FIND("Home Share (H:\ drive) required: ",Updates!D94)+33,(FIND("Group Share (S:\ drive) required: ",Updates!D94)-(FIND("Home Share (H:\ drive) required: ",Updates!D94)+33)))))</f>
        <v>#VALUE!</v>
      </c>
      <c r="AH94" t="str">
        <f t="shared" si="30"/>
        <v>No</v>
      </c>
      <c r="AI94" t="e">
        <f>TRIM(CLEAN(MID(Updates!D94,FIND("S Drive Path: ",Updates!D94)+14,(FIND("Position",Updates!D94)-(FIND("S Drive Path: ",Updates!D94)+14)))))</f>
        <v>#VALUE!</v>
      </c>
      <c r="AJ94" t="e">
        <f>("USR\"&amp;Updates!N94)</f>
        <v>#VALUE!</v>
      </c>
      <c r="AK94" t="e">
        <f>Updates!N94&amp;"$"</f>
        <v>#VALUE!</v>
      </c>
      <c r="AL94" s="11">
        <f t="shared" ca="1" si="31"/>
        <v>8</v>
      </c>
      <c r="AM94" s="6" t="str">
        <f ca="1">LOOKUP(AL94,AN2:AN21,AO2:AO21)</f>
        <v>DC1MDB08</v>
      </c>
    </row>
    <row r="95" spans="1:39" ht="12" customHeight="1">
      <c r="A95" s="13" t="e">
        <f>LOOKUP(99^99,--("0"&amp;MID(Updates!N95,MIN(SEARCH({0,1,2,3,4,5,6,7,8,9},Updates!N95&amp;"0123456789")),ROW($A$1:$A$10000))))</f>
        <v>#N/A</v>
      </c>
      <c r="B95" s="6" t="e">
        <f>TRIM(CLEAN(MID(Updates!D95,FIND("Network User Id: ",Updates!D95)+17,(FIND("E-MAIL ACCOUNTS",Updates!D95)-(FIND("Network User Id:",Updates!D95)+17)))))</f>
        <v>#VALUE!</v>
      </c>
      <c r="C95" s="6" t="e">
        <f>TRIM(CLEAN(MID(Updates!D95,FIND("Logon ID: ",Updates!D95)+10,(FIND("Password:",Updates!D95)-(FIND("Logon ID:",Updates!D95)+10)))))</f>
        <v>#VALUE!</v>
      </c>
      <c r="D95" t="e">
        <f>TRIM(CLEAN(MID(Updates!D95,FIND("Primary Address: ",Updates!D95)+17,(FIND("Secondary Address:",Updates!D95)-(FIND("Primary Address: ",Updates!D95)+17)))))</f>
        <v>#VALUE!</v>
      </c>
      <c r="E95" t="e">
        <f>TRIM(CLEAN(MID(Updates!D95,FIND("Secondary Address: ",Updates!D95)+19,(FIND("** PLEASE DO NOT REPLY TO THIS E-MAIL. ",Updates!D95)-(FIND("Secondary Address: ",Updates!D95)+19)))))</f>
        <v>#VALUE!</v>
      </c>
      <c r="F95" t="b">
        <f>IF(COUNT(SEARCH({"transpo.ottawa.on.ca","biblioottawalibrary.ca"},E95)),"@ottawa.ca")</f>
        <v>0</v>
      </c>
      <c r="G95" s="9" t="e">
        <f t="shared" si="16"/>
        <v>#VALUE!</v>
      </c>
      <c r="H95" t="e">
        <f>TRIM(CLEAN(MID(Updates!D95,FIND("E-mail Address: ",Updates!D95)+16,(FIND("The employee",Updates!D95)-(FIND("E-mail Address: ",Updates!D95)+16)))))</f>
        <v>#VALUE!</v>
      </c>
      <c r="I95" t="e">
        <f>TRIM(CLEAN(MID(Updates!D95,FIND("Account Password: ",Updates!D95)+18,(FIND("NETWORK ACCOUNTS",Updates!D95)-(FIND("Account Password:",Updates!D95)+18)))))</f>
        <v>#VALUE!</v>
      </c>
      <c r="J95" t="e">
        <f>TRIM(CLEAN(MID(Updates!D95,FIND("Password: ",Updates!D95)+10,(FIND("E-mail",Updates!D95)-(FIND("Password:",Updates!D95)+12)))))</f>
        <v>#VALUE!</v>
      </c>
      <c r="K95" t="e">
        <f>TRIM(CLEAN(MID(Updates!D95,FIND("Account to clone: ",Updates!D95)+18,(FIND("Position",Updates!D95)-(FIND("Account to clone: ",Updates!D95)+18)))))</f>
        <v>#VALUE!</v>
      </c>
      <c r="L95" t="e">
        <f>TRIM(CLEAN(MID(Updates!D95,FIND("Clone permissions of another account: ",Updates!D95)+38,(FIND("Email required:",Updates!D95)-(FIND("Clone permissions of another account: ",Updates!D95)+38)))))</f>
        <v>#VALUE!</v>
      </c>
      <c r="M95" t="e">
        <f t="shared" si="17"/>
        <v>#VALUE!</v>
      </c>
      <c r="N95" t="e">
        <f>TRIM(CLEAN(MID(Updates!D95,FIND("First Name: ",Updates!D95)+12,(FIND("Middle Name: ",Updates!D95)-(FIND("First Name: ",Updates!D95)+12)))))</f>
        <v>#VALUE!</v>
      </c>
      <c r="O95" t="e">
        <f>TRIM(CLEAN(MID(Updates!E95,FIND("Last Name: ",Updates!E95)+11,(FIND("Middle Initial:",Updates!E95)-(FIND("Last Name: ",Updates!E95)+11)))))</f>
        <v>#VALUE!</v>
      </c>
      <c r="P95" t="e">
        <f>TRIM(CLEAN(MID(Updates!D95,FIND("Middle Initial: ",Updates!D95)+16,(FIND("Department: ",Updates!D95)-(FIND("Middle Initial: ",Updates!D95)+16)))))</f>
        <v>#VALUE!</v>
      </c>
      <c r="Q95" t="e">
        <f t="shared" si="18"/>
        <v>#VALUE!</v>
      </c>
      <c r="R95" t="e">
        <f t="shared" si="19"/>
        <v>#VALUE!</v>
      </c>
      <c r="S95" t="e">
        <f t="shared" si="20"/>
        <v>#VALUE!</v>
      </c>
      <c r="T95" s="14" t="e">
        <f t="shared" si="21"/>
        <v>#VALUE!</v>
      </c>
      <c r="U95" t="e">
        <f t="shared" si="22"/>
        <v>#VALUE!</v>
      </c>
      <c r="V95" t="e">
        <f t="shared" si="23"/>
        <v>#VALUE!</v>
      </c>
      <c r="W95" s="8" t="e">
        <f>TRIM(CLEAN(MID(Updates!D95,FIND("Branch: ",Updates!D95)+8,(FIND("Division",Updates!D95)-(FIND("Branch: ",Updates!D95)+8)))))</f>
        <v>#VALUE!</v>
      </c>
      <c r="X95" s="8" t="e">
        <f>TRIM(CLEAN(MID(Updates!D95,FIND("Pooled Position: ",Updates!D95)+17,(FIND("Are the",Updates!D95)-(FIND("Pooled Position: ",Updates!D95)+17)))))</f>
        <v>#VALUE!</v>
      </c>
      <c r="Y95" t="e">
        <f>TRIM(CLEAN(MID(Updates!D95,FIND("Employee Name: ",Updates!D95)+15,(FIND("Job Title",Updates!D95)-(FIND("Employee Name: ",Updates!D95)+15)))))</f>
        <v>#VALUE!</v>
      </c>
      <c r="Z95" s="9" t="e">
        <f t="shared" si="24"/>
        <v>#VALUE!</v>
      </c>
      <c r="AA95" t="e">
        <f t="shared" si="25"/>
        <v>#VALUE!</v>
      </c>
      <c r="AB95" t="e">
        <f t="shared" si="26"/>
        <v>#VALUE!</v>
      </c>
      <c r="AC95" t="e">
        <f t="shared" si="27"/>
        <v>#VALUE!</v>
      </c>
      <c r="AD95" t="e">
        <f>TRIM(CLEAN(MID(Updates!D95,FIND("Account to clone: ",Updates!D95)+18,(FIND("Position",Updates!D95)-(FIND("Account to clone: ",Updates!D95)+18)))))</f>
        <v>#VALUE!</v>
      </c>
      <c r="AE95" t="str">
        <f t="shared" si="28"/>
        <v/>
      </c>
      <c r="AF95" t="str">
        <f t="shared" si="29"/>
        <v>No</v>
      </c>
      <c r="AG95" t="e">
        <f>TRIM(CLEAN(MID(Updates!D95,FIND("Home Share (H:\ drive) required: ",Updates!D95)+33,(FIND("Group Share (S:\ drive) required: ",Updates!D95)-(FIND("Home Share (H:\ drive) required: ",Updates!D95)+33)))))</f>
        <v>#VALUE!</v>
      </c>
      <c r="AH95" t="str">
        <f t="shared" si="30"/>
        <v>No</v>
      </c>
      <c r="AI95" t="e">
        <f>TRIM(CLEAN(MID(Updates!D95,FIND("S Drive Path: ",Updates!D95)+14,(FIND("Position",Updates!D95)-(FIND("S Drive Path: ",Updates!D95)+14)))))</f>
        <v>#VALUE!</v>
      </c>
      <c r="AJ95" t="e">
        <f>("USR\"&amp;Updates!N95)</f>
        <v>#VALUE!</v>
      </c>
      <c r="AK95" t="e">
        <f>Updates!N95&amp;"$"</f>
        <v>#VALUE!</v>
      </c>
      <c r="AL95" s="11">
        <f t="shared" ca="1" si="31"/>
        <v>4</v>
      </c>
      <c r="AM95" s="6" t="str">
        <f ca="1">LOOKUP(AL95,AN2:AN21,AO2:AO21)</f>
        <v>DC1MDB04</v>
      </c>
    </row>
    <row r="96" spans="1:39" ht="12" customHeight="1">
      <c r="A96" s="13" t="e">
        <f>LOOKUP(99^99,--("0"&amp;MID(Updates!N96,MIN(SEARCH({0,1,2,3,4,5,6,7,8,9},Updates!N96&amp;"0123456789")),ROW($A$1:$A$10000))))</f>
        <v>#N/A</v>
      </c>
      <c r="B96" s="6" t="e">
        <f>TRIM(CLEAN(MID(Updates!D96,FIND("Network User Id: ",Updates!D96)+17,(FIND("E-MAIL ACCOUNTS",Updates!D96)-(FIND("Network User Id:",Updates!D96)+17)))))</f>
        <v>#VALUE!</v>
      </c>
      <c r="C96" s="6" t="e">
        <f>TRIM(CLEAN(MID(Updates!D96,FIND("Logon ID: ",Updates!D96)+10,(FIND("Password:",Updates!D96)-(FIND("Logon ID:",Updates!D96)+10)))))</f>
        <v>#VALUE!</v>
      </c>
      <c r="D96" t="e">
        <f>TRIM(CLEAN(MID(Updates!D96,FIND("Primary Address: ",Updates!D96)+17,(FIND("Secondary Address:",Updates!D96)-(FIND("Primary Address: ",Updates!D96)+17)))))</f>
        <v>#VALUE!</v>
      </c>
      <c r="E96" t="e">
        <f>TRIM(CLEAN(MID(Updates!D96,FIND("Secondary Address: ",Updates!D96)+19,(FIND("** PLEASE DO NOT REPLY TO THIS E-MAIL. ",Updates!D96)-(FIND("Secondary Address: ",Updates!D96)+19)))))</f>
        <v>#VALUE!</v>
      </c>
      <c r="F96" t="b">
        <f>IF(COUNT(SEARCH({"transpo.ottawa.on.ca","biblioottawalibrary.ca"},E96)),"@ottawa.ca")</f>
        <v>0</v>
      </c>
      <c r="G96" s="9" t="e">
        <f t="shared" si="16"/>
        <v>#VALUE!</v>
      </c>
      <c r="H96" t="e">
        <f>TRIM(CLEAN(MID(Updates!D96,FIND("E-mail Address: ",Updates!D96)+16,(FIND("The employee",Updates!D96)-(FIND("E-mail Address: ",Updates!D96)+16)))))</f>
        <v>#VALUE!</v>
      </c>
      <c r="I96" t="e">
        <f>TRIM(CLEAN(MID(Updates!D96,FIND("Account Password: ",Updates!D96)+18,(FIND("NETWORK ACCOUNTS",Updates!D96)-(FIND("Account Password:",Updates!D96)+18)))))</f>
        <v>#VALUE!</v>
      </c>
      <c r="J96" t="e">
        <f>TRIM(CLEAN(MID(Updates!D96,FIND("Password: ",Updates!D96)+10,(FIND("E-mail",Updates!D96)-(FIND("Password:",Updates!D96)+12)))))</f>
        <v>#VALUE!</v>
      </c>
      <c r="K96" t="e">
        <f>TRIM(CLEAN(MID(Updates!D96,FIND("Account to clone: ",Updates!D96)+18,(FIND("Position",Updates!D96)-(FIND("Account to clone: ",Updates!D96)+18)))))</f>
        <v>#VALUE!</v>
      </c>
      <c r="L96" t="e">
        <f>TRIM(CLEAN(MID(Updates!D96,FIND("Clone permissions of another account: ",Updates!D96)+38,(FIND("Email required:",Updates!D96)-(FIND("Clone permissions of another account: ",Updates!D96)+38)))))</f>
        <v>#VALUE!</v>
      </c>
      <c r="M96" t="e">
        <f t="shared" si="17"/>
        <v>#VALUE!</v>
      </c>
      <c r="N96" t="e">
        <f>TRIM(CLEAN(MID(Updates!D96,FIND("First Name: ",Updates!D96)+12,(FIND("Middle Name: ",Updates!D96)-(FIND("First Name: ",Updates!D96)+12)))))</f>
        <v>#VALUE!</v>
      </c>
      <c r="O96" t="e">
        <f>TRIM(CLEAN(MID(Updates!E96,FIND("Last Name: ",Updates!E96)+11,(FIND("Middle Initial:",Updates!E96)-(FIND("Last Name: ",Updates!E96)+11)))))</f>
        <v>#VALUE!</v>
      </c>
      <c r="P96" t="e">
        <f>TRIM(CLEAN(MID(Updates!D96,FIND("Middle Initial: ",Updates!D96)+16,(FIND("Department: ",Updates!D96)-(FIND("Middle Initial: ",Updates!D96)+16)))))</f>
        <v>#VALUE!</v>
      </c>
      <c r="Q96" t="e">
        <f t="shared" si="18"/>
        <v>#VALUE!</v>
      </c>
      <c r="R96" t="e">
        <f t="shared" si="19"/>
        <v>#VALUE!</v>
      </c>
      <c r="S96" t="e">
        <f t="shared" si="20"/>
        <v>#VALUE!</v>
      </c>
      <c r="T96" s="14" t="e">
        <f t="shared" si="21"/>
        <v>#VALUE!</v>
      </c>
      <c r="U96" t="e">
        <f t="shared" si="22"/>
        <v>#VALUE!</v>
      </c>
      <c r="V96" t="e">
        <f t="shared" si="23"/>
        <v>#VALUE!</v>
      </c>
      <c r="W96" s="8" t="e">
        <f>TRIM(CLEAN(MID(Updates!D96,FIND("Branch: ",Updates!D96)+8,(FIND("Division",Updates!D96)-(FIND("Branch: ",Updates!D96)+8)))))</f>
        <v>#VALUE!</v>
      </c>
      <c r="X96" s="8" t="e">
        <f>TRIM(CLEAN(MID(Updates!D96,FIND("Pooled Position: ",Updates!D96)+17,(FIND("Are the",Updates!D96)-(FIND("Pooled Position: ",Updates!D96)+17)))))</f>
        <v>#VALUE!</v>
      </c>
      <c r="Y96" t="e">
        <f>TRIM(CLEAN(MID(Updates!D96,FIND("Employee Name: ",Updates!D96)+15,(FIND("Job Title",Updates!D96)-(FIND("Employee Name: ",Updates!D96)+15)))))</f>
        <v>#VALUE!</v>
      </c>
      <c r="Z96" s="9" t="e">
        <f t="shared" si="24"/>
        <v>#VALUE!</v>
      </c>
      <c r="AA96" t="e">
        <f t="shared" si="25"/>
        <v>#VALUE!</v>
      </c>
      <c r="AB96" t="e">
        <f t="shared" si="26"/>
        <v>#VALUE!</v>
      </c>
      <c r="AC96" t="e">
        <f t="shared" si="27"/>
        <v>#VALUE!</v>
      </c>
      <c r="AD96" t="e">
        <f>TRIM(CLEAN(MID(Updates!D96,FIND("Account to clone: ",Updates!D96)+18,(FIND("Position",Updates!D96)-(FIND("Account to clone: ",Updates!D96)+18)))))</f>
        <v>#VALUE!</v>
      </c>
      <c r="AE96" t="str">
        <f t="shared" si="28"/>
        <v/>
      </c>
      <c r="AF96" t="str">
        <f t="shared" si="29"/>
        <v>No</v>
      </c>
      <c r="AG96" t="e">
        <f>TRIM(CLEAN(MID(Updates!D96,FIND("Home Share (H:\ drive) required: ",Updates!D96)+33,(FIND("Group Share (S:\ drive) required: ",Updates!D96)-(FIND("Home Share (H:\ drive) required: ",Updates!D96)+33)))))</f>
        <v>#VALUE!</v>
      </c>
      <c r="AH96" t="str">
        <f t="shared" si="30"/>
        <v>No</v>
      </c>
      <c r="AI96" t="e">
        <f>TRIM(CLEAN(MID(Updates!D96,FIND("S Drive Path: ",Updates!D96)+14,(FIND("Position",Updates!D96)-(FIND("S Drive Path: ",Updates!D96)+14)))))</f>
        <v>#VALUE!</v>
      </c>
      <c r="AJ96" t="e">
        <f>("USR\"&amp;Updates!N96)</f>
        <v>#VALUE!</v>
      </c>
      <c r="AK96" t="e">
        <f>Updates!N96&amp;"$"</f>
        <v>#VALUE!</v>
      </c>
      <c r="AL96" s="11">
        <f t="shared" ca="1" si="31"/>
        <v>10</v>
      </c>
      <c r="AM96" s="6" t="str">
        <f ca="1">LOOKUP(AL96,AN2:AN21,AO2:AO21)</f>
        <v>DC1MDB10</v>
      </c>
    </row>
    <row r="97" spans="1:39" ht="12" customHeight="1">
      <c r="A97" s="13" t="e">
        <f>LOOKUP(99^99,--("0"&amp;MID(Updates!N97,MIN(SEARCH({0,1,2,3,4,5,6,7,8,9},Updates!N97&amp;"0123456789")),ROW($A$1:$A$10000))))</f>
        <v>#N/A</v>
      </c>
      <c r="B97" s="6" t="e">
        <f>TRIM(CLEAN(MID(Updates!D97,FIND("Network User Id: ",Updates!D97)+17,(FIND("E-MAIL ACCOUNTS",Updates!D97)-(FIND("Network User Id:",Updates!D97)+17)))))</f>
        <v>#VALUE!</v>
      </c>
      <c r="C97" s="6" t="e">
        <f>TRIM(CLEAN(MID(Updates!D97,FIND("Logon ID: ",Updates!D97)+10,(FIND("Password:",Updates!D97)-(FIND("Logon ID:",Updates!D97)+10)))))</f>
        <v>#VALUE!</v>
      </c>
      <c r="D97" t="e">
        <f>TRIM(CLEAN(MID(Updates!D97,FIND("Primary Address: ",Updates!D97)+17,(FIND("Secondary Address:",Updates!D97)-(FIND("Primary Address: ",Updates!D97)+17)))))</f>
        <v>#VALUE!</v>
      </c>
      <c r="E97" t="e">
        <f>TRIM(CLEAN(MID(Updates!D97,FIND("Secondary Address: ",Updates!D97)+19,(FIND("** PLEASE DO NOT REPLY TO THIS E-MAIL. ",Updates!D97)-(FIND("Secondary Address: ",Updates!D97)+19)))))</f>
        <v>#VALUE!</v>
      </c>
      <c r="F97" t="b">
        <f>IF(COUNT(SEARCH({"transpo.ottawa.on.ca","biblioottawalibrary.ca"},E97)),"@ottawa.ca")</f>
        <v>0</v>
      </c>
      <c r="G97" s="9" t="e">
        <f t="shared" si="16"/>
        <v>#VALUE!</v>
      </c>
      <c r="H97" t="e">
        <f>TRIM(CLEAN(MID(Updates!D97,FIND("E-mail Address: ",Updates!D97)+16,(FIND("The employee",Updates!D97)-(FIND("E-mail Address: ",Updates!D97)+16)))))</f>
        <v>#VALUE!</v>
      </c>
      <c r="I97" t="e">
        <f>TRIM(CLEAN(MID(Updates!D97,FIND("Account Password: ",Updates!D97)+18,(FIND("NETWORK ACCOUNTS",Updates!D97)-(FIND("Account Password:",Updates!D97)+18)))))</f>
        <v>#VALUE!</v>
      </c>
      <c r="J97" t="e">
        <f>TRIM(CLEAN(MID(Updates!D97,FIND("Password: ",Updates!D97)+10,(FIND("E-mail",Updates!D97)-(FIND("Password:",Updates!D97)+12)))))</f>
        <v>#VALUE!</v>
      </c>
      <c r="K97" t="e">
        <f>TRIM(CLEAN(MID(Updates!D97,FIND("Account to clone: ",Updates!D97)+18,(FIND("Position",Updates!D97)-(FIND("Account to clone: ",Updates!D97)+18)))))</f>
        <v>#VALUE!</v>
      </c>
      <c r="L97" t="e">
        <f>TRIM(CLEAN(MID(Updates!D97,FIND("Clone permissions of another account: ",Updates!D97)+38,(FIND("Email required:",Updates!D97)-(FIND("Clone permissions of another account: ",Updates!D97)+38)))))</f>
        <v>#VALUE!</v>
      </c>
      <c r="M97" t="e">
        <f t="shared" si="17"/>
        <v>#VALUE!</v>
      </c>
      <c r="N97" t="e">
        <f>TRIM(CLEAN(MID(Updates!D97,FIND("First Name: ",Updates!D97)+12,(FIND("Middle Name: ",Updates!D97)-(FIND("First Name: ",Updates!D97)+12)))))</f>
        <v>#VALUE!</v>
      </c>
      <c r="O97" t="e">
        <f>TRIM(CLEAN(MID(Updates!E97,FIND("Last Name: ",Updates!E97)+11,(FIND("Middle Initial:",Updates!E97)-(FIND("Last Name: ",Updates!E97)+11)))))</f>
        <v>#VALUE!</v>
      </c>
      <c r="P97" t="e">
        <f>TRIM(CLEAN(MID(Updates!D97,FIND("Middle Initial: ",Updates!D97)+16,(FIND("Department: ",Updates!D97)-(FIND("Middle Initial: ",Updates!D97)+16)))))</f>
        <v>#VALUE!</v>
      </c>
      <c r="Q97" t="e">
        <f t="shared" si="18"/>
        <v>#VALUE!</v>
      </c>
      <c r="R97" t="e">
        <f t="shared" si="19"/>
        <v>#VALUE!</v>
      </c>
      <c r="S97" t="e">
        <f t="shared" si="20"/>
        <v>#VALUE!</v>
      </c>
      <c r="T97" s="14" t="e">
        <f t="shared" si="21"/>
        <v>#VALUE!</v>
      </c>
      <c r="U97" t="e">
        <f t="shared" si="22"/>
        <v>#VALUE!</v>
      </c>
      <c r="V97" t="e">
        <f t="shared" si="23"/>
        <v>#VALUE!</v>
      </c>
      <c r="W97" s="8" t="e">
        <f>TRIM(CLEAN(MID(Updates!D97,FIND("Branch: ",Updates!D97)+8,(FIND("Division",Updates!D97)-(FIND("Branch: ",Updates!D97)+8)))))</f>
        <v>#VALUE!</v>
      </c>
      <c r="X97" s="8" t="e">
        <f>TRIM(CLEAN(MID(Updates!D97,FIND("Pooled Position: ",Updates!D97)+17,(FIND("Are the",Updates!D97)-(FIND("Pooled Position: ",Updates!D97)+17)))))</f>
        <v>#VALUE!</v>
      </c>
      <c r="Y97" t="e">
        <f>TRIM(CLEAN(MID(Updates!D97,FIND("Employee Name: ",Updates!D97)+15,(FIND("Job Title",Updates!D97)-(FIND("Employee Name: ",Updates!D97)+15)))))</f>
        <v>#VALUE!</v>
      </c>
      <c r="Z97" s="9" t="e">
        <f t="shared" si="24"/>
        <v>#VALUE!</v>
      </c>
      <c r="AA97" t="e">
        <f t="shared" si="25"/>
        <v>#VALUE!</v>
      </c>
      <c r="AB97" t="e">
        <f t="shared" si="26"/>
        <v>#VALUE!</v>
      </c>
      <c r="AC97" t="e">
        <f t="shared" si="27"/>
        <v>#VALUE!</v>
      </c>
      <c r="AD97" t="e">
        <f>TRIM(CLEAN(MID(Updates!D97,FIND("Account to clone: ",Updates!D97)+18,(FIND("Position",Updates!D97)-(FIND("Account to clone: ",Updates!D97)+18)))))</f>
        <v>#VALUE!</v>
      </c>
      <c r="AE97" t="str">
        <f t="shared" si="28"/>
        <v/>
      </c>
      <c r="AF97" t="str">
        <f t="shared" si="29"/>
        <v>No</v>
      </c>
      <c r="AG97" t="e">
        <f>TRIM(CLEAN(MID(Updates!D97,FIND("Home Share (H:\ drive) required: ",Updates!D97)+33,(FIND("Group Share (S:\ drive) required: ",Updates!D97)-(FIND("Home Share (H:\ drive) required: ",Updates!D97)+33)))))</f>
        <v>#VALUE!</v>
      </c>
      <c r="AH97" t="str">
        <f t="shared" si="30"/>
        <v>No</v>
      </c>
      <c r="AI97" t="e">
        <f>TRIM(CLEAN(MID(Updates!D97,FIND("S Drive Path: ",Updates!D97)+14,(FIND("Position",Updates!D97)-(FIND("S Drive Path: ",Updates!D97)+14)))))</f>
        <v>#VALUE!</v>
      </c>
      <c r="AJ97" t="e">
        <f>("USR\"&amp;Updates!N97)</f>
        <v>#VALUE!</v>
      </c>
      <c r="AK97" t="e">
        <f>Updates!N97&amp;"$"</f>
        <v>#VALUE!</v>
      </c>
      <c r="AL97" s="11">
        <f t="shared" ca="1" si="31"/>
        <v>1</v>
      </c>
      <c r="AM97" s="6" t="str">
        <f ca="1">LOOKUP(AL97,AN2:AN21,AO2:AO21)</f>
        <v>DC1MDB01</v>
      </c>
    </row>
    <row r="98" spans="1:39" ht="12" customHeight="1">
      <c r="A98" s="13" t="e">
        <f>LOOKUP(99^99,--("0"&amp;MID(Updates!N98,MIN(SEARCH({0,1,2,3,4,5,6,7,8,9},Updates!N98&amp;"0123456789")),ROW($A$1:$A$10000))))</f>
        <v>#N/A</v>
      </c>
      <c r="B98" s="6" t="e">
        <f>TRIM(CLEAN(MID(Updates!D98,FIND("Network User Id: ",Updates!D98)+17,(FIND("E-MAIL ACCOUNTS",Updates!D98)-(FIND("Network User Id:",Updates!D98)+17)))))</f>
        <v>#VALUE!</v>
      </c>
      <c r="C98" s="6" t="e">
        <f>TRIM(CLEAN(MID(Updates!D98,FIND("Logon ID: ",Updates!D98)+10,(FIND("Password:",Updates!D98)-(FIND("Logon ID:",Updates!D98)+10)))))</f>
        <v>#VALUE!</v>
      </c>
      <c r="D98" t="e">
        <f>TRIM(CLEAN(MID(Updates!D98,FIND("Primary Address: ",Updates!D98)+17,(FIND("Secondary Address:",Updates!D98)-(FIND("Primary Address: ",Updates!D98)+17)))))</f>
        <v>#VALUE!</v>
      </c>
      <c r="E98" t="e">
        <f>TRIM(CLEAN(MID(Updates!D98,FIND("Secondary Address: ",Updates!D98)+19,(FIND("** PLEASE DO NOT REPLY TO THIS E-MAIL. ",Updates!D98)-(FIND("Secondary Address: ",Updates!D98)+19)))))</f>
        <v>#VALUE!</v>
      </c>
      <c r="F98" t="b">
        <f>IF(COUNT(SEARCH({"transpo.ottawa.on.ca","biblioottawalibrary.ca"},E98)),"@ottawa.ca")</f>
        <v>0</v>
      </c>
      <c r="G98" s="9" t="e">
        <f t="shared" si="16"/>
        <v>#VALUE!</v>
      </c>
      <c r="H98" t="e">
        <f>TRIM(CLEAN(MID(Updates!D98,FIND("E-mail Address: ",Updates!D98)+16,(FIND("The employee",Updates!D98)-(FIND("E-mail Address: ",Updates!D98)+16)))))</f>
        <v>#VALUE!</v>
      </c>
      <c r="I98" t="e">
        <f>TRIM(CLEAN(MID(Updates!D98,FIND("Account Password: ",Updates!D98)+18,(FIND("NETWORK ACCOUNTS",Updates!D98)-(FIND("Account Password:",Updates!D98)+18)))))</f>
        <v>#VALUE!</v>
      </c>
      <c r="J98" t="e">
        <f>TRIM(CLEAN(MID(Updates!D98,FIND("Password: ",Updates!D98)+10,(FIND("E-mail",Updates!D98)-(FIND("Password:",Updates!D98)+12)))))</f>
        <v>#VALUE!</v>
      </c>
      <c r="K98" t="e">
        <f>TRIM(CLEAN(MID(Updates!D98,FIND("Account to clone: ",Updates!D98)+18,(FIND("Position",Updates!D98)-(FIND("Account to clone: ",Updates!D98)+18)))))</f>
        <v>#VALUE!</v>
      </c>
      <c r="L98" t="e">
        <f>TRIM(CLEAN(MID(Updates!D98,FIND("Clone permissions of another account: ",Updates!D98)+38,(FIND("Email required:",Updates!D98)-(FIND("Clone permissions of another account: ",Updates!D98)+38)))))</f>
        <v>#VALUE!</v>
      </c>
      <c r="M98" t="e">
        <f t="shared" si="17"/>
        <v>#VALUE!</v>
      </c>
      <c r="N98" t="e">
        <f>TRIM(CLEAN(MID(Updates!D98,FIND("First Name: ",Updates!D98)+12,(FIND("Middle Name: ",Updates!D98)-(FIND("First Name: ",Updates!D98)+12)))))</f>
        <v>#VALUE!</v>
      </c>
      <c r="O98" t="e">
        <f>TRIM(CLEAN(MID(Updates!E98,FIND("Last Name: ",Updates!E98)+11,(FIND("Middle Initial:",Updates!E98)-(FIND("Last Name: ",Updates!E98)+11)))))</f>
        <v>#VALUE!</v>
      </c>
      <c r="P98" t="e">
        <f>TRIM(CLEAN(MID(Updates!D98,FIND("Middle Initial: ",Updates!D98)+16,(FIND("Department: ",Updates!D98)-(FIND("Middle Initial: ",Updates!D98)+16)))))</f>
        <v>#VALUE!</v>
      </c>
      <c r="Q98" t="e">
        <f t="shared" si="18"/>
        <v>#VALUE!</v>
      </c>
      <c r="R98" t="e">
        <f t="shared" si="19"/>
        <v>#VALUE!</v>
      </c>
      <c r="S98" t="e">
        <f t="shared" si="20"/>
        <v>#VALUE!</v>
      </c>
      <c r="T98" s="14" t="e">
        <f t="shared" si="21"/>
        <v>#VALUE!</v>
      </c>
      <c r="U98" t="e">
        <f t="shared" si="22"/>
        <v>#VALUE!</v>
      </c>
      <c r="V98" t="e">
        <f t="shared" si="23"/>
        <v>#VALUE!</v>
      </c>
      <c r="W98" s="8" t="e">
        <f>TRIM(CLEAN(MID(Updates!D98,FIND("Branch: ",Updates!D98)+8,(FIND("Division",Updates!D98)-(FIND("Branch: ",Updates!D98)+8)))))</f>
        <v>#VALUE!</v>
      </c>
      <c r="X98" s="8" t="e">
        <f>TRIM(CLEAN(MID(Updates!D98,FIND("Pooled Position: ",Updates!D98)+17,(FIND("Are the",Updates!D98)-(FIND("Pooled Position: ",Updates!D98)+17)))))</f>
        <v>#VALUE!</v>
      </c>
      <c r="Y98" t="e">
        <f>TRIM(CLEAN(MID(Updates!D98,FIND("Employee Name: ",Updates!D98)+15,(FIND("Job Title",Updates!D98)-(FIND("Employee Name: ",Updates!D98)+15)))))</f>
        <v>#VALUE!</v>
      </c>
      <c r="Z98" s="9" t="e">
        <f t="shared" si="24"/>
        <v>#VALUE!</v>
      </c>
      <c r="AA98" t="e">
        <f t="shared" si="25"/>
        <v>#VALUE!</v>
      </c>
      <c r="AB98" t="e">
        <f t="shared" si="26"/>
        <v>#VALUE!</v>
      </c>
      <c r="AC98" t="e">
        <f t="shared" si="27"/>
        <v>#VALUE!</v>
      </c>
      <c r="AD98" t="e">
        <f>TRIM(CLEAN(MID(Updates!D98,FIND("Account to clone: ",Updates!D98)+18,(FIND("Position",Updates!D98)-(FIND("Account to clone: ",Updates!D98)+18)))))</f>
        <v>#VALUE!</v>
      </c>
      <c r="AE98" t="str">
        <f t="shared" si="28"/>
        <v/>
      </c>
      <c r="AF98" t="str">
        <f t="shared" si="29"/>
        <v>No</v>
      </c>
      <c r="AG98" t="e">
        <f>TRIM(CLEAN(MID(Updates!D98,FIND("Home Share (H:\ drive) required: ",Updates!D98)+33,(FIND("Group Share (S:\ drive) required: ",Updates!D98)-(FIND("Home Share (H:\ drive) required: ",Updates!D98)+33)))))</f>
        <v>#VALUE!</v>
      </c>
      <c r="AH98" t="str">
        <f t="shared" si="30"/>
        <v>No</v>
      </c>
      <c r="AI98" t="e">
        <f>TRIM(CLEAN(MID(Updates!D98,FIND("S Drive Path: ",Updates!D98)+14,(FIND("Position",Updates!D98)-(FIND("S Drive Path: ",Updates!D98)+14)))))</f>
        <v>#VALUE!</v>
      </c>
      <c r="AJ98" t="e">
        <f>("USR\"&amp;Updates!N98)</f>
        <v>#VALUE!</v>
      </c>
      <c r="AK98" t="e">
        <f>Updates!N98&amp;"$"</f>
        <v>#VALUE!</v>
      </c>
      <c r="AL98" s="11">
        <f t="shared" ca="1" si="31"/>
        <v>7</v>
      </c>
      <c r="AM98" s="6" t="str">
        <f ca="1">LOOKUP(AL98,AN2:AN21,AO2:AO21)</f>
        <v>DC1MDB07</v>
      </c>
    </row>
    <row r="99" spans="1:39" ht="12" customHeight="1">
      <c r="A99" s="13" t="e">
        <f>LOOKUP(99^99,--("0"&amp;MID(Updates!N99,MIN(SEARCH({0,1,2,3,4,5,6,7,8,9},Updates!N99&amp;"0123456789")),ROW($A$1:$A$10000))))</f>
        <v>#N/A</v>
      </c>
      <c r="B99" s="6" t="e">
        <f>TRIM(CLEAN(MID(Updates!D99,FIND("Network User Id: ",Updates!D99)+17,(FIND("E-MAIL ACCOUNTS",Updates!D99)-(FIND("Network User Id:",Updates!D99)+17)))))</f>
        <v>#VALUE!</v>
      </c>
      <c r="C99" s="6" t="e">
        <f>TRIM(CLEAN(MID(Updates!D99,FIND("Logon ID: ",Updates!D99)+10,(FIND("Password:",Updates!D99)-(FIND("Logon ID:",Updates!D99)+10)))))</f>
        <v>#VALUE!</v>
      </c>
      <c r="D99" t="e">
        <f>TRIM(CLEAN(MID(Updates!D99,FIND("Primary Address: ",Updates!D99)+17,(FIND("Secondary Address:",Updates!D99)-(FIND("Primary Address: ",Updates!D99)+17)))))</f>
        <v>#VALUE!</v>
      </c>
      <c r="E99" t="e">
        <f>TRIM(CLEAN(MID(Updates!D99,FIND("Secondary Address: ",Updates!D99)+19,(FIND("** PLEASE DO NOT REPLY TO THIS E-MAIL. ",Updates!D99)-(FIND("Secondary Address: ",Updates!D99)+19)))))</f>
        <v>#VALUE!</v>
      </c>
      <c r="F99" t="b">
        <f>IF(COUNT(SEARCH({"transpo.ottawa.on.ca","biblioottawalibrary.ca"},E99)),"@ottawa.ca")</f>
        <v>0</v>
      </c>
      <c r="G99" s="9" t="e">
        <f t="shared" si="16"/>
        <v>#VALUE!</v>
      </c>
      <c r="H99" t="e">
        <f>TRIM(CLEAN(MID(Updates!D99,FIND("E-mail Address: ",Updates!D99)+16,(FIND("The employee",Updates!D99)-(FIND("E-mail Address: ",Updates!D99)+16)))))</f>
        <v>#VALUE!</v>
      </c>
      <c r="I99" t="e">
        <f>TRIM(CLEAN(MID(Updates!D99,FIND("Account Password: ",Updates!D99)+18,(FIND("NETWORK ACCOUNTS",Updates!D99)-(FIND("Account Password:",Updates!D99)+18)))))</f>
        <v>#VALUE!</v>
      </c>
      <c r="J99" t="e">
        <f>TRIM(CLEAN(MID(Updates!D99,FIND("Password: ",Updates!D99)+10,(FIND("E-mail",Updates!D99)-(FIND("Password:",Updates!D99)+12)))))</f>
        <v>#VALUE!</v>
      </c>
      <c r="K99" t="e">
        <f>TRIM(CLEAN(MID(Updates!D99,FIND("Account to clone: ",Updates!D99)+18,(FIND("Position",Updates!D99)-(FIND("Account to clone: ",Updates!D99)+18)))))</f>
        <v>#VALUE!</v>
      </c>
      <c r="L99" t="e">
        <f>TRIM(CLEAN(MID(Updates!D99,FIND("Clone permissions of another account: ",Updates!D99)+38,(FIND("Email required:",Updates!D99)-(FIND("Clone permissions of another account: ",Updates!D99)+38)))))</f>
        <v>#VALUE!</v>
      </c>
      <c r="M99" t="e">
        <f t="shared" si="17"/>
        <v>#VALUE!</v>
      </c>
      <c r="N99" t="e">
        <f>TRIM(CLEAN(MID(Updates!D99,FIND("First Name: ",Updates!D99)+12,(FIND("Middle Name: ",Updates!D99)-(FIND("First Name: ",Updates!D99)+12)))))</f>
        <v>#VALUE!</v>
      </c>
      <c r="O99" t="e">
        <f>TRIM(CLEAN(MID(Updates!E99,FIND("Last Name: ",Updates!E99)+11,(FIND("Middle Initial:",Updates!E99)-(FIND("Last Name: ",Updates!E99)+11)))))</f>
        <v>#VALUE!</v>
      </c>
      <c r="P99" t="e">
        <f>TRIM(CLEAN(MID(Updates!D99,FIND("Middle Initial: ",Updates!D99)+16,(FIND("Department: ",Updates!D99)-(FIND("Middle Initial: ",Updates!D99)+16)))))</f>
        <v>#VALUE!</v>
      </c>
      <c r="Q99" t="e">
        <f t="shared" si="18"/>
        <v>#VALUE!</v>
      </c>
      <c r="R99" t="e">
        <f t="shared" si="19"/>
        <v>#VALUE!</v>
      </c>
      <c r="S99" t="e">
        <f t="shared" si="20"/>
        <v>#VALUE!</v>
      </c>
      <c r="T99" s="14" t="e">
        <f t="shared" si="21"/>
        <v>#VALUE!</v>
      </c>
      <c r="U99" t="e">
        <f t="shared" si="22"/>
        <v>#VALUE!</v>
      </c>
      <c r="V99" t="e">
        <f t="shared" si="23"/>
        <v>#VALUE!</v>
      </c>
      <c r="W99" s="8" t="e">
        <f>TRIM(CLEAN(MID(Updates!D99,FIND("Branch: ",Updates!D99)+8,(FIND("Division",Updates!D99)-(FIND("Branch: ",Updates!D99)+8)))))</f>
        <v>#VALUE!</v>
      </c>
      <c r="X99" s="8" t="e">
        <f>TRIM(CLEAN(MID(Updates!D99,FIND("Pooled Position: ",Updates!D99)+17,(FIND("Are the",Updates!D99)-(FIND("Pooled Position: ",Updates!D99)+17)))))</f>
        <v>#VALUE!</v>
      </c>
      <c r="Y99" t="e">
        <f>TRIM(CLEAN(MID(Updates!D99,FIND("Employee Name: ",Updates!D99)+15,(FIND("Job Title",Updates!D99)-(FIND("Employee Name: ",Updates!D99)+15)))))</f>
        <v>#VALUE!</v>
      </c>
      <c r="Z99" s="9" t="e">
        <f t="shared" si="24"/>
        <v>#VALUE!</v>
      </c>
      <c r="AA99" t="e">
        <f t="shared" si="25"/>
        <v>#VALUE!</v>
      </c>
      <c r="AB99" t="e">
        <f t="shared" si="26"/>
        <v>#VALUE!</v>
      </c>
      <c r="AC99" t="e">
        <f t="shared" si="27"/>
        <v>#VALUE!</v>
      </c>
      <c r="AD99" t="e">
        <f>TRIM(CLEAN(MID(Updates!D99,FIND("Account to clone: ",Updates!D99)+18,(FIND("Position",Updates!D99)-(FIND("Account to clone: ",Updates!D99)+18)))))</f>
        <v>#VALUE!</v>
      </c>
      <c r="AE99" t="str">
        <f t="shared" si="28"/>
        <v/>
      </c>
      <c r="AF99" t="str">
        <f t="shared" si="29"/>
        <v>No</v>
      </c>
      <c r="AG99" t="e">
        <f>TRIM(CLEAN(MID(Updates!D99,FIND("Home Share (H:\ drive) required: ",Updates!D99)+33,(FIND("Group Share (S:\ drive) required: ",Updates!D99)-(FIND("Home Share (H:\ drive) required: ",Updates!D99)+33)))))</f>
        <v>#VALUE!</v>
      </c>
      <c r="AH99" t="str">
        <f t="shared" si="30"/>
        <v>No</v>
      </c>
      <c r="AI99" t="e">
        <f>TRIM(CLEAN(MID(Updates!D99,FIND("S Drive Path: ",Updates!D99)+14,(FIND("Position",Updates!D99)-(FIND("S Drive Path: ",Updates!D99)+14)))))</f>
        <v>#VALUE!</v>
      </c>
      <c r="AJ99" t="e">
        <f>("USR\"&amp;Updates!N99)</f>
        <v>#VALUE!</v>
      </c>
      <c r="AK99" t="e">
        <f>Updates!N99&amp;"$"</f>
        <v>#VALUE!</v>
      </c>
      <c r="AL99" s="11">
        <f t="shared" ca="1" si="31"/>
        <v>11</v>
      </c>
      <c r="AM99" s="6" t="str">
        <f ca="1">LOOKUP(AL99,AN2:AN21,AO2:AO21)</f>
        <v>DC4MDB01</v>
      </c>
    </row>
    <row r="100" spans="1:39" ht="12" customHeight="1">
      <c r="A100" s="13" t="e">
        <f>LOOKUP(99^99,--("0"&amp;MID(Updates!N100,MIN(SEARCH({0,1,2,3,4,5,6,7,8,9},Updates!N100&amp;"0123456789")),ROW($A$1:$A$10000))))</f>
        <v>#N/A</v>
      </c>
      <c r="B100" s="6" t="e">
        <f>TRIM(CLEAN(MID(Updates!D100,FIND("Network User Id: ",Updates!D100)+17,(FIND("E-MAIL ACCOUNTS",Updates!D100)-(FIND("Network User Id:",Updates!D100)+17)))))</f>
        <v>#VALUE!</v>
      </c>
      <c r="C100" s="6" t="e">
        <f>TRIM(CLEAN(MID(Updates!D100,FIND("Logon ID: ",Updates!D100)+10,(FIND("Password:",Updates!D100)-(FIND("Logon ID:",Updates!D100)+10)))))</f>
        <v>#VALUE!</v>
      </c>
      <c r="D100" t="e">
        <f>TRIM(CLEAN(MID(Updates!D100,FIND("Primary Address: ",Updates!D100)+17,(FIND("Secondary Address:",Updates!D100)-(FIND("Primary Address: ",Updates!D100)+17)))))</f>
        <v>#VALUE!</v>
      </c>
      <c r="E100" t="e">
        <f>TRIM(CLEAN(MID(Updates!D100,FIND("Secondary Address: ",Updates!D100)+19,(FIND("** PLEASE DO NOT REPLY TO THIS E-MAIL. ",Updates!D100)-(FIND("Secondary Address: ",Updates!D100)+19)))))</f>
        <v>#VALUE!</v>
      </c>
      <c r="F100" t="b">
        <f>IF(COUNT(SEARCH({"transpo.ottawa.on.ca","biblioottawalibrary.ca"},E100)),"@ottawa.ca")</f>
        <v>0</v>
      </c>
      <c r="G100" s="9" t="e">
        <f t="shared" si="16"/>
        <v>#VALUE!</v>
      </c>
      <c r="H100" t="e">
        <f>TRIM(CLEAN(MID(Updates!D100,FIND("E-mail Address: ",Updates!D100)+16,(FIND("The employee",Updates!D100)-(FIND("E-mail Address: ",Updates!D100)+16)))))</f>
        <v>#VALUE!</v>
      </c>
      <c r="I100" t="e">
        <f>TRIM(CLEAN(MID(Updates!D100,FIND("Account Password: ",Updates!D100)+18,(FIND("NETWORK ACCOUNTS",Updates!D100)-(FIND("Account Password:",Updates!D100)+18)))))</f>
        <v>#VALUE!</v>
      </c>
      <c r="J100" t="e">
        <f>TRIM(CLEAN(MID(Updates!D100,FIND("Password: ",Updates!D100)+10,(FIND("E-mail",Updates!D100)-(FIND("Password:",Updates!D100)+12)))))</f>
        <v>#VALUE!</v>
      </c>
      <c r="K100" t="e">
        <f>TRIM(CLEAN(MID(Updates!D100,FIND("Account to clone: ",Updates!D100)+18,(FIND("Position",Updates!D100)-(FIND("Account to clone: ",Updates!D100)+18)))))</f>
        <v>#VALUE!</v>
      </c>
      <c r="L100" t="e">
        <f>TRIM(CLEAN(MID(Updates!D100,FIND("Clone permissions of another account: ",Updates!D100)+38,(FIND("Email required:",Updates!D100)-(FIND("Clone permissions of another account: ",Updates!D100)+38)))))</f>
        <v>#VALUE!</v>
      </c>
      <c r="M100" t="e">
        <f t="shared" si="17"/>
        <v>#VALUE!</v>
      </c>
      <c r="N100" t="e">
        <f>TRIM(CLEAN(MID(Updates!D100,FIND("First Name: ",Updates!D100)+12,(FIND("Middle Name: ",Updates!D100)-(FIND("First Name: ",Updates!D100)+12)))))</f>
        <v>#VALUE!</v>
      </c>
      <c r="O100" t="e">
        <f>TRIM(CLEAN(MID(Updates!E100,FIND("Last Name: ",Updates!E100)+11,(FIND("Middle Initial:",Updates!E100)-(FIND("Last Name: ",Updates!E100)+11)))))</f>
        <v>#VALUE!</v>
      </c>
      <c r="P100" t="e">
        <f>TRIM(CLEAN(MID(Updates!D100,FIND("Middle Initial: ",Updates!D100)+16,(FIND("Department: ",Updates!D100)-(FIND("Middle Initial: ",Updates!D100)+16)))))</f>
        <v>#VALUE!</v>
      </c>
      <c r="Q100" t="e">
        <f t="shared" si="18"/>
        <v>#VALUE!</v>
      </c>
      <c r="R100" t="e">
        <f t="shared" si="19"/>
        <v>#VALUE!</v>
      </c>
      <c r="S100" t="e">
        <f t="shared" si="20"/>
        <v>#VALUE!</v>
      </c>
      <c r="T100" s="14" t="e">
        <f t="shared" si="21"/>
        <v>#VALUE!</v>
      </c>
      <c r="U100" t="e">
        <f t="shared" si="22"/>
        <v>#VALUE!</v>
      </c>
      <c r="V100" t="e">
        <f t="shared" si="23"/>
        <v>#VALUE!</v>
      </c>
      <c r="W100" s="8" t="e">
        <f>TRIM(CLEAN(MID(Updates!D100,FIND("Branch: ",Updates!D100)+8,(FIND("Division",Updates!D100)-(FIND("Branch: ",Updates!D100)+8)))))</f>
        <v>#VALUE!</v>
      </c>
      <c r="X100" s="8" t="e">
        <f>TRIM(CLEAN(MID(Updates!D100,FIND("Pooled Position: ",Updates!D100)+17,(FIND("Are the",Updates!D100)-(FIND("Pooled Position: ",Updates!D100)+17)))))</f>
        <v>#VALUE!</v>
      </c>
      <c r="Y100" t="e">
        <f>TRIM(CLEAN(MID(Updates!D100,FIND("Employee Name: ",Updates!D100)+15,(FIND("Job Title",Updates!D100)-(FIND("Employee Name: ",Updates!D100)+15)))))</f>
        <v>#VALUE!</v>
      </c>
      <c r="Z100" s="9" t="e">
        <f t="shared" si="24"/>
        <v>#VALUE!</v>
      </c>
      <c r="AA100" t="e">
        <f t="shared" si="25"/>
        <v>#VALUE!</v>
      </c>
      <c r="AB100" t="e">
        <f t="shared" si="26"/>
        <v>#VALUE!</v>
      </c>
      <c r="AC100" t="e">
        <f t="shared" si="27"/>
        <v>#VALUE!</v>
      </c>
      <c r="AD100" t="e">
        <f>TRIM(CLEAN(MID(Updates!D100,FIND("Account to clone: ",Updates!D100)+18,(FIND("Position",Updates!D100)-(FIND("Account to clone: ",Updates!D100)+18)))))</f>
        <v>#VALUE!</v>
      </c>
      <c r="AE100" t="str">
        <f t="shared" si="28"/>
        <v/>
      </c>
      <c r="AF100" t="str">
        <f t="shared" si="29"/>
        <v>No</v>
      </c>
      <c r="AG100" t="e">
        <f>TRIM(CLEAN(MID(Updates!D100,FIND("Home Share (H:\ drive) required: ",Updates!D100)+33,(FIND("Group Share (S:\ drive) required: ",Updates!D100)-(FIND("Home Share (H:\ drive) required: ",Updates!D100)+33)))))</f>
        <v>#VALUE!</v>
      </c>
      <c r="AH100" t="str">
        <f t="shared" si="30"/>
        <v>No</v>
      </c>
      <c r="AI100" t="e">
        <f>TRIM(CLEAN(MID(Updates!D100,FIND("S Drive Path: ",Updates!D100)+14,(FIND("Position",Updates!D100)-(FIND("S Drive Path: ",Updates!D100)+14)))))</f>
        <v>#VALUE!</v>
      </c>
      <c r="AJ100" t="e">
        <f>("USR\"&amp;Updates!N100)</f>
        <v>#VALUE!</v>
      </c>
      <c r="AK100" t="e">
        <f>Updates!N100&amp;"$"</f>
        <v>#VALUE!</v>
      </c>
      <c r="AL100" s="11">
        <f t="shared" ca="1" si="31"/>
        <v>1</v>
      </c>
      <c r="AM100" s="6" t="str">
        <f ca="1">LOOKUP(AL100,AN2:AN21,AO2:AO21)</f>
        <v>DC1MDB01</v>
      </c>
    </row>
    <row r="101" spans="1:39" ht="12" customHeight="1">
      <c r="A101" s="13" t="e">
        <f>LOOKUP(99^99,--("0"&amp;MID(Updates!N101,MIN(SEARCH({0,1,2,3,4,5,6,7,8,9},Updates!N101&amp;"0123456789")),ROW($A$1:$A$10000))))</f>
        <v>#N/A</v>
      </c>
      <c r="B101" s="6" t="e">
        <f>TRIM(CLEAN(MID(Updates!D101,FIND("Network User Id: ",Updates!D101)+17,(FIND("E-MAIL ACCOUNTS",Updates!D101)-(FIND("Network User Id:",Updates!D101)+17)))))</f>
        <v>#VALUE!</v>
      </c>
      <c r="C101" s="6" t="e">
        <f>TRIM(CLEAN(MID(Updates!D101,FIND("Logon ID: ",Updates!D101)+10,(FIND("Password:",Updates!D101)-(FIND("Logon ID:",Updates!D101)+10)))))</f>
        <v>#VALUE!</v>
      </c>
      <c r="D101" t="e">
        <f>TRIM(CLEAN(MID(Updates!D101,FIND("Primary Address: ",Updates!D101)+17,(FIND("Secondary Address:",Updates!D101)-(FIND("Primary Address: ",Updates!D101)+17)))))</f>
        <v>#VALUE!</v>
      </c>
      <c r="E101" t="e">
        <f>TRIM(CLEAN(MID(Updates!D101,FIND("Secondary Address: ",Updates!D101)+19,(FIND("** PLEASE DO NOT REPLY TO THIS E-MAIL. ",Updates!D101)-(FIND("Secondary Address: ",Updates!D101)+19)))))</f>
        <v>#VALUE!</v>
      </c>
      <c r="F101" t="b">
        <f>IF(COUNT(SEARCH({"transpo.ottawa.on.ca","biblioottawalibrary.ca"},E101)),"@ottawa.ca")</f>
        <v>0</v>
      </c>
      <c r="G101" s="9" t="e">
        <f t="shared" si="16"/>
        <v>#VALUE!</v>
      </c>
      <c r="H101" t="e">
        <f>TRIM(CLEAN(MID(Updates!D101,FIND("E-mail Address: ",Updates!D101)+16,(FIND("The employee",Updates!D101)-(FIND("E-mail Address: ",Updates!D101)+16)))))</f>
        <v>#VALUE!</v>
      </c>
      <c r="I101" t="e">
        <f>TRIM(CLEAN(MID(Updates!D101,FIND("Account Password: ",Updates!D101)+18,(FIND("NETWORK ACCOUNTS",Updates!D101)-(FIND("Account Password:",Updates!D101)+18)))))</f>
        <v>#VALUE!</v>
      </c>
      <c r="J101" t="e">
        <f>TRIM(CLEAN(MID(Updates!D101,FIND("Password: ",Updates!D101)+10,(FIND("E-mail",Updates!D101)-(FIND("Password:",Updates!D101)+12)))))</f>
        <v>#VALUE!</v>
      </c>
      <c r="K101" t="e">
        <f>TRIM(CLEAN(MID(Updates!D101,FIND("Account to clone: ",Updates!D101)+18,(FIND("Position",Updates!D101)-(FIND("Account to clone: ",Updates!D101)+18)))))</f>
        <v>#VALUE!</v>
      </c>
      <c r="L101" t="e">
        <f>TRIM(CLEAN(MID(Updates!D101,FIND("Clone permissions of another account: ",Updates!D101)+38,(FIND("Email required:",Updates!D101)-(FIND("Clone permissions of another account: ",Updates!D101)+38)))))</f>
        <v>#VALUE!</v>
      </c>
      <c r="M101" t="e">
        <f t="shared" si="17"/>
        <v>#VALUE!</v>
      </c>
      <c r="N101" t="e">
        <f>TRIM(CLEAN(MID(Updates!D101,FIND("First Name: ",Updates!D101)+12,(FIND("Middle Name: ",Updates!D101)-(FIND("First Name: ",Updates!D101)+12)))))</f>
        <v>#VALUE!</v>
      </c>
      <c r="O101" t="e">
        <f>TRIM(CLEAN(MID(Updates!E101,FIND("Last Name: ",Updates!E101)+11,(FIND("Middle Initial:",Updates!E101)-(FIND("Last Name: ",Updates!E101)+11)))))</f>
        <v>#VALUE!</v>
      </c>
      <c r="P101" t="e">
        <f>TRIM(CLEAN(MID(Updates!D101,FIND("Middle Initial: ",Updates!D101)+16,(FIND("Department: ",Updates!D101)-(FIND("Middle Initial: ",Updates!D101)+16)))))</f>
        <v>#VALUE!</v>
      </c>
      <c r="Q101" t="e">
        <f t="shared" si="18"/>
        <v>#VALUE!</v>
      </c>
      <c r="R101" t="e">
        <f t="shared" si="19"/>
        <v>#VALUE!</v>
      </c>
      <c r="S101" t="e">
        <f t="shared" si="20"/>
        <v>#VALUE!</v>
      </c>
      <c r="T101" s="14" t="e">
        <f t="shared" si="21"/>
        <v>#VALUE!</v>
      </c>
      <c r="U101" t="e">
        <f t="shared" si="22"/>
        <v>#VALUE!</v>
      </c>
      <c r="V101" t="e">
        <f t="shared" si="23"/>
        <v>#VALUE!</v>
      </c>
      <c r="W101" s="8" t="e">
        <f>TRIM(CLEAN(MID(Updates!D101,FIND("Branch: ",Updates!D101)+8,(FIND("Division",Updates!D101)-(FIND("Branch: ",Updates!D101)+8)))))</f>
        <v>#VALUE!</v>
      </c>
      <c r="X101" s="8" t="e">
        <f>TRIM(CLEAN(MID(Updates!D101,FIND("Pooled Position: ",Updates!D101)+17,(FIND("Are the",Updates!D101)-(FIND("Pooled Position: ",Updates!D101)+17)))))</f>
        <v>#VALUE!</v>
      </c>
      <c r="Y101" t="e">
        <f>TRIM(CLEAN(MID(Updates!D101,FIND("Employee Name: ",Updates!D101)+15,(FIND("Job Title",Updates!D101)-(FIND("Employee Name: ",Updates!D101)+15)))))</f>
        <v>#VALUE!</v>
      </c>
      <c r="Z101" s="9" t="e">
        <f t="shared" si="24"/>
        <v>#VALUE!</v>
      </c>
      <c r="AA101" t="e">
        <f t="shared" si="25"/>
        <v>#VALUE!</v>
      </c>
      <c r="AB101" t="e">
        <f t="shared" si="26"/>
        <v>#VALUE!</v>
      </c>
      <c r="AC101" t="e">
        <f t="shared" si="27"/>
        <v>#VALUE!</v>
      </c>
      <c r="AD101" t="e">
        <f>TRIM(CLEAN(MID(Updates!D101,FIND("Account to clone: ",Updates!D101)+18,(FIND("Position",Updates!D101)-(FIND("Account to clone: ",Updates!D101)+18)))))</f>
        <v>#VALUE!</v>
      </c>
      <c r="AE101" t="str">
        <f t="shared" si="28"/>
        <v/>
      </c>
      <c r="AF101" t="str">
        <f t="shared" si="29"/>
        <v>No</v>
      </c>
      <c r="AG101" t="e">
        <f>TRIM(CLEAN(MID(Updates!D101,FIND("Home Share (H:\ drive) required: ",Updates!D101)+33,(FIND("Group Share (S:\ drive) required: ",Updates!D101)-(FIND("Home Share (H:\ drive) required: ",Updates!D101)+33)))))</f>
        <v>#VALUE!</v>
      </c>
      <c r="AH101" t="str">
        <f t="shared" si="30"/>
        <v>No</v>
      </c>
      <c r="AI101" t="e">
        <f>TRIM(CLEAN(MID(Updates!D101,FIND("S Drive Path: ",Updates!D101)+14,(FIND("Position",Updates!D101)-(FIND("S Drive Path: ",Updates!D101)+14)))))</f>
        <v>#VALUE!</v>
      </c>
      <c r="AJ101" t="e">
        <f>("USR\"&amp;Updates!N101)</f>
        <v>#VALUE!</v>
      </c>
      <c r="AK101" t="e">
        <f>Updates!N101&amp;"$"</f>
        <v>#VALUE!</v>
      </c>
      <c r="AL101" s="11">
        <f t="shared" ca="1" si="31"/>
        <v>17</v>
      </c>
      <c r="AM101" s="6" t="str">
        <f ca="1">LOOKUP(AL101,AN2:AN21,AO2:AO21)</f>
        <v>DC4MDB07</v>
      </c>
    </row>
    <row r="102" spans="1:39" ht="12" customHeight="1">
      <c r="A102" s="13" t="e">
        <f>LOOKUP(99^99,--("0"&amp;MID(Updates!N102,MIN(SEARCH({0,1,2,3,4,5,6,7,8,9},Updates!N102&amp;"0123456789")),ROW($A$1:$A$10000))))</f>
        <v>#N/A</v>
      </c>
      <c r="B102" s="6" t="e">
        <f>TRIM(CLEAN(MID(Updates!D102,FIND("Network User Id: ",Updates!D102)+17,(FIND("E-MAIL ACCOUNTS",Updates!D102)-(FIND("Network User Id:",Updates!D102)+17)))))</f>
        <v>#VALUE!</v>
      </c>
      <c r="C102" s="6" t="e">
        <f>TRIM(CLEAN(MID(Updates!D102,FIND("Logon ID: ",Updates!D102)+10,(FIND("Password:",Updates!D102)-(FIND("Logon ID:",Updates!D102)+10)))))</f>
        <v>#VALUE!</v>
      </c>
      <c r="D102" t="e">
        <f>TRIM(CLEAN(MID(Updates!D102,FIND("Primary Address: ",Updates!D102)+17,(FIND("Secondary Address:",Updates!D102)-(FIND("Primary Address: ",Updates!D102)+17)))))</f>
        <v>#VALUE!</v>
      </c>
      <c r="E102" t="e">
        <f>TRIM(CLEAN(MID(Updates!D102,FIND("Secondary Address: ",Updates!D102)+19,(FIND("** PLEASE DO NOT REPLY TO THIS E-MAIL. ",Updates!D102)-(FIND("Secondary Address: ",Updates!D102)+19)))))</f>
        <v>#VALUE!</v>
      </c>
      <c r="F102" t="b">
        <f>IF(COUNT(SEARCH({"transpo.ottawa.on.ca","biblioottawalibrary.ca"},E102)),"@ottawa.ca")</f>
        <v>0</v>
      </c>
      <c r="G102" s="9" t="e">
        <f t="shared" si="16"/>
        <v>#VALUE!</v>
      </c>
      <c r="H102" t="e">
        <f>TRIM(CLEAN(MID(Updates!D102,FIND("E-mail Address: ",Updates!D102)+16,(FIND("The employee",Updates!D102)-(FIND("E-mail Address: ",Updates!D102)+16)))))</f>
        <v>#VALUE!</v>
      </c>
      <c r="I102" t="e">
        <f>TRIM(CLEAN(MID(Updates!D102,FIND("Account Password: ",Updates!D102)+18,(FIND("NETWORK ACCOUNTS",Updates!D102)-(FIND("Account Password:",Updates!D102)+18)))))</f>
        <v>#VALUE!</v>
      </c>
      <c r="J102" t="e">
        <f>TRIM(CLEAN(MID(Updates!D102,FIND("Password: ",Updates!D102)+10,(FIND("E-mail",Updates!D102)-(FIND("Password:",Updates!D102)+12)))))</f>
        <v>#VALUE!</v>
      </c>
      <c r="K102" t="e">
        <f>TRIM(CLEAN(MID(Updates!D102,FIND("Account to clone: ",Updates!D102)+18,(FIND("Position",Updates!D102)-(FIND("Account to clone: ",Updates!D102)+18)))))</f>
        <v>#VALUE!</v>
      </c>
      <c r="L102" t="e">
        <f>TRIM(CLEAN(MID(Updates!D102,FIND("Clone permissions of another account: ",Updates!D102)+38,(FIND("Email required:",Updates!D102)-(FIND("Clone permissions of another account: ",Updates!D102)+38)))))</f>
        <v>#VALUE!</v>
      </c>
      <c r="M102" t="e">
        <f t="shared" si="17"/>
        <v>#VALUE!</v>
      </c>
      <c r="N102" t="e">
        <f>TRIM(CLEAN(MID(Updates!D102,FIND("First Name: ",Updates!D102)+12,(FIND("Middle Name: ",Updates!D102)-(FIND("First Name: ",Updates!D102)+12)))))</f>
        <v>#VALUE!</v>
      </c>
      <c r="O102" t="e">
        <f>TRIM(CLEAN(MID(Updates!E102,FIND("Last Name: ",Updates!E102)+11,(FIND("Middle Initial:",Updates!E102)-(FIND("Last Name: ",Updates!E102)+11)))))</f>
        <v>#VALUE!</v>
      </c>
      <c r="P102" t="e">
        <f>TRIM(CLEAN(MID(Updates!D102,FIND("Middle Initial: ",Updates!D102)+16,(FIND("Department: ",Updates!D102)-(FIND("Middle Initial: ",Updates!D102)+16)))))</f>
        <v>#VALUE!</v>
      </c>
      <c r="Q102" t="e">
        <f t="shared" si="18"/>
        <v>#VALUE!</v>
      </c>
      <c r="R102" t="e">
        <f t="shared" si="19"/>
        <v>#VALUE!</v>
      </c>
      <c r="S102" t="e">
        <f t="shared" si="20"/>
        <v>#VALUE!</v>
      </c>
      <c r="T102" s="14" t="e">
        <f t="shared" si="21"/>
        <v>#VALUE!</v>
      </c>
      <c r="U102" t="e">
        <f t="shared" si="22"/>
        <v>#VALUE!</v>
      </c>
      <c r="V102" t="e">
        <f t="shared" si="23"/>
        <v>#VALUE!</v>
      </c>
      <c r="W102" s="8" t="e">
        <f>TRIM(CLEAN(MID(Updates!D102,FIND("Branch: ",Updates!D102)+8,(FIND("Division",Updates!D102)-(FIND("Branch: ",Updates!D102)+8)))))</f>
        <v>#VALUE!</v>
      </c>
      <c r="X102" s="8" t="e">
        <f>TRIM(CLEAN(MID(Updates!D102,FIND("Pooled Position: ",Updates!D102)+17,(FIND("Are the",Updates!D102)-(FIND("Pooled Position: ",Updates!D102)+17)))))</f>
        <v>#VALUE!</v>
      </c>
      <c r="Y102" t="e">
        <f>TRIM(CLEAN(MID(Updates!D102,FIND("Employee Name: ",Updates!D102)+15,(FIND("Job Title",Updates!D102)-(FIND("Employee Name: ",Updates!D102)+15)))))</f>
        <v>#VALUE!</v>
      </c>
      <c r="Z102" s="9" t="e">
        <f t="shared" si="24"/>
        <v>#VALUE!</v>
      </c>
      <c r="AA102" t="e">
        <f t="shared" si="25"/>
        <v>#VALUE!</v>
      </c>
      <c r="AB102" t="e">
        <f t="shared" si="26"/>
        <v>#VALUE!</v>
      </c>
      <c r="AC102" t="e">
        <f t="shared" si="27"/>
        <v>#VALUE!</v>
      </c>
      <c r="AD102" t="e">
        <f>TRIM(CLEAN(MID(Updates!D102,FIND("Account to clone: ",Updates!D102)+18,(FIND("Position",Updates!D102)-(FIND("Account to clone: ",Updates!D102)+18)))))</f>
        <v>#VALUE!</v>
      </c>
      <c r="AE102" t="str">
        <f t="shared" si="28"/>
        <v/>
      </c>
      <c r="AF102" t="str">
        <f t="shared" si="29"/>
        <v>No</v>
      </c>
      <c r="AG102" t="e">
        <f>TRIM(CLEAN(MID(Updates!D102,FIND("Home Share (H:\ drive) required: ",Updates!D102)+33,(FIND("Group Share (S:\ drive) required: ",Updates!D102)-(FIND("Home Share (H:\ drive) required: ",Updates!D102)+33)))))</f>
        <v>#VALUE!</v>
      </c>
      <c r="AH102" t="str">
        <f t="shared" si="30"/>
        <v>No</v>
      </c>
      <c r="AI102" t="e">
        <f>TRIM(CLEAN(MID(Updates!D102,FIND("S Drive Path: ",Updates!D102)+14,(FIND("Position",Updates!D102)-(FIND("S Drive Path: ",Updates!D102)+14)))))</f>
        <v>#VALUE!</v>
      </c>
      <c r="AJ102" t="e">
        <f>("USR\"&amp;Updates!N102)</f>
        <v>#VALUE!</v>
      </c>
      <c r="AK102" t="e">
        <f>Updates!N102&amp;"$"</f>
        <v>#VALUE!</v>
      </c>
      <c r="AL102" s="11">
        <f t="shared" ca="1" si="31"/>
        <v>17</v>
      </c>
      <c r="AM102" s="6" t="str">
        <f ca="1">LOOKUP(AL102,AN2:AN21,AO2:AO21)</f>
        <v>DC4MDB07</v>
      </c>
    </row>
    <row r="103" spans="1:39" ht="12" customHeight="1">
      <c r="A103" s="13" t="e">
        <f>LOOKUP(99^99,--("0"&amp;MID(Updates!N103,MIN(SEARCH({0,1,2,3,4,5,6,7,8,9},Updates!N103&amp;"0123456789")),ROW($A$1:$A$10000))))</f>
        <v>#N/A</v>
      </c>
      <c r="B103" s="6" t="e">
        <f>TRIM(CLEAN(MID(Updates!D103,FIND("Network User Id: ",Updates!D103)+17,(FIND("E-MAIL ACCOUNTS",Updates!D103)-(FIND("Network User Id:",Updates!D103)+17)))))</f>
        <v>#VALUE!</v>
      </c>
      <c r="C103" s="6" t="e">
        <f>TRIM(CLEAN(MID(Updates!D103,FIND("Logon ID: ",Updates!D103)+10,(FIND("Password:",Updates!D103)-(FIND("Logon ID:",Updates!D103)+10)))))</f>
        <v>#VALUE!</v>
      </c>
      <c r="D103" t="e">
        <f>TRIM(CLEAN(MID(Updates!D103,FIND("Primary Address: ",Updates!D103)+17,(FIND("Secondary Address:",Updates!D103)-(FIND("Primary Address: ",Updates!D103)+17)))))</f>
        <v>#VALUE!</v>
      </c>
      <c r="E103" t="e">
        <f>TRIM(CLEAN(MID(Updates!D103,FIND("Secondary Address: ",Updates!D103)+19,(FIND("** PLEASE DO NOT REPLY TO THIS E-MAIL. ",Updates!D103)-(FIND("Secondary Address: ",Updates!D103)+19)))))</f>
        <v>#VALUE!</v>
      </c>
      <c r="F103" t="b">
        <f>IF(COUNT(SEARCH({"transpo.ottawa.on.ca","biblioottawalibrary.ca"},E103)),"@ottawa.ca")</f>
        <v>0</v>
      </c>
      <c r="G103" s="9" t="e">
        <f t="shared" si="16"/>
        <v>#VALUE!</v>
      </c>
      <c r="H103" t="e">
        <f>TRIM(CLEAN(MID(Updates!D103,FIND("E-mail Address: ",Updates!D103)+16,(FIND("The employee",Updates!D103)-(FIND("E-mail Address: ",Updates!D103)+16)))))</f>
        <v>#VALUE!</v>
      </c>
      <c r="I103" t="e">
        <f>TRIM(CLEAN(MID(Updates!D103,FIND("Account Password: ",Updates!D103)+18,(FIND("NETWORK ACCOUNTS",Updates!D103)-(FIND("Account Password:",Updates!D103)+18)))))</f>
        <v>#VALUE!</v>
      </c>
      <c r="J103" t="e">
        <f>TRIM(CLEAN(MID(Updates!D103,FIND("Password: ",Updates!D103)+10,(FIND("E-mail",Updates!D103)-(FIND("Password:",Updates!D103)+12)))))</f>
        <v>#VALUE!</v>
      </c>
      <c r="K103" t="e">
        <f>TRIM(CLEAN(MID(Updates!D103,FIND("Account to clone: ",Updates!D103)+18,(FIND("Position",Updates!D103)-(FIND("Account to clone: ",Updates!D103)+18)))))</f>
        <v>#VALUE!</v>
      </c>
      <c r="L103" t="e">
        <f>TRIM(CLEAN(MID(Updates!D103,FIND("Clone permissions of another account: ",Updates!D103)+38,(FIND("Email required:",Updates!D103)-(FIND("Clone permissions of another account: ",Updates!D103)+38)))))</f>
        <v>#VALUE!</v>
      </c>
      <c r="M103" t="e">
        <f t="shared" si="17"/>
        <v>#VALUE!</v>
      </c>
      <c r="N103" t="e">
        <f>TRIM(CLEAN(MID(Updates!D103,FIND("First Name: ",Updates!D103)+12,(FIND("Middle Name: ",Updates!D103)-(FIND("First Name: ",Updates!D103)+12)))))</f>
        <v>#VALUE!</v>
      </c>
      <c r="O103" t="e">
        <f>TRIM(CLEAN(MID(Updates!E103,FIND("Last Name: ",Updates!E103)+11,(FIND("Middle Initial:",Updates!E103)-(FIND("Last Name: ",Updates!E103)+11)))))</f>
        <v>#VALUE!</v>
      </c>
      <c r="P103" t="e">
        <f>TRIM(CLEAN(MID(Updates!D103,FIND("Middle Initial: ",Updates!D103)+16,(FIND("Department: ",Updates!D103)-(FIND("Middle Initial: ",Updates!D103)+16)))))</f>
        <v>#VALUE!</v>
      </c>
      <c r="Q103" t="e">
        <f t="shared" si="18"/>
        <v>#VALUE!</v>
      </c>
      <c r="R103" t="e">
        <f t="shared" si="19"/>
        <v>#VALUE!</v>
      </c>
      <c r="S103" t="e">
        <f t="shared" si="20"/>
        <v>#VALUE!</v>
      </c>
      <c r="T103" s="14" t="e">
        <f t="shared" si="21"/>
        <v>#VALUE!</v>
      </c>
      <c r="U103" t="e">
        <f t="shared" si="22"/>
        <v>#VALUE!</v>
      </c>
      <c r="V103" t="e">
        <f t="shared" si="23"/>
        <v>#VALUE!</v>
      </c>
      <c r="W103" s="8" t="e">
        <f>TRIM(CLEAN(MID(Updates!D103,FIND("Branch: ",Updates!D103)+8,(FIND("Division",Updates!D103)-(FIND("Branch: ",Updates!D103)+8)))))</f>
        <v>#VALUE!</v>
      </c>
      <c r="X103" s="8" t="e">
        <f>TRIM(CLEAN(MID(Updates!D103,FIND("Pooled Position: ",Updates!D103)+17,(FIND("Are the",Updates!D103)-(FIND("Pooled Position: ",Updates!D103)+17)))))</f>
        <v>#VALUE!</v>
      </c>
      <c r="Y103" t="e">
        <f>TRIM(CLEAN(MID(Updates!D103,FIND("Employee Name: ",Updates!D103)+15,(FIND("Job Title",Updates!D103)-(FIND("Employee Name: ",Updates!D103)+15)))))</f>
        <v>#VALUE!</v>
      </c>
      <c r="Z103" s="9" t="e">
        <f t="shared" si="24"/>
        <v>#VALUE!</v>
      </c>
      <c r="AA103" t="e">
        <f t="shared" si="25"/>
        <v>#VALUE!</v>
      </c>
      <c r="AB103" t="e">
        <f t="shared" si="26"/>
        <v>#VALUE!</v>
      </c>
      <c r="AC103" t="e">
        <f t="shared" si="27"/>
        <v>#VALUE!</v>
      </c>
      <c r="AD103" t="e">
        <f>TRIM(CLEAN(MID(Updates!D103,FIND("Account to clone: ",Updates!D103)+18,(FIND("Position",Updates!D103)-(FIND("Account to clone: ",Updates!D103)+18)))))</f>
        <v>#VALUE!</v>
      </c>
      <c r="AE103" t="str">
        <f t="shared" si="28"/>
        <v/>
      </c>
      <c r="AF103" t="str">
        <f t="shared" si="29"/>
        <v>No</v>
      </c>
      <c r="AG103" t="e">
        <f>TRIM(CLEAN(MID(Updates!D103,FIND("Home Share (H:\ drive) required: ",Updates!D103)+33,(FIND("Group Share (S:\ drive) required: ",Updates!D103)-(FIND("Home Share (H:\ drive) required: ",Updates!D103)+33)))))</f>
        <v>#VALUE!</v>
      </c>
      <c r="AH103" t="str">
        <f t="shared" si="30"/>
        <v>No</v>
      </c>
      <c r="AI103" t="e">
        <f>TRIM(CLEAN(MID(Updates!D103,FIND("S Drive Path: ",Updates!D103)+14,(FIND("Position",Updates!D103)-(FIND("S Drive Path: ",Updates!D103)+14)))))</f>
        <v>#VALUE!</v>
      </c>
      <c r="AJ103" t="e">
        <f>("USR\"&amp;Updates!N103)</f>
        <v>#VALUE!</v>
      </c>
      <c r="AK103" t="e">
        <f>Updates!N103&amp;"$"</f>
        <v>#VALUE!</v>
      </c>
      <c r="AL103" s="11">
        <f t="shared" ca="1" si="31"/>
        <v>5</v>
      </c>
      <c r="AM103" s="6" t="str">
        <f ca="1">LOOKUP(AL103,AN2:AN21,AO2:AO21)</f>
        <v>DC1MDB05</v>
      </c>
    </row>
    <row r="104" spans="1:39" ht="12" customHeight="1">
      <c r="A104" s="13" t="e">
        <f>LOOKUP(99^99,--("0"&amp;MID(Updates!N104,MIN(SEARCH({0,1,2,3,4,5,6,7,8,9},Updates!N104&amp;"0123456789")),ROW($A$1:$A$10000))))</f>
        <v>#N/A</v>
      </c>
      <c r="B104" s="6" t="e">
        <f>TRIM(CLEAN(MID(Updates!D104,FIND("Network User Id: ",Updates!D104)+17,(FIND("E-MAIL ACCOUNTS",Updates!D104)-(FIND("Network User Id:",Updates!D104)+17)))))</f>
        <v>#VALUE!</v>
      </c>
      <c r="C104" s="6" t="e">
        <f>TRIM(CLEAN(MID(Updates!D104,FIND("Logon ID: ",Updates!D104)+10,(FIND("Password:",Updates!D104)-(FIND("Logon ID:",Updates!D104)+10)))))</f>
        <v>#VALUE!</v>
      </c>
      <c r="D104" t="e">
        <f>TRIM(CLEAN(MID(Updates!D104,FIND("Primary Address: ",Updates!D104)+17,(FIND("Secondary Address:",Updates!D104)-(FIND("Primary Address: ",Updates!D104)+17)))))</f>
        <v>#VALUE!</v>
      </c>
      <c r="E104" t="e">
        <f>TRIM(CLEAN(MID(Updates!D104,FIND("Secondary Address: ",Updates!D104)+19,(FIND("** PLEASE DO NOT REPLY TO THIS E-MAIL. ",Updates!D104)-(FIND("Secondary Address: ",Updates!D104)+19)))))</f>
        <v>#VALUE!</v>
      </c>
      <c r="F104" t="b">
        <f>IF(COUNT(SEARCH({"transpo.ottawa.on.ca","biblioottawalibrary.ca"},E104)),"@ottawa.ca")</f>
        <v>0</v>
      </c>
      <c r="G104" s="9" t="e">
        <f t="shared" si="16"/>
        <v>#VALUE!</v>
      </c>
      <c r="H104" t="e">
        <f>TRIM(CLEAN(MID(Updates!D104,FIND("E-mail Address: ",Updates!D104)+16,(FIND("The employee",Updates!D104)-(FIND("E-mail Address: ",Updates!D104)+16)))))</f>
        <v>#VALUE!</v>
      </c>
      <c r="I104" t="e">
        <f>TRIM(CLEAN(MID(Updates!D104,FIND("Account Password: ",Updates!D104)+18,(FIND("NETWORK ACCOUNTS",Updates!D104)-(FIND("Account Password:",Updates!D104)+18)))))</f>
        <v>#VALUE!</v>
      </c>
      <c r="J104" t="e">
        <f>TRIM(CLEAN(MID(Updates!D104,FIND("Password: ",Updates!D104)+10,(FIND("E-mail",Updates!D104)-(FIND("Password:",Updates!D104)+12)))))</f>
        <v>#VALUE!</v>
      </c>
      <c r="K104" t="e">
        <f>TRIM(CLEAN(MID(Updates!D104,FIND("Account to clone: ",Updates!D104)+18,(FIND("Position",Updates!D104)-(FIND("Account to clone: ",Updates!D104)+18)))))</f>
        <v>#VALUE!</v>
      </c>
      <c r="L104" t="e">
        <f>TRIM(CLEAN(MID(Updates!D104,FIND("Clone permissions of another account: ",Updates!D104)+38,(FIND("Email required:",Updates!D104)-(FIND("Clone permissions of another account: ",Updates!D104)+38)))))</f>
        <v>#VALUE!</v>
      </c>
      <c r="M104" t="e">
        <f t="shared" si="17"/>
        <v>#VALUE!</v>
      </c>
      <c r="N104" t="e">
        <f>TRIM(CLEAN(MID(Updates!D104,FIND("First Name: ",Updates!D104)+12,(FIND("Middle Name: ",Updates!D104)-(FIND("First Name: ",Updates!D104)+12)))))</f>
        <v>#VALUE!</v>
      </c>
      <c r="O104" t="e">
        <f>TRIM(CLEAN(MID(Updates!E104,FIND("Last Name: ",Updates!E104)+11,(FIND("Middle Initial:",Updates!E104)-(FIND("Last Name: ",Updates!E104)+11)))))</f>
        <v>#VALUE!</v>
      </c>
      <c r="P104" t="e">
        <f>TRIM(CLEAN(MID(Updates!D104,FIND("Middle Initial: ",Updates!D104)+16,(FIND("Department: ",Updates!D104)-(FIND("Middle Initial: ",Updates!D104)+16)))))</f>
        <v>#VALUE!</v>
      </c>
      <c r="Q104" t="e">
        <f t="shared" si="18"/>
        <v>#VALUE!</v>
      </c>
      <c r="R104" t="e">
        <f t="shared" si="19"/>
        <v>#VALUE!</v>
      </c>
      <c r="S104" t="e">
        <f t="shared" si="20"/>
        <v>#VALUE!</v>
      </c>
      <c r="T104" s="14" t="e">
        <f t="shared" si="21"/>
        <v>#VALUE!</v>
      </c>
      <c r="U104" t="e">
        <f t="shared" si="22"/>
        <v>#VALUE!</v>
      </c>
      <c r="V104" t="e">
        <f t="shared" si="23"/>
        <v>#VALUE!</v>
      </c>
      <c r="W104" s="8" t="e">
        <f>TRIM(CLEAN(MID(Updates!D104,FIND("Branch: ",Updates!D104)+8,(FIND("Division",Updates!D104)-(FIND("Branch: ",Updates!D104)+8)))))</f>
        <v>#VALUE!</v>
      </c>
      <c r="X104" s="8" t="e">
        <f>TRIM(CLEAN(MID(Updates!D104,FIND("Pooled Position: ",Updates!D104)+17,(FIND("Are the",Updates!D104)-(FIND("Pooled Position: ",Updates!D104)+17)))))</f>
        <v>#VALUE!</v>
      </c>
      <c r="Y104" t="e">
        <f>TRIM(CLEAN(MID(Updates!D104,FIND("Employee Name: ",Updates!D104)+15,(FIND("Job Title",Updates!D104)-(FIND("Employee Name: ",Updates!D104)+15)))))</f>
        <v>#VALUE!</v>
      </c>
      <c r="Z104" s="9" t="e">
        <f t="shared" si="24"/>
        <v>#VALUE!</v>
      </c>
      <c r="AA104" t="e">
        <f t="shared" si="25"/>
        <v>#VALUE!</v>
      </c>
      <c r="AB104" t="e">
        <f t="shared" si="26"/>
        <v>#VALUE!</v>
      </c>
      <c r="AC104" t="e">
        <f t="shared" si="27"/>
        <v>#VALUE!</v>
      </c>
      <c r="AD104" t="e">
        <f>TRIM(CLEAN(MID(Updates!D104,FIND("Account to clone: ",Updates!D104)+18,(FIND("Position",Updates!D104)-(FIND("Account to clone: ",Updates!D104)+18)))))</f>
        <v>#VALUE!</v>
      </c>
      <c r="AE104" t="str">
        <f t="shared" si="28"/>
        <v/>
      </c>
      <c r="AF104" t="str">
        <f t="shared" si="29"/>
        <v>No</v>
      </c>
      <c r="AG104" t="e">
        <f>TRIM(CLEAN(MID(Updates!D104,FIND("Home Share (H:\ drive) required: ",Updates!D104)+33,(FIND("Group Share (S:\ drive) required: ",Updates!D104)-(FIND("Home Share (H:\ drive) required: ",Updates!D104)+33)))))</f>
        <v>#VALUE!</v>
      </c>
      <c r="AH104" t="str">
        <f t="shared" si="30"/>
        <v>No</v>
      </c>
      <c r="AI104" t="e">
        <f>TRIM(CLEAN(MID(Updates!D104,FIND("S Drive Path: ",Updates!D104)+14,(FIND("Position",Updates!D104)-(FIND("S Drive Path: ",Updates!D104)+14)))))</f>
        <v>#VALUE!</v>
      </c>
      <c r="AJ104" t="e">
        <f>("USR\"&amp;Updates!N104)</f>
        <v>#VALUE!</v>
      </c>
      <c r="AK104" t="e">
        <f>Updates!N104&amp;"$"</f>
        <v>#VALUE!</v>
      </c>
      <c r="AL104" s="11">
        <f t="shared" ca="1" si="31"/>
        <v>3</v>
      </c>
      <c r="AM104" s="6" t="str">
        <f ca="1">LOOKUP(AL104,AN2:AN21,AO2:AO21)</f>
        <v>DC1MDB03</v>
      </c>
    </row>
    <row r="105" spans="1:39" ht="12" customHeight="1">
      <c r="A105" s="13" t="e">
        <f>LOOKUP(99^99,--("0"&amp;MID(Updates!N105,MIN(SEARCH({0,1,2,3,4,5,6,7,8,9},Updates!N105&amp;"0123456789")),ROW($A$1:$A$10000))))</f>
        <v>#N/A</v>
      </c>
      <c r="B105" s="6" t="e">
        <f>TRIM(CLEAN(MID(Updates!D105,FIND("Network User Id: ",Updates!D105)+17,(FIND("E-MAIL ACCOUNTS",Updates!D105)-(FIND("Network User Id:",Updates!D105)+17)))))</f>
        <v>#VALUE!</v>
      </c>
      <c r="C105" s="6" t="e">
        <f>TRIM(CLEAN(MID(Updates!D105,FIND("Logon ID: ",Updates!D105)+10,(FIND("Password:",Updates!D105)-(FIND("Logon ID:",Updates!D105)+10)))))</f>
        <v>#VALUE!</v>
      </c>
      <c r="D105" t="e">
        <f>TRIM(CLEAN(MID(Updates!D105,FIND("Primary Address: ",Updates!D105)+17,(FIND("Secondary Address:",Updates!D105)-(FIND("Primary Address: ",Updates!D105)+17)))))</f>
        <v>#VALUE!</v>
      </c>
      <c r="E105" t="e">
        <f>TRIM(CLEAN(MID(Updates!D105,FIND("Secondary Address: ",Updates!D105)+19,(FIND("** PLEASE DO NOT REPLY TO THIS E-MAIL. ",Updates!D105)-(FIND("Secondary Address: ",Updates!D105)+19)))))</f>
        <v>#VALUE!</v>
      </c>
      <c r="F105" t="b">
        <f>IF(COUNT(SEARCH({"transpo.ottawa.on.ca","biblioottawalibrary.ca"},E105)),"@ottawa.ca")</f>
        <v>0</v>
      </c>
      <c r="G105" s="9" t="e">
        <f t="shared" si="16"/>
        <v>#VALUE!</v>
      </c>
      <c r="H105" t="e">
        <f>TRIM(CLEAN(MID(Updates!D105,FIND("E-mail Address: ",Updates!D105)+16,(FIND("The employee",Updates!D105)-(FIND("E-mail Address: ",Updates!D105)+16)))))</f>
        <v>#VALUE!</v>
      </c>
      <c r="I105" t="e">
        <f>TRIM(CLEAN(MID(Updates!D105,FIND("Account Password: ",Updates!D105)+18,(FIND("NETWORK ACCOUNTS",Updates!D105)-(FIND("Account Password:",Updates!D105)+18)))))</f>
        <v>#VALUE!</v>
      </c>
      <c r="J105" t="e">
        <f>TRIM(CLEAN(MID(Updates!D105,FIND("Password: ",Updates!D105)+10,(FIND("E-mail",Updates!D105)-(FIND("Password:",Updates!D105)+12)))))</f>
        <v>#VALUE!</v>
      </c>
      <c r="K105" t="e">
        <f>TRIM(CLEAN(MID(Updates!D105,FIND("Account to clone: ",Updates!D105)+18,(FIND("Position",Updates!D105)-(FIND("Account to clone: ",Updates!D105)+18)))))</f>
        <v>#VALUE!</v>
      </c>
      <c r="L105" t="e">
        <f>TRIM(CLEAN(MID(Updates!D105,FIND("Clone permissions of another account: ",Updates!D105)+38,(FIND("Email required:",Updates!D105)-(FIND("Clone permissions of another account: ",Updates!D105)+38)))))</f>
        <v>#VALUE!</v>
      </c>
      <c r="M105" t="e">
        <f t="shared" si="17"/>
        <v>#VALUE!</v>
      </c>
      <c r="N105" t="e">
        <f>TRIM(CLEAN(MID(Updates!D105,FIND("First Name: ",Updates!D105)+12,(FIND("Middle Name: ",Updates!D105)-(FIND("First Name: ",Updates!D105)+12)))))</f>
        <v>#VALUE!</v>
      </c>
      <c r="O105" t="e">
        <f>TRIM(CLEAN(MID(Updates!E105,FIND("Last Name: ",Updates!E105)+11,(FIND("Middle Initial:",Updates!E105)-(FIND("Last Name: ",Updates!E105)+11)))))</f>
        <v>#VALUE!</v>
      </c>
      <c r="P105" t="e">
        <f>TRIM(CLEAN(MID(Updates!D105,FIND("Middle Initial: ",Updates!D105)+16,(FIND("Department: ",Updates!D105)-(FIND("Middle Initial: ",Updates!D105)+16)))))</f>
        <v>#VALUE!</v>
      </c>
      <c r="Q105" t="e">
        <f t="shared" si="18"/>
        <v>#VALUE!</v>
      </c>
      <c r="R105" t="e">
        <f t="shared" si="19"/>
        <v>#VALUE!</v>
      </c>
      <c r="S105" t="e">
        <f t="shared" si="20"/>
        <v>#VALUE!</v>
      </c>
      <c r="T105" s="14" t="e">
        <f t="shared" si="21"/>
        <v>#VALUE!</v>
      </c>
      <c r="U105" t="e">
        <f t="shared" si="22"/>
        <v>#VALUE!</v>
      </c>
      <c r="V105" t="e">
        <f t="shared" si="23"/>
        <v>#VALUE!</v>
      </c>
      <c r="W105" s="8" t="e">
        <f>TRIM(CLEAN(MID(Updates!D105,FIND("Branch: ",Updates!D105)+8,(FIND("Division",Updates!D105)-(FIND("Branch: ",Updates!D105)+8)))))</f>
        <v>#VALUE!</v>
      </c>
      <c r="X105" s="8" t="e">
        <f>TRIM(CLEAN(MID(Updates!D105,FIND("Pooled Position: ",Updates!D105)+17,(FIND("Are the",Updates!D105)-(FIND("Pooled Position: ",Updates!D105)+17)))))</f>
        <v>#VALUE!</v>
      </c>
      <c r="Y105" t="e">
        <f>TRIM(CLEAN(MID(Updates!D105,FIND("Employee Name: ",Updates!D105)+15,(FIND("Job Title",Updates!D105)-(FIND("Employee Name: ",Updates!D105)+15)))))</f>
        <v>#VALUE!</v>
      </c>
      <c r="Z105" s="9" t="e">
        <f t="shared" si="24"/>
        <v>#VALUE!</v>
      </c>
      <c r="AA105" t="e">
        <f t="shared" si="25"/>
        <v>#VALUE!</v>
      </c>
      <c r="AB105" t="e">
        <f t="shared" si="26"/>
        <v>#VALUE!</v>
      </c>
      <c r="AC105" t="e">
        <f t="shared" si="27"/>
        <v>#VALUE!</v>
      </c>
      <c r="AD105" t="e">
        <f>TRIM(CLEAN(MID(Updates!D105,FIND("Account to clone: ",Updates!D105)+18,(FIND("Position",Updates!D105)-(FIND("Account to clone: ",Updates!D105)+18)))))</f>
        <v>#VALUE!</v>
      </c>
      <c r="AE105" t="str">
        <f t="shared" si="28"/>
        <v/>
      </c>
      <c r="AF105" t="str">
        <f t="shared" si="29"/>
        <v>No</v>
      </c>
      <c r="AG105" t="e">
        <f>TRIM(CLEAN(MID(Updates!D105,FIND("Home Share (H:\ drive) required: ",Updates!D105)+33,(FIND("Group Share (S:\ drive) required: ",Updates!D105)-(FIND("Home Share (H:\ drive) required: ",Updates!D105)+33)))))</f>
        <v>#VALUE!</v>
      </c>
      <c r="AH105" t="str">
        <f t="shared" si="30"/>
        <v>No</v>
      </c>
      <c r="AI105" t="e">
        <f>TRIM(CLEAN(MID(Updates!D105,FIND("S Drive Path: ",Updates!D105)+14,(FIND("Position",Updates!D105)-(FIND("S Drive Path: ",Updates!D105)+14)))))</f>
        <v>#VALUE!</v>
      </c>
      <c r="AJ105" t="e">
        <f>("USR\"&amp;Updates!N105)</f>
        <v>#VALUE!</v>
      </c>
      <c r="AK105" t="e">
        <f>Updates!N105&amp;"$"</f>
        <v>#VALUE!</v>
      </c>
      <c r="AL105" s="11">
        <f t="shared" ca="1" si="31"/>
        <v>1</v>
      </c>
      <c r="AM105" s="6" t="str">
        <f ca="1">LOOKUP(AL105,AN2:AN21,AO2:AO21)</f>
        <v>DC1MDB01</v>
      </c>
    </row>
    <row r="106" spans="1:39" ht="12" customHeight="1">
      <c r="A106" s="13" t="e">
        <f>LOOKUP(99^99,--("0"&amp;MID(Updates!N106,MIN(SEARCH({0,1,2,3,4,5,6,7,8,9},Updates!N106&amp;"0123456789")),ROW($A$1:$A$10000))))</f>
        <v>#N/A</v>
      </c>
      <c r="B106" s="6" t="e">
        <f>TRIM(CLEAN(MID(Updates!D106,FIND("Network User Id: ",Updates!D106)+17,(FIND("E-MAIL ACCOUNTS",Updates!D106)-(FIND("Network User Id:",Updates!D106)+17)))))</f>
        <v>#VALUE!</v>
      </c>
      <c r="C106" s="6" t="e">
        <f>TRIM(CLEAN(MID(Updates!D106,FIND("Logon ID: ",Updates!D106)+10,(FIND("Password:",Updates!D106)-(FIND("Logon ID:",Updates!D106)+10)))))</f>
        <v>#VALUE!</v>
      </c>
      <c r="D106" t="e">
        <f>TRIM(CLEAN(MID(Updates!D106,FIND("Primary Address: ",Updates!D106)+17,(FIND("Secondary Address:",Updates!D106)-(FIND("Primary Address: ",Updates!D106)+17)))))</f>
        <v>#VALUE!</v>
      </c>
      <c r="E106" t="e">
        <f>TRIM(CLEAN(MID(Updates!D106,FIND("Secondary Address: ",Updates!D106)+19,(FIND("** PLEASE DO NOT REPLY TO THIS E-MAIL. ",Updates!D106)-(FIND("Secondary Address: ",Updates!D106)+19)))))</f>
        <v>#VALUE!</v>
      </c>
      <c r="F106" t="b">
        <f>IF(COUNT(SEARCH({"transpo.ottawa.on.ca","biblioottawalibrary.ca"},E106)),"@ottawa.ca")</f>
        <v>0</v>
      </c>
      <c r="G106" s="9" t="e">
        <f t="shared" si="16"/>
        <v>#VALUE!</v>
      </c>
      <c r="H106" t="e">
        <f>TRIM(CLEAN(MID(Updates!D106,FIND("E-mail Address: ",Updates!D106)+16,(FIND("The employee",Updates!D106)-(FIND("E-mail Address: ",Updates!D106)+16)))))</f>
        <v>#VALUE!</v>
      </c>
      <c r="I106" t="e">
        <f>TRIM(CLEAN(MID(Updates!D106,FIND("Account Password: ",Updates!D106)+18,(FIND("NETWORK ACCOUNTS",Updates!D106)-(FIND("Account Password:",Updates!D106)+18)))))</f>
        <v>#VALUE!</v>
      </c>
      <c r="J106" t="e">
        <f>TRIM(CLEAN(MID(Updates!D106,FIND("Password: ",Updates!D106)+10,(FIND("E-mail",Updates!D106)-(FIND("Password:",Updates!D106)+12)))))</f>
        <v>#VALUE!</v>
      </c>
      <c r="K106" t="e">
        <f>TRIM(CLEAN(MID(Updates!D106,FIND("Account to clone: ",Updates!D106)+18,(FIND("Position",Updates!D106)-(FIND("Account to clone: ",Updates!D106)+18)))))</f>
        <v>#VALUE!</v>
      </c>
      <c r="L106" t="e">
        <f>TRIM(CLEAN(MID(Updates!D106,FIND("Clone permissions of another account: ",Updates!D106)+38,(FIND("Email required:",Updates!D106)-(FIND("Clone permissions of another account: ",Updates!D106)+38)))))</f>
        <v>#VALUE!</v>
      </c>
      <c r="M106" t="e">
        <f t="shared" si="17"/>
        <v>#VALUE!</v>
      </c>
      <c r="N106" t="e">
        <f>TRIM(CLEAN(MID(Updates!D106,FIND("First Name: ",Updates!D106)+12,(FIND("Middle Name: ",Updates!D106)-(FIND("First Name: ",Updates!D106)+12)))))</f>
        <v>#VALUE!</v>
      </c>
      <c r="O106" t="e">
        <f>TRIM(CLEAN(MID(Updates!E106,FIND("Last Name: ",Updates!E106)+11,(FIND("Middle Initial:",Updates!E106)-(FIND("Last Name: ",Updates!E106)+11)))))</f>
        <v>#VALUE!</v>
      </c>
      <c r="P106" t="e">
        <f>TRIM(CLEAN(MID(Updates!D106,FIND("Middle Initial: ",Updates!D106)+16,(FIND("Department: ",Updates!D106)-(FIND("Middle Initial: ",Updates!D106)+16)))))</f>
        <v>#VALUE!</v>
      </c>
      <c r="Q106" t="e">
        <f t="shared" si="18"/>
        <v>#VALUE!</v>
      </c>
      <c r="R106" t="e">
        <f t="shared" si="19"/>
        <v>#VALUE!</v>
      </c>
      <c r="S106" t="e">
        <f t="shared" si="20"/>
        <v>#VALUE!</v>
      </c>
      <c r="T106" s="14" t="e">
        <f t="shared" si="21"/>
        <v>#VALUE!</v>
      </c>
      <c r="U106" t="e">
        <f t="shared" si="22"/>
        <v>#VALUE!</v>
      </c>
      <c r="V106" t="e">
        <f t="shared" si="23"/>
        <v>#VALUE!</v>
      </c>
      <c r="W106" s="8" t="e">
        <f>TRIM(CLEAN(MID(Updates!D106,FIND("Branch: ",Updates!D106)+8,(FIND("Division",Updates!D106)-(FIND("Branch: ",Updates!D106)+8)))))</f>
        <v>#VALUE!</v>
      </c>
      <c r="X106" s="8" t="e">
        <f>TRIM(CLEAN(MID(Updates!D106,FIND("Pooled Position: ",Updates!D106)+17,(FIND("Are the",Updates!D106)-(FIND("Pooled Position: ",Updates!D106)+17)))))</f>
        <v>#VALUE!</v>
      </c>
      <c r="Y106" t="e">
        <f>TRIM(CLEAN(MID(Updates!D106,FIND("Employee Name: ",Updates!D106)+15,(FIND("Job Title",Updates!D106)-(FIND("Employee Name: ",Updates!D106)+15)))))</f>
        <v>#VALUE!</v>
      </c>
      <c r="Z106" s="9" t="e">
        <f t="shared" si="24"/>
        <v>#VALUE!</v>
      </c>
      <c r="AA106" t="e">
        <f t="shared" si="25"/>
        <v>#VALUE!</v>
      </c>
      <c r="AB106" t="e">
        <f t="shared" si="26"/>
        <v>#VALUE!</v>
      </c>
      <c r="AC106" t="e">
        <f t="shared" si="27"/>
        <v>#VALUE!</v>
      </c>
      <c r="AD106" t="e">
        <f>TRIM(CLEAN(MID(Updates!D106,FIND("Account to clone: ",Updates!D106)+18,(FIND("Position",Updates!D106)-(FIND("Account to clone: ",Updates!D106)+18)))))</f>
        <v>#VALUE!</v>
      </c>
      <c r="AE106" t="str">
        <f t="shared" si="28"/>
        <v/>
      </c>
      <c r="AF106" t="str">
        <f t="shared" si="29"/>
        <v>No</v>
      </c>
      <c r="AG106" t="e">
        <f>TRIM(CLEAN(MID(Updates!D106,FIND("Home Share (H:\ drive) required: ",Updates!D106)+33,(FIND("Group Share (S:\ drive) required: ",Updates!D106)-(FIND("Home Share (H:\ drive) required: ",Updates!D106)+33)))))</f>
        <v>#VALUE!</v>
      </c>
      <c r="AH106" t="str">
        <f t="shared" si="30"/>
        <v>No</v>
      </c>
      <c r="AI106" t="e">
        <f>TRIM(CLEAN(MID(Updates!D106,FIND("S Drive Path: ",Updates!D106)+14,(FIND("Position",Updates!D106)-(FIND("S Drive Path: ",Updates!D106)+14)))))</f>
        <v>#VALUE!</v>
      </c>
      <c r="AJ106" t="e">
        <f>("USR\"&amp;Updates!N106)</f>
        <v>#VALUE!</v>
      </c>
      <c r="AK106" t="e">
        <f>Updates!N106&amp;"$"</f>
        <v>#VALUE!</v>
      </c>
      <c r="AL106" s="11">
        <f t="shared" ca="1" si="31"/>
        <v>9</v>
      </c>
      <c r="AM106" s="6" t="str">
        <f ca="1">LOOKUP(AL106,AN2:AN21,AO2:AO21)</f>
        <v>DC1MDB09</v>
      </c>
    </row>
    <row r="107" spans="1:39" ht="12" customHeight="1">
      <c r="A107" s="13" t="e">
        <f>LOOKUP(99^99,--("0"&amp;MID(Updates!N107,MIN(SEARCH({0,1,2,3,4,5,6,7,8,9},Updates!N107&amp;"0123456789")),ROW($A$1:$A$10000))))</f>
        <v>#N/A</v>
      </c>
      <c r="B107" s="6" t="e">
        <f>TRIM(CLEAN(MID(Updates!D107,FIND("Network User Id: ",Updates!D107)+17,(FIND("E-MAIL ACCOUNTS",Updates!D107)-(FIND("Network User Id:",Updates!D107)+17)))))</f>
        <v>#VALUE!</v>
      </c>
      <c r="C107" s="6" t="e">
        <f>TRIM(CLEAN(MID(Updates!D107,FIND("Logon ID: ",Updates!D107)+10,(FIND("Password:",Updates!D107)-(FIND("Logon ID:",Updates!D107)+10)))))</f>
        <v>#VALUE!</v>
      </c>
      <c r="D107" t="e">
        <f>TRIM(CLEAN(MID(Updates!D107,FIND("Primary Address: ",Updates!D107)+17,(FIND("Secondary Address:",Updates!D107)-(FIND("Primary Address: ",Updates!D107)+17)))))</f>
        <v>#VALUE!</v>
      </c>
      <c r="E107" t="e">
        <f>TRIM(CLEAN(MID(Updates!D107,FIND("Secondary Address: ",Updates!D107)+19,(FIND("** PLEASE DO NOT REPLY TO THIS E-MAIL. ",Updates!D107)-(FIND("Secondary Address: ",Updates!D107)+19)))))</f>
        <v>#VALUE!</v>
      </c>
      <c r="F107" t="b">
        <f>IF(COUNT(SEARCH({"transpo.ottawa.on.ca","biblioottawalibrary.ca"},E107)),"@ottawa.ca")</f>
        <v>0</v>
      </c>
      <c r="G107" s="9" t="e">
        <f t="shared" si="16"/>
        <v>#VALUE!</v>
      </c>
      <c r="H107" t="e">
        <f>TRIM(CLEAN(MID(Updates!D107,FIND("E-mail Address: ",Updates!D107)+16,(FIND("The employee",Updates!D107)-(FIND("E-mail Address: ",Updates!D107)+16)))))</f>
        <v>#VALUE!</v>
      </c>
      <c r="I107" t="e">
        <f>TRIM(CLEAN(MID(Updates!D107,FIND("Account Password: ",Updates!D107)+18,(FIND("NETWORK ACCOUNTS",Updates!D107)-(FIND("Account Password:",Updates!D107)+18)))))</f>
        <v>#VALUE!</v>
      </c>
      <c r="J107" t="e">
        <f>TRIM(CLEAN(MID(Updates!D107,FIND("Password: ",Updates!D107)+10,(FIND("E-mail",Updates!D107)-(FIND("Password:",Updates!D107)+12)))))</f>
        <v>#VALUE!</v>
      </c>
      <c r="K107" t="e">
        <f>TRIM(CLEAN(MID(Updates!D107,FIND("Account to clone: ",Updates!D107)+18,(FIND("Position",Updates!D107)-(FIND("Account to clone: ",Updates!D107)+18)))))</f>
        <v>#VALUE!</v>
      </c>
      <c r="L107" t="e">
        <f>TRIM(CLEAN(MID(Updates!D107,FIND("Clone permissions of another account: ",Updates!D107)+38,(FIND("Email required:",Updates!D107)-(FIND("Clone permissions of another account: ",Updates!D107)+38)))))</f>
        <v>#VALUE!</v>
      </c>
      <c r="M107" t="e">
        <f t="shared" si="17"/>
        <v>#VALUE!</v>
      </c>
      <c r="N107" t="e">
        <f>TRIM(CLEAN(MID(Updates!D107,FIND("First Name: ",Updates!D107)+12,(FIND("Middle Name: ",Updates!D107)-(FIND("First Name: ",Updates!D107)+12)))))</f>
        <v>#VALUE!</v>
      </c>
      <c r="O107" t="e">
        <f>TRIM(CLEAN(MID(Updates!E107,FIND("Last Name: ",Updates!E107)+11,(FIND("Middle Initial:",Updates!E107)-(FIND("Last Name: ",Updates!E107)+11)))))</f>
        <v>#VALUE!</v>
      </c>
      <c r="P107" t="e">
        <f>TRIM(CLEAN(MID(Updates!D107,FIND("Middle Initial: ",Updates!D107)+16,(FIND("Department: ",Updates!D107)-(FIND("Middle Initial: ",Updates!D107)+16)))))</f>
        <v>#VALUE!</v>
      </c>
      <c r="Q107" t="e">
        <f t="shared" si="18"/>
        <v>#VALUE!</v>
      </c>
      <c r="R107" t="e">
        <f t="shared" si="19"/>
        <v>#VALUE!</v>
      </c>
      <c r="S107" t="e">
        <f t="shared" si="20"/>
        <v>#VALUE!</v>
      </c>
      <c r="T107" s="14" t="e">
        <f t="shared" si="21"/>
        <v>#VALUE!</v>
      </c>
      <c r="U107" t="e">
        <f t="shared" si="22"/>
        <v>#VALUE!</v>
      </c>
      <c r="V107" t="e">
        <f t="shared" si="23"/>
        <v>#VALUE!</v>
      </c>
      <c r="W107" s="8" t="e">
        <f>TRIM(CLEAN(MID(Updates!D107,FIND("Branch: ",Updates!D107)+8,(FIND("Division",Updates!D107)-(FIND("Branch: ",Updates!D107)+8)))))</f>
        <v>#VALUE!</v>
      </c>
      <c r="X107" s="8" t="e">
        <f>TRIM(CLEAN(MID(Updates!D107,FIND("Pooled Position: ",Updates!D107)+17,(FIND("Are the",Updates!D107)-(FIND("Pooled Position: ",Updates!D107)+17)))))</f>
        <v>#VALUE!</v>
      </c>
      <c r="Y107" t="e">
        <f>TRIM(CLEAN(MID(Updates!D107,FIND("Employee Name: ",Updates!D107)+15,(FIND("Job Title",Updates!D107)-(FIND("Employee Name: ",Updates!D107)+15)))))</f>
        <v>#VALUE!</v>
      </c>
      <c r="Z107" s="9" t="e">
        <f t="shared" si="24"/>
        <v>#VALUE!</v>
      </c>
      <c r="AA107" t="e">
        <f t="shared" si="25"/>
        <v>#VALUE!</v>
      </c>
      <c r="AB107" t="e">
        <f t="shared" si="26"/>
        <v>#VALUE!</v>
      </c>
      <c r="AC107" t="e">
        <f t="shared" si="27"/>
        <v>#VALUE!</v>
      </c>
      <c r="AD107" t="e">
        <f>TRIM(CLEAN(MID(Updates!D107,FIND("Account to clone: ",Updates!D107)+18,(FIND("Position",Updates!D107)-(FIND("Account to clone: ",Updates!D107)+18)))))</f>
        <v>#VALUE!</v>
      </c>
      <c r="AE107" t="str">
        <f t="shared" si="28"/>
        <v/>
      </c>
      <c r="AF107" t="str">
        <f t="shared" si="29"/>
        <v>No</v>
      </c>
      <c r="AG107" t="e">
        <f>TRIM(CLEAN(MID(Updates!D107,FIND("Home Share (H:\ drive) required: ",Updates!D107)+33,(FIND("Group Share (S:\ drive) required: ",Updates!D107)-(FIND("Home Share (H:\ drive) required: ",Updates!D107)+33)))))</f>
        <v>#VALUE!</v>
      </c>
      <c r="AH107" t="str">
        <f t="shared" si="30"/>
        <v>No</v>
      </c>
      <c r="AI107" t="e">
        <f>TRIM(CLEAN(MID(Updates!D107,FIND("S Drive Path: ",Updates!D107)+14,(FIND("Position",Updates!D107)-(FIND("S Drive Path: ",Updates!D107)+14)))))</f>
        <v>#VALUE!</v>
      </c>
      <c r="AJ107" t="e">
        <f>("USR\"&amp;Updates!N107)</f>
        <v>#VALUE!</v>
      </c>
      <c r="AK107" t="e">
        <f>Updates!N107&amp;"$"</f>
        <v>#VALUE!</v>
      </c>
      <c r="AL107" s="11">
        <f t="shared" ca="1" si="31"/>
        <v>20</v>
      </c>
      <c r="AM107" s="6" t="str">
        <f ca="1">LOOKUP(AL107,AN2:AN21,AO2:AO21)</f>
        <v>DC4MDB10</v>
      </c>
    </row>
    <row r="108" spans="1:39" ht="12" customHeight="1">
      <c r="A108" s="13" t="e">
        <f>LOOKUP(99^99,--("0"&amp;MID(Updates!N108,MIN(SEARCH({0,1,2,3,4,5,6,7,8,9},Updates!N108&amp;"0123456789")),ROW($A$1:$A$10000))))</f>
        <v>#N/A</v>
      </c>
      <c r="B108" s="6" t="e">
        <f>TRIM(CLEAN(MID(Updates!D108,FIND("Network User Id: ",Updates!D108)+17,(FIND("E-MAIL ACCOUNTS",Updates!D108)-(FIND("Network User Id:",Updates!D108)+17)))))</f>
        <v>#VALUE!</v>
      </c>
      <c r="C108" s="6" t="e">
        <f>TRIM(CLEAN(MID(Updates!D108,FIND("Logon ID: ",Updates!D108)+10,(FIND("Password:",Updates!D108)-(FIND("Logon ID:",Updates!D108)+10)))))</f>
        <v>#VALUE!</v>
      </c>
      <c r="D108" t="e">
        <f>TRIM(CLEAN(MID(Updates!D108,FIND("Primary Address: ",Updates!D108)+17,(FIND("Secondary Address:",Updates!D108)-(FIND("Primary Address: ",Updates!D108)+17)))))</f>
        <v>#VALUE!</v>
      </c>
      <c r="E108" t="e">
        <f>TRIM(CLEAN(MID(Updates!D108,FIND("Secondary Address: ",Updates!D108)+19,(FIND("** PLEASE DO NOT REPLY TO THIS E-MAIL. ",Updates!D108)-(FIND("Secondary Address: ",Updates!D108)+19)))))</f>
        <v>#VALUE!</v>
      </c>
      <c r="F108" t="b">
        <f>IF(COUNT(SEARCH({"transpo.ottawa.on.ca","biblioottawalibrary.ca"},E108)),"@ottawa.ca")</f>
        <v>0</v>
      </c>
      <c r="G108" s="9" t="e">
        <f t="shared" si="16"/>
        <v>#VALUE!</v>
      </c>
      <c r="H108" t="e">
        <f>TRIM(CLEAN(MID(Updates!D108,FIND("E-mail Address: ",Updates!D108)+16,(FIND("The employee",Updates!D108)-(FIND("E-mail Address: ",Updates!D108)+16)))))</f>
        <v>#VALUE!</v>
      </c>
      <c r="I108" t="e">
        <f>TRIM(CLEAN(MID(Updates!D108,FIND("Account Password: ",Updates!D108)+18,(FIND("NETWORK ACCOUNTS",Updates!D108)-(FIND("Account Password:",Updates!D108)+18)))))</f>
        <v>#VALUE!</v>
      </c>
      <c r="J108" t="e">
        <f>TRIM(CLEAN(MID(Updates!D108,FIND("Password: ",Updates!D108)+10,(FIND("E-mail",Updates!D108)-(FIND("Password:",Updates!D108)+12)))))</f>
        <v>#VALUE!</v>
      </c>
      <c r="K108" t="e">
        <f>TRIM(CLEAN(MID(Updates!D108,FIND("Account to clone: ",Updates!D108)+18,(FIND("Position",Updates!D108)-(FIND("Account to clone: ",Updates!D108)+18)))))</f>
        <v>#VALUE!</v>
      </c>
      <c r="L108" t="e">
        <f>TRIM(CLEAN(MID(Updates!D108,FIND("Clone permissions of another account: ",Updates!D108)+38,(FIND("Email required:",Updates!D108)-(FIND("Clone permissions of another account: ",Updates!D108)+38)))))</f>
        <v>#VALUE!</v>
      </c>
      <c r="M108" t="e">
        <f t="shared" si="17"/>
        <v>#VALUE!</v>
      </c>
      <c r="N108" t="e">
        <f>TRIM(CLEAN(MID(Updates!D108,FIND("First Name: ",Updates!D108)+12,(FIND("Middle Name: ",Updates!D108)-(FIND("First Name: ",Updates!D108)+12)))))</f>
        <v>#VALUE!</v>
      </c>
      <c r="O108" t="e">
        <f>TRIM(CLEAN(MID(Updates!E108,FIND("Last Name: ",Updates!E108)+11,(FIND("Middle Initial:",Updates!E108)-(FIND("Last Name: ",Updates!E108)+11)))))</f>
        <v>#VALUE!</v>
      </c>
      <c r="P108" t="e">
        <f>TRIM(CLEAN(MID(Updates!D108,FIND("Middle Initial: ",Updates!D108)+16,(FIND("Department: ",Updates!D108)-(FIND("Middle Initial: ",Updates!D108)+16)))))</f>
        <v>#VALUE!</v>
      </c>
      <c r="Q108" t="e">
        <f t="shared" si="18"/>
        <v>#VALUE!</v>
      </c>
      <c r="R108" t="e">
        <f t="shared" si="19"/>
        <v>#VALUE!</v>
      </c>
      <c r="S108" t="e">
        <f t="shared" si="20"/>
        <v>#VALUE!</v>
      </c>
      <c r="T108" s="14" t="e">
        <f t="shared" si="21"/>
        <v>#VALUE!</v>
      </c>
      <c r="U108" t="e">
        <f t="shared" si="22"/>
        <v>#VALUE!</v>
      </c>
      <c r="V108" t="e">
        <f t="shared" si="23"/>
        <v>#VALUE!</v>
      </c>
      <c r="W108" s="8" t="e">
        <f>TRIM(CLEAN(MID(Updates!D108,FIND("Branch: ",Updates!D108)+8,(FIND("Division",Updates!D108)-(FIND("Branch: ",Updates!D108)+8)))))</f>
        <v>#VALUE!</v>
      </c>
      <c r="X108" s="8" t="e">
        <f>TRIM(CLEAN(MID(Updates!D108,FIND("Pooled Position: ",Updates!D108)+17,(FIND("Are the",Updates!D108)-(FIND("Pooled Position: ",Updates!D108)+17)))))</f>
        <v>#VALUE!</v>
      </c>
      <c r="Y108" t="e">
        <f>TRIM(CLEAN(MID(Updates!D108,FIND("Employee Name: ",Updates!D108)+15,(FIND("Job Title",Updates!D108)-(FIND("Employee Name: ",Updates!D108)+15)))))</f>
        <v>#VALUE!</v>
      </c>
      <c r="Z108" s="9" t="e">
        <f t="shared" si="24"/>
        <v>#VALUE!</v>
      </c>
      <c r="AA108" t="e">
        <f t="shared" si="25"/>
        <v>#VALUE!</v>
      </c>
      <c r="AB108" t="e">
        <f t="shared" si="26"/>
        <v>#VALUE!</v>
      </c>
      <c r="AC108" t="e">
        <f t="shared" si="27"/>
        <v>#VALUE!</v>
      </c>
      <c r="AD108" t="e">
        <f>TRIM(CLEAN(MID(Updates!D108,FIND("Account to clone: ",Updates!D108)+18,(FIND("Position",Updates!D108)-(FIND("Account to clone: ",Updates!D108)+18)))))</f>
        <v>#VALUE!</v>
      </c>
      <c r="AE108" t="str">
        <f t="shared" si="28"/>
        <v/>
      </c>
      <c r="AF108" t="str">
        <f t="shared" si="29"/>
        <v>No</v>
      </c>
      <c r="AG108" t="e">
        <f>TRIM(CLEAN(MID(Updates!D108,FIND("Home Share (H:\ drive) required: ",Updates!D108)+33,(FIND("Group Share (S:\ drive) required: ",Updates!D108)-(FIND("Home Share (H:\ drive) required: ",Updates!D108)+33)))))</f>
        <v>#VALUE!</v>
      </c>
      <c r="AH108" t="str">
        <f t="shared" si="30"/>
        <v>No</v>
      </c>
      <c r="AI108" t="e">
        <f>TRIM(CLEAN(MID(Updates!D108,FIND("S Drive Path: ",Updates!D108)+14,(FIND("Position",Updates!D108)-(FIND("S Drive Path: ",Updates!D108)+14)))))</f>
        <v>#VALUE!</v>
      </c>
      <c r="AJ108" t="e">
        <f>("USR\"&amp;Updates!N108)</f>
        <v>#VALUE!</v>
      </c>
      <c r="AK108" t="e">
        <f>Updates!N108&amp;"$"</f>
        <v>#VALUE!</v>
      </c>
      <c r="AL108" s="11">
        <f t="shared" ca="1" si="31"/>
        <v>17</v>
      </c>
      <c r="AM108" s="6" t="str">
        <f ca="1">LOOKUP(AL108,AN2:AN21,AO2:AO21)</f>
        <v>DC4MDB07</v>
      </c>
    </row>
    <row r="109" spans="1:39" ht="12" customHeight="1">
      <c r="A109" s="13" t="e">
        <f>LOOKUP(99^99,--("0"&amp;MID(Updates!N109,MIN(SEARCH({0,1,2,3,4,5,6,7,8,9},Updates!N109&amp;"0123456789")),ROW($A$1:$A$10000))))</f>
        <v>#N/A</v>
      </c>
      <c r="B109" s="6" t="e">
        <f>TRIM(CLEAN(MID(Updates!D109,FIND("Network User Id: ",Updates!D109)+17,(FIND("E-MAIL ACCOUNTS",Updates!D109)-(FIND("Network User Id:",Updates!D109)+17)))))</f>
        <v>#VALUE!</v>
      </c>
      <c r="C109" s="6" t="e">
        <f>TRIM(CLEAN(MID(Updates!D109,FIND("Logon ID: ",Updates!D109)+10,(FIND("Password:",Updates!D109)-(FIND("Logon ID:",Updates!D109)+10)))))</f>
        <v>#VALUE!</v>
      </c>
      <c r="D109" t="e">
        <f>TRIM(CLEAN(MID(Updates!D109,FIND("Primary Address: ",Updates!D109)+17,(FIND("Secondary Address:",Updates!D109)-(FIND("Primary Address: ",Updates!D109)+17)))))</f>
        <v>#VALUE!</v>
      </c>
      <c r="E109" t="e">
        <f>TRIM(CLEAN(MID(Updates!D109,FIND("Secondary Address: ",Updates!D109)+19,(FIND("** PLEASE DO NOT REPLY TO THIS E-MAIL. ",Updates!D109)-(FIND("Secondary Address: ",Updates!D109)+19)))))</f>
        <v>#VALUE!</v>
      </c>
      <c r="F109" t="b">
        <f>IF(COUNT(SEARCH({"transpo.ottawa.on.ca","biblioottawalibrary.ca"},E109)),"@ottawa.ca")</f>
        <v>0</v>
      </c>
      <c r="G109" s="9" t="e">
        <f t="shared" si="16"/>
        <v>#VALUE!</v>
      </c>
      <c r="H109" t="e">
        <f>TRIM(CLEAN(MID(Updates!D109,FIND("E-mail Address: ",Updates!D109)+16,(FIND("The employee",Updates!D109)-(FIND("E-mail Address: ",Updates!D109)+16)))))</f>
        <v>#VALUE!</v>
      </c>
      <c r="I109" t="e">
        <f>TRIM(CLEAN(MID(Updates!D109,FIND("Account Password: ",Updates!D109)+18,(FIND("NETWORK ACCOUNTS",Updates!D109)-(FIND("Account Password:",Updates!D109)+18)))))</f>
        <v>#VALUE!</v>
      </c>
      <c r="J109" t="e">
        <f>TRIM(CLEAN(MID(Updates!D109,FIND("Password: ",Updates!D109)+10,(FIND("E-mail",Updates!D109)-(FIND("Password:",Updates!D109)+12)))))</f>
        <v>#VALUE!</v>
      </c>
      <c r="K109" t="e">
        <f>TRIM(CLEAN(MID(Updates!D109,FIND("Account to clone: ",Updates!D109)+18,(FIND("Position",Updates!D109)-(FIND("Account to clone: ",Updates!D109)+18)))))</f>
        <v>#VALUE!</v>
      </c>
      <c r="L109" t="e">
        <f>TRIM(CLEAN(MID(Updates!D109,FIND("Clone permissions of another account: ",Updates!D109)+38,(FIND("Email required:",Updates!D109)-(FIND("Clone permissions of another account: ",Updates!D109)+38)))))</f>
        <v>#VALUE!</v>
      </c>
      <c r="M109" t="e">
        <f t="shared" si="17"/>
        <v>#VALUE!</v>
      </c>
      <c r="N109" t="e">
        <f>TRIM(CLEAN(MID(Updates!D109,FIND("First Name: ",Updates!D109)+12,(FIND("Middle Name: ",Updates!D109)-(FIND("First Name: ",Updates!D109)+12)))))</f>
        <v>#VALUE!</v>
      </c>
      <c r="O109" t="e">
        <f>TRIM(CLEAN(MID(Updates!E109,FIND("Last Name: ",Updates!E109)+11,(FIND("Middle Initial:",Updates!E109)-(FIND("Last Name: ",Updates!E109)+11)))))</f>
        <v>#VALUE!</v>
      </c>
      <c r="P109" t="e">
        <f>TRIM(CLEAN(MID(Updates!D109,FIND("Middle Initial: ",Updates!D109)+16,(FIND("Department: ",Updates!D109)-(FIND("Middle Initial: ",Updates!D109)+16)))))</f>
        <v>#VALUE!</v>
      </c>
      <c r="Q109" t="e">
        <f t="shared" si="18"/>
        <v>#VALUE!</v>
      </c>
      <c r="R109" t="e">
        <f t="shared" si="19"/>
        <v>#VALUE!</v>
      </c>
      <c r="S109" t="e">
        <f t="shared" si="20"/>
        <v>#VALUE!</v>
      </c>
      <c r="T109" s="14" t="e">
        <f t="shared" si="21"/>
        <v>#VALUE!</v>
      </c>
      <c r="U109" t="e">
        <f t="shared" si="22"/>
        <v>#VALUE!</v>
      </c>
      <c r="V109" t="e">
        <f t="shared" si="23"/>
        <v>#VALUE!</v>
      </c>
      <c r="W109" s="8" t="e">
        <f>TRIM(CLEAN(MID(Updates!D109,FIND("Branch: ",Updates!D109)+8,(FIND("Division",Updates!D109)-(FIND("Branch: ",Updates!D109)+8)))))</f>
        <v>#VALUE!</v>
      </c>
      <c r="X109" s="8" t="e">
        <f>TRIM(CLEAN(MID(Updates!D109,FIND("Pooled Position: ",Updates!D109)+17,(FIND("Are the",Updates!D109)-(FIND("Pooled Position: ",Updates!D109)+17)))))</f>
        <v>#VALUE!</v>
      </c>
      <c r="Y109" t="e">
        <f>TRIM(CLEAN(MID(Updates!D109,FIND("Employee Name: ",Updates!D109)+15,(FIND("Job Title",Updates!D109)-(FIND("Employee Name: ",Updates!D109)+15)))))</f>
        <v>#VALUE!</v>
      </c>
      <c r="Z109" s="9" t="e">
        <f t="shared" si="24"/>
        <v>#VALUE!</v>
      </c>
      <c r="AA109" t="e">
        <f t="shared" si="25"/>
        <v>#VALUE!</v>
      </c>
      <c r="AB109" t="e">
        <f t="shared" si="26"/>
        <v>#VALUE!</v>
      </c>
      <c r="AC109" t="e">
        <f t="shared" si="27"/>
        <v>#VALUE!</v>
      </c>
      <c r="AD109" t="e">
        <f>TRIM(CLEAN(MID(Updates!D109,FIND("Account to clone: ",Updates!D109)+18,(FIND("Position",Updates!D109)-(FIND("Account to clone: ",Updates!D109)+18)))))</f>
        <v>#VALUE!</v>
      </c>
      <c r="AE109" t="str">
        <f t="shared" si="28"/>
        <v/>
      </c>
      <c r="AF109" t="str">
        <f t="shared" si="29"/>
        <v>No</v>
      </c>
      <c r="AG109" t="e">
        <f>TRIM(CLEAN(MID(Updates!D109,FIND("Home Share (H:\ drive) required: ",Updates!D109)+33,(FIND("Group Share (S:\ drive) required: ",Updates!D109)-(FIND("Home Share (H:\ drive) required: ",Updates!D109)+33)))))</f>
        <v>#VALUE!</v>
      </c>
      <c r="AH109" t="str">
        <f t="shared" si="30"/>
        <v>No</v>
      </c>
      <c r="AI109" t="e">
        <f>TRIM(CLEAN(MID(Updates!D109,FIND("S Drive Path: ",Updates!D109)+14,(FIND("Position",Updates!D109)-(FIND("S Drive Path: ",Updates!D109)+14)))))</f>
        <v>#VALUE!</v>
      </c>
      <c r="AJ109" t="e">
        <f>("USR\"&amp;Updates!N109)</f>
        <v>#VALUE!</v>
      </c>
      <c r="AK109" t="e">
        <f>Updates!N109&amp;"$"</f>
        <v>#VALUE!</v>
      </c>
      <c r="AL109" s="11">
        <f t="shared" ca="1" si="31"/>
        <v>9</v>
      </c>
      <c r="AM109" s="6" t="str">
        <f ca="1">LOOKUP(AL109,AN2:AN21,AO2:AO21)</f>
        <v>DC1MDB09</v>
      </c>
    </row>
    <row r="110" spans="1:39" ht="12" customHeight="1">
      <c r="A110" s="13" t="e">
        <f>LOOKUP(99^99,--("0"&amp;MID(Updates!N110,MIN(SEARCH({0,1,2,3,4,5,6,7,8,9},Updates!N110&amp;"0123456789")),ROW($A$1:$A$10000))))</f>
        <v>#N/A</v>
      </c>
      <c r="B110" s="6" t="e">
        <f>TRIM(CLEAN(MID(Updates!D110,FIND("Network User Id: ",Updates!D110)+17,(FIND("E-MAIL ACCOUNTS",Updates!D110)-(FIND("Network User Id:",Updates!D110)+17)))))</f>
        <v>#VALUE!</v>
      </c>
      <c r="C110" s="6" t="e">
        <f>TRIM(CLEAN(MID(Updates!D110,FIND("Logon ID: ",Updates!D110)+10,(FIND("Password:",Updates!D110)-(FIND("Logon ID:",Updates!D110)+10)))))</f>
        <v>#VALUE!</v>
      </c>
      <c r="D110" t="e">
        <f>TRIM(CLEAN(MID(Updates!D110,FIND("Primary Address: ",Updates!D110)+17,(FIND("Secondary Address:",Updates!D110)-(FIND("Primary Address: ",Updates!D110)+17)))))</f>
        <v>#VALUE!</v>
      </c>
      <c r="E110" t="e">
        <f>TRIM(CLEAN(MID(Updates!D110,FIND("Secondary Address: ",Updates!D110)+19,(FIND("** PLEASE DO NOT REPLY TO THIS E-MAIL. ",Updates!D110)-(FIND("Secondary Address: ",Updates!D110)+19)))))</f>
        <v>#VALUE!</v>
      </c>
      <c r="F110" t="b">
        <f>IF(COUNT(SEARCH({"transpo.ottawa.on.ca","biblioottawalibrary.ca"},E110)),"@ottawa.ca")</f>
        <v>0</v>
      </c>
      <c r="G110" s="9" t="e">
        <f t="shared" si="16"/>
        <v>#VALUE!</v>
      </c>
      <c r="H110" t="e">
        <f>TRIM(CLEAN(MID(Updates!D110,FIND("E-mail Address: ",Updates!D110)+16,(FIND("The employee",Updates!D110)-(FIND("E-mail Address: ",Updates!D110)+16)))))</f>
        <v>#VALUE!</v>
      </c>
      <c r="I110" t="e">
        <f>TRIM(CLEAN(MID(Updates!D110,FIND("Account Password: ",Updates!D110)+18,(FIND("NETWORK ACCOUNTS",Updates!D110)-(FIND("Account Password:",Updates!D110)+18)))))</f>
        <v>#VALUE!</v>
      </c>
      <c r="J110" t="e">
        <f>TRIM(CLEAN(MID(Updates!D110,FIND("Password: ",Updates!D110)+10,(FIND("E-mail",Updates!D110)-(FIND("Password:",Updates!D110)+12)))))</f>
        <v>#VALUE!</v>
      </c>
      <c r="K110" t="e">
        <f>TRIM(CLEAN(MID(Updates!D110,FIND("Account to clone: ",Updates!D110)+18,(FIND("Position",Updates!D110)-(FIND("Account to clone: ",Updates!D110)+18)))))</f>
        <v>#VALUE!</v>
      </c>
      <c r="L110" t="e">
        <f>TRIM(CLEAN(MID(Updates!D110,FIND("Clone permissions of another account: ",Updates!D110)+38,(FIND("Email required:",Updates!D110)-(FIND("Clone permissions of another account: ",Updates!D110)+38)))))</f>
        <v>#VALUE!</v>
      </c>
      <c r="M110" t="e">
        <f t="shared" si="17"/>
        <v>#VALUE!</v>
      </c>
      <c r="N110" t="e">
        <f>TRIM(CLEAN(MID(Updates!D110,FIND("First Name: ",Updates!D110)+12,(FIND("Middle Name: ",Updates!D110)-(FIND("First Name: ",Updates!D110)+12)))))</f>
        <v>#VALUE!</v>
      </c>
      <c r="O110" t="e">
        <f>TRIM(CLEAN(MID(Updates!E110,FIND("Last Name: ",Updates!E110)+11,(FIND("Middle Initial:",Updates!E110)-(FIND("Last Name: ",Updates!E110)+11)))))</f>
        <v>#VALUE!</v>
      </c>
      <c r="P110" t="e">
        <f>TRIM(CLEAN(MID(Updates!D110,FIND("Middle Initial: ",Updates!D110)+16,(FIND("Department: ",Updates!D110)-(FIND("Middle Initial: ",Updates!D110)+16)))))</f>
        <v>#VALUE!</v>
      </c>
      <c r="Q110" t="e">
        <f t="shared" si="18"/>
        <v>#VALUE!</v>
      </c>
      <c r="R110" t="e">
        <f t="shared" si="19"/>
        <v>#VALUE!</v>
      </c>
      <c r="S110" t="e">
        <f t="shared" si="20"/>
        <v>#VALUE!</v>
      </c>
      <c r="T110" s="14" t="e">
        <f t="shared" si="21"/>
        <v>#VALUE!</v>
      </c>
      <c r="U110" t="e">
        <f t="shared" si="22"/>
        <v>#VALUE!</v>
      </c>
      <c r="V110" t="e">
        <f t="shared" si="23"/>
        <v>#VALUE!</v>
      </c>
      <c r="W110" s="8" t="e">
        <f>TRIM(CLEAN(MID(Updates!D110,FIND("Branch: ",Updates!D110)+8,(FIND("Division",Updates!D110)-(FIND("Branch: ",Updates!D110)+8)))))</f>
        <v>#VALUE!</v>
      </c>
      <c r="X110" s="8" t="e">
        <f>TRIM(CLEAN(MID(Updates!D110,FIND("Pooled Position: ",Updates!D110)+17,(FIND("Are the",Updates!D110)-(FIND("Pooled Position: ",Updates!D110)+17)))))</f>
        <v>#VALUE!</v>
      </c>
      <c r="Y110" t="e">
        <f>TRIM(CLEAN(MID(Updates!D110,FIND("Employee Name: ",Updates!D110)+15,(FIND("Job Title",Updates!D110)-(FIND("Employee Name: ",Updates!D110)+15)))))</f>
        <v>#VALUE!</v>
      </c>
      <c r="Z110" s="9" t="e">
        <f t="shared" si="24"/>
        <v>#VALUE!</v>
      </c>
      <c r="AA110" t="e">
        <f t="shared" si="25"/>
        <v>#VALUE!</v>
      </c>
      <c r="AB110" t="e">
        <f t="shared" si="26"/>
        <v>#VALUE!</v>
      </c>
      <c r="AC110" t="e">
        <f t="shared" si="27"/>
        <v>#VALUE!</v>
      </c>
      <c r="AD110" t="e">
        <f>TRIM(CLEAN(MID(Updates!D110,FIND("Account to clone: ",Updates!D110)+18,(FIND("Position",Updates!D110)-(FIND("Account to clone: ",Updates!D110)+18)))))</f>
        <v>#VALUE!</v>
      </c>
      <c r="AE110" t="str">
        <f t="shared" si="28"/>
        <v/>
      </c>
      <c r="AF110" t="str">
        <f t="shared" si="29"/>
        <v>No</v>
      </c>
      <c r="AG110" t="e">
        <f>TRIM(CLEAN(MID(Updates!D110,FIND("Home Share (H:\ drive) required: ",Updates!D110)+33,(FIND("Group Share (S:\ drive) required: ",Updates!D110)-(FIND("Home Share (H:\ drive) required: ",Updates!D110)+33)))))</f>
        <v>#VALUE!</v>
      </c>
      <c r="AH110" t="str">
        <f t="shared" si="30"/>
        <v>No</v>
      </c>
      <c r="AI110" t="e">
        <f>TRIM(CLEAN(MID(Updates!D110,FIND("S Drive Path: ",Updates!D110)+14,(FIND("Position",Updates!D110)-(FIND("S Drive Path: ",Updates!D110)+14)))))</f>
        <v>#VALUE!</v>
      </c>
      <c r="AJ110" t="e">
        <f>("USR\"&amp;Updates!N110)</f>
        <v>#VALUE!</v>
      </c>
      <c r="AK110" t="e">
        <f>Updates!N110&amp;"$"</f>
        <v>#VALUE!</v>
      </c>
      <c r="AL110" s="11">
        <f t="shared" ca="1" si="31"/>
        <v>20</v>
      </c>
      <c r="AM110" s="6" t="str">
        <f ca="1">LOOKUP(AL110,AN2:AN21,AO2:AO21)</f>
        <v>DC4MDB10</v>
      </c>
    </row>
    <row r="111" spans="1:39" ht="12" customHeight="1">
      <c r="A111" s="13" t="e">
        <f>LOOKUP(99^99,--("0"&amp;MID(Updates!N111,MIN(SEARCH({0,1,2,3,4,5,6,7,8,9},Updates!N111&amp;"0123456789")),ROW($A$1:$A$10000))))</f>
        <v>#N/A</v>
      </c>
      <c r="B111" s="6" t="e">
        <f>TRIM(CLEAN(MID(Updates!D111,FIND("Network User Id: ",Updates!D111)+17,(FIND("E-MAIL ACCOUNTS",Updates!D111)-(FIND("Network User Id:",Updates!D111)+17)))))</f>
        <v>#VALUE!</v>
      </c>
      <c r="C111" s="6" t="e">
        <f>TRIM(CLEAN(MID(Updates!D111,FIND("Logon ID: ",Updates!D111)+10,(FIND("Password:",Updates!D111)-(FIND("Logon ID:",Updates!D111)+10)))))</f>
        <v>#VALUE!</v>
      </c>
      <c r="D111" t="e">
        <f>TRIM(CLEAN(MID(Updates!D111,FIND("Primary Address: ",Updates!D111)+17,(FIND("Secondary Address:",Updates!D111)-(FIND("Primary Address: ",Updates!D111)+17)))))</f>
        <v>#VALUE!</v>
      </c>
      <c r="E111" t="e">
        <f>TRIM(CLEAN(MID(Updates!D111,FIND("Secondary Address: ",Updates!D111)+19,(FIND("** PLEASE DO NOT REPLY TO THIS E-MAIL. ",Updates!D111)-(FIND("Secondary Address: ",Updates!D111)+19)))))</f>
        <v>#VALUE!</v>
      </c>
      <c r="F111" t="b">
        <f>IF(COUNT(SEARCH({"transpo.ottawa.on.ca","biblioottawalibrary.ca"},E111)),"@ottawa.ca")</f>
        <v>0</v>
      </c>
      <c r="G111" s="9" t="e">
        <f t="shared" si="16"/>
        <v>#VALUE!</v>
      </c>
      <c r="H111" t="e">
        <f>TRIM(CLEAN(MID(Updates!D111,FIND("E-mail Address: ",Updates!D111)+16,(FIND("The employee",Updates!D111)-(FIND("E-mail Address: ",Updates!D111)+16)))))</f>
        <v>#VALUE!</v>
      </c>
      <c r="I111" t="e">
        <f>TRIM(CLEAN(MID(Updates!D111,FIND("Account Password: ",Updates!D111)+18,(FIND("NETWORK ACCOUNTS",Updates!D111)-(FIND("Account Password:",Updates!D111)+18)))))</f>
        <v>#VALUE!</v>
      </c>
      <c r="J111" t="e">
        <f>TRIM(CLEAN(MID(Updates!D111,FIND("Password: ",Updates!D111)+10,(FIND("E-mail",Updates!D111)-(FIND("Password:",Updates!D111)+12)))))</f>
        <v>#VALUE!</v>
      </c>
      <c r="K111" t="e">
        <f>TRIM(CLEAN(MID(Updates!D111,FIND("Account to clone: ",Updates!D111)+18,(FIND("Position",Updates!D111)-(FIND("Account to clone: ",Updates!D111)+18)))))</f>
        <v>#VALUE!</v>
      </c>
      <c r="L111" t="e">
        <f>TRIM(CLEAN(MID(Updates!D111,FIND("Clone permissions of another account: ",Updates!D111)+38,(FIND("Email required:",Updates!D111)-(FIND("Clone permissions of another account: ",Updates!D111)+38)))))</f>
        <v>#VALUE!</v>
      </c>
      <c r="M111" t="e">
        <f t="shared" si="17"/>
        <v>#VALUE!</v>
      </c>
      <c r="N111" t="e">
        <f>TRIM(CLEAN(MID(Updates!D111,FIND("First Name: ",Updates!D111)+12,(FIND("Middle Name: ",Updates!D111)-(FIND("First Name: ",Updates!D111)+12)))))</f>
        <v>#VALUE!</v>
      </c>
      <c r="O111" t="e">
        <f>TRIM(CLEAN(MID(Updates!E111,FIND("Last Name: ",Updates!E111)+11,(FIND("Middle Initial:",Updates!E111)-(FIND("Last Name: ",Updates!E111)+11)))))</f>
        <v>#VALUE!</v>
      </c>
      <c r="P111" t="e">
        <f>TRIM(CLEAN(MID(Updates!D111,FIND("Middle Initial: ",Updates!D111)+16,(FIND("Department: ",Updates!D111)-(FIND("Middle Initial: ",Updates!D111)+16)))))</f>
        <v>#VALUE!</v>
      </c>
      <c r="Q111" t="e">
        <f t="shared" si="18"/>
        <v>#VALUE!</v>
      </c>
      <c r="R111" t="e">
        <f t="shared" si="19"/>
        <v>#VALUE!</v>
      </c>
      <c r="S111" t="e">
        <f t="shared" si="20"/>
        <v>#VALUE!</v>
      </c>
      <c r="T111" s="14" t="e">
        <f t="shared" si="21"/>
        <v>#VALUE!</v>
      </c>
      <c r="U111" t="e">
        <f t="shared" si="22"/>
        <v>#VALUE!</v>
      </c>
      <c r="V111" t="e">
        <f t="shared" si="23"/>
        <v>#VALUE!</v>
      </c>
      <c r="W111" s="8" t="e">
        <f>TRIM(CLEAN(MID(Updates!D111,FIND("Branch: ",Updates!D111)+8,(FIND("Division",Updates!D111)-(FIND("Branch: ",Updates!D111)+8)))))</f>
        <v>#VALUE!</v>
      </c>
      <c r="X111" s="8" t="e">
        <f>TRIM(CLEAN(MID(Updates!D111,FIND("Pooled Position: ",Updates!D111)+17,(FIND("Are the",Updates!D111)-(FIND("Pooled Position: ",Updates!D111)+17)))))</f>
        <v>#VALUE!</v>
      </c>
      <c r="Y111" t="e">
        <f>TRIM(CLEAN(MID(Updates!D111,FIND("Employee Name: ",Updates!D111)+15,(FIND("Job Title",Updates!D111)-(FIND("Employee Name: ",Updates!D111)+15)))))</f>
        <v>#VALUE!</v>
      </c>
      <c r="Z111" s="9" t="e">
        <f t="shared" si="24"/>
        <v>#VALUE!</v>
      </c>
      <c r="AA111" t="e">
        <f t="shared" si="25"/>
        <v>#VALUE!</v>
      </c>
      <c r="AB111" t="e">
        <f t="shared" si="26"/>
        <v>#VALUE!</v>
      </c>
      <c r="AC111" t="e">
        <f t="shared" si="27"/>
        <v>#VALUE!</v>
      </c>
      <c r="AD111" t="e">
        <f>TRIM(CLEAN(MID(Updates!D111,FIND("Account to clone: ",Updates!D111)+18,(FIND("Position",Updates!D111)-(FIND("Account to clone: ",Updates!D111)+18)))))</f>
        <v>#VALUE!</v>
      </c>
      <c r="AE111" t="str">
        <f t="shared" si="28"/>
        <v/>
      </c>
      <c r="AF111" t="str">
        <f t="shared" si="29"/>
        <v>No</v>
      </c>
      <c r="AG111" t="e">
        <f>TRIM(CLEAN(MID(Updates!D111,FIND("Home Share (H:\ drive) required: ",Updates!D111)+33,(FIND("Group Share (S:\ drive) required: ",Updates!D111)-(FIND("Home Share (H:\ drive) required: ",Updates!D111)+33)))))</f>
        <v>#VALUE!</v>
      </c>
      <c r="AH111" t="str">
        <f t="shared" si="30"/>
        <v>No</v>
      </c>
      <c r="AI111" t="e">
        <f>TRIM(CLEAN(MID(Updates!D111,FIND("S Drive Path: ",Updates!D111)+14,(FIND("Position",Updates!D111)-(FIND("S Drive Path: ",Updates!D111)+14)))))</f>
        <v>#VALUE!</v>
      </c>
      <c r="AJ111" t="e">
        <f>("USR\"&amp;Updates!N111)</f>
        <v>#VALUE!</v>
      </c>
      <c r="AK111" t="e">
        <f>Updates!N111&amp;"$"</f>
        <v>#VALUE!</v>
      </c>
      <c r="AL111" s="11">
        <f t="shared" ca="1" si="31"/>
        <v>17</v>
      </c>
      <c r="AM111" s="6" t="str">
        <f ca="1">LOOKUP(AL111,AN2:AN21,AO2:AO21)</f>
        <v>DC4MDB07</v>
      </c>
    </row>
    <row r="112" spans="1:39" ht="12" customHeight="1">
      <c r="A112" s="13" t="e">
        <f>LOOKUP(99^99,--("0"&amp;MID(Updates!N112,MIN(SEARCH({0,1,2,3,4,5,6,7,8,9},Updates!N112&amp;"0123456789")),ROW($A$1:$A$10000))))</f>
        <v>#N/A</v>
      </c>
      <c r="B112" s="6" t="e">
        <f>TRIM(CLEAN(MID(Updates!D112,FIND("Network User Id: ",Updates!D112)+17,(FIND("E-MAIL ACCOUNTS",Updates!D112)-(FIND("Network User Id:",Updates!D112)+17)))))</f>
        <v>#VALUE!</v>
      </c>
      <c r="C112" s="6" t="e">
        <f>TRIM(CLEAN(MID(Updates!D112,FIND("Logon ID: ",Updates!D112)+10,(FIND("Password:",Updates!D112)-(FIND("Logon ID:",Updates!D112)+10)))))</f>
        <v>#VALUE!</v>
      </c>
      <c r="D112" t="e">
        <f>TRIM(CLEAN(MID(Updates!D112,FIND("Primary Address: ",Updates!D112)+17,(FIND("Secondary Address:",Updates!D112)-(FIND("Primary Address: ",Updates!D112)+17)))))</f>
        <v>#VALUE!</v>
      </c>
      <c r="E112" t="e">
        <f>TRIM(CLEAN(MID(Updates!D112,FIND("Secondary Address: ",Updates!D112)+19,(FIND("** PLEASE DO NOT REPLY TO THIS E-MAIL. ",Updates!D112)-(FIND("Secondary Address: ",Updates!D112)+19)))))</f>
        <v>#VALUE!</v>
      </c>
      <c r="F112" t="b">
        <f>IF(COUNT(SEARCH({"transpo.ottawa.on.ca","biblioottawalibrary.ca"},E112)),"@ottawa.ca")</f>
        <v>0</v>
      </c>
      <c r="G112" s="9" t="e">
        <f t="shared" si="16"/>
        <v>#VALUE!</v>
      </c>
      <c r="H112" t="e">
        <f>TRIM(CLEAN(MID(Updates!D112,FIND("E-mail Address: ",Updates!D112)+16,(FIND("The employee",Updates!D112)-(FIND("E-mail Address: ",Updates!D112)+16)))))</f>
        <v>#VALUE!</v>
      </c>
      <c r="I112" t="e">
        <f>TRIM(CLEAN(MID(Updates!D112,FIND("Account Password: ",Updates!D112)+18,(FIND("NETWORK ACCOUNTS",Updates!D112)-(FIND("Account Password:",Updates!D112)+18)))))</f>
        <v>#VALUE!</v>
      </c>
      <c r="J112" t="e">
        <f>TRIM(CLEAN(MID(Updates!D112,FIND("Password: ",Updates!D112)+10,(FIND("E-mail",Updates!D112)-(FIND("Password:",Updates!D112)+12)))))</f>
        <v>#VALUE!</v>
      </c>
      <c r="K112" t="e">
        <f>TRIM(CLEAN(MID(Updates!D112,FIND("Account to clone: ",Updates!D112)+18,(FIND("Position",Updates!D112)-(FIND("Account to clone: ",Updates!D112)+18)))))</f>
        <v>#VALUE!</v>
      </c>
      <c r="L112" t="e">
        <f>TRIM(CLEAN(MID(Updates!D112,FIND("Clone permissions of another account: ",Updates!D112)+38,(FIND("Email required:",Updates!D112)-(FIND("Clone permissions of another account: ",Updates!D112)+38)))))</f>
        <v>#VALUE!</v>
      </c>
      <c r="M112" t="e">
        <f t="shared" si="17"/>
        <v>#VALUE!</v>
      </c>
      <c r="N112" t="e">
        <f>TRIM(CLEAN(MID(Updates!D112,FIND("First Name: ",Updates!D112)+12,(FIND("Middle Name: ",Updates!D112)-(FIND("First Name: ",Updates!D112)+12)))))</f>
        <v>#VALUE!</v>
      </c>
      <c r="O112" t="e">
        <f>TRIM(CLEAN(MID(Updates!E112,FIND("Last Name: ",Updates!E112)+11,(FIND("Middle Initial:",Updates!E112)-(FIND("Last Name: ",Updates!E112)+11)))))</f>
        <v>#VALUE!</v>
      </c>
      <c r="P112" t="e">
        <f>TRIM(CLEAN(MID(Updates!D112,FIND("Middle Initial: ",Updates!D112)+16,(FIND("Department: ",Updates!D112)-(FIND("Middle Initial: ",Updates!D112)+16)))))</f>
        <v>#VALUE!</v>
      </c>
      <c r="Q112" t="e">
        <f t="shared" si="18"/>
        <v>#VALUE!</v>
      </c>
      <c r="R112" t="e">
        <f t="shared" si="19"/>
        <v>#VALUE!</v>
      </c>
      <c r="S112" t="e">
        <f t="shared" si="20"/>
        <v>#VALUE!</v>
      </c>
      <c r="T112" s="14" t="e">
        <f t="shared" si="21"/>
        <v>#VALUE!</v>
      </c>
      <c r="U112" t="e">
        <f t="shared" si="22"/>
        <v>#VALUE!</v>
      </c>
      <c r="V112" t="e">
        <f t="shared" si="23"/>
        <v>#VALUE!</v>
      </c>
      <c r="W112" s="8" t="e">
        <f>TRIM(CLEAN(MID(Updates!D112,FIND("Branch: ",Updates!D112)+8,(FIND("Division",Updates!D112)-(FIND("Branch: ",Updates!D112)+8)))))</f>
        <v>#VALUE!</v>
      </c>
      <c r="X112" s="8" t="e">
        <f>TRIM(CLEAN(MID(Updates!D112,FIND("Pooled Position: ",Updates!D112)+17,(FIND("Are the",Updates!D112)-(FIND("Pooled Position: ",Updates!D112)+17)))))</f>
        <v>#VALUE!</v>
      </c>
      <c r="Y112" t="e">
        <f>TRIM(CLEAN(MID(Updates!D112,FIND("Employee Name: ",Updates!D112)+15,(FIND("Job Title",Updates!D112)-(FIND("Employee Name: ",Updates!D112)+15)))))</f>
        <v>#VALUE!</v>
      </c>
      <c r="Z112" s="9" t="e">
        <f t="shared" si="24"/>
        <v>#VALUE!</v>
      </c>
      <c r="AA112" t="e">
        <f t="shared" si="25"/>
        <v>#VALUE!</v>
      </c>
      <c r="AB112" t="e">
        <f t="shared" si="26"/>
        <v>#VALUE!</v>
      </c>
      <c r="AC112" t="e">
        <f t="shared" si="27"/>
        <v>#VALUE!</v>
      </c>
      <c r="AD112" t="e">
        <f>TRIM(CLEAN(MID(Updates!D112,FIND("Account to clone: ",Updates!D112)+18,(FIND("Position",Updates!D112)-(FIND("Account to clone: ",Updates!D112)+18)))))</f>
        <v>#VALUE!</v>
      </c>
      <c r="AE112" t="str">
        <f t="shared" si="28"/>
        <v/>
      </c>
      <c r="AF112" t="str">
        <f t="shared" si="29"/>
        <v>No</v>
      </c>
      <c r="AG112" t="e">
        <f>TRIM(CLEAN(MID(Updates!D112,FIND("Home Share (H:\ drive) required: ",Updates!D112)+33,(FIND("Group Share (S:\ drive) required: ",Updates!D112)-(FIND("Home Share (H:\ drive) required: ",Updates!D112)+33)))))</f>
        <v>#VALUE!</v>
      </c>
      <c r="AH112" t="str">
        <f t="shared" si="30"/>
        <v>No</v>
      </c>
      <c r="AI112" t="e">
        <f>TRIM(CLEAN(MID(Updates!D112,FIND("S Drive Path: ",Updates!D112)+14,(FIND("Position",Updates!D112)-(FIND("S Drive Path: ",Updates!D112)+14)))))</f>
        <v>#VALUE!</v>
      </c>
      <c r="AJ112" t="e">
        <f>("USR\"&amp;Updates!N112)</f>
        <v>#VALUE!</v>
      </c>
      <c r="AK112" t="e">
        <f>Updates!N112&amp;"$"</f>
        <v>#VALUE!</v>
      </c>
      <c r="AL112" s="11">
        <f t="shared" ca="1" si="31"/>
        <v>16</v>
      </c>
      <c r="AM112" s="6" t="str">
        <f ca="1">LOOKUP(AL112,AN2:AN21,AO2:AO21)</f>
        <v>DC4MDB06</v>
      </c>
    </row>
    <row r="113" spans="1:39" ht="12" customHeight="1">
      <c r="A113" s="13" t="e">
        <f>LOOKUP(99^99,--("0"&amp;MID(Updates!N113,MIN(SEARCH({0,1,2,3,4,5,6,7,8,9},Updates!N113&amp;"0123456789")),ROW($A$1:$A$10000))))</f>
        <v>#N/A</v>
      </c>
      <c r="B113" s="6" t="e">
        <f>TRIM(CLEAN(MID(Updates!D113,FIND("Network User Id: ",Updates!D113)+17,(FIND("E-MAIL ACCOUNTS",Updates!D113)-(FIND("Network User Id:",Updates!D113)+17)))))</f>
        <v>#VALUE!</v>
      </c>
      <c r="C113" s="6" t="e">
        <f>TRIM(CLEAN(MID(Updates!D113,FIND("Logon ID: ",Updates!D113)+10,(FIND("Password:",Updates!D113)-(FIND("Logon ID:",Updates!D113)+10)))))</f>
        <v>#VALUE!</v>
      </c>
      <c r="D113" t="e">
        <f>TRIM(CLEAN(MID(Updates!D113,FIND("Primary Address: ",Updates!D113)+17,(FIND("Secondary Address:",Updates!D113)-(FIND("Primary Address: ",Updates!D113)+17)))))</f>
        <v>#VALUE!</v>
      </c>
      <c r="E113" t="e">
        <f>TRIM(CLEAN(MID(Updates!D113,FIND("Secondary Address: ",Updates!D113)+19,(FIND("** PLEASE DO NOT REPLY TO THIS E-MAIL. ",Updates!D113)-(FIND("Secondary Address: ",Updates!D113)+19)))))</f>
        <v>#VALUE!</v>
      </c>
      <c r="F113" t="b">
        <f>IF(COUNT(SEARCH({"transpo.ottawa.on.ca","biblioottawalibrary.ca"},E113)),"@ottawa.ca")</f>
        <v>0</v>
      </c>
      <c r="G113" s="9" t="e">
        <f t="shared" si="16"/>
        <v>#VALUE!</v>
      </c>
      <c r="H113" t="e">
        <f>TRIM(CLEAN(MID(Updates!D113,FIND("E-mail Address: ",Updates!D113)+16,(FIND("The employee",Updates!D113)-(FIND("E-mail Address: ",Updates!D113)+16)))))</f>
        <v>#VALUE!</v>
      </c>
      <c r="I113" t="e">
        <f>TRIM(CLEAN(MID(Updates!D113,FIND("Account Password: ",Updates!D113)+18,(FIND("NETWORK ACCOUNTS",Updates!D113)-(FIND("Account Password:",Updates!D113)+18)))))</f>
        <v>#VALUE!</v>
      </c>
      <c r="J113" t="e">
        <f>TRIM(CLEAN(MID(Updates!D113,FIND("Password: ",Updates!D113)+10,(FIND("E-mail",Updates!D113)-(FIND("Password:",Updates!D113)+12)))))</f>
        <v>#VALUE!</v>
      </c>
      <c r="K113" t="e">
        <f>TRIM(CLEAN(MID(Updates!D113,FIND("Account to clone: ",Updates!D113)+18,(FIND("Position",Updates!D113)-(FIND("Account to clone: ",Updates!D113)+18)))))</f>
        <v>#VALUE!</v>
      </c>
      <c r="L113" t="e">
        <f>TRIM(CLEAN(MID(Updates!D113,FIND("Clone permissions of another account: ",Updates!D113)+38,(FIND("Email required:",Updates!D113)-(FIND("Clone permissions of another account: ",Updates!D113)+38)))))</f>
        <v>#VALUE!</v>
      </c>
      <c r="M113" t="e">
        <f t="shared" si="17"/>
        <v>#VALUE!</v>
      </c>
      <c r="N113" t="e">
        <f>TRIM(CLEAN(MID(Updates!D113,FIND("First Name: ",Updates!D113)+12,(FIND("Middle Name: ",Updates!D113)-(FIND("First Name: ",Updates!D113)+12)))))</f>
        <v>#VALUE!</v>
      </c>
      <c r="O113" t="e">
        <f>TRIM(CLEAN(MID(Updates!E113,FIND("Last Name: ",Updates!E113)+11,(FIND("Middle Initial:",Updates!E113)-(FIND("Last Name: ",Updates!E113)+11)))))</f>
        <v>#VALUE!</v>
      </c>
      <c r="P113" t="e">
        <f>TRIM(CLEAN(MID(Updates!D113,FIND("Middle Initial: ",Updates!D113)+16,(FIND("Department: ",Updates!D113)-(FIND("Middle Initial: ",Updates!D113)+16)))))</f>
        <v>#VALUE!</v>
      </c>
      <c r="Q113" t="e">
        <f t="shared" si="18"/>
        <v>#VALUE!</v>
      </c>
      <c r="R113" t="e">
        <f t="shared" si="19"/>
        <v>#VALUE!</v>
      </c>
      <c r="S113" t="e">
        <f t="shared" si="20"/>
        <v>#VALUE!</v>
      </c>
      <c r="T113" s="14" t="e">
        <f t="shared" si="21"/>
        <v>#VALUE!</v>
      </c>
      <c r="U113" t="e">
        <f t="shared" si="22"/>
        <v>#VALUE!</v>
      </c>
      <c r="V113" t="e">
        <f t="shared" si="23"/>
        <v>#VALUE!</v>
      </c>
      <c r="W113" s="8" t="e">
        <f>TRIM(CLEAN(MID(Updates!D113,FIND("Branch: ",Updates!D113)+8,(FIND("Division",Updates!D113)-(FIND("Branch: ",Updates!D113)+8)))))</f>
        <v>#VALUE!</v>
      </c>
      <c r="X113" s="8" t="e">
        <f>TRIM(CLEAN(MID(Updates!D113,FIND("Pooled Position: ",Updates!D113)+17,(FIND("Are the",Updates!D113)-(FIND("Pooled Position: ",Updates!D113)+17)))))</f>
        <v>#VALUE!</v>
      </c>
      <c r="Y113" t="e">
        <f>TRIM(CLEAN(MID(Updates!D113,FIND("Employee Name: ",Updates!D113)+15,(FIND("Job Title",Updates!D113)-(FIND("Employee Name: ",Updates!D113)+15)))))</f>
        <v>#VALUE!</v>
      </c>
      <c r="Z113" s="9" t="e">
        <f t="shared" si="24"/>
        <v>#VALUE!</v>
      </c>
      <c r="AA113" t="e">
        <f t="shared" si="25"/>
        <v>#VALUE!</v>
      </c>
      <c r="AB113" t="e">
        <f t="shared" si="26"/>
        <v>#VALUE!</v>
      </c>
      <c r="AC113" t="e">
        <f t="shared" si="27"/>
        <v>#VALUE!</v>
      </c>
      <c r="AD113" t="e">
        <f>TRIM(CLEAN(MID(Updates!D113,FIND("Account to clone: ",Updates!D113)+18,(FIND("Position",Updates!D113)-(FIND("Account to clone: ",Updates!D113)+18)))))</f>
        <v>#VALUE!</v>
      </c>
      <c r="AE113" t="str">
        <f t="shared" si="28"/>
        <v/>
      </c>
      <c r="AF113" t="str">
        <f t="shared" si="29"/>
        <v>No</v>
      </c>
      <c r="AG113" t="e">
        <f>TRIM(CLEAN(MID(Updates!D113,FIND("Home Share (H:\ drive) required: ",Updates!D113)+33,(FIND("Group Share (S:\ drive) required: ",Updates!D113)-(FIND("Home Share (H:\ drive) required: ",Updates!D113)+33)))))</f>
        <v>#VALUE!</v>
      </c>
      <c r="AH113" t="str">
        <f t="shared" si="30"/>
        <v>No</v>
      </c>
      <c r="AI113" t="e">
        <f>TRIM(CLEAN(MID(Updates!D113,FIND("S Drive Path: ",Updates!D113)+14,(FIND("Position",Updates!D113)-(FIND("S Drive Path: ",Updates!D113)+14)))))</f>
        <v>#VALUE!</v>
      </c>
      <c r="AJ113" t="e">
        <f>("USR\"&amp;Updates!N113)</f>
        <v>#VALUE!</v>
      </c>
      <c r="AK113" t="e">
        <f>Updates!N113&amp;"$"</f>
        <v>#VALUE!</v>
      </c>
      <c r="AL113" s="11">
        <f t="shared" ca="1" si="31"/>
        <v>7</v>
      </c>
      <c r="AM113" s="6" t="str">
        <f ca="1">LOOKUP(AL113,AN2:AN21,AO2:AO21)</f>
        <v>DC1MDB07</v>
      </c>
    </row>
    <row r="114" spans="1:39" ht="12" customHeight="1">
      <c r="A114" s="13" t="e">
        <f>LOOKUP(99^99,--("0"&amp;MID(Updates!N114,MIN(SEARCH({0,1,2,3,4,5,6,7,8,9},Updates!N114&amp;"0123456789")),ROW($A$1:$A$10000))))</f>
        <v>#N/A</v>
      </c>
      <c r="B114" s="6" t="e">
        <f>TRIM(CLEAN(MID(Updates!D114,FIND("Network User Id: ",Updates!D114)+17,(FIND("E-MAIL ACCOUNTS",Updates!D114)-(FIND("Network User Id:",Updates!D114)+17)))))</f>
        <v>#VALUE!</v>
      </c>
      <c r="C114" s="6" t="e">
        <f>TRIM(CLEAN(MID(Updates!D114,FIND("Logon ID: ",Updates!D114)+10,(FIND("Password:",Updates!D114)-(FIND("Logon ID:",Updates!D114)+10)))))</f>
        <v>#VALUE!</v>
      </c>
      <c r="D114" t="e">
        <f>TRIM(CLEAN(MID(Updates!D114,FIND("Primary Address: ",Updates!D114)+17,(FIND("Secondary Address:",Updates!D114)-(FIND("Primary Address: ",Updates!D114)+17)))))</f>
        <v>#VALUE!</v>
      </c>
      <c r="E114" t="e">
        <f>TRIM(CLEAN(MID(Updates!D114,FIND("Secondary Address: ",Updates!D114)+19,(FIND("** PLEASE DO NOT REPLY TO THIS E-MAIL. ",Updates!D114)-(FIND("Secondary Address: ",Updates!D114)+19)))))</f>
        <v>#VALUE!</v>
      </c>
      <c r="F114" t="b">
        <f>IF(COUNT(SEARCH({"transpo.ottawa.on.ca","biblioottawalibrary.ca"},E114)),"@ottawa.ca")</f>
        <v>0</v>
      </c>
      <c r="G114" s="9" t="e">
        <f t="shared" si="16"/>
        <v>#VALUE!</v>
      </c>
      <c r="H114" t="e">
        <f>TRIM(CLEAN(MID(Updates!D114,FIND("E-mail Address: ",Updates!D114)+16,(FIND("The employee",Updates!D114)-(FIND("E-mail Address: ",Updates!D114)+16)))))</f>
        <v>#VALUE!</v>
      </c>
      <c r="I114" t="e">
        <f>TRIM(CLEAN(MID(Updates!D114,FIND("Account Password: ",Updates!D114)+18,(FIND("NETWORK ACCOUNTS",Updates!D114)-(FIND("Account Password:",Updates!D114)+18)))))</f>
        <v>#VALUE!</v>
      </c>
      <c r="J114" t="e">
        <f>TRIM(CLEAN(MID(Updates!D114,FIND("Password: ",Updates!D114)+10,(FIND("E-mail",Updates!D114)-(FIND("Password:",Updates!D114)+12)))))</f>
        <v>#VALUE!</v>
      </c>
      <c r="K114" t="e">
        <f>TRIM(CLEAN(MID(Updates!D114,FIND("Account to clone: ",Updates!D114)+18,(FIND("Position",Updates!D114)-(FIND("Account to clone: ",Updates!D114)+18)))))</f>
        <v>#VALUE!</v>
      </c>
      <c r="L114" t="e">
        <f>TRIM(CLEAN(MID(Updates!D114,FIND("Clone permissions of another account: ",Updates!D114)+38,(FIND("Email required:",Updates!D114)-(FIND("Clone permissions of another account: ",Updates!D114)+38)))))</f>
        <v>#VALUE!</v>
      </c>
      <c r="M114" t="e">
        <f t="shared" si="17"/>
        <v>#VALUE!</v>
      </c>
      <c r="N114" t="e">
        <f>TRIM(CLEAN(MID(Updates!D114,FIND("First Name: ",Updates!D114)+12,(FIND("Middle Name: ",Updates!D114)-(FIND("First Name: ",Updates!D114)+12)))))</f>
        <v>#VALUE!</v>
      </c>
      <c r="O114" t="e">
        <f>TRIM(CLEAN(MID(Updates!E114,FIND("Last Name: ",Updates!E114)+11,(FIND("Middle Initial:",Updates!E114)-(FIND("Last Name: ",Updates!E114)+11)))))</f>
        <v>#VALUE!</v>
      </c>
      <c r="P114" t="e">
        <f>TRIM(CLEAN(MID(Updates!D114,FIND("Middle Initial: ",Updates!D114)+16,(FIND("Department: ",Updates!D114)-(FIND("Middle Initial: ",Updates!D114)+16)))))</f>
        <v>#VALUE!</v>
      </c>
      <c r="Q114" t="e">
        <f t="shared" si="18"/>
        <v>#VALUE!</v>
      </c>
      <c r="R114" t="e">
        <f t="shared" si="19"/>
        <v>#VALUE!</v>
      </c>
      <c r="S114" t="e">
        <f t="shared" si="20"/>
        <v>#VALUE!</v>
      </c>
      <c r="T114" s="14" t="e">
        <f t="shared" si="21"/>
        <v>#VALUE!</v>
      </c>
      <c r="U114" t="e">
        <f t="shared" si="22"/>
        <v>#VALUE!</v>
      </c>
      <c r="V114" t="e">
        <f t="shared" si="23"/>
        <v>#VALUE!</v>
      </c>
      <c r="W114" s="8" t="e">
        <f>TRIM(CLEAN(MID(Updates!D114,FIND("Branch: ",Updates!D114)+8,(FIND("Division",Updates!D114)-(FIND("Branch: ",Updates!D114)+8)))))</f>
        <v>#VALUE!</v>
      </c>
      <c r="X114" s="8" t="e">
        <f>TRIM(CLEAN(MID(Updates!D114,FIND("Pooled Position: ",Updates!D114)+17,(FIND("Are the",Updates!D114)-(FIND("Pooled Position: ",Updates!D114)+17)))))</f>
        <v>#VALUE!</v>
      </c>
      <c r="Y114" t="e">
        <f>TRIM(CLEAN(MID(Updates!D114,FIND("Employee Name: ",Updates!D114)+15,(FIND("Job Title",Updates!D114)-(FIND("Employee Name: ",Updates!D114)+15)))))</f>
        <v>#VALUE!</v>
      </c>
      <c r="Z114" s="9" t="e">
        <f t="shared" si="24"/>
        <v>#VALUE!</v>
      </c>
      <c r="AA114" t="e">
        <f t="shared" si="25"/>
        <v>#VALUE!</v>
      </c>
      <c r="AB114" t="e">
        <f t="shared" si="26"/>
        <v>#VALUE!</v>
      </c>
      <c r="AC114" t="e">
        <f t="shared" si="27"/>
        <v>#VALUE!</v>
      </c>
      <c r="AD114" t="e">
        <f>TRIM(CLEAN(MID(Updates!D114,FIND("Account to clone: ",Updates!D114)+18,(FIND("Position",Updates!D114)-(FIND("Account to clone: ",Updates!D114)+18)))))</f>
        <v>#VALUE!</v>
      </c>
      <c r="AE114" t="str">
        <f t="shared" si="28"/>
        <v/>
      </c>
      <c r="AF114" t="str">
        <f t="shared" si="29"/>
        <v>No</v>
      </c>
      <c r="AG114" t="e">
        <f>TRIM(CLEAN(MID(Updates!D114,FIND("Home Share (H:\ drive) required: ",Updates!D114)+33,(FIND("Group Share (S:\ drive) required: ",Updates!D114)-(FIND("Home Share (H:\ drive) required: ",Updates!D114)+33)))))</f>
        <v>#VALUE!</v>
      </c>
      <c r="AH114" t="str">
        <f t="shared" si="30"/>
        <v>No</v>
      </c>
      <c r="AI114" t="e">
        <f>TRIM(CLEAN(MID(Updates!D114,FIND("S Drive Path: ",Updates!D114)+14,(FIND("Position",Updates!D114)-(FIND("S Drive Path: ",Updates!D114)+14)))))</f>
        <v>#VALUE!</v>
      </c>
      <c r="AJ114" t="e">
        <f>("USR\"&amp;Updates!N114)</f>
        <v>#VALUE!</v>
      </c>
      <c r="AK114" t="e">
        <f>Updates!N114&amp;"$"</f>
        <v>#VALUE!</v>
      </c>
      <c r="AL114" s="11">
        <f t="shared" ca="1" si="31"/>
        <v>16</v>
      </c>
      <c r="AM114" s="6" t="str">
        <f ca="1">LOOKUP(AL114,AN2:AN21,AO2:AO21)</f>
        <v>DC4MDB06</v>
      </c>
    </row>
    <row r="115" spans="1:39" ht="12" customHeight="1">
      <c r="A115" s="13" t="e">
        <f>LOOKUP(99^99,--("0"&amp;MID(Updates!N115,MIN(SEARCH({0,1,2,3,4,5,6,7,8,9},Updates!N115&amp;"0123456789")),ROW($A$1:$A$10000))))</f>
        <v>#N/A</v>
      </c>
      <c r="B115" s="6" t="e">
        <f>TRIM(CLEAN(MID(Updates!D115,FIND("Network User Id: ",Updates!D115)+17,(FIND("E-MAIL ACCOUNTS",Updates!D115)-(FIND("Network User Id:",Updates!D115)+17)))))</f>
        <v>#VALUE!</v>
      </c>
      <c r="C115" s="6" t="e">
        <f>TRIM(CLEAN(MID(Updates!D115,FIND("Logon ID: ",Updates!D115)+10,(FIND("Password:",Updates!D115)-(FIND("Logon ID:",Updates!D115)+10)))))</f>
        <v>#VALUE!</v>
      </c>
      <c r="D115" t="e">
        <f>TRIM(CLEAN(MID(Updates!D115,FIND("Primary Address: ",Updates!D115)+17,(FIND("Secondary Address:",Updates!D115)-(FIND("Primary Address: ",Updates!D115)+17)))))</f>
        <v>#VALUE!</v>
      </c>
      <c r="E115" t="e">
        <f>TRIM(CLEAN(MID(Updates!D115,FIND("Secondary Address: ",Updates!D115)+19,(FIND("** PLEASE DO NOT REPLY TO THIS E-MAIL. ",Updates!D115)-(FIND("Secondary Address: ",Updates!D115)+19)))))</f>
        <v>#VALUE!</v>
      </c>
      <c r="F115" t="b">
        <f>IF(COUNT(SEARCH({"transpo.ottawa.on.ca","biblioottawalibrary.ca"},E115)),"@ottawa.ca")</f>
        <v>0</v>
      </c>
      <c r="G115" s="9" t="e">
        <f t="shared" si="16"/>
        <v>#VALUE!</v>
      </c>
      <c r="H115" t="e">
        <f>TRIM(CLEAN(MID(Updates!D115,FIND("E-mail Address: ",Updates!D115)+16,(FIND("The employee",Updates!D115)-(FIND("E-mail Address: ",Updates!D115)+16)))))</f>
        <v>#VALUE!</v>
      </c>
      <c r="I115" t="e">
        <f>TRIM(CLEAN(MID(Updates!D115,FIND("Account Password: ",Updates!D115)+18,(FIND("NETWORK ACCOUNTS",Updates!D115)-(FIND("Account Password:",Updates!D115)+18)))))</f>
        <v>#VALUE!</v>
      </c>
      <c r="J115" t="e">
        <f>TRIM(CLEAN(MID(Updates!D115,FIND("Password: ",Updates!D115)+10,(FIND("E-mail",Updates!D115)-(FIND("Password:",Updates!D115)+12)))))</f>
        <v>#VALUE!</v>
      </c>
      <c r="K115" t="e">
        <f>TRIM(CLEAN(MID(Updates!D115,FIND("Account to clone: ",Updates!D115)+18,(FIND("Position",Updates!D115)-(FIND("Account to clone: ",Updates!D115)+18)))))</f>
        <v>#VALUE!</v>
      </c>
      <c r="L115" t="e">
        <f>TRIM(CLEAN(MID(Updates!D115,FIND("Clone permissions of another account: ",Updates!D115)+38,(FIND("Email required:",Updates!D115)-(FIND("Clone permissions of another account: ",Updates!D115)+38)))))</f>
        <v>#VALUE!</v>
      </c>
      <c r="M115" t="e">
        <f t="shared" si="17"/>
        <v>#VALUE!</v>
      </c>
      <c r="N115" t="e">
        <f>TRIM(CLEAN(MID(Updates!D115,FIND("First Name: ",Updates!D115)+12,(FIND("Middle Name: ",Updates!D115)-(FIND("First Name: ",Updates!D115)+12)))))</f>
        <v>#VALUE!</v>
      </c>
      <c r="O115" t="e">
        <f>TRIM(CLEAN(MID(Updates!E115,FIND("Last Name: ",Updates!E115)+11,(FIND("Middle Initial:",Updates!E115)-(FIND("Last Name: ",Updates!E115)+11)))))</f>
        <v>#VALUE!</v>
      </c>
      <c r="P115" t="e">
        <f>TRIM(CLEAN(MID(Updates!D115,FIND("Middle Initial: ",Updates!D115)+16,(FIND("Department: ",Updates!D115)-(FIND("Middle Initial: ",Updates!D115)+16)))))</f>
        <v>#VALUE!</v>
      </c>
      <c r="Q115" t="e">
        <f t="shared" si="18"/>
        <v>#VALUE!</v>
      </c>
      <c r="R115" t="e">
        <f t="shared" si="19"/>
        <v>#VALUE!</v>
      </c>
      <c r="S115" t="e">
        <f t="shared" si="20"/>
        <v>#VALUE!</v>
      </c>
      <c r="T115" s="14" t="e">
        <f t="shared" si="21"/>
        <v>#VALUE!</v>
      </c>
      <c r="U115" t="e">
        <f t="shared" si="22"/>
        <v>#VALUE!</v>
      </c>
      <c r="V115" t="e">
        <f t="shared" si="23"/>
        <v>#VALUE!</v>
      </c>
      <c r="W115" s="8" t="e">
        <f>TRIM(CLEAN(MID(Updates!D115,FIND("Branch: ",Updates!D115)+8,(FIND("Division",Updates!D115)-(FIND("Branch: ",Updates!D115)+8)))))</f>
        <v>#VALUE!</v>
      </c>
      <c r="X115" s="8" t="e">
        <f>TRIM(CLEAN(MID(Updates!D115,FIND("Pooled Position: ",Updates!D115)+17,(FIND("Are the",Updates!D115)-(FIND("Pooled Position: ",Updates!D115)+17)))))</f>
        <v>#VALUE!</v>
      </c>
      <c r="Y115" t="e">
        <f>TRIM(CLEAN(MID(Updates!D115,FIND("Employee Name: ",Updates!D115)+15,(FIND("Job Title",Updates!D115)-(FIND("Employee Name: ",Updates!D115)+15)))))</f>
        <v>#VALUE!</v>
      </c>
      <c r="Z115" s="9" t="e">
        <f t="shared" si="24"/>
        <v>#VALUE!</v>
      </c>
      <c r="AA115" t="e">
        <f t="shared" si="25"/>
        <v>#VALUE!</v>
      </c>
      <c r="AB115" t="e">
        <f t="shared" si="26"/>
        <v>#VALUE!</v>
      </c>
      <c r="AC115" t="e">
        <f t="shared" si="27"/>
        <v>#VALUE!</v>
      </c>
      <c r="AD115" t="e">
        <f>TRIM(CLEAN(MID(Updates!D115,FIND("Account to clone: ",Updates!D115)+18,(FIND("Position",Updates!D115)-(FIND("Account to clone: ",Updates!D115)+18)))))</f>
        <v>#VALUE!</v>
      </c>
      <c r="AE115" t="str">
        <f t="shared" si="28"/>
        <v/>
      </c>
      <c r="AF115" t="str">
        <f t="shared" si="29"/>
        <v>No</v>
      </c>
      <c r="AG115" t="e">
        <f>TRIM(CLEAN(MID(Updates!D115,FIND("Home Share (H:\ drive) required: ",Updates!D115)+33,(FIND("Group Share (S:\ drive) required: ",Updates!D115)-(FIND("Home Share (H:\ drive) required: ",Updates!D115)+33)))))</f>
        <v>#VALUE!</v>
      </c>
      <c r="AH115" t="str">
        <f t="shared" si="30"/>
        <v>No</v>
      </c>
      <c r="AI115" t="e">
        <f>TRIM(CLEAN(MID(Updates!D115,FIND("S Drive Path: ",Updates!D115)+14,(FIND("Position",Updates!D115)-(FIND("S Drive Path: ",Updates!D115)+14)))))</f>
        <v>#VALUE!</v>
      </c>
      <c r="AJ115" t="e">
        <f>("USR\"&amp;Updates!N115)</f>
        <v>#VALUE!</v>
      </c>
      <c r="AK115" t="e">
        <f>Updates!N115&amp;"$"</f>
        <v>#VALUE!</v>
      </c>
      <c r="AL115" s="11">
        <f t="shared" ca="1" si="31"/>
        <v>4</v>
      </c>
      <c r="AM115" s="6" t="str">
        <f ca="1">LOOKUP(AL115,AN2:AN21,AO2:AO21)</f>
        <v>DC1MDB04</v>
      </c>
    </row>
    <row r="116" spans="1:39" ht="12" customHeight="1">
      <c r="A116" s="13" t="e">
        <f>LOOKUP(99^99,--("0"&amp;MID(Updates!N116,MIN(SEARCH({0,1,2,3,4,5,6,7,8,9},Updates!N116&amp;"0123456789")),ROW($A$1:$A$10000))))</f>
        <v>#N/A</v>
      </c>
      <c r="B116" s="6" t="e">
        <f>TRIM(CLEAN(MID(Updates!D116,FIND("Network User Id: ",Updates!D116)+17,(FIND("E-MAIL ACCOUNTS",Updates!D116)-(FIND("Network User Id:",Updates!D116)+17)))))</f>
        <v>#VALUE!</v>
      </c>
      <c r="C116" s="6" t="e">
        <f>TRIM(CLEAN(MID(Updates!D116,FIND("Logon ID: ",Updates!D116)+10,(FIND("Password:",Updates!D116)-(FIND("Logon ID:",Updates!D116)+10)))))</f>
        <v>#VALUE!</v>
      </c>
      <c r="D116" t="e">
        <f>TRIM(CLEAN(MID(Updates!D116,FIND("Primary Address: ",Updates!D116)+17,(FIND("Secondary Address:",Updates!D116)-(FIND("Primary Address: ",Updates!D116)+17)))))</f>
        <v>#VALUE!</v>
      </c>
      <c r="E116" t="e">
        <f>TRIM(CLEAN(MID(Updates!D116,FIND("Secondary Address: ",Updates!D116)+19,(FIND("** PLEASE DO NOT REPLY TO THIS E-MAIL. ",Updates!D116)-(FIND("Secondary Address: ",Updates!D116)+19)))))</f>
        <v>#VALUE!</v>
      </c>
      <c r="F116" t="b">
        <f>IF(COUNT(SEARCH({"transpo.ottawa.on.ca","biblioottawalibrary.ca"},E116)),"@ottawa.ca")</f>
        <v>0</v>
      </c>
      <c r="G116" s="9" t="e">
        <f t="shared" si="16"/>
        <v>#VALUE!</v>
      </c>
      <c r="H116" t="e">
        <f>TRIM(CLEAN(MID(Updates!D116,FIND("E-mail Address: ",Updates!D116)+16,(FIND("The employee",Updates!D116)-(FIND("E-mail Address: ",Updates!D116)+16)))))</f>
        <v>#VALUE!</v>
      </c>
      <c r="I116" t="e">
        <f>TRIM(CLEAN(MID(Updates!D116,FIND("Account Password: ",Updates!D116)+18,(FIND("NETWORK ACCOUNTS",Updates!D116)-(FIND("Account Password:",Updates!D116)+18)))))</f>
        <v>#VALUE!</v>
      </c>
      <c r="J116" t="e">
        <f>TRIM(CLEAN(MID(Updates!D116,FIND("Password: ",Updates!D116)+10,(FIND("E-mail",Updates!D116)-(FIND("Password:",Updates!D116)+12)))))</f>
        <v>#VALUE!</v>
      </c>
      <c r="K116" t="e">
        <f>TRIM(CLEAN(MID(Updates!D116,FIND("Account to clone: ",Updates!D116)+18,(FIND("Position",Updates!D116)-(FIND("Account to clone: ",Updates!D116)+18)))))</f>
        <v>#VALUE!</v>
      </c>
      <c r="L116" t="e">
        <f>TRIM(CLEAN(MID(Updates!D116,FIND("Clone permissions of another account: ",Updates!D116)+38,(FIND("Email required:",Updates!D116)-(FIND("Clone permissions of another account: ",Updates!D116)+38)))))</f>
        <v>#VALUE!</v>
      </c>
      <c r="M116" t="e">
        <f t="shared" si="17"/>
        <v>#VALUE!</v>
      </c>
      <c r="N116" t="e">
        <f>TRIM(CLEAN(MID(Updates!D116,FIND("First Name: ",Updates!D116)+12,(FIND("Middle Name: ",Updates!D116)-(FIND("First Name: ",Updates!D116)+12)))))</f>
        <v>#VALUE!</v>
      </c>
      <c r="O116" t="e">
        <f>TRIM(CLEAN(MID(Updates!E116,FIND("Last Name: ",Updates!E116)+11,(FIND("Middle Initial:",Updates!E116)-(FIND("Last Name: ",Updates!E116)+11)))))</f>
        <v>#VALUE!</v>
      </c>
      <c r="P116" t="e">
        <f>TRIM(CLEAN(MID(Updates!D116,FIND("Middle Initial: ",Updates!D116)+16,(FIND("Department: ",Updates!D116)-(FIND("Middle Initial: ",Updates!D116)+16)))))</f>
        <v>#VALUE!</v>
      </c>
      <c r="Q116" t="e">
        <f t="shared" si="18"/>
        <v>#VALUE!</v>
      </c>
      <c r="R116" t="e">
        <f t="shared" si="19"/>
        <v>#VALUE!</v>
      </c>
      <c r="S116" t="e">
        <f t="shared" si="20"/>
        <v>#VALUE!</v>
      </c>
      <c r="T116" s="14" t="e">
        <f t="shared" si="21"/>
        <v>#VALUE!</v>
      </c>
      <c r="U116" t="e">
        <f t="shared" si="22"/>
        <v>#VALUE!</v>
      </c>
      <c r="V116" t="e">
        <f t="shared" si="23"/>
        <v>#VALUE!</v>
      </c>
      <c r="W116" s="8" t="e">
        <f>TRIM(CLEAN(MID(Updates!D116,FIND("Branch: ",Updates!D116)+8,(FIND("Division",Updates!D116)-(FIND("Branch: ",Updates!D116)+8)))))</f>
        <v>#VALUE!</v>
      </c>
      <c r="X116" s="8" t="e">
        <f>TRIM(CLEAN(MID(Updates!D116,FIND("Pooled Position: ",Updates!D116)+17,(FIND("Are the",Updates!D116)-(FIND("Pooled Position: ",Updates!D116)+17)))))</f>
        <v>#VALUE!</v>
      </c>
      <c r="Y116" t="e">
        <f>TRIM(CLEAN(MID(Updates!D116,FIND("Employee Name: ",Updates!D116)+15,(FIND("Job Title",Updates!D116)-(FIND("Employee Name: ",Updates!D116)+15)))))</f>
        <v>#VALUE!</v>
      </c>
      <c r="Z116" s="9" t="e">
        <f t="shared" si="24"/>
        <v>#VALUE!</v>
      </c>
      <c r="AA116" t="e">
        <f t="shared" si="25"/>
        <v>#VALUE!</v>
      </c>
      <c r="AB116" t="e">
        <f t="shared" si="26"/>
        <v>#VALUE!</v>
      </c>
      <c r="AC116" t="e">
        <f t="shared" si="27"/>
        <v>#VALUE!</v>
      </c>
      <c r="AD116" t="e">
        <f>TRIM(CLEAN(MID(Updates!D116,FIND("Account to clone: ",Updates!D116)+18,(FIND("Position",Updates!D116)-(FIND("Account to clone: ",Updates!D116)+18)))))</f>
        <v>#VALUE!</v>
      </c>
      <c r="AE116" t="str">
        <f t="shared" si="28"/>
        <v/>
      </c>
      <c r="AF116" t="str">
        <f t="shared" si="29"/>
        <v>No</v>
      </c>
      <c r="AG116" t="e">
        <f>TRIM(CLEAN(MID(Updates!D116,FIND("Home Share (H:\ drive) required: ",Updates!D116)+33,(FIND("Group Share (S:\ drive) required: ",Updates!D116)-(FIND("Home Share (H:\ drive) required: ",Updates!D116)+33)))))</f>
        <v>#VALUE!</v>
      </c>
      <c r="AH116" t="str">
        <f t="shared" si="30"/>
        <v>No</v>
      </c>
      <c r="AI116" t="e">
        <f>TRIM(CLEAN(MID(Updates!D116,FIND("S Drive Path: ",Updates!D116)+14,(FIND("Position",Updates!D116)-(FIND("S Drive Path: ",Updates!D116)+14)))))</f>
        <v>#VALUE!</v>
      </c>
      <c r="AJ116" t="e">
        <f>("USR\"&amp;Updates!N116)</f>
        <v>#VALUE!</v>
      </c>
      <c r="AK116" t="e">
        <f>Updates!N116&amp;"$"</f>
        <v>#VALUE!</v>
      </c>
      <c r="AL116" s="11">
        <f t="shared" ca="1" si="31"/>
        <v>10</v>
      </c>
      <c r="AM116" s="6" t="str">
        <f ca="1">LOOKUP(AL116,AN2:AN21,AO2:AO21)</f>
        <v>DC1MDB10</v>
      </c>
    </row>
    <row r="117" spans="1:39" ht="12" customHeight="1">
      <c r="A117" s="13" t="e">
        <f>LOOKUP(99^99,--("0"&amp;MID(Updates!N117,MIN(SEARCH({0,1,2,3,4,5,6,7,8,9},Updates!N117&amp;"0123456789")),ROW($A$1:$A$10000))))</f>
        <v>#N/A</v>
      </c>
      <c r="B117" s="6" t="e">
        <f>TRIM(CLEAN(MID(Updates!D117,FIND("Network User Id: ",Updates!D117)+17,(FIND("E-MAIL ACCOUNTS",Updates!D117)-(FIND("Network User Id:",Updates!D117)+17)))))</f>
        <v>#VALUE!</v>
      </c>
      <c r="C117" s="6" t="e">
        <f>TRIM(CLEAN(MID(Updates!D117,FIND("Logon ID: ",Updates!D117)+10,(FIND("Password:",Updates!D117)-(FIND("Logon ID:",Updates!D117)+10)))))</f>
        <v>#VALUE!</v>
      </c>
      <c r="D117" t="e">
        <f>TRIM(CLEAN(MID(Updates!D117,FIND("Primary Address: ",Updates!D117)+17,(FIND("Secondary Address:",Updates!D117)-(FIND("Primary Address: ",Updates!D117)+17)))))</f>
        <v>#VALUE!</v>
      </c>
      <c r="E117" t="e">
        <f>TRIM(CLEAN(MID(Updates!D117,FIND("Secondary Address: ",Updates!D117)+19,(FIND("** PLEASE DO NOT REPLY TO THIS E-MAIL. ",Updates!D117)-(FIND("Secondary Address: ",Updates!D117)+19)))))</f>
        <v>#VALUE!</v>
      </c>
      <c r="F117" t="b">
        <f>IF(COUNT(SEARCH({"transpo.ottawa.on.ca","biblioottawalibrary.ca"},E117)),"@ottawa.ca")</f>
        <v>0</v>
      </c>
      <c r="G117" s="9" t="e">
        <f t="shared" si="16"/>
        <v>#VALUE!</v>
      </c>
      <c r="H117" t="e">
        <f>TRIM(CLEAN(MID(Updates!D117,FIND("E-mail Address: ",Updates!D117)+16,(FIND("The employee",Updates!D117)-(FIND("E-mail Address: ",Updates!D117)+16)))))</f>
        <v>#VALUE!</v>
      </c>
      <c r="I117" t="e">
        <f>TRIM(CLEAN(MID(Updates!D117,FIND("Account Password: ",Updates!D117)+18,(FIND("NETWORK ACCOUNTS",Updates!D117)-(FIND("Account Password:",Updates!D117)+18)))))</f>
        <v>#VALUE!</v>
      </c>
      <c r="J117" t="e">
        <f>TRIM(CLEAN(MID(Updates!D117,FIND("Password: ",Updates!D117)+10,(FIND("E-mail",Updates!D117)-(FIND("Password:",Updates!D117)+12)))))</f>
        <v>#VALUE!</v>
      </c>
      <c r="K117" t="e">
        <f>TRIM(CLEAN(MID(Updates!D117,FIND("Account to clone: ",Updates!D117)+18,(FIND("Position",Updates!D117)-(FIND("Account to clone: ",Updates!D117)+18)))))</f>
        <v>#VALUE!</v>
      </c>
      <c r="L117" t="e">
        <f>TRIM(CLEAN(MID(Updates!D117,FIND("Clone permissions of another account: ",Updates!D117)+38,(FIND("Email required:",Updates!D117)-(FIND("Clone permissions of another account: ",Updates!D117)+38)))))</f>
        <v>#VALUE!</v>
      </c>
      <c r="M117" t="e">
        <f t="shared" si="17"/>
        <v>#VALUE!</v>
      </c>
      <c r="N117" t="e">
        <f>TRIM(CLEAN(MID(Updates!D117,FIND("First Name: ",Updates!D117)+12,(FIND("Middle Name: ",Updates!D117)-(FIND("First Name: ",Updates!D117)+12)))))</f>
        <v>#VALUE!</v>
      </c>
      <c r="O117" t="e">
        <f>TRIM(CLEAN(MID(Updates!E117,FIND("Last Name: ",Updates!E117)+11,(FIND("Middle Initial:",Updates!E117)-(FIND("Last Name: ",Updates!E117)+11)))))</f>
        <v>#VALUE!</v>
      </c>
      <c r="P117" t="e">
        <f>TRIM(CLEAN(MID(Updates!D117,FIND("Middle Initial: ",Updates!D117)+16,(FIND("Department: ",Updates!D117)-(FIND("Middle Initial: ",Updates!D117)+16)))))</f>
        <v>#VALUE!</v>
      </c>
      <c r="Q117" t="e">
        <f t="shared" si="18"/>
        <v>#VALUE!</v>
      </c>
      <c r="R117" t="e">
        <f t="shared" si="19"/>
        <v>#VALUE!</v>
      </c>
      <c r="S117" t="e">
        <f t="shared" si="20"/>
        <v>#VALUE!</v>
      </c>
      <c r="T117" s="14" t="e">
        <f t="shared" si="21"/>
        <v>#VALUE!</v>
      </c>
      <c r="U117" t="e">
        <f t="shared" si="22"/>
        <v>#VALUE!</v>
      </c>
      <c r="V117" t="e">
        <f t="shared" si="23"/>
        <v>#VALUE!</v>
      </c>
      <c r="W117" s="8" t="e">
        <f>TRIM(CLEAN(MID(Updates!D117,FIND("Branch: ",Updates!D117)+8,(FIND("Division",Updates!D117)-(FIND("Branch: ",Updates!D117)+8)))))</f>
        <v>#VALUE!</v>
      </c>
      <c r="X117" s="8" t="e">
        <f>TRIM(CLEAN(MID(Updates!D117,FIND("Pooled Position: ",Updates!D117)+17,(FIND("Are the",Updates!D117)-(FIND("Pooled Position: ",Updates!D117)+17)))))</f>
        <v>#VALUE!</v>
      </c>
      <c r="Y117" t="e">
        <f>TRIM(CLEAN(MID(Updates!D117,FIND("Employee Name: ",Updates!D117)+15,(FIND("Job Title",Updates!D117)-(FIND("Employee Name: ",Updates!D117)+15)))))</f>
        <v>#VALUE!</v>
      </c>
      <c r="Z117" s="9" t="e">
        <f t="shared" si="24"/>
        <v>#VALUE!</v>
      </c>
      <c r="AA117" t="e">
        <f t="shared" si="25"/>
        <v>#VALUE!</v>
      </c>
      <c r="AB117" t="e">
        <f t="shared" si="26"/>
        <v>#VALUE!</v>
      </c>
      <c r="AC117" t="e">
        <f t="shared" si="27"/>
        <v>#VALUE!</v>
      </c>
      <c r="AD117" t="e">
        <f>TRIM(CLEAN(MID(Updates!D117,FIND("Account to clone: ",Updates!D117)+18,(FIND("Position",Updates!D117)-(FIND("Account to clone: ",Updates!D117)+18)))))</f>
        <v>#VALUE!</v>
      </c>
      <c r="AE117" t="str">
        <f t="shared" si="28"/>
        <v/>
      </c>
      <c r="AF117" t="str">
        <f t="shared" si="29"/>
        <v>No</v>
      </c>
      <c r="AG117" t="e">
        <f>TRIM(CLEAN(MID(Updates!D117,FIND("Home Share (H:\ drive) required: ",Updates!D117)+33,(FIND("Group Share (S:\ drive) required: ",Updates!D117)-(FIND("Home Share (H:\ drive) required: ",Updates!D117)+33)))))</f>
        <v>#VALUE!</v>
      </c>
      <c r="AH117" t="str">
        <f t="shared" si="30"/>
        <v>No</v>
      </c>
      <c r="AI117" t="e">
        <f>TRIM(CLEAN(MID(Updates!D117,FIND("S Drive Path: ",Updates!D117)+14,(FIND("Position",Updates!D117)-(FIND("S Drive Path: ",Updates!D117)+14)))))</f>
        <v>#VALUE!</v>
      </c>
      <c r="AJ117" t="e">
        <f>("USR\"&amp;Updates!N117)</f>
        <v>#VALUE!</v>
      </c>
      <c r="AK117" t="e">
        <f>Updates!N117&amp;"$"</f>
        <v>#VALUE!</v>
      </c>
      <c r="AL117" s="11">
        <f t="shared" ca="1" si="31"/>
        <v>12</v>
      </c>
      <c r="AM117" s="6" t="str">
        <f ca="1">LOOKUP(AL117,AN2:AN21,AO2:AO21)</f>
        <v>DC4MDB02</v>
      </c>
    </row>
    <row r="118" spans="1:39" ht="12" customHeight="1">
      <c r="A118" s="13" t="e">
        <f>LOOKUP(99^99,--("0"&amp;MID(Updates!N118,MIN(SEARCH({0,1,2,3,4,5,6,7,8,9},Updates!N118&amp;"0123456789")),ROW($A$1:$A$10000))))</f>
        <v>#N/A</v>
      </c>
      <c r="B118" s="6" t="e">
        <f>TRIM(CLEAN(MID(Updates!D118,FIND("Network User Id: ",Updates!D118)+17,(FIND("E-MAIL ACCOUNTS",Updates!D118)-(FIND("Network User Id:",Updates!D118)+17)))))</f>
        <v>#VALUE!</v>
      </c>
      <c r="C118" s="6" t="e">
        <f>TRIM(CLEAN(MID(Updates!D118,FIND("Logon ID: ",Updates!D118)+10,(FIND("Password:",Updates!D118)-(FIND("Logon ID:",Updates!D118)+10)))))</f>
        <v>#VALUE!</v>
      </c>
      <c r="D118" t="e">
        <f>TRIM(CLEAN(MID(Updates!D118,FIND("Primary Address: ",Updates!D118)+17,(FIND("Secondary Address:",Updates!D118)-(FIND("Primary Address: ",Updates!D118)+17)))))</f>
        <v>#VALUE!</v>
      </c>
      <c r="E118" t="e">
        <f>TRIM(CLEAN(MID(Updates!D118,FIND("Secondary Address: ",Updates!D118)+19,(FIND("** PLEASE DO NOT REPLY TO THIS E-MAIL. ",Updates!D118)-(FIND("Secondary Address: ",Updates!D118)+19)))))</f>
        <v>#VALUE!</v>
      </c>
      <c r="F118" t="b">
        <f>IF(COUNT(SEARCH({"transpo.ottawa.on.ca","biblioottawalibrary.ca"},E118)),"@ottawa.ca")</f>
        <v>0</v>
      </c>
      <c r="G118" s="9" t="e">
        <f t="shared" si="16"/>
        <v>#VALUE!</v>
      </c>
      <c r="H118" t="e">
        <f>TRIM(CLEAN(MID(Updates!D118,FIND("E-mail Address: ",Updates!D118)+16,(FIND("The employee",Updates!D118)-(FIND("E-mail Address: ",Updates!D118)+16)))))</f>
        <v>#VALUE!</v>
      </c>
      <c r="I118" t="e">
        <f>TRIM(CLEAN(MID(Updates!D118,FIND("Account Password: ",Updates!D118)+18,(FIND("NETWORK ACCOUNTS",Updates!D118)-(FIND("Account Password:",Updates!D118)+18)))))</f>
        <v>#VALUE!</v>
      </c>
      <c r="J118" t="e">
        <f>TRIM(CLEAN(MID(Updates!D118,FIND("Password: ",Updates!D118)+10,(FIND("E-mail",Updates!D118)-(FIND("Password:",Updates!D118)+12)))))</f>
        <v>#VALUE!</v>
      </c>
      <c r="K118" t="e">
        <f>TRIM(CLEAN(MID(Updates!D118,FIND("Account to clone: ",Updates!D118)+18,(FIND("Position",Updates!D118)-(FIND("Account to clone: ",Updates!D118)+18)))))</f>
        <v>#VALUE!</v>
      </c>
      <c r="L118" t="e">
        <f>TRIM(CLEAN(MID(Updates!D118,FIND("Clone permissions of another account: ",Updates!D118)+38,(FIND("Email required:",Updates!D118)-(FIND("Clone permissions of another account: ",Updates!D118)+38)))))</f>
        <v>#VALUE!</v>
      </c>
      <c r="M118" t="e">
        <f t="shared" si="17"/>
        <v>#VALUE!</v>
      </c>
      <c r="N118" t="e">
        <f>TRIM(CLEAN(MID(Updates!D118,FIND("First Name: ",Updates!D118)+12,(FIND("Middle Name: ",Updates!D118)-(FIND("First Name: ",Updates!D118)+12)))))</f>
        <v>#VALUE!</v>
      </c>
      <c r="O118" t="e">
        <f>TRIM(CLEAN(MID(Updates!E118,FIND("Last Name: ",Updates!E118)+11,(FIND("Middle Initial:",Updates!E118)-(FIND("Last Name: ",Updates!E118)+11)))))</f>
        <v>#VALUE!</v>
      </c>
      <c r="P118" t="e">
        <f>TRIM(CLEAN(MID(Updates!D118,FIND("Middle Initial: ",Updates!D118)+16,(FIND("Department: ",Updates!D118)-(FIND("Middle Initial: ",Updates!D118)+16)))))</f>
        <v>#VALUE!</v>
      </c>
      <c r="Q118" t="e">
        <f t="shared" si="18"/>
        <v>#VALUE!</v>
      </c>
      <c r="R118" t="e">
        <f t="shared" si="19"/>
        <v>#VALUE!</v>
      </c>
      <c r="S118" t="e">
        <f t="shared" si="20"/>
        <v>#VALUE!</v>
      </c>
      <c r="T118" s="14" t="e">
        <f t="shared" si="21"/>
        <v>#VALUE!</v>
      </c>
      <c r="U118" t="e">
        <f t="shared" si="22"/>
        <v>#VALUE!</v>
      </c>
      <c r="V118" t="e">
        <f t="shared" si="23"/>
        <v>#VALUE!</v>
      </c>
      <c r="W118" s="8" t="e">
        <f>TRIM(CLEAN(MID(Updates!D118,FIND("Branch: ",Updates!D118)+8,(FIND("Division",Updates!D118)-(FIND("Branch: ",Updates!D118)+8)))))</f>
        <v>#VALUE!</v>
      </c>
      <c r="X118" s="8" t="e">
        <f>TRIM(CLEAN(MID(Updates!D118,FIND("Pooled Position: ",Updates!D118)+17,(FIND("Are the",Updates!D118)-(FIND("Pooled Position: ",Updates!D118)+17)))))</f>
        <v>#VALUE!</v>
      </c>
      <c r="Y118" t="e">
        <f>TRIM(CLEAN(MID(Updates!D118,FIND("Employee Name: ",Updates!D118)+15,(FIND("Job Title",Updates!D118)-(FIND("Employee Name: ",Updates!D118)+15)))))</f>
        <v>#VALUE!</v>
      </c>
      <c r="Z118" s="9" t="e">
        <f t="shared" si="24"/>
        <v>#VALUE!</v>
      </c>
      <c r="AA118" t="e">
        <f t="shared" si="25"/>
        <v>#VALUE!</v>
      </c>
      <c r="AB118" t="e">
        <f t="shared" si="26"/>
        <v>#VALUE!</v>
      </c>
      <c r="AC118" t="e">
        <f t="shared" si="27"/>
        <v>#VALUE!</v>
      </c>
      <c r="AD118" t="e">
        <f>TRIM(CLEAN(MID(Updates!D118,FIND("Account to clone: ",Updates!D118)+18,(FIND("Position",Updates!D118)-(FIND("Account to clone: ",Updates!D118)+18)))))</f>
        <v>#VALUE!</v>
      </c>
      <c r="AE118" t="str">
        <f t="shared" si="28"/>
        <v/>
      </c>
      <c r="AF118" t="str">
        <f t="shared" si="29"/>
        <v>No</v>
      </c>
      <c r="AG118" t="e">
        <f>TRIM(CLEAN(MID(Updates!D118,FIND("Home Share (H:\ drive) required: ",Updates!D118)+33,(FIND("Group Share (S:\ drive) required: ",Updates!D118)-(FIND("Home Share (H:\ drive) required: ",Updates!D118)+33)))))</f>
        <v>#VALUE!</v>
      </c>
      <c r="AH118" t="str">
        <f t="shared" si="30"/>
        <v>No</v>
      </c>
      <c r="AI118" t="e">
        <f>TRIM(CLEAN(MID(Updates!D118,FIND("S Drive Path: ",Updates!D118)+14,(FIND("Position",Updates!D118)-(FIND("S Drive Path: ",Updates!D118)+14)))))</f>
        <v>#VALUE!</v>
      </c>
      <c r="AJ118" t="e">
        <f>("USR\"&amp;Updates!N118)</f>
        <v>#VALUE!</v>
      </c>
      <c r="AK118" t="e">
        <f>Updates!N118&amp;"$"</f>
        <v>#VALUE!</v>
      </c>
      <c r="AL118" s="11">
        <f t="shared" ca="1" si="31"/>
        <v>12</v>
      </c>
      <c r="AM118" s="6" t="str">
        <f ca="1">LOOKUP(AL118,AN2:AN21,AO2:AO21)</f>
        <v>DC4MDB02</v>
      </c>
    </row>
    <row r="119" spans="1:39" ht="12" customHeight="1">
      <c r="A119" s="13" t="e">
        <f>LOOKUP(99^99,--("0"&amp;MID(Updates!N119,MIN(SEARCH({0,1,2,3,4,5,6,7,8,9},Updates!N119&amp;"0123456789")),ROW($A$1:$A$10000))))</f>
        <v>#N/A</v>
      </c>
      <c r="B119" s="6" t="e">
        <f>TRIM(CLEAN(MID(Updates!D119,FIND("Network User Id: ",Updates!D119)+17,(FIND("E-MAIL ACCOUNTS",Updates!D119)-(FIND("Network User Id:",Updates!D119)+17)))))</f>
        <v>#VALUE!</v>
      </c>
      <c r="C119" s="6" t="e">
        <f>TRIM(CLEAN(MID(Updates!D119,FIND("Logon ID: ",Updates!D119)+10,(FIND("Password:",Updates!D119)-(FIND("Logon ID:",Updates!D119)+10)))))</f>
        <v>#VALUE!</v>
      </c>
      <c r="D119" t="e">
        <f>TRIM(CLEAN(MID(Updates!D119,FIND("Primary Address: ",Updates!D119)+17,(FIND("Secondary Address:",Updates!D119)-(FIND("Primary Address: ",Updates!D119)+17)))))</f>
        <v>#VALUE!</v>
      </c>
      <c r="E119" t="e">
        <f>TRIM(CLEAN(MID(Updates!D119,FIND("Secondary Address: ",Updates!D119)+19,(FIND("** PLEASE DO NOT REPLY TO THIS E-MAIL. ",Updates!D119)-(FIND("Secondary Address: ",Updates!D119)+19)))))</f>
        <v>#VALUE!</v>
      </c>
      <c r="F119" t="b">
        <f>IF(COUNT(SEARCH({"transpo.ottawa.on.ca","biblioottawalibrary.ca"},E119)),"@ottawa.ca")</f>
        <v>0</v>
      </c>
      <c r="G119" s="9" t="e">
        <f t="shared" si="16"/>
        <v>#VALUE!</v>
      </c>
      <c r="H119" t="e">
        <f>TRIM(CLEAN(MID(Updates!D119,FIND("E-mail Address: ",Updates!D119)+16,(FIND("The employee",Updates!D119)-(FIND("E-mail Address: ",Updates!D119)+16)))))</f>
        <v>#VALUE!</v>
      </c>
      <c r="I119" t="e">
        <f>TRIM(CLEAN(MID(Updates!D119,FIND("Account Password: ",Updates!D119)+18,(FIND("NETWORK ACCOUNTS",Updates!D119)-(FIND("Account Password:",Updates!D119)+18)))))</f>
        <v>#VALUE!</v>
      </c>
      <c r="J119" t="e">
        <f>TRIM(CLEAN(MID(Updates!D119,FIND("Password: ",Updates!D119)+10,(FIND("E-mail",Updates!D119)-(FIND("Password:",Updates!D119)+12)))))</f>
        <v>#VALUE!</v>
      </c>
      <c r="K119" t="e">
        <f>TRIM(CLEAN(MID(Updates!D119,FIND("Account to clone: ",Updates!D119)+18,(FIND("Position",Updates!D119)-(FIND("Account to clone: ",Updates!D119)+18)))))</f>
        <v>#VALUE!</v>
      </c>
      <c r="L119" t="e">
        <f>TRIM(CLEAN(MID(Updates!D119,FIND("Clone permissions of another account: ",Updates!D119)+38,(FIND("Email required:",Updates!D119)-(FIND("Clone permissions of another account: ",Updates!D119)+38)))))</f>
        <v>#VALUE!</v>
      </c>
      <c r="M119" t="e">
        <f t="shared" si="17"/>
        <v>#VALUE!</v>
      </c>
      <c r="N119" t="e">
        <f>TRIM(CLEAN(MID(Updates!D119,FIND("First Name: ",Updates!D119)+12,(FIND("Middle Name: ",Updates!D119)-(FIND("First Name: ",Updates!D119)+12)))))</f>
        <v>#VALUE!</v>
      </c>
      <c r="O119" t="e">
        <f>TRIM(CLEAN(MID(Updates!E119,FIND("Last Name: ",Updates!E119)+11,(FIND("Middle Initial:",Updates!E119)-(FIND("Last Name: ",Updates!E119)+11)))))</f>
        <v>#VALUE!</v>
      </c>
      <c r="P119" t="e">
        <f>TRIM(CLEAN(MID(Updates!D119,FIND("Middle Initial: ",Updates!D119)+16,(FIND("Department: ",Updates!D119)-(FIND("Middle Initial: ",Updates!D119)+16)))))</f>
        <v>#VALUE!</v>
      </c>
      <c r="Q119" t="e">
        <f t="shared" si="18"/>
        <v>#VALUE!</v>
      </c>
      <c r="R119" t="e">
        <f t="shared" si="19"/>
        <v>#VALUE!</v>
      </c>
      <c r="S119" t="e">
        <f t="shared" si="20"/>
        <v>#VALUE!</v>
      </c>
      <c r="T119" s="14" t="e">
        <f t="shared" si="21"/>
        <v>#VALUE!</v>
      </c>
      <c r="U119" t="e">
        <f t="shared" si="22"/>
        <v>#VALUE!</v>
      </c>
      <c r="V119" t="e">
        <f t="shared" si="23"/>
        <v>#VALUE!</v>
      </c>
      <c r="W119" s="8" t="e">
        <f>TRIM(CLEAN(MID(Updates!D119,FIND("Branch: ",Updates!D119)+8,(FIND("Division",Updates!D119)-(FIND("Branch: ",Updates!D119)+8)))))</f>
        <v>#VALUE!</v>
      </c>
      <c r="X119" s="8" t="e">
        <f>TRIM(CLEAN(MID(Updates!D119,FIND("Pooled Position: ",Updates!D119)+17,(FIND("Are the",Updates!D119)-(FIND("Pooled Position: ",Updates!D119)+17)))))</f>
        <v>#VALUE!</v>
      </c>
      <c r="Y119" t="e">
        <f>TRIM(CLEAN(MID(Updates!D119,FIND("Employee Name: ",Updates!D119)+15,(FIND("Job Title",Updates!D119)-(FIND("Employee Name: ",Updates!D119)+15)))))</f>
        <v>#VALUE!</v>
      </c>
      <c r="Z119" s="9" t="e">
        <f t="shared" si="24"/>
        <v>#VALUE!</v>
      </c>
      <c r="AA119" t="e">
        <f t="shared" si="25"/>
        <v>#VALUE!</v>
      </c>
      <c r="AB119" t="e">
        <f t="shared" si="26"/>
        <v>#VALUE!</v>
      </c>
      <c r="AC119" t="e">
        <f t="shared" si="27"/>
        <v>#VALUE!</v>
      </c>
      <c r="AD119" t="e">
        <f>TRIM(CLEAN(MID(Updates!D119,FIND("Account to clone: ",Updates!D119)+18,(FIND("Position",Updates!D119)-(FIND("Account to clone: ",Updates!D119)+18)))))</f>
        <v>#VALUE!</v>
      </c>
      <c r="AE119" t="str">
        <f t="shared" si="28"/>
        <v/>
      </c>
      <c r="AF119" t="str">
        <f t="shared" si="29"/>
        <v>No</v>
      </c>
      <c r="AG119" t="e">
        <f>TRIM(CLEAN(MID(Updates!D119,FIND("Home Share (H:\ drive) required: ",Updates!D119)+33,(FIND("Group Share (S:\ drive) required: ",Updates!D119)-(FIND("Home Share (H:\ drive) required: ",Updates!D119)+33)))))</f>
        <v>#VALUE!</v>
      </c>
      <c r="AH119" t="str">
        <f t="shared" si="30"/>
        <v>No</v>
      </c>
      <c r="AI119" t="e">
        <f>TRIM(CLEAN(MID(Updates!D119,FIND("S Drive Path: ",Updates!D119)+14,(FIND("Position",Updates!D119)-(FIND("S Drive Path: ",Updates!D119)+14)))))</f>
        <v>#VALUE!</v>
      </c>
      <c r="AJ119" t="e">
        <f>("USR\"&amp;Updates!N119)</f>
        <v>#VALUE!</v>
      </c>
      <c r="AK119" t="e">
        <f>Updates!N119&amp;"$"</f>
        <v>#VALUE!</v>
      </c>
      <c r="AL119" s="11">
        <f t="shared" ca="1" si="31"/>
        <v>6</v>
      </c>
      <c r="AM119" s="6" t="str">
        <f ca="1">LOOKUP(AL119,AN2:AN21,AO2:AO21)</f>
        <v>DC1MDB06</v>
      </c>
    </row>
    <row r="120" spans="1:39" ht="12" customHeight="1">
      <c r="A120" s="13" t="e">
        <f>LOOKUP(99^99,--("0"&amp;MID(Updates!N120,MIN(SEARCH({0,1,2,3,4,5,6,7,8,9},Updates!N120&amp;"0123456789")),ROW($A$1:$A$10000))))</f>
        <v>#N/A</v>
      </c>
      <c r="B120" s="6" t="e">
        <f>TRIM(CLEAN(MID(Updates!D120,FIND("Network User Id: ",Updates!D120)+17,(FIND("E-MAIL ACCOUNTS",Updates!D120)-(FIND("Network User Id:",Updates!D120)+17)))))</f>
        <v>#VALUE!</v>
      </c>
      <c r="C120" s="6" t="e">
        <f>TRIM(CLEAN(MID(Updates!D120,FIND("Logon ID: ",Updates!D120)+10,(FIND("Password:",Updates!D120)-(FIND("Logon ID:",Updates!D120)+10)))))</f>
        <v>#VALUE!</v>
      </c>
      <c r="D120" t="e">
        <f>TRIM(CLEAN(MID(Updates!D120,FIND("Primary Address: ",Updates!D120)+17,(FIND("Secondary Address:",Updates!D120)-(FIND("Primary Address: ",Updates!D120)+17)))))</f>
        <v>#VALUE!</v>
      </c>
      <c r="E120" t="e">
        <f>TRIM(CLEAN(MID(Updates!D120,FIND("Secondary Address: ",Updates!D120)+19,(FIND("** PLEASE DO NOT REPLY TO THIS E-MAIL. ",Updates!D120)-(FIND("Secondary Address: ",Updates!D120)+19)))))</f>
        <v>#VALUE!</v>
      </c>
      <c r="F120" t="b">
        <f>IF(COUNT(SEARCH({"transpo.ottawa.on.ca","biblioottawalibrary.ca"},E120)),"@ottawa.ca")</f>
        <v>0</v>
      </c>
      <c r="G120" s="9" t="e">
        <f t="shared" si="16"/>
        <v>#VALUE!</v>
      </c>
      <c r="H120" t="e">
        <f>TRIM(CLEAN(MID(Updates!D120,FIND("E-mail Address: ",Updates!D120)+16,(FIND("The employee",Updates!D120)-(FIND("E-mail Address: ",Updates!D120)+16)))))</f>
        <v>#VALUE!</v>
      </c>
      <c r="I120" t="e">
        <f>TRIM(CLEAN(MID(Updates!D120,FIND("Account Password: ",Updates!D120)+18,(FIND("NETWORK ACCOUNTS",Updates!D120)-(FIND("Account Password:",Updates!D120)+18)))))</f>
        <v>#VALUE!</v>
      </c>
      <c r="J120" t="e">
        <f>TRIM(CLEAN(MID(Updates!D120,FIND("Password: ",Updates!D120)+10,(FIND("E-mail",Updates!D120)-(FIND("Password:",Updates!D120)+12)))))</f>
        <v>#VALUE!</v>
      </c>
      <c r="K120" t="e">
        <f>TRIM(CLEAN(MID(Updates!D120,FIND("Account to clone: ",Updates!D120)+18,(FIND("Position",Updates!D120)-(FIND("Account to clone: ",Updates!D120)+18)))))</f>
        <v>#VALUE!</v>
      </c>
      <c r="L120" t="e">
        <f>TRIM(CLEAN(MID(Updates!D120,FIND("Clone permissions of another account: ",Updates!D120)+38,(FIND("Email required:",Updates!D120)-(FIND("Clone permissions of another account: ",Updates!D120)+38)))))</f>
        <v>#VALUE!</v>
      </c>
      <c r="M120" t="e">
        <f t="shared" si="17"/>
        <v>#VALUE!</v>
      </c>
      <c r="N120" t="e">
        <f>TRIM(CLEAN(MID(Updates!D120,FIND("First Name: ",Updates!D120)+12,(FIND("Middle Name: ",Updates!D120)-(FIND("First Name: ",Updates!D120)+12)))))</f>
        <v>#VALUE!</v>
      </c>
      <c r="O120" t="e">
        <f>TRIM(CLEAN(MID(Updates!E120,FIND("Last Name: ",Updates!E120)+11,(FIND("Middle Initial:",Updates!E120)-(FIND("Last Name: ",Updates!E120)+11)))))</f>
        <v>#VALUE!</v>
      </c>
      <c r="P120" t="e">
        <f>TRIM(CLEAN(MID(Updates!D120,FIND("Middle Initial: ",Updates!D120)+16,(FIND("Department: ",Updates!D120)-(FIND("Middle Initial: ",Updates!D120)+16)))))</f>
        <v>#VALUE!</v>
      </c>
      <c r="Q120" t="e">
        <f t="shared" si="18"/>
        <v>#VALUE!</v>
      </c>
      <c r="R120" t="e">
        <f t="shared" si="19"/>
        <v>#VALUE!</v>
      </c>
      <c r="S120" t="e">
        <f t="shared" si="20"/>
        <v>#VALUE!</v>
      </c>
      <c r="T120" s="14" t="e">
        <f t="shared" si="21"/>
        <v>#VALUE!</v>
      </c>
      <c r="U120" t="e">
        <f t="shared" si="22"/>
        <v>#VALUE!</v>
      </c>
      <c r="V120" t="e">
        <f t="shared" si="23"/>
        <v>#VALUE!</v>
      </c>
      <c r="W120" s="8" t="e">
        <f>TRIM(CLEAN(MID(Updates!D120,FIND("Branch: ",Updates!D120)+8,(FIND("Division",Updates!D120)-(FIND("Branch: ",Updates!D120)+8)))))</f>
        <v>#VALUE!</v>
      </c>
      <c r="X120" s="8" t="e">
        <f>TRIM(CLEAN(MID(Updates!D120,FIND("Pooled Position: ",Updates!D120)+17,(FIND("Are the",Updates!D120)-(FIND("Pooled Position: ",Updates!D120)+17)))))</f>
        <v>#VALUE!</v>
      </c>
      <c r="Y120" t="e">
        <f>TRIM(CLEAN(MID(Updates!D120,FIND("Employee Name: ",Updates!D120)+15,(FIND("Job Title",Updates!D120)-(FIND("Employee Name: ",Updates!D120)+15)))))</f>
        <v>#VALUE!</v>
      </c>
      <c r="Z120" s="9" t="e">
        <f t="shared" si="24"/>
        <v>#VALUE!</v>
      </c>
      <c r="AA120" t="e">
        <f t="shared" si="25"/>
        <v>#VALUE!</v>
      </c>
      <c r="AB120" t="e">
        <f t="shared" si="26"/>
        <v>#VALUE!</v>
      </c>
      <c r="AC120" t="e">
        <f t="shared" si="27"/>
        <v>#VALUE!</v>
      </c>
      <c r="AD120" t="e">
        <f>TRIM(CLEAN(MID(Updates!D120,FIND("Account to clone: ",Updates!D120)+18,(FIND("Position",Updates!D120)-(FIND("Account to clone: ",Updates!D120)+18)))))</f>
        <v>#VALUE!</v>
      </c>
      <c r="AE120" t="str">
        <f t="shared" si="28"/>
        <v/>
      </c>
      <c r="AF120" t="str">
        <f t="shared" si="29"/>
        <v>No</v>
      </c>
      <c r="AG120" t="e">
        <f>TRIM(CLEAN(MID(Updates!D120,FIND("Home Share (H:\ drive) required: ",Updates!D120)+33,(FIND("Group Share (S:\ drive) required: ",Updates!D120)-(FIND("Home Share (H:\ drive) required: ",Updates!D120)+33)))))</f>
        <v>#VALUE!</v>
      </c>
      <c r="AH120" t="str">
        <f t="shared" si="30"/>
        <v>No</v>
      </c>
      <c r="AI120" t="e">
        <f>TRIM(CLEAN(MID(Updates!D120,FIND("S Drive Path: ",Updates!D120)+14,(FIND("Position",Updates!D120)-(FIND("S Drive Path: ",Updates!D120)+14)))))</f>
        <v>#VALUE!</v>
      </c>
      <c r="AJ120" t="e">
        <f>("USR\"&amp;Updates!N120)</f>
        <v>#VALUE!</v>
      </c>
      <c r="AK120" t="e">
        <f>Updates!N120&amp;"$"</f>
        <v>#VALUE!</v>
      </c>
      <c r="AL120" s="11">
        <f t="shared" ca="1" si="31"/>
        <v>15</v>
      </c>
      <c r="AM120" s="6" t="str">
        <f ca="1">LOOKUP(AL120,AN2:AN21,AO2:AO21)</f>
        <v>DC4MDB05</v>
      </c>
    </row>
    <row r="121" spans="1:39" ht="12" customHeight="1">
      <c r="A121" s="13" t="e">
        <f>LOOKUP(99^99,--("0"&amp;MID(Updates!N121,MIN(SEARCH({0,1,2,3,4,5,6,7,8,9},Updates!N121&amp;"0123456789")),ROW($A$1:$A$10000))))</f>
        <v>#N/A</v>
      </c>
      <c r="B121" s="6" t="e">
        <f>TRIM(CLEAN(MID(Updates!D121,FIND("Network User Id: ",Updates!D121)+17,(FIND("E-MAIL ACCOUNTS",Updates!D121)-(FIND("Network User Id:",Updates!D121)+17)))))</f>
        <v>#VALUE!</v>
      </c>
      <c r="C121" s="6" t="e">
        <f>TRIM(CLEAN(MID(Updates!D121,FIND("Logon ID: ",Updates!D121)+10,(FIND("Password:",Updates!D121)-(FIND("Logon ID:",Updates!D121)+10)))))</f>
        <v>#VALUE!</v>
      </c>
      <c r="D121" t="e">
        <f>TRIM(CLEAN(MID(Updates!D121,FIND("Primary Address: ",Updates!D121)+17,(FIND("Secondary Address:",Updates!D121)-(FIND("Primary Address: ",Updates!D121)+17)))))</f>
        <v>#VALUE!</v>
      </c>
      <c r="E121" t="e">
        <f>TRIM(CLEAN(MID(Updates!D121,FIND("Secondary Address: ",Updates!D121)+19,(FIND("** PLEASE DO NOT REPLY TO THIS E-MAIL. ",Updates!D121)-(FIND("Secondary Address: ",Updates!D121)+19)))))</f>
        <v>#VALUE!</v>
      </c>
      <c r="F121" t="b">
        <f>IF(COUNT(SEARCH({"transpo.ottawa.on.ca","biblioottawalibrary.ca"},E121)),"@ottawa.ca")</f>
        <v>0</v>
      </c>
      <c r="G121" s="9" t="e">
        <f t="shared" si="16"/>
        <v>#VALUE!</v>
      </c>
      <c r="H121" t="e">
        <f>TRIM(CLEAN(MID(Updates!D121,FIND("E-mail Address: ",Updates!D121)+16,(FIND("The employee",Updates!D121)-(FIND("E-mail Address: ",Updates!D121)+16)))))</f>
        <v>#VALUE!</v>
      </c>
      <c r="I121" t="e">
        <f>TRIM(CLEAN(MID(Updates!D121,FIND("Account Password: ",Updates!D121)+18,(FIND("NETWORK ACCOUNTS",Updates!D121)-(FIND("Account Password:",Updates!D121)+18)))))</f>
        <v>#VALUE!</v>
      </c>
      <c r="J121" t="e">
        <f>TRIM(CLEAN(MID(Updates!D121,FIND("Password: ",Updates!D121)+10,(FIND("E-mail",Updates!D121)-(FIND("Password:",Updates!D121)+12)))))</f>
        <v>#VALUE!</v>
      </c>
      <c r="K121" t="e">
        <f>TRIM(CLEAN(MID(Updates!D121,FIND("Account to clone: ",Updates!D121)+18,(FIND("Position",Updates!D121)-(FIND("Account to clone: ",Updates!D121)+18)))))</f>
        <v>#VALUE!</v>
      </c>
      <c r="L121" t="e">
        <f>TRIM(CLEAN(MID(Updates!D121,FIND("Clone permissions of another account: ",Updates!D121)+38,(FIND("Email required:",Updates!D121)-(FIND("Clone permissions of another account: ",Updates!D121)+38)))))</f>
        <v>#VALUE!</v>
      </c>
      <c r="M121" t="e">
        <f t="shared" si="17"/>
        <v>#VALUE!</v>
      </c>
      <c r="N121" t="e">
        <f>TRIM(CLEAN(MID(Updates!D121,FIND("First Name: ",Updates!D121)+12,(FIND("Middle Name: ",Updates!D121)-(FIND("First Name: ",Updates!D121)+12)))))</f>
        <v>#VALUE!</v>
      </c>
      <c r="O121" t="e">
        <f>TRIM(CLEAN(MID(Updates!E121,FIND("Last Name: ",Updates!E121)+11,(FIND("Middle Initial:",Updates!E121)-(FIND("Last Name: ",Updates!E121)+11)))))</f>
        <v>#VALUE!</v>
      </c>
      <c r="P121" t="e">
        <f>TRIM(CLEAN(MID(Updates!D121,FIND("Middle Initial: ",Updates!D121)+16,(FIND("Department: ",Updates!D121)-(FIND("Middle Initial: ",Updates!D121)+16)))))</f>
        <v>#VALUE!</v>
      </c>
      <c r="Q121" t="e">
        <f t="shared" si="18"/>
        <v>#VALUE!</v>
      </c>
      <c r="R121" t="e">
        <f t="shared" si="19"/>
        <v>#VALUE!</v>
      </c>
      <c r="S121" t="e">
        <f t="shared" si="20"/>
        <v>#VALUE!</v>
      </c>
      <c r="T121" s="14" t="e">
        <f t="shared" si="21"/>
        <v>#VALUE!</v>
      </c>
      <c r="U121" t="e">
        <f t="shared" si="22"/>
        <v>#VALUE!</v>
      </c>
      <c r="V121" t="e">
        <f t="shared" si="23"/>
        <v>#VALUE!</v>
      </c>
      <c r="W121" s="8" t="e">
        <f>TRIM(CLEAN(MID(Updates!D121,FIND("Branch: ",Updates!D121)+8,(FIND("Division",Updates!D121)-(FIND("Branch: ",Updates!D121)+8)))))</f>
        <v>#VALUE!</v>
      </c>
      <c r="X121" s="8" t="e">
        <f>TRIM(CLEAN(MID(Updates!D121,FIND("Pooled Position: ",Updates!D121)+17,(FIND("Are the",Updates!D121)-(FIND("Pooled Position: ",Updates!D121)+17)))))</f>
        <v>#VALUE!</v>
      </c>
      <c r="Y121" t="e">
        <f>TRIM(CLEAN(MID(Updates!D121,FIND("Employee Name: ",Updates!D121)+15,(FIND("Job Title",Updates!D121)-(FIND("Employee Name: ",Updates!D121)+15)))))</f>
        <v>#VALUE!</v>
      </c>
      <c r="Z121" s="9" t="e">
        <f t="shared" si="24"/>
        <v>#VALUE!</v>
      </c>
      <c r="AA121" t="e">
        <f t="shared" si="25"/>
        <v>#VALUE!</v>
      </c>
      <c r="AB121" t="e">
        <f t="shared" si="26"/>
        <v>#VALUE!</v>
      </c>
      <c r="AC121" t="e">
        <f t="shared" si="27"/>
        <v>#VALUE!</v>
      </c>
      <c r="AD121" t="e">
        <f>TRIM(CLEAN(MID(Updates!D121,FIND("Account to clone: ",Updates!D121)+18,(FIND("Position",Updates!D121)-(FIND("Account to clone: ",Updates!D121)+18)))))</f>
        <v>#VALUE!</v>
      </c>
      <c r="AE121" t="str">
        <f t="shared" si="28"/>
        <v/>
      </c>
      <c r="AF121" t="str">
        <f t="shared" si="29"/>
        <v>No</v>
      </c>
      <c r="AG121" t="e">
        <f>TRIM(CLEAN(MID(Updates!D121,FIND("Home Share (H:\ drive) required: ",Updates!D121)+33,(FIND("Group Share (S:\ drive) required: ",Updates!D121)-(FIND("Home Share (H:\ drive) required: ",Updates!D121)+33)))))</f>
        <v>#VALUE!</v>
      </c>
      <c r="AH121" t="str">
        <f t="shared" si="30"/>
        <v>No</v>
      </c>
      <c r="AI121" t="e">
        <f>TRIM(CLEAN(MID(Updates!D121,FIND("S Drive Path: ",Updates!D121)+14,(FIND("Position",Updates!D121)-(FIND("S Drive Path: ",Updates!D121)+14)))))</f>
        <v>#VALUE!</v>
      </c>
      <c r="AJ121" t="e">
        <f>("USR\"&amp;Updates!N121)</f>
        <v>#VALUE!</v>
      </c>
      <c r="AK121" t="e">
        <f>Updates!N121&amp;"$"</f>
        <v>#VALUE!</v>
      </c>
      <c r="AL121" s="11">
        <f t="shared" ca="1" si="31"/>
        <v>7</v>
      </c>
      <c r="AM121" s="6" t="str">
        <f ca="1">LOOKUP(AL121,AN2:AN21,AO2:AO21)</f>
        <v>DC1MDB07</v>
      </c>
    </row>
    <row r="122" spans="1:39" ht="12" customHeight="1">
      <c r="A122" s="13" t="e">
        <f>LOOKUP(99^99,--("0"&amp;MID(Updates!N122,MIN(SEARCH({0,1,2,3,4,5,6,7,8,9},Updates!N122&amp;"0123456789")),ROW($A$1:$A$10000))))</f>
        <v>#N/A</v>
      </c>
      <c r="B122" s="6" t="e">
        <f>TRIM(CLEAN(MID(Updates!D122,FIND("Network User Id: ",Updates!D122)+17,(FIND("E-MAIL ACCOUNTS",Updates!D122)-(FIND("Network User Id:",Updates!D122)+17)))))</f>
        <v>#VALUE!</v>
      </c>
      <c r="C122" s="6" t="e">
        <f>TRIM(CLEAN(MID(Updates!D122,FIND("Logon ID: ",Updates!D122)+10,(FIND("Password:",Updates!D122)-(FIND("Logon ID:",Updates!D122)+10)))))</f>
        <v>#VALUE!</v>
      </c>
      <c r="D122" t="e">
        <f>TRIM(CLEAN(MID(Updates!D122,FIND("Primary Address: ",Updates!D122)+17,(FIND("Secondary Address:",Updates!D122)-(FIND("Primary Address: ",Updates!D122)+17)))))</f>
        <v>#VALUE!</v>
      </c>
      <c r="E122" t="e">
        <f>TRIM(CLEAN(MID(Updates!D122,FIND("Secondary Address: ",Updates!D122)+19,(FIND("** PLEASE DO NOT REPLY TO THIS E-MAIL. ",Updates!D122)-(FIND("Secondary Address: ",Updates!D122)+19)))))</f>
        <v>#VALUE!</v>
      </c>
      <c r="F122" t="b">
        <f>IF(COUNT(SEARCH({"transpo.ottawa.on.ca","biblioottawalibrary.ca"},E122)),"@ottawa.ca")</f>
        <v>0</v>
      </c>
      <c r="G122" s="9" t="e">
        <f t="shared" si="16"/>
        <v>#VALUE!</v>
      </c>
      <c r="H122" t="e">
        <f>TRIM(CLEAN(MID(Updates!D122,FIND("E-mail Address: ",Updates!D122)+16,(FIND("The employee",Updates!D122)-(FIND("E-mail Address: ",Updates!D122)+16)))))</f>
        <v>#VALUE!</v>
      </c>
      <c r="I122" t="e">
        <f>TRIM(CLEAN(MID(Updates!D122,FIND("Account Password: ",Updates!D122)+18,(FIND("NETWORK ACCOUNTS",Updates!D122)-(FIND("Account Password:",Updates!D122)+18)))))</f>
        <v>#VALUE!</v>
      </c>
      <c r="J122" t="e">
        <f>TRIM(CLEAN(MID(Updates!D122,FIND("Password: ",Updates!D122)+10,(FIND("E-mail",Updates!D122)-(FIND("Password:",Updates!D122)+12)))))</f>
        <v>#VALUE!</v>
      </c>
      <c r="K122" t="e">
        <f>TRIM(CLEAN(MID(Updates!D122,FIND("Account to clone: ",Updates!D122)+18,(FIND("Position",Updates!D122)-(FIND("Account to clone: ",Updates!D122)+18)))))</f>
        <v>#VALUE!</v>
      </c>
      <c r="L122" t="e">
        <f>TRIM(CLEAN(MID(Updates!D122,FIND("Clone permissions of another account: ",Updates!D122)+38,(FIND("Email required:",Updates!D122)-(FIND("Clone permissions of another account: ",Updates!D122)+38)))))</f>
        <v>#VALUE!</v>
      </c>
      <c r="M122" t="e">
        <f t="shared" si="17"/>
        <v>#VALUE!</v>
      </c>
      <c r="N122" t="e">
        <f>TRIM(CLEAN(MID(Updates!D122,FIND("First Name: ",Updates!D122)+12,(FIND("Middle Name: ",Updates!D122)-(FIND("First Name: ",Updates!D122)+12)))))</f>
        <v>#VALUE!</v>
      </c>
      <c r="O122" t="e">
        <f>TRIM(CLEAN(MID(Updates!E122,FIND("Last Name: ",Updates!E122)+11,(FIND("Middle Initial:",Updates!E122)-(FIND("Last Name: ",Updates!E122)+11)))))</f>
        <v>#VALUE!</v>
      </c>
      <c r="P122" t="e">
        <f>TRIM(CLEAN(MID(Updates!D122,FIND("Middle Initial: ",Updates!D122)+16,(FIND("Department: ",Updates!D122)-(FIND("Middle Initial: ",Updates!D122)+16)))))</f>
        <v>#VALUE!</v>
      </c>
      <c r="Q122" t="e">
        <f t="shared" si="18"/>
        <v>#VALUE!</v>
      </c>
      <c r="R122" t="e">
        <f t="shared" si="19"/>
        <v>#VALUE!</v>
      </c>
      <c r="S122" t="e">
        <f t="shared" si="20"/>
        <v>#VALUE!</v>
      </c>
      <c r="T122" s="14" t="e">
        <f t="shared" si="21"/>
        <v>#VALUE!</v>
      </c>
      <c r="U122" t="e">
        <f t="shared" si="22"/>
        <v>#VALUE!</v>
      </c>
      <c r="V122" t="e">
        <f t="shared" si="23"/>
        <v>#VALUE!</v>
      </c>
      <c r="W122" s="8" t="e">
        <f>TRIM(CLEAN(MID(Updates!D122,FIND("Branch: ",Updates!D122)+8,(FIND("Division",Updates!D122)-(FIND("Branch: ",Updates!D122)+8)))))</f>
        <v>#VALUE!</v>
      </c>
      <c r="X122" s="8" t="e">
        <f>TRIM(CLEAN(MID(Updates!D122,FIND("Pooled Position: ",Updates!D122)+17,(FIND("Are the",Updates!D122)-(FIND("Pooled Position: ",Updates!D122)+17)))))</f>
        <v>#VALUE!</v>
      </c>
      <c r="Y122" t="e">
        <f>TRIM(CLEAN(MID(Updates!D122,FIND("Employee Name: ",Updates!D122)+15,(FIND("Job Title",Updates!D122)-(FIND("Employee Name: ",Updates!D122)+15)))))</f>
        <v>#VALUE!</v>
      </c>
      <c r="Z122" s="9" t="e">
        <f t="shared" si="24"/>
        <v>#VALUE!</v>
      </c>
      <c r="AA122" t="e">
        <f t="shared" si="25"/>
        <v>#VALUE!</v>
      </c>
      <c r="AB122" t="e">
        <f t="shared" si="26"/>
        <v>#VALUE!</v>
      </c>
      <c r="AC122" t="e">
        <f t="shared" si="27"/>
        <v>#VALUE!</v>
      </c>
      <c r="AD122" t="e">
        <f>TRIM(CLEAN(MID(Updates!D122,FIND("Account to clone: ",Updates!D122)+18,(FIND("Position",Updates!D122)-(FIND("Account to clone: ",Updates!D122)+18)))))</f>
        <v>#VALUE!</v>
      </c>
      <c r="AE122" t="str">
        <f t="shared" si="28"/>
        <v/>
      </c>
      <c r="AF122" t="str">
        <f t="shared" si="29"/>
        <v>No</v>
      </c>
      <c r="AG122" t="e">
        <f>TRIM(CLEAN(MID(Updates!D122,FIND("Home Share (H:\ drive) required: ",Updates!D122)+33,(FIND("Group Share (S:\ drive) required: ",Updates!D122)-(FIND("Home Share (H:\ drive) required: ",Updates!D122)+33)))))</f>
        <v>#VALUE!</v>
      </c>
      <c r="AH122" t="str">
        <f t="shared" si="30"/>
        <v>No</v>
      </c>
      <c r="AI122" t="e">
        <f>TRIM(CLEAN(MID(Updates!D122,FIND("S Drive Path: ",Updates!D122)+14,(FIND("Position",Updates!D122)-(FIND("S Drive Path: ",Updates!D122)+14)))))</f>
        <v>#VALUE!</v>
      </c>
      <c r="AJ122" t="e">
        <f>("USR\"&amp;Updates!N122)</f>
        <v>#VALUE!</v>
      </c>
      <c r="AK122" t="e">
        <f>Updates!N122&amp;"$"</f>
        <v>#VALUE!</v>
      </c>
      <c r="AL122" s="11">
        <f t="shared" ca="1" si="31"/>
        <v>1</v>
      </c>
      <c r="AM122" s="6" t="str">
        <f ca="1">LOOKUP(AL122,AN2:AN21,AO2:AO21)</f>
        <v>DC1MDB01</v>
      </c>
    </row>
    <row r="123" spans="1:39" ht="12" customHeight="1">
      <c r="A123" s="13" t="e">
        <f>LOOKUP(99^99,--("0"&amp;MID(Updates!N123,MIN(SEARCH({0,1,2,3,4,5,6,7,8,9},Updates!N123&amp;"0123456789")),ROW($A$1:$A$10000))))</f>
        <v>#N/A</v>
      </c>
      <c r="B123" s="6" t="e">
        <f>TRIM(CLEAN(MID(Updates!D123,FIND("Network User Id: ",Updates!D123)+17,(FIND("E-MAIL ACCOUNTS",Updates!D123)-(FIND("Network User Id:",Updates!D123)+17)))))</f>
        <v>#VALUE!</v>
      </c>
      <c r="C123" s="6" t="e">
        <f>TRIM(CLEAN(MID(Updates!D123,FIND("Logon ID: ",Updates!D123)+10,(FIND("Password:",Updates!D123)-(FIND("Logon ID:",Updates!D123)+10)))))</f>
        <v>#VALUE!</v>
      </c>
      <c r="D123" t="e">
        <f>TRIM(CLEAN(MID(Updates!D123,FIND("Primary Address: ",Updates!D123)+17,(FIND("Secondary Address:",Updates!D123)-(FIND("Primary Address: ",Updates!D123)+17)))))</f>
        <v>#VALUE!</v>
      </c>
      <c r="E123" t="e">
        <f>TRIM(CLEAN(MID(Updates!D123,FIND("Secondary Address: ",Updates!D123)+19,(FIND("** PLEASE DO NOT REPLY TO THIS E-MAIL. ",Updates!D123)-(FIND("Secondary Address: ",Updates!D123)+19)))))</f>
        <v>#VALUE!</v>
      </c>
      <c r="F123" t="b">
        <f>IF(COUNT(SEARCH({"transpo.ottawa.on.ca","biblioottawalibrary.ca"},E123)),"@ottawa.ca")</f>
        <v>0</v>
      </c>
      <c r="G123" s="9" t="e">
        <f t="shared" si="16"/>
        <v>#VALUE!</v>
      </c>
      <c r="H123" t="e">
        <f>TRIM(CLEAN(MID(Updates!D123,FIND("E-mail Address: ",Updates!D123)+16,(FIND("The employee",Updates!D123)-(FIND("E-mail Address: ",Updates!D123)+16)))))</f>
        <v>#VALUE!</v>
      </c>
      <c r="I123" t="e">
        <f>TRIM(CLEAN(MID(Updates!D123,FIND("Account Password: ",Updates!D123)+18,(FIND("NETWORK ACCOUNTS",Updates!D123)-(FIND("Account Password:",Updates!D123)+18)))))</f>
        <v>#VALUE!</v>
      </c>
      <c r="J123" t="e">
        <f>TRIM(CLEAN(MID(Updates!D123,FIND("Password: ",Updates!D123)+10,(FIND("E-mail",Updates!D123)-(FIND("Password:",Updates!D123)+12)))))</f>
        <v>#VALUE!</v>
      </c>
      <c r="K123" t="e">
        <f>TRIM(CLEAN(MID(Updates!D123,FIND("Account to clone: ",Updates!D123)+18,(FIND("Position",Updates!D123)-(FIND("Account to clone: ",Updates!D123)+18)))))</f>
        <v>#VALUE!</v>
      </c>
      <c r="L123" t="e">
        <f>TRIM(CLEAN(MID(Updates!D123,FIND("Clone permissions of another account: ",Updates!D123)+38,(FIND("Email required:",Updates!D123)-(FIND("Clone permissions of another account: ",Updates!D123)+38)))))</f>
        <v>#VALUE!</v>
      </c>
      <c r="M123" t="e">
        <f t="shared" si="17"/>
        <v>#VALUE!</v>
      </c>
      <c r="N123" t="e">
        <f>TRIM(CLEAN(MID(Updates!D123,FIND("First Name: ",Updates!D123)+12,(FIND("Middle Name: ",Updates!D123)-(FIND("First Name: ",Updates!D123)+12)))))</f>
        <v>#VALUE!</v>
      </c>
      <c r="O123" t="e">
        <f>TRIM(CLEAN(MID(Updates!E123,FIND("Last Name: ",Updates!E123)+11,(FIND("Middle Initial:",Updates!E123)-(FIND("Last Name: ",Updates!E123)+11)))))</f>
        <v>#VALUE!</v>
      </c>
      <c r="P123" t="e">
        <f>TRIM(CLEAN(MID(Updates!D123,FIND("Middle Initial: ",Updates!D123)+16,(FIND("Department: ",Updates!D123)-(FIND("Middle Initial: ",Updates!D123)+16)))))</f>
        <v>#VALUE!</v>
      </c>
      <c r="Q123" t="e">
        <f t="shared" si="18"/>
        <v>#VALUE!</v>
      </c>
      <c r="R123" t="e">
        <f t="shared" si="19"/>
        <v>#VALUE!</v>
      </c>
      <c r="S123" t="e">
        <f t="shared" si="20"/>
        <v>#VALUE!</v>
      </c>
      <c r="T123" s="14" t="e">
        <f t="shared" si="21"/>
        <v>#VALUE!</v>
      </c>
      <c r="U123" t="e">
        <f t="shared" si="22"/>
        <v>#VALUE!</v>
      </c>
      <c r="V123" t="e">
        <f t="shared" si="23"/>
        <v>#VALUE!</v>
      </c>
      <c r="W123" s="8" t="e">
        <f>TRIM(CLEAN(MID(Updates!D123,FIND("Branch: ",Updates!D123)+8,(FIND("Division",Updates!D123)-(FIND("Branch: ",Updates!D123)+8)))))</f>
        <v>#VALUE!</v>
      </c>
      <c r="X123" s="8" t="e">
        <f>TRIM(CLEAN(MID(Updates!D123,FIND("Pooled Position: ",Updates!D123)+17,(FIND("Are the",Updates!D123)-(FIND("Pooled Position: ",Updates!D123)+17)))))</f>
        <v>#VALUE!</v>
      </c>
      <c r="Y123" t="e">
        <f>TRIM(CLEAN(MID(Updates!D123,FIND("Employee Name: ",Updates!D123)+15,(FIND("Job Title",Updates!D123)-(FIND("Employee Name: ",Updates!D123)+15)))))</f>
        <v>#VALUE!</v>
      </c>
      <c r="Z123" s="9" t="e">
        <f t="shared" si="24"/>
        <v>#VALUE!</v>
      </c>
      <c r="AA123" t="e">
        <f t="shared" si="25"/>
        <v>#VALUE!</v>
      </c>
      <c r="AB123" t="e">
        <f t="shared" si="26"/>
        <v>#VALUE!</v>
      </c>
      <c r="AC123" t="e">
        <f t="shared" si="27"/>
        <v>#VALUE!</v>
      </c>
      <c r="AD123" t="e">
        <f>TRIM(CLEAN(MID(Updates!D123,FIND("Account to clone: ",Updates!D123)+18,(FIND("Position",Updates!D123)-(FIND("Account to clone: ",Updates!D123)+18)))))</f>
        <v>#VALUE!</v>
      </c>
      <c r="AE123" t="str">
        <f t="shared" si="28"/>
        <v/>
      </c>
      <c r="AF123" t="str">
        <f t="shared" si="29"/>
        <v>No</v>
      </c>
      <c r="AG123" t="e">
        <f>TRIM(CLEAN(MID(Updates!D123,FIND("Home Share (H:\ drive) required: ",Updates!D123)+33,(FIND("Group Share (S:\ drive) required: ",Updates!D123)-(FIND("Home Share (H:\ drive) required: ",Updates!D123)+33)))))</f>
        <v>#VALUE!</v>
      </c>
      <c r="AH123" t="str">
        <f t="shared" si="30"/>
        <v>No</v>
      </c>
      <c r="AI123" t="e">
        <f>TRIM(CLEAN(MID(Updates!D123,FIND("S Drive Path: ",Updates!D123)+14,(FIND("Position",Updates!D123)-(FIND("S Drive Path: ",Updates!D123)+14)))))</f>
        <v>#VALUE!</v>
      </c>
      <c r="AJ123" t="e">
        <f>("USR\"&amp;Updates!N123)</f>
        <v>#VALUE!</v>
      </c>
      <c r="AK123" t="e">
        <f>Updates!N123&amp;"$"</f>
        <v>#VALUE!</v>
      </c>
      <c r="AL123" s="11">
        <f t="shared" ca="1" si="31"/>
        <v>7</v>
      </c>
      <c r="AM123" s="6" t="str">
        <f ca="1">LOOKUP(AL123,AN2:AN21,AO2:AO21)</f>
        <v>DC1MDB07</v>
      </c>
    </row>
    <row r="124" spans="1:39" ht="12" customHeight="1">
      <c r="A124" s="13" t="e">
        <f>LOOKUP(99^99,--("0"&amp;MID(Updates!N124,MIN(SEARCH({0,1,2,3,4,5,6,7,8,9},Updates!N124&amp;"0123456789")),ROW($A$1:$A$10000))))</f>
        <v>#N/A</v>
      </c>
      <c r="B124" s="6" t="e">
        <f>TRIM(CLEAN(MID(Updates!D124,FIND("Network User Id: ",Updates!D124)+17,(FIND("E-MAIL ACCOUNTS",Updates!D124)-(FIND("Network User Id:",Updates!D124)+17)))))</f>
        <v>#VALUE!</v>
      </c>
      <c r="C124" s="6" t="e">
        <f>TRIM(CLEAN(MID(Updates!D124,FIND("Logon ID: ",Updates!D124)+10,(FIND("Password:",Updates!D124)-(FIND("Logon ID:",Updates!D124)+10)))))</f>
        <v>#VALUE!</v>
      </c>
      <c r="D124" t="e">
        <f>TRIM(CLEAN(MID(Updates!D124,FIND("Primary Address: ",Updates!D124)+17,(FIND("Secondary Address:",Updates!D124)-(FIND("Primary Address: ",Updates!D124)+17)))))</f>
        <v>#VALUE!</v>
      </c>
      <c r="E124" t="e">
        <f>TRIM(CLEAN(MID(Updates!D124,FIND("Secondary Address: ",Updates!D124)+19,(FIND("** PLEASE DO NOT REPLY TO THIS E-MAIL. ",Updates!D124)-(FIND("Secondary Address: ",Updates!D124)+19)))))</f>
        <v>#VALUE!</v>
      </c>
      <c r="F124" t="b">
        <f>IF(COUNT(SEARCH({"transpo.ottawa.on.ca","biblioottawalibrary.ca"},E124)),"@ottawa.ca")</f>
        <v>0</v>
      </c>
      <c r="G124" s="9" t="e">
        <f t="shared" si="16"/>
        <v>#VALUE!</v>
      </c>
      <c r="H124" t="e">
        <f>TRIM(CLEAN(MID(Updates!D124,FIND("E-mail Address: ",Updates!D124)+16,(FIND("The employee",Updates!D124)-(FIND("E-mail Address: ",Updates!D124)+16)))))</f>
        <v>#VALUE!</v>
      </c>
      <c r="I124" t="e">
        <f>TRIM(CLEAN(MID(Updates!D124,FIND("Account Password: ",Updates!D124)+18,(FIND("NETWORK ACCOUNTS",Updates!D124)-(FIND("Account Password:",Updates!D124)+18)))))</f>
        <v>#VALUE!</v>
      </c>
      <c r="J124" t="e">
        <f>TRIM(CLEAN(MID(Updates!D124,FIND("Password: ",Updates!D124)+10,(FIND("E-mail",Updates!D124)-(FIND("Password:",Updates!D124)+12)))))</f>
        <v>#VALUE!</v>
      </c>
      <c r="K124" t="e">
        <f>TRIM(CLEAN(MID(Updates!D124,FIND("Account to clone: ",Updates!D124)+18,(FIND("Position",Updates!D124)-(FIND("Account to clone: ",Updates!D124)+18)))))</f>
        <v>#VALUE!</v>
      </c>
      <c r="L124" t="e">
        <f>TRIM(CLEAN(MID(Updates!D124,FIND("Clone permissions of another account: ",Updates!D124)+38,(FIND("Email required:",Updates!D124)-(FIND("Clone permissions of another account: ",Updates!D124)+38)))))</f>
        <v>#VALUE!</v>
      </c>
      <c r="M124" t="e">
        <f t="shared" si="17"/>
        <v>#VALUE!</v>
      </c>
      <c r="N124" t="e">
        <f>TRIM(CLEAN(MID(Updates!D124,FIND("First Name: ",Updates!D124)+12,(FIND("Middle Name: ",Updates!D124)-(FIND("First Name: ",Updates!D124)+12)))))</f>
        <v>#VALUE!</v>
      </c>
      <c r="O124" t="e">
        <f>TRIM(CLEAN(MID(Updates!E124,FIND("Last Name: ",Updates!E124)+11,(FIND("Middle Initial:",Updates!E124)-(FIND("Last Name: ",Updates!E124)+11)))))</f>
        <v>#VALUE!</v>
      </c>
      <c r="P124" t="e">
        <f>TRIM(CLEAN(MID(Updates!D124,FIND("Middle Initial: ",Updates!D124)+16,(FIND("Department: ",Updates!D124)-(FIND("Middle Initial: ",Updates!D124)+16)))))</f>
        <v>#VALUE!</v>
      </c>
      <c r="Q124" t="e">
        <f t="shared" si="18"/>
        <v>#VALUE!</v>
      </c>
      <c r="R124" t="e">
        <f t="shared" si="19"/>
        <v>#VALUE!</v>
      </c>
      <c r="S124" t="e">
        <f t="shared" si="20"/>
        <v>#VALUE!</v>
      </c>
      <c r="T124" s="14" t="e">
        <f t="shared" si="21"/>
        <v>#VALUE!</v>
      </c>
      <c r="U124" t="e">
        <f t="shared" si="22"/>
        <v>#VALUE!</v>
      </c>
      <c r="V124" t="e">
        <f t="shared" si="23"/>
        <v>#VALUE!</v>
      </c>
      <c r="W124" s="8" t="e">
        <f>TRIM(CLEAN(MID(Updates!D124,FIND("Branch: ",Updates!D124)+8,(FIND("Division",Updates!D124)-(FIND("Branch: ",Updates!D124)+8)))))</f>
        <v>#VALUE!</v>
      </c>
      <c r="X124" s="8" t="e">
        <f>TRIM(CLEAN(MID(Updates!D124,FIND("Pooled Position: ",Updates!D124)+17,(FIND("Are the",Updates!D124)-(FIND("Pooled Position: ",Updates!D124)+17)))))</f>
        <v>#VALUE!</v>
      </c>
      <c r="Y124" t="e">
        <f>TRIM(CLEAN(MID(Updates!D124,FIND("Employee Name: ",Updates!D124)+15,(FIND("Job Title",Updates!D124)-(FIND("Employee Name: ",Updates!D124)+15)))))</f>
        <v>#VALUE!</v>
      </c>
      <c r="Z124" s="9" t="e">
        <f t="shared" si="24"/>
        <v>#VALUE!</v>
      </c>
      <c r="AA124" t="e">
        <f t="shared" si="25"/>
        <v>#VALUE!</v>
      </c>
      <c r="AB124" t="e">
        <f t="shared" si="26"/>
        <v>#VALUE!</v>
      </c>
      <c r="AC124" t="e">
        <f t="shared" si="27"/>
        <v>#VALUE!</v>
      </c>
      <c r="AD124" t="e">
        <f>TRIM(CLEAN(MID(Updates!D124,FIND("Account to clone: ",Updates!D124)+18,(FIND("Position",Updates!D124)-(FIND("Account to clone: ",Updates!D124)+18)))))</f>
        <v>#VALUE!</v>
      </c>
      <c r="AE124" t="str">
        <f t="shared" si="28"/>
        <v/>
      </c>
      <c r="AF124" t="str">
        <f t="shared" si="29"/>
        <v>No</v>
      </c>
      <c r="AG124" t="e">
        <f>TRIM(CLEAN(MID(Updates!D124,FIND("Home Share (H:\ drive) required: ",Updates!D124)+33,(FIND("Group Share (S:\ drive) required: ",Updates!D124)-(FIND("Home Share (H:\ drive) required: ",Updates!D124)+33)))))</f>
        <v>#VALUE!</v>
      </c>
      <c r="AH124" t="str">
        <f t="shared" si="30"/>
        <v>No</v>
      </c>
      <c r="AI124" t="e">
        <f>TRIM(CLEAN(MID(Updates!D124,FIND("S Drive Path: ",Updates!D124)+14,(FIND("Position",Updates!D124)-(FIND("S Drive Path: ",Updates!D124)+14)))))</f>
        <v>#VALUE!</v>
      </c>
      <c r="AJ124" t="e">
        <f>("USR\"&amp;Updates!N124)</f>
        <v>#VALUE!</v>
      </c>
      <c r="AK124" t="e">
        <f>Updates!N124&amp;"$"</f>
        <v>#VALUE!</v>
      </c>
      <c r="AL124" s="11">
        <f t="shared" ca="1" si="31"/>
        <v>17</v>
      </c>
      <c r="AM124" s="6" t="str">
        <f ca="1">LOOKUP(AL124,AN2:AN21,AO2:AO21)</f>
        <v>DC4MDB07</v>
      </c>
    </row>
    <row r="125" spans="1:39" ht="12" customHeight="1">
      <c r="A125" s="13" t="e">
        <f>LOOKUP(99^99,--("0"&amp;MID(Updates!N125,MIN(SEARCH({0,1,2,3,4,5,6,7,8,9},Updates!N125&amp;"0123456789")),ROW($A$1:$A$10000))))</f>
        <v>#N/A</v>
      </c>
      <c r="B125" s="6" t="e">
        <f>TRIM(CLEAN(MID(Updates!D125,FIND("Network User Id: ",Updates!D125)+17,(FIND("E-MAIL ACCOUNTS",Updates!D125)-(FIND("Network User Id:",Updates!D125)+17)))))</f>
        <v>#VALUE!</v>
      </c>
      <c r="C125" s="6" t="e">
        <f>TRIM(CLEAN(MID(Updates!D125,FIND("Logon ID: ",Updates!D125)+10,(FIND("Password:",Updates!D125)-(FIND("Logon ID:",Updates!D125)+10)))))</f>
        <v>#VALUE!</v>
      </c>
      <c r="D125" t="e">
        <f>TRIM(CLEAN(MID(Updates!D125,FIND("Primary Address: ",Updates!D125)+17,(FIND("Secondary Address:",Updates!D125)-(FIND("Primary Address: ",Updates!D125)+17)))))</f>
        <v>#VALUE!</v>
      </c>
      <c r="E125" t="e">
        <f>TRIM(CLEAN(MID(Updates!D125,FIND("Secondary Address: ",Updates!D125)+19,(FIND("** PLEASE DO NOT REPLY TO THIS E-MAIL. ",Updates!D125)-(FIND("Secondary Address: ",Updates!D125)+19)))))</f>
        <v>#VALUE!</v>
      </c>
      <c r="F125" t="b">
        <f>IF(COUNT(SEARCH({"transpo.ottawa.on.ca","biblioottawalibrary.ca"},E125)),"@ottawa.ca")</f>
        <v>0</v>
      </c>
      <c r="G125" s="9" t="e">
        <f t="shared" si="16"/>
        <v>#VALUE!</v>
      </c>
      <c r="H125" t="e">
        <f>TRIM(CLEAN(MID(Updates!D125,FIND("E-mail Address: ",Updates!D125)+16,(FIND("The employee",Updates!D125)-(FIND("E-mail Address: ",Updates!D125)+16)))))</f>
        <v>#VALUE!</v>
      </c>
      <c r="I125" t="e">
        <f>TRIM(CLEAN(MID(Updates!D125,FIND("Account Password: ",Updates!D125)+18,(FIND("NETWORK ACCOUNTS",Updates!D125)-(FIND("Account Password:",Updates!D125)+18)))))</f>
        <v>#VALUE!</v>
      </c>
      <c r="J125" t="e">
        <f>TRIM(CLEAN(MID(Updates!D125,FIND("Password: ",Updates!D125)+10,(FIND("E-mail",Updates!D125)-(FIND("Password:",Updates!D125)+12)))))</f>
        <v>#VALUE!</v>
      </c>
      <c r="K125" t="e">
        <f>TRIM(CLEAN(MID(Updates!D125,FIND("Account to clone: ",Updates!D125)+18,(FIND("Position",Updates!D125)-(FIND("Account to clone: ",Updates!D125)+18)))))</f>
        <v>#VALUE!</v>
      </c>
      <c r="L125" t="e">
        <f>TRIM(CLEAN(MID(Updates!D125,FIND("Clone permissions of another account: ",Updates!D125)+38,(FIND("Email required:",Updates!D125)-(FIND("Clone permissions of another account: ",Updates!D125)+38)))))</f>
        <v>#VALUE!</v>
      </c>
      <c r="M125" t="e">
        <f t="shared" si="17"/>
        <v>#VALUE!</v>
      </c>
      <c r="N125" t="e">
        <f>TRIM(CLEAN(MID(Updates!D125,FIND("First Name: ",Updates!D125)+12,(FIND("Middle Name: ",Updates!D125)-(FIND("First Name: ",Updates!D125)+12)))))</f>
        <v>#VALUE!</v>
      </c>
      <c r="O125" t="e">
        <f>TRIM(CLEAN(MID(Updates!E125,FIND("Last Name: ",Updates!E125)+11,(FIND("Middle Initial:",Updates!E125)-(FIND("Last Name: ",Updates!E125)+11)))))</f>
        <v>#VALUE!</v>
      </c>
      <c r="P125" t="e">
        <f>TRIM(CLEAN(MID(Updates!D125,FIND("Middle Initial: ",Updates!D125)+16,(FIND("Department: ",Updates!D125)-(FIND("Middle Initial: ",Updates!D125)+16)))))</f>
        <v>#VALUE!</v>
      </c>
      <c r="Q125" t="e">
        <f t="shared" si="18"/>
        <v>#VALUE!</v>
      </c>
      <c r="R125" t="e">
        <f t="shared" si="19"/>
        <v>#VALUE!</v>
      </c>
      <c r="S125" t="e">
        <f t="shared" si="20"/>
        <v>#VALUE!</v>
      </c>
      <c r="T125" s="14" t="e">
        <f t="shared" si="21"/>
        <v>#VALUE!</v>
      </c>
      <c r="U125" t="e">
        <f t="shared" si="22"/>
        <v>#VALUE!</v>
      </c>
      <c r="V125" t="e">
        <f t="shared" si="23"/>
        <v>#VALUE!</v>
      </c>
      <c r="W125" s="8" t="e">
        <f>TRIM(CLEAN(MID(Updates!D125,FIND("Branch: ",Updates!D125)+8,(FIND("Division",Updates!D125)-(FIND("Branch: ",Updates!D125)+8)))))</f>
        <v>#VALUE!</v>
      </c>
      <c r="X125" s="8" t="e">
        <f>TRIM(CLEAN(MID(Updates!D125,FIND("Pooled Position: ",Updates!D125)+17,(FIND("Are the",Updates!D125)-(FIND("Pooled Position: ",Updates!D125)+17)))))</f>
        <v>#VALUE!</v>
      </c>
      <c r="Y125" t="e">
        <f>TRIM(CLEAN(MID(Updates!D125,FIND("Employee Name: ",Updates!D125)+15,(FIND("Job Title",Updates!D125)-(FIND("Employee Name: ",Updates!D125)+15)))))</f>
        <v>#VALUE!</v>
      </c>
      <c r="Z125" s="9" t="e">
        <f t="shared" si="24"/>
        <v>#VALUE!</v>
      </c>
      <c r="AA125" t="e">
        <f t="shared" si="25"/>
        <v>#VALUE!</v>
      </c>
      <c r="AB125" t="e">
        <f t="shared" si="26"/>
        <v>#VALUE!</v>
      </c>
      <c r="AC125" t="e">
        <f t="shared" si="27"/>
        <v>#VALUE!</v>
      </c>
      <c r="AD125" t="e">
        <f>TRIM(CLEAN(MID(Updates!D125,FIND("Account to clone: ",Updates!D125)+18,(FIND("Position",Updates!D125)-(FIND("Account to clone: ",Updates!D125)+18)))))</f>
        <v>#VALUE!</v>
      </c>
      <c r="AE125" t="str">
        <f t="shared" si="28"/>
        <v/>
      </c>
      <c r="AF125" t="str">
        <f t="shared" si="29"/>
        <v>No</v>
      </c>
      <c r="AG125" t="e">
        <f>TRIM(CLEAN(MID(Updates!D125,FIND("Home Share (H:\ drive) required: ",Updates!D125)+33,(FIND("Group Share (S:\ drive) required: ",Updates!D125)-(FIND("Home Share (H:\ drive) required: ",Updates!D125)+33)))))</f>
        <v>#VALUE!</v>
      </c>
      <c r="AH125" t="str">
        <f t="shared" si="30"/>
        <v>No</v>
      </c>
      <c r="AI125" t="e">
        <f>TRIM(CLEAN(MID(Updates!D125,FIND("S Drive Path: ",Updates!D125)+14,(FIND("Position",Updates!D125)-(FIND("S Drive Path: ",Updates!D125)+14)))))</f>
        <v>#VALUE!</v>
      </c>
      <c r="AJ125" t="e">
        <f>("USR\"&amp;Updates!N125)</f>
        <v>#VALUE!</v>
      </c>
      <c r="AK125" t="e">
        <f>Updates!N125&amp;"$"</f>
        <v>#VALUE!</v>
      </c>
      <c r="AL125" s="11">
        <f t="shared" ca="1" si="31"/>
        <v>9</v>
      </c>
      <c r="AM125" s="6" t="str">
        <f ca="1">LOOKUP(AL125,AN2:AN21,AO2:AO21)</f>
        <v>DC1MDB09</v>
      </c>
    </row>
    <row r="126" spans="1:39" ht="12" customHeight="1">
      <c r="A126" s="13" t="e">
        <f>LOOKUP(99^99,--("0"&amp;MID(Updates!N126,MIN(SEARCH({0,1,2,3,4,5,6,7,8,9},Updates!N126&amp;"0123456789")),ROW($A$1:$A$10000))))</f>
        <v>#N/A</v>
      </c>
      <c r="B126" s="6" t="e">
        <f>TRIM(CLEAN(MID(Updates!D126,FIND("Network User Id: ",Updates!D126)+17,(FIND("E-MAIL ACCOUNTS",Updates!D126)-(FIND("Network User Id:",Updates!D126)+17)))))</f>
        <v>#VALUE!</v>
      </c>
      <c r="C126" s="6" t="e">
        <f>TRIM(CLEAN(MID(Updates!D126,FIND("Logon ID: ",Updates!D126)+10,(FIND("Password:",Updates!D126)-(FIND("Logon ID:",Updates!D126)+10)))))</f>
        <v>#VALUE!</v>
      </c>
      <c r="D126" t="e">
        <f>TRIM(CLEAN(MID(Updates!D126,FIND("Primary Address: ",Updates!D126)+17,(FIND("Secondary Address:",Updates!D126)-(FIND("Primary Address: ",Updates!D126)+17)))))</f>
        <v>#VALUE!</v>
      </c>
      <c r="E126" t="e">
        <f>TRIM(CLEAN(MID(Updates!D126,FIND("Secondary Address: ",Updates!D126)+19,(FIND("** PLEASE DO NOT REPLY TO THIS E-MAIL. ",Updates!D126)-(FIND("Secondary Address: ",Updates!D126)+19)))))</f>
        <v>#VALUE!</v>
      </c>
      <c r="F126" t="b">
        <f>IF(COUNT(SEARCH({"transpo.ottawa.on.ca","biblioottawalibrary.ca"},E126)),"@ottawa.ca")</f>
        <v>0</v>
      </c>
      <c r="G126" s="9" t="e">
        <f t="shared" si="16"/>
        <v>#VALUE!</v>
      </c>
      <c r="H126" t="e">
        <f>TRIM(CLEAN(MID(Updates!D126,FIND("E-mail Address: ",Updates!D126)+16,(FIND("The employee",Updates!D126)-(FIND("E-mail Address: ",Updates!D126)+16)))))</f>
        <v>#VALUE!</v>
      </c>
      <c r="I126" t="e">
        <f>TRIM(CLEAN(MID(Updates!D126,FIND("Account Password: ",Updates!D126)+18,(FIND("NETWORK ACCOUNTS",Updates!D126)-(FIND("Account Password:",Updates!D126)+18)))))</f>
        <v>#VALUE!</v>
      </c>
      <c r="J126" t="e">
        <f>TRIM(CLEAN(MID(Updates!D126,FIND("Password: ",Updates!D126)+10,(FIND("E-mail",Updates!D126)-(FIND("Password:",Updates!D126)+12)))))</f>
        <v>#VALUE!</v>
      </c>
      <c r="K126" t="e">
        <f>TRIM(CLEAN(MID(Updates!D126,FIND("Account to clone: ",Updates!D126)+18,(FIND("Position",Updates!D126)-(FIND("Account to clone: ",Updates!D126)+18)))))</f>
        <v>#VALUE!</v>
      </c>
      <c r="L126" t="e">
        <f>TRIM(CLEAN(MID(Updates!D126,FIND("Clone permissions of another account: ",Updates!D126)+38,(FIND("Email required:",Updates!D126)-(FIND("Clone permissions of another account: ",Updates!D126)+38)))))</f>
        <v>#VALUE!</v>
      </c>
      <c r="M126" t="e">
        <f t="shared" si="17"/>
        <v>#VALUE!</v>
      </c>
      <c r="N126" t="e">
        <f>TRIM(CLEAN(MID(Updates!D126,FIND("First Name: ",Updates!D126)+12,(FIND("Middle Name: ",Updates!D126)-(FIND("First Name: ",Updates!D126)+12)))))</f>
        <v>#VALUE!</v>
      </c>
      <c r="O126" t="e">
        <f>TRIM(CLEAN(MID(Updates!E126,FIND("Last Name: ",Updates!E126)+11,(FIND("Middle Initial:",Updates!E126)-(FIND("Last Name: ",Updates!E126)+11)))))</f>
        <v>#VALUE!</v>
      </c>
      <c r="P126" t="e">
        <f>TRIM(CLEAN(MID(Updates!D126,FIND("Middle Initial: ",Updates!D126)+16,(FIND("Department: ",Updates!D126)-(FIND("Middle Initial: ",Updates!D126)+16)))))</f>
        <v>#VALUE!</v>
      </c>
      <c r="Q126" t="e">
        <f t="shared" si="18"/>
        <v>#VALUE!</v>
      </c>
      <c r="R126" t="e">
        <f t="shared" si="19"/>
        <v>#VALUE!</v>
      </c>
      <c r="S126" t="e">
        <f t="shared" si="20"/>
        <v>#VALUE!</v>
      </c>
      <c r="T126" s="14" t="e">
        <f t="shared" si="21"/>
        <v>#VALUE!</v>
      </c>
      <c r="U126" t="e">
        <f t="shared" si="22"/>
        <v>#VALUE!</v>
      </c>
      <c r="V126" t="e">
        <f t="shared" si="23"/>
        <v>#VALUE!</v>
      </c>
      <c r="W126" s="8" t="e">
        <f>TRIM(CLEAN(MID(Updates!D126,FIND("Branch: ",Updates!D126)+8,(FIND("Division",Updates!D126)-(FIND("Branch: ",Updates!D126)+8)))))</f>
        <v>#VALUE!</v>
      </c>
      <c r="X126" s="8" t="e">
        <f>TRIM(CLEAN(MID(Updates!D126,FIND("Pooled Position: ",Updates!D126)+17,(FIND("Are the",Updates!D126)-(FIND("Pooled Position: ",Updates!D126)+17)))))</f>
        <v>#VALUE!</v>
      </c>
      <c r="Y126" t="e">
        <f>TRIM(CLEAN(MID(Updates!D126,FIND("Employee Name: ",Updates!D126)+15,(FIND("Job Title",Updates!D126)-(FIND("Employee Name: ",Updates!D126)+15)))))</f>
        <v>#VALUE!</v>
      </c>
      <c r="Z126" s="9" t="e">
        <f t="shared" si="24"/>
        <v>#VALUE!</v>
      </c>
      <c r="AA126" t="e">
        <f t="shared" si="25"/>
        <v>#VALUE!</v>
      </c>
      <c r="AB126" t="e">
        <f t="shared" si="26"/>
        <v>#VALUE!</v>
      </c>
      <c r="AC126" t="e">
        <f t="shared" si="27"/>
        <v>#VALUE!</v>
      </c>
      <c r="AD126" t="e">
        <f>TRIM(CLEAN(MID(Updates!D126,FIND("Account to clone: ",Updates!D126)+18,(FIND("Position",Updates!D126)-(FIND("Account to clone: ",Updates!D126)+18)))))</f>
        <v>#VALUE!</v>
      </c>
      <c r="AE126" t="str">
        <f t="shared" si="28"/>
        <v/>
      </c>
      <c r="AF126" t="str">
        <f t="shared" si="29"/>
        <v>No</v>
      </c>
      <c r="AG126" t="e">
        <f>TRIM(CLEAN(MID(Updates!D126,FIND("Home Share (H:\ drive) required: ",Updates!D126)+33,(FIND("Group Share (S:\ drive) required: ",Updates!D126)-(FIND("Home Share (H:\ drive) required: ",Updates!D126)+33)))))</f>
        <v>#VALUE!</v>
      </c>
      <c r="AH126" t="str">
        <f t="shared" si="30"/>
        <v>No</v>
      </c>
      <c r="AI126" t="e">
        <f>TRIM(CLEAN(MID(Updates!D126,FIND("S Drive Path: ",Updates!D126)+14,(FIND("Position",Updates!D126)-(FIND("S Drive Path: ",Updates!D126)+14)))))</f>
        <v>#VALUE!</v>
      </c>
      <c r="AJ126" t="e">
        <f>("USR\"&amp;Updates!N126)</f>
        <v>#VALUE!</v>
      </c>
      <c r="AK126" t="e">
        <f>Updates!N126&amp;"$"</f>
        <v>#VALUE!</v>
      </c>
      <c r="AL126" s="11">
        <f t="shared" ca="1" si="31"/>
        <v>8</v>
      </c>
      <c r="AM126" s="6" t="str">
        <f ca="1">LOOKUP(AL126,AN2:AN21,AO2:AO21)</f>
        <v>DC1MDB08</v>
      </c>
    </row>
    <row r="127" spans="1:39" ht="12" customHeight="1">
      <c r="A127" s="13" t="e">
        <f>LOOKUP(99^99,--("0"&amp;MID(Updates!N127,MIN(SEARCH({0,1,2,3,4,5,6,7,8,9},Updates!N127&amp;"0123456789")),ROW($A$1:$A$10000))))</f>
        <v>#N/A</v>
      </c>
      <c r="B127" s="6" t="e">
        <f>TRIM(CLEAN(MID(Updates!D127,FIND("Network User Id: ",Updates!D127)+17,(FIND("E-MAIL ACCOUNTS",Updates!D127)-(FIND("Network User Id:",Updates!D127)+17)))))</f>
        <v>#VALUE!</v>
      </c>
      <c r="C127" s="6" t="e">
        <f>TRIM(CLEAN(MID(Updates!D127,FIND("Logon ID: ",Updates!D127)+10,(FIND("Password:",Updates!D127)-(FIND("Logon ID:",Updates!D127)+10)))))</f>
        <v>#VALUE!</v>
      </c>
      <c r="D127" t="e">
        <f>TRIM(CLEAN(MID(Updates!D127,FIND("Primary Address: ",Updates!D127)+17,(FIND("Secondary Address:",Updates!D127)-(FIND("Primary Address: ",Updates!D127)+17)))))</f>
        <v>#VALUE!</v>
      </c>
      <c r="E127" t="e">
        <f>TRIM(CLEAN(MID(Updates!D127,FIND("Secondary Address: ",Updates!D127)+19,(FIND("** PLEASE DO NOT REPLY TO THIS E-MAIL. ",Updates!D127)-(FIND("Secondary Address: ",Updates!D127)+19)))))</f>
        <v>#VALUE!</v>
      </c>
      <c r="F127" t="b">
        <f>IF(COUNT(SEARCH({"transpo.ottawa.on.ca","biblioottawalibrary.ca"},E127)),"@ottawa.ca")</f>
        <v>0</v>
      </c>
      <c r="G127" s="9" t="e">
        <f t="shared" si="16"/>
        <v>#VALUE!</v>
      </c>
      <c r="H127" t="e">
        <f>TRIM(CLEAN(MID(Updates!D127,FIND("E-mail Address: ",Updates!D127)+16,(FIND("The employee",Updates!D127)-(FIND("E-mail Address: ",Updates!D127)+16)))))</f>
        <v>#VALUE!</v>
      </c>
      <c r="I127" t="e">
        <f>TRIM(CLEAN(MID(Updates!D127,FIND("Account Password: ",Updates!D127)+18,(FIND("NETWORK ACCOUNTS",Updates!D127)-(FIND("Account Password:",Updates!D127)+18)))))</f>
        <v>#VALUE!</v>
      </c>
      <c r="J127" t="e">
        <f>TRIM(CLEAN(MID(Updates!D127,FIND("Password: ",Updates!D127)+10,(FIND("E-mail",Updates!D127)-(FIND("Password:",Updates!D127)+12)))))</f>
        <v>#VALUE!</v>
      </c>
      <c r="K127" t="e">
        <f>TRIM(CLEAN(MID(Updates!D127,FIND("Account to clone: ",Updates!D127)+18,(FIND("Position",Updates!D127)-(FIND("Account to clone: ",Updates!D127)+18)))))</f>
        <v>#VALUE!</v>
      </c>
      <c r="L127" t="e">
        <f>TRIM(CLEAN(MID(Updates!D127,FIND("Clone permissions of another account: ",Updates!D127)+38,(FIND("Email required:",Updates!D127)-(FIND("Clone permissions of another account: ",Updates!D127)+38)))))</f>
        <v>#VALUE!</v>
      </c>
      <c r="M127" t="e">
        <f t="shared" si="17"/>
        <v>#VALUE!</v>
      </c>
      <c r="N127" t="e">
        <f>TRIM(CLEAN(MID(Updates!D127,FIND("First Name: ",Updates!D127)+12,(FIND("Middle Name: ",Updates!D127)-(FIND("First Name: ",Updates!D127)+12)))))</f>
        <v>#VALUE!</v>
      </c>
      <c r="O127" t="e">
        <f>TRIM(CLEAN(MID(Updates!E127,FIND("Last Name: ",Updates!E127)+11,(FIND("Middle Initial:",Updates!E127)-(FIND("Last Name: ",Updates!E127)+11)))))</f>
        <v>#VALUE!</v>
      </c>
      <c r="P127" t="e">
        <f>TRIM(CLEAN(MID(Updates!D127,FIND("Middle Initial: ",Updates!D127)+16,(FIND("Department: ",Updates!D127)-(FIND("Middle Initial: ",Updates!D127)+16)))))</f>
        <v>#VALUE!</v>
      </c>
      <c r="Q127" t="e">
        <f t="shared" si="18"/>
        <v>#VALUE!</v>
      </c>
      <c r="R127" t="e">
        <f t="shared" si="19"/>
        <v>#VALUE!</v>
      </c>
      <c r="S127" t="e">
        <f t="shared" si="20"/>
        <v>#VALUE!</v>
      </c>
      <c r="T127" s="14" t="e">
        <f t="shared" si="21"/>
        <v>#VALUE!</v>
      </c>
      <c r="U127" t="e">
        <f t="shared" si="22"/>
        <v>#VALUE!</v>
      </c>
      <c r="V127" t="e">
        <f t="shared" si="23"/>
        <v>#VALUE!</v>
      </c>
      <c r="W127" s="8" t="e">
        <f>TRIM(CLEAN(MID(Updates!D127,FIND("Branch: ",Updates!D127)+8,(FIND("Division",Updates!D127)-(FIND("Branch: ",Updates!D127)+8)))))</f>
        <v>#VALUE!</v>
      </c>
      <c r="X127" s="8" t="e">
        <f>TRIM(CLEAN(MID(Updates!D127,FIND("Pooled Position: ",Updates!D127)+17,(FIND("Are the",Updates!D127)-(FIND("Pooled Position: ",Updates!D127)+17)))))</f>
        <v>#VALUE!</v>
      </c>
      <c r="Y127" t="e">
        <f>TRIM(CLEAN(MID(Updates!D127,FIND("Employee Name: ",Updates!D127)+15,(FIND("Job Title",Updates!D127)-(FIND("Employee Name: ",Updates!D127)+15)))))</f>
        <v>#VALUE!</v>
      </c>
      <c r="Z127" s="9" t="e">
        <f t="shared" si="24"/>
        <v>#VALUE!</v>
      </c>
      <c r="AA127" t="e">
        <f t="shared" si="25"/>
        <v>#VALUE!</v>
      </c>
      <c r="AB127" t="e">
        <f t="shared" si="26"/>
        <v>#VALUE!</v>
      </c>
      <c r="AC127" t="e">
        <f t="shared" si="27"/>
        <v>#VALUE!</v>
      </c>
      <c r="AD127" t="e">
        <f>TRIM(CLEAN(MID(Updates!D127,FIND("Account to clone: ",Updates!D127)+18,(FIND("Position",Updates!D127)-(FIND("Account to clone: ",Updates!D127)+18)))))</f>
        <v>#VALUE!</v>
      </c>
      <c r="AE127" t="str">
        <f t="shared" si="28"/>
        <v/>
      </c>
      <c r="AF127" t="str">
        <f t="shared" si="29"/>
        <v>No</v>
      </c>
      <c r="AG127" t="e">
        <f>TRIM(CLEAN(MID(Updates!D127,FIND("Home Share (H:\ drive) required: ",Updates!D127)+33,(FIND("Group Share (S:\ drive) required: ",Updates!D127)-(FIND("Home Share (H:\ drive) required: ",Updates!D127)+33)))))</f>
        <v>#VALUE!</v>
      </c>
      <c r="AH127" t="str">
        <f t="shared" si="30"/>
        <v>No</v>
      </c>
      <c r="AI127" t="e">
        <f>TRIM(CLEAN(MID(Updates!D127,FIND("S Drive Path: ",Updates!D127)+14,(FIND("Position",Updates!D127)-(FIND("S Drive Path: ",Updates!D127)+14)))))</f>
        <v>#VALUE!</v>
      </c>
      <c r="AJ127" t="e">
        <f>("USR\"&amp;Updates!N127)</f>
        <v>#VALUE!</v>
      </c>
      <c r="AK127" t="e">
        <f>Updates!N127&amp;"$"</f>
        <v>#VALUE!</v>
      </c>
      <c r="AL127" s="11">
        <f t="shared" ca="1" si="31"/>
        <v>13</v>
      </c>
      <c r="AM127" s="6" t="str">
        <f ca="1">LOOKUP(AL127,AN2:AN21,AO2:AO21)</f>
        <v>DC4MDB03</v>
      </c>
    </row>
    <row r="128" spans="1:39" ht="12" customHeight="1">
      <c r="A128" s="13" t="e">
        <f>LOOKUP(99^99,--("0"&amp;MID(Updates!N128,MIN(SEARCH({0,1,2,3,4,5,6,7,8,9},Updates!N128&amp;"0123456789")),ROW($A$1:$A$10000))))</f>
        <v>#N/A</v>
      </c>
      <c r="B128" s="6" t="e">
        <f>TRIM(CLEAN(MID(Updates!D128,FIND("Network User Id: ",Updates!D128)+17,(FIND("E-MAIL ACCOUNTS",Updates!D128)-(FIND("Network User Id:",Updates!D128)+17)))))</f>
        <v>#VALUE!</v>
      </c>
      <c r="C128" s="6" t="e">
        <f>TRIM(CLEAN(MID(Updates!D128,FIND("Logon ID: ",Updates!D128)+10,(FIND("Password:",Updates!D128)-(FIND("Logon ID:",Updates!D128)+10)))))</f>
        <v>#VALUE!</v>
      </c>
      <c r="D128" t="e">
        <f>TRIM(CLEAN(MID(Updates!D128,FIND("Primary Address: ",Updates!D128)+17,(FIND("Secondary Address:",Updates!D128)-(FIND("Primary Address: ",Updates!D128)+17)))))</f>
        <v>#VALUE!</v>
      </c>
      <c r="E128" t="e">
        <f>TRIM(CLEAN(MID(Updates!D128,FIND("Secondary Address: ",Updates!D128)+19,(FIND("** PLEASE DO NOT REPLY TO THIS E-MAIL. ",Updates!D128)-(FIND("Secondary Address: ",Updates!D128)+19)))))</f>
        <v>#VALUE!</v>
      </c>
      <c r="F128" t="b">
        <f>IF(COUNT(SEARCH({"transpo.ottawa.on.ca","biblioottawalibrary.ca"},E128)),"@ottawa.ca")</f>
        <v>0</v>
      </c>
      <c r="G128" s="9" t="e">
        <f t="shared" si="16"/>
        <v>#VALUE!</v>
      </c>
      <c r="H128" t="e">
        <f>TRIM(CLEAN(MID(Updates!D128,FIND("E-mail Address: ",Updates!D128)+16,(FIND("The employee",Updates!D128)-(FIND("E-mail Address: ",Updates!D128)+16)))))</f>
        <v>#VALUE!</v>
      </c>
      <c r="I128" t="e">
        <f>TRIM(CLEAN(MID(Updates!D128,FIND("Account Password: ",Updates!D128)+18,(FIND("NETWORK ACCOUNTS",Updates!D128)-(FIND("Account Password:",Updates!D128)+18)))))</f>
        <v>#VALUE!</v>
      </c>
      <c r="J128" t="e">
        <f>TRIM(CLEAN(MID(Updates!D128,FIND("Password: ",Updates!D128)+10,(FIND("E-mail",Updates!D128)-(FIND("Password:",Updates!D128)+12)))))</f>
        <v>#VALUE!</v>
      </c>
      <c r="K128" t="e">
        <f>TRIM(CLEAN(MID(Updates!D128,FIND("Account to clone: ",Updates!D128)+18,(FIND("Position",Updates!D128)-(FIND("Account to clone: ",Updates!D128)+18)))))</f>
        <v>#VALUE!</v>
      </c>
      <c r="L128" t="e">
        <f>TRIM(CLEAN(MID(Updates!D128,FIND("Clone permissions of another account: ",Updates!D128)+38,(FIND("Email required:",Updates!D128)-(FIND("Clone permissions of another account: ",Updates!D128)+38)))))</f>
        <v>#VALUE!</v>
      </c>
      <c r="M128" t="e">
        <f t="shared" si="17"/>
        <v>#VALUE!</v>
      </c>
      <c r="N128" t="e">
        <f>TRIM(CLEAN(MID(Updates!D128,FIND("First Name: ",Updates!D128)+12,(FIND("Middle Name: ",Updates!D128)-(FIND("First Name: ",Updates!D128)+12)))))</f>
        <v>#VALUE!</v>
      </c>
      <c r="O128" t="e">
        <f>TRIM(CLEAN(MID(Updates!E128,FIND("Last Name: ",Updates!E128)+11,(FIND("Middle Initial:",Updates!E128)-(FIND("Last Name: ",Updates!E128)+11)))))</f>
        <v>#VALUE!</v>
      </c>
      <c r="P128" t="e">
        <f>TRIM(CLEAN(MID(Updates!D128,FIND("Middle Initial: ",Updates!D128)+16,(FIND("Department: ",Updates!D128)-(FIND("Middle Initial: ",Updates!D128)+16)))))</f>
        <v>#VALUE!</v>
      </c>
      <c r="Q128" t="e">
        <f t="shared" si="18"/>
        <v>#VALUE!</v>
      </c>
      <c r="R128" t="e">
        <f t="shared" si="19"/>
        <v>#VALUE!</v>
      </c>
      <c r="S128" t="e">
        <f t="shared" si="20"/>
        <v>#VALUE!</v>
      </c>
      <c r="T128" s="14" t="e">
        <f t="shared" si="21"/>
        <v>#VALUE!</v>
      </c>
      <c r="U128" t="e">
        <f t="shared" si="22"/>
        <v>#VALUE!</v>
      </c>
      <c r="V128" t="e">
        <f t="shared" si="23"/>
        <v>#VALUE!</v>
      </c>
      <c r="W128" s="8" t="e">
        <f>TRIM(CLEAN(MID(Updates!D128,FIND("Branch: ",Updates!D128)+8,(FIND("Division",Updates!D128)-(FIND("Branch: ",Updates!D128)+8)))))</f>
        <v>#VALUE!</v>
      </c>
      <c r="X128" s="8" t="e">
        <f>TRIM(CLEAN(MID(Updates!D128,FIND("Pooled Position: ",Updates!D128)+17,(FIND("Are the",Updates!D128)-(FIND("Pooled Position: ",Updates!D128)+17)))))</f>
        <v>#VALUE!</v>
      </c>
      <c r="Y128" t="e">
        <f>TRIM(CLEAN(MID(Updates!D128,FIND("Employee Name: ",Updates!D128)+15,(FIND("Job Title",Updates!D128)-(FIND("Employee Name: ",Updates!D128)+15)))))</f>
        <v>#VALUE!</v>
      </c>
      <c r="Z128" s="9" t="e">
        <f t="shared" si="24"/>
        <v>#VALUE!</v>
      </c>
      <c r="AA128" t="e">
        <f t="shared" si="25"/>
        <v>#VALUE!</v>
      </c>
      <c r="AB128" t="e">
        <f t="shared" si="26"/>
        <v>#VALUE!</v>
      </c>
      <c r="AC128" t="e">
        <f t="shared" si="27"/>
        <v>#VALUE!</v>
      </c>
      <c r="AD128" t="e">
        <f>TRIM(CLEAN(MID(Updates!D128,FIND("Account to clone: ",Updates!D128)+18,(FIND("Position",Updates!D128)-(FIND("Account to clone: ",Updates!D128)+18)))))</f>
        <v>#VALUE!</v>
      </c>
      <c r="AE128" t="str">
        <f t="shared" si="28"/>
        <v/>
      </c>
      <c r="AF128" t="str">
        <f t="shared" si="29"/>
        <v>No</v>
      </c>
      <c r="AG128" t="e">
        <f>TRIM(CLEAN(MID(Updates!D128,FIND("Home Share (H:\ drive) required: ",Updates!D128)+33,(FIND("Group Share (S:\ drive) required: ",Updates!D128)-(FIND("Home Share (H:\ drive) required: ",Updates!D128)+33)))))</f>
        <v>#VALUE!</v>
      </c>
      <c r="AH128" t="str">
        <f t="shared" si="30"/>
        <v>No</v>
      </c>
      <c r="AI128" t="e">
        <f>TRIM(CLEAN(MID(Updates!D128,FIND("S Drive Path: ",Updates!D128)+14,(FIND("Position",Updates!D128)-(FIND("S Drive Path: ",Updates!D128)+14)))))</f>
        <v>#VALUE!</v>
      </c>
      <c r="AJ128" t="e">
        <f>("USR\"&amp;Updates!N128)</f>
        <v>#VALUE!</v>
      </c>
      <c r="AK128" t="e">
        <f>Updates!N128&amp;"$"</f>
        <v>#VALUE!</v>
      </c>
      <c r="AL128" s="11">
        <f t="shared" ca="1" si="31"/>
        <v>14</v>
      </c>
      <c r="AM128" s="6" t="str">
        <f ca="1">LOOKUP(AL128,AN2:AN21,AO2:AO21)</f>
        <v>DC4MDB04</v>
      </c>
    </row>
    <row r="129" spans="1:39" ht="12" customHeight="1">
      <c r="A129" s="13" t="e">
        <f>LOOKUP(99^99,--("0"&amp;MID(Updates!N129,MIN(SEARCH({0,1,2,3,4,5,6,7,8,9},Updates!N129&amp;"0123456789")),ROW($A$1:$A$10000))))</f>
        <v>#N/A</v>
      </c>
      <c r="B129" s="6" t="e">
        <f>TRIM(CLEAN(MID(Updates!D129,FIND("Network User Id: ",Updates!D129)+17,(FIND("E-MAIL ACCOUNTS",Updates!D129)-(FIND("Network User Id:",Updates!D129)+17)))))</f>
        <v>#VALUE!</v>
      </c>
      <c r="C129" s="6" t="e">
        <f>TRIM(CLEAN(MID(Updates!D129,FIND("Logon ID: ",Updates!D129)+10,(FIND("Password:",Updates!D129)-(FIND("Logon ID:",Updates!D129)+10)))))</f>
        <v>#VALUE!</v>
      </c>
      <c r="D129" t="e">
        <f>TRIM(CLEAN(MID(Updates!D129,FIND("Primary Address: ",Updates!D129)+17,(FIND("Secondary Address:",Updates!D129)-(FIND("Primary Address: ",Updates!D129)+17)))))</f>
        <v>#VALUE!</v>
      </c>
      <c r="E129" t="e">
        <f>TRIM(CLEAN(MID(Updates!D129,FIND("Secondary Address: ",Updates!D129)+19,(FIND("** PLEASE DO NOT REPLY TO THIS E-MAIL. ",Updates!D129)-(FIND("Secondary Address: ",Updates!D129)+19)))))</f>
        <v>#VALUE!</v>
      </c>
      <c r="F129" t="b">
        <f>IF(COUNT(SEARCH({"transpo.ottawa.on.ca","biblioottawalibrary.ca"},E129)),"@ottawa.ca")</f>
        <v>0</v>
      </c>
      <c r="G129" s="9" t="e">
        <f t="shared" si="16"/>
        <v>#VALUE!</v>
      </c>
      <c r="H129" t="e">
        <f>TRIM(CLEAN(MID(Updates!D129,FIND("E-mail Address: ",Updates!D129)+16,(FIND("The employee",Updates!D129)-(FIND("E-mail Address: ",Updates!D129)+16)))))</f>
        <v>#VALUE!</v>
      </c>
      <c r="I129" t="e">
        <f>TRIM(CLEAN(MID(Updates!D129,FIND("Account Password: ",Updates!D129)+18,(FIND("NETWORK ACCOUNTS",Updates!D129)-(FIND("Account Password:",Updates!D129)+18)))))</f>
        <v>#VALUE!</v>
      </c>
      <c r="J129" t="e">
        <f>TRIM(CLEAN(MID(Updates!D129,FIND("Password: ",Updates!D129)+10,(FIND("E-mail",Updates!D129)-(FIND("Password:",Updates!D129)+12)))))</f>
        <v>#VALUE!</v>
      </c>
      <c r="K129" t="e">
        <f>TRIM(CLEAN(MID(Updates!D129,FIND("Account to clone: ",Updates!D129)+18,(FIND("Position",Updates!D129)-(FIND("Account to clone: ",Updates!D129)+18)))))</f>
        <v>#VALUE!</v>
      </c>
      <c r="L129" t="e">
        <f>TRIM(CLEAN(MID(Updates!D129,FIND("Clone permissions of another account: ",Updates!D129)+38,(FIND("Email required:",Updates!D129)-(FIND("Clone permissions of another account: ",Updates!D129)+38)))))</f>
        <v>#VALUE!</v>
      </c>
      <c r="M129" t="e">
        <f t="shared" si="17"/>
        <v>#VALUE!</v>
      </c>
      <c r="N129" t="e">
        <f>TRIM(CLEAN(MID(Updates!D129,FIND("First Name: ",Updates!D129)+12,(FIND("Middle Name: ",Updates!D129)-(FIND("First Name: ",Updates!D129)+12)))))</f>
        <v>#VALUE!</v>
      </c>
      <c r="O129" t="e">
        <f>TRIM(CLEAN(MID(Updates!E129,FIND("Last Name: ",Updates!E129)+11,(FIND("Middle Initial:",Updates!E129)-(FIND("Last Name: ",Updates!E129)+11)))))</f>
        <v>#VALUE!</v>
      </c>
      <c r="P129" t="e">
        <f>TRIM(CLEAN(MID(Updates!D129,FIND("Middle Initial: ",Updates!D129)+16,(FIND("Department: ",Updates!D129)-(FIND("Middle Initial: ",Updates!D129)+16)))))</f>
        <v>#VALUE!</v>
      </c>
      <c r="Q129" t="e">
        <f t="shared" si="18"/>
        <v>#VALUE!</v>
      </c>
      <c r="R129" t="e">
        <f t="shared" si="19"/>
        <v>#VALUE!</v>
      </c>
      <c r="S129" t="e">
        <f t="shared" si="20"/>
        <v>#VALUE!</v>
      </c>
      <c r="T129" s="14" t="e">
        <f t="shared" si="21"/>
        <v>#VALUE!</v>
      </c>
      <c r="U129" t="e">
        <f t="shared" si="22"/>
        <v>#VALUE!</v>
      </c>
      <c r="V129" t="e">
        <f t="shared" si="23"/>
        <v>#VALUE!</v>
      </c>
      <c r="W129" s="8" t="e">
        <f>TRIM(CLEAN(MID(Updates!D129,FIND("Branch: ",Updates!D129)+8,(FIND("Division",Updates!D129)-(FIND("Branch: ",Updates!D129)+8)))))</f>
        <v>#VALUE!</v>
      </c>
      <c r="X129" s="8" t="e">
        <f>TRIM(CLEAN(MID(Updates!D129,FIND("Pooled Position: ",Updates!D129)+17,(FIND("Are the",Updates!D129)-(FIND("Pooled Position: ",Updates!D129)+17)))))</f>
        <v>#VALUE!</v>
      </c>
      <c r="Y129" t="e">
        <f>TRIM(CLEAN(MID(Updates!D129,FIND("Employee Name: ",Updates!D129)+15,(FIND("Job Title",Updates!D129)-(FIND("Employee Name: ",Updates!D129)+15)))))</f>
        <v>#VALUE!</v>
      </c>
      <c r="Z129" s="9" t="e">
        <f t="shared" si="24"/>
        <v>#VALUE!</v>
      </c>
      <c r="AA129" t="e">
        <f t="shared" si="25"/>
        <v>#VALUE!</v>
      </c>
      <c r="AB129" t="e">
        <f t="shared" si="26"/>
        <v>#VALUE!</v>
      </c>
      <c r="AC129" t="e">
        <f t="shared" si="27"/>
        <v>#VALUE!</v>
      </c>
      <c r="AD129" t="e">
        <f>TRIM(CLEAN(MID(Updates!D129,FIND("Account to clone: ",Updates!D129)+18,(FIND("Position",Updates!D129)-(FIND("Account to clone: ",Updates!D129)+18)))))</f>
        <v>#VALUE!</v>
      </c>
      <c r="AE129" t="str">
        <f t="shared" si="28"/>
        <v/>
      </c>
      <c r="AF129" t="str">
        <f t="shared" si="29"/>
        <v>No</v>
      </c>
      <c r="AG129" t="e">
        <f>TRIM(CLEAN(MID(Updates!D129,FIND("Home Share (H:\ drive) required: ",Updates!D129)+33,(FIND("Group Share (S:\ drive) required: ",Updates!D129)-(FIND("Home Share (H:\ drive) required: ",Updates!D129)+33)))))</f>
        <v>#VALUE!</v>
      </c>
      <c r="AH129" t="str">
        <f t="shared" si="30"/>
        <v>No</v>
      </c>
      <c r="AI129" t="e">
        <f>TRIM(CLEAN(MID(Updates!D129,FIND("S Drive Path: ",Updates!D129)+14,(FIND("Position",Updates!D129)-(FIND("S Drive Path: ",Updates!D129)+14)))))</f>
        <v>#VALUE!</v>
      </c>
      <c r="AJ129" t="e">
        <f>("USR\"&amp;Updates!N129)</f>
        <v>#VALUE!</v>
      </c>
      <c r="AK129" t="e">
        <f>Updates!N129&amp;"$"</f>
        <v>#VALUE!</v>
      </c>
      <c r="AL129" s="11">
        <f t="shared" ca="1" si="31"/>
        <v>20</v>
      </c>
      <c r="AM129" s="6" t="str">
        <f ca="1">LOOKUP(AL129,AN2:AN21,AO2:AO21)</f>
        <v>DC4MDB10</v>
      </c>
    </row>
    <row r="130" spans="1:39" ht="12" customHeight="1">
      <c r="A130" s="13" t="e">
        <f>LOOKUP(99^99,--("0"&amp;MID(Updates!N130,MIN(SEARCH({0,1,2,3,4,5,6,7,8,9},Updates!N130&amp;"0123456789")),ROW($A$1:$A$10000))))</f>
        <v>#N/A</v>
      </c>
      <c r="B130" s="6" t="e">
        <f>TRIM(CLEAN(MID(Updates!D130,FIND("Network User Id: ",Updates!D130)+17,(FIND("E-MAIL ACCOUNTS",Updates!D130)-(FIND("Network User Id:",Updates!D130)+17)))))</f>
        <v>#VALUE!</v>
      </c>
      <c r="C130" s="6" t="e">
        <f>TRIM(CLEAN(MID(Updates!D130,FIND("Logon ID: ",Updates!D130)+10,(FIND("Password:",Updates!D130)-(FIND("Logon ID:",Updates!D130)+10)))))</f>
        <v>#VALUE!</v>
      </c>
      <c r="D130" t="e">
        <f>TRIM(CLEAN(MID(Updates!D130,FIND("Primary Address: ",Updates!D130)+17,(FIND("Secondary Address:",Updates!D130)-(FIND("Primary Address: ",Updates!D130)+17)))))</f>
        <v>#VALUE!</v>
      </c>
      <c r="E130" t="e">
        <f>TRIM(CLEAN(MID(Updates!D130,FIND("Secondary Address: ",Updates!D130)+19,(FIND("** PLEASE DO NOT REPLY TO THIS E-MAIL. ",Updates!D130)-(FIND("Secondary Address: ",Updates!D130)+19)))))</f>
        <v>#VALUE!</v>
      </c>
      <c r="F130" t="b">
        <f>IF(COUNT(SEARCH({"transpo.ottawa.on.ca","biblioottawalibrary.ca"},E130)),"@ottawa.ca")</f>
        <v>0</v>
      </c>
      <c r="G130" s="9" t="e">
        <f t="shared" si="16"/>
        <v>#VALUE!</v>
      </c>
      <c r="H130" t="e">
        <f>TRIM(CLEAN(MID(Updates!D130,FIND("E-mail Address: ",Updates!D130)+16,(FIND("The employee",Updates!D130)-(FIND("E-mail Address: ",Updates!D130)+16)))))</f>
        <v>#VALUE!</v>
      </c>
      <c r="I130" t="e">
        <f>TRIM(CLEAN(MID(Updates!D130,FIND("Account Password: ",Updates!D130)+18,(FIND("NETWORK ACCOUNTS",Updates!D130)-(FIND("Account Password:",Updates!D130)+18)))))</f>
        <v>#VALUE!</v>
      </c>
      <c r="J130" t="e">
        <f>TRIM(CLEAN(MID(Updates!D130,FIND("Password: ",Updates!D130)+10,(FIND("E-mail",Updates!D130)-(FIND("Password:",Updates!D130)+12)))))</f>
        <v>#VALUE!</v>
      </c>
      <c r="K130" t="e">
        <f>TRIM(CLEAN(MID(Updates!D130,FIND("Account to clone: ",Updates!D130)+18,(FIND("Position",Updates!D130)-(FIND("Account to clone: ",Updates!D130)+18)))))</f>
        <v>#VALUE!</v>
      </c>
      <c r="L130" t="e">
        <f>TRIM(CLEAN(MID(Updates!D130,FIND("Clone permissions of another account: ",Updates!D130)+38,(FIND("Email required:",Updates!D130)-(FIND("Clone permissions of another account: ",Updates!D130)+38)))))</f>
        <v>#VALUE!</v>
      </c>
      <c r="M130" t="e">
        <f t="shared" si="17"/>
        <v>#VALUE!</v>
      </c>
      <c r="N130" t="e">
        <f>TRIM(CLEAN(MID(Updates!D130,FIND("First Name: ",Updates!D130)+12,(FIND("Middle Name: ",Updates!D130)-(FIND("First Name: ",Updates!D130)+12)))))</f>
        <v>#VALUE!</v>
      </c>
      <c r="O130" t="e">
        <f>TRIM(CLEAN(MID(Updates!E130,FIND("Last Name: ",Updates!E130)+11,(FIND("Middle Initial:",Updates!E130)-(FIND("Last Name: ",Updates!E130)+11)))))</f>
        <v>#VALUE!</v>
      </c>
      <c r="P130" t="e">
        <f>TRIM(CLEAN(MID(Updates!D130,FIND("Middle Initial: ",Updates!D130)+16,(FIND("Department: ",Updates!D130)-(FIND("Middle Initial: ",Updates!D130)+16)))))</f>
        <v>#VALUE!</v>
      </c>
      <c r="Q130" t="e">
        <f t="shared" si="18"/>
        <v>#VALUE!</v>
      </c>
      <c r="R130" t="e">
        <f t="shared" si="19"/>
        <v>#VALUE!</v>
      </c>
      <c r="S130" t="e">
        <f t="shared" si="20"/>
        <v>#VALUE!</v>
      </c>
      <c r="T130" s="14" t="e">
        <f t="shared" si="21"/>
        <v>#VALUE!</v>
      </c>
      <c r="U130" t="e">
        <f t="shared" si="22"/>
        <v>#VALUE!</v>
      </c>
      <c r="V130" t="e">
        <f t="shared" si="23"/>
        <v>#VALUE!</v>
      </c>
      <c r="W130" s="8" t="e">
        <f>TRIM(CLEAN(MID(Updates!D130,FIND("Branch: ",Updates!D130)+8,(FIND("Division",Updates!D130)-(FIND("Branch: ",Updates!D130)+8)))))</f>
        <v>#VALUE!</v>
      </c>
      <c r="X130" s="8" t="e">
        <f>TRIM(CLEAN(MID(Updates!D130,FIND("Pooled Position: ",Updates!D130)+17,(FIND("Are the",Updates!D130)-(FIND("Pooled Position: ",Updates!D130)+17)))))</f>
        <v>#VALUE!</v>
      </c>
      <c r="Y130" t="e">
        <f>TRIM(CLEAN(MID(Updates!D130,FIND("Employee Name: ",Updates!D130)+15,(FIND("Job Title",Updates!D130)-(FIND("Employee Name: ",Updates!D130)+15)))))</f>
        <v>#VALUE!</v>
      </c>
      <c r="Z130" s="9" t="e">
        <f t="shared" si="24"/>
        <v>#VALUE!</v>
      </c>
      <c r="AA130" t="e">
        <f t="shared" si="25"/>
        <v>#VALUE!</v>
      </c>
      <c r="AB130" t="e">
        <f t="shared" si="26"/>
        <v>#VALUE!</v>
      </c>
      <c r="AC130" t="e">
        <f t="shared" si="27"/>
        <v>#VALUE!</v>
      </c>
      <c r="AD130" t="e">
        <f>TRIM(CLEAN(MID(Updates!D130,FIND("Account to clone: ",Updates!D130)+18,(FIND("Position",Updates!D130)-(FIND("Account to clone: ",Updates!D130)+18)))))</f>
        <v>#VALUE!</v>
      </c>
      <c r="AE130" t="str">
        <f t="shared" si="28"/>
        <v/>
      </c>
      <c r="AF130" t="str">
        <f t="shared" si="29"/>
        <v>No</v>
      </c>
      <c r="AG130" t="e">
        <f>TRIM(CLEAN(MID(Updates!D130,FIND("Home Share (H:\ drive) required: ",Updates!D130)+33,(FIND("Group Share (S:\ drive) required: ",Updates!D130)-(FIND("Home Share (H:\ drive) required: ",Updates!D130)+33)))))</f>
        <v>#VALUE!</v>
      </c>
      <c r="AH130" t="str">
        <f t="shared" si="30"/>
        <v>No</v>
      </c>
      <c r="AI130" t="e">
        <f>TRIM(CLEAN(MID(Updates!D130,FIND("S Drive Path: ",Updates!D130)+14,(FIND("Position",Updates!D130)-(FIND("S Drive Path: ",Updates!D130)+14)))))</f>
        <v>#VALUE!</v>
      </c>
      <c r="AJ130" t="e">
        <f>("USR\"&amp;Updates!N130)</f>
        <v>#VALUE!</v>
      </c>
      <c r="AK130" t="e">
        <f>Updates!N130&amp;"$"</f>
        <v>#VALUE!</v>
      </c>
      <c r="AL130" s="11">
        <f t="shared" ca="1" si="31"/>
        <v>16</v>
      </c>
      <c r="AM130" s="6" t="str">
        <f ca="1">LOOKUP(AL130,AN2:AN21,AO2:AO21)</f>
        <v>DC4MDB06</v>
      </c>
    </row>
    <row r="131" spans="1:39" ht="12" customHeight="1">
      <c r="A131" s="13" t="e">
        <f>LOOKUP(99^99,--("0"&amp;MID(Updates!N131,MIN(SEARCH({0,1,2,3,4,5,6,7,8,9},Updates!N131&amp;"0123456789")),ROW($A$1:$A$10000))))</f>
        <v>#N/A</v>
      </c>
      <c r="B131" s="6" t="e">
        <f>TRIM(CLEAN(MID(Updates!D131,FIND("Network User Id: ",Updates!D131)+17,(FIND("E-MAIL ACCOUNTS",Updates!D131)-(FIND("Network User Id:",Updates!D131)+17)))))</f>
        <v>#VALUE!</v>
      </c>
      <c r="C131" s="6" t="e">
        <f>TRIM(CLEAN(MID(Updates!D131,FIND("Logon ID: ",Updates!D131)+10,(FIND("Password:",Updates!D131)-(FIND("Logon ID:",Updates!D131)+10)))))</f>
        <v>#VALUE!</v>
      </c>
      <c r="D131" t="e">
        <f>TRIM(CLEAN(MID(Updates!D131,FIND("Primary Address: ",Updates!D131)+17,(FIND("Secondary Address:",Updates!D131)-(FIND("Primary Address: ",Updates!D131)+17)))))</f>
        <v>#VALUE!</v>
      </c>
      <c r="E131" t="e">
        <f>TRIM(CLEAN(MID(Updates!D131,FIND("Secondary Address: ",Updates!D131)+19,(FIND("** PLEASE DO NOT REPLY TO THIS E-MAIL. ",Updates!D131)-(FIND("Secondary Address: ",Updates!D131)+19)))))</f>
        <v>#VALUE!</v>
      </c>
      <c r="F131" t="b">
        <f>IF(COUNT(SEARCH({"transpo.ottawa.on.ca","biblioottawalibrary.ca"},E131)),"@ottawa.ca")</f>
        <v>0</v>
      </c>
      <c r="G131" s="9" t="e">
        <f t="shared" ref="G131:G194" si="32">TRIM(LEFT(SUBSTITUTE(E131,"@",REPT(" ",LEN(E131))),LEN(E131)))</f>
        <v>#VALUE!</v>
      </c>
      <c r="H131" t="e">
        <f>TRIM(CLEAN(MID(Updates!D131,FIND("E-mail Address: ",Updates!D131)+16,(FIND("The employee",Updates!D131)-(FIND("E-mail Address: ",Updates!D131)+16)))))</f>
        <v>#VALUE!</v>
      </c>
      <c r="I131" t="e">
        <f>TRIM(CLEAN(MID(Updates!D131,FIND("Account Password: ",Updates!D131)+18,(FIND("NETWORK ACCOUNTS",Updates!D131)-(FIND("Account Password:",Updates!D131)+18)))))</f>
        <v>#VALUE!</v>
      </c>
      <c r="J131" t="e">
        <f>TRIM(CLEAN(MID(Updates!D131,FIND("Password: ",Updates!D131)+10,(FIND("E-mail",Updates!D131)-(FIND("Password:",Updates!D131)+12)))))</f>
        <v>#VALUE!</v>
      </c>
      <c r="K131" t="e">
        <f>TRIM(CLEAN(MID(Updates!D131,FIND("Account to clone: ",Updates!D131)+18,(FIND("Position",Updates!D131)-(FIND("Account to clone: ",Updates!D131)+18)))))</f>
        <v>#VALUE!</v>
      </c>
      <c r="L131" t="e">
        <f>TRIM(CLEAN(MID(Updates!D131,FIND("Clone permissions of another account: ",Updates!D131)+38,(FIND("Email required:",Updates!D131)-(FIND("Clone permissions of another account: ",Updates!D131)+38)))))</f>
        <v>#VALUE!</v>
      </c>
      <c r="M131" t="e">
        <f t="shared" ref="M131:M194" si="33">IF(L131="No","",L131)</f>
        <v>#VALUE!</v>
      </c>
      <c r="N131" t="e">
        <f>TRIM(CLEAN(MID(Updates!D131,FIND("First Name: ",Updates!D131)+12,(FIND("Middle Name: ",Updates!D131)-(FIND("First Name: ",Updates!D131)+12)))))</f>
        <v>#VALUE!</v>
      </c>
      <c r="O131" t="e">
        <f>TRIM(CLEAN(MID(Updates!E131,FIND("Last Name: ",Updates!E131)+11,(FIND("Middle Initial:",Updates!E131)-(FIND("Last Name: ",Updates!E131)+11)))))</f>
        <v>#VALUE!</v>
      </c>
      <c r="P131" t="e">
        <f>TRIM(CLEAN(MID(Updates!D131,FIND("Middle Initial: ",Updates!D131)+16,(FIND("Department: ",Updates!D131)-(FIND("Middle Initial: ",Updates!D131)+16)))))</f>
        <v>#VALUE!</v>
      </c>
      <c r="Q131" t="e">
        <f t="shared" ref="Q131:Q194" si="34">TRIM(LEFT(SUBSTITUTE(Z131," ",REPT(" ",255)),255))</f>
        <v>#VALUE!</v>
      </c>
      <c r="R131" t="e">
        <f t="shared" ref="R131:R194" si="35">SUBSTITUTE(S131, " ", "-", 1)</f>
        <v>#VALUE!</v>
      </c>
      <c r="S131" t="e">
        <f t="shared" ref="S131:S194" si="36">RIGHT(Y131,LEN(Y131)-FIND(" ",Y131))</f>
        <v>#VALUE!</v>
      </c>
      <c r="T131" s="14" t="e">
        <f t="shared" ref="T131:T194" si="37">SUBSTITUTE(R131,".","")</f>
        <v>#VALUE!</v>
      </c>
      <c r="U131" t="e">
        <f t="shared" ref="U131:U194" si="38">IF(LEFT(S131,1)="(",RIGHT(S131,LEN(S131)-FIND(" ",S131)),"")</f>
        <v>#VALUE!</v>
      </c>
      <c r="V131" t="e">
        <f t="shared" ref="V131:V194" si="39">IF(U131="",T131,U131)</f>
        <v>#VALUE!</v>
      </c>
      <c r="W131" s="8" t="e">
        <f>TRIM(CLEAN(MID(Updates!D131,FIND("Branch: ",Updates!D131)+8,(FIND("Division",Updates!D131)-(FIND("Branch: ",Updates!D131)+8)))))</f>
        <v>#VALUE!</v>
      </c>
      <c r="X131" s="8" t="e">
        <f>TRIM(CLEAN(MID(Updates!D131,FIND("Pooled Position: ",Updates!D131)+17,(FIND("Are the",Updates!D131)-(FIND("Pooled Position: ",Updates!D131)+17)))))</f>
        <v>#VALUE!</v>
      </c>
      <c r="Y131" t="e">
        <f>TRIM(CLEAN(MID(Updates!D131,FIND("Employee Name: ",Updates!D131)+15,(FIND("Job Title",Updates!D131)-(FIND("Employee Name: ",Updates!D131)+15)))))</f>
        <v>#VALUE!</v>
      </c>
      <c r="Z131" s="9" t="e">
        <f t="shared" ref="Z131:Z194" si="40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Y131,"á","a"),"â","a"),"à","a"),"é","e"),"è","e"),"ê","e"),"ë","e"),"î","i"),"ï","i"),"ó","o"),"ô","o"),"ù","u"),"û","u"),"À","A"),"Á","A"),"Â","A"),"É","E"),"È","E"),"É","E"),"Ë","E"),"Î","I"),"Ï","I"),"Ó","O"),"Ô","O"),"Ù","U"),"É","E"),"Ë","E")</f>
        <v>#VALUE!</v>
      </c>
      <c r="AA131" t="e">
        <f t="shared" ref="AA131:AA194" si="41">TRIM(CLEAN(IF(ISTEXT(C131)=FALSE,B131,IF(ISTEXT(C131)=TRUE,C131))))</f>
        <v>#VALUE!</v>
      </c>
      <c r="AB131" t="e">
        <f t="shared" ref="AB131:AB194" si="42">TRIM(CLEAN(IF(ISTEXT(H131)=FALSE,E131,IF(ISTEXT(H131)=TRUE,H131))))</f>
        <v>#VALUE!</v>
      </c>
      <c r="AC131" t="e">
        <f t="shared" ref="AC131:AC194" si="43">TRIM(CLEAN(IF(ISTEXT(J131)=FALSE,I131,IF(ISTEXT(J131)=TRUE,J131))))</f>
        <v>#VALUE!</v>
      </c>
      <c r="AD131" t="e">
        <f>TRIM(CLEAN(MID(Updates!D131,FIND("Account to clone: ",Updates!D131)+18,(FIND("Position",Updates!D131)-(FIND("Account to clone: ",Updates!D131)+18)))))</f>
        <v>#VALUE!</v>
      </c>
      <c r="AE131" t="str">
        <f t="shared" ref="AE131:AE194" si="44">TRIM(CLEAN(IF(ISERROR(AD131),"",AD131)))</f>
        <v/>
      </c>
      <c r="AF131" t="str">
        <f t="shared" ref="AF131:AF194" si="45">IF(AE131="","No","Yes")</f>
        <v>No</v>
      </c>
      <c r="AG131" t="e">
        <f>TRIM(CLEAN(MID(Updates!D131,FIND("Home Share (H:\ drive) required: ",Updates!D131)+33,(FIND("Group Share (S:\ drive) required: ",Updates!D131)-(FIND("Home Share (H:\ drive) required: ",Updates!D131)+33)))))</f>
        <v>#VALUE!</v>
      </c>
      <c r="AH131" t="str">
        <f t="shared" ref="AH131:AH194" si="46">IF(ISERROR(AG131),"No",AG131)</f>
        <v>No</v>
      </c>
      <c r="AI131" t="e">
        <f>TRIM(CLEAN(MID(Updates!D131,FIND("S Drive Path: ",Updates!D131)+14,(FIND("Position",Updates!D131)-(FIND("S Drive Path: ",Updates!D131)+14)))))</f>
        <v>#VALUE!</v>
      </c>
      <c r="AJ131" t="e">
        <f>("USR\"&amp;Updates!N131)</f>
        <v>#VALUE!</v>
      </c>
      <c r="AK131" t="e">
        <f>Updates!N131&amp;"$"</f>
        <v>#VALUE!</v>
      </c>
      <c r="AL131" s="11">
        <f t="shared" ref="AL131:AL194" ca="1" si="47">RANDBETWEEN(1,20)</f>
        <v>17</v>
      </c>
      <c r="AM131" s="6" t="str">
        <f ca="1">LOOKUP(AL131,AN2:AN21,AO2:AO21)</f>
        <v>DC4MDB07</v>
      </c>
    </row>
    <row r="132" spans="1:39" ht="12" customHeight="1">
      <c r="A132" s="13" t="e">
        <f>LOOKUP(99^99,--("0"&amp;MID(Updates!N132,MIN(SEARCH({0,1,2,3,4,5,6,7,8,9},Updates!N132&amp;"0123456789")),ROW($A$1:$A$10000))))</f>
        <v>#N/A</v>
      </c>
      <c r="B132" s="6" t="e">
        <f>TRIM(CLEAN(MID(Updates!D132,FIND("Network User Id: ",Updates!D132)+17,(FIND("E-MAIL ACCOUNTS",Updates!D132)-(FIND("Network User Id:",Updates!D132)+17)))))</f>
        <v>#VALUE!</v>
      </c>
      <c r="C132" s="6" t="e">
        <f>TRIM(CLEAN(MID(Updates!D132,FIND("Logon ID: ",Updates!D132)+10,(FIND("Password:",Updates!D132)-(FIND("Logon ID:",Updates!D132)+10)))))</f>
        <v>#VALUE!</v>
      </c>
      <c r="D132" t="e">
        <f>TRIM(CLEAN(MID(Updates!D132,FIND("Primary Address: ",Updates!D132)+17,(FIND("Secondary Address:",Updates!D132)-(FIND("Primary Address: ",Updates!D132)+17)))))</f>
        <v>#VALUE!</v>
      </c>
      <c r="E132" t="e">
        <f>TRIM(CLEAN(MID(Updates!D132,FIND("Secondary Address: ",Updates!D132)+19,(FIND("** PLEASE DO NOT REPLY TO THIS E-MAIL. ",Updates!D132)-(FIND("Secondary Address: ",Updates!D132)+19)))))</f>
        <v>#VALUE!</v>
      </c>
      <c r="F132" t="b">
        <f>IF(COUNT(SEARCH({"transpo.ottawa.on.ca","biblioottawalibrary.ca"},E132)),"@ottawa.ca")</f>
        <v>0</v>
      </c>
      <c r="G132" s="9" t="e">
        <f t="shared" si="32"/>
        <v>#VALUE!</v>
      </c>
      <c r="H132" t="e">
        <f>TRIM(CLEAN(MID(Updates!D132,FIND("E-mail Address: ",Updates!D132)+16,(FIND("The employee",Updates!D132)-(FIND("E-mail Address: ",Updates!D132)+16)))))</f>
        <v>#VALUE!</v>
      </c>
      <c r="I132" t="e">
        <f>TRIM(CLEAN(MID(Updates!D132,FIND("Account Password: ",Updates!D132)+18,(FIND("NETWORK ACCOUNTS",Updates!D132)-(FIND("Account Password:",Updates!D132)+18)))))</f>
        <v>#VALUE!</v>
      </c>
      <c r="J132" t="e">
        <f>TRIM(CLEAN(MID(Updates!D132,FIND("Password: ",Updates!D132)+10,(FIND("E-mail",Updates!D132)-(FIND("Password:",Updates!D132)+12)))))</f>
        <v>#VALUE!</v>
      </c>
      <c r="K132" t="e">
        <f>TRIM(CLEAN(MID(Updates!D132,FIND("Account to clone: ",Updates!D132)+18,(FIND("Position",Updates!D132)-(FIND("Account to clone: ",Updates!D132)+18)))))</f>
        <v>#VALUE!</v>
      </c>
      <c r="L132" t="e">
        <f>TRIM(CLEAN(MID(Updates!D132,FIND("Clone permissions of another account: ",Updates!D132)+38,(FIND("Email required:",Updates!D132)-(FIND("Clone permissions of another account: ",Updates!D132)+38)))))</f>
        <v>#VALUE!</v>
      </c>
      <c r="M132" t="e">
        <f t="shared" si="33"/>
        <v>#VALUE!</v>
      </c>
      <c r="N132" t="e">
        <f>TRIM(CLEAN(MID(Updates!D132,FIND("First Name: ",Updates!D132)+12,(FIND("Middle Name: ",Updates!D132)-(FIND("First Name: ",Updates!D132)+12)))))</f>
        <v>#VALUE!</v>
      </c>
      <c r="O132" t="e">
        <f>TRIM(CLEAN(MID(Updates!E132,FIND("Last Name: ",Updates!E132)+11,(FIND("Middle Initial:",Updates!E132)-(FIND("Last Name: ",Updates!E132)+11)))))</f>
        <v>#VALUE!</v>
      </c>
      <c r="P132" t="e">
        <f>TRIM(CLEAN(MID(Updates!D132,FIND("Middle Initial: ",Updates!D132)+16,(FIND("Department: ",Updates!D132)-(FIND("Middle Initial: ",Updates!D132)+16)))))</f>
        <v>#VALUE!</v>
      </c>
      <c r="Q132" t="e">
        <f t="shared" si="34"/>
        <v>#VALUE!</v>
      </c>
      <c r="R132" t="e">
        <f t="shared" si="35"/>
        <v>#VALUE!</v>
      </c>
      <c r="S132" t="e">
        <f t="shared" si="36"/>
        <v>#VALUE!</v>
      </c>
      <c r="T132" s="14" t="e">
        <f t="shared" si="37"/>
        <v>#VALUE!</v>
      </c>
      <c r="U132" t="e">
        <f t="shared" si="38"/>
        <v>#VALUE!</v>
      </c>
      <c r="V132" t="e">
        <f t="shared" si="39"/>
        <v>#VALUE!</v>
      </c>
      <c r="W132" s="8" t="e">
        <f>TRIM(CLEAN(MID(Updates!D132,FIND("Branch: ",Updates!D132)+8,(FIND("Division",Updates!D132)-(FIND("Branch: ",Updates!D132)+8)))))</f>
        <v>#VALUE!</v>
      </c>
      <c r="X132" s="8" t="e">
        <f>TRIM(CLEAN(MID(Updates!D132,FIND("Pooled Position: ",Updates!D132)+17,(FIND("Are the",Updates!D132)-(FIND("Pooled Position: ",Updates!D132)+17)))))</f>
        <v>#VALUE!</v>
      </c>
      <c r="Y132" t="e">
        <f>TRIM(CLEAN(MID(Updates!D132,FIND("Employee Name: ",Updates!D132)+15,(FIND("Job Title",Updates!D132)-(FIND("Employee Name: ",Updates!D132)+15)))))</f>
        <v>#VALUE!</v>
      </c>
      <c r="Z132" s="9" t="e">
        <f t="shared" si="40"/>
        <v>#VALUE!</v>
      </c>
      <c r="AA132" t="e">
        <f t="shared" si="41"/>
        <v>#VALUE!</v>
      </c>
      <c r="AB132" t="e">
        <f t="shared" si="42"/>
        <v>#VALUE!</v>
      </c>
      <c r="AC132" t="e">
        <f t="shared" si="43"/>
        <v>#VALUE!</v>
      </c>
      <c r="AD132" t="e">
        <f>TRIM(CLEAN(MID(Updates!D132,FIND("Account to clone: ",Updates!D132)+18,(FIND("Position",Updates!D132)-(FIND("Account to clone: ",Updates!D132)+18)))))</f>
        <v>#VALUE!</v>
      </c>
      <c r="AE132" t="str">
        <f t="shared" si="44"/>
        <v/>
      </c>
      <c r="AF132" t="str">
        <f t="shared" si="45"/>
        <v>No</v>
      </c>
      <c r="AG132" t="e">
        <f>TRIM(CLEAN(MID(Updates!D132,FIND("Home Share (H:\ drive) required: ",Updates!D132)+33,(FIND("Group Share (S:\ drive) required: ",Updates!D132)-(FIND("Home Share (H:\ drive) required: ",Updates!D132)+33)))))</f>
        <v>#VALUE!</v>
      </c>
      <c r="AH132" t="str">
        <f t="shared" si="46"/>
        <v>No</v>
      </c>
      <c r="AI132" t="e">
        <f>TRIM(CLEAN(MID(Updates!D132,FIND("S Drive Path: ",Updates!D132)+14,(FIND("Position",Updates!D132)-(FIND("S Drive Path: ",Updates!D132)+14)))))</f>
        <v>#VALUE!</v>
      </c>
      <c r="AJ132" t="e">
        <f>("USR\"&amp;Updates!N132)</f>
        <v>#VALUE!</v>
      </c>
      <c r="AK132" t="e">
        <f>Updates!N132&amp;"$"</f>
        <v>#VALUE!</v>
      </c>
      <c r="AL132" s="11">
        <f t="shared" ca="1" si="47"/>
        <v>14</v>
      </c>
      <c r="AM132" s="6" t="str">
        <f ca="1">LOOKUP(AL132,AN2:AN21,AO2:AO21)</f>
        <v>DC4MDB04</v>
      </c>
    </row>
    <row r="133" spans="1:39" ht="12" customHeight="1">
      <c r="A133" s="13" t="e">
        <f>LOOKUP(99^99,--("0"&amp;MID(Updates!N133,MIN(SEARCH({0,1,2,3,4,5,6,7,8,9},Updates!N133&amp;"0123456789")),ROW($A$1:$A$10000))))</f>
        <v>#N/A</v>
      </c>
      <c r="B133" s="6" t="e">
        <f>TRIM(CLEAN(MID(Updates!D133,FIND("Network User Id: ",Updates!D133)+17,(FIND("E-MAIL ACCOUNTS",Updates!D133)-(FIND("Network User Id:",Updates!D133)+17)))))</f>
        <v>#VALUE!</v>
      </c>
      <c r="C133" s="6" t="e">
        <f>TRIM(CLEAN(MID(Updates!D133,FIND("Logon ID: ",Updates!D133)+10,(FIND("Password:",Updates!D133)-(FIND("Logon ID:",Updates!D133)+10)))))</f>
        <v>#VALUE!</v>
      </c>
      <c r="D133" t="e">
        <f>TRIM(CLEAN(MID(Updates!D133,FIND("Primary Address: ",Updates!D133)+17,(FIND("Secondary Address:",Updates!D133)-(FIND("Primary Address: ",Updates!D133)+17)))))</f>
        <v>#VALUE!</v>
      </c>
      <c r="E133" t="e">
        <f>TRIM(CLEAN(MID(Updates!D133,FIND("Secondary Address: ",Updates!D133)+19,(FIND("** PLEASE DO NOT REPLY TO THIS E-MAIL. ",Updates!D133)-(FIND("Secondary Address: ",Updates!D133)+19)))))</f>
        <v>#VALUE!</v>
      </c>
      <c r="F133" t="b">
        <f>IF(COUNT(SEARCH({"transpo.ottawa.on.ca","biblioottawalibrary.ca"},E133)),"@ottawa.ca")</f>
        <v>0</v>
      </c>
      <c r="G133" s="9" t="e">
        <f t="shared" si="32"/>
        <v>#VALUE!</v>
      </c>
      <c r="H133" t="e">
        <f>TRIM(CLEAN(MID(Updates!D133,FIND("E-mail Address: ",Updates!D133)+16,(FIND("The employee",Updates!D133)-(FIND("E-mail Address: ",Updates!D133)+16)))))</f>
        <v>#VALUE!</v>
      </c>
      <c r="I133" t="e">
        <f>TRIM(CLEAN(MID(Updates!D133,FIND("Account Password: ",Updates!D133)+18,(FIND("NETWORK ACCOUNTS",Updates!D133)-(FIND("Account Password:",Updates!D133)+18)))))</f>
        <v>#VALUE!</v>
      </c>
      <c r="J133" t="e">
        <f>TRIM(CLEAN(MID(Updates!D133,FIND("Password: ",Updates!D133)+10,(FIND("E-mail",Updates!D133)-(FIND("Password:",Updates!D133)+12)))))</f>
        <v>#VALUE!</v>
      </c>
      <c r="K133" t="e">
        <f>TRIM(CLEAN(MID(Updates!D133,FIND("Account to clone: ",Updates!D133)+18,(FIND("Position",Updates!D133)-(FIND("Account to clone: ",Updates!D133)+18)))))</f>
        <v>#VALUE!</v>
      </c>
      <c r="L133" t="e">
        <f>TRIM(CLEAN(MID(Updates!D133,FIND("Clone permissions of another account: ",Updates!D133)+38,(FIND("Email required:",Updates!D133)-(FIND("Clone permissions of another account: ",Updates!D133)+38)))))</f>
        <v>#VALUE!</v>
      </c>
      <c r="M133" t="e">
        <f t="shared" si="33"/>
        <v>#VALUE!</v>
      </c>
      <c r="N133" t="e">
        <f>TRIM(CLEAN(MID(Updates!D133,FIND("First Name: ",Updates!D133)+12,(FIND("Middle Name: ",Updates!D133)-(FIND("First Name: ",Updates!D133)+12)))))</f>
        <v>#VALUE!</v>
      </c>
      <c r="O133" t="e">
        <f>TRIM(CLEAN(MID(Updates!E133,FIND("Last Name: ",Updates!E133)+11,(FIND("Middle Initial:",Updates!E133)-(FIND("Last Name: ",Updates!E133)+11)))))</f>
        <v>#VALUE!</v>
      </c>
      <c r="P133" t="e">
        <f>TRIM(CLEAN(MID(Updates!D133,FIND("Middle Initial: ",Updates!D133)+16,(FIND("Department: ",Updates!D133)-(FIND("Middle Initial: ",Updates!D133)+16)))))</f>
        <v>#VALUE!</v>
      </c>
      <c r="Q133" t="e">
        <f t="shared" si="34"/>
        <v>#VALUE!</v>
      </c>
      <c r="R133" t="e">
        <f t="shared" si="35"/>
        <v>#VALUE!</v>
      </c>
      <c r="S133" t="e">
        <f t="shared" si="36"/>
        <v>#VALUE!</v>
      </c>
      <c r="T133" s="14" t="e">
        <f t="shared" si="37"/>
        <v>#VALUE!</v>
      </c>
      <c r="U133" t="e">
        <f t="shared" si="38"/>
        <v>#VALUE!</v>
      </c>
      <c r="V133" t="e">
        <f t="shared" si="39"/>
        <v>#VALUE!</v>
      </c>
      <c r="W133" s="8" t="e">
        <f>TRIM(CLEAN(MID(Updates!D133,FIND("Branch: ",Updates!D133)+8,(FIND("Division",Updates!D133)-(FIND("Branch: ",Updates!D133)+8)))))</f>
        <v>#VALUE!</v>
      </c>
      <c r="X133" s="8" t="e">
        <f>TRIM(CLEAN(MID(Updates!D133,FIND("Pooled Position: ",Updates!D133)+17,(FIND("Are the",Updates!D133)-(FIND("Pooled Position: ",Updates!D133)+17)))))</f>
        <v>#VALUE!</v>
      </c>
      <c r="Y133" t="e">
        <f>TRIM(CLEAN(MID(Updates!D133,FIND("Employee Name: ",Updates!D133)+15,(FIND("Job Title",Updates!D133)-(FIND("Employee Name: ",Updates!D133)+15)))))</f>
        <v>#VALUE!</v>
      </c>
      <c r="Z133" s="9" t="e">
        <f t="shared" si="40"/>
        <v>#VALUE!</v>
      </c>
      <c r="AA133" t="e">
        <f t="shared" si="41"/>
        <v>#VALUE!</v>
      </c>
      <c r="AB133" t="e">
        <f t="shared" si="42"/>
        <v>#VALUE!</v>
      </c>
      <c r="AC133" t="e">
        <f t="shared" si="43"/>
        <v>#VALUE!</v>
      </c>
      <c r="AD133" t="e">
        <f>TRIM(CLEAN(MID(Updates!D133,FIND("Account to clone: ",Updates!D133)+18,(FIND("Position",Updates!D133)-(FIND("Account to clone: ",Updates!D133)+18)))))</f>
        <v>#VALUE!</v>
      </c>
      <c r="AE133" t="str">
        <f t="shared" si="44"/>
        <v/>
      </c>
      <c r="AF133" t="str">
        <f t="shared" si="45"/>
        <v>No</v>
      </c>
      <c r="AG133" t="e">
        <f>TRIM(CLEAN(MID(Updates!D133,FIND("Home Share (H:\ drive) required: ",Updates!D133)+33,(FIND("Group Share (S:\ drive) required: ",Updates!D133)-(FIND("Home Share (H:\ drive) required: ",Updates!D133)+33)))))</f>
        <v>#VALUE!</v>
      </c>
      <c r="AH133" t="str">
        <f t="shared" si="46"/>
        <v>No</v>
      </c>
      <c r="AI133" t="e">
        <f>TRIM(CLEAN(MID(Updates!D133,FIND("S Drive Path: ",Updates!D133)+14,(FIND("Position",Updates!D133)-(FIND("S Drive Path: ",Updates!D133)+14)))))</f>
        <v>#VALUE!</v>
      </c>
      <c r="AJ133" t="e">
        <f>("USR\"&amp;Updates!N133)</f>
        <v>#VALUE!</v>
      </c>
      <c r="AK133" t="e">
        <f>Updates!N133&amp;"$"</f>
        <v>#VALUE!</v>
      </c>
      <c r="AL133" s="11">
        <f t="shared" ca="1" si="47"/>
        <v>5</v>
      </c>
      <c r="AM133" s="6" t="str">
        <f ca="1">LOOKUP(AL133,AN2:AN21,AO2:AO21)</f>
        <v>DC1MDB05</v>
      </c>
    </row>
    <row r="134" spans="1:39" ht="12" customHeight="1">
      <c r="A134" s="13" t="e">
        <f>LOOKUP(99^99,--("0"&amp;MID(Updates!N134,MIN(SEARCH({0,1,2,3,4,5,6,7,8,9},Updates!N134&amp;"0123456789")),ROW($A$1:$A$10000))))</f>
        <v>#N/A</v>
      </c>
      <c r="B134" s="6" t="e">
        <f>TRIM(CLEAN(MID(Updates!D134,FIND("Network User Id: ",Updates!D134)+17,(FIND("E-MAIL ACCOUNTS",Updates!D134)-(FIND("Network User Id:",Updates!D134)+17)))))</f>
        <v>#VALUE!</v>
      </c>
      <c r="C134" s="6" t="e">
        <f>TRIM(CLEAN(MID(Updates!D134,FIND("Logon ID: ",Updates!D134)+10,(FIND("Password:",Updates!D134)-(FIND("Logon ID:",Updates!D134)+10)))))</f>
        <v>#VALUE!</v>
      </c>
      <c r="D134" t="e">
        <f>TRIM(CLEAN(MID(Updates!D134,FIND("Primary Address: ",Updates!D134)+17,(FIND("Secondary Address:",Updates!D134)-(FIND("Primary Address: ",Updates!D134)+17)))))</f>
        <v>#VALUE!</v>
      </c>
      <c r="E134" t="e">
        <f>TRIM(CLEAN(MID(Updates!D134,FIND("Secondary Address: ",Updates!D134)+19,(FIND("** PLEASE DO NOT REPLY TO THIS E-MAIL. ",Updates!D134)-(FIND("Secondary Address: ",Updates!D134)+19)))))</f>
        <v>#VALUE!</v>
      </c>
      <c r="F134" t="b">
        <f>IF(COUNT(SEARCH({"transpo.ottawa.on.ca","biblioottawalibrary.ca"},E134)),"@ottawa.ca")</f>
        <v>0</v>
      </c>
      <c r="G134" s="9" t="e">
        <f t="shared" si="32"/>
        <v>#VALUE!</v>
      </c>
      <c r="H134" t="e">
        <f>TRIM(CLEAN(MID(Updates!D134,FIND("E-mail Address: ",Updates!D134)+16,(FIND("The employee",Updates!D134)-(FIND("E-mail Address: ",Updates!D134)+16)))))</f>
        <v>#VALUE!</v>
      </c>
      <c r="I134" t="e">
        <f>TRIM(CLEAN(MID(Updates!D134,FIND("Account Password: ",Updates!D134)+18,(FIND("NETWORK ACCOUNTS",Updates!D134)-(FIND("Account Password:",Updates!D134)+18)))))</f>
        <v>#VALUE!</v>
      </c>
      <c r="J134" t="e">
        <f>TRIM(CLEAN(MID(Updates!D134,FIND("Password: ",Updates!D134)+10,(FIND("E-mail",Updates!D134)-(FIND("Password:",Updates!D134)+12)))))</f>
        <v>#VALUE!</v>
      </c>
      <c r="K134" t="e">
        <f>TRIM(CLEAN(MID(Updates!D134,FIND("Account to clone: ",Updates!D134)+18,(FIND("Position",Updates!D134)-(FIND("Account to clone: ",Updates!D134)+18)))))</f>
        <v>#VALUE!</v>
      </c>
      <c r="L134" t="e">
        <f>TRIM(CLEAN(MID(Updates!D134,FIND("Clone permissions of another account: ",Updates!D134)+38,(FIND("Email required:",Updates!D134)-(FIND("Clone permissions of another account: ",Updates!D134)+38)))))</f>
        <v>#VALUE!</v>
      </c>
      <c r="M134" t="e">
        <f t="shared" si="33"/>
        <v>#VALUE!</v>
      </c>
      <c r="N134" t="e">
        <f>TRIM(CLEAN(MID(Updates!D134,FIND("First Name: ",Updates!D134)+12,(FIND("Middle Name: ",Updates!D134)-(FIND("First Name: ",Updates!D134)+12)))))</f>
        <v>#VALUE!</v>
      </c>
      <c r="O134" t="e">
        <f>TRIM(CLEAN(MID(Updates!E134,FIND("Last Name: ",Updates!E134)+11,(FIND("Middle Initial:",Updates!E134)-(FIND("Last Name: ",Updates!E134)+11)))))</f>
        <v>#VALUE!</v>
      </c>
      <c r="P134" t="e">
        <f>TRIM(CLEAN(MID(Updates!D134,FIND("Middle Initial: ",Updates!D134)+16,(FIND("Department: ",Updates!D134)-(FIND("Middle Initial: ",Updates!D134)+16)))))</f>
        <v>#VALUE!</v>
      </c>
      <c r="Q134" t="e">
        <f t="shared" si="34"/>
        <v>#VALUE!</v>
      </c>
      <c r="R134" t="e">
        <f t="shared" si="35"/>
        <v>#VALUE!</v>
      </c>
      <c r="S134" t="e">
        <f t="shared" si="36"/>
        <v>#VALUE!</v>
      </c>
      <c r="T134" s="14" t="e">
        <f t="shared" si="37"/>
        <v>#VALUE!</v>
      </c>
      <c r="U134" t="e">
        <f t="shared" si="38"/>
        <v>#VALUE!</v>
      </c>
      <c r="V134" t="e">
        <f t="shared" si="39"/>
        <v>#VALUE!</v>
      </c>
      <c r="W134" s="8" t="e">
        <f>TRIM(CLEAN(MID(Updates!D134,FIND("Branch: ",Updates!D134)+8,(FIND("Division",Updates!D134)-(FIND("Branch: ",Updates!D134)+8)))))</f>
        <v>#VALUE!</v>
      </c>
      <c r="X134" s="8" t="e">
        <f>TRIM(CLEAN(MID(Updates!D134,FIND("Pooled Position: ",Updates!D134)+17,(FIND("Are the",Updates!D134)-(FIND("Pooled Position: ",Updates!D134)+17)))))</f>
        <v>#VALUE!</v>
      </c>
      <c r="Y134" t="e">
        <f>TRIM(CLEAN(MID(Updates!D134,FIND("Employee Name: ",Updates!D134)+15,(FIND("Job Title",Updates!D134)-(FIND("Employee Name: ",Updates!D134)+15)))))</f>
        <v>#VALUE!</v>
      </c>
      <c r="Z134" s="9" t="e">
        <f t="shared" si="40"/>
        <v>#VALUE!</v>
      </c>
      <c r="AA134" t="e">
        <f t="shared" si="41"/>
        <v>#VALUE!</v>
      </c>
      <c r="AB134" t="e">
        <f t="shared" si="42"/>
        <v>#VALUE!</v>
      </c>
      <c r="AC134" t="e">
        <f t="shared" si="43"/>
        <v>#VALUE!</v>
      </c>
      <c r="AD134" t="e">
        <f>TRIM(CLEAN(MID(Updates!D134,FIND("Account to clone: ",Updates!D134)+18,(FIND("Position",Updates!D134)-(FIND("Account to clone: ",Updates!D134)+18)))))</f>
        <v>#VALUE!</v>
      </c>
      <c r="AE134" t="str">
        <f t="shared" si="44"/>
        <v/>
      </c>
      <c r="AF134" t="str">
        <f t="shared" si="45"/>
        <v>No</v>
      </c>
      <c r="AG134" t="e">
        <f>TRIM(CLEAN(MID(Updates!D134,FIND("Home Share (H:\ drive) required: ",Updates!D134)+33,(FIND("Group Share (S:\ drive) required: ",Updates!D134)-(FIND("Home Share (H:\ drive) required: ",Updates!D134)+33)))))</f>
        <v>#VALUE!</v>
      </c>
      <c r="AH134" t="str">
        <f t="shared" si="46"/>
        <v>No</v>
      </c>
      <c r="AI134" t="e">
        <f>TRIM(CLEAN(MID(Updates!D134,FIND("S Drive Path: ",Updates!D134)+14,(FIND("Position",Updates!D134)-(FIND("S Drive Path: ",Updates!D134)+14)))))</f>
        <v>#VALUE!</v>
      </c>
      <c r="AJ134" t="e">
        <f>("USR\"&amp;Updates!N134)</f>
        <v>#VALUE!</v>
      </c>
      <c r="AK134" t="e">
        <f>Updates!N134&amp;"$"</f>
        <v>#VALUE!</v>
      </c>
      <c r="AL134" s="11">
        <f t="shared" ca="1" si="47"/>
        <v>15</v>
      </c>
      <c r="AM134" s="6" t="str">
        <f ca="1">LOOKUP(AL134,AN2:AN21,AO2:AO21)</f>
        <v>DC4MDB05</v>
      </c>
    </row>
    <row r="135" spans="1:39" ht="12" customHeight="1">
      <c r="A135" s="13" t="e">
        <f>LOOKUP(99^99,--("0"&amp;MID(Updates!N135,MIN(SEARCH({0,1,2,3,4,5,6,7,8,9},Updates!N135&amp;"0123456789")),ROW($A$1:$A$10000))))</f>
        <v>#N/A</v>
      </c>
      <c r="B135" s="6" t="e">
        <f>TRIM(CLEAN(MID(Updates!D135,FIND("Network User Id: ",Updates!D135)+17,(FIND("E-MAIL ACCOUNTS",Updates!D135)-(FIND("Network User Id:",Updates!D135)+17)))))</f>
        <v>#VALUE!</v>
      </c>
      <c r="C135" s="6" t="e">
        <f>TRIM(CLEAN(MID(Updates!D135,FIND("Logon ID: ",Updates!D135)+10,(FIND("Password:",Updates!D135)-(FIND("Logon ID:",Updates!D135)+10)))))</f>
        <v>#VALUE!</v>
      </c>
      <c r="D135" t="e">
        <f>TRIM(CLEAN(MID(Updates!D135,FIND("Primary Address: ",Updates!D135)+17,(FIND("Secondary Address:",Updates!D135)-(FIND("Primary Address: ",Updates!D135)+17)))))</f>
        <v>#VALUE!</v>
      </c>
      <c r="E135" t="e">
        <f>TRIM(CLEAN(MID(Updates!D135,FIND("Secondary Address: ",Updates!D135)+19,(FIND("** PLEASE DO NOT REPLY TO THIS E-MAIL. ",Updates!D135)-(FIND("Secondary Address: ",Updates!D135)+19)))))</f>
        <v>#VALUE!</v>
      </c>
      <c r="F135" t="b">
        <f>IF(COUNT(SEARCH({"transpo.ottawa.on.ca","biblioottawalibrary.ca"},E135)),"@ottawa.ca")</f>
        <v>0</v>
      </c>
      <c r="G135" s="9" t="e">
        <f t="shared" si="32"/>
        <v>#VALUE!</v>
      </c>
      <c r="H135" t="e">
        <f>TRIM(CLEAN(MID(Updates!D135,FIND("E-mail Address: ",Updates!D135)+16,(FIND("The employee",Updates!D135)-(FIND("E-mail Address: ",Updates!D135)+16)))))</f>
        <v>#VALUE!</v>
      </c>
      <c r="I135" t="e">
        <f>TRIM(CLEAN(MID(Updates!D135,FIND("Account Password: ",Updates!D135)+18,(FIND("NETWORK ACCOUNTS",Updates!D135)-(FIND("Account Password:",Updates!D135)+18)))))</f>
        <v>#VALUE!</v>
      </c>
      <c r="J135" t="e">
        <f>TRIM(CLEAN(MID(Updates!D135,FIND("Password: ",Updates!D135)+10,(FIND("E-mail",Updates!D135)-(FIND("Password:",Updates!D135)+12)))))</f>
        <v>#VALUE!</v>
      </c>
      <c r="K135" t="e">
        <f>TRIM(CLEAN(MID(Updates!D135,FIND("Account to clone: ",Updates!D135)+18,(FIND("Position",Updates!D135)-(FIND("Account to clone: ",Updates!D135)+18)))))</f>
        <v>#VALUE!</v>
      </c>
      <c r="L135" t="e">
        <f>TRIM(CLEAN(MID(Updates!D135,FIND("Clone permissions of another account: ",Updates!D135)+38,(FIND("Email required:",Updates!D135)-(FIND("Clone permissions of another account: ",Updates!D135)+38)))))</f>
        <v>#VALUE!</v>
      </c>
      <c r="M135" t="e">
        <f t="shared" si="33"/>
        <v>#VALUE!</v>
      </c>
      <c r="N135" t="e">
        <f>TRIM(CLEAN(MID(Updates!D135,FIND("First Name: ",Updates!D135)+12,(FIND("Middle Name: ",Updates!D135)-(FIND("First Name: ",Updates!D135)+12)))))</f>
        <v>#VALUE!</v>
      </c>
      <c r="O135" t="e">
        <f>TRIM(CLEAN(MID(Updates!E135,FIND("Last Name: ",Updates!E135)+11,(FIND("Middle Initial:",Updates!E135)-(FIND("Last Name: ",Updates!E135)+11)))))</f>
        <v>#VALUE!</v>
      </c>
      <c r="P135" t="e">
        <f>TRIM(CLEAN(MID(Updates!D135,FIND("Middle Initial: ",Updates!D135)+16,(FIND("Department: ",Updates!D135)-(FIND("Middle Initial: ",Updates!D135)+16)))))</f>
        <v>#VALUE!</v>
      </c>
      <c r="Q135" t="e">
        <f t="shared" si="34"/>
        <v>#VALUE!</v>
      </c>
      <c r="R135" t="e">
        <f t="shared" si="35"/>
        <v>#VALUE!</v>
      </c>
      <c r="S135" t="e">
        <f t="shared" si="36"/>
        <v>#VALUE!</v>
      </c>
      <c r="T135" s="14" t="e">
        <f t="shared" si="37"/>
        <v>#VALUE!</v>
      </c>
      <c r="U135" t="e">
        <f t="shared" si="38"/>
        <v>#VALUE!</v>
      </c>
      <c r="V135" t="e">
        <f t="shared" si="39"/>
        <v>#VALUE!</v>
      </c>
      <c r="W135" s="8" t="e">
        <f>TRIM(CLEAN(MID(Updates!D135,FIND("Branch: ",Updates!D135)+8,(FIND("Division",Updates!D135)-(FIND("Branch: ",Updates!D135)+8)))))</f>
        <v>#VALUE!</v>
      </c>
      <c r="X135" s="8" t="e">
        <f>TRIM(CLEAN(MID(Updates!D135,FIND("Pooled Position: ",Updates!D135)+17,(FIND("Are the",Updates!D135)-(FIND("Pooled Position: ",Updates!D135)+17)))))</f>
        <v>#VALUE!</v>
      </c>
      <c r="Y135" t="e">
        <f>TRIM(CLEAN(MID(Updates!D135,FIND("Employee Name: ",Updates!D135)+15,(FIND("Job Title",Updates!D135)-(FIND("Employee Name: ",Updates!D135)+15)))))</f>
        <v>#VALUE!</v>
      </c>
      <c r="Z135" s="9" t="e">
        <f t="shared" si="40"/>
        <v>#VALUE!</v>
      </c>
      <c r="AA135" t="e">
        <f t="shared" si="41"/>
        <v>#VALUE!</v>
      </c>
      <c r="AB135" t="e">
        <f t="shared" si="42"/>
        <v>#VALUE!</v>
      </c>
      <c r="AC135" t="e">
        <f t="shared" si="43"/>
        <v>#VALUE!</v>
      </c>
      <c r="AD135" t="e">
        <f>TRIM(CLEAN(MID(Updates!D135,FIND("Account to clone: ",Updates!D135)+18,(FIND("Position",Updates!D135)-(FIND("Account to clone: ",Updates!D135)+18)))))</f>
        <v>#VALUE!</v>
      </c>
      <c r="AE135" t="str">
        <f t="shared" si="44"/>
        <v/>
      </c>
      <c r="AF135" t="str">
        <f t="shared" si="45"/>
        <v>No</v>
      </c>
      <c r="AG135" t="e">
        <f>TRIM(CLEAN(MID(Updates!D135,FIND("Home Share (H:\ drive) required: ",Updates!D135)+33,(FIND("Group Share (S:\ drive) required: ",Updates!D135)-(FIND("Home Share (H:\ drive) required: ",Updates!D135)+33)))))</f>
        <v>#VALUE!</v>
      </c>
      <c r="AH135" t="str">
        <f t="shared" si="46"/>
        <v>No</v>
      </c>
      <c r="AI135" t="e">
        <f>TRIM(CLEAN(MID(Updates!D135,FIND("S Drive Path: ",Updates!D135)+14,(FIND("Position",Updates!D135)-(FIND("S Drive Path: ",Updates!D135)+14)))))</f>
        <v>#VALUE!</v>
      </c>
      <c r="AJ135" t="e">
        <f>("USR\"&amp;Updates!N135)</f>
        <v>#VALUE!</v>
      </c>
      <c r="AK135" t="e">
        <f>Updates!N135&amp;"$"</f>
        <v>#VALUE!</v>
      </c>
      <c r="AL135" s="11">
        <f t="shared" ca="1" si="47"/>
        <v>17</v>
      </c>
      <c r="AM135" s="6" t="str">
        <f ca="1">LOOKUP(AL135,AN2:AN21,AO2:AO21)</f>
        <v>DC4MDB07</v>
      </c>
    </row>
    <row r="136" spans="1:39" ht="12" customHeight="1">
      <c r="A136" s="13" t="e">
        <f>LOOKUP(99^99,--("0"&amp;MID(Updates!N136,MIN(SEARCH({0,1,2,3,4,5,6,7,8,9},Updates!N136&amp;"0123456789")),ROW($A$1:$A$10000))))</f>
        <v>#N/A</v>
      </c>
      <c r="B136" s="6" t="e">
        <f>TRIM(CLEAN(MID(Updates!D136,FIND("Network User Id: ",Updates!D136)+17,(FIND("E-MAIL ACCOUNTS",Updates!D136)-(FIND("Network User Id:",Updates!D136)+17)))))</f>
        <v>#VALUE!</v>
      </c>
      <c r="C136" s="6" t="e">
        <f>TRIM(CLEAN(MID(Updates!D136,FIND("Logon ID: ",Updates!D136)+10,(FIND("Password:",Updates!D136)-(FIND("Logon ID:",Updates!D136)+10)))))</f>
        <v>#VALUE!</v>
      </c>
      <c r="D136" t="e">
        <f>TRIM(CLEAN(MID(Updates!D136,FIND("Primary Address: ",Updates!D136)+17,(FIND("Secondary Address:",Updates!D136)-(FIND("Primary Address: ",Updates!D136)+17)))))</f>
        <v>#VALUE!</v>
      </c>
      <c r="E136" t="e">
        <f>TRIM(CLEAN(MID(Updates!D136,FIND("Secondary Address: ",Updates!D136)+19,(FIND("** PLEASE DO NOT REPLY TO THIS E-MAIL. ",Updates!D136)-(FIND("Secondary Address: ",Updates!D136)+19)))))</f>
        <v>#VALUE!</v>
      </c>
      <c r="F136" t="b">
        <f>IF(COUNT(SEARCH({"transpo.ottawa.on.ca","biblioottawalibrary.ca"},E136)),"@ottawa.ca")</f>
        <v>0</v>
      </c>
      <c r="G136" s="9" t="e">
        <f t="shared" si="32"/>
        <v>#VALUE!</v>
      </c>
      <c r="H136" t="e">
        <f>TRIM(CLEAN(MID(Updates!D136,FIND("E-mail Address: ",Updates!D136)+16,(FIND("The employee",Updates!D136)-(FIND("E-mail Address: ",Updates!D136)+16)))))</f>
        <v>#VALUE!</v>
      </c>
      <c r="I136" t="e">
        <f>TRIM(CLEAN(MID(Updates!D136,FIND("Account Password: ",Updates!D136)+18,(FIND("NETWORK ACCOUNTS",Updates!D136)-(FIND("Account Password:",Updates!D136)+18)))))</f>
        <v>#VALUE!</v>
      </c>
      <c r="J136" t="e">
        <f>TRIM(CLEAN(MID(Updates!D136,FIND("Password: ",Updates!D136)+10,(FIND("E-mail",Updates!D136)-(FIND("Password:",Updates!D136)+12)))))</f>
        <v>#VALUE!</v>
      </c>
      <c r="K136" t="e">
        <f>TRIM(CLEAN(MID(Updates!D136,FIND("Account to clone: ",Updates!D136)+18,(FIND("Position",Updates!D136)-(FIND("Account to clone: ",Updates!D136)+18)))))</f>
        <v>#VALUE!</v>
      </c>
      <c r="L136" t="e">
        <f>TRIM(CLEAN(MID(Updates!D136,FIND("Clone permissions of another account: ",Updates!D136)+38,(FIND("Email required:",Updates!D136)-(FIND("Clone permissions of another account: ",Updates!D136)+38)))))</f>
        <v>#VALUE!</v>
      </c>
      <c r="M136" t="e">
        <f t="shared" si="33"/>
        <v>#VALUE!</v>
      </c>
      <c r="N136" t="e">
        <f>TRIM(CLEAN(MID(Updates!D136,FIND("First Name: ",Updates!D136)+12,(FIND("Middle Name: ",Updates!D136)-(FIND("First Name: ",Updates!D136)+12)))))</f>
        <v>#VALUE!</v>
      </c>
      <c r="O136" t="e">
        <f>TRIM(CLEAN(MID(Updates!E136,FIND("Last Name: ",Updates!E136)+11,(FIND("Middle Initial:",Updates!E136)-(FIND("Last Name: ",Updates!E136)+11)))))</f>
        <v>#VALUE!</v>
      </c>
      <c r="P136" t="e">
        <f>TRIM(CLEAN(MID(Updates!D136,FIND("Middle Initial: ",Updates!D136)+16,(FIND("Department: ",Updates!D136)-(FIND("Middle Initial: ",Updates!D136)+16)))))</f>
        <v>#VALUE!</v>
      </c>
      <c r="Q136" t="e">
        <f t="shared" si="34"/>
        <v>#VALUE!</v>
      </c>
      <c r="R136" t="e">
        <f t="shared" si="35"/>
        <v>#VALUE!</v>
      </c>
      <c r="S136" t="e">
        <f t="shared" si="36"/>
        <v>#VALUE!</v>
      </c>
      <c r="T136" s="14" t="e">
        <f t="shared" si="37"/>
        <v>#VALUE!</v>
      </c>
      <c r="U136" t="e">
        <f t="shared" si="38"/>
        <v>#VALUE!</v>
      </c>
      <c r="V136" t="e">
        <f t="shared" si="39"/>
        <v>#VALUE!</v>
      </c>
      <c r="W136" s="8" t="e">
        <f>TRIM(CLEAN(MID(Updates!D136,FIND("Branch: ",Updates!D136)+8,(FIND("Division",Updates!D136)-(FIND("Branch: ",Updates!D136)+8)))))</f>
        <v>#VALUE!</v>
      </c>
      <c r="X136" s="8" t="e">
        <f>TRIM(CLEAN(MID(Updates!D136,FIND("Pooled Position: ",Updates!D136)+17,(FIND("Are the",Updates!D136)-(FIND("Pooled Position: ",Updates!D136)+17)))))</f>
        <v>#VALUE!</v>
      </c>
      <c r="Y136" t="e">
        <f>TRIM(CLEAN(MID(Updates!D136,FIND("Employee Name: ",Updates!D136)+15,(FIND("Job Title",Updates!D136)-(FIND("Employee Name: ",Updates!D136)+15)))))</f>
        <v>#VALUE!</v>
      </c>
      <c r="Z136" s="9" t="e">
        <f t="shared" si="40"/>
        <v>#VALUE!</v>
      </c>
      <c r="AA136" t="e">
        <f t="shared" si="41"/>
        <v>#VALUE!</v>
      </c>
      <c r="AB136" t="e">
        <f t="shared" si="42"/>
        <v>#VALUE!</v>
      </c>
      <c r="AC136" t="e">
        <f t="shared" si="43"/>
        <v>#VALUE!</v>
      </c>
      <c r="AD136" t="e">
        <f>TRIM(CLEAN(MID(Updates!D136,FIND("Account to clone: ",Updates!D136)+18,(FIND("Position",Updates!D136)-(FIND("Account to clone: ",Updates!D136)+18)))))</f>
        <v>#VALUE!</v>
      </c>
      <c r="AE136" t="str">
        <f t="shared" si="44"/>
        <v/>
      </c>
      <c r="AF136" t="str">
        <f t="shared" si="45"/>
        <v>No</v>
      </c>
      <c r="AG136" t="e">
        <f>TRIM(CLEAN(MID(Updates!D136,FIND("Home Share (H:\ drive) required: ",Updates!D136)+33,(FIND("Group Share (S:\ drive) required: ",Updates!D136)-(FIND("Home Share (H:\ drive) required: ",Updates!D136)+33)))))</f>
        <v>#VALUE!</v>
      </c>
      <c r="AH136" t="str">
        <f t="shared" si="46"/>
        <v>No</v>
      </c>
      <c r="AI136" t="e">
        <f>TRIM(CLEAN(MID(Updates!D136,FIND("S Drive Path: ",Updates!D136)+14,(FIND("Position",Updates!D136)-(FIND("S Drive Path: ",Updates!D136)+14)))))</f>
        <v>#VALUE!</v>
      </c>
      <c r="AJ136" t="e">
        <f>("USR\"&amp;Updates!N136)</f>
        <v>#VALUE!</v>
      </c>
      <c r="AK136" t="e">
        <f>Updates!N136&amp;"$"</f>
        <v>#VALUE!</v>
      </c>
      <c r="AL136" s="11">
        <f t="shared" ca="1" si="47"/>
        <v>20</v>
      </c>
      <c r="AM136" s="6" t="str">
        <f ca="1">LOOKUP(AL136,AN2:AN21,AO2:AO21)</f>
        <v>DC4MDB10</v>
      </c>
    </row>
    <row r="137" spans="1:39" ht="12" customHeight="1">
      <c r="A137" s="13" t="e">
        <f>LOOKUP(99^99,--("0"&amp;MID(Updates!N137,MIN(SEARCH({0,1,2,3,4,5,6,7,8,9},Updates!N137&amp;"0123456789")),ROW($A$1:$A$10000))))</f>
        <v>#N/A</v>
      </c>
      <c r="B137" s="6" t="e">
        <f>TRIM(CLEAN(MID(Updates!D137,FIND("Network User Id: ",Updates!D137)+17,(FIND("E-MAIL ACCOUNTS",Updates!D137)-(FIND("Network User Id:",Updates!D137)+17)))))</f>
        <v>#VALUE!</v>
      </c>
      <c r="C137" s="6" t="e">
        <f>TRIM(CLEAN(MID(Updates!D137,FIND("Logon ID: ",Updates!D137)+10,(FIND("Password:",Updates!D137)-(FIND("Logon ID:",Updates!D137)+10)))))</f>
        <v>#VALUE!</v>
      </c>
      <c r="D137" t="e">
        <f>TRIM(CLEAN(MID(Updates!D137,FIND("Primary Address: ",Updates!D137)+17,(FIND("Secondary Address:",Updates!D137)-(FIND("Primary Address: ",Updates!D137)+17)))))</f>
        <v>#VALUE!</v>
      </c>
      <c r="E137" t="e">
        <f>TRIM(CLEAN(MID(Updates!D137,FIND("Secondary Address: ",Updates!D137)+19,(FIND("** PLEASE DO NOT REPLY TO THIS E-MAIL. ",Updates!D137)-(FIND("Secondary Address: ",Updates!D137)+19)))))</f>
        <v>#VALUE!</v>
      </c>
      <c r="F137" t="b">
        <f>IF(COUNT(SEARCH({"transpo.ottawa.on.ca","biblioottawalibrary.ca"},E137)),"@ottawa.ca")</f>
        <v>0</v>
      </c>
      <c r="G137" s="9" t="e">
        <f t="shared" si="32"/>
        <v>#VALUE!</v>
      </c>
      <c r="H137" t="e">
        <f>TRIM(CLEAN(MID(Updates!D137,FIND("E-mail Address: ",Updates!D137)+16,(FIND("The employee",Updates!D137)-(FIND("E-mail Address: ",Updates!D137)+16)))))</f>
        <v>#VALUE!</v>
      </c>
      <c r="I137" t="e">
        <f>TRIM(CLEAN(MID(Updates!D137,FIND("Account Password: ",Updates!D137)+18,(FIND("NETWORK ACCOUNTS",Updates!D137)-(FIND("Account Password:",Updates!D137)+18)))))</f>
        <v>#VALUE!</v>
      </c>
      <c r="J137" t="e">
        <f>TRIM(CLEAN(MID(Updates!D137,FIND("Password: ",Updates!D137)+10,(FIND("E-mail",Updates!D137)-(FIND("Password:",Updates!D137)+12)))))</f>
        <v>#VALUE!</v>
      </c>
      <c r="K137" t="e">
        <f>TRIM(CLEAN(MID(Updates!D137,FIND("Account to clone: ",Updates!D137)+18,(FIND("Position",Updates!D137)-(FIND("Account to clone: ",Updates!D137)+18)))))</f>
        <v>#VALUE!</v>
      </c>
      <c r="L137" t="e">
        <f>TRIM(CLEAN(MID(Updates!D137,FIND("Clone permissions of another account: ",Updates!D137)+38,(FIND("Email required:",Updates!D137)-(FIND("Clone permissions of another account: ",Updates!D137)+38)))))</f>
        <v>#VALUE!</v>
      </c>
      <c r="M137" t="e">
        <f t="shared" si="33"/>
        <v>#VALUE!</v>
      </c>
      <c r="N137" t="e">
        <f>TRIM(CLEAN(MID(Updates!D137,FIND("First Name: ",Updates!D137)+12,(FIND("Middle Name: ",Updates!D137)-(FIND("First Name: ",Updates!D137)+12)))))</f>
        <v>#VALUE!</v>
      </c>
      <c r="O137" t="e">
        <f>TRIM(CLEAN(MID(Updates!E137,FIND("Last Name: ",Updates!E137)+11,(FIND("Middle Initial:",Updates!E137)-(FIND("Last Name: ",Updates!E137)+11)))))</f>
        <v>#VALUE!</v>
      </c>
      <c r="P137" t="e">
        <f>TRIM(CLEAN(MID(Updates!D137,FIND("Middle Initial: ",Updates!D137)+16,(FIND("Department: ",Updates!D137)-(FIND("Middle Initial: ",Updates!D137)+16)))))</f>
        <v>#VALUE!</v>
      </c>
      <c r="Q137" t="e">
        <f t="shared" si="34"/>
        <v>#VALUE!</v>
      </c>
      <c r="R137" t="e">
        <f t="shared" si="35"/>
        <v>#VALUE!</v>
      </c>
      <c r="S137" t="e">
        <f t="shared" si="36"/>
        <v>#VALUE!</v>
      </c>
      <c r="T137" s="14" t="e">
        <f t="shared" si="37"/>
        <v>#VALUE!</v>
      </c>
      <c r="U137" t="e">
        <f t="shared" si="38"/>
        <v>#VALUE!</v>
      </c>
      <c r="V137" t="e">
        <f t="shared" si="39"/>
        <v>#VALUE!</v>
      </c>
      <c r="W137" s="8" t="e">
        <f>TRIM(CLEAN(MID(Updates!D137,FIND("Branch: ",Updates!D137)+8,(FIND("Division",Updates!D137)-(FIND("Branch: ",Updates!D137)+8)))))</f>
        <v>#VALUE!</v>
      </c>
      <c r="X137" s="8" t="e">
        <f>TRIM(CLEAN(MID(Updates!D137,FIND("Pooled Position: ",Updates!D137)+17,(FIND("Are the",Updates!D137)-(FIND("Pooled Position: ",Updates!D137)+17)))))</f>
        <v>#VALUE!</v>
      </c>
      <c r="Y137" t="e">
        <f>TRIM(CLEAN(MID(Updates!D137,FIND("Employee Name: ",Updates!D137)+15,(FIND("Job Title",Updates!D137)-(FIND("Employee Name: ",Updates!D137)+15)))))</f>
        <v>#VALUE!</v>
      </c>
      <c r="Z137" s="9" t="e">
        <f t="shared" si="40"/>
        <v>#VALUE!</v>
      </c>
      <c r="AA137" t="e">
        <f t="shared" si="41"/>
        <v>#VALUE!</v>
      </c>
      <c r="AB137" t="e">
        <f t="shared" si="42"/>
        <v>#VALUE!</v>
      </c>
      <c r="AC137" t="e">
        <f t="shared" si="43"/>
        <v>#VALUE!</v>
      </c>
      <c r="AD137" t="e">
        <f>TRIM(CLEAN(MID(Updates!D137,FIND("Account to clone: ",Updates!D137)+18,(FIND("Position",Updates!D137)-(FIND("Account to clone: ",Updates!D137)+18)))))</f>
        <v>#VALUE!</v>
      </c>
      <c r="AE137" t="str">
        <f t="shared" si="44"/>
        <v/>
      </c>
      <c r="AF137" t="str">
        <f t="shared" si="45"/>
        <v>No</v>
      </c>
      <c r="AG137" t="e">
        <f>TRIM(CLEAN(MID(Updates!D137,FIND("Home Share (H:\ drive) required: ",Updates!D137)+33,(FIND("Group Share (S:\ drive) required: ",Updates!D137)-(FIND("Home Share (H:\ drive) required: ",Updates!D137)+33)))))</f>
        <v>#VALUE!</v>
      </c>
      <c r="AH137" t="str">
        <f t="shared" si="46"/>
        <v>No</v>
      </c>
      <c r="AI137" t="e">
        <f>TRIM(CLEAN(MID(Updates!D137,FIND("S Drive Path: ",Updates!D137)+14,(FIND("Position",Updates!D137)-(FIND("S Drive Path: ",Updates!D137)+14)))))</f>
        <v>#VALUE!</v>
      </c>
      <c r="AJ137" t="e">
        <f>("USR\"&amp;Updates!N137)</f>
        <v>#VALUE!</v>
      </c>
      <c r="AK137" t="e">
        <f>Updates!N137&amp;"$"</f>
        <v>#VALUE!</v>
      </c>
      <c r="AL137" s="11">
        <f t="shared" ca="1" si="47"/>
        <v>18</v>
      </c>
      <c r="AM137" s="6" t="str">
        <f ca="1">LOOKUP(AL137,AN2:AN21,AO2:AO21)</f>
        <v>DC4MDB08</v>
      </c>
    </row>
    <row r="138" spans="1:39" ht="12" customHeight="1">
      <c r="A138" s="13" t="e">
        <f>LOOKUP(99^99,--("0"&amp;MID(Updates!N138,MIN(SEARCH({0,1,2,3,4,5,6,7,8,9},Updates!N138&amp;"0123456789")),ROW($A$1:$A$10000))))</f>
        <v>#N/A</v>
      </c>
      <c r="B138" s="6" t="e">
        <f>TRIM(CLEAN(MID(Updates!D138,FIND("Network User Id: ",Updates!D138)+17,(FIND("E-MAIL ACCOUNTS",Updates!D138)-(FIND("Network User Id:",Updates!D138)+17)))))</f>
        <v>#VALUE!</v>
      </c>
      <c r="C138" s="6" t="e">
        <f>TRIM(CLEAN(MID(Updates!D138,FIND("Logon ID: ",Updates!D138)+10,(FIND("Password:",Updates!D138)-(FIND("Logon ID:",Updates!D138)+10)))))</f>
        <v>#VALUE!</v>
      </c>
      <c r="D138" t="e">
        <f>TRIM(CLEAN(MID(Updates!D138,FIND("Primary Address: ",Updates!D138)+17,(FIND("Secondary Address:",Updates!D138)-(FIND("Primary Address: ",Updates!D138)+17)))))</f>
        <v>#VALUE!</v>
      </c>
      <c r="E138" t="e">
        <f>TRIM(CLEAN(MID(Updates!D138,FIND("Secondary Address: ",Updates!D138)+19,(FIND("** PLEASE DO NOT REPLY TO THIS E-MAIL. ",Updates!D138)-(FIND("Secondary Address: ",Updates!D138)+19)))))</f>
        <v>#VALUE!</v>
      </c>
      <c r="F138" t="b">
        <f>IF(COUNT(SEARCH({"transpo.ottawa.on.ca","biblioottawalibrary.ca"},E138)),"@ottawa.ca")</f>
        <v>0</v>
      </c>
      <c r="G138" s="9" t="e">
        <f t="shared" si="32"/>
        <v>#VALUE!</v>
      </c>
      <c r="H138" t="e">
        <f>TRIM(CLEAN(MID(Updates!D138,FIND("E-mail Address: ",Updates!D138)+16,(FIND("The employee",Updates!D138)-(FIND("E-mail Address: ",Updates!D138)+16)))))</f>
        <v>#VALUE!</v>
      </c>
      <c r="I138" t="e">
        <f>TRIM(CLEAN(MID(Updates!D138,FIND("Account Password: ",Updates!D138)+18,(FIND("NETWORK ACCOUNTS",Updates!D138)-(FIND("Account Password:",Updates!D138)+18)))))</f>
        <v>#VALUE!</v>
      </c>
      <c r="J138" t="e">
        <f>TRIM(CLEAN(MID(Updates!D138,FIND("Password: ",Updates!D138)+10,(FIND("E-mail",Updates!D138)-(FIND("Password:",Updates!D138)+12)))))</f>
        <v>#VALUE!</v>
      </c>
      <c r="K138" t="e">
        <f>TRIM(CLEAN(MID(Updates!D138,FIND("Account to clone: ",Updates!D138)+18,(FIND("Position",Updates!D138)-(FIND("Account to clone: ",Updates!D138)+18)))))</f>
        <v>#VALUE!</v>
      </c>
      <c r="L138" t="e">
        <f>TRIM(CLEAN(MID(Updates!D138,FIND("Clone permissions of another account: ",Updates!D138)+38,(FIND("Email required:",Updates!D138)-(FIND("Clone permissions of another account: ",Updates!D138)+38)))))</f>
        <v>#VALUE!</v>
      </c>
      <c r="M138" t="e">
        <f t="shared" si="33"/>
        <v>#VALUE!</v>
      </c>
      <c r="N138" t="e">
        <f>TRIM(CLEAN(MID(Updates!D138,FIND("First Name: ",Updates!D138)+12,(FIND("Middle Name: ",Updates!D138)-(FIND("First Name: ",Updates!D138)+12)))))</f>
        <v>#VALUE!</v>
      </c>
      <c r="O138" t="e">
        <f>TRIM(CLEAN(MID(Updates!E138,FIND("Last Name: ",Updates!E138)+11,(FIND("Middle Initial:",Updates!E138)-(FIND("Last Name: ",Updates!E138)+11)))))</f>
        <v>#VALUE!</v>
      </c>
      <c r="P138" t="e">
        <f>TRIM(CLEAN(MID(Updates!D138,FIND("Middle Initial: ",Updates!D138)+16,(FIND("Department: ",Updates!D138)-(FIND("Middle Initial: ",Updates!D138)+16)))))</f>
        <v>#VALUE!</v>
      </c>
      <c r="Q138" t="e">
        <f t="shared" si="34"/>
        <v>#VALUE!</v>
      </c>
      <c r="R138" t="e">
        <f t="shared" si="35"/>
        <v>#VALUE!</v>
      </c>
      <c r="S138" t="e">
        <f t="shared" si="36"/>
        <v>#VALUE!</v>
      </c>
      <c r="T138" s="14" t="e">
        <f t="shared" si="37"/>
        <v>#VALUE!</v>
      </c>
      <c r="U138" t="e">
        <f t="shared" si="38"/>
        <v>#VALUE!</v>
      </c>
      <c r="V138" t="e">
        <f t="shared" si="39"/>
        <v>#VALUE!</v>
      </c>
      <c r="W138" s="8" t="e">
        <f>TRIM(CLEAN(MID(Updates!D138,FIND("Branch: ",Updates!D138)+8,(FIND("Division",Updates!D138)-(FIND("Branch: ",Updates!D138)+8)))))</f>
        <v>#VALUE!</v>
      </c>
      <c r="X138" s="8" t="e">
        <f>TRIM(CLEAN(MID(Updates!D138,FIND("Pooled Position: ",Updates!D138)+17,(FIND("Are the",Updates!D138)-(FIND("Pooled Position: ",Updates!D138)+17)))))</f>
        <v>#VALUE!</v>
      </c>
      <c r="Y138" t="e">
        <f>TRIM(CLEAN(MID(Updates!D138,FIND("Employee Name: ",Updates!D138)+15,(FIND("Job Title",Updates!D138)-(FIND("Employee Name: ",Updates!D138)+15)))))</f>
        <v>#VALUE!</v>
      </c>
      <c r="Z138" s="9" t="e">
        <f t="shared" si="40"/>
        <v>#VALUE!</v>
      </c>
      <c r="AA138" t="e">
        <f t="shared" si="41"/>
        <v>#VALUE!</v>
      </c>
      <c r="AB138" t="e">
        <f t="shared" si="42"/>
        <v>#VALUE!</v>
      </c>
      <c r="AC138" t="e">
        <f t="shared" si="43"/>
        <v>#VALUE!</v>
      </c>
      <c r="AD138" t="e">
        <f>TRIM(CLEAN(MID(Updates!D138,FIND("Account to clone: ",Updates!D138)+18,(FIND("Position",Updates!D138)-(FIND("Account to clone: ",Updates!D138)+18)))))</f>
        <v>#VALUE!</v>
      </c>
      <c r="AE138" t="str">
        <f t="shared" si="44"/>
        <v/>
      </c>
      <c r="AF138" t="str">
        <f t="shared" si="45"/>
        <v>No</v>
      </c>
      <c r="AG138" t="e">
        <f>TRIM(CLEAN(MID(Updates!D138,FIND("Home Share (H:\ drive) required: ",Updates!D138)+33,(FIND("Group Share (S:\ drive) required: ",Updates!D138)-(FIND("Home Share (H:\ drive) required: ",Updates!D138)+33)))))</f>
        <v>#VALUE!</v>
      </c>
      <c r="AH138" t="str">
        <f t="shared" si="46"/>
        <v>No</v>
      </c>
      <c r="AI138" t="e">
        <f>TRIM(CLEAN(MID(Updates!D138,FIND("S Drive Path: ",Updates!D138)+14,(FIND("Position",Updates!D138)-(FIND("S Drive Path: ",Updates!D138)+14)))))</f>
        <v>#VALUE!</v>
      </c>
      <c r="AJ138" t="e">
        <f>("USR\"&amp;Updates!N138)</f>
        <v>#VALUE!</v>
      </c>
      <c r="AK138" t="e">
        <f>Updates!N138&amp;"$"</f>
        <v>#VALUE!</v>
      </c>
      <c r="AL138" s="11">
        <f t="shared" ca="1" si="47"/>
        <v>15</v>
      </c>
      <c r="AM138" s="6" t="str">
        <f ca="1">LOOKUP(AL138,AN2:AN21,AO2:AO21)</f>
        <v>DC4MDB05</v>
      </c>
    </row>
    <row r="139" spans="1:39" ht="12" customHeight="1">
      <c r="A139" s="13" t="e">
        <f>LOOKUP(99^99,--("0"&amp;MID(Updates!N139,MIN(SEARCH({0,1,2,3,4,5,6,7,8,9},Updates!N139&amp;"0123456789")),ROW($A$1:$A$10000))))</f>
        <v>#N/A</v>
      </c>
      <c r="B139" s="6" t="e">
        <f>TRIM(CLEAN(MID(Updates!D139,FIND("Network User Id: ",Updates!D139)+17,(FIND("E-MAIL ACCOUNTS",Updates!D139)-(FIND("Network User Id:",Updates!D139)+17)))))</f>
        <v>#VALUE!</v>
      </c>
      <c r="C139" s="6" t="e">
        <f>TRIM(CLEAN(MID(Updates!D139,FIND("Logon ID: ",Updates!D139)+10,(FIND("Password:",Updates!D139)-(FIND("Logon ID:",Updates!D139)+10)))))</f>
        <v>#VALUE!</v>
      </c>
      <c r="D139" t="e">
        <f>TRIM(CLEAN(MID(Updates!D139,FIND("Primary Address: ",Updates!D139)+17,(FIND("Secondary Address:",Updates!D139)-(FIND("Primary Address: ",Updates!D139)+17)))))</f>
        <v>#VALUE!</v>
      </c>
      <c r="E139" t="e">
        <f>TRIM(CLEAN(MID(Updates!D139,FIND("Secondary Address: ",Updates!D139)+19,(FIND("** PLEASE DO NOT REPLY TO THIS E-MAIL. ",Updates!D139)-(FIND("Secondary Address: ",Updates!D139)+19)))))</f>
        <v>#VALUE!</v>
      </c>
      <c r="F139" t="b">
        <f>IF(COUNT(SEARCH({"transpo.ottawa.on.ca","biblioottawalibrary.ca"},E139)),"@ottawa.ca")</f>
        <v>0</v>
      </c>
      <c r="G139" s="9" t="e">
        <f t="shared" si="32"/>
        <v>#VALUE!</v>
      </c>
      <c r="H139" t="e">
        <f>TRIM(CLEAN(MID(Updates!D139,FIND("E-mail Address: ",Updates!D139)+16,(FIND("The employee",Updates!D139)-(FIND("E-mail Address: ",Updates!D139)+16)))))</f>
        <v>#VALUE!</v>
      </c>
      <c r="I139" t="e">
        <f>TRIM(CLEAN(MID(Updates!D139,FIND("Account Password: ",Updates!D139)+18,(FIND("NETWORK ACCOUNTS",Updates!D139)-(FIND("Account Password:",Updates!D139)+18)))))</f>
        <v>#VALUE!</v>
      </c>
      <c r="J139" t="e">
        <f>TRIM(CLEAN(MID(Updates!D139,FIND("Password: ",Updates!D139)+10,(FIND("E-mail",Updates!D139)-(FIND("Password:",Updates!D139)+12)))))</f>
        <v>#VALUE!</v>
      </c>
      <c r="K139" t="e">
        <f>TRIM(CLEAN(MID(Updates!D139,FIND("Account to clone: ",Updates!D139)+18,(FIND("Position",Updates!D139)-(FIND("Account to clone: ",Updates!D139)+18)))))</f>
        <v>#VALUE!</v>
      </c>
      <c r="L139" t="e">
        <f>TRIM(CLEAN(MID(Updates!D139,FIND("Clone permissions of another account: ",Updates!D139)+38,(FIND("Email required:",Updates!D139)-(FIND("Clone permissions of another account: ",Updates!D139)+38)))))</f>
        <v>#VALUE!</v>
      </c>
      <c r="M139" t="e">
        <f t="shared" si="33"/>
        <v>#VALUE!</v>
      </c>
      <c r="N139" t="e">
        <f>TRIM(CLEAN(MID(Updates!D139,FIND("First Name: ",Updates!D139)+12,(FIND("Middle Name: ",Updates!D139)-(FIND("First Name: ",Updates!D139)+12)))))</f>
        <v>#VALUE!</v>
      </c>
      <c r="O139" t="e">
        <f>TRIM(CLEAN(MID(Updates!E139,FIND("Last Name: ",Updates!E139)+11,(FIND("Middle Initial:",Updates!E139)-(FIND("Last Name: ",Updates!E139)+11)))))</f>
        <v>#VALUE!</v>
      </c>
      <c r="P139" t="e">
        <f>TRIM(CLEAN(MID(Updates!D139,FIND("Middle Initial: ",Updates!D139)+16,(FIND("Department: ",Updates!D139)-(FIND("Middle Initial: ",Updates!D139)+16)))))</f>
        <v>#VALUE!</v>
      </c>
      <c r="Q139" t="e">
        <f t="shared" si="34"/>
        <v>#VALUE!</v>
      </c>
      <c r="R139" t="e">
        <f t="shared" si="35"/>
        <v>#VALUE!</v>
      </c>
      <c r="S139" t="e">
        <f t="shared" si="36"/>
        <v>#VALUE!</v>
      </c>
      <c r="T139" s="14" t="e">
        <f t="shared" si="37"/>
        <v>#VALUE!</v>
      </c>
      <c r="U139" t="e">
        <f t="shared" si="38"/>
        <v>#VALUE!</v>
      </c>
      <c r="V139" t="e">
        <f t="shared" si="39"/>
        <v>#VALUE!</v>
      </c>
      <c r="W139" s="8" t="e">
        <f>TRIM(CLEAN(MID(Updates!D139,FIND("Branch: ",Updates!D139)+8,(FIND("Division",Updates!D139)-(FIND("Branch: ",Updates!D139)+8)))))</f>
        <v>#VALUE!</v>
      </c>
      <c r="X139" s="8" t="e">
        <f>TRIM(CLEAN(MID(Updates!D139,FIND("Pooled Position: ",Updates!D139)+17,(FIND("Are the",Updates!D139)-(FIND("Pooled Position: ",Updates!D139)+17)))))</f>
        <v>#VALUE!</v>
      </c>
      <c r="Y139" t="e">
        <f>TRIM(CLEAN(MID(Updates!D139,FIND("Employee Name: ",Updates!D139)+15,(FIND("Job Title",Updates!D139)-(FIND("Employee Name: ",Updates!D139)+15)))))</f>
        <v>#VALUE!</v>
      </c>
      <c r="Z139" s="9" t="e">
        <f t="shared" si="40"/>
        <v>#VALUE!</v>
      </c>
      <c r="AA139" t="e">
        <f t="shared" si="41"/>
        <v>#VALUE!</v>
      </c>
      <c r="AB139" t="e">
        <f t="shared" si="42"/>
        <v>#VALUE!</v>
      </c>
      <c r="AC139" t="e">
        <f t="shared" si="43"/>
        <v>#VALUE!</v>
      </c>
      <c r="AD139" t="e">
        <f>TRIM(CLEAN(MID(Updates!D139,FIND("Account to clone: ",Updates!D139)+18,(FIND("Position",Updates!D139)-(FIND("Account to clone: ",Updates!D139)+18)))))</f>
        <v>#VALUE!</v>
      </c>
      <c r="AE139" t="str">
        <f t="shared" si="44"/>
        <v/>
      </c>
      <c r="AF139" t="str">
        <f t="shared" si="45"/>
        <v>No</v>
      </c>
      <c r="AG139" t="e">
        <f>TRIM(CLEAN(MID(Updates!D139,FIND("Home Share (H:\ drive) required: ",Updates!D139)+33,(FIND("Group Share (S:\ drive) required: ",Updates!D139)-(FIND("Home Share (H:\ drive) required: ",Updates!D139)+33)))))</f>
        <v>#VALUE!</v>
      </c>
      <c r="AH139" t="str">
        <f t="shared" si="46"/>
        <v>No</v>
      </c>
      <c r="AI139" t="e">
        <f>TRIM(CLEAN(MID(Updates!D139,FIND("S Drive Path: ",Updates!D139)+14,(FIND("Position",Updates!D139)-(FIND("S Drive Path: ",Updates!D139)+14)))))</f>
        <v>#VALUE!</v>
      </c>
      <c r="AJ139" t="e">
        <f>("USR\"&amp;Updates!N139)</f>
        <v>#VALUE!</v>
      </c>
      <c r="AK139" t="e">
        <f>Updates!N139&amp;"$"</f>
        <v>#VALUE!</v>
      </c>
      <c r="AL139" s="11">
        <f t="shared" ca="1" si="47"/>
        <v>16</v>
      </c>
      <c r="AM139" s="6" t="str">
        <f ca="1">LOOKUP(AL139,AN2:AN21,AO2:AO21)</f>
        <v>DC4MDB06</v>
      </c>
    </row>
    <row r="140" spans="1:39" ht="12" customHeight="1">
      <c r="A140" s="13" t="e">
        <f>LOOKUP(99^99,--("0"&amp;MID(Updates!N140,MIN(SEARCH({0,1,2,3,4,5,6,7,8,9},Updates!N140&amp;"0123456789")),ROW($A$1:$A$10000))))</f>
        <v>#N/A</v>
      </c>
      <c r="B140" s="6" t="e">
        <f>TRIM(CLEAN(MID(Updates!D140,FIND("Network User Id: ",Updates!D140)+17,(FIND("E-MAIL ACCOUNTS",Updates!D140)-(FIND("Network User Id:",Updates!D140)+17)))))</f>
        <v>#VALUE!</v>
      </c>
      <c r="C140" s="6" t="e">
        <f>TRIM(CLEAN(MID(Updates!D140,FIND("Logon ID: ",Updates!D140)+10,(FIND("Password:",Updates!D140)-(FIND("Logon ID:",Updates!D140)+10)))))</f>
        <v>#VALUE!</v>
      </c>
      <c r="D140" t="e">
        <f>TRIM(CLEAN(MID(Updates!D140,FIND("Primary Address: ",Updates!D140)+17,(FIND("Secondary Address:",Updates!D140)-(FIND("Primary Address: ",Updates!D140)+17)))))</f>
        <v>#VALUE!</v>
      </c>
      <c r="E140" t="e">
        <f>TRIM(CLEAN(MID(Updates!D140,FIND("Secondary Address: ",Updates!D140)+19,(FIND("** PLEASE DO NOT REPLY TO THIS E-MAIL. ",Updates!D140)-(FIND("Secondary Address: ",Updates!D140)+19)))))</f>
        <v>#VALUE!</v>
      </c>
      <c r="F140" t="b">
        <f>IF(COUNT(SEARCH({"transpo.ottawa.on.ca","biblioottawalibrary.ca"},E140)),"@ottawa.ca")</f>
        <v>0</v>
      </c>
      <c r="G140" s="9" t="e">
        <f t="shared" si="32"/>
        <v>#VALUE!</v>
      </c>
      <c r="H140" t="e">
        <f>TRIM(CLEAN(MID(Updates!D140,FIND("E-mail Address: ",Updates!D140)+16,(FIND("The employee",Updates!D140)-(FIND("E-mail Address: ",Updates!D140)+16)))))</f>
        <v>#VALUE!</v>
      </c>
      <c r="I140" t="e">
        <f>TRIM(CLEAN(MID(Updates!D140,FIND("Account Password: ",Updates!D140)+18,(FIND("NETWORK ACCOUNTS",Updates!D140)-(FIND("Account Password:",Updates!D140)+18)))))</f>
        <v>#VALUE!</v>
      </c>
      <c r="J140" t="e">
        <f>TRIM(CLEAN(MID(Updates!D140,FIND("Password: ",Updates!D140)+10,(FIND("E-mail",Updates!D140)-(FIND("Password:",Updates!D140)+12)))))</f>
        <v>#VALUE!</v>
      </c>
      <c r="K140" t="e">
        <f>TRIM(CLEAN(MID(Updates!D140,FIND("Account to clone: ",Updates!D140)+18,(FIND("Position",Updates!D140)-(FIND("Account to clone: ",Updates!D140)+18)))))</f>
        <v>#VALUE!</v>
      </c>
      <c r="L140" t="e">
        <f>TRIM(CLEAN(MID(Updates!D140,FIND("Clone permissions of another account: ",Updates!D140)+38,(FIND("Email required:",Updates!D140)-(FIND("Clone permissions of another account: ",Updates!D140)+38)))))</f>
        <v>#VALUE!</v>
      </c>
      <c r="M140" t="e">
        <f t="shared" si="33"/>
        <v>#VALUE!</v>
      </c>
      <c r="N140" t="e">
        <f>TRIM(CLEAN(MID(Updates!D140,FIND("First Name: ",Updates!D140)+12,(FIND("Middle Name: ",Updates!D140)-(FIND("First Name: ",Updates!D140)+12)))))</f>
        <v>#VALUE!</v>
      </c>
      <c r="O140" t="e">
        <f>TRIM(CLEAN(MID(Updates!E140,FIND("Last Name: ",Updates!E140)+11,(FIND("Middle Initial:",Updates!E140)-(FIND("Last Name: ",Updates!E140)+11)))))</f>
        <v>#VALUE!</v>
      </c>
      <c r="P140" t="e">
        <f>TRIM(CLEAN(MID(Updates!D140,FIND("Middle Initial: ",Updates!D140)+16,(FIND("Department: ",Updates!D140)-(FIND("Middle Initial: ",Updates!D140)+16)))))</f>
        <v>#VALUE!</v>
      </c>
      <c r="Q140" t="e">
        <f t="shared" si="34"/>
        <v>#VALUE!</v>
      </c>
      <c r="R140" t="e">
        <f t="shared" si="35"/>
        <v>#VALUE!</v>
      </c>
      <c r="S140" t="e">
        <f t="shared" si="36"/>
        <v>#VALUE!</v>
      </c>
      <c r="T140" s="14" t="e">
        <f t="shared" si="37"/>
        <v>#VALUE!</v>
      </c>
      <c r="U140" t="e">
        <f t="shared" si="38"/>
        <v>#VALUE!</v>
      </c>
      <c r="V140" t="e">
        <f t="shared" si="39"/>
        <v>#VALUE!</v>
      </c>
      <c r="W140" s="8" t="e">
        <f>TRIM(CLEAN(MID(Updates!D140,FIND("Branch: ",Updates!D140)+8,(FIND("Division",Updates!D140)-(FIND("Branch: ",Updates!D140)+8)))))</f>
        <v>#VALUE!</v>
      </c>
      <c r="X140" s="8" t="e">
        <f>TRIM(CLEAN(MID(Updates!D140,FIND("Pooled Position: ",Updates!D140)+17,(FIND("Are the",Updates!D140)-(FIND("Pooled Position: ",Updates!D140)+17)))))</f>
        <v>#VALUE!</v>
      </c>
      <c r="Y140" t="e">
        <f>TRIM(CLEAN(MID(Updates!D140,FIND("Employee Name: ",Updates!D140)+15,(FIND("Job Title",Updates!D140)-(FIND("Employee Name: ",Updates!D140)+15)))))</f>
        <v>#VALUE!</v>
      </c>
      <c r="Z140" s="9" t="e">
        <f t="shared" si="40"/>
        <v>#VALUE!</v>
      </c>
      <c r="AA140" t="e">
        <f t="shared" si="41"/>
        <v>#VALUE!</v>
      </c>
      <c r="AB140" t="e">
        <f t="shared" si="42"/>
        <v>#VALUE!</v>
      </c>
      <c r="AC140" t="e">
        <f t="shared" si="43"/>
        <v>#VALUE!</v>
      </c>
      <c r="AD140" t="e">
        <f>TRIM(CLEAN(MID(Updates!D140,FIND("Account to clone: ",Updates!D140)+18,(FIND("Position",Updates!D140)-(FIND("Account to clone: ",Updates!D140)+18)))))</f>
        <v>#VALUE!</v>
      </c>
      <c r="AE140" t="str">
        <f t="shared" si="44"/>
        <v/>
      </c>
      <c r="AF140" t="str">
        <f t="shared" si="45"/>
        <v>No</v>
      </c>
      <c r="AG140" t="e">
        <f>TRIM(CLEAN(MID(Updates!D140,FIND("Home Share (H:\ drive) required: ",Updates!D140)+33,(FIND("Group Share (S:\ drive) required: ",Updates!D140)-(FIND("Home Share (H:\ drive) required: ",Updates!D140)+33)))))</f>
        <v>#VALUE!</v>
      </c>
      <c r="AH140" t="str">
        <f t="shared" si="46"/>
        <v>No</v>
      </c>
      <c r="AI140" t="e">
        <f>TRIM(CLEAN(MID(Updates!D140,FIND("S Drive Path: ",Updates!D140)+14,(FIND("Position",Updates!D140)-(FIND("S Drive Path: ",Updates!D140)+14)))))</f>
        <v>#VALUE!</v>
      </c>
      <c r="AJ140" t="e">
        <f>("USR\"&amp;Updates!N140)</f>
        <v>#VALUE!</v>
      </c>
      <c r="AK140" t="e">
        <f>Updates!N140&amp;"$"</f>
        <v>#VALUE!</v>
      </c>
      <c r="AL140" s="11">
        <f t="shared" ca="1" si="47"/>
        <v>10</v>
      </c>
      <c r="AM140" s="6" t="str">
        <f ca="1">LOOKUP(AL140,AN2:AN21,AO2:AO21)</f>
        <v>DC1MDB10</v>
      </c>
    </row>
    <row r="141" spans="1:39" ht="12" customHeight="1">
      <c r="A141" s="13" t="e">
        <f>LOOKUP(99^99,--("0"&amp;MID(Updates!N141,MIN(SEARCH({0,1,2,3,4,5,6,7,8,9},Updates!N141&amp;"0123456789")),ROW($A$1:$A$10000))))</f>
        <v>#N/A</v>
      </c>
      <c r="B141" s="6" t="e">
        <f>TRIM(CLEAN(MID(Updates!D141,FIND("Network User Id: ",Updates!D141)+17,(FIND("E-MAIL ACCOUNTS",Updates!D141)-(FIND("Network User Id:",Updates!D141)+17)))))</f>
        <v>#VALUE!</v>
      </c>
      <c r="C141" s="6" t="e">
        <f>TRIM(CLEAN(MID(Updates!D141,FIND("Logon ID: ",Updates!D141)+10,(FIND("Password:",Updates!D141)-(FIND("Logon ID:",Updates!D141)+10)))))</f>
        <v>#VALUE!</v>
      </c>
      <c r="D141" t="e">
        <f>TRIM(CLEAN(MID(Updates!D141,FIND("Primary Address: ",Updates!D141)+17,(FIND("Secondary Address:",Updates!D141)-(FIND("Primary Address: ",Updates!D141)+17)))))</f>
        <v>#VALUE!</v>
      </c>
      <c r="E141" t="e">
        <f>TRIM(CLEAN(MID(Updates!D141,FIND("Secondary Address: ",Updates!D141)+19,(FIND("** PLEASE DO NOT REPLY TO THIS E-MAIL. ",Updates!D141)-(FIND("Secondary Address: ",Updates!D141)+19)))))</f>
        <v>#VALUE!</v>
      </c>
      <c r="F141" t="b">
        <f>IF(COUNT(SEARCH({"transpo.ottawa.on.ca","biblioottawalibrary.ca"},E141)),"@ottawa.ca")</f>
        <v>0</v>
      </c>
      <c r="G141" s="9" t="e">
        <f t="shared" si="32"/>
        <v>#VALUE!</v>
      </c>
      <c r="H141" t="e">
        <f>TRIM(CLEAN(MID(Updates!D141,FIND("E-mail Address: ",Updates!D141)+16,(FIND("The employee",Updates!D141)-(FIND("E-mail Address: ",Updates!D141)+16)))))</f>
        <v>#VALUE!</v>
      </c>
      <c r="I141" t="e">
        <f>TRIM(CLEAN(MID(Updates!D141,FIND("Account Password: ",Updates!D141)+18,(FIND("NETWORK ACCOUNTS",Updates!D141)-(FIND("Account Password:",Updates!D141)+18)))))</f>
        <v>#VALUE!</v>
      </c>
      <c r="J141" t="e">
        <f>TRIM(CLEAN(MID(Updates!D141,FIND("Password: ",Updates!D141)+10,(FIND("E-mail",Updates!D141)-(FIND("Password:",Updates!D141)+12)))))</f>
        <v>#VALUE!</v>
      </c>
      <c r="K141" t="e">
        <f>TRIM(CLEAN(MID(Updates!D141,FIND("Account to clone: ",Updates!D141)+18,(FIND("Position",Updates!D141)-(FIND("Account to clone: ",Updates!D141)+18)))))</f>
        <v>#VALUE!</v>
      </c>
      <c r="L141" t="e">
        <f>TRIM(CLEAN(MID(Updates!D141,FIND("Clone permissions of another account: ",Updates!D141)+38,(FIND("Email required:",Updates!D141)-(FIND("Clone permissions of another account: ",Updates!D141)+38)))))</f>
        <v>#VALUE!</v>
      </c>
      <c r="M141" t="e">
        <f t="shared" si="33"/>
        <v>#VALUE!</v>
      </c>
      <c r="N141" t="e">
        <f>TRIM(CLEAN(MID(Updates!D141,FIND("First Name: ",Updates!D141)+12,(FIND("Middle Name: ",Updates!D141)-(FIND("First Name: ",Updates!D141)+12)))))</f>
        <v>#VALUE!</v>
      </c>
      <c r="O141" t="e">
        <f>TRIM(CLEAN(MID(Updates!E141,FIND("Last Name: ",Updates!E141)+11,(FIND("Middle Initial:",Updates!E141)-(FIND("Last Name: ",Updates!E141)+11)))))</f>
        <v>#VALUE!</v>
      </c>
      <c r="P141" t="e">
        <f>TRIM(CLEAN(MID(Updates!D141,FIND("Middle Initial: ",Updates!D141)+16,(FIND("Department: ",Updates!D141)-(FIND("Middle Initial: ",Updates!D141)+16)))))</f>
        <v>#VALUE!</v>
      </c>
      <c r="Q141" t="e">
        <f t="shared" si="34"/>
        <v>#VALUE!</v>
      </c>
      <c r="R141" t="e">
        <f t="shared" si="35"/>
        <v>#VALUE!</v>
      </c>
      <c r="S141" t="e">
        <f t="shared" si="36"/>
        <v>#VALUE!</v>
      </c>
      <c r="T141" s="14" t="e">
        <f t="shared" si="37"/>
        <v>#VALUE!</v>
      </c>
      <c r="U141" t="e">
        <f t="shared" si="38"/>
        <v>#VALUE!</v>
      </c>
      <c r="V141" t="e">
        <f t="shared" si="39"/>
        <v>#VALUE!</v>
      </c>
      <c r="W141" s="8" t="e">
        <f>TRIM(CLEAN(MID(Updates!D141,FIND("Branch: ",Updates!D141)+8,(FIND("Division",Updates!D141)-(FIND("Branch: ",Updates!D141)+8)))))</f>
        <v>#VALUE!</v>
      </c>
      <c r="X141" s="8" t="e">
        <f>TRIM(CLEAN(MID(Updates!D141,FIND("Pooled Position: ",Updates!D141)+17,(FIND("Are the",Updates!D141)-(FIND("Pooled Position: ",Updates!D141)+17)))))</f>
        <v>#VALUE!</v>
      </c>
      <c r="Y141" t="e">
        <f>TRIM(CLEAN(MID(Updates!D141,FIND("Employee Name: ",Updates!D141)+15,(FIND("Job Title",Updates!D141)-(FIND("Employee Name: ",Updates!D141)+15)))))</f>
        <v>#VALUE!</v>
      </c>
      <c r="Z141" s="9" t="e">
        <f t="shared" si="40"/>
        <v>#VALUE!</v>
      </c>
      <c r="AA141" t="e">
        <f t="shared" si="41"/>
        <v>#VALUE!</v>
      </c>
      <c r="AB141" t="e">
        <f t="shared" si="42"/>
        <v>#VALUE!</v>
      </c>
      <c r="AC141" t="e">
        <f t="shared" si="43"/>
        <v>#VALUE!</v>
      </c>
      <c r="AD141" t="e">
        <f>TRIM(CLEAN(MID(Updates!D141,FIND("Account to clone: ",Updates!D141)+18,(FIND("Position",Updates!D141)-(FIND("Account to clone: ",Updates!D141)+18)))))</f>
        <v>#VALUE!</v>
      </c>
      <c r="AE141" t="str">
        <f t="shared" si="44"/>
        <v/>
      </c>
      <c r="AF141" t="str">
        <f t="shared" si="45"/>
        <v>No</v>
      </c>
      <c r="AG141" t="e">
        <f>TRIM(CLEAN(MID(Updates!D141,FIND("Home Share (H:\ drive) required: ",Updates!D141)+33,(FIND("Group Share (S:\ drive) required: ",Updates!D141)-(FIND("Home Share (H:\ drive) required: ",Updates!D141)+33)))))</f>
        <v>#VALUE!</v>
      </c>
      <c r="AH141" t="str">
        <f t="shared" si="46"/>
        <v>No</v>
      </c>
      <c r="AI141" t="e">
        <f>TRIM(CLEAN(MID(Updates!D141,FIND("S Drive Path: ",Updates!D141)+14,(FIND("Position",Updates!D141)-(FIND("S Drive Path: ",Updates!D141)+14)))))</f>
        <v>#VALUE!</v>
      </c>
      <c r="AJ141" t="e">
        <f>("USR\"&amp;Updates!N141)</f>
        <v>#VALUE!</v>
      </c>
      <c r="AK141" t="e">
        <f>Updates!N141&amp;"$"</f>
        <v>#VALUE!</v>
      </c>
      <c r="AL141" s="11">
        <f t="shared" ca="1" si="47"/>
        <v>16</v>
      </c>
      <c r="AM141" s="6" t="str">
        <f ca="1">LOOKUP(AL141,AN2:AN21,AO2:AO21)</f>
        <v>DC4MDB06</v>
      </c>
    </row>
    <row r="142" spans="1:39" ht="12" customHeight="1">
      <c r="A142" s="13" t="e">
        <f>LOOKUP(99^99,--("0"&amp;MID(Updates!N142,MIN(SEARCH({0,1,2,3,4,5,6,7,8,9},Updates!N142&amp;"0123456789")),ROW($A$1:$A$10000))))</f>
        <v>#N/A</v>
      </c>
      <c r="B142" s="6" t="e">
        <f>TRIM(CLEAN(MID(Updates!D142,FIND("Network User Id: ",Updates!D142)+17,(FIND("E-MAIL ACCOUNTS",Updates!D142)-(FIND("Network User Id:",Updates!D142)+17)))))</f>
        <v>#VALUE!</v>
      </c>
      <c r="C142" s="6" t="e">
        <f>TRIM(CLEAN(MID(Updates!D142,FIND("Logon ID: ",Updates!D142)+10,(FIND("Password:",Updates!D142)-(FIND("Logon ID:",Updates!D142)+10)))))</f>
        <v>#VALUE!</v>
      </c>
      <c r="D142" t="e">
        <f>TRIM(CLEAN(MID(Updates!D142,FIND("Primary Address: ",Updates!D142)+17,(FIND("Secondary Address:",Updates!D142)-(FIND("Primary Address: ",Updates!D142)+17)))))</f>
        <v>#VALUE!</v>
      </c>
      <c r="E142" t="e">
        <f>TRIM(CLEAN(MID(Updates!D142,FIND("Secondary Address: ",Updates!D142)+19,(FIND("** PLEASE DO NOT REPLY TO THIS E-MAIL. ",Updates!D142)-(FIND("Secondary Address: ",Updates!D142)+19)))))</f>
        <v>#VALUE!</v>
      </c>
      <c r="F142" t="b">
        <f>IF(COUNT(SEARCH({"transpo.ottawa.on.ca","biblioottawalibrary.ca"},E142)),"@ottawa.ca")</f>
        <v>0</v>
      </c>
      <c r="G142" s="9" t="e">
        <f t="shared" si="32"/>
        <v>#VALUE!</v>
      </c>
      <c r="H142" t="e">
        <f>TRIM(CLEAN(MID(Updates!D142,FIND("E-mail Address: ",Updates!D142)+16,(FIND("The employee",Updates!D142)-(FIND("E-mail Address: ",Updates!D142)+16)))))</f>
        <v>#VALUE!</v>
      </c>
      <c r="I142" t="e">
        <f>TRIM(CLEAN(MID(Updates!D142,FIND("Account Password: ",Updates!D142)+18,(FIND("NETWORK ACCOUNTS",Updates!D142)-(FIND("Account Password:",Updates!D142)+18)))))</f>
        <v>#VALUE!</v>
      </c>
      <c r="J142" t="e">
        <f>TRIM(CLEAN(MID(Updates!D142,FIND("Password: ",Updates!D142)+10,(FIND("E-mail",Updates!D142)-(FIND("Password:",Updates!D142)+12)))))</f>
        <v>#VALUE!</v>
      </c>
      <c r="K142" t="e">
        <f>TRIM(CLEAN(MID(Updates!D142,FIND("Account to clone: ",Updates!D142)+18,(FIND("Position",Updates!D142)-(FIND("Account to clone: ",Updates!D142)+18)))))</f>
        <v>#VALUE!</v>
      </c>
      <c r="L142" t="e">
        <f>TRIM(CLEAN(MID(Updates!D142,FIND("Clone permissions of another account: ",Updates!D142)+38,(FIND("Email required:",Updates!D142)-(FIND("Clone permissions of another account: ",Updates!D142)+38)))))</f>
        <v>#VALUE!</v>
      </c>
      <c r="M142" t="e">
        <f t="shared" si="33"/>
        <v>#VALUE!</v>
      </c>
      <c r="N142" t="e">
        <f>TRIM(CLEAN(MID(Updates!D142,FIND("First Name: ",Updates!D142)+12,(FIND("Middle Name: ",Updates!D142)-(FIND("First Name: ",Updates!D142)+12)))))</f>
        <v>#VALUE!</v>
      </c>
      <c r="O142" t="e">
        <f>TRIM(CLEAN(MID(Updates!E142,FIND("Last Name: ",Updates!E142)+11,(FIND("Middle Initial:",Updates!E142)-(FIND("Last Name: ",Updates!E142)+11)))))</f>
        <v>#VALUE!</v>
      </c>
      <c r="P142" t="e">
        <f>TRIM(CLEAN(MID(Updates!D142,FIND("Middle Initial: ",Updates!D142)+16,(FIND("Department: ",Updates!D142)-(FIND("Middle Initial: ",Updates!D142)+16)))))</f>
        <v>#VALUE!</v>
      </c>
      <c r="Q142" t="e">
        <f t="shared" si="34"/>
        <v>#VALUE!</v>
      </c>
      <c r="R142" t="e">
        <f t="shared" si="35"/>
        <v>#VALUE!</v>
      </c>
      <c r="S142" t="e">
        <f t="shared" si="36"/>
        <v>#VALUE!</v>
      </c>
      <c r="T142" s="14" t="e">
        <f t="shared" si="37"/>
        <v>#VALUE!</v>
      </c>
      <c r="U142" t="e">
        <f t="shared" si="38"/>
        <v>#VALUE!</v>
      </c>
      <c r="V142" t="e">
        <f t="shared" si="39"/>
        <v>#VALUE!</v>
      </c>
      <c r="W142" s="8" t="e">
        <f>TRIM(CLEAN(MID(Updates!D142,FIND("Branch: ",Updates!D142)+8,(FIND("Division",Updates!D142)-(FIND("Branch: ",Updates!D142)+8)))))</f>
        <v>#VALUE!</v>
      </c>
      <c r="X142" s="8" t="e">
        <f>TRIM(CLEAN(MID(Updates!D142,FIND("Pooled Position: ",Updates!D142)+17,(FIND("Are the",Updates!D142)-(FIND("Pooled Position: ",Updates!D142)+17)))))</f>
        <v>#VALUE!</v>
      </c>
      <c r="Y142" t="e">
        <f>TRIM(CLEAN(MID(Updates!D142,FIND("Employee Name: ",Updates!D142)+15,(FIND("Job Title",Updates!D142)-(FIND("Employee Name: ",Updates!D142)+15)))))</f>
        <v>#VALUE!</v>
      </c>
      <c r="Z142" s="9" t="e">
        <f t="shared" si="40"/>
        <v>#VALUE!</v>
      </c>
      <c r="AA142" t="e">
        <f t="shared" si="41"/>
        <v>#VALUE!</v>
      </c>
      <c r="AB142" t="e">
        <f t="shared" si="42"/>
        <v>#VALUE!</v>
      </c>
      <c r="AC142" t="e">
        <f t="shared" si="43"/>
        <v>#VALUE!</v>
      </c>
      <c r="AD142" t="e">
        <f>TRIM(CLEAN(MID(Updates!D142,FIND("Account to clone: ",Updates!D142)+18,(FIND("Position",Updates!D142)-(FIND("Account to clone: ",Updates!D142)+18)))))</f>
        <v>#VALUE!</v>
      </c>
      <c r="AE142" t="str">
        <f t="shared" si="44"/>
        <v/>
      </c>
      <c r="AF142" t="str">
        <f t="shared" si="45"/>
        <v>No</v>
      </c>
      <c r="AG142" t="e">
        <f>TRIM(CLEAN(MID(Updates!D142,FIND("Home Share (H:\ drive) required: ",Updates!D142)+33,(FIND("Group Share (S:\ drive) required: ",Updates!D142)-(FIND("Home Share (H:\ drive) required: ",Updates!D142)+33)))))</f>
        <v>#VALUE!</v>
      </c>
      <c r="AH142" t="str">
        <f t="shared" si="46"/>
        <v>No</v>
      </c>
      <c r="AI142" t="e">
        <f>TRIM(CLEAN(MID(Updates!D142,FIND("S Drive Path: ",Updates!D142)+14,(FIND("Position",Updates!D142)-(FIND("S Drive Path: ",Updates!D142)+14)))))</f>
        <v>#VALUE!</v>
      </c>
      <c r="AJ142" t="e">
        <f>("USR\"&amp;Updates!N142)</f>
        <v>#VALUE!</v>
      </c>
      <c r="AK142" t="e">
        <f>Updates!N142&amp;"$"</f>
        <v>#VALUE!</v>
      </c>
      <c r="AL142" s="11">
        <f t="shared" ca="1" si="47"/>
        <v>11</v>
      </c>
      <c r="AM142" s="6" t="str">
        <f ca="1">LOOKUP(AL142,AN2:AN21,AO2:AO21)</f>
        <v>DC4MDB01</v>
      </c>
    </row>
    <row r="143" spans="1:39" ht="12" customHeight="1">
      <c r="A143" s="13" t="e">
        <f>LOOKUP(99^99,--("0"&amp;MID(Updates!N143,MIN(SEARCH({0,1,2,3,4,5,6,7,8,9},Updates!N143&amp;"0123456789")),ROW($A$1:$A$10000))))</f>
        <v>#N/A</v>
      </c>
      <c r="B143" s="6" t="e">
        <f>TRIM(CLEAN(MID(Updates!D143,FIND("Network User Id: ",Updates!D143)+17,(FIND("E-MAIL ACCOUNTS",Updates!D143)-(FIND("Network User Id:",Updates!D143)+17)))))</f>
        <v>#VALUE!</v>
      </c>
      <c r="C143" s="6" t="e">
        <f>TRIM(CLEAN(MID(Updates!D143,FIND("Logon ID: ",Updates!D143)+10,(FIND("Password:",Updates!D143)-(FIND("Logon ID:",Updates!D143)+10)))))</f>
        <v>#VALUE!</v>
      </c>
      <c r="D143" t="e">
        <f>TRIM(CLEAN(MID(Updates!D143,FIND("Primary Address: ",Updates!D143)+17,(FIND("Secondary Address:",Updates!D143)-(FIND("Primary Address: ",Updates!D143)+17)))))</f>
        <v>#VALUE!</v>
      </c>
      <c r="E143" t="e">
        <f>TRIM(CLEAN(MID(Updates!D143,FIND("Secondary Address: ",Updates!D143)+19,(FIND("** PLEASE DO NOT REPLY TO THIS E-MAIL. ",Updates!D143)-(FIND("Secondary Address: ",Updates!D143)+19)))))</f>
        <v>#VALUE!</v>
      </c>
      <c r="F143" t="b">
        <f>IF(COUNT(SEARCH({"transpo.ottawa.on.ca","biblioottawalibrary.ca"},E143)),"@ottawa.ca")</f>
        <v>0</v>
      </c>
      <c r="G143" s="9" t="e">
        <f t="shared" si="32"/>
        <v>#VALUE!</v>
      </c>
      <c r="H143" t="e">
        <f>TRIM(CLEAN(MID(Updates!D143,FIND("E-mail Address: ",Updates!D143)+16,(FIND("The employee",Updates!D143)-(FIND("E-mail Address: ",Updates!D143)+16)))))</f>
        <v>#VALUE!</v>
      </c>
      <c r="I143" t="e">
        <f>TRIM(CLEAN(MID(Updates!D143,FIND("Account Password: ",Updates!D143)+18,(FIND("NETWORK ACCOUNTS",Updates!D143)-(FIND("Account Password:",Updates!D143)+18)))))</f>
        <v>#VALUE!</v>
      </c>
      <c r="J143" t="e">
        <f>TRIM(CLEAN(MID(Updates!D143,FIND("Password: ",Updates!D143)+10,(FIND("E-mail",Updates!D143)-(FIND("Password:",Updates!D143)+12)))))</f>
        <v>#VALUE!</v>
      </c>
      <c r="K143" t="e">
        <f>TRIM(CLEAN(MID(Updates!D143,FIND("Account to clone: ",Updates!D143)+18,(FIND("Position",Updates!D143)-(FIND("Account to clone: ",Updates!D143)+18)))))</f>
        <v>#VALUE!</v>
      </c>
      <c r="L143" t="e">
        <f>TRIM(CLEAN(MID(Updates!D143,FIND("Clone permissions of another account: ",Updates!D143)+38,(FIND("Email required:",Updates!D143)-(FIND("Clone permissions of another account: ",Updates!D143)+38)))))</f>
        <v>#VALUE!</v>
      </c>
      <c r="M143" t="e">
        <f t="shared" si="33"/>
        <v>#VALUE!</v>
      </c>
      <c r="N143" t="e">
        <f>TRIM(CLEAN(MID(Updates!D143,FIND("First Name: ",Updates!D143)+12,(FIND("Middle Name: ",Updates!D143)-(FIND("First Name: ",Updates!D143)+12)))))</f>
        <v>#VALUE!</v>
      </c>
      <c r="O143" t="e">
        <f>TRIM(CLEAN(MID(Updates!E143,FIND("Last Name: ",Updates!E143)+11,(FIND("Middle Initial:",Updates!E143)-(FIND("Last Name: ",Updates!E143)+11)))))</f>
        <v>#VALUE!</v>
      </c>
      <c r="P143" t="e">
        <f>TRIM(CLEAN(MID(Updates!D143,FIND("Middle Initial: ",Updates!D143)+16,(FIND("Department: ",Updates!D143)-(FIND("Middle Initial: ",Updates!D143)+16)))))</f>
        <v>#VALUE!</v>
      </c>
      <c r="Q143" t="e">
        <f t="shared" si="34"/>
        <v>#VALUE!</v>
      </c>
      <c r="R143" t="e">
        <f t="shared" si="35"/>
        <v>#VALUE!</v>
      </c>
      <c r="S143" t="e">
        <f t="shared" si="36"/>
        <v>#VALUE!</v>
      </c>
      <c r="T143" s="14" t="e">
        <f t="shared" si="37"/>
        <v>#VALUE!</v>
      </c>
      <c r="U143" t="e">
        <f t="shared" si="38"/>
        <v>#VALUE!</v>
      </c>
      <c r="V143" t="e">
        <f t="shared" si="39"/>
        <v>#VALUE!</v>
      </c>
      <c r="W143" s="8" t="e">
        <f>TRIM(CLEAN(MID(Updates!D143,FIND("Branch: ",Updates!D143)+8,(FIND("Division",Updates!D143)-(FIND("Branch: ",Updates!D143)+8)))))</f>
        <v>#VALUE!</v>
      </c>
      <c r="X143" s="8" t="e">
        <f>TRIM(CLEAN(MID(Updates!D143,FIND("Pooled Position: ",Updates!D143)+17,(FIND("Are the",Updates!D143)-(FIND("Pooled Position: ",Updates!D143)+17)))))</f>
        <v>#VALUE!</v>
      </c>
      <c r="Y143" t="e">
        <f>TRIM(CLEAN(MID(Updates!D143,FIND("Employee Name: ",Updates!D143)+15,(FIND("Job Title",Updates!D143)-(FIND("Employee Name: ",Updates!D143)+15)))))</f>
        <v>#VALUE!</v>
      </c>
      <c r="Z143" s="9" t="e">
        <f t="shared" si="40"/>
        <v>#VALUE!</v>
      </c>
      <c r="AA143" t="e">
        <f t="shared" si="41"/>
        <v>#VALUE!</v>
      </c>
      <c r="AB143" t="e">
        <f t="shared" si="42"/>
        <v>#VALUE!</v>
      </c>
      <c r="AC143" t="e">
        <f t="shared" si="43"/>
        <v>#VALUE!</v>
      </c>
      <c r="AD143" t="e">
        <f>TRIM(CLEAN(MID(Updates!D143,FIND("Account to clone: ",Updates!D143)+18,(FIND("Position",Updates!D143)-(FIND("Account to clone: ",Updates!D143)+18)))))</f>
        <v>#VALUE!</v>
      </c>
      <c r="AE143" t="str">
        <f t="shared" si="44"/>
        <v/>
      </c>
      <c r="AF143" t="str">
        <f t="shared" si="45"/>
        <v>No</v>
      </c>
      <c r="AG143" t="e">
        <f>TRIM(CLEAN(MID(Updates!D143,FIND("Home Share (H:\ drive) required: ",Updates!D143)+33,(FIND("Group Share (S:\ drive) required: ",Updates!D143)-(FIND("Home Share (H:\ drive) required: ",Updates!D143)+33)))))</f>
        <v>#VALUE!</v>
      </c>
      <c r="AH143" t="str">
        <f t="shared" si="46"/>
        <v>No</v>
      </c>
      <c r="AI143" t="e">
        <f>TRIM(CLEAN(MID(Updates!D143,FIND("S Drive Path: ",Updates!D143)+14,(FIND("Position",Updates!D143)-(FIND("S Drive Path: ",Updates!D143)+14)))))</f>
        <v>#VALUE!</v>
      </c>
      <c r="AJ143" t="e">
        <f>("USR\"&amp;Updates!N143)</f>
        <v>#VALUE!</v>
      </c>
      <c r="AK143" t="e">
        <f>Updates!N143&amp;"$"</f>
        <v>#VALUE!</v>
      </c>
      <c r="AL143" s="11">
        <f t="shared" ca="1" si="47"/>
        <v>6</v>
      </c>
      <c r="AM143" s="6" t="str">
        <f ca="1">LOOKUP(AL143,AN2:AN21,AO2:AO21)</f>
        <v>DC1MDB06</v>
      </c>
    </row>
    <row r="144" spans="1:39" ht="12" customHeight="1">
      <c r="A144" s="13" t="e">
        <f>LOOKUP(99^99,--("0"&amp;MID(Updates!N144,MIN(SEARCH({0,1,2,3,4,5,6,7,8,9},Updates!N144&amp;"0123456789")),ROW($A$1:$A$10000))))</f>
        <v>#N/A</v>
      </c>
      <c r="B144" s="6" t="e">
        <f>TRIM(CLEAN(MID(Updates!D144,FIND("Network User Id: ",Updates!D144)+17,(FIND("E-MAIL ACCOUNTS",Updates!D144)-(FIND("Network User Id:",Updates!D144)+17)))))</f>
        <v>#VALUE!</v>
      </c>
      <c r="C144" s="6" t="e">
        <f>TRIM(CLEAN(MID(Updates!D144,FIND("Logon ID: ",Updates!D144)+10,(FIND("Password:",Updates!D144)-(FIND("Logon ID:",Updates!D144)+10)))))</f>
        <v>#VALUE!</v>
      </c>
      <c r="D144" t="e">
        <f>TRIM(CLEAN(MID(Updates!D144,FIND("Primary Address: ",Updates!D144)+17,(FIND("Secondary Address:",Updates!D144)-(FIND("Primary Address: ",Updates!D144)+17)))))</f>
        <v>#VALUE!</v>
      </c>
      <c r="E144" t="e">
        <f>TRIM(CLEAN(MID(Updates!D144,FIND("Secondary Address: ",Updates!D144)+19,(FIND("** PLEASE DO NOT REPLY TO THIS E-MAIL. ",Updates!D144)-(FIND("Secondary Address: ",Updates!D144)+19)))))</f>
        <v>#VALUE!</v>
      </c>
      <c r="F144" t="b">
        <f>IF(COUNT(SEARCH({"transpo.ottawa.on.ca","biblioottawalibrary.ca"},E144)),"@ottawa.ca")</f>
        <v>0</v>
      </c>
      <c r="G144" s="9" t="e">
        <f t="shared" si="32"/>
        <v>#VALUE!</v>
      </c>
      <c r="H144" t="e">
        <f>TRIM(CLEAN(MID(Updates!D144,FIND("E-mail Address: ",Updates!D144)+16,(FIND("The employee",Updates!D144)-(FIND("E-mail Address: ",Updates!D144)+16)))))</f>
        <v>#VALUE!</v>
      </c>
      <c r="I144" t="e">
        <f>TRIM(CLEAN(MID(Updates!D144,FIND("Account Password: ",Updates!D144)+18,(FIND("NETWORK ACCOUNTS",Updates!D144)-(FIND("Account Password:",Updates!D144)+18)))))</f>
        <v>#VALUE!</v>
      </c>
      <c r="J144" t="e">
        <f>TRIM(CLEAN(MID(Updates!D144,FIND("Password: ",Updates!D144)+10,(FIND("E-mail",Updates!D144)-(FIND("Password:",Updates!D144)+12)))))</f>
        <v>#VALUE!</v>
      </c>
      <c r="K144" t="e">
        <f>TRIM(CLEAN(MID(Updates!D144,FIND("Account to clone: ",Updates!D144)+18,(FIND("Position",Updates!D144)-(FIND("Account to clone: ",Updates!D144)+18)))))</f>
        <v>#VALUE!</v>
      </c>
      <c r="L144" t="e">
        <f>TRIM(CLEAN(MID(Updates!D144,FIND("Clone permissions of another account: ",Updates!D144)+38,(FIND("Email required:",Updates!D144)-(FIND("Clone permissions of another account: ",Updates!D144)+38)))))</f>
        <v>#VALUE!</v>
      </c>
      <c r="M144" t="e">
        <f t="shared" si="33"/>
        <v>#VALUE!</v>
      </c>
      <c r="N144" t="e">
        <f>TRIM(CLEAN(MID(Updates!D144,FIND("First Name: ",Updates!D144)+12,(FIND("Middle Name: ",Updates!D144)-(FIND("First Name: ",Updates!D144)+12)))))</f>
        <v>#VALUE!</v>
      </c>
      <c r="O144" t="e">
        <f>TRIM(CLEAN(MID(Updates!E144,FIND("Last Name: ",Updates!E144)+11,(FIND("Middle Initial:",Updates!E144)-(FIND("Last Name: ",Updates!E144)+11)))))</f>
        <v>#VALUE!</v>
      </c>
      <c r="P144" t="e">
        <f>TRIM(CLEAN(MID(Updates!D144,FIND("Middle Initial: ",Updates!D144)+16,(FIND("Department: ",Updates!D144)-(FIND("Middle Initial: ",Updates!D144)+16)))))</f>
        <v>#VALUE!</v>
      </c>
      <c r="Q144" t="e">
        <f t="shared" si="34"/>
        <v>#VALUE!</v>
      </c>
      <c r="R144" t="e">
        <f t="shared" si="35"/>
        <v>#VALUE!</v>
      </c>
      <c r="S144" t="e">
        <f t="shared" si="36"/>
        <v>#VALUE!</v>
      </c>
      <c r="T144" s="14" t="e">
        <f t="shared" si="37"/>
        <v>#VALUE!</v>
      </c>
      <c r="U144" t="e">
        <f t="shared" si="38"/>
        <v>#VALUE!</v>
      </c>
      <c r="V144" t="e">
        <f t="shared" si="39"/>
        <v>#VALUE!</v>
      </c>
      <c r="W144" s="8" t="e">
        <f>TRIM(CLEAN(MID(Updates!D144,FIND("Branch: ",Updates!D144)+8,(FIND("Division",Updates!D144)-(FIND("Branch: ",Updates!D144)+8)))))</f>
        <v>#VALUE!</v>
      </c>
      <c r="X144" s="8" t="e">
        <f>TRIM(CLEAN(MID(Updates!D144,FIND("Pooled Position: ",Updates!D144)+17,(FIND("Are the",Updates!D144)-(FIND("Pooled Position: ",Updates!D144)+17)))))</f>
        <v>#VALUE!</v>
      </c>
      <c r="Y144" t="e">
        <f>TRIM(CLEAN(MID(Updates!D144,FIND("Employee Name: ",Updates!D144)+15,(FIND("Job Title",Updates!D144)-(FIND("Employee Name: ",Updates!D144)+15)))))</f>
        <v>#VALUE!</v>
      </c>
      <c r="Z144" s="9" t="e">
        <f t="shared" si="40"/>
        <v>#VALUE!</v>
      </c>
      <c r="AA144" t="e">
        <f t="shared" si="41"/>
        <v>#VALUE!</v>
      </c>
      <c r="AB144" t="e">
        <f t="shared" si="42"/>
        <v>#VALUE!</v>
      </c>
      <c r="AC144" t="e">
        <f t="shared" si="43"/>
        <v>#VALUE!</v>
      </c>
      <c r="AD144" t="e">
        <f>TRIM(CLEAN(MID(Updates!D144,FIND("Account to clone: ",Updates!D144)+18,(FIND("Position",Updates!D144)-(FIND("Account to clone: ",Updates!D144)+18)))))</f>
        <v>#VALUE!</v>
      </c>
      <c r="AE144" t="str">
        <f t="shared" si="44"/>
        <v/>
      </c>
      <c r="AF144" t="str">
        <f t="shared" si="45"/>
        <v>No</v>
      </c>
      <c r="AG144" t="e">
        <f>TRIM(CLEAN(MID(Updates!D144,FIND("Home Share (H:\ drive) required: ",Updates!D144)+33,(FIND("Group Share (S:\ drive) required: ",Updates!D144)-(FIND("Home Share (H:\ drive) required: ",Updates!D144)+33)))))</f>
        <v>#VALUE!</v>
      </c>
      <c r="AH144" t="str">
        <f t="shared" si="46"/>
        <v>No</v>
      </c>
      <c r="AI144" t="e">
        <f>TRIM(CLEAN(MID(Updates!D144,FIND("S Drive Path: ",Updates!D144)+14,(FIND("Position",Updates!D144)-(FIND("S Drive Path: ",Updates!D144)+14)))))</f>
        <v>#VALUE!</v>
      </c>
      <c r="AJ144" t="e">
        <f>("USR\"&amp;Updates!N144)</f>
        <v>#VALUE!</v>
      </c>
      <c r="AK144" t="e">
        <f>Updates!N144&amp;"$"</f>
        <v>#VALUE!</v>
      </c>
      <c r="AL144" s="11">
        <f t="shared" ca="1" si="47"/>
        <v>4</v>
      </c>
      <c r="AM144" s="6" t="str">
        <f ca="1">LOOKUP(AL144,AN2:AN21,AO2:AO21)</f>
        <v>DC1MDB04</v>
      </c>
    </row>
    <row r="145" spans="1:39" ht="12" customHeight="1">
      <c r="A145" s="13" t="e">
        <f>LOOKUP(99^99,--("0"&amp;MID(Updates!N145,MIN(SEARCH({0,1,2,3,4,5,6,7,8,9},Updates!N145&amp;"0123456789")),ROW($A$1:$A$10000))))</f>
        <v>#N/A</v>
      </c>
      <c r="B145" s="6" t="e">
        <f>TRIM(CLEAN(MID(Updates!D145,FIND("Network User Id: ",Updates!D145)+17,(FIND("E-MAIL ACCOUNTS",Updates!D145)-(FIND("Network User Id:",Updates!D145)+17)))))</f>
        <v>#VALUE!</v>
      </c>
      <c r="C145" s="6" t="e">
        <f>TRIM(CLEAN(MID(Updates!D145,FIND("Logon ID: ",Updates!D145)+10,(FIND("Password:",Updates!D145)-(FIND("Logon ID:",Updates!D145)+10)))))</f>
        <v>#VALUE!</v>
      </c>
      <c r="D145" t="e">
        <f>TRIM(CLEAN(MID(Updates!D145,FIND("Primary Address: ",Updates!D145)+17,(FIND("Secondary Address:",Updates!D145)-(FIND("Primary Address: ",Updates!D145)+17)))))</f>
        <v>#VALUE!</v>
      </c>
      <c r="E145" t="e">
        <f>TRIM(CLEAN(MID(Updates!D145,FIND("Secondary Address: ",Updates!D145)+19,(FIND("** PLEASE DO NOT REPLY TO THIS E-MAIL. ",Updates!D145)-(FIND("Secondary Address: ",Updates!D145)+19)))))</f>
        <v>#VALUE!</v>
      </c>
      <c r="F145" t="b">
        <f>IF(COUNT(SEARCH({"transpo.ottawa.on.ca","biblioottawalibrary.ca"},E145)),"@ottawa.ca")</f>
        <v>0</v>
      </c>
      <c r="G145" s="9" t="e">
        <f t="shared" si="32"/>
        <v>#VALUE!</v>
      </c>
      <c r="H145" t="e">
        <f>TRIM(CLEAN(MID(Updates!D145,FIND("E-mail Address: ",Updates!D145)+16,(FIND("The employee",Updates!D145)-(FIND("E-mail Address: ",Updates!D145)+16)))))</f>
        <v>#VALUE!</v>
      </c>
      <c r="I145" t="e">
        <f>TRIM(CLEAN(MID(Updates!D145,FIND("Account Password: ",Updates!D145)+18,(FIND("NETWORK ACCOUNTS",Updates!D145)-(FIND("Account Password:",Updates!D145)+18)))))</f>
        <v>#VALUE!</v>
      </c>
      <c r="J145" t="e">
        <f>TRIM(CLEAN(MID(Updates!D145,FIND("Password: ",Updates!D145)+10,(FIND("E-mail",Updates!D145)-(FIND("Password:",Updates!D145)+12)))))</f>
        <v>#VALUE!</v>
      </c>
      <c r="K145" t="e">
        <f>TRIM(CLEAN(MID(Updates!D145,FIND("Account to clone: ",Updates!D145)+18,(FIND("Position",Updates!D145)-(FIND("Account to clone: ",Updates!D145)+18)))))</f>
        <v>#VALUE!</v>
      </c>
      <c r="L145" t="e">
        <f>TRIM(CLEAN(MID(Updates!D145,FIND("Clone permissions of another account: ",Updates!D145)+38,(FIND("Email required:",Updates!D145)-(FIND("Clone permissions of another account: ",Updates!D145)+38)))))</f>
        <v>#VALUE!</v>
      </c>
      <c r="M145" t="e">
        <f t="shared" si="33"/>
        <v>#VALUE!</v>
      </c>
      <c r="N145" t="e">
        <f>TRIM(CLEAN(MID(Updates!D145,FIND("First Name: ",Updates!D145)+12,(FIND("Middle Name: ",Updates!D145)-(FIND("First Name: ",Updates!D145)+12)))))</f>
        <v>#VALUE!</v>
      </c>
      <c r="O145" t="e">
        <f>TRIM(CLEAN(MID(Updates!E145,FIND("Last Name: ",Updates!E145)+11,(FIND("Middle Initial:",Updates!E145)-(FIND("Last Name: ",Updates!E145)+11)))))</f>
        <v>#VALUE!</v>
      </c>
      <c r="P145" t="e">
        <f>TRIM(CLEAN(MID(Updates!D145,FIND("Middle Initial: ",Updates!D145)+16,(FIND("Department: ",Updates!D145)-(FIND("Middle Initial: ",Updates!D145)+16)))))</f>
        <v>#VALUE!</v>
      </c>
      <c r="Q145" t="e">
        <f t="shared" si="34"/>
        <v>#VALUE!</v>
      </c>
      <c r="R145" t="e">
        <f t="shared" si="35"/>
        <v>#VALUE!</v>
      </c>
      <c r="S145" t="e">
        <f t="shared" si="36"/>
        <v>#VALUE!</v>
      </c>
      <c r="T145" s="14" t="e">
        <f t="shared" si="37"/>
        <v>#VALUE!</v>
      </c>
      <c r="U145" t="e">
        <f t="shared" si="38"/>
        <v>#VALUE!</v>
      </c>
      <c r="V145" t="e">
        <f t="shared" si="39"/>
        <v>#VALUE!</v>
      </c>
      <c r="W145" s="8" t="e">
        <f>TRIM(CLEAN(MID(Updates!D145,FIND("Branch: ",Updates!D145)+8,(FIND("Division",Updates!D145)-(FIND("Branch: ",Updates!D145)+8)))))</f>
        <v>#VALUE!</v>
      </c>
      <c r="X145" s="8" t="e">
        <f>TRIM(CLEAN(MID(Updates!D145,FIND("Pooled Position: ",Updates!D145)+17,(FIND("Are the",Updates!D145)-(FIND("Pooled Position: ",Updates!D145)+17)))))</f>
        <v>#VALUE!</v>
      </c>
      <c r="Y145" t="e">
        <f>TRIM(CLEAN(MID(Updates!D145,FIND("Employee Name: ",Updates!D145)+15,(FIND("Job Title",Updates!D145)-(FIND("Employee Name: ",Updates!D145)+15)))))</f>
        <v>#VALUE!</v>
      </c>
      <c r="Z145" s="9" t="e">
        <f t="shared" si="40"/>
        <v>#VALUE!</v>
      </c>
      <c r="AA145" t="e">
        <f t="shared" si="41"/>
        <v>#VALUE!</v>
      </c>
      <c r="AB145" t="e">
        <f t="shared" si="42"/>
        <v>#VALUE!</v>
      </c>
      <c r="AC145" t="e">
        <f t="shared" si="43"/>
        <v>#VALUE!</v>
      </c>
      <c r="AD145" t="e">
        <f>TRIM(CLEAN(MID(Updates!D145,FIND("Account to clone: ",Updates!D145)+18,(FIND("Position",Updates!D145)-(FIND("Account to clone: ",Updates!D145)+18)))))</f>
        <v>#VALUE!</v>
      </c>
      <c r="AE145" t="str">
        <f t="shared" si="44"/>
        <v/>
      </c>
      <c r="AF145" t="str">
        <f t="shared" si="45"/>
        <v>No</v>
      </c>
      <c r="AG145" t="e">
        <f>TRIM(CLEAN(MID(Updates!D145,FIND("Home Share (H:\ drive) required: ",Updates!D145)+33,(FIND("Group Share (S:\ drive) required: ",Updates!D145)-(FIND("Home Share (H:\ drive) required: ",Updates!D145)+33)))))</f>
        <v>#VALUE!</v>
      </c>
      <c r="AH145" t="str">
        <f t="shared" si="46"/>
        <v>No</v>
      </c>
      <c r="AI145" t="e">
        <f>TRIM(CLEAN(MID(Updates!D145,FIND("S Drive Path: ",Updates!D145)+14,(FIND("Position",Updates!D145)-(FIND("S Drive Path: ",Updates!D145)+14)))))</f>
        <v>#VALUE!</v>
      </c>
      <c r="AJ145" t="e">
        <f>("USR\"&amp;Updates!N145)</f>
        <v>#VALUE!</v>
      </c>
      <c r="AK145" t="e">
        <f>Updates!N145&amp;"$"</f>
        <v>#VALUE!</v>
      </c>
      <c r="AL145" s="11">
        <f t="shared" ca="1" si="47"/>
        <v>17</v>
      </c>
      <c r="AM145" s="6" t="str">
        <f ca="1">LOOKUP(AL145,AN2:AN21,AO2:AO21)</f>
        <v>DC4MDB07</v>
      </c>
    </row>
    <row r="146" spans="1:39" ht="12" customHeight="1">
      <c r="A146" s="13" t="e">
        <f>LOOKUP(99^99,--("0"&amp;MID(Updates!N146,MIN(SEARCH({0,1,2,3,4,5,6,7,8,9},Updates!N146&amp;"0123456789")),ROW($A$1:$A$10000))))</f>
        <v>#N/A</v>
      </c>
      <c r="B146" s="6" t="e">
        <f>TRIM(CLEAN(MID(Updates!D146,FIND("Network User Id: ",Updates!D146)+17,(FIND("E-MAIL ACCOUNTS",Updates!D146)-(FIND("Network User Id:",Updates!D146)+17)))))</f>
        <v>#VALUE!</v>
      </c>
      <c r="C146" s="6" t="e">
        <f>TRIM(CLEAN(MID(Updates!D146,FIND("Logon ID: ",Updates!D146)+10,(FIND("Password:",Updates!D146)-(FIND("Logon ID:",Updates!D146)+10)))))</f>
        <v>#VALUE!</v>
      </c>
      <c r="D146" t="e">
        <f>TRIM(CLEAN(MID(Updates!D146,FIND("Primary Address: ",Updates!D146)+17,(FIND("Secondary Address:",Updates!D146)-(FIND("Primary Address: ",Updates!D146)+17)))))</f>
        <v>#VALUE!</v>
      </c>
      <c r="E146" t="e">
        <f>TRIM(CLEAN(MID(Updates!D146,FIND("Secondary Address: ",Updates!D146)+19,(FIND("** PLEASE DO NOT REPLY TO THIS E-MAIL. ",Updates!D146)-(FIND("Secondary Address: ",Updates!D146)+19)))))</f>
        <v>#VALUE!</v>
      </c>
      <c r="F146" t="b">
        <f>IF(COUNT(SEARCH({"transpo.ottawa.on.ca","biblioottawalibrary.ca"},E146)),"@ottawa.ca")</f>
        <v>0</v>
      </c>
      <c r="G146" s="9" t="e">
        <f t="shared" si="32"/>
        <v>#VALUE!</v>
      </c>
      <c r="H146" t="e">
        <f>TRIM(CLEAN(MID(Updates!D146,FIND("E-mail Address: ",Updates!D146)+16,(FIND("The employee",Updates!D146)-(FIND("E-mail Address: ",Updates!D146)+16)))))</f>
        <v>#VALUE!</v>
      </c>
      <c r="I146" t="e">
        <f>TRIM(CLEAN(MID(Updates!D146,FIND("Account Password: ",Updates!D146)+18,(FIND("NETWORK ACCOUNTS",Updates!D146)-(FIND("Account Password:",Updates!D146)+18)))))</f>
        <v>#VALUE!</v>
      </c>
      <c r="J146" t="e">
        <f>TRIM(CLEAN(MID(Updates!D146,FIND("Password: ",Updates!D146)+10,(FIND("E-mail",Updates!D146)-(FIND("Password:",Updates!D146)+12)))))</f>
        <v>#VALUE!</v>
      </c>
      <c r="K146" t="e">
        <f>TRIM(CLEAN(MID(Updates!D146,FIND("Account to clone: ",Updates!D146)+18,(FIND("Position",Updates!D146)-(FIND("Account to clone: ",Updates!D146)+18)))))</f>
        <v>#VALUE!</v>
      </c>
      <c r="L146" t="e">
        <f>TRIM(CLEAN(MID(Updates!D146,FIND("Clone permissions of another account: ",Updates!D146)+38,(FIND("Email required:",Updates!D146)-(FIND("Clone permissions of another account: ",Updates!D146)+38)))))</f>
        <v>#VALUE!</v>
      </c>
      <c r="M146" t="e">
        <f t="shared" si="33"/>
        <v>#VALUE!</v>
      </c>
      <c r="N146" t="e">
        <f>TRIM(CLEAN(MID(Updates!D146,FIND("First Name: ",Updates!D146)+12,(FIND("Middle Name: ",Updates!D146)-(FIND("First Name: ",Updates!D146)+12)))))</f>
        <v>#VALUE!</v>
      </c>
      <c r="O146" t="e">
        <f>TRIM(CLEAN(MID(Updates!E146,FIND("Last Name: ",Updates!E146)+11,(FIND("Middle Initial:",Updates!E146)-(FIND("Last Name: ",Updates!E146)+11)))))</f>
        <v>#VALUE!</v>
      </c>
      <c r="P146" t="e">
        <f>TRIM(CLEAN(MID(Updates!D146,FIND("Middle Initial: ",Updates!D146)+16,(FIND("Department: ",Updates!D146)-(FIND("Middle Initial: ",Updates!D146)+16)))))</f>
        <v>#VALUE!</v>
      </c>
      <c r="Q146" t="e">
        <f t="shared" si="34"/>
        <v>#VALUE!</v>
      </c>
      <c r="R146" t="e">
        <f t="shared" si="35"/>
        <v>#VALUE!</v>
      </c>
      <c r="S146" t="e">
        <f t="shared" si="36"/>
        <v>#VALUE!</v>
      </c>
      <c r="T146" s="14" t="e">
        <f t="shared" si="37"/>
        <v>#VALUE!</v>
      </c>
      <c r="U146" t="e">
        <f t="shared" si="38"/>
        <v>#VALUE!</v>
      </c>
      <c r="V146" t="e">
        <f t="shared" si="39"/>
        <v>#VALUE!</v>
      </c>
      <c r="W146" s="8" t="e">
        <f>TRIM(CLEAN(MID(Updates!D146,FIND("Branch: ",Updates!D146)+8,(FIND("Division",Updates!D146)-(FIND("Branch: ",Updates!D146)+8)))))</f>
        <v>#VALUE!</v>
      </c>
      <c r="X146" s="8" t="e">
        <f>TRIM(CLEAN(MID(Updates!D146,FIND("Pooled Position: ",Updates!D146)+17,(FIND("Are the",Updates!D146)-(FIND("Pooled Position: ",Updates!D146)+17)))))</f>
        <v>#VALUE!</v>
      </c>
      <c r="Y146" t="e">
        <f>TRIM(CLEAN(MID(Updates!D146,FIND("Employee Name: ",Updates!D146)+15,(FIND("Job Title",Updates!D146)-(FIND("Employee Name: ",Updates!D146)+15)))))</f>
        <v>#VALUE!</v>
      </c>
      <c r="Z146" s="9" t="e">
        <f t="shared" si="40"/>
        <v>#VALUE!</v>
      </c>
      <c r="AA146" t="e">
        <f t="shared" si="41"/>
        <v>#VALUE!</v>
      </c>
      <c r="AB146" t="e">
        <f t="shared" si="42"/>
        <v>#VALUE!</v>
      </c>
      <c r="AC146" t="e">
        <f t="shared" si="43"/>
        <v>#VALUE!</v>
      </c>
      <c r="AD146" t="e">
        <f>TRIM(CLEAN(MID(Updates!D146,FIND("Account to clone: ",Updates!D146)+18,(FIND("Position",Updates!D146)-(FIND("Account to clone: ",Updates!D146)+18)))))</f>
        <v>#VALUE!</v>
      </c>
      <c r="AE146" t="str">
        <f t="shared" si="44"/>
        <v/>
      </c>
      <c r="AF146" t="str">
        <f t="shared" si="45"/>
        <v>No</v>
      </c>
      <c r="AG146" t="e">
        <f>TRIM(CLEAN(MID(Updates!D146,FIND("Home Share (H:\ drive) required: ",Updates!D146)+33,(FIND("Group Share (S:\ drive) required: ",Updates!D146)-(FIND("Home Share (H:\ drive) required: ",Updates!D146)+33)))))</f>
        <v>#VALUE!</v>
      </c>
      <c r="AH146" t="str">
        <f t="shared" si="46"/>
        <v>No</v>
      </c>
      <c r="AI146" t="e">
        <f>TRIM(CLEAN(MID(Updates!D146,FIND("S Drive Path: ",Updates!D146)+14,(FIND("Position",Updates!D146)-(FIND("S Drive Path: ",Updates!D146)+14)))))</f>
        <v>#VALUE!</v>
      </c>
      <c r="AJ146" t="e">
        <f>("USR\"&amp;Updates!N146)</f>
        <v>#VALUE!</v>
      </c>
      <c r="AK146" t="e">
        <f>Updates!N146&amp;"$"</f>
        <v>#VALUE!</v>
      </c>
      <c r="AL146" s="11">
        <f t="shared" ca="1" si="47"/>
        <v>8</v>
      </c>
      <c r="AM146" s="6" t="str">
        <f ca="1">LOOKUP(AL146,AN2:AN21,AO2:AO21)</f>
        <v>DC1MDB08</v>
      </c>
    </row>
    <row r="147" spans="1:39" ht="12" customHeight="1">
      <c r="A147" s="13" t="e">
        <f>LOOKUP(99^99,--("0"&amp;MID(Updates!N147,MIN(SEARCH({0,1,2,3,4,5,6,7,8,9},Updates!N147&amp;"0123456789")),ROW($A$1:$A$10000))))</f>
        <v>#N/A</v>
      </c>
      <c r="B147" s="6" t="e">
        <f>TRIM(CLEAN(MID(Updates!D147,FIND("Network User Id: ",Updates!D147)+17,(FIND("E-MAIL ACCOUNTS",Updates!D147)-(FIND("Network User Id:",Updates!D147)+17)))))</f>
        <v>#VALUE!</v>
      </c>
      <c r="C147" s="6" t="e">
        <f>TRIM(CLEAN(MID(Updates!D147,FIND("Logon ID: ",Updates!D147)+10,(FIND("Password:",Updates!D147)-(FIND("Logon ID:",Updates!D147)+10)))))</f>
        <v>#VALUE!</v>
      </c>
      <c r="D147" t="e">
        <f>TRIM(CLEAN(MID(Updates!D147,FIND("Primary Address: ",Updates!D147)+17,(FIND("Secondary Address:",Updates!D147)-(FIND("Primary Address: ",Updates!D147)+17)))))</f>
        <v>#VALUE!</v>
      </c>
      <c r="E147" t="e">
        <f>TRIM(CLEAN(MID(Updates!D147,FIND("Secondary Address: ",Updates!D147)+19,(FIND("** PLEASE DO NOT REPLY TO THIS E-MAIL. ",Updates!D147)-(FIND("Secondary Address: ",Updates!D147)+19)))))</f>
        <v>#VALUE!</v>
      </c>
      <c r="F147" t="b">
        <f>IF(COUNT(SEARCH({"transpo.ottawa.on.ca","biblioottawalibrary.ca"},E147)),"@ottawa.ca")</f>
        <v>0</v>
      </c>
      <c r="G147" s="9" t="e">
        <f t="shared" si="32"/>
        <v>#VALUE!</v>
      </c>
      <c r="H147" t="e">
        <f>TRIM(CLEAN(MID(Updates!D147,FIND("E-mail Address: ",Updates!D147)+16,(FIND("The employee",Updates!D147)-(FIND("E-mail Address: ",Updates!D147)+16)))))</f>
        <v>#VALUE!</v>
      </c>
      <c r="I147" t="e">
        <f>TRIM(CLEAN(MID(Updates!D147,FIND("Account Password: ",Updates!D147)+18,(FIND("NETWORK ACCOUNTS",Updates!D147)-(FIND("Account Password:",Updates!D147)+18)))))</f>
        <v>#VALUE!</v>
      </c>
      <c r="J147" t="e">
        <f>TRIM(CLEAN(MID(Updates!D147,FIND("Password: ",Updates!D147)+10,(FIND("E-mail",Updates!D147)-(FIND("Password:",Updates!D147)+12)))))</f>
        <v>#VALUE!</v>
      </c>
      <c r="K147" t="e">
        <f>TRIM(CLEAN(MID(Updates!D147,FIND("Account to clone: ",Updates!D147)+18,(FIND("Position",Updates!D147)-(FIND("Account to clone: ",Updates!D147)+18)))))</f>
        <v>#VALUE!</v>
      </c>
      <c r="L147" t="e">
        <f>TRIM(CLEAN(MID(Updates!D147,FIND("Clone permissions of another account: ",Updates!D147)+38,(FIND("Email required:",Updates!D147)-(FIND("Clone permissions of another account: ",Updates!D147)+38)))))</f>
        <v>#VALUE!</v>
      </c>
      <c r="M147" t="e">
        <f t="shared" si="33"/>
        <v>#VALUE!</v>
      </c>
      <c r="N147" t="e">
        <f>TRIM(CLEAN(MID(Updates!D147,FIND("First Name: ",Updates!D147)+12,(FIND("Middle Name: ",Updates!D147)-(FIND("First Name: ",Updates!D147)+12)))))</f>
        <v>#VALUE!</v>
      </c>
      <c r="O147" t="e">
        <f>TRIM(CLEAN(MID(Updates!E147,FIND("Last Name: ",Updates!E147)+11,(FIND("Middle Initial:",Updates!E147)-(FIND("Last Name: ",Updates!E147)+11)))))</f>
        <v>#VALUE!</v>
      </c>
      <c r="P147" t="e">
        <f>TRIM(CLEAN(MID(Updates!D147,FIND("Middle Initial: ",Updates!D147)+16,(FIND("Department: ",Updates!D147)-(FIND("Middle Initial: ",Updates!D147)+16)))))</f>
        <v>#VALUE!</v>
      </c>
      <c r="Q147" t="e">
        <f t="shared" si="34"/>
        <v>#VALUE!</v>
      </c>
      <c r="R147" t="e">
        <f t="shared" si="35"/>
        <v>#VALUE!</v>
      </c>
      <c r="S147" t="e">
        <f t="shared" si="36"/>
        <v>#VALUE!</v>
      </c>
      <c r="T147" s="14" t="e">
        <f t="shared" si="37"/>
        <v>#VALUE!</v>
      </c>
      <c r="U147" t="e">
        <f t="shared" si="38"/>
        <v>#VALUE!</v>
      </c>
      <c r="V147" t="e">
        <f t="shared" si="39"/>
        <v>#VALUE!</v>
      </c>
      <c r="W147" s="8" t="e">
        <f>TRIM(CLEAN(MID(Updates!D147,FIND("Branch: ",Updates!D147)+8,(FIND("Division",Updates!D147)-(FIND("Branch: ",Updates!D147)+8)))))</f>
        <v>#VALUE!</v>
      </c>
      <c r="X147" s="8" t="e">
        <f>TRIM(CLEAN(MID(Updates!D147,FIND("Pooled Position: ",Updates!D147)+17,(FIND("Are the",Updates!D147)-(FIND("Pooled Position: ",Updates!D147)+17)))))</f>
        <v>#VALUE!</v>
      </c>
      <c r="Y147" t="e">
        <f>TRIM(CLEAN(MID(Updates!D147,FIND("Employee Name: ",Updates!D147)+15,(FIND("Job Title",Updates!D147)-(FIND("Employee Name: ",Updates!D147)+15)))))</f>
        <v>#VALUE!</v>
      </c>
      <c r="Z147" s="9" t="e">
        <f t="shared" si="40"/>
        <v>#VALUE!</v>
      </c>
      <c r="AA147" t="e">
        <f t="shared" si="41"/>
        <v>#VALUE!</v>
      </c>
      <c r="AB147" t="e">
        <f t="shared" si="42"/>
        <v>#VALUE!</v>
      </c>
      <c r="AC147" t="e">
        <f t="shared" si="43"/>
        <v>#VALUE!</v>
      </c>
      <c r="AD147" t="e">
        <f>TRIM(CLEAN(MID(Updates!D147,FIND("Account to clone: ",Updates!D147)+18,(FIND("Position",Updates!D147)-(FIND("Account to clone: ",Updates!D147)+18)))))</f>
        <v>#VALUE!</v>
      </c>
      <c r="AE147" t="str">
        <f t="shared" si="44"/>
        <v/>
      </c>
      <c r="AF147" t="str">
        <f t="shared" si="45"/>
        <v>No</v>
      </c>
      <c r="AG147" t="e">
        <f>TRIM(CLEAN(MID(Updates!D147,FIND("Home Share (H:\ drive) required: ",Updates!D147)+33,(FIND("Group Share (S:\ drive) required: ",Updates!D147)-(FIND("Home Share (H:\ drive) required: ",Updates!D147)+33)))))</f>
        <v>#VALUE!</v>
      </c>
      <c r="AH147" t="str">
        <f t="shared" si="46"/>
        <v>No</v>
      </c>
      <c r="AI147" t="e">
        <f>TRIM(CLEAN(MID(Updates!D147,FIND("S Drive Path: ",Updates!D147)+14,(FIND("Position",Updates!D147)-(FIND("S Drive Path: ",Updates!D147)+14)))))</f>
        <v>#VALUE!</v>
      </c>
      <c r="AJ147" t="e">
        <f>("USR\"&amp;Updates!N147)</f>
        <v>#VALUE!</v>
      </c>
      <c r="AK147" t="e">
        <f>Updates!N147&amp;"$"</f>
        <v>#VALUE!</v>
      </c>
      <c r="AL147" s="11">
        <f t="shared" ca="1" si="47"/>
        <v>1</v>
      </c>
      <c r="AM147" s="6" t="str">
        <f ca="1">LOOKUP(AL147,AN2:AN21,AO2:AO21)</f>
        <v>DC1MDB01</v>
      </c>
    </row>
    <row r="148" spans="1:39" ht="12" customHeight="1">
      <c r="A148" s="13" t="e">
        <f>LOOKUP(99^99,--("0"&amp;MID(Updates!N148,MIN(SEARCH({0,1,2,3,4,5,6,7,8,9},Updates!N148&amp;"0123456789")),ROW($A$1:$A$10000))))</f>
        <v>#N/A</v>
      </c>
      <c r="B148" s="6" t="e">
        <f>TRIM(CLEAN(MID(Updates!D148,FIND("Network User Id: ",Updates!D148)+17,(FIND("E-MAIL ACCOUNTS",Updates!D148)-(FIND("Network User Id:",Updates!D148)+17)))))</f>
        <v>#VALUE!</v>
      </c>
      <c r="C148" s="6" t="e">
        <f>TRIM(CLEAN(MID(Updates!D148,FIND("Logon ID: ",Updates!D148)+10,(FIND("Password:",Updates!D148)-(FIND("Logon ID:",Updates!D148)+10)))))</f>
        <v>#VALUE!</v>
      </c>
      <c r="D148" t="e">
        <f>TRIM(CLEAN(MID(Updates!D148,FIND("Primary Address: ",Updates!D148)+17,(FIND("Secondary Address:",Updates!D148)-(FIND("Primary Address: ",Updates!D148)+17)))))</f>
        <v>#VALUE!</v>
      </c>
      <c r="E148" t="e">
        <f>TRIM(CLEAN(MID(Updates!D148,FIND("Secondary Address: ",Updates!D148)+19,(FIND("** PLEASE DO NOT REPLY TO THIS E-MAIL. ",Updates!D148)-(FIND("Secondary Address: ",Updates!D148)+19)))))</f>
        <v>#VALUE!</v>
      </c>
      <c r="F148" t="b">
        <f>IF(COUNT(SEARCH({"transpo.ottawa.on.ca","biblioottawalibrary.ca"},E148)),"@ottawa.ca")</f>
        <v>0</v>
      </c>
      <c r="G148" s="9" t="e">
        <f t="shared" si="32"/>
        <v>#VALUE!</v>
      </c>
      <c r="H148" t="e">
        <f>TRIM(CLEAN(MID(Updates!D148,FIND("E-mail Address: ",Updates!D148)+16,(FIND("The employee",Updates!D148)-(FIND("E-mail Address: ",Updates!D148)+16)))))</f>
        <v>#VALUE!</v>
      </c>
      <c r="I148" t="e">
        <f>TRIM(CLEAN(MID(Updates!D148,FIND("Account Password: ",Updates!D148)+18,(FIND("NETWORK ACCOUNTS",Updates!D148)-(FIND("Account Password:",Updates!D148)+18)))))</f>
        <v>#VALUE!</v>
      </c>
      <c r="J148" t="e">
        <f>TRIM(CLEAN(MID(Updates!D148,FIND("Password: ",Updates!D148)+10,(FIND("E-mail",Updates!D148)-(FIND("Password:",Updates!D148)+12)))))</f>
        <v>#VALUE!</v>
      </c>
      <c r="K148" t="e">
        <f>TRIM(CLEAN(MID(Updates!D148,FIND("Account to clone: ",Updates!D148)+18,(FIND("Position",Updates!D148)-(FIND("Account to clone: ",Updates!D148)+18)))))</f>
        <v>#VALUE!</v>
      </c>
      <c r="L148" t="e">
        <f>TRIM(CLEAN(MID(Updates!D148,FIND("Clone permissions of another account: ",Updates!D148)+38,(FIND("Email required:",Updates!D148)-(FIND("Clone permissions of another account: ",Updates!D148)+38)))))</f>
        <v>#VALUE!</v>
      </c>
      <c r="M148" t="e">
        <f t="shared" si="33"/>
        <v>#VALUE!</v>
      </c>
      <c r="N148" t="e">
        <f>TRIM(CLEAN(MID(Updates!D148,FIND("First Name: ",Updates!D148)+12,(FIND("Middle Name: ",Updates!D148)-(FIND("First Name: ",Updates!D148)+12)))))</f>
        <v>#VALUE!</v>
      </c>
      <c r="O148" t="e">
        <f>TRIM(CLEAN(MID(Updates!E148,FIND("Last Name: ",Updates!E148)+11,(FIND("Middle Initial:",Updates!E148)-(FIND("Last Name: ",Updates!E148)+11)))))</f>
        <v>#VALUE!</v>
      </c>
      <c r="P148" t="e">
        <f>TRIM(CLEAN(MID(Updates!D148,FIND("Middle Initial: ",Updates!D148)+16,(FIND("Department: ",Updates!D148)-(FIND("Middle Initial: ",Updates!D148)+16)))))</f>
        <v>#VALUE!</v>
      </c>
      <c r="Q148" t="e">
        <f t="shared" si="34"/>
        <v>#VALUE!</v>
      </c>
      <c r="R148" t="e">
        <f t="shared" si="35"/>
        <v>#VALUE!</v>
      </c>
      <c r="S148" t="e">
        <f t="shared" si="36"/>
        <v>#VALUE!</v>
      </c>
      <c r="T148" s="14" t="e">
        <f t="shared" si="37"/>
        <v>#VALUE!</v>
      </c>
      <c r="U148" t="e">
        <f t="shared" si="38"/>
        <v>#VALUE!</v>
      </c>
      <c r="V148" t="e">
        <f t="shared" si="39"/>
        <v>#VALUE!</v>
      </c>
      <c r="W148" s="8" t="e">
        <f>TRIM(CLEAN(MID(Updates!D148,FIND("Branch: ",Updates!D148)+8,(FIND("Division",Updates!D148)-(FIND("Branch: ",Updates!D148)+8)))))</f>
        <v>#VALUE!</v>
      </c>
      <c r="X148" s="8" t="e">
        <f>TRIM(CLEAN(MID(Updates!D148,FIND("Pooled Position: ",Updates!D148)+17,(FIND("Are the",Updates!D148)-(FIND("Pooled Position: ",Updates!D148)+17)))))</f>
        <v>#VALUE!</v>
      </c>
      <c r="Y148" t="e">
        <f>TRIM(CLEAN(MID(Updates!D148,FIND("Employee Name: ",Updates!D148)+15,(FIND("Job Title",Updates!D148)-(FIND("Employee Name: ",Updates!D148)+15)))))</f>
        <v>#VALUE!</v>
      </c>
      <c r="Z148" s="9" t="e">
        <f t="shared" si="40"/>
        <v>#VALUE!</v>
      </c>
      <c r="AA148" t="e">
        <f t="shared" si="41"/>
        <v>#VALUE!</v>
      </c>
      <c r="AB148" t="e">
        <f t="shared" si="42"/>
        <v>#VALUE!</v>
      </c>
      <c r="AC148" t="e">
        <f t="shared" si="43"/>
        <v>#VALUE!</v>
      </c>
      <c r="AD148" t="e">
        <f>TRIM(CLEAN(MID(Updates!D148,FIND("Account to clone: ",Updates!D148)+18,(FIND("Position",Updates!D148)-(FIND("Account to clone: ",Updates!D148)+18)))))</f>
        <v>#VALUE!</v>
      </c>
      <c r="AE148" t="str">
        <f t="shared" si="44"/>
        <v/>
      </c>
      <c r="AF148" t="str">
        <f t="shared" si="45"/>
        <v>No</v>
      </c>
      <c r="AG148" t="e">
        <f>TRIM(CLEAN(MID(Updates!D148,FIND("Home Share (H:\ drive) required: ",Updates!D148)+33,(FIND("Group Share (S:\ drive) required: ",Updates!D148)-(FIND("Home Share (H:\ drive) required: ",Updates!D148)+33)))))</f>
        <v>#VALUE!</v>
      </c>
      <c r="AH148" t="str">
        <f t="shared" si="46"/>
        <v>No</v>
      </c>
      <c r="AI148" t="e">
        <f>TRIM(CLEAN(MID(Updates!D148,FIND("S Drive Path: ",Updates!D148)+14,(FIND("Position",Updates!D148)-(FIND("S Drive Path: ",Updates!D148)+14)))))</f>
        <v>#VALUE!</v>
      </c>
      <c r="AJ148" t="e">
        <f>("USR\"&amp;Updates!N148)</f>
        <v>#VALUE!</v>
      </c>
      <c r="AK148" t="e">
        <f>Updates!N148&amp;"$"</f>
        <v>#VALUE!</v>
      </c>
      <c r="AL148" s="11">
        <f t="shared" ca="1" si="47"/>
        <v>9</v>
      </c>
      <c r="AM148" s="6" t="str">
        <f ca="1">LOOKUP(AL148,AN2:AN21,AO2:AO21)</f>
        <v>DC1MDB09</v>
      </c>
    </row>
    <row r="149" spans="1:39" ht="12" customHeight="1">
      <c r="A149" s="13" t="e">
        <f>LOOKUP(99^99,--("0"&amp;MID(Updates!N149,MIN(SEARCH({0,1,2,3,4,5,6,7,8,9},Updates!N149&amp;"0123456789")),ROW($A$1:$A$10000))))</f>
        <v>#N/A</v>
      </c>
      <c r="B149" s="6" t="e">
        <f>TRIM(CLEAN(MID(Updates!D149,FIND("Network User Id: ",Updates!D149)+17,(FIND("E-MAIL ACCOUNTS",Updates!D149)-(FIND("Network User Id:",Updates!D149)+17)))))</f>
        <v>#VALUE!</v>
      </c>
      <c r="C149" s="6" t="e">
        <f>TRIM(CLEAN(MID(Updates!D149,FIND("Logon ID: ",Updates!D149)+10,(FIND("Password:",Updates!D149)-(FIND("Logon ID:",Updates!D149)+10)))))</f>
        <v>#VALUE!</v>
      </c>
      <c r="D149" t="e">
        <f>TRIM(CLEAN(MID(Updates!D149,FIND("Primary Address: ",Updates!D149)+17,(FIND("Secondary Address:",Updates!D149)-(FIND("Primary Address: ",Updates!D149)+17)))))</f>
        <v>#VALUE!</v>
      </c>
      <c r="E149" t="e">
        <f>TRIM(CLEAN(MID(Updates!D149,FIND("Secondary Address: ",Updates!D149)+19,(FIND("** PLEASE DO NOT REPLY TO THIS E-MAIL. ",Updates!D149)-(FIND("Secondary Address: ",Updates!D149)+19)))))</f>
        <v>#VALUE!</v>
      </c>
      <c r="F149" t="b">
        <f>IF(COUNT(SEARCH({"transpo.ottawa.on.ca","biblioottawalibrary.ca"},E149)),"@ottawa.ca")</f>
        <v>0</v>
      </c>
      <c r="G149" s="9" t="e">
        <f t="shared" si="32"/>
        <v>#VALUE!</v>
      </c>
      <c r="H149" t="e">
        <f>TRIM(CLEAN(MID(Updates!D149,FIND("E-mail Address: ",Updates!D149)+16,(FIND("The employee",Updates!D149)-(FIND("E-mail Address: ",Updates!D149)+16)))))</f>
        <v>#VALUE!</v>
      </c>
      <c r="I149" t="e">
        <f>TRIM(CLEAN(MID(Updates!D149,FIND("Account Password: ",Updates!D149)+18,(FIND("NETWORK ACCOUNTS",Updates!D149)-(FIND("Account Password:",Updates!D149)+18)))))</f>
        <v>#VALUE!</v>
      </c>
      <c r="J149" t="e">
        <f>TRIM(CLEAN(MID(Updates!D149,FIND("Password: ",Updates!D149)+10,(FIND("E-mail",Updates!D149)-(FIND("Password:",Updates!D149)+12)))))</f>
        <v>#VALUE!</v>
      </c>
      <c r="K149" t="e">
        <f>TRIM(CLEAN(MID(Updates!D149,FIND("Account to clone: ",Updates!D149)+18,(FIND("Position",Updates!D149)-(FIND("Account to clone: ",Updates!D149)+18)))))</f>
        <v>#VALUE!</v>
      </c>
      <c r="L149" t="e">
        <f>TRIM(CLEAN(MID(Updates!D149,FIND("Clone permissions of another account: ",Updates!D149)+38,(FIND("Email required:",Updates!D149)-(FIND("Clone permissions of another account: ",Updates!D149)+38)))))</f>
        <v>#VALUE!</v>
      </c>
      <c r="M149" t="e">
        <f t="shared" si="33"/>
        <v>#VALUE!</v>
      </c>
      <c r="N149" t="e">
        <f>TRIM(CLEAN(MID(Updates!D149,FIND("First Name: ",Updates!D149)+12,(FIND("Middle Name: ",Updates!D149)-(FIND("First Name: ",Updates!D149)+12)))))</f>
        <v>#VALUE!</v>
      </c>
      <c r="O149" t="e">
        <f>TRIM(CLEAN(MID(Updates!E149,FIND("Last Name: ",Updates!E149)+11,(FIND("Middle Initial:",Updates!E149)-(FIND("Last Name: ",Updates!E149)+11)))))</f>
        <v>#VALUE!</v>
      </c>
      <c r="P149" t="e">
        <f>TRIM(CLEAN(MID(Updates!D149,FIND("Middle Initial: ",Updates!D149)+16,(FIND("Department: ",Updates!D149)-(FIND("Middle Initial: ",Updates!D149)+16)))))</f>
        <v>#VALUE!</v>
      </c>
      <c r="Q149" t="e">
        <f t="shared" si="34"/>
        <v>#VALUE!</v>
      </c>
      <c r="R149" t="e">
        <f t="shared" si="35"/>
        <v>#VALUE!</v>
      </c>
      <c r="S149" t="e">
        <f t="shared" si="36"/>
        <v>#VALUE!</v>
      </c>
      <c r="T149" s="14" t="e">
        <f t="shared" si="37"/>
        <v>#VALUE!</v>
      </c>
      <c r="U149" t="e">
        <f t="shared" si="38"/>
        <v>#VALUE!</v>
      </c>
      <c r="V149" t="e">
        <f t="shared" si="39"/>
        <v>#VALUE!</v>
      </c>
      <c r="W149" s="8" t="e">
        <f>TRIM(CLEAN(MID(Updates!D149,FIND("Branch: ",Updates!D149)+8,(FIND("Division",Updates!D149)-(FIND("Branch: ",Updates!D149)+8)))))</f>
        <v>#VALUE!</v>
      </c>
      <c r="X149" s="8" t="e">
        <f>TRIM(CLEAN(MID(Updates!D149,FIND("Pooled Position: ",Updates!D149)+17,(FIND("Are the",Updates!D149)-(FIND("Pooled Position: ",Updates!D149)+17)))))</f>
        <v>#VALUE!</v>
      </c>
      <c r="Y149" t="e">
        <f>TRIM(CLEAN(MID(Updates!D149,FIND("Employee Name: ",Updates!D149)+15,(FIND("Job Title",Updates!D149)-(FIND("Employee Name: ",Updates!D149)+15)))))</f>
        <v>#VALUE!</v>
      </c>
      <c r="Z149" s="9" t="e">
        <f t="shared" si="40"/>
        <v>#VALUE!</v>
      </c>
      <c r="AA149" t="e">
        <f t="shared" si="41"/>
        <v>#VALUE!</v>
      </c>
      <c r="AB149" t="e">
        <f t="shared" si="42"/>
        <v>#VALUE!</v>
      </c>
      <c r="AC149" t="e">
        <f t="shared" si="43"/>
        <v>#VALUE!</v>
      </c>
      <c r="AD149" t="e">
        <f>TRIM(CLEAN(MID(Updates!D149,FIND("Account to clone: ",Updates!D149)+18,(FIND("Position",Updates!D149)-(FIND("Account to clone: ",Updates!D149)+18)))))</f>
        <v>#VALUE!</v>
      </c>
      <c r="AE149" t="str">
        <f t="shared" si="44"/>
        <v/>
      </c>
      <c r="AF149" t="str">
        <f t="shared" si="45"/>
        <v>No</v>
      </c>
      <c r="AG149" t="e">
        <f>TRIM(CLEAN(MID(Updates!D149,FIND("Home Share (H:\ drive) required: ",Updates!D149)+33,(FIND("Group Share (S:\ drive) required: ",Updates!D149)-(FIND("Home Share (H:\ drive) required: ",Updates!D149)+33)))))</f>
        <v>#VALUE!</v>
      </c>
      <c r="AH149" t="str">
        <f t="shared" si="46"/>
        <v>No</v>
      </c>
      <c r="AI149" t="e">
        <f>TRIM(CLEAN(MID(Updates!D149,FIND("S Drive Path: ",Updates!D149)+14,(FIND("Position",Updates!D149)-(FIND("S Drive Path: ",Updates!D149)+14)))))</f>
        <v>#VALUE!</v>
      </c>
      <c r="AJ149" t="e">
        <f>("USR\"&amp;Updates!N149)</f>
        <v>#VALUE!</v>
      </c>
      <c r="AK149" t="e">
        <f>Updates!N149&amp;"$"</f>
        <v>#VALUE!</v>
      </c>
      <c r="AL149" s="11">
        <f t="shared" ca="1" si="47"/>
        <v>9</v>
      </c>
      <c r="AM149" s="6" t="str">
        <f ca="1">LOOKUP(AL149,AN2:AN21,AO2:AO21)</f>
        <v>DC1MDB09</v>
      </c>
    </row>
    <row r="150" spans="1:39" ht="12" customHeight="1">
      <c r="A150" s="13" t="e">
        <f>LOOKUP(99^99,--("0"&amp;MID(Updates!N150,MIN(SEARCH({0,1,2,3,4,5,6,7,8,9},Updates!N150&amp;"0123456789")),ROW($A$1:$A$10000))))</f>
        <v>#N/A</v>
      </c>
      <c r="B150" s="6" t="e">
        <f>TRIM(CLEAN(MID(Updates!D150,FIND("Network User Id: ",Updates!D150)+17,(FIND("E-MAIL ACCOUNTS",Updates!D150)-(FIND("Network User Id:",Updates!D150)+17)))))</f>
        <v>#VALUE!</v>
      </c>
      <c r="C150" s="6" t="e">
        <f>TRIM(CLEAN(MID(Updates!D150,FIND("Logon ID: ",Updates!D150)+10,(FIND("Password:",Updates!D150)-(FIND("Logon ID:",Updates!D150)+10)))))</f>
        <v>#VALUE!</v>
      </c>
      <c r="D150" t="e">
        <f>TRIM(CLEAN(MID(Updates!D150,FIND("Primary Address: ",Updates!D150)+17,(FIND("Secondary Address:",Updates!D150)-(FIND("Primary Address: ",Updates!D150)+17)))))</f>
        <v>#VALUE!</v>
      </c>
      <c r="E150" t="e">
        <f>TRIM(CLEAN(MID(Updates!D150,FIND("Secondary Address: ",Updates!D150)+19,(FIND("** PLEASE DO NOT REPLY TO THIS E-MAIL. ",Updates!D150)-(FIND("Secondary Address: ",Updates!D150)+19)))))</f>
        <v>#VALUE!</v>
      </c>
      <c r="F150" t="b">
        <f>IF(COUNT(SEARCH({"transpo.ottawa.on.ca","biblioottawalibrary.ca"},E150)),"@ottawa.ca")</f>
        <v>0</v>
      </c>
      <c r="G150" s="9" t="e">
        <f t="shared" si="32"/>
        <v>#VALUE!</v>
      </c>
      <c r="H150" t="e">
        <f>TRIM(CLEAN(MID(Updates!D150,FIND("E-mail Address: ",Updates!D150)+16,(FIND("The employee",Updates!D150)-(FIND("E-mail Address: ",Updates!D150)+16)))))</f>
        <v>#VALUE!</v>
      </c>
      <c r="I150" t="e">
        <f>TRIM(CLEAN(MID(Updates!D150,FIND("Account Password: ",Updates!D150)+18,(FIND("NETWORK ACCOUNTS",Updates!D150)-(FIND("Account Password:",Updates!D150)+18)))))</f>
        <v>#VALUE!</v>
      </c>
      <c r="J150" t="e">
        <f>TRIM(CLEAN(MID(Updates!D150,FIND("Password: ",Updates!D150)+10,(FIND("E-mail",Updates!D150)-(FIND("Password:",Updates!D150)+12)))))</f>
        <v>#VALUE!</v>
      </c>
      <c r="K150" t="e">
        <f>TRIM(CLEAN(MID(Updates!D150,FIND("Account to clone: ",Updates!D150)+18,(FIND("Position",Updates!D150)-(FIND("Account to clone: ",Updates!D150)+18)))))</f>
        <v>#VALUE!</v>
      </c>
      <c r="L150" t="e">
        <f>TRIM(CLEAN(MID(Updates!D150,FIND("Clone permissions of another account: ",Updates!D150)+38,(FIND("Email required:",Updates!D150)-(FIND("Clone permissions of another account: ",Updates!D150)+38)))))</f>
        <v>#VALUE!</v>
      </c>
      <c r="M150" t="e">
        <f t="shared" si="33"/>
        <v>#VALUE!</v>
      </c>
      <c r="N150" t="e">
        <f>TRIM(CLEAN(MID(Updates!D150,FIND("First Name: ",Updates!D150)+12,(FIND("Middle Name: ",Updates!D150)-(FIND("First Name: ",Updates!D150)+12)))))</f>
        <v>#VALUE!</v>
      </c>
      <c r="O150" t="e">
        <f>TRIM(CLEAN(MID(Updates!E150,FIND("Last Name: ",Updates!E150)+11,(FIND("Middle Initial:",Updates!E150)-(FIND("Last Name: ",Updates!E150)+11)))))</f>
        <v>#VALUE!</v>
      </c>
      <c r="P150" t="e">
        <f>TRIM(CLEAN(MID(Updates!D150,FIND("Middle Initial: ",Updates!D150)+16,(FIND("Department: ",Updates!D150)-(FIND("Middle Initial: ",Updates!D150)+16)))))</f>
        <v>#VALUE!</v>
      </c>
      <c r="Q150" t="e">
        <f t="shared" si="34"/>
        <v>#VALUE!</v>
      </c>
      <c r="R150" t="e">
        <f t="shared" si="35"/>
        <v>#VALUE!</v>
      </c>
      <c r="S150" t="e">
        <f t="shared" si="36"/>
        <v>#VALUE!</v>
      </c>
      <c r="T150" s="14" t="e">
        <f t="shared" si="37"/>
        <v>#VALUE!</v>
      </c>
      <c r="U150" t="e">
        <f t="shared" si="38"/>
        <v>#VALUE!</v>
      </c>
      <c r="V150" t="e">
        <f t="shared" si="39"/>
        <v>#VALUE!</v>
      </c>
      <c r="W150" s="8" t="e">
        <f>TRIM(CLEAN(MID(Updates!D150,FIND("Branch: ",Updates!D150)+8,(FIND("Division",Updates!D150)-(FIND("Branch: ",Updates!D150)+8)))))</f>
        <v>#VALUE!</v>
      </c>
      <c r="X150" s="8" t="e">
        <f>TRIM(CLEAN(MID(Updates!D150,FIND("Pooled Position: ",Updates!D150)+17,(FIND("Are the",Updates!D150)-(FIND("Pooled Position: ",Updates!D150)+17)))))</f>
        <v>#VALUE!</v>
      </c>
      <c r="Y150" t="e">
        <f>TRIM(CLEAN(MID(Updates!D150,FIND("Employee Name: ",Updates!D150)+15,(FIND("Job Title",Updates!D150)-(FIND("Employee Name: ",Updates!D150)+15)))))</f>
        <v>#VALUE!</v>
      </c>
      <c r="Z150" s="9" t="e">
        <f t="shared" si="40"/>
        <v>#VALUE!</v>
      </c>
      <c r="AA150" t="e">
        <f t="shared" si="41"/>
        <v>#VALUE!</v>
      </c>
      <c r="AB150" t="e">
        <f t="shared" si="42"/>
        <v>#VALUE!</v>
      </c>
      <c r="AC150" t="e">
        <f t="shared" si="43"/>
        <v>#VALUE!</v>
      </c>
      <c r="AD150" t="e">
        <f>TRIM(CLEAN(MID(Updates!D150,FIND("Account to clone: ",Updates!D150)+18,(FIND("Position",Updates!D150)-(FIND("Account to clone: ",Updates!D150)+18)))))</f>
        <v>#VALUE!</v>
      </c>
      <c r="AE150" t="str">
        <f t="shared" si="44"/>
        <v/>
      </c>
      <c r="AF150" t="str">
        <f t="shared" si="45"/>
        <v>No</v>
      </c>
      <c r="AG150" t="e">
        <f>TRIM(CLEAN(MID(Updates!D150,FIND("Home Share (H:\ drive) required: ",Updates!D150)+33,(FIND("Group Share (S:\ drive) required: ",Updates!D150)-(FIND("Home Share (H:\ drive) required: ",Updates!D150)+33)))))</f>
        <v>#VALUE!</v>
      </c>
      <c r="AH150" t="str">
        <f t="shared" si="46"/>
        <v>No</v>
      </c>
      <c r="AI150" t="e">
        <f>TRIM(CLEAN(MID(Updates!D150,FIND("S Drive Path: ",Updates!D150)+14,(FIND("Position",Updates!D150)-(FIND("S Drive Path: ",Updates!D150)+14)))))</f>
        <v>#VALUE!</v>
      </c>
      <c r="AJ150" t="e">
        <f>("USR\"&amp;Updates!N150)</f>
        <v>#VALUE!</v>
      </c>
      <c r="AK150" t="e">
        <f>Updates!N150&amp;"$"</f>
        <v>#VALUE!</v>
      </c>
      <c r="AL150" s="11">
        <f t="shared" ca="1" si="47"/>
        <v>19</v>
      </c>
      <c r="AM150" s="6" t="str">
        <f ca="1">LOOKUP(AL150,AN2:AN21,AO2:AO21)</f>
        <v>DC4MDB09</v>
      </c>
    </row>
    <row r="151" spans="1:39" ht="12" customHeight="1">
      <c r="A151" s="13" t="e">
        <f>LOOKUP(99^99,--("0"&amp;MID(Updates!N151,MIN(SEARCH({0,1,2,3,4,5,6,7,8,9},Updates!N151&amp;"0123456789")),ROW($A$1:$A$10000))))</f>
        <v>#N/A</v>
      </c>
      <c r="B151" s="6" t="e">
        <f>TRIM(CLEAN(MID(Updates!D151,FIND("Network User Id: ",Updates!D151)+17,(FIND("E-MAIL ACCOUNTS",Updates!D151)-(FIND("Network User Id:",Updates!D151)+17)))))</f>
        <v>#VALUE!</v>
      </c>
      <c r="C151" s="6" t="e">
        <f>TRIM(CLEAN(MID(Updates!D151,FIND("Logon ID: ",Updates!D151)+10,(FIND("Password:",Updates!D151)-(FIND("Logon ID:",Updates!D151)+10)))))</f>
        <v>#VALUE!</v>
      </c>
      <c r="D151" t="e">
        <f>TRIM(CLEAN(MID(Updates!D151,FIND("Primary Address: ",Updates!D151)+17,(FIND("Secondary Address:",Updates!D151)-(FIND("Primary Address: ",Updates!D151)+17)))))</f>
        <v>#VALUE!</v>
      </c>
      <c r="E151" t="e">
        <f>TRIM(CLEAN(MID(Updates!D151,FIND("Secondary Address: ",Updates!D151)+19,(FIND("** PLEASE DO NOT REPLY TO THIS E-MAIL. ",Updates!D151)-(FIND("Secondary Address: ",Updates!D151)+19)))))</f>
        <v>#VALUE!</v>
      </c>
      <c r="F151" t="b">
        <f>IF(COUNT(SEARCH({"transpo.ottawa.on.ca","biblioottawalibrary.ca"},E151)),"@ottawa.ca")</f>
        <v>0</v>
      </c>
      <c r="G151" s="9" t="e">
        <f t="shared" si="32"/>
        <v>#VALUE!</v>
      </c>
      <c r="H151" t="e">
        <f>TRIM(CLEAN(MID(Updates!D151,FIND("E-mail Address: ",Updates!D151)+16,(FIND("The employee",Updates!D151)-(FIND("E-mail Address: ",Updates!D151)+16)))))</f>
        <v>#VALUE!</v>
      </c>
      <c r="I151" t="e">
        <f>TRIM(CLEAN(MID(Updates!D151,FIND("Account Password: ",Updates!D151)+18,(FIND("NETWORK ACCOUNTS",Updates!D151)-(FIND("Account Password:",Updates!D151)+18)))))</f>
        <v>#VALUE!</v>
      </c>
      <c r="J151" t="e">
        <f>TRIM(CLEAN(MID(Updates!D151,FIND("Password: ",Updates!D151)+10,(FIND("E-mail",Updates!D151)-(FIND("Password:",Updates!D151)+12)))))</f>
        <v>#VALUE!</v>
      </c>
      <c r="K151" t="e">
        <f>TRIM(CLEAN(MID(Updates!D151,FIND("Account to clone: ",Updates!D151)+18,(FIND("Position",Updates!D151)-(FIND("Account to clone: ",Updates!D151)+18)))))</f>
        <v>#VALUE!</v>
      </c>
      <c r="L151" t="e">
        <f>TRIM(CLEAN(MID(Updates!D151,FIND("Clone permissions of another account: ",Updates!D151)+38,(FIND("Email required:",Updates!D151)-(FIND("Clone permissions of another account: ",Updates!D151)+38)))))</f>
        <v>#VALUE!</v>
      </c>
      <c r="M151" t="e">
        <f t="shared" si="33"/>
        <v>#VALUE!</v>
      </c>
      <c r="N151" t="e">
        <f>TRIM(CLEAN(MID(Updates!D151,FIND("First Name: ",Updates!D151)+12,(FIND("Middle Name: ",Updates!D151)-(FIND("First Name: ",Updates!D151)+12)))))</f>
        <v>#VALUE!</v>
      </c>
      <c r="O151" t="e">
        <f>TRIM(CLEAN(MID(Updates!E151,FIND("Last Name: ",Updates!E151)+11,(FIND("Middle Initial:",Updates!E151)-(FIND("Last Name: ",Updates!E151)+11)))))</f>
        <v>#VALUE!</v>
      </c>
      <c r="P151" t="e">
        <f>TRIM(CLEAN(MID(Updates!D151,FIND("Middle Initial: ",Updates!D151)+16,(FIND("Department: ",Updates!D151)-(FIND("Middle Initial: ",Updates!D151)+16)))))</f>
        <v>#VALUE!</v>
      </c>
      <c r="Q151" t="e">
        <f t="shared" si="34"/>
        <v>#VALUE!</v>
      </c>
      <c r="R151" t="e">
        <f t="shared" si="35"/>
        <v>#VALUE!</v>
      </c>
      <c r="S151" t="e">
        <f t="shared" si="36"/>
        <v>#VALUE!</v>
      </c>
      <c r="T151" s="14" t="e">
        <f t="shared" si="37"/>
        <v>#VALUE!</v>
      </c>
      <c r="U151" t="e">
        <f t="shared" si="38"/>
        <v>#VALUE!</v>
      </c>
      <c r="V151" t="e">
        <f t="shared" si="39"/>
        <v>#VALUE!</v>
      </c>
      <c r="W151" s="8" t="e">
        <f>TRIM(CLEAN(MID(Updates!D151,FIND("Branch: ",Updates!D151)+8,(FIND("Division",Updates!D151)-(FIND("Branch: ",Updates!D151)+8)))))</f>
        <v>#VALUE!</v>
      </c>
      <c r="X151" s="8" t="e">
        <f>TRIM(CLEAN(MID(Updates!D151,FIND("Pooled Position: ",Updates!D151)+17,(FIND("Are the",Updates!D151)-(FIND("Pooled Position: ",Updates!D151)+17)))))</f>
        <v>#VALUE!</v>
      </c>
      <c r="Y151" t="e">
        <f>TRIM(CLEAN(MID(Updates!D151,FIND("Employee Name: ",Updates!D151)+15,(FIND("Job Title",Updates!D151)-(FIND("Employee Name: ",Updates!D151)+15)))))</f>
        <v>#VALUE!</v>
      </c>
      <c r="Z151" s="9" t="e">
        <f t="shared" si="40"/>
        <v>#VALUE!</v>
      </c>
      <c r="AA151" t="e">
        <f t="shared" si="41"/>
        <v>#VALUE!</v>
      </c>
      <c r="AB151" t="e">
        <f t="shared" si="42"/>
        <v>#VALUE!</v>
      </c>
      <c r="AC151" t="e">
        <f t="shared" si="43"/>
        <v>#VALUE!</v>
      </c>
      <c r="AD151" t="e">
        <f>TRIM(CLEAN(MID(Updates!D151,FIND("Account to clone: ",Updates!D151)+18,(FIND("Position",Updates!D151)-(FIND("Account to clone: ",Updates!D151)+18)))))</f>
        <v>#VALUE!</v>
      </c>
      <c r="AE151" t="str">
        <f t="shared" si="44"/>
        <v/>
      </c>
      <c r="AF151" t="str">
        <f t="shared" si="45"/>
        <v>No</v>
      </c>
      <c r="AG151" t="e">
        <f>TRIM(CLEAN(MID(Updates!D151,FIND("Home Share (H:\ drive) required: ",Updates!D151)+33,(FIND("Group Share (S:\ drive) required: ",Updates!D151)-(FIND("Home Share (H:\ drive) required: ",Updates!D151)+33)))))</f>
        <v>#VALUE!</v>
      </c>
      <c r="AH151" t="str">
        <f t="shared" si="46"/>
        <v>No</v>
      </c>
      <c r="AI151" t="e">
        <f>TRIM(CLEAN(MID(Updates!D151,FIND("S Drive Path: ",Updates!D151)+14,(FIND("Position",Updates!D151)-(FIND("S Drive Path: ",Updates!D151)+14)))))</f>
        <v>#VALUE!</v>
      </c>
      <c r="AJ151" t="e">
        <f>("USR\"&amp;Updates!N151)</f>
        <v>#VALUE!</v>
      </c>
      <c r="AK151" t="e">
        <f>Updates!N151&amp;"$"</f>
        <v>#VALUE!</v>
      </c>
      <c r="AL151" s="11">
        <f t="shared" ca="1" si="47"/>
        <v>10</v>
      </c>
      <c r="AM151" s="6" t="str">
        <f ca="1">LOOKUP(AL151,AN2:AN21,AO2:AO21)</f>
        <v>DC1MDB10</v>
      </c>
    </row>
    <row r="152" spans="1:39" ht="12" customHeight="1">
      <c r="A152" s="13" t="e">
        <f>LOOKUP(99^99,--("0"&amp;MID(Updates!N152,MIN(SEARCH({0,1,2,3,4,5,6,7,8,9},Updates!N152&amp;"0123456789")),ROW($A$1:$A$10000))))</f>
        <v>#N/A</v>
      </c>
      <c r="B152" s="6" t="e">
        <f>TRIM(CLEAN(MID(Updates!D152,FIND("Network User Id: ",Updates!D152)+17,(FIND("E-MAIL ACCOUNTS",Updates!D152)-(FIND("Network User Id:",Updates!D152)+17)))))</f>
        <v>#VALUE!</v>
      </c>
      <c r="C152" s="6" t="e">
        <f>TRIM(CLEAN(MID(Updates!D152,FIND("Logon ID: ",Updates!D152)+10,(FIND("Password:",Updates!D152)-(FIND("Logon ID:",Updates!D152)+10)))))</f>
        <v>#VALUE!</v>
      </c>
      <c r="D152" t="e">
        <f>TRIM(CLEAN(MID(Updates!D152,FIND("Primary Address: ",Updates!D152)+17,(FIND("Secondary Address:",Updates!D152)-(FIND("Primary Address: ",Updates!D152)+17)))))</f>
        <v>#VALUE!</v>
      </c>
      <c r="E152" t="e">
        <f>TRIM(CLEAN(MID(Updates!D152,FIND("Secondary Address: ",Updates!D152)+19,(FIND("** PLEASE DO NOT REPLY TO THIS E-MAIL. ",Updates!D152)-(FIND("Secondary Address: ",Updates!D152)+19)))))</f>
        <v>#VALUE!</v>
      </c>
      <c r="F152" t="b">
        <f>IF(COUNT(SEARCH({"transpo.ottawa.on.ca","biblioottawalibrary.ca"},E152)),"@ottawa.ca")</f>
        <v>0</v>
      </c>
      <c r="G152" s="9" t="e">
        <f t="shared" si="32"/>
        <v>#VALUE!</v>
      </c>
      <c r="H152" t="e">
        <f>TRIM(CLEAN(MID(Updates!D152,FIND("E-mail Address: ",Updates!D152)+16,(FIND("The employee",Updates!D152)-(FIND("E-mail Address: ",Updates!D152)+16)))))</f>
        <v>#VALUE!</v>
      </c>
      <c r="I152" t="e">
        <f>TRIM(CLEAN(MID(Updates!D152,FIND("Account Password: ",Updates!D152)+18,(FIND("NETWORK ACCOUNTS",Updates!D152)-(FIND("Account Password:",Updates!D152)+18)))))</f>
        <v>#VALUE!</v>
      </c>
      <c r="J152" t="e">
        <f>TRIM(CLEAN(MID(Updates!D152,FIND("Password: ",Updates!D152)+10,(FIND("E-mail",Updates!D152)-(FIND("Password:",Updates!D152)+12)))))</f>
        <v>#VALUE!</v>
      </c>
      <c r="K152" t="e">
        <f>TRIM(CLEAN(MID(Updates!D152,FIND("Account to clone: ",Updates!D152)+18,(FIND("Position",Updates!D152)-(FIND("Account to clone: ",Updates!D152)+18)))))</f>
        <v>#VALUE!</v>
      </c>
      <c r="L152" t="e">
        <f>TRIM(CLEAN(MID(Updates!D152,FIND("Clone permissions of another account: ",Updates!D152)+38,(FIND("Email required:",Updates!D152)-(FIND("Clone permissions of another account: ",Updates!D152)+38)))))</f>
        <v>#VALUE!</v>
      </c>
      <c r="M152" t="e">
        <f t="shared" si="33"/>
        <v>#VALUE!</v>
      </c>
      <c r="N152" t="e">
        <f>TRIM(CLEAN(MID(Updates!D152,FIND("First Name: ",Updates!D152)+12,(FIND("Middle Name: ",Updates!D152)-(FIND("First Name: ",Updates!D152)+12)))))</f>
        <v>#VALUE!</v>
      </c>
      <c r="O152" t="e">
        <f>TRIM(CLEAN(MID(Updates!E152,FIND("Last Name: ",Updates!E152)+11,(FIND("Middle Initial:",Updates!E152)-(FIND("Last Name: ",Updates!E152)+11)))))</f>
        <v>#VALUE!</v>
      </c>
      <c r="P152" t="e">
        <f>TRIM(CLEAN(MID(Updates!D152,FIND("Middle Initial: ",Updates!D152)+16,(FIND("Department: ",Updates!D152)-(FIND("Middle Initial: ",Updates!D152)+16)))))</f>
        <v>#VALUE!</v>
      </c>
      <c r="Q152" t="e">
        <f t="shared" si="34"/>
        <v>#VALUE!</v>
      </c>
      <c r="R152" t="e">
        <f t="shared" si="35"/>
        <v>#VALUE!</v>
      </c>
      <c r="S152" t="e">
        <f t="shared" si="36"/>
        <v>#VALUE!</v>
      </c>
      <c r="T152" s="14" t="e">
        <f t="shared" si="37"/>
        <v>#VALUE!</v>
      </c>
      <c r="U152" t="e">
        <f t="shared" si="38"/>
        <v>#VALUE!</v>
      </c>
      <c r="V152" t="e">
        <f t="shared" si="39"/>
        <v>#VALUE!</v>
      </c>
      <c r="W152" s="8" t="e">
        <f>TRIM(CLEAN(MID(Updates!D152,FIND("Branch: ",Updates!D152)+8,(FIND("Division",Updates!D152)-(FIND("Branch: ",Updates!D152)+8)))))</f>
        <v>#VALUE!</v>
      </c>
      <c r="X152" s="8" t="e">
        <f>TRIM(CLEAN(MID(Updates!D152,FIND("Pooled Position: ",Updates!D152)+17,(FIND("Are the",Updates!D152)-(FIND("Pooled Position: ",Updates!D152)+17)))))</f>
        <v>#VALUE!</v>
      </c>
      <c r="Y152" t="e">
        <f>TRIM(CLEAN(MID(Updates!D152,FIND("Employee Name: ",Updates!D152)+15,(FIND("Job Title",Updates!D152)-(FIND("Employee Name: ",Updates!D152)+15)))))</f>
        <v>#VALUE!</v>
      </c>
      <c r="Z152" s="9" t="e">
        <f t="shared" si="40"/>
        <v>#VALUE!</v>
      </c>
      <c r="AA152" t="e">
        <f t="shared" si="41"/>
        <v>#VALUE!</v>
      </c>
      <c r="AB152" t="e">
        <f t="shared" si="42"/>
        <v>#VALUE!</v>
      </c>
      <c r="AC152" t="e">
        <f t="shared" si="43"/>
        <v>#VALUE!</v>
      </c>
      <c r="AD152" t="e">
        <f>TRIM(CLEAN(MID(Updates!D152,FIND("Account to clone: ",Updates!D152)+18,(FIND("Position",Updates!D152)-(FIND("Account to clone: ",Updates!D152)+18)))))</f>
        <v>#VALUE!</v>
      </c>
      <c r="AE152" t="str">
        <f t="shared" si="44"/>
        <v/>
      </c>
      <c r="AF152" t="str">
        <f t="shared" si="45"/>
        <v>No</v>
      </c>
      <c r="AG152" t="e">
        <f>TRIM(CLEAN(MID(Updates!D152,FIND("Home Share (H:\ drive) required: ",Updates!D152)+33,(FIND("Group Share (S:\ drive) required: ",Updates!D152)-(FIND("Home Share (H:\ drive) required: ",Updates!D152)+33)))))</f>
        <v>#VALUE!</v>
      </c>
      <c r="AH152" t="str">
        <f t="shared" si="46"/>
        <v>No</v>
      </c>
      <c r="AI152" t="e">
        <f>TRIM(CLEAN(MID(Updates!D152,FIND("S Drive Path: ",Updates!D152)+14,(FIND("Position",Updates!D152)-(FIND("S Drive Path: ",Updates!D152)+14)))))</f>
        <v>#VALUE!</v>
      </c>
      <c r="AJ152" t="e">
        <f>("USR\"&amp;Updates!N152)</f>
        <v>#VALUE!</v>
      </c>
      <c r="AK152" t="e">
        <f>Updates!N152&amp;"$"</f>
        <v>#VALUE!</v>
      </c>
      <c r="AL152" s="11">
        <f t="shared" ca="1" si="47"/>
        <v>5</v>
      </c>
      <c r="AM152" s="6" t="str">
        <f ca="1">LOOKUP(AL152,AN2:AN21,AO2:AO21)</f>
        <v>DC1MDB05</v>
      </c>
    </row>
    <row r="153" spans="1:39" ht="12" customHeight="1">
      <c r="A153" s="13" t="e">
        <f>LOOKUP(99^99,--("0"&amp;MID(Updates!N153,MIN(SEARCH({0,1,2,3,4,5,6,7,8,9},Updates!N153&amp;"0123456789")),ROW($A$1:$A$10000))))</f>
        <v>#N/A</v>
      </c>
      <c r="B153" s="6" t="e">
        <f>TRIM(CLEAN(MID(Updates!D153,FIND("Network User Id: ",Updates!D153)+17,(FIND("E-MAIL ACCOUNTS",Updates!D153)-(FIND("Network User Id:",Updates!D153)+17)))))</f>
        <v>#VALUE!</v>
      </c>
      <c r="C153" s="6" t="e">
        <f>TRIM(CLEAN(MID(Updates!D153,FIND("Logon ID: ",Updates!D153)+10,(FIND("Password:",Updates!D153)-(FIND("Logon ID:",Updates!D153)+10)))))</f>
        <v>#VALUE!</v>
      </c>
      <c r="D153" t="e">
        <f>TRIM(CLEAN(MID(Updates!D153,FIND("Primary Address: ",Updates!D153)+17,(FIND("Secondary Address:",Updates!D153)-(FIND("Primary Address: ",Updates!D153)+17)))))</f>
        <v>#VALUE!</v>
      </c>
      <c r="E153" t="e">
        <f>TRIM(CLEAN(MID(Updates!D153,FIND("Secondary Address: ",Updates!D153)+19,(FIND("** PLEASE DO NOT REPLY TO THIS E-MAIL. ",Updates!D153)-(FIND("Secondary Address: ",Updates!D153)+19)))))</f>
        <v>#VALUE!</v>
      </c>
      <c r="F153" t="b">
        <f>IF(COUNT(SEARCH({"transpo.ottawa.on.ca","biblioottawalibrary.ca"},E153)),"@ottawa.ca")</f>
        <v>0</v>
      </c>
      <c r="G153" s="9" t="e">
        <f t="shared" si="32"/>
        <v>#VALUE!</v>
      </c>
      <c r="H153" t="e">
        <f>TRIM(CLEAN(MID(Updates!D153,FIND("E-mail Address: ",Updates!D153)+16,(FIND("The employee",Updates!D153)-(FIND("E-mail Address: ",Updates!D153)+16)))))</f>
        <v>#VALUE!</v>
      </c>
      <c r="I153" t="e">
        <f>TRIM(CLEAN(MID(Updates!D153,FIND("Account Password: ",Updates!D153)+18,(FIND("NETWORK ACCOUNTS",Updates!D153)-(FIND("Account Password:",Updates!D153)+18)))))</f>
        <v>#VALUE!</v>
      </c>
      <c r="J153" t="e">
        <f>TRIM(CLEAN(MID(Updates!D153,FIND("Password: ",Updates!D153)+10,(FIND("E-mail",Updates!D153)-(FIND("Password:",Updates!D153)+12)))))</f>
        <v>#VALUE!</v>
      </c>
      <c r="K153" t="e">
        <f>TRIM(CLEAN(MID(Updates!D153,FIND("Account to clone: ",Updates!D153)+18,(FIND("Position",Updates!D153)-(FIND("Account to clone: ",Updates!D153)+18)))))</f>
        <v>#VALUE!</v>
      </c>
      <c r="L153" t="e">
        <f>TRIM(CLEAN(MID(Updates!D153,FIND("Clone permissions of another account: ",Updates!D153)+38,(FIND("Email required:",Updates!D153)-(FIND("Clone permissions of another account: ",Updates!D153)+38)))))</f>
        <v>#VALUE!</v>
      </c>
      <c r="M153" t="e">
        <f t="shared" si="33"/>
        <v>#VALUE!</v>
      </c>
      <c r="N153" t="e">
        <f>TRIM(CLEAN(MID(Updates!D153,FIND("First Name: ",Updates!D153)+12,(FIND("Middle Name: ",Updates!D153)-(FIND("First Name: ",Updates!D153)+12)))))</f>
        <v>#VALUE!</v>
      </c>
      <c r="O153" t="e">
        <f>TRIM(CLEAN(MID(Updates!E153,FIND("Last Name: ",Updates!E153)+11,(FIND("Middle Initial:",Updates!E153)-(FIND("Last Name: ",Updates!E153)+11)))))</f>
        <v>#VALUE!</v>
      </c>
      <c r="P153" t="e">
        <f>TRIM(CLEAN(MID(Updates!D153,FIND("Middle Initial: ",Updates!D153)+16,(FIND("Department: ",Updates!D153)-(FIND("Middle Initial: ",Updates!D153)+16)))))</f>
        <v>#VALUE!</v>
      </c>
      <c r="Q153" t="e">
        <f t="shared" si="34"/>
        <v>#VALUE!</v>
      </c>
      <c r="R153" t="e">
        <f t="shared" si="35"/>
        <v>#VALUE!</v>
      </c>
      <c r="S153" t="e">
        <f t="shared" si="36"/>
        <v>#VALUE!</v>
      </c>
      <c r="T153" s="14" t="e">
        <f t="shared" si="37"/>
        <v>#VALUE!</v>
      </c>
      <c r="U153" t="e">
        <f t="shared" si="38"/>
        <v>#VALUE!</v>
      </c>
      <c r="V153" t="e">
        <f t="shared" si="39"/>
        <v>#VALUE!</v>
      </c>
      <c r="W153" s="8" t="e">
        <f>TRIM(CLEAN(MID(Updates!D153,FIND("Branch: ",Updates!D153)+8,(FIND("Division",Updates!D153)-(FIND("Branch: ",Updates!D153)+8)))))</f>
        <v>#VALUE!</v>
      </c>
      <c r="X153" s="8" t="e">
        <f>TRIM(CLEAN(MID(Updates!D153,FIND("Pooled Position: ",Updates!D153)+17,(FIND("Are the",Updates!D153)-(FIND("Pooled Position: ",Updates!D153)+17)))))</f>
        <v>#VALUE!</v>
      </c>
      <c r="Y153" t="e">
        <f>TRIM(CLEAN(MID(Updates!D153,FIND("Employee Name: ",Updates!D153)+15,(FIND("Job Title",Updates!D153)-(FIND("Employee Name: ",Updates!D153)+15)))))</f>
        <v>#VALUE!</v>
      </c>
      <c r="Z153" s="9" t="e">
        <f t="shared" si="40"/>
        <v>#VALUE!</v>
      </c>
      <c r="AA153" t="e">
        <f t="shared" si="41"/>
        <v>#VALUE!</v>
      </c>
      <c r="AB153" t="e">
        <f t="shared" si="42"/>
        <v>#VALUE!</v>
      </c>
      <c r="AC153" t="e">
        <f t="shared" si="43"/>
        <v>#VALUE!</v>
      </c>
      <c r="AD153" t="e">
        <f>TRIM(CLEAN(MID(Updates!D153,FIND("Account to clone: ",Updates!D153)+18,(FIND("Position",Updates!D153)-(FIND("Account to clone: ",Updates!D153)+18)))))</f>
        <v>#VALUE!</v>
      </c>
      <c r="AE153" t="str">
        <f t="shared" si="44"/>
        <v/>
      </c>
      <c r="AF153" t="str">
        <f t="shared" si="45"/>
        <v>No</v>
      </c>
      <c r="AG153" t="e">
        <f>TRIM(CLEAN(MID(Updates!D153,FIND("Home Share (H:\ drive) required: ",Updates!D153)+33,(FIND("Group Share (S:\ drive) required: ",Updates!D153)-(FIND("Home Share (H:\ drive) required: ",Updates!D153)+33)))))</f>
        <v>#VALUE!</v>
      </c>
      <c r="AH153" t="str">
        <f t="shared" si="46"/>
        <v>No</v>
      </c>
      <c r="AI153" t="e">
        <f>TRIM(CLEAN(MID(Updates!D153,FIND("S Drive Path: ",Updates!D153)+14,(FIND("Position",Updates!D153)-(FIND("S Drive Path: ",Updates!D153)+14)))))</f>
        <v>#VALUE!</v>
      </c>
      <c r="AJ153" t="e">
        <f>("USR\"&amp;Updates!N153)</f>
        <v>#VALUE!</v>
      </c>
      <c r="AK153" t="e">
        <f>Updates!N153&amp;"$"</f>
        <v>#VALUE!</v>
      </c>
      <c r="AL153" s="11">
        <f t="shared" ca="1" si="47"/>
        <v>1</v>
      </c>
      <c r="AM153" s="6" t="str">
        <f ca="1">LOOKUP(AL153,AN2:AN21,AO2:AO21)</f>
        <v>DC1MDB01</v>
      </c>
    </row>
    <row r="154" spans="1:39" ht="12" customHeight="1">
      <c r="A154" s="13" t="e">
        <f>LOOKUP(99^99,--("0"&amp;MID(Updates!N154,MIN(SEARCH({0,1,2,3,4,5,6,7,8,9},Updates!N154&amp;"0123456789")),ROW($A$1:$A$10000))))</f>
        <v>#N/A</v>
      </c>
      <c r="B154" s="6" t="e">
        <f>TRIM(CLEAN(MID(Updates!D154,FIND("Network User Id: ",Updates!D154)+17,(FIND("E-MAIL ACCOUNTS",Updates!D154)-(FIND("Network User Id:",Updates!D154)+17)))))</f>
        <v>#VALUE!</v>
      </c>
      <c r="C154" s="6" t="e">
        <f>TRIM(CLEAN(MID(Updates!D154,FIND("Logon ID: ",Updates!D154)+10,(FIND("Password:",Updates!D154)-(FIND("Logon ID:",Updates!D154)+10)))))</f>
        <v>#VALUE!</v>
      </c>
      <c r="D154" t="e">
        <f>TRIM(CLEAN(MID(Updates!D154,FIND("Primary Address: ",Updates!D154)+17,(FIND("Secondary Address:",Updates!D154)-(FIND("Primary Address: ",Updates!D154)+17)))))</f>
        <v>#VALUE!</v>
      </c>
      <c r="E154" t="e">
        <f>TRIM(CLEAN(MID(Updates!D154,FIND("Secondary Address: ",Updates!D154)+19,(FIND("** PLEASE DO NOT REPLY TO THIS E-MAIL. ",Updates!D154)-(FIND("Secondary Address: ",Updates!D154)+19)))))</f>
        <v>#VALUE!</v>
      </c>
      <c r="F154" t="b">
        <f>IF(COUNT(SEARCH({"transpo.ottawa.on.ca","biblioottawalibrary.ca"},E154)),"@ottawa.ca")</f>
        <v>0</v>
      </c>
      <c r="G154" s="9" t="e">
        <f t="shared" si="32"/>
        <v>#VALUE!</v>
      </c>
      <c r="H154" t="e">
        <f>TRIM(CLEAN(MID(Updates!D154,FIND("E-mail Address: ",Updates!D154)+16,(FIND("The employee",Updates!D154)-(FIND("E-mail Address: ",Updates!D154)+16)))))</f>
        <v>#VALUE!</v>
      </c>
      <c r="I154" t="e">
        <f>TRIM(CLEAN(MID(Updates!D154,FIND("Account Password: ",Updates!D154)+18,(FIND("NETWORK ACCOUNTS",Updates!D154)-(FIND("Account Password:",Updates!D154)+18)))))</f>
        <v>#VALUE!</v>
      </c>
      <c r="J154" t="e">
        <f>TRIM(CLEAN(MID(Updates!D154,FIND("Password: ",Updates!D154)+10,(FIND("E-mail",Updates!D154)-(FIND("Password:",Updates!D154)+12)))))</f>
        <v>#VALUE!</v>
      </c>
      <c r="K154" t="e">
        <f>TRIM(CLEAN(MID(Updates!D154,FIND("Account to clone: ",Updates!D154)+18,(FIND("Position",Updates!D154)-(FIND("Account to clone: ",Updates!D154)+18)))))</f>
        <v>#VALUE!</v>
      </c>
      <c r="L154" t="e">
        <f>TRIM(CLEAN(MID(Updates!D154,FIND("Clone permissions of another account: ",Updates!D154)+38,(FIND("Email required:",Updates!D154)-(FIND("Clone permissions of another account: ",Updates!D154)+38)))))</f>
        <v>#VALUE!</v>
      </c>
      <c r="M154" t="e">
        <f t="shared" si="33"/>
        <v>#VALUE!</v>
      </c>
      <c r="N154" t="e">
        <f>TRIM(CLEAN(MID(Updates!D154,FIND("First Name: ",Updates!D154)+12,(FIND("Middle Name: ",Updates!D154)-(FIND("First Name: ",Updates!D154)+12)))))</f>
        <v>#VALUE!</v>
      </c>
      <c r="O154" t="e">
        <f>TRIM(CLEAN(MID(Updates!E154,FIND("Last Name: ",Updates!E154)+11,(FIND("Middle Initial:",Updates!E154)-(FIND("Last Name: ",Updates!E154)+11)))))</f>
        <v>#VALUE!</v>
      </c>
      <c r="P154" t="e">
        <f>TRIM(CLEAN(MID(Updates!D154,FIND("Middle Initial: ",Updates!D154)+16,(FIND("Department: ",Updates!D154)-(FIND("Middle Initial: ",Updates!D154)+16)))))</f>
        <v>#VALUE!</v>
      </c>
      <c r="Q154" t="e">
        <f t="shared" si="34"/>
        <v>#VALUE!</v>
      </c>
      <c r="R154" t="e">
        <f t="shared" si="35"/>
        <v>#VALUE!</v>
      </c>
      <c r="S154" t="e">
        <f t="shared" si="36"/>
        <v>#VALUE!</v>
      </c>
      <c r="T154" s="14" t="e">
        <f t="shared" si="37"/>
        <v>#VALUE!</v>
      </c>
      <c r="U154" t="e">
        <f t="shared" si="38"/>
        <v>#VALUE!</v>
      </c>
      <c r="V154" t="e">
        <f t="shared" si="39"/>
        <v>#VALUE!</v>
      </c>
      <c r="W154" s="8" t="e">
        <f>TRIM(CLEAN(MID(Updates!D154,FIND("Branch: ",Updates!D154)+8,(FIND("Division",Updates!D154)-(FIND("Branch: ",Updates!D154)+8)))))</f>
        <v>#VALUE!</v>
      </c>
      <c r="X154" s="8" t="e">
        <f>TRIM(CLEAN(MID(Updates!D154,FIND("Pooled Position: ",Updates!D154)+17,(FIND("Are the",Updates!D154)-(FIND("Pooled Position: ",Updates!D154)+17)))))</f>
        <v>#VALUE!</v>
      </c>
      <c r="Y154" t="e">
        <f>TRIM(CLEAN(MID(Updates!D154,FIND("Employee Name: ",Updates!D154)+15,(FIND("Job Title",Updates!D154)-(FIND("Employee Name: ",Updates!D154)+15)))))</f>
        <v>#VALUE!</v>
      </c>
      <c r="Z154" s="9" t="e">
        <f t="shared" si="40"/>
        <v>#VALUE!</v>
      </c>
      <c r="AA154" t="e">
        <f t="shared" si="41"/>
        <v>#VALUE!</v>
      </c>
      <c r="AB154" t="e">
        <f t="shared" si="42"/>
        <v>#VALUE!</v>
      </c>
      <c r="AC154" t="e">
        <f t="shared" si="43"/>
        <v>#VALUE!</v>
      </c>
      <c r="AD154" t="e">
        <f>TRIM(CLEAN(MID(Updates!D154,FIND("Account to clone: ",Updates!D154)+18,(FIND("Position",Updates!D154)-(FIND("Account to clone: ",Updates!D154)+18)))))</f>
        <v>#VALUE!</v>
      </c>
      <c r="AE154" t="str">
        <f t="shared" si="44"/>
        <v/>
      </c>
      <c r="AF154" t="str">
        <f t="shared" si="45"/>
        <v>No</v>
      </c>
      <c r="AG154" t="e">
        <f>TRIM(CLEAN(MID(Updates!D154,FIND("Home Share (H:\ drive) required: ",Updates!D154)+33,(FIND("Group Share (S:\ drive) required: ",Updates!D154)-(FIND("Home Share (H:\ drive) required: ",Updates!D154)+33)))))</f>
        <v>#VALUE!</v>
      </c>
      <c r="AH154" t="str">
        <f t="shared" si="46"/>
        <v>No</v>
      </c>
      <c r="AI154" t="e">
        <f>TRIM(CLEAN(MID(Updates!D154,FIND("S Drive Path: ",Updates!D154)+14,(FIND("Position",Updates!D154)-(FIND("S Drive Path: ",Updates!D154)+14)))))</f>
        <v>#VALUE!</v>
      </c>
      <c r="AJ154" t="e">
        <f>("USR\"&amp;Updates!N154)</f>
        <v>#VALUE!</v>
      </c>
      <c r="AK154" t="e">
        <f>Updates!N154&amp;"$"</f>
        <v>#VALUE!</v>
      </c>
      <c r="AL154" s="11">
        <f t="shared" ca="1" si="47"/>
        <v>17</v>
      </c>
      <c r="AM154" s="6" t="str">
        <f ca="1">LOOKUP(AL154,AN2:AN21,AO2:AO21)</f>
        <v>DC4MDB07</v>
      </c>
    </row>
    <row r="155" spans="1:39" ht="12" customHeight="1">
      <c r="A155" s="13" t="e">
        <f>LOOKUP(99^99,--("0"&amp;MID(Updates!N155,MIN(SEARCH({0,1,2,3,4,5,6,7,8,9},Updates!N155&amp;"0123456789")),ROW($A$1:$A$10000))))</f>
        <v>#N/A</v>
      </c>
      <c r="B155" s="6" t="e">
        <f>TRIM(CLEAN(MID(Updates!D155,FIND("Network User Id: ",Updates!D155)+17,(FIND("E-MAIL ACCOUNTS",Updates!D155)-(FIND("Network User Id:",Updates!D155)+17)))))</f>
        <v>#VALUE!</v>
      </c>
      <c r="C155" s="6" t="e">
        <f>TRIM(CLEAN(MID(Updates!D155,FIND("Logon ID: ",Updates!D155)+10,(FIND("Password:",Updates!D155)-(FIND("Logon ID:",Updates!D155)+10)))))</f>
        <v>#VALUE!</v>
      </c>
      <c r="D155" t="e">
        <f>TRIM(CLEAN(MID(Updates!D155,FIND("Primary Address: ",Updates!D155)+17,(FIND("Secondary Address:",Updates!D155)-(FIND("Primary Address: ",Updates!D155)+17)))))</f>
        <v>#VALUE!</v>
      </c>
      <c r="E155" t="e">
        <f>TRIM(CLEAN(MID(Updates!D155,FIND("Secondary Address: ",Updates!D155)+19,(FIND("** PLEASE DO NOT REPLY TO THIS E-MAIL. ",Updates!D155)-(FIND("Secondary Address: ",Updates!D155)+19)))))</f>
        <v>#VALUE!</v>
      </c>
      <c r="F155" t="b">
        <f>IF(COUNT(SEARCH({"transpo.ottawa.on.ca","biblioottawalibrary.ca"},E155)),"@ottawa.ca")</f>
        <v>0</v>
      </c>
      <c r="G155" s="9" t="e">
        <f t="shared" si="32"/>
        <v>#VALUE!</v>
      </c>
      <c r="H155" t="e">
        <f>TRIM(CLEAN(MID(Updates!D155,FIND("E-mail Address: ",Updates!D155)+16,(FIND("The employee",Updates!D155)-(FIND("E-mail Address: ",Updates!D155)+16)))))</f>
        <v>#VALUE!</v>
      </c>
      <c r="I155" t="e">
        <f>TRIM(CLEAN(MID(Updates!D155,FIND("Account Password: ",Updates!D155)+18,(FIND("NETWORK ACCOUNTS",Updates!D155)-(FIND("Account Password:",Updates!D155)+18)))))</f>
        <v>#VALUE!</v>
      </c>
      <c r="J155" t="e">
        <f>TRIM(CLEAN(MID(Updates!D155,FIND("Password: ",Updates!D155)+10,(FIND("E-mail",Updates!D155)-(FIND("Password:",Updates!D155)+12)))))</f>
        <v>#VALUE!</v>
      </c>
      <c r="K155" t="e">
        <f>TRIM(CLEAN(MID(Updates!D155,FIND("Account to clone: ",Updates!D155)+18,(FIND("Position",Updates!D155)-(FIND("Account to clone: ",Updates!D155)+18)))))</f>
        <v>#VALUE!</v>
      </c>
      <c r="L155" t="e">
        <f>TRIM(CLEAN(MID(Updates!D155,FIND("Clone permissions of another account: ",Updates!D155)+38,(FIND("Email required:",Updates!D155)-(FIND("Clone permissions of another account: ",Updates!D155)+38)))))</f>
        <v>#VALUE!</v>
      </c>
      <c r="M155" t="e">
        <f t="shared" si="33"/>
        <v>#VALUE!</v>
      </c>
      <c r="N155" t="e">
        <f>TRIM(CLEAN(MID(Updates!D155,FIND("First Name: ",Updates!D155)+12,(FIND("Middle Name: ",Updates!D155)-(FIND("First Name: ",Updates!D155)+12)))))</f>
        <v>#VALUE!</v>
      </c>
      <c r="O155" t="e">
        <f>TRIM(CLEAN(MID(Updates!E155,FIND("Last Name: ",Updates!E155)+11,(FIND("Middle Initial:",Updates!E155)-(FIND("Last Name: ",Updates!E155)+11)))))</f>
        <v>#VALUE!</v>
      </c>
      <c r="P155" t="e">
        <f>TRIM(CLEAN(MID(Updates!D155,FIND("Middle Initial: ",Updates!D155)+16,(FIND("Department: ",Updates!D155)-(FIND("Middle Initial: ",Updates!D155)+16)))))</f>
        <v>#VALUE!</v>
      </c>
      <c r="Q155" t="e">
        <f t="shared" si="34"/>
        <v>#VALUE!</v>
      </c>
      <c r="R155" t="e">
        <f t="shared" si="35"/>
        <v>#VALUE!</v>
      </c>
      <c r="S155" t="e">
        <f t="shared" si="36"/>
        <v>#VALUE!</v>
      </c>
      <c r="T155" s="14" t="e">
        <f t="shared" si="37"/>
        <v>#VALUE!</v>
      </c>
      <c r="U155" t="e">
        <f t="shared" si="38"/>
        <v>#VALUE!</v>
      </c>
      <c r="V155" t="e">
        <f t="shared" si="39"/>
        <v>#VALUE!</v>
      </c>
      <c r="W155" s="8" t="e">
        <f>TRIM(CLEAN(MID(Updates!D155,FIND("Branch: ",Updates!D155)+8,(FIND("Division",Updates!D155)-(FIND("Branch: ",Updates!D155)+8)))))</f>
        <v>#VALUE!</v>
      </c>
      <c r="X155" s="8" t="e">
        <f>TRIM(CLEAN(MID(Updates!D155,FIND("Pooled Position: ",Updates!D155)+17,(FIND("Are the",Updates!D155)-(FIND("Pooled Position: ",Updates!D155)+17)))))</f>
        <v>#VALUE!</v>
      </c>
      <c r="Y155" t="e">
        <f>TRIM(CLEAN(MID(Updates!D155,FIND("Employee Name: ",Updates!D155)+15,(FIND("Job Title",Updates!D155)-(FIND("Employee Name: ",Updates!D155)+15)))))</f>
        <v>#VALUE!</v>
      </c>
      <c r="Z155" s="9" t="e">
        <f t="shared" si="40"/>
        <v>#VALUE!</v>
      </c>
      <c r="AA155" t="e">
        <f t="shared" si="41"/>
        <v>#VALUE!</v>
      </c>
      <c r="AB155" t="e">
        <f t="shared" si="42"/>
        <v>#VALUE!</v>
      </c>
      <c r="AC155" t="e">
        <f t="shared" si="43"/>
        <v>#VALUE!</v>
      </c>
      <c r="AD155" t="e">
        <f>TRIM(CLEAN(MID(Updates!D155,FIND("Account to clone: ",Updates!D155)+18,(FIND("Position",Updates!D155)-(FIND("Account to clone: ",Updates!D155)+18)))))</f>
        <v>#VALUE!</v>
      </c>
      <c r="AE155" t="str">
        <f t="shared" si="44"/>
        <v/>
      </c>
      <c r="AF155" t="str">
        <f t="shared" si="45"/>
        <v>No</v>
      </c>
      <c r="AG155" t="e">
        <f>TRIM(CLEAN(MID(Updates!D155,FIND("Home Share (H:\ drive) required: ",Updates!D155)+33,(FIND("Group Share (S:\ drive) required: ",Updates!D155)-(FIND("Home Share (H:\ drive) required: ",Updates!D155)+33)))))</f>
        <v>#VALUE!</v>
      </c>
      <c r="AH155" t="str">
        <f t="shared" si="46"/>
        <v>No</v>
      </c>
      <c r="AI155" t="e">
        <f>TRIM(CLEAN(MID(Updates!D155,FIND("S Drive Path: ",Updates!D155)+14,(FIND("Position",Updates!D155)-(FIND("S Drive Path: ",Updates!D155)+14)))))</f>
        <v>#VALUE!</v>
      </c>
      <c r="AJ155" t="e">
        <f>("USR\"&amp;Updates!N155)</f>
        <v>#VALUE!</v>
      </c>
      <c r="AK155" t="e">
        <f>Updates!N155&amp;"$"</f>
        <v>#VALUE!</v>
      </c>
      <c r="AL155" s="11">
        <f t="shared" ca="1" si="47"/>
        <v>2</v>
      </c>
      <c r="AM155" s="6" t="str">
        <f ca="1">LOOKUP(AL155,AN2:AN21,AO2:AO21)</f>
        <v>DC1MDB02</v>
      </c>
    </row>
    <row r="156" spans="1:39" ht="12" customHeight="1">
      <c r="A156" s="13" t="e">
        <f>LOOKUP(99^99,--("0"&amp;MID(Updates!N156,MIN(SEARCH({0,1,2,3,4,5,6,7,8,9},Updates!N156&amp;"0123456789")),ROW($A$1:$A$10000))))</f>
        <v>#N/A</v>
      </c>
      <c r="B156" s="6" t="e">
        <f>TRIM(CLEAN(MID(Updates!D156,FIND("Network User Id: ",Updates!D156)+17,(FIND("E-MAIL ACCOUNTS",Updates!D156)-(FIND("Network User Id:",Updates!D156)+17)))))</f>
        <v>#VALUE!</v>
      </c>
      <c r="C156" s="6" t="e">
        <f>TRIM(CLEAN(MID(Updates!D156,FIND("Logon ID: ",Updates!D156)+10,(FIND("Password:",Updates!D156)-(FIND("Logon ID:",Updates!D156)+10)))))</f>
        <v>#VALUE!</v>
      </c>
      <c r="D156" t="e">
        <f>TRIM(CLEAN(MID(Updates!D156,FIND("Primary Address: ",Updates!D156)+17,(FIND("Secondary Address:",Updates!D156)-(FIND("Primary Address: ",Updates!D156)+17)))))</f>
        <v>#VALUE!</v>
      </c>
      <c r="E156" t="e">
        <f>TRIM(CLEAN(MID(Updates!D156,FIND("Secondary Address: ",Updates!D156)+19,(FIND("** PLEASE DO NOT REPLY TO THIS E-MAIL. ",Updates!D156)-(FIND("Secondary Address: ",Updates!D156)+19)))))</f>
        <v>#VALUE!</v>
      </c>
      <c r="F156" t="b">
        <f>IF(COUNT(SEARCH({"transpo.ottawa.on.ca","biblioottawalibrary.ca"},E156)),"@ottawa.ca")</f>
        <v>0</v>
      </c>
      <c r="G156" s="9" t="e">
        <f t="shared" si="32"/>
        <v>#VALUE!</v>
      </c>
      <c r="H156" t="e">
        <f>TRIM(CLEAN(MID(Updates!D156,FIND("E-mail Address: ",Updates!D156)+16,(FIND("The employee",Updates!D156)-(FIND("E-mail Address: ",Updates!D156)+16)))))</f>
        <v>#VALUE!</v>
      </c>
      <c r="I156" t="e">
        <f>TRIM(CLEAN(MID(Updates!D156,FIND("Account Password: ",Updates!D156)+18,(FIND("NETWORK ACCOUNTS",Updates!D156)-(FIND("Account Password:",Updates!D156)+18)))))</f>
        <v>#VALUE!</v>
      </c>
      <c r="J156" t="e">
        <f>TRIM(CLEAN(MID(Updates!D156,FIND("Password: ",Updates!D156)+10,(FIND("E-mail",Updates!D156)-(FIND("Password:",Updates!D156)+12)))))</f>
        <v>#VALUE!</v>
      </c>
      <c r="K156" t="e">
        <f>TRIM(CLEAN(MID(Updates!D156,FIND("Account to clone: ",Updates!D156)+18,(FIND("Position",Updates!D156)-(FIND("Account to clone: ",Updates!D156)+18)))))</f>
        <v>#VALUE!</v>
      </c>
      <c r="L156" t="e">
        <f>TRIM(CLEAN(MID(Updates!D156,FIND("Clone permissions of another account: ",Updates!D156)+38,(FIND("Email required:",Updates!D156)-(FIND("Clone permissions of another account: ",Updates!D156)+38)))))</f>
        <v>#VALUE!</v>
      </c>
      <c r="M156" t="e">
        <f t="shared" si="33"/>
        <v>#VALUE!</v>
      </c>
      <c r="N156" t="e">
        <f>TRIM(CLEAN(MID(Updates!D156,FIND("First Name: ",Updates!D156)+12,(FIND("Middle Name: ",Updates!D156)-(FIND("First Name: ",Updates!D156)+12)))))</f>
        <v>#VALUE!</v>
      </c>
      <c r="O156" t="e">
        <f>TRIM(CLEAN(MID(Updates!E156,FIND("Last Name: ",Updates!E156)+11,(FIND("Middle Initial:",Updates!E156)-(FIND("Last Name: ",Updates!E156)+11)))))</f>
        <v>#VALUE!</v>
      </c>
      <c r="P156" t="e">
        <f>TRIM(CLEAN(MID(Updates!D156,FIND("Middle Initial: ",Updates!D156)+16,(FIND("Department: ",Updates!D156)-(FIND("Middle Initial: ",Updates!D156)+16)))))</f>
        <v>#VALUE!</v>
      </c>
      <c r="Q156" t="e">
        <f t="shared" si="34"/>
        <v>#VALUE!</v>
      </c>
      <c r="R156" t="e">
        <f t="shared" si="35"/>
        <v>#VALUE!</v>
      </c>
      <c r="S156" t="e">
        <f t="shared" si="36"/>
        <v>#VALUE!</v>
      </c>
      <c r="T156" s="14" t="e">
        <f t="shared" si="37"/>
        <v>#VALUE!</v>
      </c>
      <c r="U156" t="e">
        <f t="shared" si="38"/>
        <v>#VALUE!</v>
      </c>
      <c r="V156" t="e">
        <f t="shared" si="39"/>
        <v>#VALUE!</v>
      </c>
      <c r="W156" s="8" t="e">
        <f>TRIM(CLEAN(MID(Updates!D156,FIND("Branch: ",Updates!D156)+8,(FIND("Division",Updates!D156)-(FIND("Branch: ",Updates!D156)+8)))))</f>
        <v>#VALUE!</v>
      </c>
      <c r="X156" s="8" t="e">
        <f>TRIM(CLEAN(MID(Updates!D156,FIND("Pooled Position: ",Updates!D156)+17,(FIND("Are the",Updates!D156)-(FIND("Pooled Position: ",Updates!D156)+17)))))</f>
        <v>#VALUE!</v>
      </c>
      <c r="Y156" t="e">
        <f>TRIM(CLEAN(MID(Updates!D156,FIND("Employee Name: ",Updates!D156)+15,(FIND("Job Title",Updates!D156)-(FIND("Employee Name: ",Updates!D156)+15)))))</f>
        <v>#VALUE!</v>
      </c>
      <c r="Z156" s="9" t="e">
        <f t="shared" si="40"/>
        <v>#VALUE!</v>
      </c>
      <c r="AA156" t="e">
        <f t="shared" si="41"/>
        <v>#VALUE!</v>
      </c>
      <c r="AB156" t="e">
        <f t="shared" si="42"/>
        <v>#VALUE!</v>
      </c>
      <c r="AC156" t="e">
        <f t="shared" si="43"/>
        <v>#VALUE!</v>
      </c>
      <c r="AD156" t="e">
        <f>TRIM(CLEAN(MID(Updates!D156,FIND("Account to clone: ",Updates!D156)+18,(FIND("Position",Updates!D156)-(FIND("Account to clone: ",Updates!D156)+18)))))</f>
        <v>#VALUE!</v>
      </c>
      <c r="AE156" t="str">
        <f t="shared" si="44"/>
        <v/>
      </c>
      <c r="AF156" t="str">
        <f t="shared" si="45"/>
        <v>No</v>
      </c>
      <c r="AG156" t="e">
        <f>TRIM(CLEAN(MID(Updates!D156,FIND("Home Share (H:\ drive) required: ",Updates!D156)+33,(FIND("Group Share (S:\ drive) required: ",Updates!D156)-(FIND("Home Share (H:\ drive) required: ",Updates!D156)+33)))))</f>
        <v>#VALUE!</v>
      </c>
      <c r="AH156" t="str">
        <f t="shared" si="46"/>
        <v>No</v>
      </c>
      <c r="AI156" t="e">
        <f>TRIM(CLEAN(MID(Updates!D156,FIND("S Drive Path: ",Updates!D156)+14,(FIND("Position",Updates!D156)-(FIND("S Drive Path: ",Updates!D156)+14)))))</f>
        <v>#VALUE!</v>
      </c>
      <c r="AJ156" t="e">
        <f>("USR\"&amp;Updates!N156)</f>
        <v>#VALUE!</v>
      </c>
      <c r="AK156" t="e">
        <f>Updates!N156&amp;"$"</f>
        <v>#VALUE!</v>
      </c>
      <c r="AL156" s="11">
        <f t="shared" ca="1" si="47"/>
        <v>9</v>
      </c>
      <c r="AM156" s="6" t="str">
        <f ca="1">LOOKUP(AL156,AN2:AN21,AO2:AO21)</f>
        <v>DC1MDB09</v>
      </c>
    </row>
    <row r="157" spans="1:39" ht="12" customHeight="1">
      <c r="A157" s="13" t="e">
        <f>LOOKUP(99^99,--("0"&amp;MID(Updates!N157,MIN(SEARCH({0,1,2,3,4,5,6,7,8,9},Updates!N157&amp;"0123456789")),ROW($A$1:$A$10000))))</f>
        <v>#N/A</v>
      </c>
      <c r="B157" s="6" t="e">
        <f>TRIM(CLEAN(MID(Updates!D157,FIND("Network User Id: ",Updates!D157)+17,(FIND("E-MAIL ACCOUNTS",Updates!D157)-(FIND("Network User Id:",Updates!D157)+17)))))</f>
        <v>#VALUE!</v>
      </c>
      <c r="C157" s="6" t="e">
        <f>TRIM(CLEAN(MID(Updates!D157,FIND("Logon ID: ",Updates!D157)+10,(FIND("Password:",Updates!D157)-(FIND("Logon ID:",Updates!D157)+10)))))</f>
        <v>#VALUE!</v>
      </c>
      <c r="D157" t="e">
        <f>TRIM(CLEAN(MID(Updates!D157,FIND("Primary Address: ",Updates!D157)+17,(FIND("Secondary Address:",Updates!D157)-(FIND("Primary Address: ",Updates!D157)+17)))))</f>
        <v>#VALUE!</v>
      </c>
      <c r="E157" t="e">
        <f>TRIM(CLEAN(MID(Updates!D157,FIND("Secondary Address: ",Updates!D157)+19,(FIND("** PLEASE DO NOT REPLY TO THIS E-MAIL. ",Updates!D157)-(FIND("Secondary Address: ",Updates!D157)+19)))))</f>
        <v>#VALUE!</v>
      </c>
      <c r="F157" t="b">
        <f>IF(COUNT(SEARCH({"transpo.ottawa.on.ca","biblioottawalibrary.ca"},E157)),"@ottawa.ca")</f>
        <v>0</v>
      </c>
      <c r="G157" s="9" t="e">
        <f t="shared" si="32"/>
        <v>#VALUE!</v>
      </c>
      <c r="H157" t="e">
        <f>TRIM(CLEAN(MID(Updates!D157,FIND("E-mail Address: ",Updates!D157)+16,(FIND("The employee",Updates!D157)-(FIND("E-mail Address: ",Updates!D157)+16)))))</f>
        <v>#VALUE!</v>
      </c>
      <c r="I157" t="e">
        <f>TRIM(CLEAN(MID(Updates!D157,FIND("Account Password: ",Updates!D157)+18,(FIND("NETWORK ACCOUNTS",Updates!D157)-(FIND("Account Password:",Updates!D157)+18)))))</f>
        <v>#VALUE!</v>
      </c>
      <c r="J157" t="e">
        <f>TRIM(CLEAN(MID(Updates!D157,FIND("Password: ",Updates!D157)+10,(FIND("E-mail",Updates!D157)-(FIND("Password:",Updates!D157)+12)))))</f>
        <v>#VALUE!</v>
      </c>
      <c r="K157" t="e">
        <f>TRIM(CLEAN(MID(Updates!D157,FIND("Account to clone: ",Updates!D157)+18,(FIND("Position",Updates!D157)-(FIND("Account to clone: ",Updates!D157)+18)))))</f>
        <v>#VALUE!</v>
      </c>
      <c r="L157" t="e">
        <f>TRIM(CLEAN(MID(Updates!D157,FIND("Clone permissions of another account: ",Updates!D157)+38,(FIND("Email required:",Updates!D157)-(FIND("Clone permissions of another account: ",Updates!D157)+38)))))</f>
        <v>#VALUE!</v>
      </c>
      <c r="M157" t="e">
        <f t="shared" si="33"/>
        <v>#VALUE!</v>
      </c>
      <c r="N157" t="e">
        <f>TRIM(CLEAN(MID(Updates!D157,FIND("First Name: ",Updates!D157)+12,(FIND("Middle Name: ",Updates!D157)-(FIND("First Name: ",Updates!D157)+12)))))</f>
        <v>#VALUE!</v>
      </c>
      <c r="O157" t="e">
        <f>TRIM(CLEAN(MID(Updates!E157,FIND("Last Name: ",Updates!E157)+11,(FIND("Middle Initial:",Updates!E157)-(FIND("Last Name: ",Updates!E157)+11)))))</f>
        <v>#VALUE!</v>
      </c>
      <c r="P157" t="e">
        <f>TRIM(CLEAN(MID(Updates!D157,FIND("Middle Initial: ",Updates!D157)+16,(FIND("Department: ",Updates!D157)-(FIND("Middle Initial: ",Updates!D157)+16)))))</f>
        <v>#VALUE!</v>
      </c>
      <c r="Q157" t="e">
        <f t="shared" si="34"/>
        <v>#VALUE!</v>
      </c>
      <c r="R157" t="e">
        <f t="shared" si="35"/>
        <v>#VALUE!</v>
      </c>
      <c r="S157" t="e">
        <f t="shared" si="36"/>
        <v>#VALUE!</v>
      </c>
      <c r="T157" s="14" t="e">
        <f t="shared" si="37"/>
        <v>#VALUE!</v>
      </c>
      <c r="U157" t="e">
        <f t="shared" si="38"/>
        <v>#VALUE!</v>
      </c>
      <c r="V157" t="e">
        <f t="shared" si="39"/>
        <v>#VALUE!</v>
      </c>
      <c r="W157" s="8" t="e">
        <f>TRIM(CLEAN(MID(Updates!D157,FIND("Branch: ",Updates!D157)+8,(FIND("Division",Updates!D157)-(FIND("Branch: ",Updates!D157)+8)))))</f>
        <v>#VALUE!</v>
      </c>
      <c r="X157" s="8" t="e">
        <f>TRIM(CLEAN(MID(Updates!D157,FIND("Pooled Position: ",Updates!D157)+17,(FIND("Are the",Updates!D157)-(FIND("Pooled Position: ",Updates!D157)+17)))))</f>
        <v>#VALUE!</v>
      </c>
      <c r="Y157" t="e">
        <f>TRIM(CLEAN(MID(Updates!D157,FIND("Employee Name: ",Updates!D157)+15,(FIND("Job Title",Updates!D157)-(FIND("Employee Name: ",Updates!D157)+15)))))</f>
        <v>#VALUE!</v>
      </c>
      <c r="Z157" s="9" t="e">
        <f t="shared" si="40"/>
        <v>#VALUE!</v>
      </c>
      <c r="AA157" t="e">
        <f t="shared" si="41"/>
        <v>#VALUE!</v>
      </c>
      <c r="AB157" t="e">
        <f t="shared" si="42"/>
        <v>#VALUE!</v>
      </c>
      <c r="AC157" t="e">
        <f t="shared" si="43"/>
        <v>#VALUE!</v>
      </c>
      <c r="AD157" t="e">
        <f>TRIM(CLEAN(MID(Updates!D157,FIND("Account to clone: ",Updates!D157)+18,(FIND("Position",Updates!D157)-(FIND("Account to clone: ",Updates!D157)+18)))))</f>
        <v>#VALUE!</v>
      </c>
      <c r="AE157" t="str">
        <f t="shared" si="44"/>
        <v/>
      </c>
      <c r="AF157" t="str">
        <f t="shared" si="45"/>
        <v>No</v>
      </c>
      <c r="AG157" t="e">
        <f>TRIM(CLEAN(MID(Updates!D157,FIND("Home Share (H:\ drive) required: ",Updates!D157)+33,(FIND("Group Share (S:\ drive) required: ",Updates!D157)-(FIND("Home Share (H:\ drive) required: ",Updates!D157)+33)))))</f>
        <v>#VALUE!</v>
      </c>
      <c r="AH157" t="str">
        <f t="shared" si="46"/>
        <v>No</v>
      </c>
      <c r="AI157" t="e">
        <f>TRIM(CLEAN(MID(Updates!D157,FIND("S Drive Path: ",Updates!D157)+14,(FIND("Position",Updates!D157)-(FIND("S Drive Path: ",Updates!D157)+14)))))</f>
        <v>#VALUE!</v>
      </c>
      <c r="AJ157" t="e">
        <f>("USR\"&amp;Updates!N157)</f>
        <v>#VALUE!</v>
      </c>
      <c r="AK157" t="e">
        <f>Updates!N157&amp;"$"</f>
        <v>#VALUE!</v>
      </c>
      <c r="AL157" s="11">
        <f t="shared" ca="1" si="47"/>
        <v>6</v>
      </c>
      <c r="AM157" s="6" t="str">
        <f ca="1">LOOKUP(AL157,AN2:AN21,AO2:AO21)</f>
        <v>DC1MDB06</v>
      </c>
    </row>
    <row r="158" spans="1:39" ht="12" customHeight="1">
      <c r="A158" s="13" t="e">
        <f>LOOKUP(99^99,--("0"&amp;MID(Updates!N158,MIN(SEARCH({0,1,2,3,4,5,6,7,8,9},Updates!N158&amp;"0123456789")),ROW($A$1:$A$10000))))</f>
        <v>#N/A</v>
      </c>
      <c r="B158" s="6" t="e">
        <f>TRIM(CLEAN(MID(Updates!D158,FIND("Network User Id: ",Updates!D158)+17,(FIND("E-MAIL ACCOUNTS",Updates!D158)-(FIND("Network User Id:",Updates!D158)+17)))))</f>
        <v>#VALUE!</v>
      </c>
      <c r="C158" s="6" t="e">
        <f>TRIM(CLEAN(MID(Updates!D158,FIND("Logon ID: ",Updates!D158)+10,(FIND("Password:",Updates!D158)-(FIND("Logon ID:",Updates!D158)+10)))))</f>
        <v>#VALUE!</v>
      </c>
      <c r="D158" t="e">
        <f>TRIM(CLEAN(MID(Updates!D158,FIND("Primary Address: ",Updates!D158)+17,(FIND("Secondary Address:",Updates!D158)-(FIND("Primary Address: ",Updates!D158)+17)))))</f>
        <v>#VALUE!</v>
      </c>
      <c r="E158" t="e">
        <f>TRIM(CLEAN(MID(Updates!D158,FIND("Secondary Address: ",Updates!D158)+19,(FIND("** PLEASE DO NOT REPLY TO THIS E-MAIL. ",Updates!D158)-(FIND("Secondary Address: ",Updates!D158)+19)))))</f>
        <v>#VALUE!</v>
      </c>
      <c r="F158" t="b">
        <f>IF(COUNT(SEARCH({"transpo.ottawa.on.ca","biblioottawalibrary.ca"},E158)),"@ottawa.ca")</f>
        <v>0</v>
      </c>
      <c r="G158" s="9" t="e">
        <f t="shared" si="32"/>
        <v>#VALUE!</v>
      </c>
      <c r="H158" t="e">
        <f>TRIM(CLEAN(MID(Updates!D158,FIND("E-mail Address: ",Updates!D158)+16,(FIND("The employee",Updates!D158)-(FIND("E-mail Address: ",Updates!D158)+16)))))</f>
        <v>#VALUE!</v>
      </c>
      <c r="I158" t="e">
        <f>TRIM(CLEAN(MID(Updates!D158,FIND("Account Password: ",Updates!D158)+18,(FIND("NETWORK ACCOUNTS",Updates!D158)-(FIND("Account Password:",Updates!D158)+18)))))</f>
        <v>#VALUE!</v>
      </c>
      <c r="J158" t="e">
        <f>TRIM(CLEAN(MID(Updates!D158,FIND("Password: ",Updates!D158)+10,(FIND("E-mail",Updates!D158)-(FIND("Password:",Updates!D158)+12)))))</f>
        <v>#VALUE!</v>
      </c>
      <c r="K158" t="e">
        <f>TRIM(CLEAN(MID(Updates!D158,FIND("Account to clone: ",Updates!D158)+18,(FIND("Position",Updates!D158)-(FIND("Account to clone: ",Updates!D158)+18)))))</f>
        <v>#VALUE!</v>
      </c>
      <c r="L158" t="e">
        <f>TRIM(CLEAN(MID(Updates!D158,FIND("Clone permissions of another account: ",Updates!D158)+38,(FIND("Email required:",Updates!D158)-(FIND("Clone permissions of another account: ",Updates!D158)+38)))))</f>
        <v>#VALUE!</v>
      </c>
      <c r="M158" t="e">
        <f t="shared" si="33"/>
        <v>#VALUE!</v>
      </c>
      <c r="N158" t="e">
        <f>TRIM(CLEAN(MID(Updates!D158,FIND("First Name: ",Updates!D158)+12,(FIND("Middle Name: ",Updates!D158)-(FIND("First Name: ",Updates!D158)+12)))))</f>
        <v>#VALUE!</v>
      </c>
      <c r="O158" t="e">
        <f>TRIM(CLEAN(MID(Updates!E158,FIND("Last Name: ",Updates!E158)+11,(FIND("Middle Initial:",Updates!E158)-(FIND("Last Name: ",Updates!E158)+11)))))</f>
        <v>#VALUE!</v>
      </c>
      <c r="P158" t="e">
        <f>TRIM(CLEAN(MID(Updates!D158,FIND("Middle Initial: ",Updates!D158)+16,(FIND("Department: ",Updates!D158)-(FIND("Middle Initial: ",Updates!D158)+16)))))</f>
        <v>#VALUE!</v>
      </c>
      <c r="Q158" t="e">
        <f t="shared" si="34"/>
        <v>#VALUE!</v>
      </c>
      <c r="R158" t="e">
        <f t="shared" si="35"/>
        <v>#VALUE!</v>
      </c>
      <c r="S158" t="e">
        <f t="shared" si="36"/>
        <v>#VALUE!</v>
      </c>
      <c r="T158" s="14" t="e">
        <f t="shared" si="37"/>
        <v>#VALUE!</v>
      </c>
      <c r="U158" t="e">
        <f t="shared" si="38"/>
        <v>#VALUE!</v>
      </c>
      <c r="V158" t="e">
        <f t="shared" si="39"/>
        <v>#VALUE!</v>
      </c>
      <c r="W158" s="8" t="e">
        <f>TRIM(CLEAN(MID(Updates!D158,FIND("Branch: ",Updates!D158)+8,(FIND("Division",Updates!D158)-(FIND("Branch: ",Updates!D158)+8)))))</f>
        <v>#VALUE!</v>
      </c>
      <c r="X158" s="8" t="e">
        <f>TRIM(CLEAN(MID(Updates!D158,FIND("Pooled Position: ",Updates!D158)+17,(FIND("Are the",Updates!D158)-(FIND("Pooled Position: ",Updates!D158)+17)))))</f>
        <v>#VALUE!</v>
      </c>
      <c r="Y158" t="e">
        <f>TRIM(CLEAN(MID(Updates!D158,FIND("Employee Name: ",Updates!D158)+15,(FIND("Job Title",Updates!D158)-(FIND("Employee Name: ",Updates!D158)+15)))))</f>
        <v>#VALUE!</v>
      </c>
      <c r="Z158" s="9" t="e">
        <f t="shared" si="40"/>
        <v>#VALUE!</v>
      </c>
      <c r="AA158" t="e">
        <f t="shared" si="41"/>
        <v>#VALUE!</v>
      </c>
      <c r="AB158" t="e">
        <f t="shared" si="42"/>
        <v>#VALUE!</v>
      </c>
      <c r="AC158" t="e">
        <f t="shared" si="43"/>
        <v>#VALUE!</v>
      </c>
      <c r="AD158" t="e">
        <f>TRIM(CLEAN(MID(Updates!D158,FIND("Account to clone: ",Updates!D158)+18,(FIND("Position",Updates!D158)-(FIND("Account to clone: ",Updates!D158)+18)))))</f>
        <v>#VALUE!</v>
      </c>
      <c r="AE158" t="str">
        <f t="shared" si="44"/>
        <v/>
      </c>
      <c r="AF158" t="str">
        <f t="shared" si="45"/>
        <v>No</v>
      </c>
      <c r="AG158" t="e">
        <f>TRIM(CLEAN(MID(Updates!D158,FIND("Home Share (H:\ drive) required: ",Updates!D158)+33,(FIND("Group Share (S:\ drive) required: ",Updates!D158)-(FIND("Home Share (H:\ drive) required: ",Updates!D158)+33)))))</f>
        <v>#VALUE!</v>
      </c>
      <c r="AH158" t="str">
        <f t="shared" si="46"/>
        <v>No</v>
      </c>
      <c r="AI158" t="e">
        <f>TRIM(CLEAN(MID(Updates!D158,FIND("S Drive Path: ",Updates!D158)+14,(FIND("Position",Updates!D158)-(FIND("S Drive Path: ",Updates!D158)+14)))))</f>
        <v>#VALUE!</v>
      </c>
      <c r="AJ158" t="e">
        <f>("USR\"&amp;Updates!N158)</f>
        <v>#VALUE!</v>
      </c>
      <c r="AK158" t="e">
        <f>Updates!N158&amp;"$"</f>
        <v>#VALUE!</v>
      </c>
      <c r="AL158" s="11">
        <f t="shared" ca="1" si="47"/>
        <v>20</v>
      </c>
      <c r="AM158" s="6" t="str">
        <f ca="1">LOOKUP(AL158,AN2:AN21,AO2:AO21)</f>
        <v>DC4MDB10</v>
      </c>
    </row>
    <row r="159" spans="1:39" ht="12" customHeight="1">
      <c r="A159" s="13" t="e">
        <f>LOOKUP(99^99,--("0"&amp;MID(Updates!N159,MIN(SEARCH({0,1,2,3,4,5,6,7,8,9},Updates!N159&amp;"0123456789")),ROW($A$1:$A$10000))))</f>
        <v>#N/A</v>
      </c>
      <c r="B159" s="6" t="e">
        <f>TRIM(CLEAN(MID(Updates!D159,FIND("Network User Id: ",Updates!D159)+17,(FIND("E-MAIL ACCOUNTS",Updates!D159)-(FIND("Network User Id:",Updates!D159)+17)))))</f>
        <v>#VALUE!</v>
      </c>
      <c r="C159" s="6" t="e">
        <f>TRIM(CLEAN(MID(Updates!D159,FIND("Logon ID: ",Updates!D159)+10,(FIND("Password:",Updates!D159)-(FIND("Logon ID:",Updates!D159)+10)))))</f>
        <v>#VALUE!</v>
      </c>
      <c r="D159" t="e">
        <f>TRIM(CLEAN(MID(Updates!D159,FIND("Primary Address: ",Updates!D159)+17,(FIND("Secondary Address:",Updates!D159)-(FIND("Primary Address: ",Updates!D159)+17)))))</f>
        <v>#VALUE!</v>
      </c>
      <c r="E159" t="e">
        <f>TRIM(CLEAN(MID(Updates!D159,FIND("Secondary Address: ",Updates!D159)+19,(FIND("** PLEASE DO NOT REPLY TO THIS E-MAIL. ",Updates!D159)-(FIND("Secondary Address: ",Updates!D159)+19)))))</f>
        <v>#VALUE!</v>
      </c>
      <c r="F159" t="b">
        <f>IF(COUNT(SEARCH({"transpo.ottawa.on.ca","biblioottawalibrary.ca"},E159)),"@ottawa.ca")</f>
        <v>0</v>
      </c>
      <c r="G159" s="9" t="e">
        <f t="shared" si="32"/>
        <v>#VALUE!</v>
      </c>
      <c r="H159" t="e">
        <f>TRIM(CLEAN(MID(Updates!D159,FIND("E-mail Address: ",Updates!D159)+16,(FIND("The employee",Updates!D159)-(FIND("E-mail Address: ",Updates!D159)+16)))))</f>
        <v>#VALUE!</v>
      </c>
      <c r="I159" t="e">
        <f>TRIM(CLEAN(MID(Updates!D159,FIND("Account Password: ",Updates!D159)+18,(FIND("NETWORK ACCOUNTS",Updates!D159)-(FIND("Account Password:",Updates!D159)+18)))))</f>
        <v>#VALUE!</v>
      </c>
      <c r="J159" t="e">
        <f>TRIM(CLEAN(MID(Updates!D159,FIND("Password: ",Updates!D159)+10,(FIND("E-mail",Updates!D159)-(FIND("Password:",Updates!D159)+12)))))</f>
        <v>#VALUE!</v>
      </c>
      <c r="K159" t="e">
        <f>TRIM(CLEAN(MID(Updates!D159,FIND("Account to clone: ",Updates!D159)+18,(FIND("Position",Updates!D159)-(FIND("Account to clone: ",Updates!D159)+18)))))</f>
        <v>#VALUE!</v>
      </c>
      <c r="L159" t="e">
        <f>TRIM(CLEAN(MID(Updates!D159,FIND("Clone permissions of another account: ",Updates!D159)+38,(FIND("Email required:",Updates!D159)-(FIND("Clone permissions of another account: ",Updates!D159)+38)))))</f>
        <v>#VALUE!</v>
      </c>
      <c r="M159" t="e">
        <f t="shared" si="33"/>
        <v>#VALUE!</v>
      </c>
      <c r="N159" t="e">
        <f>TRIM(CLEAN(MID(Updates!D159,FIND("First Name: ",Updates!D159)+12,(FIND("Middle Name: ",Updates!D159)-(FIND("First Name: ",Updates!D159)+12)))))</f>
        <v>#VALUE!</v>
      </c>
      <c r="O159" t="e">
        <f>TRIM(CLEAN(MID(Updates!E159,FIND("Last Name: ",Updates!E159)+11,(FIND("Middle Initial:",Updates!E159)-(FIND("Last Name: ",Updates!E159)+11)))))</f>
        <v>#VALUE!</v>
      </c>
      <c r="P159" t="e">
        <f>TRIM(CLEAN(MID(Updates!D159,FIND("Middle Initial: ",Updates!D159)+16,(FIND("Department: ",Updates!D159)-(FIND("Middle Initial: ",Updates!D159)+16)))))</f>
        <v>#VALUE!</v>
      </c>
      <c r="Q159" t="e">
        <f t="shared" si="34"/>
        <v>#VALUE!</v>
      </c>
      <c r="R159" t="e">
        <f t="shared" si="35"/>
        <v>#VALUE!</v>
      </c>
      <c r="S159" t="e">
        <f t="shared" si="36"/>
        <v>#VALUE!</v>
      </c>
      <c r="T159" s="14" t="e">
        <f t="shared" si="37"/>
        <v>#VALUE!</v>
      </c>
      <c r="U159" t="e">
        <f t="shared" si="38"/>
        <v>#VALUE!</v>
      </c>
      <c r="V159" t="e">
        <f t="shared" si="39"/>
        <v>#VALUE!</v>
      </c>
      <c r="W159" s="8" t="e">
        <f>TRIM(CLEAN(MID(Updates!D159,FIND("Branch: ",Updates!D159)+8,(FIND("Division",Updates!D159)-(FIND("Branch: ",Updates!D159)+8)))))</f>
        <v>#VALUE!</v>
      </c>
      <c r="X159" s="8" t="e">
        <f>TRIM(CLEAN(MID(Updates!D159,FIND("Pooled Position: ",Updates!D159)+17,(FIND("Are the",Updates!D159)-(FIND("Pooled Position: ",Updates!D159)+17)))))</f>
        <v>#VALUE!</v>
      </c>
      <c r="Y159" t="e">
        <f>TRIM(CLEAN(MID(Updates!D159,FIND("Employee Name: ",Updates!D159)+15,(FIND("Job Title",Updates!D159)-(FIND("Employee Name: ",Updates!D159)+15)))))</f>
        <v>#VALUE!</v>
      </c>
      <c r="Z159" s="9" t="e">
        <f t="shared" si="40"/>
        <v>#VALUE!</v>
      </c>
      <c r="AA159" t="e">
        <f t="shared" si="41"/>
        <v>#VALUE!</v>
      </c>
      <c r="AB159" t="e">
        <f t="shared" si="42"/>
        <v>#VALUE!</v>
      </c>
      <c r="AC159" t="e">
        <f t="shared" si="43"/>
        <v>#VALUE!</v>
      </c>
      <c r="AD159" t="e">
        <f>TRIM(CLEAN(MID(Updates!D159,FIND("Account to clone: ",Updates!D159)+18,(FIND("Position",Updates!D159)-(FIND("Account to clone: ",Updates!D159)+18)))))</f>
        <v>#VALUE!</v>
      </c>
      <c r="AE159" t="str">
        <f t="shared" si="44"/>
        <v/>
      </c>
      <c r="AF159" t="str">
        <f t="shared" si="45"/>
        <v>No</v>
      </c>
      <c r="AG159" t="e">
        <f>TRIM(CLEAN(MID(Updates!D159,FIND("Home Share (H:\ drive) required: ",Updates!D159)+33,(FIND("Group Share (S:\ drive) required: ",Updates!D159)-(FIND("Home Share (H:\ drive) required: ",Updates!D159)+33)))))</f>
        <v>#VALUE!</v>
      </c>
      <c r="AH159" t="str">
        <f t="shared" si="46"/>
        <v>No</v>
      </c>
      <c r="AI159" t="e">
        <f>TRIM(CLEAN(MID(Updates!D159,FIND("S Drive Path: ",Updates!D159)+14,(FIND("Position",Updates!D159)-(FIND("S Drive Path: ",Updates!D159)+14)))))</f>
        <v>#VALUE!</v>
      </c>
      <c r="AJ159" t="e">
        <f>("USR\"&amp;Updates!N159)</f>
        <v>#VALUE!</v>
      </c>
      <c r="AK159" t="e">
        <f>Updates!N159&amp;"$"</f>
        <v>#VALUE!</v>
      </c>
      <c r="AL159" s="11">
        <f t="shared" ca="1" si="47"/>
        <v>12</v>
      </c>
      <c r="AM159" s="6" t="str">
        <f ca="1">LOOKUP(AL159,AN2:AN21,AO2:AO21)</f>
        <v>DC4MDB02</v>
      </c>
    </row>
    <row r="160" spans="1:39" ht="12" customHeight="1">
      <c r="A160" s="13" t="e">
        <f>LOOKUP(99^99,--("0"&amp;MID(Updates!N160,MIN(SEARCH({0,1,2,3,4,5,6,7,8,9},Updates!N160&amp;"0123456789")),ROW($A$1:$A$10000))))</f>
        <v>#N/A</v>
      </c>
      <c r="B160" s="6" t="e">
        <f>TRIM(CLEAN(MID(Updates!D160,FIND("Network User Id: ",Updates!D160)+17,(FIND("E-MAIL ACCOUNTS",Updates!D160)-(FIND("Network User Id:",Updates!D160)+17)))))</f>
        <v>#VALUE!</v>
      </c>
      <c r="C160" s="6" t="e">
        <f>TRIM(CLEAN(MID(Updates!D160,FIND("Logon ID: ",Updates!D160)+10,(FIND("Password:",Updates!D160)-(FIND("Logon ID:",Updates!D160)+10)))))</f>
        <v>#VALUE!</v>
      </c>
      <c r="D160" t="e">
        <f>TRIM(CLEAN(MID(Updates!D160,FIND("Primary Address: ",Updates!D160)+17,(FIND("Secondary Address:",Updates!D160)-(FIND("Primary Address: ",Updates!D160)+17)))))</f>
        <v>#VALUE!</v>
      </c>
      <c r="E160" t="e">
        <f>TRIM(CLEAN(MID(Updates!D160,FIND("Secondary Address: ",Updates!D160)+19,(FIND("** PLEASE DO NOT REPLY TO THIS E-MAIL. ",Updates!D160)-(FIND("Secondary Address: ",Updates!D160)+19)))))</f>
        <v>#VALUE!</v>
      </c>
      <c r="F160" t="b">
        <f>IF(COUNT(SEARCH({"transpo.ottawa.on.ca","biblioottawalibrary.ca"},E160)),"@ottawa.ca")</f>
        <v>0</v>
      </c>
      <c r="G160" s="9" t="e">
        <f t="shared" si="32"/>
        <v>#VALUE!</v>
      </c>
      <c r="H160" t="e">
        <f>TRIM(CLEAN(MID(Updates!D160,FIND("E-mail Address: ",Updates!D160)+16,(FIND("The employee",Updates!D160)-(FIND("E-mail Address: ",Updates!D160)+16)))))</f>
        <v>#VALUE!</v>
      </c>
      <c r="I160" t="e">
        <f>TRIM(CLEAN(MID(Updates!D160,FIND("Account Password: ",Updates!D160)+18,(FIND("NETWORK ACCOUNTS",Updates!D160)-(FIND("Account Password:",Updates!D160)+18)))))</f>
        <v>#VALUE!</v>
      </c>
      <c r="J160" t="e">
        <f>TRIM(CLEAN(MID(Updates!D160,FIND("Password: ",Updates!D160)+10,(FIND("E-mail",Updates!D160)-(FIND("Password:",Updates!D160)+12)))))</f>
        <v>#VALUE!</v>
      </c>
      <c r="K160" t="e">
        <f>TRIM(CLEAN(MID(Updates!D160,FIND("Account to clone: ",Updates!D160)+18,(FIND("Position",Updates!D160)-(FIND("Account to clone: ",Updates!D160)+18)))))</f>
        <v>#VALUE!</v>
      </c>
      <c r="L160" t="e">
        <f>TRIM(CLEAN(MID(Updates!D160,FIND("Clone permissions of another account: ",Updates!D160)+38,(FIND("Email required:",Updates!D160)-(FIND("Clone permissions of another account: ",Updates!D160)+38)))))</f>
        <v>#VALUE!</v>
      </c>
      <c r="M160" t="e">
        <f t="shared" si="33"/>
        <v>#VALUE!</v>
      </c>
      <c r="N160" t="e">
        <f>TRIM(CLEAN(MID(Updates!D160,FIND("First Name: ",Updates!D160)+12,(FIND("Middle Name: ",Updates!D160)-(FIND("First Name: ",Updates!D160)+12)))))</f>
        <v>#VALUE!</v>
      </c>
      <c r="O160" t="e">
        <f>TRIM(CLEAN(MID(Updates!E160,FIND("Last Name: ",Updates!E160)+11,(FIND("Middle Initial:",Updates!E160)-(FIND("Last Name: ",Updates!E160)+11)))))</f>
        <v>#VALUE!</v>
      </c>
      <c r="P160" t="e">
        <f>TRIM(CLEAN(MID(Updates!D160,FIND("Middle Initial: ",Updates!D160)+16,(FIND("Department: ",Updates!D160)-(FIND("Middle Initial: ",Updates!D160)+16)))))</f>
        <v>#VALUE!</v>
      </c>
      <c r="Q160" t="e">
        <f t="shared" si="34"/>
        <v>#VALUE!</v>
      </c>
      <c r="R160" t="e">
        <f t="shared" si="35"/>
        <v>#VALUE!</v>
      </c>
      <c r="S160" t="e">
        <f t="shared" si="36"/>
        <v>#VALUE!</v>
      </c>
      <c r="T160" s="14" t="e">
        <f t="shared" si="37"/>
        <v>#VALUE!</v>
      </c>
      <c r="U160" t="e">
        <f t="shared" si="38"/>
        <v>#VALUE!</v>
      </c>
      <c r="V160" t="e">
        <f t="shared" si="39"/>
        <v>#VALUE!</v>
      </c>
      <c r="W160" s="8" t="e">
        <f>TRIM(CLEAN(MID(Updates!D160,FIND("Branch: ",Updates!D160)+8,(FIND("Division",Updates!D160)-(FIND("Branch: ",Updates!D160)+8)))))</f>
        <v>#VALUE!</v>
      </c>
      <c r="X160" s="8" t="e">
        <f>TRIM(CLEAN(MID(Updates!D160,FIND("Pooled Position: ",Updates!D160)+17,(FIND("Are the",Updates!D160)-(FIND("Pooled Position: ",Updates!D160)+17)))))</f>
        <v>#VALUE!</v>
      </c>
      <c r="Y160" t="e">
        <f>TRIM(CLEAN(MID(Updates!D160,FIND("Employee Name: ",Updates!D160)+15,(FIND("Job Title",Updates!D160)-(FIND("Employee Name: ",Updates!D160)+15)))))</f>
        <v>#VALUE!</v>
      </c>
      <c r="Z160" s="9" t="e">
        <f t="shared" si="40"/>
        <v>#VALUE!</v>
      </c>
      <c r="AA160" t="e">
        <f t="shared" si="41"/>
        <v>#VALUE!</v>
      </c>
      <c r="AB160" t="e">
        <f t="shared" si="42"/>
        <v>#VALUE!</v>
      </c>
      <c r="AC160" t="e">
        <f t="shared" si="43"/>
        <v>#VALUE!</v>
      </c>
      <c r="AD160" t="e">
        <f>TRIM(CLEAN(MID(Updates!D160,FIND("Account to clone: ",Updates!D160)+18,(FIND("Position",Updates!D160)-(FIND("Account to clone: ",Updates!D160)+18)))))</f>
        <v>#VALUE!</v>
      </c>
      <c r="AE160" t="str">
        <f t="shared" si="44"/>
        <v/>
      </c>
      <c r="AF160" t="str">
        <f t="shared" si="45"/>
        <v>No</v>
      </c>
      <c r="AG160" t="e">
        <f>TRIM(CLEAN(MID(Updates!D160,FIND("Home Share (H:\ drive) required: ",Updates!D160)+33,(FIND("Group Share (S:\ drive) required: ",Updates!D160)-(FIND("Home Share (H:\ drive) required: ",Updates!D160)+33)))))</f>
        <v>#VALUE!</v>
      </c>
      <c r="AH160" t="str">
        <f t="shared" si="46"/>
        <v>No</v>
      </c>
      <c r="AI160" t="e">
        <f>TRIM(CLEAN(MID(Updates!D160,FIND("S Drive Path: ",Updates!D160)+14,(FIND("Position",Updates!D160)-(FIND("S Drive Path: ",Updates!D160)+14)))))</f>
        <v>#VALUE!</v>
      </c>
      <c r="AJ160" t="e">
        <f>("USR\"&amp;Updates!N160)</f>
        <v>#VALUE!</v>
      </c>
      <c r="AK160" t="e">
        <f>Updates!N160&amp;"$"</f>
        <v>#VALUE!</v>
      </c>
      <c r="AL160" s="11">
        <f t="shared" ca="1" si="47"/>
        <v>1</v>
      </c>
      <c r="AM160" s="6" t="str">
        <f ca="1">LOOKUP(AL160,AN2:AN21,AO2:AO21)</f>
        <v>DC1MDB01</v>
      </c>
    </row>
    <row r="161" spans="1:39" ht="12" customHeight="1">
      <c r="A161" s="13" t="e">
        <f>LOOKUP(99^99,--("0"&amp;MID(Updates!N161,MIN(SEARCH({0,1,2,3,4,5,6,7,8,9},Updates!N161&amp;"0123456789")),ROW($A$1:$A$10000))))</f>
        <v>#N/A</v>
      </c>
      <c r="B161" s="6" t="e">
        <f>TRIM(CLEAN(MID(Updates!D161,FIND("Network User Id: ",Updates!D161)+17,(FIND("E-MAIL ACCOUNTS",Updates!D161)-(FIND("Network User Id:",Updates!D161)+17)))))</f>
        <v>#VALUE!</v>
      </c>
      <c r="C161" s="6" t="e">
        <f>TRIM(CLEAN(MID(Updates!D161,FIND("Logon ID: ",Updates!D161)+10,(FIND("Password:",Updates!D161)-(FIND("Logon ID:",Updates!D161)+10)))))</f>
        <v>#VALUE!</v>
      </c>
      <c r="D161" t="e">
        <f>TRIM(CLEAN(MID(Updates!D161,FIND("Primary Address: ",Updates!D161)+17,(FIND("Secondary Address:",Updates!D161)-(FIND("Primary Address: ",Updates!D161)+17)))))</f>
        <v>#VALUE!</v>
      </c>
      <c r="E161" t="e">
        <f>TRIM(CLEAN(MID(Updates!D161,FIND("Secondary Address: ",Updates!D161)+19,(FIND("** PLEASE DO NOT REPLY TO THIS E-MAIL. ",Updates!D161)-(FIND("Secondary Address: ",Updates!D161)+19)))))</f>
        <v>#VALUE!</v>
      </c>
      <c r="F161" t="b">
        <f>IF(COUNT(SEARCH({"transpo.ottawa.on.ca","biblioottawalibrary.ca"},E161)),"@ottawa.ca")</f>
        <v>0</v>
      </c>
      <c r="G161" s="9" t="e">
        <f t="shared" si="32"/>
        <v>#VALUE!</v>
      </c>
      <c r="H161" t="e">
        <f>TRIM(CLEAN(MID(Updates!D161,FIND("E-mail Address: ",Updates!D161)+16,(FIND("The employee",Updates!D161)-(FIND("E-mail Address: ",Updates!D161)+16)))))</f>
        <v>#VALUE!</v>
      </c>
      <c r="I161" t="e">
        <f>TRIM(CLEAN(MID(Updates!D161,FIND("Account Password: ",Updates!D161)+18,(FIND("NETWORK ACCOUNTS",Updates!D161)-(FIND("Account Password:",Updates!D161)+18)))))</f>
        <v>#VALUE!</v>
      </c>
      <c r="J161" t="e">
        <f>TRIM(CLEAN(MID(Updates!D161,FIND("Password: ",Updates!D161)+10,(FIND("E-mail",Updates!D161)-(FIND("Password:",Updates!D161)+12)))))</f>
        <v>#VALUE!</v>
      </c>
      <c r="K161" t="e">
        <f>TRIM(CLEAN(MID(Updates!D161,FIND("Account to clone: ",Updates!D161)+18,(FIND("Position",Updates!D161)-(FIND("Account to clone: ",Updates!D161)+18)))))</f>
        <v>#VALUE!</v>
      </c>
      <c r="L161" t="e">
        <f>TRIM(CLEAN(MID(Updates!D161,FIND("Clone permissions of another account: ",Updates!D161)+38,(FIND("Email required:",Updates!D161)-(FIND("Clone permissions of another account: ",Updates!D161)+38)))))</f>
        <v>#VALUE!</v>
      </c>
      <c r="M161" t="e">
        <f t="shared" si="33"/>
        <v>#VALUE!</v>
      </c>
      <c r="N161" t="e">
        <f>TRIM(CLEAN(MID(Updates!D161,FIND("First Name: ",Updates!D161)+12,(FIND("Middle Name: ",Updates!D161)-(FIND("First Name: ",Updates!D161)+12)))))</f>
        <v>#VALUE!</v>
      </c>
      <c r="O161" t="e">
        <f>TRIM(CLEAN(MID(Updates!E161,FIND("Last Name: ",Updates!E161)+11,(FIND("Middle Initial:",Updates!E161)-(FIND("Last Name: ",Updates!E161)+11)))))</f>
        <v>#VALUE!</v>
      </c>
      <c r="P161" t="e">
        <f>TRIM(CLEAN(MID(Updates!D161,FIND("Middle Initial: ",Updates!D161)+16,(FIND("Department: ",Updates!D161)-(FIND("Middle Initial: ",Updates!D161)+16)))))</f>
        <v>#VALUE!</v>
      </c>
      <c r="Q161" t="e">
        <f t="shared" si="34"/>
        <v>#VALUE!</v>
      </c>
      <c r="R161" t="e">
        <f t="shared" si="35"/>
        <v>#VALUE!</v>
      </c>
      <c r="S161" t="e">
        <f t="shared" si="36"/>
        <v>#VALUE!</v>
      </c>
      <c r="T161" s="14" t="e">
        <f t="shared" si="37"/>
        <v>#VALUE!</v>
      </c>
      <c r="U161" t="e">
        <f t="shared" si="38"/>
        <v>#VALUE!</v>
      </c>
      <c r="V161" t="e">
        <f t="shared" si="39"/>
        <v>#VALUE!</v>
      </c>
      <c r="W161" s="8" t="e">
        <f>TRIM(CLEAN(MID(Updates!D161,FIND("Branch: ",Updates!D161)+8,(FIND("Division",Updates!D161)-(FIND("Branch: ",Updates!D161)+8)))))</f>
        <v>#VALUE!</v>
      </c>
      <c r="X161" s="8" t="e">
        <f>TRIM(CLEAN(MID(Updates!D161,FIND("Pooled Position: ",Updates!D161)+17,(FIND("Are the",Updates!D161)-(FIND("Pooled Position: ",Updates!D161)+17)))))</f>
        <v>#VALUE!</v>
      </c>
      <c r="Y161" t="e">
        <f>TRIM(CLEAN(MID(Updates!D161,FIND("Employee Name: ",Updates!D161)+15,(FIND("Job Title",Updates!D161)-(FIND("Employee Name: ",Updates!D161)+15)))))</f>
        <v>#VALUE!</v>
      </c>
      <c r="Z161" s="9" t="e">
        <f t="shared" si="40"/>
        <v>#VALUE!</v>
      </c>
      <c r="AA161" t="e">
        <f t="shared" si="41"/>
        <v>#VALUE!</v>
      </c>
      <c r="AB161" t="e">
        <f t="shared" si="42"/>
        <v>#VALUE!</v>
      </c>
      <c r="AC161" t="e">
        <f t="shared" si="43"/>
        <v>#VALUE!</v>
      </c>
      <c r="AD161" t="e">
        <f>TRIM(CLEAN(MID(Updates!D161,FIND("Account to clone: ",Updates!D161)+18,(FIND("Position",Updates!D161)-(FIND("Account to clone: ",Updates!D161)+18)))))</f>
        <v>#VALUE!</v>
      </c>
      <c r="AE161" t="str">
        <f t="shared" si="44"/>
        <v/>
      </c>
      <c r="AF161" t="str">
        <f t="shared" si="45"/>
        <v>No</v>
      </c>
      <c r="AG161" t="e">
        <f>TRIM(CLEAN(MID(Updates!D161,FIND("Home Share (H:\ drive) required: ",Updates!D161)+33,(FIND("Group Share (S:\ drive) required: ",Updates!D161)-(FIND("Home Share (H:\ drive) required: ",Updates!D161)+33)))))</f>
        <v>#VALUE!</v>
      </c>
      <c r="AH161" t="str">
        <f t="shared" si="46"/>
        <v>No</v>
      </c>
      <c r="AI161" t="e">
        <f>TRIM(CLEAN(MID(Updates!D161,FIND("S Drive Path: ",Updates!D161)+14,(FIND("Position",Updates!D161)-(FIND("S Drive Path: ",Updates!D161)+14)))))</f>
        <v>#VALUE!</v>
      </c>
      <c r="AJ161" t="e">
        <f>("USR\"&amp;Updates!N161)</f>
        <v>#VALUE!</v>
      </c>
      <c r="AK161" t="e">
        <f>Updates!N161&amp;"$"</f>
        <v>#VALUE!</v>
      </c>
      <c r="AL161" s="11">
        <f t="shared" ca="1" si="47"/>
        <v>17</v>
      </c>
      <c r="AM161" s="6" t="str">
        <f ca="1">LOOKUP(AL161,AN2:AN21,AO2:AO21)</f>
        <v>DC4MDB07</v>
      </c>
    </row>
    <row r="162" spans="1:39" ht="12" customHeight="1">
      <c r="A162" s="13" t="e">
        <f>LOOKUP(99^99,--("0"&amp;MID(Updates!N162,MIN(SEARCH({0,1,2,3,4,5,6,7,8,9},Updates!N162&amp;"0123456789")),ROW($A$1:$A$10000))))</f>
        <v>#N/A</v>
      </c>
      <c r="B162" s="6" t="e">
        <f>TRIM(CLEAN(MID(Updates!D162,FIND("Network User Id: ",Updates!D162)+17,(FIND("E-MAIL ACCOUNTS",Updates!D162)-(FIND("Network User Id:",Updates!D162)+17)))))</f>
        <v>#VALUE!</v>
      </c>
      <c r="C162" s="6" t="e">
        <f>TRIM(CLEAN(MID(Updates!D162,FIND("Logon ID: ",Updates!D162)+10,(FIND("Password:",Updates!D162)-(FIND("Logon ID:",Updates!D162)+10)))))</f>
        <v>#VALUE!</v>
      </c>
      <c r="D162" t="e">
        <f>TRIM(CLEAN(MID(Updates!D162,FIND("Primary Address: ",Updates!D162)+17,(FIND("Secondary Address:",Updates!D162)-(FIND("Primary Address: ",Updates!D162)+17)))))</f>
        <v>#VALUE!</v>
      </c>
      <c r="E162" t="e">
        <f>TRIM(CLEAN(MID(Updates!D162,FIND("Secondary Address: ",Updates!D162)+19,(FIND("** PLEASE DO NOT REPLY TO THIS E-MAIL. ",Updates!D162)-(FIND("Secondary Address: ",Updates!D162)+19)))))</f>
        <v>#VALUE!</v>
      </c>
      <c r="F162" t="b">
        <f>IF(COUNT(SEARCH({"transpo.ottawa.on.ca","biblioottawalibrary.ca"},E162)),"@ottawa.ca")</f>
        <v>0</v>
      </c>
      <c r="G162" s="9" t="e">
        <f t="shared" si="32"/>
        <v>#VALUE!</v>
      </c>
      <c r="H162" t="e">
        <f>TRIM(CLEAN(MID(Updates!D162,FIND("E-mail Address: ",Updates!D162)+16,(FIND("The employee",Updates!D162)-(FIND("E-mail Address: ",Updates!D162)+16)))))</f>
        <v>#VALUE!</v>
      </c>
      <c r="I162" t="e">
        <f>TRIM(CLEAN(MID(Updates!D162,FIND("Account Password: ",Updates!D162)+18,(FIND("NETWORK ACCOUNTS",Updates!D162)-(FIND("Account Password:",Updates!D162)+18)))))</f>
        <v>#VALUE!</v>
      </c>
      <c r="J162" t="e">
        <f>TRIM(CLEAN(MID(Updates!D162,FIND("Password: ",Updates!D162)+10,(FIND("E-mail",Updates!D162)-(FIND("Password:",Updates!D162)+12)))))</f>
        <v>#VALUE!</v>
      </c>
      <c r="K162" t="e">
        <f>TRIM(CLEAN(MID(Updates!D162,FIND("Account to clone: ",Updates!D162)+18,(FIND("Position",Updates!D162)-(FIND("Account to clone: ",Updates!D162)+18)))))</f>
        <v>#VALUE!</v>
      </c>
      <c r="L162" t="e">
        <f>TRIM(CLEAN(MID(Updates!D162,FIND("Clone permissions of another account: ",Updates!D162)+38,(FIND("Email required:",Updates!D162)-(FIND("Clone permissions of another account: ",Updates!D162)+38)))))</f>
        <v>#VALUE!</v>
      </c>
      <c r="M162" t="e">
        <f t="shared" si="33"/>
        <v>#VALUE!</v>
      </c>
      <c r="N162" t="e">
        <f>TRIM(CLEAN(MID(Updates!D162,FIND("First Name: ",Updates!D162)+12,(FIND("Middle Name: ",Updates!D162)-(FIND("First Name: ",Updates!D162)+12)))))</f>
        <v>#VALUE!</v>
      </c>
      <c r="O162" t="e">
        <f>TRIM(CLEAN(MID(Updates!E162,FIND("Last Name: ",Updates!E162)+11,(FIND("Middle Initial:",Updates!E162)-(FIND("Last Name: ",Updates!E162)+11)))))</f>
        <v>#VALUE!</v>
      </c>
      <c r="P162" t="e">
        <f>TRIM(CLEAN(MID(Updates!D162,FIND("Middle Initial: ",Updates!D162)+16,(FIND("Department: ",Updates!D162)-(FIND("Middle Initial: ",Updates!D162)+16)))))</f>
        <v>#VALUE!</v>
      </c>
      <c r="Q162" t="e">
        <f t="shared" si="34"/>
        <v>#VALUE!</v>
      </c>
      <c r="R162" t="e">
        <f t="shared" si="35"/>
        <v>#VALUE!</v>
      </c>
      <c r="S162" t="e">
        <f t="shared" si="36"/>
        <v>#VALUE!</v>
      </c>
      <c r="T162" s="14" t="e">
        <f t="shared" si="37"/>
        <v>#VALUE!</v>
      </c>
      <c r="U162" t="e">
        <f t="shared" si="38"/>
        <v>#VALUE!</v>
      </c>
      <c r="V162" t="e">
        <f t="shared" si="39"/>
        <v>#VALUE!</v>
      </c>
      <c r="W162" s="8" t="e">
        <f>TRIM(CLEAN(MID(Updates!D162,FIND("Branch: ",Updates!D162)+8,(FIND("Division",Updates!D162)-(FIND("Branch: ",Updates!D162)+8)))))</f>
        <v>#VALUE!</v>
      </c>
      <c r="X162" s="8" t="e">
        <f>TRIM(CLEAN(MID(Updates!D162,FIND("Pooled Position: ",Updates!D162)+17,(FIND("Are the",Updates!D162)-(FIND("Pooled Position: ",Updates!D162)+17)))))</f>
        <v>#VALUE!</v>
      </c>
      <c r="Y162" t="e">
        <f>TRIM(CLEAN(MID(Updates!D162,FIND("Employee Name: ",Updates!D162)+15,(FIND("Job Title",Updates!D162)-(FIND("Employee Name: ",Updates!D162)+15)))))</f>
        <v>#VALUE!</v>
      </c>
      <c r="Z162" s="9" t="e">
        <f t="shared" si="40"/>
        <v>#VALUE!</v>
      </c>
      <c r="AA162" t="e">
        <f t="shared" si="41"/>
        <v>#VALUE!</v>
      </c>
      <c r="AB162" t="e">
        <f t="shared" si="42"/>
        <v>#VALUE!</v>
      </c>
      <c r="AC162" t="e">
        <f t="shared" si="43"/>
        <v>#VALUE!</v>
      </c>
      <c r="AD162" t="e">
        <f>TRIM(CLEAN(MID(Updates!D162,FIND("Account to clone: ",Updates!D162)+18,(FIND("Position",Updates!D162)-(FIND("Account to clone: ",Updates!D162)+18)))))</f>
        <v>#VALUE!</v>
      </c>
      <c r="AE162" t="str">
        <f t="shared" si="44"/>
        <v/>
      </c>
      <c r="AF162" t="str">
        <f t="shared" si="45"/>
        <v>No</v>
      </c>
      <c r="AG162" t="e">
        <f>TRIM(CLEAN(MID(Updates!D162,FIND("Home Share (H:\ drive) required: ",Updates!D162)+33,(FIND("Group Share (S:\ drive) required: ",Updates!D162)-(FIND("Home Share (H:\ drive) required: ",Updates!D162)+33)))))</f>
        <v>#VALUE!</v>
      </c>
      <c r="AH162" t="str">
        <f t="shared" si="46"/>
        <v>No</v>
      </c>
      <c r="AI162" t="e">
        <f>TRIM(CLEAN(MID(Updates!D162,FIND("S Drive Path: ",Updates!D162)+14,(FIND("Position",Updates!D162)-(FIND("S Drive Path: ",Updates!D162)+14)))))</f>
        <v>#VALUE!</v>
      </c>
      <c r="AJ162" t="e">
        <f>("USR\"&amp;Updates!N162)</f>
        <v>#VALUE!</v>
      </c>
      <c r="AK162" t="e">
        <f>Updates!N162&amp;"$"</f>
        <v>#VALUE!</v>
      </c>
      <c r="AL162" s="11">
        <f t="shared" ca="1" si="47"/>
        <v>14</v>
      </c>
      <c r="AM162" s="6" t="str">
        <f ca="1">LOOKUP(AL162,AN2:AN21,AO2:AO21)</f>
        <v>DC4MDB04</v>
      </c>
    </row>
    <row r="163" spans="1:39" ht="12" customHeight="1">
      <c r="A163" s="13" t="e">
        <f>LOOKUP(99^99,--("0"&amp;MID(Updates!N163,MIN(SEARCH({0,1,2,3,4,5,6,7,8,9},Updates!N163&amp;"0123456789")),ROW($A$1:$A$10000))))</f>
        <v>#N/A</v>
      </c>
      <c r="B163" s="6" t="e">
        <f>TRIM(CLEAN(MID(Updates!D163,FIND("Network User Id: ",Updates!D163)+17,(FIND("E-MAIL ACCOUNTS",Updates!D163)-(FIND("Network User Id:",Updates!D163)+17)))))</f>
        <v>#VALUE!</v>
      </c>
      <c r="C163" s="6" t="e">
        <f>TRIM(CLEAN(MID(Updates!D163,FIND("Logon ID: ",Updates!D163)+10,(FIND("Password:",Updates!D163)-(FIND("Logon ID:",Updates!D163)+10)))))</f>
        <v>#VALUE!</v>
      </c>
      <c r="D163" t="e">
        <f>TRIM(CLEAN(MID(Updates!D163,FIND("Primary Address: ",Updates!D163)+17,(FIND("Secondary Address:",Updates!D163)-(FIND("Primary Address: ",Updates!D163)+17)))))</f>
        <v>#VALUE!</v>
      </c>
      <c r="E163" t="e">
        <f>TRIM(CLEAN(MID(Updates!D163,FIND("Secondary Address: ",Updates!D163)+19,(FIND("** PLEASE DO NOT REPLY TO THIS E-MAIL. ",Updates!D163)-(FIND("Secondary Address: ",Updates!D163)+19)))))</f>
        <v>#VALUE!</v>
      </c>
      <c r="F163" t="b">
        <f>IF(COUNT(SEARCH({"transpo.ottawa.on.ca","biblioottawalibrary.ca"},E163)),"@ottawa.ca")</f>
        <v>0</v>
      </c>
      <c r="G163" s="9" t="e">
        <f t="shared" si="32"/>
        <v>#VALUE!</v>
      </c>
      <c r="H163" t="e">
        <f>TRIM(CLEAN(MID(Updates!D163,FIND("E-mail Address: ",Updates!D163)+16,(FIND("The employee",Updates!D163)-(FIND("E-mail Address: ",Updates!D163)+16)))))</f>
        <v>#VALUE!</v>
      </c>
      <c r="I163" t="e">
        <f>TRIM(CLEAN(MID(Updates!D163,FIND("Account Password: ",Updates!D163)+18,(FIND("NETWORK ACCOUNTS",Updates!D163)-(FIND("Account Password:",Updates!D163)+18)))))</f>
        <v>#VALUE!</v>
      </c>
      <c r="J163" t="e">
        <f>TRIM(CLEAN(MID(Updates!D163,FIND("Password: ",Updates!D163)+10,(FIND("E-mail",Updates!D163)-(FIND("Password:",Updates!D163)+12)))))</f>
        <v>#VALUE!</v>
      </c>
      <c r="K163" t="e">
        <f>TRIM(CLEAN(MID(Updates!D163,FIND("Account to clone: ",Updates!D163)+18,(FIND("Position",Updates!D163)-(FIND("Account to clone: ",Updates!D163)+18)))))</f>
        <v>#VALUE!</v>
      </c>
      <c r="L163" t="e">
        <f>TRIM(CLEAN(MID(Updates!D163,FIND("Clone permissions of another account: ",Updates!D163)+38,(FIND("Email required:",Updates!D163)-(FIND("Clone permissions of another account: ",Updates!D163)+38)))))</f>
        <v>#VALUE!</v>
      </c>
      <c r="M163" t="e">
        <f t="shared" si="33"/>
        <v>#VALUE!</v>
      </c>
      <c r="N163" t="e">
        <f>TRIM(CLEAN(MID(Updates!D163,FIND("First Name: ",Updates!D163)+12,(FIND("Middle Name: ",Updates!D163)-(FIND("First Name: ",Updates!D163)+12)))))</f>
        <v>#VALUE!</v>
      </c>
      <c r="O163" t="e">
        <f>TRIM(CLEAN(MID(Updates!E163,FIND("Last Name: ",Updates!E163)+11,(FIND("Middle Initial:",Updates!E163)-(FIND("Last Name: ",Updates!E163)+11)))))</f>
        <v>#VALUE!</v>
      </c>
      <c r="P163" t="e">
        <f>TRIM(CLEAN(MID(Updates!D163,FIND("Middle Initial: ",Updates!D163)+16,(FIND("Department: ",Updates!D163)-(FIND("Middle Initial: ",Updates!D163)+16)))))</f>
        <v>#VALUE!</v>
      </c>
      <c r="Q163" t="e">
        <f t="shared" si="34"/>
        <v>#VALUE!</v>
      </c>
      <c r="R163" t="e">
        <f t="shared" si="35"/>
        <v>#VALUE!</v>
      </c>
      <c r="S163" t="e">
        <f t="shared" si="36"/>
        <v>#VALUE!</v>
      </c>
      <c r="T163" s="14" t="e">
        <f t="shared" si="37"/>
        <v>#VALUE!</v>
      </c>
      <c r="U163" t="e">
        <f t="shared" si="38"/>
        <v>#VALUE!</v>
      </c>
      <c r="V163" t="e">
        <f t="shared" si="39"/>
        <v>#VALUE!</v>
      </c>
      <c r="W163" s="8" t="e">
        <f>TRIM(CLEAN(MID(Updates!D163,FIND("Branch: ",Updates!D163)+8,(FIND("Division",Updates!D163)-(FIND("Branch: ",Updates!D163)+8)))))</f>
        <v>#VALUE!</v>
      </c>
      <c r="X163" s="8" t="e">
        <f>TRIM(CLEAN(MID(Updates!D163,FIND("Pooled Position: ",Updates!D163)+17,(FIND("Are the",Updates!D163)-(FIND("Pooled Position: ",Updates!D163)+17)))))</f>
        <v>#VALUE!</v>
      </c>
      <c r="Y163" t="e">
        <f>TRIM(CLEAN(MID(Updates!D163,FIND("Employee Name: ",Updates!D163)+15,(FIND("Job Title",Updates!D163)-(FIND("Employee Name: ",Updates!D163)+15)))))</f>
        <v>#VALUE!</v>
      </c>
      <c r="Z163" s="9" t="e">
        <f t="shared" si="40"/>
        <v>#VALUE!</v>
      </c>
      <c r="AA163" t="e">
        <f t="shared" si="41"/>
        <v>#VALUE!</v>
      </c>
      <c r="AB163" t="e">
        <f t="shared" si="42"/>
        <v>#VALUE!</v>
      </c>
      <c r="AC163" t="e">
        <f t="shared" si="43"/>
        <v>#VALUE!</v>
      </c>
      <c r="AD163" t="e">
        <f>TRIM(CLEAN(MID(Updates!D163,FIND("Account to clone: ",Updates!D163)+18,(FIND("Position",Updates!D163)-(FIND("Account to clone: ",Updates!D163)+18)))))</f>
        <v>#VALUE!</v>
      </c>
      <c r="AE163" t="str">
        <f t="shared" si="44"/>
        <v/>
      </c>
      <c r="AF163" t="str">
        <f t="shared" si="45"/>
        <v>No</v>
      </c>
      <c r="AG163" t="e">
        <f>TRIM(CLEAN(MID(Updates!D163,FIND("Home Share (H:\ drive) required: ",Updates!D163)+33,(FIND("Group Share (S:\ drive) required: ",Updates!D163)-(FIND("Home Share (H:\ drive) required: ",Updates!D163)+33)))))</f>
        <v>#VALUE!</v>
      </c>
      <c r="AH163" t="str">
        <f t="shared" si="46"/>
        <v>No</v>
      </c>
      <c r="AI163" t="e">
        <f>TRIM(CLEAN(MID(Updates!D163,FIND("S Drive Path: ",Updates!D163)+14,(FIND("Position",Updates!D163)-(FIND("S Drive Path: ",Updates!D163)+14)))))</f>
        <v>#VALUE!</v>
      </c>
      <c r="AJ163" t="e">
        <f>("USR\"&amp;Updates!N163)</f>
        <v>#VALUE!</v>
      </c>
      <c r="AK163" t="e">
        <f>Updates!N163&amp;"$"</f>
        <v>#VALUE!</v>
      </c>
      <c r="AL163" s="11">
        <f t="shared" ca="1" si="47"/>
        <v>6</v>
      </c>
      <c r="AM163" s="6" t="str">
        <f ca="1">LOOKUP(AL163,AN2:AN21,AO2:AO21)</f>
        <v>DC1MDB06</v>
      </c>
    </row>
    <row r="164" spans="1:39" ht="12" customHeight="1">
      <c r="A164" s="13" t="e">
        <f>LOOKUP(99^99,--("0"&amp;MID(Updates!N164,MIN(SEARCH({0,1,2,3,4,5,6,7,8,9},Updates!N164&amp;"0123456789")),ROW($A$1:$A$10000))))</f>
        <v>#N/A</v>
      </c>
      <c r="B164" s="6" t="e">
        <f>TRIM(CLEAN(MID(Updates!D164,FIND("Network User Id: ",Updates!D164)+17,(FIND("E-MAIL ACCOUNTS",Updates!D164)-(FIND("Network User Id:",Updates!D164)+17)))))</f>
        <v>#VALUE!</v>
      </c>
      <c r="C164" s="6" t="e">
        <f>TRIM(CLEAN(MID(Updates!D164,FIND("Logon ID: ",Updates!D164)+10,(FIND("Password:",Updates!D164)-(FIND("Logon ID:",Updates!D164)+10)))))</f>
        <v>#VALUE!</v>
      </c>
      <c r="D164" t="e">
        <f>TRIM(CLEAN(MID(Updates!D164,FIND("Primary Address: ",Updates!D164)+17,(FIND("Secondary Address:",Updates!D164)-(FIND("Primary Address: ",Updates!D164)+17)))))</f>
        <v>#VALUE!</v>
      </c>
      <c r="E164" t="e">
        <f>TRIM(CLEAN(MID(Updates!D164,FIND("Secondary Address: ",Updates!D164)+19,(FIND("** PLEASE DO NOT REPLY TO THIS E-MAIL. ",Updates!D164)-(FIND("Secondary Address: ",Updates!D164)+19)))))</f>
        <v>#VALUE!</v>
      </c>
      <c r="F164" t="b">
        <f>IF(COUNT(SEARCH({"transpo.ottawa.on.ca","biblioottawalibrary.ca"},E164)),"@ottawa.ca")</f>
        <v>0</v>
      </c>
      <c r="G164" s="9" t="e">
        <f t="shared" si="32"/>
        <v>#VALUE!</v>
      </c>
      <c r="H164" t="e">
        <f>TRIM(CLEAN(MID(Updates!D164,FIND("E-mail Address: ",Updates!D164)+16,(FIND("The employee",Updates!D164)-(FIND("E-mail Address: ",Updates!D164)+16)))))</f>
        <v>#VALUE!</v>
      </c>
      <c r="I164" t="e">
        <f>TRIM(CLEAN(MID(Updates!D164,FIND("Account Password: ",Updates!D164)+18,(FIND("NETWORK ACCOUNTS",Updates!D164)-(FIND("Account Password:",Updates!D164)+18)))))</f>
        <v>#VALUE!</v>
      </c>
      <c r="J164" t="e">
        <f>TRIM(CLEAN(MID(Updates!D164,FIND("Password: ",Updates!D164)+10,(FIND("E-mail",Updates!D164)-(FIND("Password:",Updates!D164)+12)))))</f>
        <v>#VALUE!</v>
      </c>
      <c r="K164" t="e">
        <f>TRIM(CLEAN(MID(Updates!D164,FIND("Account to clone: ",Updates!D164)+18,(FIND("Position",Updates!D164)-(FIND("Account to clone: ",Updates!D164)+18)))))</f>
        <v>#VALUE!</v>
      </c>
      <c r="L164" t="e">
        <f>TRIM(CLEAN(MID(Updates!D164,FIND("Clone permissions of another account: ",Updates!D164)+38,(FIND("Email required:",Updates!D164)-(FIND("Clone permissions of another account: ",Updates!D164)+38)))))</f>
        <v>#VALUE!</v>
      </c>
      <c r="M164" t="e">
        <f t="shared" si="33"/>
        <v>#VALUE!</v>
      </c>
      <c r="N164" t="e">
        <f>TRIM(CLEAN(MID(Updates!D164,FIND("First Name: ",Updates!D164)+12,(FIND("Middle Name: ",Updates!D164)-(FIND("First Name: ",Updates!D164)+12)))))</f>
        <v>#VALUE!</v>
      </c>
      <c r="O164" t="e">
        <f>TRIM(CLEAN(MID(Updates!E164,FIND("Last Name: ",Updates!E164)+11,(FIND("Middle Initial:",Updates!E164)-(FIND("Last Name: ",Updates!E164)+11)))))</f>
        <v>#VALUE!</v>
      </c>
      <c r="P164" t="e">
        <f>TRIM(CLEAN(MID(Updates!D164,FIND("Middle Initial: ",Updates!D164)+16,(FIND("Department: ",Updates!D164)-(FIND("Middle Initial: ",Updates!D164)+16)))))</f>
        <v>#VALUE!</v>
      </c>
      <c r="Q164" t="e">
        <f t="shared" si="34"/>
        <v>#VALUE!</v>
      </c>
      <c r="R164" t="e">
        <f t="shared" si="35"/>
        <v>#VALUE!</v>
      </c>
      <c r="S164" t="e">
        <f t="shared" si="36"/>
        <v>#VALUE!</v>
      </c>
      <c r="T164" s="14" t="e">
        <f t="shared" si="37"/>
        <v>#VALUE!</v>
      </c>
      <c r="U164" t="e">
        <f t="shared" si="38"/>
        <v>#VALUE!</v>
      </c>
      <c r="V164" t="e">
        <f t="shared" si="39"/>
        <v>#VALUE!</v>
      </c>
      <c r="W164" s="8" t="e">
        <f>TRIM(CLEAN(MID(Updates!D164,FIND("Branch: ",Updates!D164)+8,(FIND("Division",Updates!D164)-(FIND("Branch: ",Updates!D164)+8)))))</f>
        <v>#VALUE!</v>
      </c>
      <c r="X164" s="8" t="e">
        <f>TRIM(CLEAN(MID(Updates!D164,FIND("Pooled Position: ",Updates!D164)+17,(FIND("Are the",Updates!D164)-(FIND("Pooled Position: ",Updates!D164)+17)))))</f>
        <v>#VALUE!</v>
      </c>
      <c r="Y164" t="e">
        <f>TRIM(CLEAN(MID(Updates!D164,FIND("Employee Name: ",Updates!D164)+15,(FIND("Job Title",Updates!D164)-(FIND("Employee Name: ",Updates!D164)+15)))))</f>
        <v>#VALUE!</v>
      </c>
      <c r="Z164" s="9" t="e">
        <f t="shared" si="40"/>
        <v>#VALUE!</v>
      </c>
      <c r="AA164" t="e">
        <f t="shared" si="41"/>
        <v>#VALUE!</v>
      </c>
      <c r="AB164" t="e">
        <f t="shared" si="42"/>
        <v>#VALUE!</v>
      </c>
      <c r="AC164" t="e">
        <f t="shared" si="43"/>
        <v>#VALUE!</v>
      </c>
      <c r="AD164" t="e">
        <f>TRIM(CLEAN(MID(Updates!D164,FIND("Account to clone: ",Updates!D164)+18,(FIND("Position",Updates!D164)-(FIND("Account to clone: ",Updates!D164)+18)))))</f>
        <v>#VALUE!</v>
      </c>
      <c r="AE164" t="str">
        <f t="shared" si="44"/>
        <v/>
      </c>
      <c r="AF164" t="str">
        <f t="shared" si="45"/>
        <v>No</v>
      </c>
      <c r="AG164" t="e">
        <f>TRIM(CLEAN(MID(Updates!D164,FIND("Home Share (H:\ drive) required: ",Updates!D164)+33,(FIND("Group Share (S:\ drive) required: ",Updates!D164)-(FIND("Home Share (H:\ drive) required: ",Updates!D164)+33)))))</f>
        <v>#VALUE!</v>
      </c>
      <c r="AH164" t="str">
        <f t="shared" si="46"/>
        <v>No</v>
      </c>
      <c r="AI164" t="e">
        <f>TRIM(CLEAN(MID(Updates!D164,FIND("S Drive Path: ",Updates!D164)+14,(FIND("Position",Updates!D164)-(FIND("S Drive Path: ",Updates!D164)+14)))))</f>
        <v>#VALUE!</v>
      </c>
      <c r="AJ164" t="e">
        <f>("USR\"&amp;Updates!N164)</f>
        <v>#VALUE!</v>
      </c>
      <c r="AK164" t="e">
        <f>Updates!N164&amp;"$"</f>
        <v>#VALUE!</v>
      </c>
      <c r="AL164" s="11">
        <f t="shared" ca="1" si="47"/>
        <v>17</v>
      </c>
      <c r="AM164" s="6" t="str">
        <f ca="1">LOOKUP(AL164,AN2:AN21,AO2:AO21)</f>
        <v>DC4MDB07</v>
      </c>
    </row>
    <row r="165" spans="1:39" ht="12" customHeight="1">
      <c r="A165" s="13" t="e">
        <f>LOOKUP(99^99,--("0"&amp;MID(Updates!N165,MIN(SEARCH({0,1,2,3,4,5,6,7,8,9},Updates!N165&amp;"0123456789")),ROW($A$1:$A$10000))))</f>
        <v>#N/A</v>
      </c>
      <c r="B165" s="6" t="e">
        <f>TRIM(CLEAN(MID(Updates!D165,FIND("Network User Id: ",Updates!D165)+17,(FIND("E-MAIL ACCOUNTS",Updates!D165)-(FIND("Network User Id:",Updates!D165)+17)))))</f>
        <v>#VALUE!</v>
      </c>
      <c r="C165" s="6" t="e">
        <f>TRIM(CLEAN(MID(Updates!D165,FIND("Logon ID: ",Updates!D165)+10,(FIND("Password:",Updates!D165)-(FIND("Logon ID:",Updates!D165)+10)))))</f>
        <v>#VALUE!</v>
      </c>
      <c r="D165" t="e">
        <f>TRIM(CLEAN(MID(Updates!D165,FIND("Primary Address: ",Updates!D165)+17,(FIND("Secondary Address:",Updates!D165)-(FIND("Primary Address: ",Updates!D165)+17)))))</f>
        <v>#VALUE!</v>
      </c>
      <c r="E165" t="e">
        <f>TRIM(CLEAN(MID(Updates!D165,FIND("Secondary Address: ",Updates!D165)+19,(FIND("** PLEASE DO NOT REPLY TO THIS E-MAIL. ",Updates!D165)-(FIND("Secondary Address: ",Updates!D165)+19)))))</f>
        <v>#VALUE!</v>
      </c>
      <c r="F165" t="b">
        <f>IF(COUNT(SEARCH({"transpo.ottawa.on.ca","biblioottawalibrary.ca"},E165)),"@ottawa.ca")</f>
        <v>0</v>
      </c>
      <c r="G165" s="9" t="e">
        <f t="shared" si="32"/>
        <v>#VALUE!</v>
      </c>
      <c r="H165" t="e">
        <f>TRIM(CLEAN(MID(Updates!D165,FIND("E-mail Address: ",Updates!D165)+16,(FIND("The employee",Updates!D165)-(FIND("E-mail Address: ",Updates!D165)+16)))))</f>
        <v>#VALUE!</v>
      </c>
      <c r="I165" t="e">
        <f>TRIM(CLEAN(MID(Updates!D165,FIND("Account Password: ",Updates!D165)+18,(FIND("NETWORK ACCOUNTS",Updates!D165)-(FIND("Account Password:",Updates!D165)+18)))))</f>
        <v>#VALUE!</v>
      </c>
      <c r="J165" t="e">
        <f>TRIM(CLEAN(MID(Updates!D165,FIND("Password: ",Updates!D165)+10,(FIND("E-mail",Updates!D165)-(FIND("Password:",Updates!D165)+12)))))</f>
        <v>#VALUE!</v>
      </c>
      <c r="K165" t="e">
        <f>TRIM(CLEAN(MID(Updates!D165,FIND("Account to clone: ",Updates!D165)+18,(FIND("Position",Updates!D165)-(FIND("Account to clone: ",Updates!D165)+18)))))</f>
        <v>#VALUE!</v>
      </c>
      <c r="L165" t="e">
        <f>TRIM(CLEAN(MID(Updates!D165,FIND("Clone permissions of another account: ",Updates!D165)+38,(FIND("Email required:",Updates!D165)-(FIND("Clone permissions of another account: ",Updates!D165)+38)))))</f>
        <v>#VALUE!</v>
      </c>
      <c r="M165" t="e">
        <f t="shared" si="33"/>
        <v>#VALUE!</v>
      </c>
      <c r="N165" t="e">
        <f>TRIM(CLEAN(MID(Updates!D165,FIND("First Name: ",Updates!D165)+12,(FIND("Middle Name: ",Updates!D165)-(FIND("First Name: ",Updates!D165)+12)))))</f>
        <v>#VALUE!</v>
      </c>
      <c r="O165" t="e">
        <f>TRIM(CLEAN(MID(Updates!E165,FIND("Last Name: ",Updates!E165)+11,(FIND("Middle Initial:",Updates!E165)-(FIND("Last Name: ",Updates!E165)+11)))))</f>
        <v>#VALUE!</v>
      </c>
      <c r="P165" t="e">
        <f>TRIM(CLEAN(MID(Updates!D165,FIND("Middle Initial: ",Updates!D165)+16,(FIND("Department: ",Updates!D165)-(FIND("Middle Initial: ",Updates!D165)+16)))))</f>
        <v>#VALUE!</v>
      </c>
      <c r="Q165" t="e">
        <f t="shared" si="34"/>
        <v>#VALUE!</v>
      </c>
      <c r="R165" t="e">
        <f t="shared" si="35"/>
        <v>#VALUE!</v>
      </c>
      <c r="S165" t="e">
        <f t="shared" si="36"/>
        <v>#VALUE!</v>
      </c>
      <c r="T165" s="14" t="e">
        <f t="shared" si="37"/>
        <v>#VALUE!</v>
      </c>
      <c r="U165" t="e">
        <f t="shared" si="38"/>
        <v>#VALUE!</v>
      </c>
      <c r="V165" t="e">
        <f t="shared" si="39"/>
        <v>#VALUE!</v>
      </c>
      <c r="W165" s="8" t="e">
        <f>TRIM(CLEAN(MID(Updates!D165,FIND("Branch: ",Updates!D165)+8,(FIND("Division",Updates!D165)-(FIND("Branch: ",Updates!D165)+8)))))</f>
        <v>#VALUE!</v>
      </c>
      <c r="X165" s="8" t="e">
        <f>TRIM(CLEAN(MID(Updates!D165,FIND("Pooled Position: ",Updates!D165)+17,(FIND("Are the",Updates!D165)-(FIND("Pooled Position: ",Updates!D165)+17)))))</f>
        <v>#VALUE!</v>
      </c>
      <c r="Y165" t="e">
        <f>TRIM(CLEAN(MID(Updates!D165,FIND("Employee Name: ",Updates!D165)+15,(FIND("Job Title",Updates!D165)-(FIND("Employee Name: ",Updates!D165)+15)))))</f>
        <v>#VALUE!</v>
      </c>
      <c r="Z165" s="9" t="e">
        <f t="shared" si="40"/>
        <v>#VALUE!</v>
      </c>
      <c r="AA165" t="e">
        <f t="shared" si="41"/>
        <v>#VALUE!</v>
      </c>
      <c r="AB165" t="e">
        <f t="shared" si="42"/>
        <v>#VALUE!</v>
      </c>
      <c r="AC165" t="e">
        <f t="shared" si="43"/>
        <v>#VALUE!</v>
      </c>
      <c r="AD165" t="e">
        <f>TRIM(CLEAN(MID(Updates!D165,FIND("Account to clone: ",Updates!D165)+18,(FIND("Position",Updates!D165)-(FIND("Account to clone: ",Updates!D165)+18)))))</f>
        <v>#VALUE!</v>
      </c>
      <c r="AE165" t="str">
        <f t="shared" si="44"/>
        <v/>
      </c>
      <c r="AF165" t="str">
        <f t="shared" si="45"/>
        <v>No</v>
      </c>
      <c r="AG165" t="e">
        <f>TRIM(CLEAN(MID(Updates!D165,FIND("Home Share (H:\ drive) required: ",Updates!D165)+33,(FIND("Group Share (S:\ drive) required: ",Updates!D165)-(FIND("Home Share (H:\ drive) required: ",Updates!D165)+33)))))</f>
        <v>#VALUE!</v>
      </c>
      <c r="AH165" t="str">
        <f t="shared" si="46"/>
        <v>No</v>
      </c>
      <c r="AI165" t="e">
        <f>TRIM(CLEAN(MID(Updates!D165,FIND("S Drive Path: ",Updates!D165)+14,(FIND("Position",Updates!D165)-(FIND("S Drive Path: ",Updates!D165)+14)))))</f>
        <v>#VALUE!</v>
      </c>
      <c r="AJ165" t="e">
        <f>("USR\"&amp;Updates!N165)</f>
        <v>#VALUE!</v>
      </c>
      <c r="AK165" t="e">
        <f>Updates!N165&amp;"$"</f>
        <v>#VALUE!</v>
      </c>
      <c r="AL165" s="11">
        <f t="shared" ca="1" si="47"/>
        <v>10</v>
      </c>
      <c r="AM165" s="6" t="str">
        <f ca="1">LOOKUP(AL165,AN2:AN21,AO2:AO21)</f>
        <v>DC1MDB10</v>
      </c>
    </row>
    <row r="166" spans="1:39" ht="12" customHeight="1">
      <c r="A166" s="13" t="e">
        <f>LOOKUP(99^99,--("0"&amp;MID(Updates!N166,MIN(SEARCH({0,1,2,3,4,5,6,7,8,9},Updates!N166&amp;"0123456789")),ROW($A$1:$A$10000))))</f>
        <v>#N/A</v>
      </c>
      <c r="B166" s="6" t="e">
        <f>TRIM(CLEAN(MID(Updates!D166,FIND("Network User Id: ",Updates!D166)+17,(FIND("E-MAIL ACCOUNTS",Updates!D166)-(FIND("Network User Id:",Updates!D166)+17)))))</f>
        <v>#VALUE!</v>
      </c>
      <c r="C166" s="6" t="e">
        <f>TRIM(CLEAN(MID(Updates!D166,FIND("Logon ID: ",Updates!D166)+10,(FIND("Password:",Updates!D166)-(FIND("Logon ID:",Updates!D166)+10)))))</f>
        <v>#VALUE!</v>
      </c>
      <c r="D166" t="e">
        <f>TRIM(CLEAN(MID(Updates!D166,FIND("Primary Address: ",Updates!D166)+17,(FIND("Secondary Address:",Updates!D166)-(FIND("Primary Address: ",Updates!D166)+17)))))</f>
        <v>#VALUE!</v>
      </c>
      <c r="E166" t="e">
        <f>TRIM(CLEAN(MID(Updates!D166,FIND("Secondary Address: ",Updates!D166)+19,(FIND("** PLEASE DO NOT REPLY TO THIS E-MAIL. ",Updates!D166)-(FIND("Secondary Address: ",Updates!D166)+19)))))</f>
        <v>#VALUE!</v>
      </c>
      <c r="F166" t="b">
        <f>IF(COUNT(SEARCH({"transpo.ottawa.on.ca","biblioottawalibrary.ca"},E166)),"@ottawa.ca")</f>
        <v>0</v>
      </c>
      <c r="G166" s="9" t="e">
        <f t="shared" si="32"/>
        <v>#VALUE!</v>
      </c>
      <c r="H166" t="e">
        <f>TRIM(CLEAN(MID(Updates!D166,FIND("E-mail Address: ",Updates!D166)+16,(FIND("The employee",Updates!D166)-(FIND("E-mail Address: ",Updates!D166)+16)))))</f>
        <v>#VALUE!</v>
      </c>
      <c r="I166" t="e">
        <f>TRIM(CLEAN(MID(Updates!D166,FIND("Account Password: ",Updates!D166)+18,(FIND("NETWORK ACCOUNTS",Updates!D166)-(FIND("Account Password:",Updates!D166)+18)))))</f>
        <v>#VALUE!</v>
      </c>
      <c r="J166" t="e">
        <f>TRIM(CLEAN(MID(Updates!D166,FIND("Password: ",Updates!D166)+10,(FIND("E-mail",Updates!D166)-(FIND("Password:",Updates!D166)+12)))))</f>
        <v>#VALUE!</v>
      </c>
      <c r="K166" t="e">
        <f>TRIM(CLEAN(MID(Updates!D166,FIND("Account to clone: ",Updates!D166)+18,(FIND("Position",Updates!D166)-(FIND("Account to clone: ",Updates!D166)+18)))))</f>
        <v>#VALUE!</v>
      </c>
      <c r="L166" t="e">
        <f>TRIM(CLEAN(MID(Updates!D166,FIND("Clone permissions of another account: ",Updates!D166)+38,(FIND("Email required:",Updates!D166)-(FIND("Clone permissions of another account: ",Updates!D166)+38)))))</f>
        <v>#VALUE!</v>
      </c>
      <c r="M166" t="e">
        <f t="shared" si="33"/>
        <v>#VALUE!</v>
      </c>
      <c r="N166" t="e">
        <f>TRIM(CLEAN(MID(Updates!D166,FIND("First Name: ",Updates!D166)+12,(FIND("Middle Name: ",Updates!D166)-(FIND("First Name: ",Updates!D166)+12)))))</f>
        <v>#VALUE!</v>
      </c>
      <c r="O166" t="e">
        <f>TRIM(CLEAN(MID(Updates!E166,FIND("Last Name: ",Updates!E166)+11,(FIND("Middle Initial:",Updates!E166)-(FIND("Last Name: ",Updates!E166)+11)))))</f>
        <v>#VALUE!</v>
      </c>
      <c r="P166" t="e">
        <f>TRIM(CLEAN(MID(Updates!D166,FIND("Middle Initial: ",Updates!D166)+16,(FIND("Department: ",Updates!D166)-(FIND("Middle Initial: ",Updates!D166)+16)))))</f>
        <v>#VALUE!</v>
      </c>
      <c r="Q166" t="e">
        <f t="shared" si="34"/>
        <v>#VALUE!</v>
      </c>
      <c r="R166" t="e">
        <f t="shared" si="35"/>
        <v>#VALUE!</v>
      </c>
      <c r="S166" t="e">
        <f t="shared" si="36"/>
        <v>#VALUE!</v>
      </c>
      <c r="T166" s="14" t="e">
        <f t="shared" si="37"/>
        <v>#VALUE!</v>
      </c>
      <c r="U166" t="e">
        <f t="shared" si="38"/>
        <v>#VALUE!</v>
      </c>
      <c r="V166" t="e">
        <f t="shared" si="39"/>
        <v>#VALUE!</v>
      </c>
      <c r="W166" s="8" t="e">
        <f>TRIM(CLEAN(MID(Updates!D166,FIND("Branch: ",Updates!D166)+8,(FIND("Division",Updates!D166)-(FIND("Branch: ",Updates!D166)+8)))))</f>
        <v>#VALUE!</v>
      </c>
      <c r="X166" s="8" t="e">
        <f>TRIM(CLEAN(MID(Updates!D166,FIND("Pooled Position: ",Updates!D166)+17,(FIND("Are the",Updates!D166)-(FIND("Pooled Position: ",Updates!D166)+17)))))</f>
        <v>#VALUE!</v>
      </c>
      <c r="Y166" t="e">
        <f>TRIM(CLEAN(MID(Updates!D166,FIND("Employee Name: ",Updates!D166)+15,(FIND("Job Title",Updates!D166)-(FIND("Employee Name: ",Updates!D166)+15)))))</f>
        <v>#VALUE!</v>
      </c>
      <c r="Z166" s="9" t="e">
        <f t="shared" si="40"/>
        <v>#VALUE!</v>
      </c>
      <c r="AA166" t="e">
        <f t="shared" si="41"/>
        <v>#VALUE!</v>
      </c>
      <c r="AB166" t="e">
        <f t="shared" si="42"/>
        <v>#VALUE!</v>
      </c>
      <c r="AC166" t="e">
        <f t="shared" si="43"/>
        <v>#VALUE!</v>
      </c>
      <c r="AD166" t="e">
        <f>TRIM(CLEAN(MID(Updates!D166,FIND("Account to clone: ",Updates!D166)+18,(FIND("Position",Updates!D166)-(FIND("Account to clone: ",Updates!D166)+18)))))</f>
        <v>#VALUE!</v>
      </c>
      <c r="AE166" t="str">
        <f t="shared" si="44"/>
        <v/>
      </c>
      <c r="AF166" t="str">
        <f t="shared" si="45"/>
        <v>No</v>
      </c>
      <c r="AG166" t="e">
        <f>TRIM(CLEAN(MID(Updates!D166,FIND("Home Share (H:\ drive) required: ",Updates!D166)+33,(FIND("Group Share (S:\ drive) required: ",Updates!D166)-(FIND("Home Share (H:\ drive) required: ",Updates!D166)+33)))))</f>
        <v>#VALUE!</v>
      </c>
      <c r="AH166" t="str">
        <f t="shared" si="46"/>
        <v>No</v>
      </c>
      <c r="AI166" t="e">
        <f>TRIM(CLEAN(MID(Updates!D166,FIND("S Drive Path: ",Updates!D166)+14,(FIND("Position",Updates!D166)-(FIND("S Drive Path: ",Updates!D166)+14)))))</f>
        <v>#VALUE!</v>
      </c>
      <c r="AJ166" t="e">
        <f>("USR\"&amp;Updates!N166)</f>
        <v>#VALUE!</v>
      </c>
      <c r="AK166" t="e">
        <f>Updates!N166&amp;"$"</f>
        <v>#VALUE!</v>
      </c>
      <c r="AL166" s="11">
        <f t="shared" ca="1" si="47"/>
        <v>20</v>
      </c>
      <c r="AM166" s="6" t="str">
        <f ca="1">LOOKUP(AL166,AN2:AN21,AO2:AO21)</f>
        <v>DC4MDB10</v>
      </c>
    </row>
    <row r="167" spans="1:39" ht="12" customHeight="1">
      <c r="A167" s="13" t="e">
        <f>LOOKUP(99^99,--("0"&amp;MID(Updates!N167,MIN(SEARCH({0,1,2,3,4,5,6,7,8,9},Updates!N167&amp;"0123456789")),ROW($A$1:$A$10000))))</f>
        <v>#N/A</v>
      </c>
      <c r="B167" s="6" t="e">
        <f>TRIM(CLEAN(MID(Updates!D167,FIND("Network User Id: ",Updates!D167)+17,(FIND("E-MAIL ACCOUNTS",Updates!D167)-(FIND("Network User Id:",Updates!D167)+17)))))</f>
        <v>#VALUE!</v>
      </c>
      <c r="C167" s="6" t="e">
        <f>TRIM(CLEAN(MID(Updates!D167,FIND("Logon ID: ",Updates!D167)+10,(FIND("Password:",Updates!D167)-(FIND("Logon ID:",Updates!D167)+10)))))</f>
        <v>#VALUE!</v>
      </c>
      <c r="D167" t="e">
        <f>TRIM(CLEAN(MID(Updates!D167,FIND("Primary Address: ",Updates!D167)+17,(FIND("Secondary Address:",Updates!D167)-(FIND("Primary Address: ",Updates!D167)+17)))))</f>
        <v>#VALUE!</v>
      </c>
      <c r="E167" t="e">
        <f>TRIM(CLEAN(MID(Updates!D167,FIND("Secondary Address: ",Updates!D167)+19,(FIND("** PLEASE DO NOT REPLY TO THIS E-MAIL. ",Updates!D167)-(FIND("Secondary Address: ",Updates!D167)+19)))))</f>
        <v>#VALUE!</v>
      </c>
      <c r="F167" t="b">
        <f>IF(COUNT(SEARCH({"transpo.ottawa.on.ca","biblioottawalibrary.ca"},E167)),"@ottawa.ca")</f>
        <v>0</v>
      </c>
      <c r="G167" s="9" t="e">
        <f t="shared" si="32"/>
        <v>#VALUE!</v>
      </c>
      <c r="H167" t="e">
        <f>TRIM(CLEAN(MID(Updates!D167,FIND("E-mail Address: ",Updates!D167)+16,(FIND("The employee",Updates!D167)-(FIND("E-mail Address: ",Updates!D167)+16)))))</f>
        <v>#VALUE!</v>
      </c>
      <c r="I167" t="e">
        <f>TRIM(CLEAN(MID(Updates!D167,FIND("Account Password: ",Updates!D167)+18,(FIND("NETWORK ACCOUNTS",Updates!D167)-(FIND("Account Password:",Updates!D167)+18)))))</f>
        <v>#VALUE!</v>
      </c>
      <c r="J167" t="e">
        <f>TRIM(CLEAN(MID(Updates!D167,FIND("Password: ",Updates!D167)+10,(FIND("E-mail",Updates!D167)-(FIND("Password:",Updates!D167)+12)))))</f>
        <v>#VALUE!</v>
      </c>
      <c r="K167" t="e">
        <f>TRIM(CLEAN(MID(Updates!D167,FIND("Account to clone: ",Updates!D167)+18,(FIND("Position",Updates!D167)-(FIND("Account to clone: ",Updates!D167)+18)))))</f>
        <v>#VALUE!</v>
      </c>
      <c r="L167" t="e">
        <f>TRIM(CLEAN(MID(Updates!D167,FIND("Clone permissions of another account: ",Updates!D167)+38,(FIND("Email required:",Updates!D167)-(FIND("Clone permissions of another account: ",Updates!D167)+38)))))</f>
        <v>#VALUE!</v>
      </c>
      <c r="M167" t="e">
        <f t="shared" si="33"/>
        <v>#VALUE!</v>
      </c>
      <c r="N167" t="e">
        <f>TRIM(CLEAN(MID(Updates!D167,FIND("First Name: ",Updates!D167)+12,(FIND("Middle Name: ",Updates!D167)-(FIND("First Name: ",Updates!D167)+12)))))</f>
        <v>#VALUE!</v>
      </c>
      <c r="O167" t="e">
        <f>TRIM(CLEAN(MID(Updates!E167,FIND("Last Name: ",Updates!E167)+11,(FIND("Middle Initial:",Updates!E167)-(FIND("Last Name: ",Updates!E167)+11)))))</f>
        <v>#VALUE!</v>
      </c>
      <c r="P167" t="e">
        <f>TRIM(CLEAN(MID(Updates!D167,FIND("Middle Initial: ",Updates!D167)+16,(FIND("Department: ",Updates!D167)-(FIND("Middle Initial: ",Updates!D167)+16)))))</f>
        <v>#VALUE!</v>
      </c>
      <c r="Q167" t="e">
        <f t="shared" si="34"/>
        <v>#VALUE!</v>
      </c>
      <c r="R167" t="e">
        <f t="shared" si="35"/>
        <v>#VALUE!</v>
      </c>
      <c r="S167" t="e">
        <f t="shared" si="36"/>
        <v>#VALUE!</v>
      </c>
      <c r="T167" s="14" t="e">
        <f t="shared" si="37"/>
        <v>#VALUE!</v>
      </c>
      <c r="U167" t="e">
        <f t="shared" si="38"/>
        <v>#VALUE!</v>
      </c>
      <c r="V167" t="e">
        <f t="shared" si="39"/>
        <v>#VALUE!</v>
      </c>
      <c r="W167" s="8" t="e">
        <f>TRIM(CLEAN(MID(Updates!D167,FIND("Branch: ",Updates!D167)+8,(FIND("Division",Updates!D167)-(FIND("Branch: ",Updates!D167)+8)))))</f>
        <v>#VALUE!</v>
      </c>
      <c r="X167" s="8" t="e">
        <f>TRIM(CLEAN(MID(Updates!D167,FIND("Pooled Position: ",Updates!D167)+17,(FIND("Are the",Updates!D167)-(FIND("Pooled Position: ",Updates!D167)+17)))))</f>
        <v>#VALUE!</v>
      </c>
      <c r="Y167" t="e">
        <f>TRIM(CLEAN(MID(Updates!D167,FIND("Employee Name: ",Updates!D167)+15,(FIND("Job Title",Updates!D167)-(FIND("Employee Name: ",Updates!D167)+15)))))</f>
        <v>#VALUE!</v>
      </c>
      <c r="Z167" s="9" t="e">
        <f t="shared" si="40"/>
        <v>#VALUE!</v>
      </c>
      <c r="AA167" t="e">
        <f t="shared" si="41"/>
        <v>#VALUE!</v>
      </c>
      <c r="AB167" t="e">
        <f t="shared" si="42"/>
        <v>#VALUE!</v>
      </c>
      <c r="AC167" t="e">
        <f t="shared" si="43"/>
        <v>#VALUE!</v>
      </c>
      <c r="AD167" t="e">
        <f>TRIM(CLEAN(MID(Updates!D167,FIND("Account to clone: ",Updates!D167)+18,(FIND("Position",Updates!D167)-(FIND("Account to clone: ",Updates!D167)+18)))))</f>
        <v>#VALUE!</v>
      </c>
      <c r="AE167" t="str">
        <f t="shared" si="44"/>
        <v/>
      </c>
      <c r="AF167" t="str">
        <f t="shared" si="45"/>
        <v>No</v>
      </c>
      <c r="AG167" t="e">
        <f>TRIM(CLEAN(MID(Updates!D167,FIND("Home Share (H:\ drive) required: ",Updates!D167)+33,(FIND("Group Share (S:\ drive) required: ",Updates!D167)-(FIND("Home Share (H:\ drive) required: ",Updates!D167)+33)))))</f>
        <v>#VALUE!</v>
      </c>
      <c r="AH167" t="str">
        <f t="shared" si="46"/>
        <v>No</v>
      </c>
      <c r="AI167" t="e">
        <f>TRIM(CLEAN(MID(Updates!D167,FIND("S Drive Path: ",Updates!D167)+14,(FIND("Position",Updates!D167)-(FIND("S Drive Path: ",Updates!D167)+14)))))</f>
        <v>#VALUE!</v>
      </c>
      <c r="AJ167" t="e">
        <f>("USR\"&amp;Updates!N167)</f>
        <v>#VALUE!</v>
      </c>
      <c r="AK167" t="e">
        <f>Updates!N167&amp;"$"</f>
        <v>#VALUE!</v>
      </c>
      <c r="AL167" s="11">
        <f t="shared" ca="1" si="47"/>
        <v>3</v>
      </c>
      <c r="AM167" s="6" t="str">
        <f ca="1">LOOKUP(AL167,AN2:AN21,AO2:AO21)</f>
        <v>DC1MDB03</v>
      </c>
    </row>
    <row r="168" spans="1:39" ht="12" customHeight="1">
      <c r="A168" s="13" t="e">
        <f>LOOKUP(99^99,--("0"&amp;MID(Updates!N168,MIN(SEARCH({0,1,2,3,4,5,6,7,8,9},Updates!N168&amp;"0123456789")),ROW($A$1:$A$10000))))</f>
        <v>#N/A</v>
      </c>
      <c r="B168" s="6" t="e">
        <f>TRIM(CLEAN(MID(Updates!D168,FIND("Network User Id: ",Updates!D168)+17,(FIND("E-MAIL ACCOUNTS",Updates!D168)-(FIND("Network User Id:",Updates!D168)+17)))))</f>
        <v>#VALUE!</v>
      </c>
      <c r="C168" s="6" t="e">
        <f>TRIM(CLEAN(MID(Updates!D168,FIND("Logon ID: ",Updates!D168)+10,(FIND("Password:",Updates!D168)-(FIND("Logon ID:",Updates!D168)+10)))))</f>
        <v>#VALUE!</v>
      </c>
      <c r="D168" t="e">
        <f>TRIM(CLEAN(MID(Updates!D168,FIND("Primary Address: ",Updates!D168)+17,(FIND("Secondary Address:",Updates!D168)-(FIND("Primary Address: ",Updates!D168)+17)))))</f>
        <v>#VALUE!</v>
      </c>
      <c r="E168" t="e">
        <f>TRIM(CLEAN(MID(Updates!D168,FIND("Secondary Address: ",Updates!D168)+19,(FIND("** PLEASE DO NOT REPLY TO THIS E-MAIL. ",Updates!D168)-(FIND("Secondary Address: ",Updates!D168)+19)))))</f>
        <v>#VALUE!</v>
      </c>
      <c r="F168" t="b">
        <f>IF(COUNT(SEARCH({"transpo.ottawa.on.ca","biblioottawalibrary.ca"},E168)),"@ottawa.ca")</f>
        <v>0</v>
      </c>
      <c r="G168" s="9" t="e">
        <f t="shared" si="32"/>
        <v>#VALUE!</v>
      </c>
      <c r="H168" t="e">
        <f>TRIM(CLEAN(MID(Updates!D168,FIND("E-mail Address: ",Updates!D168)+16,(FIND("The employee",Updates!D168)-(FIND("E-mail Address: ",Updates!D168)+16)))))</f>
        <v>#VALUE!</v>
      </c>
      <c r="I168" t="e">
        <f>TRIM(CLEAN(MID(Updates!D168,FIND("Account Password: ",Updates!D168)+18,(FIND("NETWORK ACCOUNTS",Updates!D168)-(FIND("Account Password:",Updates!D168)+18)))))</f>
        <v>#VALUE!</v>
      </c>
      <c r="J168" t="e">
        <f>TRIM(CLEAN(MID(Updates!D168,FIND("Password: ",Updates!D168)+10,(FIND("E-mail",Updates!D168)-(FIND("Password:",Updates!D168)+12)))))</f>
        <v>#VALUE!</v>
      </c>
      <c r="K168" t="e">
        <f>TRIM(CLEAN(MID(Updates!D168,FIND("Account to clone: ",Updates!D168)+18,(FIND("Position",Updates!D168)-(FIND("Account to clone: ",Updates!D168)+18)))))</f>
        <v>#VALUE!</v>
      </c>
      <c r="L168" t="e">
        <f>TRIM(CLEAN(MID(Updates!D168,FIND("Clone permissions of another account: ",Updates!D168)+38,(FIND("Email required:",Updates!D168)-(FIND("Clone permissions of another account: ",Updates!D168)+38)))))</f>
        <v>#VALUE!</v>
      </c>
      <c r="M168" t="e">
        <f t="shared" si="33"/>
        <v>#VALUE!</v>
      </c>
      <c r="N168" t="e">
        <f>TRIM(CLEAN(MID(Updates!D168,FIND("First Name: ",Updates!D168)+12,(FIND("Middle Name: ",Updates!D168)-(FIND("First Name: ",Updates!D168)+12)))))</f>
        <v>#VALUE!</v>
      </c>
      <c r="O168" t="e">
        <f>TRIM(CLEAN(MID(Updates!E168,FIND("Last Name: ",Updates!E168)+11,(FIND("Middle Initial:",Updates!E168)-(FIND("Last Name: ",Updates!E168)+11)))))</f>
        <v>#VALUE!</v>
      </c>
      <c r="P168" t="e">
        <f>TRIM(CLEAN(MID(Updates!D168,FIND("Middle Initial: ",Updates!D168)+16,(FIND("Department: ",Updates!D168)-(FIND("Middle Initial: ",Updates!D168)+16)))))</f>
        <v>#VALUE!</v>
      </c>
      <c r="Q168" t="e">
        <f t="shared" si="34"/>
        <v>#VALUE!</v>
      </c>
      <c r="R168" t="e">
        <f t="shared" si="35"/>
        <v>#VALUE!</v>
      </c>
      <c r="S168" t="e">
        <f t="shared" si="36"/>
        <v>#VALUE!</v>
      </c>
      <c r="T168" s="14" t="e">
        <f t="shared" si="37"/>
        <v>#VALUE!</v>
      </c>
      <c r="U168" t="e">
        <f t="shared" si="38"/>
        <v>#VALUE!</v>
      </c>
      <c r="V168" t="e">
        <f t="shared" si="39"/>
        <v>#VALUE!</v>
      </c>
      <c r="W168" s="8" t="e">
        <f>TRIM(CLEAN(MID(Updates!D168,FIND("Branch: ",Updates!D168)+8,(FIND("Division",Updates!D168)-(FIND("Branch: ",Updates!D168)+8)))))</f>
        <v>#VALUE!</v>
      </c>
      <c r="X168" s="8" t="e">
        <f>TRIM(CLEAN(MID(Updates!D168,FIND("Pooled Position: ",Updates!D168)+17,(FIND("Are the",Updates!D168)-(FIND("Pooled Position: ",Updates!D168)+17)))))</f>
        <v>#VALUE!</v>
      </c>
      <c r="Y168" t="e">
        <f>TRIM(CLEAN(MID(Updates!D168,FIND("Employee Name: ",Updates!D168)+15,(FIND("Job Title",Updates!D168)-(FIND("Employee Name: ",Updates!D168)+15)))))</f>
        <v>#VALUE!</v>
      </c>
      <c r="Z168" s="9" t="e">
        <f t="shared" si="40"/>
        <v>#VALUE!</v>
      </c>
      <c r="AA168" t="e">
        <f t="shared" si="41"/>
        <v>#VALUE!</v>
      </c>
      <c r="AB168" t="e">
        <f t="shared" si="42"/>
        <v>#VALUE!</v>
      </c>
      <c r="AC168" t="e">
        <f t="shared" si="43"/>
        <v>#VALUE!</v>
      </c>
      <c r="AD168" t="e">
        <f>TRIM(CLEAN(MID(Updates!D168,FIND("Account to clone: ",Updates!D168)+18,(FIND("Position",Updates!D168)-(FIND("Account to clone: ",Updates!D168)+18)))))</f>
        <v>#VALUE!</v>
      </c>
      <c r="AE168" t="str">
        <f t="shared" si="44"/>
        <v/>
      </c>
      <c r="AF168" t="str">
        <f t="shared" si="45"/>
        <v>No</v>
      </c>
      <c r="AG168" t="e">
        <f>TRIM(CLEAN(MID(Updates!D168,FIND("Home Share (H:\ drive) required: ",Updates!D168)+33,(FIND("Group Share (S:\ drive) required: ",Updates!D168)-(FIND("Home Share (H:\ drive) required: ",Updates!D168)+33)))))</f>
        <v>#VALUE!</v>
      </c>
      <c r="AH168" t="str">
        <f t="shared" si="46"/>
        <v>No</v>
      </c>
      <c r="AI168" t="e">
        <f>TRIM(CLEAN(MID(Updates!D168,FIND("S Drive Path: ",Updates!D168)+14,(FIND("Position",Updates!D168)-(FIND("S Drive Path: ",Updates!D168)+14)))))</f>
        <v>#VALUE!</v>
      </c>
      <c r="AJ168" t="e">
        <f>("USR\"&amp;Updates!N168)</f>
        <v>#VALUE!</v>
      </c>
      <c r="AK168" t="e">
        <f>Updates!N168&amp;"$"</f>
        <v>#VALUE!</v>
      </c>
      <c r="AL168" s="11">
        <f t="shared" ca="1" si="47"/>
        <v>16</v>
      </c>
      <c r="AM168" s="6" t="str">
        <f ca="1">LOOKUP(AL168,AN2:AN21,AO2:AO21)</f>
        <v>DC4MDB06</v>
      </c>
    </row>
    <row r="169" spans="1:39" ht="12" customHeight="1">
      <c r="A169" s="13" t="e">
        <f>LOOKUP(99^99,--("0"&amp;MID(Updates!N169,MIN(SEARCH({0,1,2,3,4,5,6,7,8,9},Updates!N169&amp;"0123456789")),ROW($A$1:$A$10000))))</f>
        <v>#N/A</v>
      </c>
      <c r="B169" s="6" t="e">
        <f>TRIM(CLEAN(MID(Updates!D169,FIND("Network User Id: ",Updates!D169)+17,(FIND("E-MAIL ACCOUNTS",Updates!D169)-(FIND("Network User Id:",Updates!D169)+17)))))</f>
        <v>#VALUE!</v>
      </c>
      <c r="C169" s="6" t="e">
        <f>TRIM(CLEAN(MID(Updates!D169,FIND("Logon ID: ",Updates!D169)+10,(FIND("Password:",Updates!D169)-(FIND("Logon ID:",Updates!D169)+10)))))</f>
        <v>#VALUE!</v>
      </c>
      <c r="D169" t="e">
        <f>TRIM(CLEAN(MID(Updates!D169,FIND("Primary Address: ",Updates!D169)+17,(FIND("Secondary Address:",Updates!D169)-(FIND("Primary Address: ",Updates!D169)+17)))))</f>
        <v>#VALUE!</v>
      </c>
      <c r="E169" t="e">
        <f>TRIM(CLEAN(MID(Updates!D169,FIND("Secondary Address: ",Updates!D169)+19,(FIND("** PLEASE DO NOT REPLY TO THIS E-MAIL. ",Updates!D169)-(FIND("Secondary Address: ",Updates!D169)+19)))))</f>
        <v>#VALUE!</v>
      </c>
      <c r="F169" t="b">
        <f>IF(COUNT(SEARCH({"transpo.ottawa.on.ca","biblioottawalibrary.ca"},E169)),"@ottawa.ca")</f>
        <v>0</v>
      </c>
      <c r="G169" s="9" t="e">
        <f t="shared" si="32"/>
        <v>#VALUE!</v>
      </c>
      <c r="H169" t="e">
        <f>TRIM(CLEAN(MID(Updates!D169,FIND("E-mail Address: ",Updates!D169)+16,(FIND("The employee",Updates!D169)-(FIND("E-mail Address: ",Updates!D169)+16)))))</f>
        <v>#VALUE!</v>
      </c>
      <c r="I169" t="e">
        <f>TRIM(CLEAN(MID(Updates!D169,FIND("Account Password: ",Updates!D169)+18,(FIND("NETWORK ACCOUNTS",Updates!D169)-(FIND("Account Password:",Updates!D169)+18)))))</f>
        <v>#VALUE!</v>
      </c>
      <c r="J169" t="e">
        <f>TRIM(CLEAN(MID(Updates!D169,FIND("Password: ",Updates!D169)+10,(FIND("E-mail",Updates!D169)-(FIND("Password:",Updates!D169)+12)))))</f>
        <v>#VALUE!</v>
      </c>
      <c r="K169" t="e">
        <f>TRIM(CLEAN(MID(Updates!D169,FIND("Account to clone: ",Updates!D169)+18,(FIND("Position",Updates!D169)-(FIND("Account to clone: ",Updates!D169)+18)))))</f>
        <v>#VALUE!</v>
      </c>
      <c r="L169" t="e">
        <f>TRIM(CLEAN(MID(Updates!D169,FIND("Clone permissions of another account: ",Updates!D169)+38,(FIND("Email required:",Updates!D169)-(FIND("Clone permissions of another account: ",Updates!D169)+38)))))</f>
        <v>#VALUE!</v>
      </c>
      <c r="M169" t="e">
        <f t="shared" si="33"/>
        <v>#VALUE!</v>
      </c>
      <c r="N169" t="e">
        <f>TRIM(CLEAN(MID(Updates!D169,FIND("First Name: ",Updates!D169)+12,(FIND("Middle Name: ",Updates!D169)-(FIND("First Name: ",Updates!D169)+12)))))</f>
        <v>#VALUE!</v>
      </c>
      <c r="O169" t="e">
        <f>TRIM(CLEAN(MID(Updates!E169,FIND("Last Name: ",Updates!E169)+11,(FIND("Middle Initial:",Updates!E169)-(FIND("Last Name: ",Updates!E169)+11)))))</f>
        <v>#VALUE!</v>
      </c>
      <c r="P169" t="e">
        <f>TRIM(CLEAN(MID(Updates!D169,FIND("Middle Initial: ",Updates!D169)+16,(FIND("Department: ",Updates!D169)-(FIND("Middle Initial: ",Updates!D169)+16)))))</f>
        <v>#VALUE!</v>
      </c>
      <c r="Q169" t="e">
        <f t="shared" si="34"/>
        <v>#VALUE!</v>
      </c>
      <c r="R169" t="e">
        <f t="shared" si="35"/>
        <v>#VALUE!</v>
      </c>
      <c r="S169" t="e">
        <f t="shared" si="36"/>
        <v>#VALUE!</v>
      </c>
      <c r="T169" s="14" t="e">
        <f t="shared" si="37"/>
        <v>#VALUE!</v>
      </c>
      <c r="U169" t="e">
        <f t="shared" si="38"/>
        <v>#VALUE!</v>
      </c>
      <c r="V169" t="e">
        <f t="shared" si="39"/>
        <v>#VALUE!</v>
      </c>
      <c r="W169" s="8" t="e">
        <f>TRIM(CLEAN(MID(Updates!D169,FIND("Branch: ",Updates!D169)+8,(FIND("Division",Updates!D169)-(FIND("Branch: ",Updates!D169)+8)))))</f>
        <v>#VALUE!</v>
      </c>
      <c r="X169" s="8" t="e">
        <f>TRIM(CLEAN(MID(Updates!D169,FIND("Pooled Position: ",Updates!D169)+17,(FIND("Are the",Updates!D169)-(FIND("Pooled Position: ",Updates!D169)+17)))))</f>
        <v>#VALUE!</v>
      </c>
      <c r="Y169" t="e">
        <f>TRIM(CLEAN(MID(Updates!D169,FIND("Employee Name: ",Updates!D169)+15,(FIND("Job Title",Updates!D169)-(FIND("Employee Name: ",Updates!D169)+15)))))</f>
        <v>#VALUE!</v>
      </c>
      <c r="Z169" s="9" t="e">
        <f t="shared" si="40"/>
        <v>#VALUE!</v>
      </c>
      <c r="AA169" t="e">
        <f t="shared" si="41"/>
        <v>#VALUE!</v>
      </c>
      <c r="AB169" t="e">
        <f t="shared" si="42"/>
        <v>#VALUE!</v>
      </c>
      <c r="AC169" t="e">
        <f t="shared" si="43"/>
        <v>#VALUE!</v>
      </c>
      <c r="AD169" t="e">
        <f>TRIM(CLEAN(MID(Updates!D169,FIND("Account to clone: ",Updates!D169)+18,(FIND("Position",Updates!D169)-(FIND("Account to clone: ",Updates!D169)+18)))))</f>
        <v>#VALUE!</v>
      </c>
      <c r="AE169" t="str">
        <f t="shared" si="44"/>
        <v/>
      </c>
      <c r="AF169" t="str">
        <f t="shared" si="45"/>
        <v>No</v>
      </c>
      <c r="AG169" t="e">
        <f>TRIM(CLEAN(MID(Updates!D169,FIND("Home Share (H:\ drive) required: ",Updates!D169)+33,(FIND("Group Share (S:\ drive) required: ",Updates!D169)-(FIND("Home Share (H:\ drive) required: ",Updates!D169)+33)))))</f>
        <v>#VALUE!</v>
      </c>
      <c r="AH169" t="str">
        <f t="shared" si="46"/>
        <v>No</v>
      </c>
      <c r="AI169" t="e">
        <f>TRIM(CLEAN(MID(Updates!D169,FIND("S Drive Path: ",Updates!D169)+14,(FIND("Position",Updates!D169)-(FIND("S Drive Path: ",Updates!D169)+14)))))</f>
        <v>#VALUE!</v>
      </c>
      <c r="AJ169" t="e">
        <f>("USR\"&amp;Updates!N169)</f>
        <v>#VALUE!</v>
      </c>
      <c r="AK169" t="e">
        <f>Updates!N169&amp;"$"</f>
        <v>#VALUE!</v>
      </c>
      <c r="AL169" s="11">
        <f t="shared" ca="1" si="47"/>
        <v>9</v>
      </c>
      <c r="AM169" s="6" t="str">
        <f ca="1">LOOKUP(AL169,AN2:AN21,AO2:AO21)</f>
        <v>DC1MDB09</v>
      </c>
    </row>
    <row r="170" spans="1:39" ht="12" customHeight="1">
      <c r="A170" s="13" t="e">
        <f>LOOKUP(99^99,--("0"&amp;MID(Updates!N170,MIN(SEARCH({0,1,2,3,4,5,6,7,8,9},Updates!N170&amp;"0123456789")),ROW($A$1:$A$10000))))</f>
        <v>#N/A</v>
      </c>
      <c r="B170" s="6" t="e">
        <f>TRIM(CLEAN(MID(Updates!D170,FIND("Network User Id: ",Updates!D170)+17,(FIND("E-MAIL ACCOUNTS",Updates!D170)-(FIND("Network User Id:",Updates!D170)+17)))))</f>
        <v>#VALUE!</v>
      </c>
      <c r="C170" s="6" t="e">
        <f>TRIM(CLEAN(MID(Updates!D170,FIND("Logon ID: ",Updates!D170)+10,(FIND("Password:",Updates!D170)-(FIND("Logon ID:",Updates!D170)+10)))))</f>
        <v>#VALUE!</v>
      </c>
      <c r="D170" t="e">
        <f>TRIM(CLEAN(MID(Updates!D170,FIND("Primary Address: ",Updates!D170)+17,(FIND("Secondary Address:",Updates!D170)-(FIND("Primary Address: ",Updates!D170)+17)))))</f>
        <v>#VALUE!</v>
      </c>
      <c r="E170" t="e">
        <f>TRIM(CLEAN(MID(Updates!D170,FIND("Secondary Address: ",Updates!D170)+19,(FIND("** PLEASE DO NOT REPLY TO THIS E-MAIL. ",Updates!D170)-(FIND("Secondary Address: ",Updates!D170)+19)))))</f>
        <v>#VALUE!</v>
      </c>
      <c r="F170" t="b">
        <f>IF(COUNT(SEARCH({"transpo.ottawa.on.ca","biblioottawalibrary.ca"},E170)),"@ottawa.ca")</f>
        <v>0</v>
      </c>
      <c r="G170" s="9" t="e">
        <f t="shared" si="32"/>
        <v>#VALUE!</v>
      </c>
      <c r="H170" t="e">
        <f>TRIM(CLEAN(MID(Updates!D170,FIND("E-mail Address: ",Updates!D170)+16,(FIND("The employee",Updates!D170)-(FIND("E-mail Address: ",Updates!D170)+16)))))</f>
        <v>#VALUE!</v>
      </c>
      <c r="I170" t="e">
        <f>TRIM(CLEAN(MID(Updates!D170,FIND("Account Password: ",Updates!D170)+18,(FIND("NETWORK ACCOUNTS",Updates!D170)-(FIND("Account Password:",Updates!D170)+18)))))</f>
        <v>#VALUE!</v>
      </c>
      <c r="J170" t="e">
        <f>TRIM(CLEAN(MID(Updates!D170,FIND("Password: ",Updates!D170)+10,(FIND("E-mail",Updates!D170)-(FIND("Password:",Updates!D170)+12)))))</f>
        <v>#VALUE!</v>
      </c>
      <c r="K170" t="e">
        <f>TRIM(CLEAN(MID(Updates!D170,FIND("Account to clone: ",Updates!D170)+18,(FIND("Position",Updates!D170)-(FIND("Account to clone: ",Updates!D170)+18)))))</f>
        <v>#VALUE!</v>
      </c>
      <c r="L170" t="e">
        <f>TRIM(CLEAN(MID(Updates!D170,FIND("Clone permissions of another account: ",Updates!D170)+38,(FIND("Email required:",Updates!D170)-(FIND("Clone permissions of another account: ",Updates!D170)+38)))))</f>
        <v>#VALUE!</v>
      </c>
      <c r="M170" t="e">
        <f t="shared" si="33"/>
        <v>#VALUE!</v>
      </c>
      <c r="N170" t="e">
        <f>TRIM(CLEAN(MID(Updates!D170,FIND("First Name: ",Updates!D170)+12,(FIND("Middle Name: ",Updates!D170)-(FIND("First Name: ",Updates!D170)+12)))))</f>
        <v>#VALUE!</v>
      </c>
      <c r="O170" t="e">
        <f>TRIM(CLEAN(MID(Updates!E170,FIND("Last Name: ",Updates!E170)+11,(FIND("Middle Initial:",Updates!E170)-(FIND("Last Name: ",Updates!E170)+11)))))</f>
        <v>#VALUE!</v>
      </c>
      <c r="P170" t="e">
        <f>TRIM(CLEAN(MID(Updates!D170,FIND("Middle Initial: ",Updates!D170)+16,(FIND("Department: ",Updates!D170)-(FIND("Middle Initial: ",Updates!D170)+16)))))</f>
        <v>#VALUE!</v>
      </c>
      <c r="Q170" t="e">
        <f t="shared" si="34"/>
        <v>#VALUE!</v>
      </c>
      <c r="R170" t="e">
        <f t="shared" si="35"/>
        <v>#VALUE!</v>
      </c>
      <c r="S170" t="e">
        <f t="shared" si="36"/>
        <v>#VALUE!</v>
      </c>
      <c r="T170" s="14" t="e">
        <f t="shared" si="37"/>
        <v>#VALUE!</v>
      </c>
      <c r="U170" t="e">
        <f t="shared" si="38"/>
        <v>#VALUE!</v>
      </c>
      <c r="V170" t="e">
        <f t="shared" si="39"/>
        <v>#VALUE!</v>
      </c>
      <c r="W170" s="8" t="e">
        <f>TRIM(CLEAN(MID(Updates!D170,FIND("Branch: ",Updates!D170)+8,(FIND("Division",Updates!D170)-(FIND("Branch: ",Updates!D170)+8)))))</f>
        <v>#VALUE!</v>
      </c>
      <c r="X170" s="8" t="e">
        <f>TRIM(CLEAN(MID(Updates!D170,FIND("Pooled Position: ",Updates!D170)+17,(FIND("Are the",Updates!D170)-(FIND("Pooled Position: ",Updates!D170)+17)))))</f>
        <v>#VALUE!</v>
      </c>
      <c r="Y170" t="e">
        <f>TRIM(CLEAN(MID(Updates!D170,FIND("Employee Name: ",Updates!D170)+15,(FIND("Job Title",Updates!D170)-(FIND("Employee Name: ",Updates!D170)+15)))))</f>
        <v>#VALUE!</v>
      </c>
      <c r="Z170" s="9" t="e">
        <f t="shared" si="40"/>
        <v>#VALUE!</v>
      </c>
      <c r="AA170" t="e">
        <f t="shared" si="41"/>
        <v>#VALUE!</v>
      </c>
      <c r="AB170" t="e">
        <f t="shared" si="42"/>
        <v>#VALUE!</v>
      </c>
      <c r="AC170" t="e">
        <f t="shared" si="43"/>
        <v>#VALUE!</v>
      </c>
      <c r="AD170" t="e">
        <f>TRIM(CLEAN(MID(Updates!D170,FIND("Account to clone: ",Updates!D170)+18,(FIND("Position",Updates!D170)-(FIND("Account to clone: ",Updates!D170)+18)))))</f>
        <v>#VALUE!</v>
      </c>
      <c r="AE170" t="str">
        <f t="shared" si="44"/>
        <v/>
      </c>
      <c r="AF170" t="str">
        <f t="shared" si="45"/>
        <v>No</v>
      </c>
      <c r="AG170" t="e">
        <f>TRIM(CLEAN(MID(Updates!D170,FIND("Home Share (H:\ drive) required: ",Updates!D170)+33,(FIND("Group Share (S:\ drive) required: ",Updates!D170)-(FIND("Home Share (H:\ drive) required: ",Updates!D170)+33)))))</f>
        <v>#VALUE!</v>
      </c>
      <c r="AH170" t="str">
        <f t="shared" si="46"/>
        <v>No</v>
      </c>
      <c r="AI170" t="e">
        <f>TRIM(CLEAN(MID(Updates!D170,FIND("S Drive Path: ",Updates!D170)+14,(FIND("Position",Updates!D170)-(FIND("S Drive Path: ",Updates!D170)+14)))))</f>
        <v>#VALUE!</v>
      </c>
      <c r="AJ170" t="e">
        <f>("USR\"&amp;Updates!N170)</f>
        <v>#VALUE!</v>
      </c>
      <c r="AK170" t="e">
        <f>Updates!N170&amp;"$"</f>
        <v>#VALUE!</v>
      </c>
      <c r="AL170" s="11">
        <f t="shared" ca="1" si="47"/>
        <v>8</v>
      </c>
      <c r="AM170" s="6" t="str">
        <f ca="1">LOOKUP(AL170,AN2:AN21,AO2:AO21)</f>
        <v>DC1MDB08</v>
      </c>
    </row>
    <row r="171" spans="1:39" ht="12" customHeight="1">
      <c r="A171" s="13" t="e">
        <f>LOOKUP(99^99,--("0"&amp;MID(Updates!N171,MIN(SEARCH({0,1,2,3,4,5,6,7,8,9},Updates!N171&amp;"0123456789")),ROW($A$1:$A$10000))))</f>
        <v>#N/A</v>
      </c>
      <c r="B171" s="6" t="e">
        <f>TRIM(CLEAN(MID(Updates!D171,FIND("Network User Id: ",Updates!D171)+17,(FIND("E-MAIL ACCOUNTS",Updates!D171)-(FIND("Network User Id:",Updates!D171)+17)))))</f>
        <v>#VALUE!</v>
      </c>
      <c r="C171" s="6" t="e">
        <f>TRIM(CLEAN(MID(Updates!D171,FIND("Logon ID: ",Updates!D171)+10,(FIND("Password:",Updates!D171)-(FIND("Logon ID:",Updates!D171)+10)))))</f>
        <v>#VALUE!</v>
      </c>
      <c r="D171" t="e">
        <f>TRIM(CLEAN(MID(Updates!D171,FIND("Primary Address: ",Updates!D171)+17,(FIND("Secondary Address:",Updates!D171)-(FIND("Primary Address: ",Updates!D171)+17)))))</f>
        <v>#VALUE!</v>
      </c>
      <c r="E171" t="e">
        <f>TRIM(CLEAN(MID(Updates!D171,FIND("Secondary Address: ",Updates!D171)+19,(FIND("** PLEASE DO NOT REPLY TO THIS E-MAIL. ",Updates!D171)-(FIND("Secondary Address: ",Updates!D171)+19)))))</f>
        <v>#VALUE!</v>
      </c>
      <c r="F171" t="b">
        <f>IF(COUNT(SEARCH({"transpo.ottawa.on.ca","biblioottawalibrary.ca"},E171)),"@ottawa.ca")</f>
        <v>0</v>
      </c>
      <c r="G171" s="9" t="e">
        <f t="shared" si="32"/>
        <v>#VALUE!</v>
      </c>
      <c r="H171" t="e">
        <f>TRIM(CLEAN(MID(Updates!D171,FIND("E-mail Address: ",Updates!D171)+16,(FIND("The employee",Updates!D171)-(FIND("E-mail Address: ",Updates!D171)+16)))))</f>
        <v>#VALUE!</v>
      </c>
      <c r="I171" t="e">
        <f>TRIM(CLEAN(MID(Updates!D171,FIND("Account Password: ",Updates!D171)+18,(FIND("NETWORK ACCOUNTS",Updates!D171)-(FIND("Account Password:",Updates!D171)+18)))))</f>
        <v>#VALUE!</v>
      </c>
      <c r="J171" t="e">
        <f>TRIM(CLEAN(MID(Updates!D171,FIND("Password: ",Updates!D171)+10,(FIND("E-mail",Updates!D171)-(FIND("Password:",Updates!D171)+12)))))</f>
        <v>#VALUE!</v>
      </c>
      <c r="K171" t="e">
        <f>TRIM(CLEAN(MID(Updates!D171,FIND("Account to clone: ",Updates!D171)+18,(FIND("Position",Updates!D171)-(FIND("Account to clone: ",Updates!D171)+18)))))</f>
        <v>#VALUE!</v>
      </c>
      <c r="L171" t="e">
        <f>TRIM(CLEAN(MID(Updates!D171,FIND("Clone permissions of another account: ",Updates!D171)+38,(FIND("Email required:",Updates!D171)-(FIND("Clone permissions of another account: ",Updates!D171)+38)))))</f>
        <v>#VALUE!</v>
      </c>
      <c r="M171" t="e">
        <f t="shared" si="33"/>
        <v>#VALUE!</v>
      </c>
      <c r="N171" t="e">
        <f>TRIM(CLEAN(MID(Updates!D171,FIND("First Name: ",Updates!D171)+12,(FIND("Middle Name: ",Updates!D171)-(FIND("First Name: ",Updates!D171)+12)))))</f>
        <v>#VALUE!</v>
      </c>
      <c r="O171" t="e">
        <f>TRIM(CLEAN(MID(Updates!E171,FIND("Last Name: ",Updates!E171)+11,(FIND("Middle Initial:",Updates!E171)-(FIND("Last Name: ",Updates!E171)+11)))))</f>
        <v>#VALUE!</v>
      </c>
      <c r="P171" t="e">
        <f>TRIM(CLEAN(MID(Updates!D171,FIND("Middle Initial: ",Updates!D171)+16,(FIND("Department: ",Updates!D171)-(FIND("Middle Initial: ",Updates!D171)+16)))))</f>
        <v>#VALUE!</v>
      </c>
      <c r="Q171" t="e">
        <f t="shared" si="34"/>
        <v>#VALUE!</v>
      </c>
      <c r="R171" t="e">
        <f t="shared" si="35"/>
        <v>#VALUE!</v>
      </c>
      <c r="S171" t="e">
        <f t="shared" si="36"/>
        <v>#VALUE!</v>
      </c>
      <c r="T171" s="14" t="e">
        <f t="shared" si="37"/>
        <v>#VALUE!</v>
      </c>
      <c r="U171" t="e">
        <f t="shared" si="38"/>
        <v>#VALUE!</v>
      </c>
      <c r="V171" t="e">
        <f t="shared" si="39"/>
        <v>#VALUE!</v>
      </c>
      <c r="W171" s="8" t="e">
        <f>TRIM(CLEAN(MID(Updates!D171,FIND("Branch: ",Updates!D171)+8,(FIND("Division",Updates!D171)-(FIND("Branch: ",Updates!D171)+8)))))</f>
        <v>#VALUE!</v>
      </c>
      <c r="X171" s="8" t="e">
        <f>TRIM(CLEAN(MID(Updates!D171,FIND("Pooled Position: ",Updates!D171)+17,(FIND("Are the",Updates!D171)-(FIND("Pooled Position: ",Updates!D171)+17)))))</f>
        <v>#VALUE!</v>
      </c>
      <c r="Y171" t="e">
        <f>TRIM(CLEAN(MID(Updates!D171,FIND("Employee Name: ",Updates!D171)+15,(FIND("Job Title",Updates!D171)-(FIND("Employee Name: ",Updates!D171)+15)))))</f>
        <v>#VALUE!</v>
      </c>
      <c r="Z171" s="9" t="e">
        <f t="shared" si="40"/>
        <v>#VALUE!</v>
      </c>
      <c r="AA171" t="e">
        <f t="shared" si="41"/>
        <v>#VALUE!</v>
      </c>
      <c r="AB171" t="e">
        <f t="shared" si="42"/>
        <v>#VALUE!</v>
      </c>
      <c r="AC171" t="e">
        <f t="shared" si="43"/>
        <v>#VALUE!</v>
      </c>
      <c r="AD171" t="e">
        <f>TRIM(CLEAN(MID(Updates!D171,FIND("Account to clone: ",Updates!D171)+18,(FIND("Position",Updates!D171)-(FIND("Account to clone: ",Updates!D171)+18)))))</f>
        <v>#VALUE!</v>
      </c>
      <c r="AE171" t="str">
        <f t="shared" si="44"/>
        <v/>
      </c>
      <c r="AF171" t="str">
        <f t="shared" si="45"/>
        <v>No</v>
      </c>
      <c r="AG171" t="e">
        <f>TRIM(CLEAN(MID(Updates!D171,FIND("Home Share (H:\ drive) required: ",Updates!D171)+33,(FIND("Group Share (S:\ drive) required: ",Updates!D171)-(FIND("Home Share (H:\ drive) required: ",Updates!D171)+33)))))</f>
        <v>#VALUE!</v>
      </c>
      <c r="AH171" t="str">
        <f t="shared" si="46"/>
        <v>No</v>
      </c>
      <c r="AI171" t="e">
        <f>TRIM(CLEAN(MID(Updates!D171,FIND("S Drive Path: ",Updates!D171)+14,(FIND("Position",Updates!D171)-(FIND("S Drive Path: ",Updates!D171)+14)))))</f>
        <v>#VALUE!</v>
      </c>
      <c r="AJ171" t="e">
        <f>("USR\"&amp;Updates!N171)</f>
        <v>#VALUE!</v>
      </c>
      <c r="AK171" t="e">
        <f>Updates!N171&amp;"$"</f>
        <v>#VALUE!</v>
      </c>
      <c r="AL171" s="11">
        <f t="shared" ca="1" si="47"/>
        <v>6</v>
      </c>
      <c r="AM171" s="6" t="str">
        <f ca="1">LOOKUP(AL171,AN2:AN21,AO2:AO21)</f>
        <v>DC1MDB06</v>
      </c>
    </row>
    <row r="172" spans="1:39" ht="12" customHeight="1">
      <c r="A172" s="13" t="e">
        <f>LOOKUP(99^99,--("0"&amp;MID(Updates!N172,MIN(SEARCH({0,1,2,3,4,5,6,7,8,9},Updates!N172&amp;"0123456789")),ROW($A$1:$A$10000))))</f>
        <v>#N/A</v>
      </c>
      <c r="B172" s="6" t="e">
        <f>TRIM(CLEAN(MID(Updates!D172,FIND("Network User Id: ",Updates!D172)+17,(FIND("E-MAIL ACCOUNTS",Updates!D172)-(FIND("Network User Id:",Updates!D172)+17)))))</f>
        <v>#VALUE!</v>
      </c>
      <c r="C172" s="6" t="e">
        <f>TRIM(CLEAN(MID(Updates!D172,FIND("Logon ID: ",Updates!D172)+10,(FIND("Password:",Updates!D172)-(FIND("Logon ID:",Updates!D172)+10)))))</f>
        <v>#VALUE!</v>
      </c>
      <c r="D172" t="e">
        <f>TRIM(CLEAN(MID(Updates!D172,FIND("Primary Address: ",Updates!D172)+17,(FIND("Secondary Address:",Updates!D172)-(FIND("Primary Address: ",Updates!D172)+17)))))</f>
        <v>#VALUE!</v>
      </c>
      <c r="E172" t="e">
        <f>TRIM(CLEAN(MID(Updates!D172,FIND("Secondary Address: ",Updates!D172)+19,(FIND("** PLEASE DO NOT REPLY TO THIS E-MAIL. ",Updates!D172)-(FIND("Secondary Address: ",Updates!D172)+19)))))</f>
        <v>#VALUE!</v>
      </c>
      <c r="F172" t="b">
        <f>IF(COUNT(SEARCH({"transpo.ottawa.on.ca","biblioottawalibrary.ca"},E172)),"@ottawa.ca")</f>
        <v>0</v>
      </c>
      <c r="G172" s="9" t="e">
        <f t="shared" si="32"/>
        <v>#VALUE!</v>
      </c>
      <c r="H172" t="e">
        <f>TRIM(CLEAN(MID(Updates!D172,FIND("E-mail Address: ",Updates!D172)+16,(FIND("The employee",Updates!D172)-(FIND("E-mail Address: ",Updates!D172)+16)))))</f>
        <v>#VALUE!</v>
      </c>
      <c r="I172" t="e">
        <f>TRIM(CLEAN(MID(Updates!D172,FIND("Account Password: ",Updates!D172)+18,(FIND("NETWORK ACCOUNTS",Updates!D172)-(FIND("Account Password:",Updates!D172)+18)))))</f>
        <v>#VALUE!</v>
      </c>
      <c r="J172" t="e">
        <f>TRIM(CLEAN(MID(Updates!D172,FIND("Password: ",Updates!D172)+10,(FIND("E-mail",Updates!D172)-(FIND("Password:",Updates!D172)+12)))))</f>
        <v>#VALUE!</v>
      </c>
      <c r="K172" t="e">
        <f>TRIM(CLEAN(MID(Updates!D172,FIND("Account to clone: ",Updates!D172)+18,(FIND("Position",Updates!D172)-(FIND("Account to clone: ",Updates!D172)+18)))))</f>
        <v>#VALUE!</v>
      </c>
      <c r="L172" t="e">
        <f>TRIM(CLEAN(MID(Updates!D172,FIND("Clone permissions of another account: ",Updates!D172)+38,(FIND("Email required:",Updates!D172)-(FIND("Clone permissions of another account: ",Updates!D172)+38)))))</f>
        <v>#VALUE!</v>
      </c>
      <c r="M172" t="e">
        <f t="shared" si="33"/>
        <v>#VALUE!</v>
      </c>
      <c r="N172" t="e">
        <f>TRIM(CLEAN(MID(Updates!D172,FIND("First Name: ",Updates!D172)+12,(FIND("Middle Name: ",Updates!D172)-(FIND("First Name: ",Updates!D172)+12)))))</f>
        <v>#VALUE!</v>
      </c>
      <c r="O172" t="e">
        <f>TRIM(CLEAN(MID(Updates!E172,FIND("Last Name: ",Updates!E172)+11,(FIND("Middle Initial:",Updates!E172)-(FIND("Last Name: ",Updates!E172)+11)))))</f>
        <v>#VALUE!</v>
      </c>
      <c r="P172" t="e">
        <f>TRIM(CLEAN(MID(Updates!D172,FIND("Middle Initial: ",Updates!D172)+16,(FIND("Department: ",Updates!D172)-(FIND("Middle Initial: ",Updates!D172)+16)))))</f>
        <v>#VALUE!</v>
      </c>
      <c r="Q172" t="e">
        <f t="shared" si="34"/>
        <v>#VALUE!</v>
      </c>
      <c r="R172" t="e">
        <f t="shared" si="35"/>
        <v>#VALUE!</v>
      </c>
      <c r="S172" t="e">
        <f t="shared" si="36"/>
        <v>#VALUE!</v>
      </c>
      <c r="T172" s="14" t="e">
        <f t="shared" si="37"/>
        <v>#VALUE!</v>
      </c>
      <c r="U172" t="e">
        <f t="shared" si="38"/>
        <v>#VALUE!</v>
      </c>
      <c r="V172" t="e">
        <f t="shared" si="39"/>
        <v>#VALUE!</v>
      </c>
      <c r="W172" s="8" t="e">
        <f>TRIM(CLEAN(MID(Updates!D172,FIND("Branch: ",Updates!D172)+8,(FIND("Division",Updates!D172)-(FIND("Branch: ",Updates!D172)+8)))))</f>
        <v>#VALUE!</v>
      </c>
      <c r="X172" s="8" t="e">
        <f>TRIM(CLEAN(MID(Updates!D172,FIND("Pooled Position: ",Updates!D172)+17,(FIND("Are the",Updates!D172)-(FIND("Pooled Position: ",Updates!D172)+17)))))</f>
        <v>#VALUE!</v>
      </c>
      <c r="Y172" t="e">
        <f>TRIM(CLEAN(MID(Updates!D172,FIND("Employee Name: ",Updates!D172)+15,(FIND("Job Title",Updates!D172)-(FIND("Employee Name: ",Updates!D172)+15)))))</f>
        <v>#VALUE!</v>
      </c>
      <c r="Z172" s="9" t="e">
        <f t="shared" si="40"/>
        <v>#VALUE!</v>
      </c>
      <c r="AA172" t="e">
        <f t="shared" si="41"/>
        <v>#VALUE!</v>
      </c>
      <c r="AB172" t="e">
        <f t="shared" si="42"/>
        <v>#VALUE!</v>
      </c>
      <c r="AC172" t="e">
        <f t="shared" si="43"/>
        <v>#VALUE!</v>
      </c>
      <c r="AD172" t="e">
        <f>TRIM(CLEAN(MID(Updates!D172,FIND("Account to clone: ",Updates!D172)+18,(FIND("Position",Updates!D172)-(FIND("Account to clone: ",Updates!D172)+18)))))</f>
        <v>#VALUE!</v>
      </c>
      <c r="AE172" t="str">
        <f t="shared" si="44"/>
        <v/>
      </c>
      <c r="AF172" t="str">
        <f t="shared" si="45"/>
        <v>No</v>
      </c>
      <c r="AG172" t="e">
        <f>TRIM(CLEAN(MID(Updates!D172,FIND("Home Share (H:\ drive) required: ",Updates!D172)+33,(FIND("Group Share (S:\ drive) required: ",Updates!D172)-(FIND("Home Share (H:\ drive) required: ",Updates!D172)+33)))))</f>
        <v>#VALUE!</v>
      </c>
      <c r="AH172" t="str">
        <f t="shared" si="46"/>
        <v>No</v>
      </c>
      <c r="AI172" t="e">
        <f>TRIM(CLEAN(MID(Updates!D172,FIND("S Drive Path: ",Updates!D172)+14,(FIND("Position",Updates!D172)-(FIND("S Drive Path: ",Updates!D172)+14)))))</f>
        <v>#VALUE!</v>
      </c>
      <c r="AJ172" t="e">
        <f>("USR\"&amp;Updates!N172)</f>
        <v>#VALUE!</v>
      </c>
      <c r="AK172" t="e">
        <f>Updates!N172&amp;"$"</f>
        <v>#VALUE!</v>
      </c>
      <c r="AL172" s="11">
        <f t="shared" ca="1" si="47"/>
        <v>3</v>
      </c>
      <c r="AM172" s="6" t="str">
        <f ca="1">LOOKUP(AL172,AN2:AN21,AO2:AO21)</f>
        <v>DC1MDB03</v>
      </c>
    </row>
    <row r="173" spans="1:39" ht="12" customHeight="1">
      <c r="A173" s="13" t="e">
        <f>LOOKUP(99^99,--("0"&amp;MID(Updates!N173,MIN(SEARCH({0,1,2,3,4,5,6,7,8,9},Updates!N173&amp;"0123456789")),ROW($A$1:$A$10000))))</f>
        <v>#N/A</v>
      </c>
      <c r="B173" s="6" t="e">
        <f>TRIM(CLEAN(MID(Updates!D173,FIND("Network User Id: ",Updates!D173)+17,(FIND("E-MAIL ACCOUNTS",Updates!D173)-(FIND("Network User Id:",Updates!D173)+17)))))</f>
        <v>#VALUE!</v>
      </c>
      <c r="C173" s="6" t="e">
        <f>TRIM(CLEAN(MID(Updates!D173,FIND("Logon ID: ",Updates!D173)+10,(FIND("Password:",Updates!D173)-(FIND("Logon ID:",Updates!D173)+10)))))</f>
        <v>#VALUE!</v>
      </c>
      <c r="D173" t="e">
        <f>TRIM(CLEAN(MID(Updates!D173,FIND("Primary Address: ",Updates!D173)+17,(FIND("Secondary Address:",Updates!D173)-(FIND("Primary Address: ",Updates!D173)+17)))))</f>
        <v>#VALUE!</v>
      </c>
      <c r="E173" t="e">
        <f>TRIM(CLEAN(MID(Updates!D173,FIND("Secondary Address: ",Updates!D173)+19,(FIND("** PLEASE DO NOT REPLY TO THIS E-MAIL. ",Updates!D173)-(FIND("Secondary Address: ",Updates!D173)+19)))))</f>
        <v>#VALUE!</v>
      </c>
      <c r="F173" t="b">
        <f>IF(COUNT(SEARCH({"transpo.ottawa.on.ca","biblioottawalibrary.ca"},E173)),"@ottawa.ca")</f>
        <v>0</v>
      </c>
      <c r="G173" s="9" t="e">
        <f t="shared" si="32"/>
        <v>#VALUE!</v>
      </c>
      <c r="H173" t="e">
        <f>TRIM(CLEAN(MID(Updates!D173,FIND("E-mail Address: ",Updates!D173)+16,(FIND("The employee",Updates!D173)-(FIND("E-mail Address: ",Updates!D173)+16)))))</f>
        <v>#VALUE!</v>
      </c>
      <c r="I173" t="e">
        <f>TRIM(CLEAN(MID(Updates!D173,FIND("Account Password: ",Updates!D173)+18,(FIND("NETWORK ACCOUNTS",Updates!D173)-(FIND("Account Password:",Updates!D173)+18)))))</f>
        <v>#VALUE!</v>
      </c>
      <c r="J173" t="e">
        <f>TRIM(CLEAN(MID(Updates!D173,FIND("Password: ",Updates!D173)+10,(FIND("E-mail",Updates!D173)-(FIND("Password:",Updates!D173)+12)))))</f>
        <v>#VALUE!</v>
      </c>
      <c r="K173" t="e">
        <f>TRIM(CLEAN(MID(Updates!D173,FIND("Account to clone: ",Updates!D173)+18,(FIND("Position",Updates!D173)-(FIND("Account to clone: ",Updates!D173)+18)))))</f>
        <v>#VALUE!</v>
      </c>
      <c r="L173" t="e">
        <f>TRIM(CLEAN(MID(Updates!D173,FIND("Clone permissions of another account: ",Updates!D173)+38,(FIND("Email required:",Updates!D173)-(FIND("Clone permissions of another account: ",Updates!D173)+38)))))</f>
        <v>#VALUE!</v>
      </c>
      <c r="M173" t="e">
        <f t="shared" si="33"/>
        <v>#VALUE!</v>
      </c>
      <c r="N173" t="e">
        <f>TRIM(CLEAN(MID(Updates!D173,FIND("First Name: ",Updates!D173)+12,(FIND("Middle Name: ",Updates!D173)-(FIND("First Name: ",Updates!D173)+12)))))</f>
        <v>#VALUE!</v>
      </c>
      <c r="O173" t="e">
        <f>TRIM(CLEAN(MID(Updates!E173,FIND("Last Name: ",Updates!E173)+11,(FIND("Middle Initial:",Updates!E173)-(FIND("Last Name: ",Updates!E173)+11)))))</f>
        <v>#VALUE!</v>
      </c>
      <c r="P173" t="e">
        <f>TRIM(CLEAN(MID(Updates!D173,FIND("Middle Initial: ",Updates!D173)+16,(FIND("Department: ",Updates!D173)-(FIND("Middle Initial: ",Updates!D173)+16)))))</f>
        <v>#VALUE!</v>
      </c>
      <c r="Q173" t="e">
        <f t="shared" si="34"/>
        <v>#VALUE!</v>
      </c>
      <c r="R173" t="e">
        <f t="shared" si="35"/>
        <v>#VALUE!</v>
      </c>
      <c r="S173" t="e">
        <f t="shared" si="36"/>
        <v>#VALUE!</v>
      </c>
      <c r="T173" s="14" t="e">
        <f t="shared" si="37"/>
        <v>#VALUE!</v>
      </c>
      <c r="U173" t="e">
        <f t="shared" si="38"/>
        <v>#VALUE!</v>
      </c>
      <c r="V173" t="e">
        <f t="shared" si="39"/>
        <v>#VALUE!</v>
      </c>
      <c r="W173" s="8" t="e">
        <f>TRIM(CLEAN(MID(Updates!D173,FIND("Branch: ",Updates!D173)+8,(FIND("Division",Updates!D173)-(FIND("Branch: ",Updates!D173)+8)))))</f>
        <v>#VALUE!</v>
      </c>
      <c r="X173" s="8" t="e">
        <f>TRIM(CLEAN(MID(Updates!D173,FIND("Pooled Position: ",Updates!D173)+17,(FIND("Are the",Updates!D173)-(FIND("Pooled Position: ",Updates!D173)+17)))))</f>
        <v>#VALUE!</v>
      </c>
      <c r="Y173" t="e">
        <f>TRIM(CLEAN(MID(Updates!D173,FIND("Employee Name: ",Updates!D173)+15,(FIND("Job Title",Updates!D173)-(FIND("Employee Name: ",Updates!D173)+15)))))</f>
        <v>#VALUE!</v>
      </c>
      <c r="Z173" s="9" t="e">
        <f t="shared" si="40"/>
        <v>#VALUE!</v>
      </c>
      <c r="AA173" t="e">
        <f t="shared" si="41"/>
        <v>#VALUE!</v>
      </c>
      <c r="AB173" t="e">
        <f t="shared" si="42"/>
        <v>#VALUE!</v>
      </c>
      <c r="AC173" t="e">
        <f t="shared" si="43"/>
        <v>#VALUE!</v>
      </c>
      <c r="AD173" t="e">
        <f>TRIM(CLEAN(MID(Updates!D173,FIND("Account to clone: ",Updates!D173)+18,(FIND("Position",Updates!D173)-(FIND("Account to clone: ",Updates!D173)+18)))))</f>
        <v>#VALUE!</v>
      </c>
      <c r="AE173" t="str">
        <f t="shared" si="44"/>
        <v/>
      </c>
      <c r="AF173" t="str">
        <f t="shared" si="45"/>
        <v>No</v>
      </c>
      <c r="AG173" t="e">
        <f>TRIM(CLEAN(MID(Updates!D173,FIND("Home Share (H:\ drive) required: ",Updates!D173)+33,(FIND("Group Share (S:\ drive) required: ",Updates!D173)-(FIND("Home Share (H:\ drive) required: ",Updates!D173)+33)))))</f>
        <v>#VALUE!</v>
      </c>
      <c r="AH173" t="str">
        <f t="shared" si="46"/>
        <v>No</v>
      </c>
      <c r="AI173" t="e">
        <f>TRIM(CLEAN(MID(Updates!D173,FIND("S Drive Path: ",Updates!D173)+14,(FIND("Position",Updates!D173)-(FIND("S Drive Path: ",Updates!D173)+14)))))</f>
        <v>#VALUE!</v>
      </c>
      <c r="AJ173" t="e">
        <f>("USR\"&amp;Updates!N173)</f>
        <v>#VALUE!</v>
      </c>
      <c r="AK173" t="e">
        <f>Updates!N173&amp;"$"</f>
        <v>#VALUE!</v>
      </c>
      <c r="AL173" s="11">
        <f t="shared" ca="1" si="47"/>
        <v>3</v>
      </c>
      <c r="AM173" s="6" t="str">
        <f ca="1">LOOKUP(AL173,AN2:AN21,AO2:AO21)</f>
        <v>DC1MDB03</v>
      </c>
    </row>
    <row r="174" spans="1:39" ht="12" customHeight="1">
      <c r="A174" s="13" t="e">
        <f>LOOKUP(99^99,--("0"&amp;MID(Updates!N174,MIN(SEARCH({0,1,2,3,4,5,6,7,8,9},Updates!N174&amp;"0123456789")),ROW($A$1:$A$10000))))</f>
        <v>#N/A</v>
      </c>
      <c r="B174" s="6" t="e">
        <f>TRIM(CLEAN(MID(Updates!D174,FIND("Network User Id: ",Updates!D174)+17,(FIND("E-MAIL ACCOUNTS",Updates!D174)-(FIND("Network User Id:",Updates!D174)+17)))))</f>
        <v>#VALUE!</v>
      </c>
      <c r="C174" s="6" t="e">
        <f>TRIM(CLEAN(MID(Updates!D174,FIND("Logon ID: ",Updates!D174)+10,(FIND("Password:",Updates!D174)-(FIND("Logon ID:",Updates!D174)+10)))))</f>
        <v>#VALUE!</v>
      </c>
      <c r="D174" t="e">
        <f>TRIM(CLEAN(MID(Updates!D174,FIND("Primary Address: ",Updates!D174)+17,(FIND("Secondary Address:",Updates!D174)-(FIND("Primary Address: ",Updates!D174)+17)))))</f>
        <v>#VALUE!</v>
      </c>
      <c r="E174" t="e">
        <f>TRIM(CLEAN(MID(Updates!D174,FIND("Secondary Address: ",Updates!D174)+19,(FIND("** PLEASE DO NOT REPLY TO THIS E-MAIL. ",Updates!D174)-(FIND("Secondary Address: ",Updates!D174)+19)))))</f>
        <v>#VALUE!</v>
      </c>
      <c r="F174" t="b">
        <f>IF(COUNT(SEARCH({"transpo.ottawa.on.ca","biblioottawalibrary.ca"},E174)),"@ottawa.ca")</f>
        <v>0</v>
      </c>
      <c r="G174" s="9" t="e">
        <f t="shared" si="32"/>
        <v>#VALUE!</v>
      </c>
      <c r="H174" t="e">
        <f>TRIM(CLEAN(MID(Updates!D174,FIND("E-mail Address: ",Updates!D174)+16,(FIND("The employee",Updates!D174)-(FIND("E-mail Address: ",Updates!D174)+16)))))</f>
        <v>#VALUE!</v>
      </c>
      <c r="I174" t="e">
        <f>TRIM(CLEAN(MID(Updates!D174,FIND("Account Password: ",Updates!D174)+18,(FIND("NETWORK ACCOUNTS",Updates!D174)-(FIND("Account Password:",Updates!D174)+18)))))</f>
        <v>#VALUE!</v>
      </c>
      <c r="J174" t="e">
        <f>TRIM(CLEAN(MID(Updates!D174,FIND("Password: ",Updates!D174)+10,(FIND("E-mail",Updates!D174)-(FIND("Password:",Updates!D174)+12)))))</f>
        <v>#VALUE!</v>
      </c>
      <c r="K174" t="e">
        <f>TRIM(CLEAN(MID(Updates!D174,FIND("Account to clone: ",Updates!D174)+18,(FIND("Position",Updates!D174)-(FIND("Account to clone: ",Updates!D174)+18)))))</f>
        <v>#VALUE!</v>
      </c>
      <c r="L174" t="e">
        <f>TRIM(CLEAN(MID(Updates!D174,FIND("Clone permissions of another account: ",Updates!D174)+38,(FIND("Email required:",Updates!D174)-(FIND("Clone permissions of another account: ",Updates!D174)+38)))))</f>
        <v>#VALUE!</v>
      </c>
      <c r="M174" t="e">
        <f t="shared" si="33"/>
        <v>#VALUE!</v>
      </c>
      <c r="N174" t="e">
        <f>TRIM(CLEAN(MID(Updates!D174,FIND("First Name: ",Updates!D174)+12,(FIND("Middle Name: ",Updates!D174)-(FIND("First Name: ",Updates!D174)+12)))))</f>
        <v>#VALUE!</v>
      </c>
      <c r="O174" t="e">
        <f>TRIM(CLEAN(MID(Updates!E174,FIND("Last Name: ",Updates!E174)+11,(FIND("Middle Initial:",Updates!E174)-(FIND("Last Name: ",Updates!E174)+11)))))</f>
        <v>#VALUE!</v>
      </c>
      <c r="P174" t="e">
        <f>TRIM(CLEAN(MID(Updates!D174,FIND("Middle Initial: ",Updates!D174)+16,(FIND("Department: ",Updates!D174)-(FIND("Middle Initial: ",Updates!D174)+16)))))</f>
        <v>#VALUE!</v>
      </c>
      <c r="Q174" t="e">
        <f t="shared" si="34"/>
        <v>#VALUE!</v>
      </c>
      <c r="R174" t="e">
        <f t="shared" si="35"/>
        <v>#VALUE!</v>
      </c>
      <c r="S174" t="e">
        <f t="shared" si="36"/>
        <v>#VALUE!</v>
      </c>
      <c r="T174" s="14" t="e">
        <f t="shared" si="37"/>
        <v>#VALUE!</v>
      </c>
      <c r="U174" t="e">
        <f t="shared" si="38"/>
        <v>#VALUE!</v>
      </c>
      <c r="V174" t="e">
        <f t="shared" si="39"/>
        <v>#VALUE!</v>
      </c>
      <c r="W174" s="8" t="e">
        <f>TRIM(CLEAN(MID(Updates!D174,FIND("Branch: ",Updates!D174)+8,(FIND("Division",Updates!D174)-(FIND("Branch: ",Updates!D174)+8)))))</f>
        <v>#VALUE!</v>
      </c>
      <c r="X174" s="8" t="e">
        <f>TRIM(CLEAN(MID(Updates!D174,FIND("Pooled Position: ",Updates!D174)+17,(FIND("Are the",Updates!D174)-(FIND("Pooled Position: ",Updates!D174)+17)))))</f>
        <v>#VALUE!</v>
      </c>
      <c r="Y174" t="e">
        <f>TRIM(CLEAN(MID(Updates!D174,FIND("Employee Name: ",Updates!D174)+15,(FIND("Job Title",Updates!D174)-(FIND("Employee Name: ",Updates!D174)+15)))))</f>
        <v>#VALUE!</v>
      </c>
      <c r="Z174" s="9" t="e">
        <f t="shared" si="40"/>
        <v>#VALUE!</v>
      </c>
      <c r="AA174" t="e">
        <f t="shared" si="41"/>
        <v>#VALUE!</v>
      </c>
      <c r="AB174" t="e">
        <f t="shared" si="42"/>
        <v>#VALUE!</v>
      </c>
      <c r="AC174" t="e">
        <f t="shared" si="43"/>
        <v>#VALUE!</v>
      </c>
      <c r="AD174" t="e">
        <f>TRIM(CLEAN(MID(Updates!D174,FIND("Account to clone: ",Updates!D174)+18,(FIND("Position",Updates!D174)-(FIND("Account to clone: ",Updates!D174)+18)))))</f>
        <v>#VALUE!</v>
      </c>
      <c r="AE174" t="str">
        <f t="shared" si="44"/>
        <v/>
      </c>
      <c r="AF174" t="str">
        <f t="shared" si="45"/>
        <v>No</v>
      </c>
      <c r="AG174" t="e">
        <f>TRIM(CLEAN(MID(Updates!D174,FIND("Home Share (H:\ drive) required: ",Updates!D174)+33,(FIND("Group Share (S:\ drive) required: ",Updates!D174)-(FIND("Home Share (H:\ drive) required: ",Updates!D174)+33)))))</f>
        <v>#VALUE!</v>
      </c>
      <c r="AH174" t="str">
        <f t="shared" si="46"/>
        <v>No</v>
      </c>
      <c r="AI174" t="e">
        <f>TRIM(CLEAN(MID(Updates!D174,FIND("S Drive Path: ",Updates!D174)+14,(FIND("Position",Updates!D174)-(FIND("S Drive Path: ",Updates!D174)+14)))))</f>
        <v>#VALUE!</v>
      </c>
      <c r="AJ174" t="e">
        <f>("USR\"&amp;Updates!N174)</f>
        <v>#VALUE!</v>
      </c>
      <c r="AK174" t="e">
        <f>Updates!N174&amp;"$"</f>
        <v>#VALUE!</v>
      </c>
      <c r="AL174" s="11">
        <f t="shared" ca="1" si="47"/>
        <v>20</v>
      </c>
      <c r="AM174" s="6" t="str">
        <f ca="1">LOOKUP(AL174,AN2:AN21,AO2:AO21)</f>
        <v>DC4MDB10</v>
      </c>
    </row>
    <row r="175" spans="1:39" ht="12" customHeight="1">
      <c r="A175" s="13" t="e">
        <f>LOOKUP(99^99,--("0"&amp;MID(Updates!N175,MIN(SEARCH({0,1,2,3,4,5,6,7,8,9},Updates!N175&amp;"0123456789")),ROW($A$1:$A$10000))))</f>
        <v>#N/A</v>
      </c>
      <c r="B175" s="6" t="e">
        <f>TRIM(CLEAN(MID(Updates!D175,FIND("Network User Id: ",Updates!D175)+17,(FIND("E-MAIL ACCOUNTS",Updates!D175)-(FIND("Network User Id:",Updates!D175)+17)))))</f>
        <v>#VALUE!</v>
      </c>
      <c r="C175" s="6" t="e">
        <f>TRIM(CLEAN(MID(Updates!D175,FIND("Logon ID: ",Updates!D175)+10,(FIND("Password:",Updates!D175)-(FIND("Logon ID:",Updates!D175)+10)))))</f>
        <v>#VALUE!</v>
      </c>
      <c r="D175" t="e">
        <f>TRIM(CLEAN(MID(Updates!D175,FIND("Primary Address: ",Updates!D175)+17,(FIND("Secondary Address:",Updates!D175)-(FIND("Primary Address: ",Updates!D175)+17)))))</f>
        <v>#VALUE!</v>
      </c>
      <c r="E175" t="e">
        <f>TRIM(CLEAN(MID(Updates!D175,FIND("Secondary Address: ",Updates!D175)+19,(FIND("** PLEASE DO NOT REPLY TO THIS E-MAIL. ",Updates!D175)-(FIND("Secondary Address: ",Updates!D175)+19)))))</f>
        <v>#VALUE!</v>
      </c>
      <c r="F175" t="b">
        <f>IF(COUNT(SEARCH({"transpo.ottawa.on.ca","biblioottawalibrary.ca"},E175)),"@ottawa.ca")</f>
        <v>0</v>
      </c>
      <c r="G175" s="9" t="e">
        <f t="shared" si="32"/>
        <v>#VALUE!</v>
      </c>
      <c r="H175" t="e">
        <f>TRIM(CLEAN(MID(Updates!D175,FIND("E-mail Address: ",Updates!D175)+16,(FIND("The employee",Updates!D175)-(FIND("E-mail Address: ",Updates!D175)+16)))))</f>
        <v>#VALUE!</v>
      </c>
      <c r="I175" t="e">
        <f>TRIM(CLEAN(MID(Updates!D175,FIND("Account Password: ",Updates!D175)+18,(FIND("NETWORK ACCOUNTS",Updates!D175)-(FIND("Account Password:",Updates!D175)+18)))))</f>
        <v>#VALUE!</v>
      </c>
      <c r="J175" t="e">
        <f>TRIM(CLEAN(MID(Updates!D175,FIND("Password: ",Updates!D175)+10,(FIND("E-mail",Updates!D175)-(FIND("Password:",Updates!D175)+12)))))</f>
        <v>#VALUE!</v>
      </c>
      <c r="K175" t="e">
        <f>TRIM(CLEAN(MID(Updates!D175,FIND("Account to clone: ",Updates!D175)+18,(FIND("Position",Updates!D175)-(FIND("Account to clone: ",Updates!D175)+18)))))</f>
        <v>#VALUE!</v>
      </c>
      <c r="L175" t="e">
        <f>TRIM(CLEAN(MID(Updates!D175,FIND("Clone permissions of another account: ",Updates!D175)+38,(FIND("Email required:",Updates!D175)-(FIND("Clone permissions of another account: ",Updates!D175)+38)))))</f>
        <v>#VALUE!</v>
      </c>
      <c r="M175" t="e">
        <f t="shared" si="33"/>
        <v>#VALUE!</v>
      </c>
      <c r="N175" t="e">
        <f>TRIM(CLEAN(MID(Updates!D175,FIND("First Name: ",Updates!D175)+12,(FIND("Middle Name: ",Updates!D175)-(FIND("First Name: ",Updates!D175)+12)))))</f>
        <v>#VALUE!</v>
      </c>
      <c r="O175" t="e">
        <f>TRIM(CLEAN(MID(Updates!E175,FIND("Last Name: ",Updates!E175)+11,(FIND("Middle Initial:",Updates!E175)-(FIND("Last Name: ",Updates!E175)+11)))))</f>
        <v>#VALUE!</v>
      </c>
      <c r="P175" t="e">
        <f>TRIM(CLEAN(MID(Updates!D175,FIND("Middle Initial: ",Updates!D175)+16,(FIND("Department: ",Updates!D175)-(FIND("Middle Initial: ",Updates!D175)+16)))))</f>
        <v>#VALUE!</v>
      </c>
      <c r="Q175" t="e">
        <f t="shared" si="34"/>
        <v>#VALUE!</v>
      </c>
      <c r="R175" t="e">
        <f t="shared" si="35"/>
        <v>#VALUE!</v>
      </c>
      <c r="S175" t="e">
        <f t="shared" si="36"/>
        <v>#VALUE!</v>
      </c>
      <c r="T175" s="14" t="e">
        <f t="shared" si="37"/>
        <v>#VALUE!</v>
      </c>
      <c r="U175" t="e">
        <f t="shared" si="38"/>
        <v>#VALUE!</v>
      </c>
      <c r="V175" t="e">
        <f t="shared" si="39"/>
        <v>#VALUE!</v>
      </c>
      <c r="W175" s="8" t="e">
        <f>TRIM(CLEAN(MID(Updates!D175,FIND("Branch: ",Updates!D175)+8,(FIND("Division",Updates!D175)-(FIND("Branch: ",Updates!D175)+8)))))</f>
        <v>#VALUE!</v>
      </c>
      <c r="X175" s="8" t="e">
        <f>TRIM(CLEAN(MID(Updates!D175,FIND("Pooled Position: ",Updates!D175)+17,(FIND("Are the",Updates!D175)-(FIND("Pooled Position: ",Updates!D175)+17)))))</f>
        <v>#VALUE!</v>
      </c>
      <c r="Y175" t="e">
        <f>TRIM(CLEAN(MID(Updates!D175,FIND("Employee Name: ",Updates!D175)+15,(FIND("Job Title",Updates!D175)-(FIND("Employee Name: ",Updates!D175)+15)))))</f>
        <v>#VALUE!</v>
      </c>
      <c r="Z175" s="9" t="e">
        <f t="shared" si="40"/>
        <v>#VALUE!</v>
      </c>
      <c r="AA175" t="e">
        <f t="shared" si="41"/>
        <v>#VALUE!</v>
      </c>
      <c r="AB175" t="e">
        <f t="shared" si="42"/>
        <v>#VALUE!</v>
      </c>
      <c r="AC175" t="e">
        <f t="shared" si="43"/>
        <v>#VALUE!</v>
      </c>
      <c r="AD175" t="e">
        <f>TRIM(CLEAN(MID(Updates!D175,FIND("Account to clone: ",Updates!D175)+18,(FIND("Position",Updates!D175)-(FIND("Account to clone: ",Updates!D175)+18)))))</f>
        <v>#VALUE!</v>
      </c>
      <c r="AE175" t="str">
        <f t="shared" si="44"/>
        <v/>
      </c>
      <c r="AF175" t="str">
        <f t="shared" si="45"/>
        <v>No</v>
      </c>
      <c r="AG175" t="e">
        <f>TRIM(CLEAN(MID(Updates!D175,FIND("Home Share (H:\ drive) required: ",Updates!D175)+33,(FIND("Group Share (S:\ drive) required: ",Updates!D175)-(FIND("Home Share (H:\ drive) required: ",Updates!D175)+33)))))</f>
        <v>#VALUE!</v>
      </c>
      <c r="AH175" t="str">
        <f t="shared" si="46"/>
        <v>No</v>
      </c>
      <c r="AI175" t="e">
        <f>TRIM(CLEAN(MID(Updates!D175,FIND("S Drive Path: ",Updates!D175)+14,(FIND("Position",Updates!D175)-(FIND("S Drive Path: ",Updates!D175)+14)))))</f>
        <v>#VALUE!</v>
      </c>
      <c r="AJ175" t="e">
        <f>("USR\"&amp;Updates!N175)</f>
        <v>#VALUE!</v>
      </c>
      <c r="AK175" t="e">
        <f>Updates!N175&amp;"$"</f>
        <v>#VALUE!</v>
      </c>
      <c r="AL175" s="11">
        <f t="shared" ca="1" si="47"/>
        <v>9</v>
      </c>
      <c r="AM175" s="6" t="str">
        <f ca="1">LOOKUP(AL175,AN2:AN21,AO2:AO21)</f>
        <v>DC1MDB09</v>
      </c>
    </row>
    <row r="176" spans="1:39" ht="12" customHeight="1">
      <c r="A176" s="13" t="e">
        <f>LOOKUP(99^99,--("0"&amp;MID(Updates!N176,MIN(SEARCH({0,1,2,3,4,5,6,7,8,9},Updates!N176&amp;"0123456789")),ROW($A$1:$A$10000))))</f>
        <v>#N/A</v>
      </c>
      <c r="B176" s="6" t="e">
        <f>TRIM(CLEAN(MID(Updates!D176,FIND("Network User Id: ",Updates!D176)+17,(FIND("E-MAIL ACCOUNTS",Updates!D176)-(FIND("Network User Id:",Updates!D176)+17)))))</f>
        <v>#VALUE!</v>
      </c>
      <c r="C176" s="6" t="e">
        <f>TRIM(CLEAN(MID(Updates!D176,FIND("Logon ID: ",Updates!D176)+10,(FIND("Password:",Updates!D176)-(FIND("Logon ID:",Updates!D176)+10)))))</f>
        <v>#VALUE!</v>
      </c>
      <c r="D176" t="e">
        <f>TRIM(CLEAN(MID(Updates!D176,FIND("Primary Address: ",Updates!D176)+17,(FIND("Secondary Address:",Updates!D176)-(FIND("Primary Address: ",Updates!D176)+17)))))</f>
        <v>#VALUE!</v>
      </c>
      <c r="E176" t="e">
        <f>TRIM(CLEAN(MID(Updates!D176,FIND("Secondary Address: ",Updates!D176)+19,(FIND("** PLEASE DO NOT REPLY TO THIS E-MAIL. ",Updates!D176)-(FIND("Secondary Address: ",Updates!D176)+19)))))</f>
        <v>#VALUE!</v>
      </c>
      <c r="F176" t="b">
        <f>IF(COUNT(SEARCH({"transpo.ottawa.on.ca","biblioottawalibrary.ca"},E176)),"@ottawa.ca")</f>
        <v>0</v>
      </c>
      <c r="G176" s="9" t="e">
        <f t="shared" si="32"/>
        <v>#VALUE!</v>
      </c>
      <c r="H176" t="e">
        <f>TRIM(CLEAN(MID(Updates!D176,FIND("E-mail Address: ",Updates!D176)+16,(FIND("The employee",Updates!D176)-(FIND("E-mail Address: ",Updates!D176)+16)))))</f>
        <v>#VALUE!</v>
      </c>
      <c r="I176" t="e">
        <f>TRIM(CLEAN(MID(Updates!D176,FIND("Account Password: ",Updates!D176)+18,(FIND("NETWORK ACCOUNTS",Updates!D176)-(FIND("Account Password:",Updates!D176)+18)))))</f>
        <v>#VALUE!</v>
      </c>
      <c r="J176" t="e">
        <f>TRIM(CLEAN(MID(Updates!D176,FIND("Password: ",Updates!D176)+10,(FIND("E-mail",Updates!D176)-(FIND("Password:",Updates!D176)+12)))))</f>
        <v>#VALUE!</v>
      </c>
      <c r="K176" t="e">
        <f>TRIM(CLEAN(MID(Updates!D176,FIND("Account to clone: ",Updates!D176)+18,(FIND("Position",Updates!D176)-(FIND("Account to clone: ",Updates!D176)+18)))))</f>
        <v>#VALUE!</v>
      </c>
      <c r="L176" t="e">
        <f>TRIM(CLEAN(MID(Updates!D176,FIND("Clone permissions of another account: ",Updates!D176)+38,(FIND("Email required:",Updates!D176)-(FIND("Clone permissions of another account: ",Updates!D176)+38)))))</f>
        <v>#VALUE!</v>
      </c>
      <c r="M176" t="e">
        <f t="shared" si="33"/>
        <v>#VALUE!</v>
      </c>
      <c r="N176" t="e">
        <f>TRIM(CLEAN(MID(Updates!D176,FIND("First Name: ",Updates!D176)+12,(FIND("Middle Name: ",Updates!D176)-(FIND("First Name: ",Updates!D176)+12)))))</f>
        <v>#VALUE!</v>
      </c>
      <c r="O176" t="e">
        <f>TRIM(CLEAN(MID(Updates!E176,FIND("Last Name: ",Updates!E176)+11,(FIND("Middle Initial:",Updates!E176)-(FIND("Last Name: ",Updates!E176)+11)))))</f>
        <v>#VALUE!</v>
      </c>
      <c r="P176" t="e">
        <f>TRIM(CLEAN(MID(Updates!D176,FIND("Middle Initial: ",Updates!D176)+16,(FIND("Department: ",Updates!D176)-(FIND("Middle Initial: ",Updates!D176)+16)))))</f>
        <v>#VALUE!</v>
      </c>
      <c r="Q176" t="e">
        <f t="shared" si="34"/>
        <v>#VALUE!</v>
      </c>
      <c r="R176" t="e">
        <f t="shared" si="35"/>
        <v>#VALUE!</v>
      </c>
      <c r="S176" t="e">
        <f t="shared" si="36"/>
        <v>#VALUE!</v>
      </c>
      <c r="T176" s="14" t="e">
        <f t="shared" si="37"/>
        <v>#VALUE!</v>
      </c>
      <c r="U176" t="e">
        <f t="shared" si="38"/>
        <v>#VALUE!</v>
      </c>
      <c r="V176" t="e">
        <f t="shared" si="39"/>
        <v>#VALUE!</v>
      </c>
      <c r="W176" s="8" t="e">
        <f>TRIM(CLEAN(MID(Updates!D176,FIND("Branch: ",Updates!D176)+8,(FIND("Division",Updates!D176)-(FIND("Branch: ",Updates!D176)+8)))))</f>
        <v>#VALUE!</v>
      </c>
      <c r="X176" s="8" t="e">
        <f>TRIM(CLEAN(MID(Updates!D176,FIND("Pooled Position: ",Updates!D176)+17,(FIND("Are the",Updates!D176)-(FIND("Pooled Position: ",Updates!D176)+17)))))</f>
        <v>#VALUE!</v>
      </c>
      <c r="Y176" t="e">
        <f>TRIM(CLEAN(MID(Updates!D176,FIND("Employee Name: ",Updates!D176)+15,(FIND("Job Title",Updates!D176)-(FIND("Employee Name: ",Updates!D176)+15)))))</f>
        <v>#VALUE!</v>
      </c>
      <c r="Z176" s="9" t="e">
        <f t="shared" si="40"/>
        <v>#VALUE!</v>
      </c>
      <c r="AA176" t="e">
        <f t="shared" si="41"/>
        <v>#VALUE!</v>
      </c>
      <c r="AB176" t="e">
        <f t="shared" si="42"/>
        <v>#VALUE!</v>
      </c>
      <c r="AC176" t="e">
        <f t="shared" si="43"/>
        <v>#VALUE!</v>
      </c>
      <c r="AD176" t="e">
        <f>TRIM(CLEAN(MID(Updates!D176,FIND("Account to clone: ",Updates!D176)+18,(FIND("Position",Updates!D176)-(FIND("Account to clone: ",Updates!D176)+18)))))</f>
        <v>#VALUE!</v>
      </c>
      <c r="AE176" t="str">
        <f t="shared" si="44"/>
        <v/>
      </c>
      <c r="AF176" t="str">
        <f t="shared" si="45"/>
        <v>No</v>
      </c>
      <c r="AG176" t="e">
        <f>TRIM(CLEAN(MID(Updates!D176,FIND("Home Share (H:\ drive) required: ",Updates!D176)+33,(FIND("Group Share (S:\ drive) required: ",Updates!D176)-(FIND("Home Share (H:\ drive) required: ",Updates!D176)+33)))))</f>
        <v>#VALUE!</v>
      </c>
      <c r="AH176" t="str">
        <f t="shared" si="46"/>
        <v>No</v>
      </c>
      <c r="AI176" t="e">
        <f>TRIM(CLEAN(MID(Updates!D176,FIND("S Drive Path: ",Updates!D176)+14,(FIND("Position",Updates!D176)-(FIND("S Drive Path: ",Updates!D176)+14)))))</f>
        <v>#VALUE!</v>
      </c>
      <c r="AJ176" t="e">
        <f>("USR\"&amp;Updates!N176)</f>
        <v>#VALUE!</v>
      </c>
      <c r="AK176" t="e">
        <f>Updates!N176&amp;"$"</f>
        <v>#VALUE!</v>
      </c>
      <c r="AL176" s="11">
        <f t="shared" ca="1" si="47"/>
        <v>10</v>
      </c>
      <c r="AM176" s="6" t="str">
        <f ca="1">LOOKUP(AL176,AN2:AN21,AO2:AO21)</f>
        <v>DC1MDB10</v>
      </c>
    </row>
    <row r="177" spans="1:39" ht="12" customHeight="1">
      <c r="A177" s="13" t="e">
        <f>LOOKUP(99^99,--("0"&amp;MID(Updates!N177,MIN(SEARCH({0,1,2,3,4,5,6,7,8,9},Updates!N177&amp;"0123456789")),ROW($A$1:$A$10000))))</f>
        <v>#N/A</v>
      </c>
      <c r="B177" s="6" t="e">
        <f>TRIM(CLEAN(MID(Updates!D177,FIND("Network User Id: ",Updates!D177)+17,(FIND("E-MAIL ACCOUNTS",Updates!D177)-(FIND("Network User Id:",Updates!D177)+17)))))</f>
        <v>#VALUE!</v>
      </c>
      <c r="C177" s="6" t="e">
        <f>TRIM(CLEAN(MID(Updates!D177,FIND("Logon ID: ",Updates!D177)+10,(FIND("Password:",Updates!D177)-(FIND("Logon ID:",Updates!D177)+10)))))</f>
        <v>#VALUE!</v>
      </c>
      <c r="D177" t="e">
        <f>TRIM(CLEAN(MID(Updates!D177,FIND("Primary Address: ",Updates!D177)+17,(FIND("Secondary Address:",Updates!D177)-(FIND("Primary Address: ",Updates!D177)+17)))))</f>
        <v>#VALUE!</v>
      </c>
      <c r="E177" t="e">
        <f>TRIM(CLEAN(MID(Updates!D177,FIND("Secondary Address: ",Updates!D177)+19,(FIND("** PLEASE DO NOT REPLY TO THIS E-MAIL. ",Updates!D177)-(FIND("Secondary Address: ",Updates!D177)+19)))))</f>
        <v>#VALUE!</v>
      </c>
      <c r="F177" t="b">
        <f>IF(COUNT(SEARCH({"transpo.ottawa.on.ca","biblioottawalibrary.ca"},E177)),"@ottawa.ca")</f>
        <v>0</v>
      </c>
      <c r="G177" s="9" t="e">
        <f t="shared" si="32"/>
        <v>#VALUE!</v>
      </c>
      <c r="H177" t="e">
        <f>TRIM(CLEAN(MID(Updates!D177,FIND("E-mail Address: ",Updates!D177)+16,(FIND("The employee",Updates!D177)-(FIND("E-mail Address: ",Updates!D177)+16)))))</f>
        <v>#VALUE!</v>
      </c>
      <c r="I177" t="e">
        <f>TRIM(CLEAN(MID(Updates!D177,FIND("Account Password: ",Updates!D177)+18,(FIND("NETWORK ACCOUNTS",Updates!D177)-(FIND("Account Password:",Updates!D177)+18)))))</f>
        <v>#VALUE!</v>
      </c>
      <c r="J177" t="e">
        <f>TRIM(CLEAN(MID(Updates!D177,FIND("Password: ",Updates!D177)+10,(FIND("E-mail",Updates!D177)-(FIND("Password:",Updates!D177)+12)))))</f>
        <v>#VALUE!</v>
      </c>
      <c r="K177" t="e">
        <f>TRIM(CLEAN(MID(Updates!D177,FIND("Account to clone: ",Updates!D177)+18,(FIND("Position",Updates!D177)-(FIND("Account to clone: ",Updates!D177)+18)))))</f>
        <v>#VALUE!</v>
      </c>
      <c r="L177" t="e">
        <f>TRIM(CLEAN(MID(Updates!D177,FIND("Clone permissions of another account: ",Updates!D177)+38,(FIND("Email required:",Updates!D177)-(FIND("Clone permissions of another account: ",Updates!D177)+38)))))</f>
        <v>#VALUE!</v>
      </c>
      <c r="M177" t="e">
        <f t="shared" si="33"/>
        <v>#VALUE!</v>
      </c>
      <c r="N177" t="e">
        <f>TRIM(CLEAN(MID(Updates!D177,FIND("First Name: ",Updates!D177)+12,(FIND("Middle Name: ",Updates!D177)-(FIND("First Name: ",Updates!D177)+12)))))</f>
        <v>#VALUE!</v>
      </c>
      <c r="O177" t="e">
        <f>TRIM(CLEAN(MID(Updates!E177,FIND("Last Name: ",Updates!E177)+11,(FIND("Middle Initial:",Updates!E177)-(FIND("Last Name: ",Updates!E177)+11)))))</f>
        <v>#VALUE!</v>
      </c>
      <c r="P177" t="e">
        <f>TRIM(CLEAN(MID(Updates!D177,FIND("Middle Initial: ",Updates!D177)+16,(FIND("Department: ",Updates!D177)-(FIND("Middle Initial: ",Updates!D177)+16)))))</f>
        <v>#VALUE!</v>
      </c>
      <c r="Q177" t="e">
        <f t="shared" si="34"/>
        <v>#VALUE!</v>
      </c>
      <c r="R177" t="e">
        <f t="shared" si="35"/>
        <v>#VALUE!</v>
      </c>
      <c r="S177" t="e">
        <f t="shared" si="36"/>
        <v>#VALUE!</v>
      </c>
      <c r="T177" s="14" t="e">
        <f t="shared" si="37"/>
        <v>#VALUE!</v>
      </c>
      <c r="U177" t="e">
        <f t="shared" si="38"/>
        <v>#VALUE!</v>
      </c>
      <c r="V177" t="e">
        <f t="shared" si="39"/>
        <v>#VALUE!</v>
      </c>
      <c r="W177" s="8" t="e">
        <f>TRIM(CLEAN(MID(Updates!D177,FIND("Branch: ",Updates!D177)+8,(FIND("Division",Updates!D177)-(FIND("Branch: ",Updates!D177)+8)))))</f>
        <v>#VALUE!</v>
      </c>
      <c r="X177" s="8" t="e">
        <f>TRIM(CLEAN(MID(Updates!D177,FIND("Pooled Position: ",Updates!D177)+17,(FIND("Are the",Updates!D177)-(FIND("Pooled Position: ",Updates!D177)+17)))))</f>
        <v>#VALUE!</v>
      </c>
      <c r="Y177" t="e">
        <f>TRIM(CLEAN(MID(Updates!D177,FIND("Employee Name: ",Updates!D177)+15,(FIND("Job Title",Updates!D177)-(FIND("Employee Name: ",Updates!D177)+15)))))</f>
        <v>#VALUE!</v>
      </c>
      <c r="Z177" s="9" t="e">
        <f t="shared" si="40"/>
        <v>#VALUE!</v>
      </c>
      <c r="AA177" t="e">
        <f t="shared" si="41"/>
        <v>#VALUE!</v>
      </c>
      <c r="AB177" t="e">
        <f t="shared" si="42"/>
        <v>#VALUE!</v>
      </c>
      <c r="AC177" t="e">
        <f t="shared" si="43"/>
        <v>#VALUE!</v>
      </c>
      <c r="AD177" t="e">
        <f>TRIM(CLEAN(MID(Updates!D177,FIND("Account to clone: ",Updates!D177)+18,(FIND("Position",Updates!D177)-(FIND("Account to clone: ",Updates!D177)+18)))))</f>
        <v>#VALUE!</v>
      </c>
      <c r="AE177" t="str">
        <f t="shared" si="44"/>
        <v/>
      </c>
      <c r="AF177" t="str">
        <f t="shared" si="45"/>
        <v>No</v>
      </c>
      <c r="AG177" t="e">
        <f>TRIM(CLEAN(MID(Updates!D177,FIND("Home Share (H:\ drive) required: ",Updates!D177)+33,(FIND("Group Share (S:\ drive) required: ",Updates!D177)-(FIND("Home Share (H:\ drive) required: ",Updates!D177)+33)))))</f>
        <v>#VALUE!</v>
      </c>
      <c r="AH177" t="str">
        <f t="shared" si="46"/>
        <v>No</v>
      </c>
      <c r="AI177" t="e">
        <f>TRIM(CLEAN(MID(Updates!D177,FIND("S Drive Path: ",Updates!D177)+14,(FIND("Position",Updates!D177)-(FIND("S Drive Path: ",Updates!D177)+14)))))</f>
        <v>#VALUE!</v>
      </c>
      <c r="AJ177" t="e">
        <f>("USR\"&amp;Updates!N177)</f>
        <v>#VALUE!</v>
      </c>
      <c r="AK177" t="e">
        <f>Updates!N177&amp;"$"</f>
        <v>#VALUE!</v>
      </c>
      <c r="AL177" s="11">
        <f t="shared" ca="1" si="47"/>
        <v>16</v>
      </c>
      <c r="AM177" s="6" t="str">
        <f ca="1">LOOKUP(AL177,AN2:AN21,AO2:AO21)</f>
        <v>DC4MDB06</v>
      </c>
    </row>
    <row r="178" spans="1:39" ht="12" customHeight="1">
      <c r="A178" s="13" t="e">
        <f>LOOKUP(99^99,--("0"&amp;MID(Updates!N178,MIN(SEARCH({0,1,2,3,4,5,6,7,8,9},Updates!N178&amp;"0123456789")),ROW($A$1:$A$10000))))</f>
        <v>#N/A</v>
      </c>
      <c r="B178" s="6" t="e">
        <f>TRIM(CLEAN(MID(Updates!D178,FIND("Network User Id: ",Updates!D178)+17,(FIND("E-MAIL ACCOUNTS",Updates!D178)-(FIND("Network User Id:",Updates!D178)+17)))))</f>
        <v>#VALUE!</v>
      </c>
      <c r="C178" s="6" t="e">
        <f>TRIM(CLEAN(MID(Updates!D178,FIND("Logon ID: ",Updates!D178)+10,(FIND("Password:",Updates!D178)-(FIND("Logon ID:",Updates!D178)+10)))))</f>
        <v>#VALUE!</v>
      </c>
      <c r="D178" t="e">
        <f>TRIM(CLEAN(MID(Updates!D178,FIND("Primary Address: ",Updates!D178)+17,(FIND("Secondary Address:",Updates!D178)-(FIND("Primary Address: ",Updates!D178)+17)))))</f>
        <v>#VALUE!</v>
      </c>
      <c r="E178" t="e">
        <f>TRIM(CLEAN(MID(Updates!D178,FIND("Secondary Address: ",Updates!D178)+19,(FIND("** PLEASE DO NOT REPLY TO THIS E-MAIL. ",Updates!D178)-(FIND("Secondary Address: ",Updates!D178)+19)))))</f>
        <v>#VALUE!</v>
      </c>
      <c r="F178" t="b">
        <f>IF(COUNT(SEARCH({"transpo.ottawa.on.ca","biblioottawalibrary.ca"},E178)),"@ottawa.ca")</f>
        <v>0</v>
      </c>
      <c r="G178" s="9" t="e">
        <f t="shared" si="32"/>
        <v>#VALUE!</v>
      </c>
      <c r="H178" t="e">
        <f>TRIM(CLEAN(MID(Updates!D178,FIND("E-mail Address: ",Updates!D178)+16,(FIND("The employee",Updates!D178)-(FIND("E-mail Address: ",Updates!D178)+16)))))</f>
        <v>#VALUE!</v>
      </c>
      <c r="I178" t="e">
        <f>TRIM(CLEAN(MID(Updates!D178,FIND("Account Password: ",Updates!D178)+18,(FIND("NETWORK ACCOUNTS",Updates!D178)-(FIND("Account Password:",Updates!D178)+18)))))</f>
        <v>#VALUE!</v>
      </c>
      <c r="J178" t="e">
        <f>TRIM(CLEAN(MID(Updates!D178,FIND("Password: ",Updates!D178)+10,(FIND("E-mail",Updates!D178)-(FIND("Password:",Updates!D178)+12)))))</f>
        <v>#VALUE!</v>
      </c>
      <c r="K178" t="e">
        <f>TRIM(CLEAN(MID(Updates!D178,FIND("Account to clone: ",Updates!D178)+18,(FIND("Position",Updates!D178)-(FIND("Account to clone: ",Updates!D178)+18)))))</f>
        <v>#VALUE!</v>
      </c>
      <c r="L178" t="e">
        <f>TRIM(CLEAN(MID(Updates!D178,FIND("Clone permissions of another account: ",Updates!D178)+38,(FIND("Email required:",Updates!D178)-(FIND("Clone permissions of another account: ",Updates!D178)+38)))))</f>
        <v>#VALUE!</v>
      </c>
      <c r="M178" t="e">
        <f t="shared" si="33"/>
        <v>#VALUE!</v>
      </c>
      <c r="N178" t="e">
        <f>TRIM(CLEAN(MID(Updates!D178,FIND("First Name: ",Updates!D178)+12,(FIND("Middle Name: ",Updates!D178)-(FIND("First Name: ",Updates!D178)+12)))))</f>
        <v>#VALUE!</v>
      </c>
      <c r="O178" t="e">
        <f>TRIM(CLEAN(MID(Updates!E178,FIND("Last Name: ",Updates!E178)+11,(FIND("Middle Initial:",Updates!E178)-(FIND("Last Name: ",Updates!E178)+11)))))</f>
        <v>#VALUE!</v>
      </c>
      <c r="P178" t="e">
        <f>TRIM(CLEAN(MID(Updates!D178,FIND("Middle Initial: ",Updates!D178)+16,(FIND("Department: ",Updates!D178)-(FIND("Middle Initial: ",Updates!D178)+16)))))</f>
        <v>#VALUE!</v>
      </c>
      <c r="Q178" t="e">
        <f t="shared" si="34"/>
        <v>#VALUE!</v>
      </c>
      <c r="R178" t="e">
        <f t="shared" si="35"/>
        <v>#VALUE!</v>
      </c>
      <c r="S178" t="e">
        <f t="shared" si="36"/>
        <v>#VALUE!</v>
      </c>
      <c r="T178" s="14" t="e">
        <f t="shared" si="37"/>
        <v>#VALUE!</v>
      </c>
      <c r="U178" t="e">
        <f t="shared" si="38"/>
        <v>#VALUE!</v>
      </c>
      <c r="V178" t="e">
        <f t="shared" si="39"/>
        <v>#VALUE!</v>
      </c>
      <c r="W178" s="8" t="e">
        <f>TRIM(CLEAN(MID(Updates!D178,FIND("Branch: ",Updates!D178)+8,(FIND("Division",Updates!D178)-(FIND("Branch: ",Updates!D178)+8)))))</f>
        <v>#VALUE!</v>
      </c>
      <c r="X178" s="8" t="e">
        <f>TRIM(CLEAN(MID(Updates!D178,FIND("Pooled Position: ",Updates!D178)+17,(FIND("Are the",Updates!D178)-(FIND("Pooled Position: ",Updates!D178)+17)))))</f>
        <v>#VALUE!</v>
      </c>
      <c r="Y178" t="e">
        <f>TRIM(CLEAN(MID(Updates!D178,FIND("Employee Name: ",Updates!D178)+15,(FIND("Job Title",Updates!D178)-(FIND("Employee Name: ",Updates!D178)+15)))))</f>
        <v>#VALUE!</v>
      </c>
      <c r="Z178" s="9" t="e">
        <f t="shared" si="40"/>
        <v>#VALUE!</v>
      </c>
      <c r="AA178" t="e">
        <f t="shared" si="41"/>
        <v>#VALUE!</v>
      </c>
      <c r="AB178" t="e">
        <f t="shared" si="42"/>
        <v>#VALUE!</v>
      </c>
      <c r="AC178" t="e">
        <f t="shared" si="43"/>
        <v>#VALUE!</v>
      </c>
      <c r="AD178" t="e">
        <f>TRIM(CLEAN(MID(Updates!D178,FIND("Account to clone: ",Updates!D178)+18,(FIND("Position",Updates!D178)-(FIND("Account to clone: ",Updates!D178)+18)))))</f>
        <v>#VALUE!</v>
      </c>
      <c r="AE178" t="str">
        <f t="shared" si="44"/>
        <v/>
      </c>
      <c r="AF178" t="str">
        <f t="shared" si="45"/>
        <v>No</v>
      </c>
      <c r="AG178" t="e">
        <f>TRIM(CLEAN(MID(Updates!D178,FIND("Home Share (H:\ drive) required: ",Updates!D178)+33,(FIND("Group Share (S:\ drive) required: ",Updates!D178)-(FIND("Home Share (H:\ drive) required: ",Updates!D178)+33)))))</f>
        <v>#VALUE!</v>
      </c>
      <c r="AH178" t="str">
        <f t="shared" si="46"/>
        <v>No</v>
      </c>
      <c r="AI178" t="e">
        <f>TRIM(CLEAN(MID(Updates!D178,FIND("S Drive Path: ",Updates!D178)+14,(FIND("Position",Updates!D178)-(FIND("S Drive Path: ",Updates!D178)+14)))))</f>
        <v>#VALUE!</v>
      </c>
      <c r="AJ178" t="e">
        <f>("USR\"&amp;Updates!N178)</f>
        <v>#VALUE!</v>
      </c>
      <c r="AK178" t="e">
        <f>Updates!N178&amp;"$"</f>
        <v>#VALUE!</v>
      </c>
      <c r="AL178" s="11">
        <f t="shared" ca="1" si="47"/>
        <v>11</v>
      </c>
      <c r="AM178" s="6" t="str">
        <f ca="1">LOOKUP(AL178,AN2:AN21,AO2:AO21)</f>
        <v>DC4MDB01</v>
      </c>
    </row>
    <row r="179" spans="1:39" ht="12" customHeight="1">
      <c r="A179" s="13" t="e">
        <f>LOOKUP(99^99,--("0"&amp;MID(Updates!N179,MIN(SEARCH({0,1,2,3,4,5,6,7,8,9},Updates!N179&amp;"0123456789")),ROW($A$1:$A$10000))))</f>
        <v>#N/A</v>
      </c>
      <c r="B179" s="6" t="e">
        <f>TRIM(CLEAN(MID(Updates!D179,FIND("Network User Id: ",Updates!D179)+17,(FIND("E-MAIL ACCOUNTS",Updates!D179)-(FIND("Network User Id:",Updates!D179)+17)))))</f>
        <v>#VALUE!</v>
      </c>
      <c r="C179" s="6" t="e">
        <f>TRIM(CLEAN(MID(Updates!D179,FIND("Logon ID: ",Updates!D179)+10,(FIND("Password:",Updates!D179)-(FIND("Logon ID:",Updates!D179)+10)))))</f>
        <v>#VALUE!</v>
      </c>
      <c r="D179" t="e">
        <f>TRIM(CLEAN(MID(Updates!D179,FIND("Primary Address: ",Updates!D179)+17,(FIND("Secondary Address:",Updates!D179)-(FIND("Primary Address: ",Updates!D179)+17)))))</f>
        <v>#VALUE!</v>
      </c>
      <c r="E179" t="e">
        <f>TRIM(CLEAN(MID(Updates!D179,FIND("Secondary Address: ",Updates!D179)+19,(FIND("** PLEASE DO NOT REPLY TO THIS E-MAIL. ",Updates!D179)-(FIND("Secondary Address: ",Updates!D179)+19)))))</f>
        <v>#VALUE!</v>
      </c>
      <c r="F179" t="b">
        <f>IF(COUNT(SEARCH({"transpo.ottawa.on.ca","biblioottawalibrary.ca"},E179)),"@ottawa.ca")</f>
        <v>0</v>
      </c>
      <c r="G179" s="9" t="e">
        <f t="shared" si="32"/>
        <v>#VALUE!</v>
      </c>
      <c r="H179" t="e">
        <f>TRIM(CLEAN(MID(Updates!D179,FIND("E-mail Address: ",Updates!D179)+16,(FIND("The employee",Updates!D179)-(FIND("E-mail Address: ",Updates!D179)+16)))))</f>
        <v>#VALUE!</v>
      </c>
      <c r="I179" t="e">
        <f>TRIM(CLEAN(MID(Updates!D179,FIND("Account Password: ",Updates!D179)+18,(FIND("NETWORK ACCOUNTS",Updates!D179)-(FIND("Account Password:",Updates!D179)+18)))))</f>
        <v>#VALUE!</v>
      </c>
      <c r="J179" t="e">
        <f>TRIM(CLEAN(MID(Updates!D179,FIND("Password: ",Updates!D179)+10,(FIND("E-mail",Updates!D179)-(FIND("Password:",Updates!D179)+12)))))</f>
        <v>#VALUE!</v>
      </c>
      <c r="K179" t="e">
        <f>TRIM(CLEAN(MID(Updates!D179,FIND("Account to clone: ",Updates!D179)+18,(FIND("Position",Updates!D179)-(FIND("Account to clone: ",Updates!D179)+18)))))</f>
        <v>#VALUE!</v>
      </c>
      <c r="L179" t="e">
        <f>TRIM(CLEAN(MID(Updates!D179,FIND("Clone permissions of another account: ",Updates!D179)+38,(FIND("Email required:",Updates!D179)-(FIND("Clone permissions of another account: ",Updates!D179)+38)))))</f>
        <v>#VALUE!</v>
      </c>
      <c r="M179" t="e">
        <f t="shared" si="33"/>
        <v>#VALUE!</v>
      </c>
      <c r="N179" t="e">
        <f>TRIM(CLEAN(MID(Updates!D179,FIND("First Name: ",Updates!D179)+12,(FIND("Middle Name: ",Updates!D179)-(FIND("First Name: ",Updates!D179)+12)))))</f>
        <v>#VALUE!</v>
      </c>
      <c r="O179" t="e">
        <f>TRIM(CLEAN(MID(Updates!E179,FIND("Last Name: ",Updates!E179)+11,(FIND("Middle Initial:",Updates!E179)-(FIND("Last Name: ",Updates!E179)+11)))))</f>
        <v>#VALUE!</v>
      </c>
      <c r="P179" t="e">
        <f>TRIM(CLEAN(MID(Updates!D179,FIND("Middle Initial: ",Updates!D179)+16,(FIND("Department: ",Updates!D179)-(FIND("Middle Initial: ",Updates!D179)+16)))))</f>
        <v>#VALUE!</v>
      </c>
      <c r="Q179" t="e">
        <f t="shared" si="34"/>
        <v>#VALUE!</v>
      </c>
      <c r="R179" t="e">
        <f t="shared" si="35"/>
        <v>#VALUE!</v>
      </c>
      <c r="S179" t="e">
        <f t="shared" si="36"/>
        <v>#VALUE!</v>
      </c>
      <c r="T179" s="14" t="e">
        <f t="shared" si="37"/>
        <v>#VALUE!</v>
      </c>
      <c r="U179" t="e">
        <f t="shared" si="38"/>
        <v>#VALUE!</v>
      </c>
      <c r="V179" t="e">
        <f t="shared" si="39"/>
        <v>#VALUE!</v>
      </c>
      <c r="W179" s="8" t="e">
        <f>TRIM(CLEAN(MID(Updates!D179,FIND("Branch: ",Updates!D179)+8,(FIND("Division",Updates!D179)-(FIND("Branch: ",Updates!D179)+8)))))</f>
        <v>#VALUE!</v>
      </c>
      <c r="X179" s="8" t="e">
        <f>TRIM(CLEAN(MID(Updates!D179,FIND("Pooled Position: ",Updates!D179)+17,(FIND("Are the",Updates!D179)-(FIND("Pooled Position: ",Updates!D179)+17)))))</f>
        <v>#VALUE!</v>
      </c>
      <c r="Y179" t="e">
        <f>TRIM(CLEAN(MID(Updates!D179,FIND("Employee Name: ",Updates!D179)+15,(FIND("Job Title",Updates!D179)-(FIND("Employee Name: ",Updates!D179)+15)))))</f>
        <v>#VALUE!</v>
      </c>
      <c r="Z179" s="9" t="e">
        <f t="shared" si="40"/>
        <v>#VALUE!</v>
      </c>
      <c r="AA179" t="e">
        <f t="shared" si="41"/>
        <v>#VALUE!</v>
      </c>
      <c r="AB179" t="e">
        <f t="shared" si="42"/>
        <v>#VALUE!</v>
      </c>
      <c r="AC179" t="e">
        <f t="shared" si="43"/>
        <v>#VALUE!</v>
      </c>
      <c r="AD179" t="e">
        <f>TRIM(CLEAN(MID(Updates!D179,FIND("Account to clone: ",Updates!D179)+18,(FIND("Position",Updates!D179)-(FIND("Account to clone: ",Updates!D179)+18)))))</f>
        <v>#VALUE!</v>
      </c>
      <c r="AE179" t="str">
        <f t="shared" si="44"/>
        <v/>
      </c>
      <c r="AF179" t="str">
        <f t="shared" si="45"/>
        <v>No</v>
      </c>
      <c r="AG179" t="e">
        <f>TRIM(CLEAN(MID(Updates!D179,FIND("Home Share (H:\ drive) required: ",Updates!D179)+33,(FIND("Group Share (S:\ drive) required: ",Updates!D179)-(FIND("Home Share (H:\ drive) required: ",Updates!D179)+33)))))</f>
        <v>#VALUE!</v>
      </c>
      <c r="AH179" t="str">
        <f t="shared" si="46"/>
        <v>No</v>
      </c>
      <c r="AI179" t="e">
        <f>TRIM(CLEAN(MID(Updates!D179,FIND("S Drive Path: ",Updates!D179)+14,(FIND("Position",Updates!D179)-(FIND("S Drive Path: ",Updates!D179)+14)))))</f>
        <v>#VALUE!</v>
      </c>
      <c r="AJ179" t="e">
        <f>("USR\"&amp;Updates!N179)</f>
        <v>#VALUE!</v>
      </c>
      <c r="AK179" t="e">
        <f>Updates!N179&amp;"$"</f>
        <v>#VALUE!</v>
      </c>
      <c r="AL179" s="11">
        <f t="shared" ca="1" si="47"/>
        <v>14</v>
      </c>
      <c r="AM179" s="6" t="str">
        <f ca="1">LOOKUP(AL179,AN2:AN21,AO2:AO21)</f>
        <v>DC4MDB04</v>
      </c>
    </row>
    <row r="180" spans="1:39" ht="12" customHeight="1">
      <c r="A180" s="13" t="e">
        <f>LOOKUP(99^99,--("0"&amp;MID(Updates!N180,MIN(SEARCH({0,1,2,3,4,5,6,7,8,9},Updates!N180&amp;"0123456789")),ROW($A$1:$A$10000))))</f>
        <v>#N/A</v>
      </c>
      <c r="B180" s="6" t="e">
        <f>TRIM(CLEAN(MID(Updates!D180,FIND("Network User Id: ",Updates!D180)+17,(FIND("E-MAIL ACCOUNTS",Updates!D180)-(FIND("Network User Id:",Updates!D180)+17)))))</f>
        <v>#VALUE!</v>
      </c>
      <c r="C180" s="6" t="e">
        <f>TRIM(CLEAN(MID(Updates!D180,FIND("Logon ID: ",Updates!D180)+10,(FIND("Password:",Updates!D180)-(FIND("Logon ID:",Updates!D180)+10)))))</f>
        <v>#VALUE!</v>
      </c>
      <c r="D180" t="e">
        <f>TRIM(CLEAN(MID(Updates!D180,FIND("Primary Address: ",Updates!D180)+17,(FIND("Secondary Address:",Updates!D180)-(FIND("Primary Address: ",Updates!D180)+17)))))</f>
        <v>#VALUE!</v>
      </c>
      <c r="E180" t="e">
        <f>TRIM(CLEAN(MID(Updates!D180,FIND("Secondary Address: ",Updates!D180)+19,(FIND("** PLEASE DO NOT REPLY TO THIS E-MAIL. ",Updates!D180)-(FIND("Secondary Address: ",Updates!D180)+19)))))</f>
        <v>#VALUE!</v>
      </c>
      <c r="F180" t="b">
        <f>IF(COUNT(SEARCH({"transpo.ottawa.on.ca","biblioottawalibrary.ca"},E180)),"@ottawa.ca")</f>
        <v>0</v>
      </c>
      <c r="G180" s="9" t="e">
        <f t="shared" si="32"/>
        <v>#VALUE!</v>
      </c>
      <c r="H180" t="e">
        <f>TRIM(CLEAN(MID(Updates!D180,FIND("E-mail Address: ",Updates!D180)+16,(FIND("The employee",Updates!D180)-(FIND("E-mail Address: ",Updates!D180)+16)))))</f>
        <v>#VALUE!</v>
      </c>
      <c r="I180" t="e">
        <f>TRIM(CLEAN(MID(Updates!D180,FIND("Account Password: ",Updates!D180)+18,(FIND("NETWORK ACCOUNTS",Updates!D180)-(FIND("Account Password:",Updates!D180)+18)))))</f>
        <v>#VALUE!</v>
      </c>
      <c r="J180" t="e">
        <f>TRIM(CLEAN(MID(Updates!D180,FIND("Password: ",Updates!D180)+10,(FIND("E-mail",Updates!D180)-(FIND("Password:",Updates!D180)+12)))))</f>
        <v>#VALUE!</v>
      </c>
      <c r="K180" t="e">
        <f>TRIM(CLEAN(MID(Updates!D180,FIND("Account to clone: ",Updates!D180)+18,(FIND("Position",Updates!D180)-(FIND("Account to clone: ",Updates!D180)+18)))))</f>
        <v>#VALUE!</v>
      </c>
      <c r="L180" t="e">
        <f>TRIM(CLEAN(MID(Updates!D180,FIND("Clone permissions of another account: ",Updates!D180)+38,(FIND("Email required:",Updates!D180)-(FIND("Clone permissions of another account: ",Updates!D180)+38)))))</f>
        <v>#VALUE!</v>
      </c>
      <c r="M180" t="e">
        <f t="shared" si="33"/>
        <v>#VALUE!</v>
      </c>
      <c r="N180" t="e">
        <f>TRIM(CLEAN(MID(Updates!D180,FIND("First Name: ",Updates!D180)+12,(FIND("Middle Name: ",Updates!D180)-(FIND("First Name: ",Updates!D180)+12)))))</f>
        <v>#VALUE!</v>
      </c>
      <c r="O180" t="e">
        <f>TRIM(CLEAN(MID(Updates!E180,FIND("Last Name: ",Updates!E180)+11,(FIND("Middle Initial:",Updates!E180)-(FIND("Last Name: ",Updates!E180)+11)))))</f>
        <v>#VALUE!</v>
      </c>
      <c r="P180" t="e">
        <f>TRIM(CLEAN(MID(Updates!D180,FIND("Middle Initial: ",Updates!D180)+16,(FIND("Department: ",Updates!D180)-(FIND("Middle Initial: ",Updates!D180)+16)))))</f>
        <v>#VALUE!</v>
      </c>
      <c r="Q180" t="e">
        <f t="shared" si="34"/>
        <v>#VALUE!</v>
      </c>
      <c r="R180" t="e">
        <f t="shared" si="35"/>
        <v>#VALUE!</v>
      </c>
      <c r="S180" t="e">
        <f t="shared" si="36"/>
        <v>#VALUE!</v>
      </c>
      <c r="T180" s="14" t="e">
        <f t="shared" si="37"/>
        <v>#VALUE!</v>
      </c>
      <c r="U180" t="e">
        <f t="shared" si="38"/>
        <v>#VALUE!</v>
      </c>
      <c r="V180" t="e">
        <f t="shared" si="39"/>
        <v>#VALUE!</v>
      </c>
      <c r="W180" s="8" t="e">
        <f>TRIM(CLEAN(MID(Updates!D180,FIND("Branch: ",Updates!D180)+8,(FIND("Division",Updates!D180)-(FIND("Branch: ",Updates!D180)+8)))))</f>
        <v>#VALUE!</v>
      </c>
      <c r="X180" s="8" t="e">
        <f>TRIM(CLEAN(MID(Updates!D180,FIND("Pooled Position: ",Updates!D180)+17,(FIND("Are the",Updates!D180)-(FIND("Pooled Position: ",Updates!D180)+17)))))</f>
        <v>#VALUE!</v>
      </c>
      <c r="Y180" t="e">
        <f>TRIM(CLEAN(MID(Updates!D180,FIND("Employee Name: ",Updates!D180)+15,(FIND("Job Title",Updates!D180)-(FIND("Employee Name: ",Updates!D180)+15)))))</f>
        <v>#VALUE!</v>
      </c>
      <c r="Z180" s="9" t="e">
        <f t="shared" si="40"/>
        <v>#VALUE!</v>
      </c>
      <c r="AA180" t="e">
        <f t="shared" si="41"/>
        <v>#VALUE!</v>
      </c>
      <c r="AB180" t="e">
        <f t="shared" si="42"/>
        <v>#VALUE!</v>
      </c>
      <c r="AC180" t="e">
        <f t="shared" si="43"/>
        <v>#VALUE!</v>
      </c>
      <c r="AD180" t="e">
        <f>TRIM(CLEAN(MID(Updates!D180,FIND("Account to clone: ",Updates!D180)+18,(FIND("Position",Updates!D180)-(FIND("Account to clone: ",Updates!D180)+18)))))</f>
        <v>#VALUE!</v>
      </c>
      <c r="AE180" t="str">
        <f t="shared" si="44"/>
        <v/>
      </c>
      <c r="AF180" t="str">
        <f t="shared" si="45"/>
        <v>No</v>
      </c>
      <c r="AG180" t="e">
        <f>TRIM(CLEAN(MID(Updates!D180,FIND("Home Share (H:\ drive) required: ",Updates!D180)+33,(FIND("Group Share (S:\ drive) required: ",Updates!D180)-(FIND("Home Share (H:\ drive) required: ",Updates!D180)+33)))))</f>
        <v>#VALUE!</v>
      </c>
      <c r="AH180" t="str">
        <f t="shared" si="46"/>
        <v>No</v>
      </c>
      <c r="AI180" t="e">
        <f>TRIM(CLEAN(MID(Updates!D180,FIND("S Drive Path: ",Updates!D180)+14,(FIND("Position",Updates!D180)-(FIND("S Drive Path: ",Updates!D180)+14)))))</f>
        <v>#VALUE!</v>
      </c>
      <c r="AJ180" t="e">
        <f>("USR\"&amp;Updates!N180)</f>
        <v>#VALUE!</v>
      </c>
      <c r="AK180" t="e">
        <f>Updates!N180&amp;"$"</f>
        <v>#VALUE!</v>
      </c>
      <c r="AL180" s="11">
        <f t="shared" ca="1" si="47"/>
        <v>16</v>
      </c>
      <c r="AM180" s="6" t="str">
        <f ca="1">LOOKUP(AL180,AN2:AN21,AO2:AO21)</f>
        <v>DC4MDB06</v>
      </c>
    </row>
    <row r="181" spans="1:39" ht="12" customHeight="1">
      <c r="A181" s="13" t="e">
        <f>LOOKUP(99^99,--("0"&amp;MID(Updates!N181,MIN(SEARCH({0,1,2,3,4,5,6,7,8,9},Updates!N181&amp;"0123456789")),ROW($A$1:$A$10000))))</f>
        <v>#N/A</v>
      </c>
      <c r="B181" s="6" t="e">
        <f>TRIM(CLEAN(MID(Updates!D181,FIND("Network User Id: ",Updates!D181)+17,(FIND("E-MAIL ACCOUNTS",Updates!D181)-(FIND("Network User Id:",Updates!D181)+17)))))</f>
        <v>#VALUE!</v>
      </c>
      <c r="C181" s="6" t="e">
        <f>TRIM(CLEAN(MID(Updates!D181,FIND("Logon ID: ",Updates!D181)+10,(FIND("Password:",Updates!D181)-(FIND("Logon ID:",Updates!D181)+10)))))</f>
        <v>#VALUE!</v>
      </c>
      <c r="D181" t="e">
        <f>TRIM(CLEAN(MID(Updates!D181,FIND("Primary Address: ",Updates!D181)+17,(FIND("Secondary Address:",Updates!D181)-(FIND("Primary Address: ",Updates!D181)+17)))))</f>
        <v>#VALUE!</v>
      </c>
      <c r="E181" t="e">
        <f>TRIM(CLEAN(MID(Updates!D181,FIND("Secondary Address: ",Updates!D181)+19,(FIND("** PLEASE DO NOT REPLY TO THIS E-MAIL. ",Updates!D181)-(FIND("Secondary Address: ",Updates!D181)+19)))))</f>
        <v>#VALUE!</v>
      </c>
      <c r="F181" t="b">
        <f>IF(COUNT(SEARCH({"transpo.ottawa.on.ca","biblioottawalibrary.ca"},E181)),"@ottawa.ca")</f>
        <v>0</v>
      </c>
      <c r="G181" s="9" t="e">
        <f t="shared" si="32"/>
        <v>#VALUE!</v>
      </c>
      <c r="H181" t="e">
        <f>TRIM(CLEAN(MID(Updates!D181,FIND("E-mail Address: ",Updates!D181)+16,(FIND("The employee",Updates!D181)-(FIND("E-mail Address: ",Updates!D181)+16)))))</f>
        <v>#VALUE!</v>
      </c>
      <c r="I181" t="e">
        <f>TRIM(CLEAN(MID(Updates!D181,FIND("Account Password: ",Updates!D181)+18,(FIND("NETWORK ACCOUNTS",Updates!D181)-(FIND("Account Password:",Updates!D181)+18)))))</f>
        <v>#VALUE!</v>
      </c>
      <c r="J181" t="e">
        <f>TRIM(CLEAN(MID(Updates!D181,FIND("Password: ",Updates!D181)+10,(FIND("E-mail",Updates!D181)-(FIND("Password:",Updates!D181)+12)))))</f>
        <v>#VALUE!</v>
      </c>
      <c r="K181" t="e">
        <f>TRIM(CLEAN(MID(Updates!D181,FIND("Account to clone: ",Updates!D181)+18,(FIND("Position",Updates!D181)-(FIND("Account to clone: ",Updates!D181)+18)))))</f>
        <v>#VALUE!</v>
      </c>
      <c r="L181" t="e">
        <f>TRIM(CLEAN(MID(Updates!D181,FIND("Clone permissions of another account: ",Updates!D181)+38,(FIND("Email required:",Updates!D181)-(FIND("Clone permissions of another account: ",Updates!D181)+38)))))</f>
        <v>#VALUE!</v>
      </c>
      <c r="M181" t="e">
        <f t="shared" si="33"/>
        <v>#VALUE!</v>
      </c>
      <c r="N181" t="e">
        <f>TRIM(CLEAN(MID(Updates!D181,FIND("First Name: ",Updates!D181)+12,(FIND("Middle Name: ",Updates!D181)-(FIND("First Name: ",Updates!D181)+12)))))</f>
        <v>#VALUE!</v>
      </c>
      <c r="O181" t="e">
        <f>TRIM(CLEAN(MID(Updates!E181,FIND("Last Name: ",Updates!E181)+11,(FIND("Middle Initial:",Updates!E181)-(FIND("Last Name: ",Updates!E181)+11)))))</f>
        <v>#VALUE!</v>
      </c>
      <c r="P181" t="e">
        <f>TRIM(CLEAN(MID(Updates!D181,FIND("Middle Initial: ",Updates!D181)+16,(FIND("Department: ",Updates!D181)-(FIND("Middle Initial: ",Updates!D181)+16)))))</f>
        <v>#VALUE!</v>
      </c>
      <c r="Q181" t="e">
        <f t="shared" si="34"/>
        <v>#VALUE!</v>
      </c>
      <c r="R181" t="e">
        <f t="shared" si="35"/>
        <v>#VALUE!</v>
      </c>
      <c r="S181" t="e">
        <f t="shared" si="36"/>
        <v>#VALUE!</v>
      </c>
      <c r="T181" s="14" t="e">
        <f t="shared" si="37"/>
        <v>#VALUE!</v>
      </c>
      <c r="U181" t="e">
        <f t="shared" si="38"/>
        <v>#VALUE!</v>
      </c>
      <c r="V181" t="e">
        <f t="shared" si="39"/>
        <v>#VALUE!</v>
      </c>
      <c r="W181" s="8" t="e">
        <f>TRIM(CLEAN(MID(Updates!D181,FIND("Branch: ",Updates!D181)+8,(FIND("Division",Updates!D181)-(FIND("Branch: ",Updates!D181)+8)))))</f>
        <v>#VALUE!</v>
      </c>
      <c r="X181" s="8" t="e">
        <f>TRIM(CLEAN(MID(Updates!D181,FIND("Pooled Position: ",Updates!D181)+17,(FIND("Are the",Updates!D181)-(FIND("Pooled Position: ",Updates!D181)+17)))))</f>
        <v>#VALUE!</v>
      </c>
      <c r="Y181" t="e">
        <f>TRIM(CLEAN(MID(Updates!D181,FIND("Employee Name: ",Updates!D181)+15,(FIND("Job Title",Updates!D181)-(FIND("Employee Name: ",Updates!D181)+15)))))</f>
        <v>#VALUE!</v>
      </c>
      <c r="Z181" s="9" t="e">
        <f t="shared" si="40"/>
        <v>#VALUE!</v>
      </c>
      <c r="AA181" t="e">
        <f t="shared" si="41"/>
        <v>#VALUE!</v>
      </c>
      <c r="AB181" t="e">
        <f t="shared" si="42"/>
        <v>#VALUE!</v>
      </c>
      <c r="AC181" t="e">
        <f t="shared" si="43"/>
        <v>#VALUE!</v>
      </c>
      <c r="AD181" t="e">
        <f>TRIM(CLEAN(MID(Updates!D181,FIND("Account to clone: ",Updates!D181)+18,(FIND("Position",Updates!D181)-(FIND("Account to clone: ",Updates!D181)+18)))))</f>
        <v>#VALUE!</v>
      </c>
      <c r="AE181" t="str">
        <f t="shared" si="44"/>
        <v/>
      </c>
      <c r="AF181" t="str">
        <f t="shared" si="45"/>
        <v>No</v>
      </c>
      <c r="AG181" t="e">
        <f>TRIM(CLEAN(MID(Updates!D181,FIND("Home Share (H:\ drive) required: ",Updates!D181)+33,(FIND("Group Share (S:\ drive) required: ",Updates!D181)-(FIND("Home Share (H:\ drive) required: ",Updates!D181)+33)))))</f>
        <v>#VALUE!</v>
      </c>
      <c r="AH181" t="str">
        <f t="shared" si="46"/>
        <v>No</v>
      </c>
      <c r="AI181" t="e">
        <f>TRIM(CLEAN(MID(Updates!D181,FIND("S Drive Path: ",Updates!D181)+14,(FIND("Position",Updates!D181)-(FIND("S Drive Path: ",Updates!D181)+14)))))</f>
        <v>#VALUE!</v>
      </c>
      <c r="AJ181" t="e">
        <f>("USR\"&amp;Updates!N181)</f>
        <v>#VALUE!</v>
      </c>
      <c r="AK181" t="e">
        <f>Updates!N181&amp;"$"</f>
        <v>#VALUE!</v>
      </c>
      <c r="AL181" s="11">
        <f t="shared" ca="1" si="47"/>
        <v>1</v>
      </c>
      <c r="AM181" s="6" t="str">
        <f ca="1">LOOKUP(AL181,AN2:AN21,AO2:AO21)</f>
        <v>DC1MDB01</v>
      </c>
    </row>
    <row r="182" spans="1:39" ht="12" customHeight="1">
      <c r="A182" s="13" t="e">
        <f>LOOKUP(99^99,--("0"&amp;MID(Updates!N182,MIN(SEARCH({0,1,2,3,4,5,6,7,8,9},Updates!N182&amp;"0123456789")),ROW($A$1:$A$10000))))</f>
        <v>#N/A</v>
      </c>
      <c r="B182" s="6" t="e">
        <f>TRIM(CLEAN(MID(Updates!D182,FIND("Network User Id: ",Updates!D182)+17,(FIND("E-MAIL ACCOUNTS",Updates!D182)-(FIND("Network User Id:",Updates!D182)+17)))))</f>
        <v>#VALUE!</v>
      </c>
      <c r="C182" s="6" t="e">
        <f>TRIM(CLEAN(MID(Updates!D182,FIND("Logon ID: ",Updates!D182)+10,(FIND("Password:",Updates!D182)-(FIND("Logon ID:",Updates!D182)+10)))))</f>
        <v>#VALUE!</v>
      </c>
      <c r="D182" t="e">
        <f>TRIM(CLEAN(MID(Updates!D182,FIND("Primary Address: ",Updates!D182)+17,(FIND("Secondary Address:",Updates!D182)-(FIND("Primary Address: ",Updates!D182)+17)))))</f>
        <v>#VALUE!</v>
      </c>
      <c r="E182" t="e">
        <f>TRIM(CLEAN(MID(Updates!D182,FIND("Secondary Address: ",Updates!D182)+19,(FIND("** PLEASE DO NOT REPLY TO THIS E-MAIL. ",Updates!D182)-(FIND("Secondary Address: ",Updates!D182)+19)))))</f>
        <v>#VALUE!</v>
      </c>
      <c r="F182" t="b">
        <f>IF(COUNT(SEARCH({"transpo.ottawa.on.ca","biblioottawalibrary.ca"},E182)),"@ottawa.ca")</f>
        <v>0</v>
      </c>
      <c r="G182" s="9" t="e">
        <f t="shared" si="32"/>
        <v>#VALUE!</v>
      </c>
      <c r="H182" t="e">
        <f>TRIM(CLEAN(MID(Updates!D182,FIND("E-mail Address: ",Updates!D182)+16,(FIND("The employee",Updates!D182)-(FIND("E-mail Address: ",Updates!D182)+16)))))</f>
        <v>#VALUE!</v>
      </c>
      <c r="I182" t="e">
        <f>TRIM(CLEAN(MID(Updates!D182,FIND("Account Password: ",Updates!D182)+18,(FIND("NETWORK ACCOUNTS",Updates!D182)-(FIND("Account Password:",Updates!D182)+18)))))</f>
        <v>#VALUE!</v>
      </c>
      <c r="J182" t="e">
        <f>TRIM(CLEAN(MID(Updates!D182,FIND("Password: ",Updates!D182)+10,(FIND("E-mail",Updates!D182)-(FIND("Password:",Updates!D182)+12)))))</f>
        <v>#VALUE!</v>
      </c>
      <c r="K182" t="e">
        <f>TRIM(CLEAN(MID(Updates!D182,FIND("Account to clone: ",Updates!D182)+18,(FIND("Position",Updates!D182)-(FIND("Account to clone: ",Updates!D182)+18)))))</f>
        <v>#VALUE!</v>
      </c>
      <c r="L182" t="e">
        <f>TRIM(CLEAN(MID(Updates!D182,FIND("Clone permissions of another account: ",Updates!D182)+38,(FIND("Email required:",Updates!D182)-(FIND("Clone permissions of another account: ",Updates!D182)+38)))))</f>
        <v>#VALUE!</v>
      </c>
      <c r="M182" t="e">
        <f t="shared" si="33"/>
        <v>#VALUE!</v>
      </c>
      <c r="N182" t="e">
        <f>TRIM(CLEAN(MID(Updates!D182,FIND("First Name: ",Updates!D182)+12,(FIND("Middle Name: ",Updates!D182)-(FIND("First Name: ",Updates!D182)+12)))))</f>
        <v>#VALUE!</v>
      </c>
      <c r="O182" t="e">
        <f>TRIM(CLEAN(MID(Updates!E182,FIND("Last Name: ",Updates!E182)+11,(FIND("Middle Initial:",Updates!E182)-(FIND("Last Name: ",Updates!E182)+11)))))</f>
        <v>#VALUE!</v>
      </c>
      <c r="P182" t="e">
        <f>TRIM(CLEAN(MID(Updates!D182,FIND("Middle Initial: ",Updates!D182)+16,(FIND("Department: ",Updates!D182)-(FIND("Middle Initial: ",Updates!D182)+16)))))</f>
        <v>#VALUE!</v>
      </c>
      <c r="Q182" t="e">
        <f t="shared" si="34"/>
        <v>#VALUE!</v>
      </c>
      <c r="R182" t="e">
        <f t="shared" si="35"/>
        <v>#VALUE!</v>
      </c>
      <c r="S182" t="e">
        <f t="shared" si="36"/>
        <v>#VALUE!</v>
      </c>
      <c r="T182" s="14" t="e">
        <f t="shared" si="37"/>
        <v>#VALUE!</v>
      </c>
      <c r="U182" t="e">
        <f t="shared" si="38"/>
        <v>#VALUE!</v>
      </c>
      <c r="V182" t="e">
        <f t="shared" si="39"/>
        <v>#VALUE!</v>
      </c>
      <c r="W182" s="8" t="e">
        <f>TRIM(CLEAN(MID(Updates!D182,FIND("Branch: ",Updates!D182)+8,(FIND("Division",Updates!D182)-(FIND("Branch: ",Updates!D182)+8)))))</f>
        <v>#VALUE!</v>
      </c>
      <c r="X182" s="8" t="e">
        <f>TRIM(CLEAN(MID(Updates!D182,FIND("Pooled Position: ",Updates!D182)+17,(FIND("Are the",Updates!D182)-(FIND("Pooled Position: ",Updates!D182)+17)))))</f>
        <v>#VALUE!</v>
      </c>
      <c r="Y182" t="e">
        <f>TRIM(CLEAN(MID(Updates!D182,FIND("Employee Name: ",Updates!D182)+15,(FIND("Job Title",Updates!D182)-(FIND("Employee Name: ",Updates!D182)+15)))))</f>
        <v>#VALUE!</v>
      </c>
      <c r="Z182" s="9" t="e">
        <f t="shared" si="40"/>
        <v>#VALUE!</v>
      </c>
      <c r="AA182" t="e">
        <f t="shared" si="41"/>
        <v>#VALUE!</v>
      </c>
      <c r="AB182" t="e">
        <f t="shared" si="42"/>
        <v>#VALUE!</v>
      </c>
      <c r="AC182" t="e">
        <f t="shared" si="43"/>
        <v>#VALUE!</v>
      </c>
      <c r="AD182" t="e">
        <f>TRIM(CLEAN(MID(Updates!D182,FIND("Account to clone: ",Updates!D182)+18,(FIND("Position",Updates!D182)-(FIND("Account to clone: ",Updates!D182)+18)))))</f>
        <v>#VALUE!</v>
      </c>
      <c r="AE182" t="str">
        <f t="shared" si="44"/>
        <v/>
      </c>
      <c r="AF182" t="str">
        <f t="shared" si="45"/>
        <v>No</v>
      </c>
      <c r="AG182" t="e">
        <f>TRIM(CLEAN(MID(Updates!D182,FIND("Home Share (H:\ drive) required: ",Updates!D182)+33,(FIND("Group Share (S:\ drive) required: ",Updates!D182)-(FIND("Home Share (H:\ drive) required: ",Updates!D182)+33)))))</f>
        <v>#VALUE!</v>
      </c>
      <c r="AH182" t="str">
        <f t="shared" si="46"/>
        <v>No</v>
      </c>
      <c r="AI182" t="e">
        <f>TRIM(CLEAN(MID(Updates!D182,FIND("S Drive Path: ",Updates!D182)+14,(FIND("Position",Updates!D182)-(FIND("S Drive Path: ",Updates!D182)+14)))))</f>
        <v>#VALUE!</v>
      </c>
      <c r="AJ182" t="e">
        <f>("USR\"&amp;Updates!N182)</f>
        <v>#VALUE!</v>
      </c>
      <c r="AK182" t="e">
        <f>Updates!N182&amp;"$"</f>
        <v>#VALUE!</v>
      </c>
      <c r="AL182" s="11">
        <f t="shared" ca="1" si="47"/>
        <v>20</v>
      </c>
      <c r="AM182" s="6" t="str">
        <f ca="1">LOOKUP(AL182,AN2:AN21,AO2:AO21)</f>
        <v>DC4MDB10</v>
      </c>
    </row>
    <row r="183" spans="1:39" ht="12" customHeight="1">
      <c r="A183" s="13" t="e">
        <f>LOOKUP(99^99,--("0"&amp;MID(Updates!N183,MIN(SEARCH({0,1,2,3,4,5,6,7,8,9},Updates!N183&amp;"0123456789")),ROW($A$1:$A$10000))))</f>
        <v>#N/A</v>
      </c>
      <c r="B183" s="6" t="e">
        <f>TRIM(CLEAN(MID(Updates!D183,FIND("Network User Id: ",Updates!D183)+17,(FIND("E-MAIL ACCOUNTS",Updates!D183)-(FIND("Network User Id:",Updates!D183)+17)))))</f>
        <v>#VALUE!</v>
      </c>
      <c r="C183" s="6" t="e">
        <f>TRIM(CLEAN(MID(Updates!D183,FIND("Logon ID: ",Updates!D183)+10,(FIND("Password:",Updates!D183)-(FIND("Logon ID:",Updates!D183)+10)))))</f>
        <v>#VALUE!</v>
      </c>
      <c r="D183" t="e">
        <f>TRIM(CLEAN(MID(Updates!D183,FIND("Primary Address: ",Updates!D183)+17,(FIND("Secondary Address:",Updates!D183)-(FIND("Primary Address: ",Updates!D183)+17)))))</f>
        <v>#VALUE!</v>
      </c>
      <c r="E183" t="e">
        <f>TRIM(CLEAN(MID(Updates!D183,FIND("Secondary Address: ",Updates!D183)+19,(FIND("** PLEASE DO NOT REPLY TO THIS E-MAIL. ",Updates!D183)-(FIND("Secondary Address: ",Updates!D183)+19)))))</f>
        <v>#VALUE!</v>
      </c>
      <c r="F183" t="b">
        <f>IF(COUNT(SEARCH({"transpo.ottawa.on.ca","biblioottawalibrary.ca"},E183)),"@ottawa.ca")</f>
        <v>0</v>
      </c>
      <c r="G183" s="9" t="e">
        <f t="shared" si="32"/>
        <v>#VALUE!</v>
      </c>
      <c r="H183" t="e">
        <f>TRIM(CLEAN(MID(Updates!D183,FIND("E-mail Address: ",Updates!D183)+16,(FIND("The employee",Updates!D183)-(FIND("E-mail Address: ",Updates!D183)+16)))))</f>
        <v>#VALUE!</v>
      </c>
      <c r="I183" t="e">
        <f>TRIM(CLEAN(MID(Updates!D183,FIND("Account Password: ",Updates!D183)+18,(FIND("NETWORK ACCOUNTS",Updates!D183)-(FIND("Account Password:",Updates!D183)+18)))))</f>
        <v>#VALUE!</v>
      </c>
      <c r="J183" t="e">
        <f>TRIM(CLEAN(MID(Updates!D183,FIND("Password: ",Updates!D183)+10,(FIND("E-mail",Updates!D183)-(FIND("Password:",Updates!D183)+12)))))</f>
        <v>#VALUE!</v>
      </c>
      <c r="K183" t="e">
        <f>TRIM(CLEAN(MID(Updates!D183,FIND("Account to clone: ",Updates!D183)+18,(FIND("Position",Updates!D183)-(FIND("Account to clone: ",Updates!D183)+18)))))</f>
        <v>#VALUE!</v>
      </c>
      <c r="L183" t="e">
        <f>TRIM(CLEAN(MID(Updates!D183,FIND("Clone permissions of another account: ",Updates!D183)+38,(FIND("Email required:",Updates!D183)-(FIND("Clone permissions of another account: ",Updates!D183)+38)))))</f>
        <v>#VALUE!</v>
      </c>
      <c r="M183" t="e">
        <f t="shared" si="33"/>
        <v>#VALUE!</v>
      </c>
      <c r="N183" t="e">
        <f>TRIM(CLEAN(MID(Updates!D183,FIND("First Name: ",Updates!D183)+12,(FIND("Middle Name: ",Updates!D183)-(FIND("First Name: ",Updates!D183)+12)))))</f>
        <v>#VALUE!</v>
      </c>
      <c r="O183" t="e">
        <f>TRIM(CLEAN(MID(Updates!E183,FIND("Last Name: ",Updates!E183)+11,(FIND("Middle Initial:",Updates!E183)-(FIND("Last Name: ",Updates!E183)+11)))))</f>
        <v>#VALUE!</v>
      </c>
      <c r="P183" t="e">
        <f>TRIM(CLEAN(MID(Updates!D183,FIND("Middle Initial: ",Updates!D183)+16,(FIND("Department: ",Updates!D183)-(FIND("Middle Initial: ",Updates!D183)+16)))))</f>
        <v>#VALUE!</v>
      </c>
      <c r="Q183" t="e">
        <f t="shared" si="34"/>
        <v>#VALUE!</v>
      </c>
      <c r="R183" t="e">
        <f t="shared" si="35"/>
        <v>#VALUE!</v>
      </c>
      <c r="S183" t="e">
        <f t="shared" si="36"/>
        <v>#VALUE!</v>
      </c>
      <c r="T183" s="14" t="e">
        <f t="shared" si="37"/>
        <v>#VALUE!</v>
      </c>
      <c r="U183" t="e">
        <f t="shared" si="38"/>
        <v>#VALUE!</v>
      </c>
      <c r="V183" t="e">
        <f t="shared" si="39"/>
        <v>#VALUE!</v>
      </c>
      <c r="W183" s="8" t="e">
        <f>TRIM(CLEAN(MID(Updates!D183,FIND("Branch: ",Updates!D183)+8,(FIND("Division",Updates!D183)-(FIND("Branch: ",Updates!D183)+8)))))</f>
        <v>#VALUE!</v>
      </c>
      <c r="X183" s="8" t="e">
        <f>TRIM(CLEAN(MID(Updates!D183,FIND("Pooled Position: ",Updates!D183)+17,(FIND("Are the",Updates!D183)-(FIND("Pooled Position: ",Updates!D183)+17)))))</f>
        <v>#VALUE!</v>
      </c>
      <c r="Y183" t="e">
        <f>TRIM(CLEAN(MID(Updates!D183,FIND("Employee Name: ",Updates!D183)+15,(FIND("Job Title",Updates!D183)-(FIND("Employee Name: ",Updates!D183)+15)))))</f>
        <v>#VALUE!</v>
      </c>
      <c r="Z183" s="9" t="e">
        <f t="shared" si="40"/>
        <v>#VALUE!</v>
      </c>
      <c r="AA183" t="e">
        <f t="shared" si="41"/>
        <v>#VALUE!</v>
      </c>
      <c r="AB183" t="e">
        <f t="shared" si="42"/>
        <v>#VALUE!</v>
      </c>
      <c r="AC183" t="e">
        <f t="shared" si="43"/>
        <v>#VALUE!</v>
      </c>
      <c r="AD183" t="e">
        <f>TRIM(CLEAN(MID(Updates!D183,FIND("Account to clone: ",Updates!D183)+18,(FIND("Position",Updates!D183)-(FIND("Account to clone: ",Updates!D183)+18)))))</f>
        <v>#VALUE!</v>
      </c>
      <c r="AE183" t="str">
        <f t="shared" si="44"/>
        <v/>
      </c>
      <c r="AF183" t="str">
        <f t="shared" si="45"/>
        <v>No</v>
      </c>
      <c r="AG183" t="e">
        <f>TRIM(CLEAN(MID(Updates!D183,FIND("Home Share (H:\ drive) required: ",Updates!D183)+33,(FIND("Group Share (S:\ drive) required: ",Updates!D183)-(FIND("Home Share (H:\ drive) required: ",Updates!D183)+33)))))</f>
        <v>#VALUE!</v>
      </c>
      <c r="AH183" t="str">
        <f t="shared" si="46"/>
        <v>No</v>
      </c>
      <c r="AI183" t="e">
        <f>TRIM(CLEAN(MID(Updates!D183,FIND("S Drive Path: ",Updates!D183)+14,(FIND("Position",Updates!D183)-(FIND("S Drive Path: ",Updates!D183)+14)))))</f>
        <v>#VALUE!</v>
      </c>
      <c r="AJ183" t="e">
        <f>("USR\"&amp;Updates!N183)</f>
        <v>#VALUE!</v>
      </c>
      <c r="AK183" t="e">
        <f>Updates!N183&amp;"$"</f>
        <v>#VALUE!</v>
      </c>
      <c r="AL183" s="11">
        <f t="shared" ca="1" si="47"/>
        <v>10</v>
      </c>
      <c r="AM183" s="6" t="str">
        <f ca="1">LOOKUP(AL183,AN2:AN21,AO2:AO21)</f>
        <v>DC1MDB10</v>
      </c>
    </row>
    <row r="184" spans="1:39" ht="12" customHeight="1">
      <c r="A184" s="13" t="e">
        <f>LOOKUP(99^99,--("0"&amp;MID(Updates!N184,MIN(SEARCH({0,1,2,3,4,5,6,7,8,9},Updates!N184&amp;"0123456789")),ROW($A$1:$A$10000))))</f>
        <v>#N/A</v>
      </c>
      <c r="B184" s="6" t="e">
        <f>TRIM(CLEAN(MID(Updates!D184,FIND("Network User Id: ",Updates!D184)+17,(FIND("E-MAIL ACCOUNTS",Updates!D184)-(FIND("Network User Id:",Updates!D184)+17)))))</f>
        <v>#VALUE!</v>
      </c>
      <c r="C184" s="6" t="e">
        <f>TRIM(CLEAN(MID(Updates!D184,FIND("Logon ID: ",Updates!D184)+10,(FIND("Password:",Updates!D184)-(FIND("Logon ID:",Updates!D184)+10)))))</f>
        <v>#VALUE!</v>
      </c>
      <c r="D184" t="e">
        <f>TRIM(CLEAN(MID(Updates!D184,FIND("Primary Address: ",Updates!D184)+17,(FIND("Secondary Address:",Updates!D184)-(FIND("Primary Address: ",Updates!D184)+17)))))</f>
        <v>#VALUE!</v>
      </c>
      <c r="E184" t="e">
        <f>TRIM(CLEAN(MID(Updates!D184,FIND("Secondary Address: ",Updates!D184)+19,(FIND("** PLEASE DO NOT REPLY TO THIS E-MAIL. ",Updates!D184)-(FIND("Secondary Address: ",Updates!D184)+19)))))</f>
        <v>#VALUE!</v>
      </c>
      <c r="F184" t="b">
        <f>IF(COUNT(SEARCH({"transpo.ottawa.on.ca","biblioottawalibrary.ca"},E184)),"@ottawa.ca")</f>
        <v>0</v>
      </c>
      <c r="G184" s="9" t="e">
        <f t="shared" si="32"/>
        <v>#VALUE!</v>
      </c>
      <c r="H184" t="e">
        <f>TRIM(CLEAN(MID(Updates!D184,FIND("E-mail Address: ",Updates!D184)+16,(FIND("The employee",Updates!D184)-(FIND("E-mail Address: ",Updates!D184)+16)))))</f>
        <v>#VALUE!</v>
      </c>
      <c r="I184" t="e">
        <f>TRIM(CLEAN(MID(Updates!D184,FIND("Account Password: ",Updates!D184)+18,(FIND("NETWORK ACCOUNTS",Updates!D184)-(FIND("Account Password:",Updates!D184)+18)))))</f>
        <v>#VALUE!</v>
      </c>
      <c r="J184" t="e">
        <f>TRIM(CLEAN(MID(Updates!D184,FIND("Password: ",Updates!D184)+10,(FIND("E-mail",Updates!D184)-(FIND("Password:",Updates!D184)+12)))))</f>
        <v>#VALUE!</v>
      </c>
      <c r="K184" t="e">
        <f>TRIM(CLEAN(MID(Updates!D184,FIND("Account to clone: ",Updates!D184)+18,(FIND("Position",Updates!D184)-(FIND("Account to clone: ",Updates!D184)+18)))))</f>
        <v>#VALUE!</v>
      </c>
      <c r="L184" t="e">
        <f>TRIM(CLEAN(MID(Updates!D184,FIND("Clone permissions of another account: ",Updates!D184)+38,(FIND("Email required:",Updates!D184)-(FIND("Clone permissions of another account: ",Updates!D184)+38)))))</f>
        <v>#VALUE!</v>
      </c>
      <c r="M184" t="e">
        <f t="shared" si="33"/>
        <v>#VALUE!</v>
      </c>
      <c r="N184" t="e">
        <f>TRIM(CLEAN(MID(Updates!D184,FIND("First Name: ",Updates!D184)+12,(FIND("Middle Name: ",Updates!D184)-(FIND("First Name: ",Updates!D184)+12)))))</f>
        <v>#VALUE!</v>
      </c>
      <c r="O184" t="e">
        <f>TRIM(CLEAN(MID(Updates!E184,FIND("Last Name: ",Updates!E184)+11,(FIND("Middle Initial:",Updates!E184)-(FIND("Last Name: ",Updates!E184)+11)))))</f>
        <v>#VALUE!</v>
      </c>
      <c r="P184" t="e">
        <f>TRIM(CLEAN(MID(Updates!D184,FIND("Middle Initial: ",Updates!D184)+16,(FIND("Department: ",Updates!D184)-(FIND("Middle Initial: ",Updates!D184)+16)))))</f>
        <v>#VALUE!</v>
      </c>
      <c r="Q184" t="e">
        <f t="shared" si="34"/>
        <v>#VALUE!</v>
      </c>
      <c r="R184" t="e">
        <f t="shared" si="35"/>
        <v>#VALUE!</v>
      </c>
      <c r="S184" t="e">
        <f t="shared" si="36"/>
        <v>#VALUE!</v>
      </c>
      <c r="T184" s="14" t="e">
        <f t="shared" si="37"/>
        <v>#VALUE!</v>
      </c>
      <c r="U184" t="e">
        <f t="shared" si="38"/>
        <v>#VALUE!</v>
      </c>
      <c r="V184" t="e">
        <f t="shared" si="39"/>
        <v>#VALUE!</v>
      </c>
      <c r="W184" s="8" t="e">
        <f>TRIM(CLEAN(MID(Updates!D184,FIND("Branch: ",Updates!D184)+8,(FIND("Division",Updates!D184)-(FIND("Branch: ",Updates!D184)+8)))))</f>
        <v>#VALUE!</v>
      </c>
      <c r="X184" s="8" t="e">
        <f>TRIM(CLEAN(MID(Updates!D184,FIND("Pooled Position: ",Updates!D184)+17,(FIND("Are the",Updates!D184)-(FIND("Pooled Position: ",Updates!D184)+17)))))</f>
        <v>#VALUE!</v>
      </c>
      <c r="Y184" t="e">
        <f>TRIM(CLEAN(MID(Updates!D184,FIND("Employee Name: ",Updates!D184)+15,(FIND("Job Title",Updates!D184)-(FIND("Employee Name: ",Updates!D184)+15)))))</f>
        <v>#VALUE!</v>
      </c>
      <c r="Z184" s="9" t="e">
        <f t="shared" si="40"/>
        <v>#VALUE!</v>
      </c>
      <c r="AA184" t="e">
        <f t="shared" si="41"/>
        <v>#VALUE!</v>
      </c>
      <c r="AB184" t="e">
        <f t="shared" si="42"/>
        <v>#VALUE!</v>
      </c>
      <c r="AC184" t="e">
        <f t="shared" si="43"/>
        <v>#VALUE!</v>
      </c>
      <c r="AD184" t="e">
        <f>TRIM(CLEAN(MID(Updates!D184,FIND("Account to clone: ",Updates!D184)+18,(FIND("Position",Updates!D184)-(FIND("Account to clone: ",Updates!D184)+18)))))</f>
        <v>#VALUE!</v>
      </c>
      <c r="AE184" t="str">
        <f t="shared" si="44"/>
        <v/>
      </c>
      <c r="AF184" t="str">
        <f t="shared" si="45"/>
        <v>No</v>
      </c>
      <c r="AG184" t="e">
        <f>TRIM(CLEAN(MID(Updates!D184,FIND("Home Share (H:\ drive) required: ",Updates!D184)+33,(FIND("Group Share (S:\ drive) required: ",Updates!D184)-(FIND("Home Share (H:\ drive) required: ",Updates!D184)+33)))))</f>
        <v>#VALUE!</v>
      </c>
      <c r="AH184" t="str">
        <f t="shared" si="46"/>
        <v>No</v>
      </c>
      <c r="AI184" t="e">
        <f>TRIM(CLEAN(MID(Updates!D184,FIND("S Drive Path: ",Updates!D184)+14,(FIND("Position",Updates!D184)-(FIND("S Drive Path: ",Updates!D184)+14)))))</f>
        <v>#VALUE!</v>
      </c>
      <c r="AJ184" t="e">
        <f>("USR\"&amp;Updates!N184)</f>
        <v>#VALUE!</v>
      </c>
      <c r="AK184" t="e">
        <f>Updates!N184&amp;"$"</f>
        <v>#VALUE!</v>
      </c>
      <c r="AL184" s="11">
        <f t="shared" ca="1" si="47"/>
        <v>2</v>
      </c>
      <c r="AM184" s="6" t="str">
        <f ca="1">LOOKUP(AL184,AN2:AN21,AO2:AO21)</f>
        <v>DC1MDB02</v>
      </c>
    </row>
    <row r="185" spans="1:39" ht="12" customHeight="1">
      <c r="A185" s="13" t="e">
        <f>LOOKUP(99^99,--("0"&amp;MID(Updates!N185,MIN(SEARCH({0,1,2,3,4,5,6,7,8,9},Updates!N185&amp;"0123456789")),ROW($A$1:$A$10000))))</f>
        <v>#N/A</v>
      </c>
      <c r="B185" s="6" t="e">
        <f>TRIM(CLEAN(MID(Updates!D185,FIND("Network User Id: ",Updates!D185)+17,(FIND("E-MAIL ACCOUNTS",Updates!D185)-(FIND("Network User Id:",Updates!D185)+17)))))</f>
        <v>#VALUE!</v>
      </c>
      <c r="C185" s="6" t="e">
        <f>TRIM(CLEAN(MID(Updates!D185,FIND("Logon ID: ",Updates!D185)+10,(FIND("Password:",Updates!D185)-(FIND("Logon ID:",Updates!D185)+10)))))</f>
        <v>#VALUE!</v>
      </c>
      <c r="D185" t="e">
        <f>TRIM(CLEAN(MID(Updates!D185,FIND("Primary Address: ",Updates!D185)+17,(FIND("Secondary Address:",Updates!D185)-(FIND("Primary Address: ",Updates!D185)+17)))))</f>
        <v>#VALUE!</v>
      </c>
      <c r="E185" t="e">
        <f>TRIM(CLEAN(MID(Updates!D185,FIND("Secondary Address: ",Updates!D185)+19,(FIND("** PLEASE DO NOT REPLY TO THIS E-MAIL. ",Updates!D185)-(FIND("Secondary Address: ",Updates!D185)+19)))))</f>
        <v>#VALUE!</v>
      </c>
      <c r="F185" t="b">
        <f>IF(COUNT(SEARCH({"transpo.ottawa.on.ca","biblioottawalibrary.ca"},E185)),"@ottawa.ca")</f>
        <v>0</v>
      </c>
      <c r="G185" s="9" t="e">
        <f t="shared" si="32"/>
        <v>#VALUE!</v>
      </c>
      <c r="H185" t="e">
        <f>TRIM(CLEAN(MID(Updates!D185,FIND("E-mail Address: ",Updates!D185)+16,(FIND("The employee",Updates!D185)-(FIND("E-mail Address: ",Updates!D185)+16)))))</f>
        <v>#VALUE!</v>
      </c>
      <c r="I185" t="e">
        <f>TRIM(CLEAN(MID(Updates!D185,FIND("Account Password: ",Updates!D185)+18,(FIND("NETWORK ACCOUNTS",Updates!D185)-(FIND("Account Password:",Updates!D185)+18)))))</f>
        <v>#VALUE!</v>
      </c>
      <c r="J185" t="e">
        <f>TRIM(CLEAN(MID(Updates!D185,FIND("Password: ",Updates!D185)+10,(FIND("E-mail",Updates!D185)-(FIND("Password:",Updates!D185)+12)))))</f>
        <v>#VALUE!</v>
      </c>
      <c r="K185" t="e">
        <f>TRIM(CLEAN(MID(Updates!D185,FIND("Account to clone: ",Updates!D185)+18,(FIND("Position",Updates!D185)-(FIND("Account to clone: ",Updates!D185)+18)))))</f>
        <v>#VALUE!</v>
      </c>
      <c r="L185" t="e">
        <f>TRIM(CLEAN(MID(Updates!D185,FIND("Clone permissions of another account: ",Updates!D185)+38,(FIND("Email required:",Updates!D185)-(FIND("Clone permissions of another account: ",Updates!D185)+38)))))</f>
        <v>#VALUE!</v>
      </c>
      <c r="M185" t="e">
        <f t="shared" si="33"/>
        <v>#VALUE!</v>
      </c>
      <c r="N185" t="e">
        <f>TRIM(CLEAN(MID(Updates!D185,FIND("First Name: ",Updates!D185)+12,(FIND("Middle Name: ",Updates!D185)-(FIND("First Name: ",Updates!D185)+12)))))</f>
        <v>#VALUE!</v>
      </c>
      <c r="O185" t="e">
        <f>TRIM(CLEAN(MID(Updates!E185,FIND("Last Name: ",Updates!E185)+11,(FIND("Middle Initial:",Updates!E185)-(FIND("Last Name: ",Updates!E185)+11)))))</f>
        <v>#VALUE!</v>
      </c>
      <c r="P185" t="e">
        <f>TRIM(CLEAN(MID(Updates!D185,FIND("Middle Initial: ",Updates!D185)+16,(FIND("Department: ",Updates!D185)-(FIND("Middle Initial: ",Updates!D185)+16)))))</f>
        <v>#VALUE!</v>
      </c>
      <c r="Q185" t="e">
        <f t="shared" si="34"/>
        <v>#VALUE!</v>
      </c>
      <c r="R185" t="e">
        <f t="shared" si="35"/>
        <v>#VALUE!</v>
      </c>
      <c r="S185" t="e">
        <f t="shared" si="36"/>
        <v>#VALUE!</v>
      </c>
      <c r="T185" s="14" t="e">
        <f t="shared" si="37"/>
        <v>#VALUE!</v>
      </c>
      <c r="U185" t="e">
        <f t="shared" si="38"/>
        <v>#VALUE!</v>
      </c>
      <c r="V185" t="e">
        <f t="shared" si="39"/>
        <v>#VALUE!</v>
      </c>
      <c r="W185" s="8" t="e">
        <f>TRIM(CLEAN(MID(Updates!D185,FIND("Branch: ",Updates!D185)+8,(FIND("Division",Updates!D185)-(FIND("Branch: ",Updates!D185)+8)))))</f>
        <v>#VALUE!</v>
      </c>
      <c r="X185" s="8" t="e">
        <f>TRIM(CLEAN(MID(Updates!D185,FIND("Pooled Position: ",Updates!D185)+17,(FIND("Are the",Updates!D185)-(FIND("Pooled Position: ",Updates!D185)+17)))))</f>
        <v>#VALUE!</v>
      </c>
      <c r="Y185" t="e">
        <f>TRIM(CLEAN(MID(Updates!D185,FIND("Employee Name: ",Updates!D185)+15,(FIND("Job Title",Updates!D185)-(FIND("Employee Name: ",Updates!D185)+15)))))</f>
        <v>#VALUE!</v>
      </c>
      <c r="Z185" s="9" t="e">
        <f t="shared" si="40"/>
        <v>#VALUE!</v>
      </c>
      <c r="AA185" t="e">
        <f t="shared" si="41"/>
        <v>#VALUE!</v>
      </c>
      <c r="AB185" t="e">
        <f t="shared" si="42"/>
        <v>#VALUE!</v>
      </c>
      <c r="AC185" t="e">
        <f t="shared" si="43"/>
        <v>#VALUE!</v>
      </c>
      <c r="AD185" t="e">
        <f>TRIM(CLEAN(MID(Updates!D185,FIND("Account to clone: ",Updates!D185)+18,(FIND("Position",Updates!D185)-(FIND("Account to clone: ",Updates!D185)+18)))))</f>
        <v>#VALUE!</v>
      </c>
      <c r="AE185" t="str">
        <f t="shared" si="44"/>
        <v/>
      </c>
      <c r="AF185" t="str">
        <f t="shared" si="45"/>
        <v>No</v>
      </c>
      <c r="AG185" t="e">
        <f>TRIM(CLEAN(MID(Updates!D185,FIND("Home Share (H:\ drive) required: ",Updates!D185)+33,(FIND("Group Share (S:\ drive) required: ",Updates!D185)-(FIND("Home Share (H:\ drive) required: ",Updates!D185)+33)))))</f>
        <v>#VALUE!</v>
      </c>
      <c r="AH185" t="str">
        <f t="shared" si="46"/>
        <v>No</v>
      </c>
      <c r="AI185" t="e">
        <f>TRIM(CLEAN(MID(Updates!D185,FIND("S Drive Path: ",Updates!D185)+14,(FIND("Position",Updates!D185)-(FIND("S Drive Path: ",Updates!D185)+14)))))</f>
        <v>#VALUE!</v>
      </c>
      <c r="AJ185" t="e">
        <f>("USR\"&amp;Updates!N185)</f>
        <v>#VALUE!</v>
      </c>
      <c r="AK185" t="e">
        <f>Updates!N185&amp;"$"</f>
        <v>#VALUE!</v>
      </c>
      <c r="AL185" s="11">
        <f t="shared" ca="1" si="47"/>
        <v>17</v>
      </c>
      <c r="AM185" s="6" t="str">
        <f ca="1">LOOKUP(AL185,AN2:AN21,AO2:AO21)</f>
        <v>DC4MDB07</v>
      </c>
    </row>
    <row r="186" spans="1:39" ht="12" customHeight="1">
      <c r="A186" s="13" t="e">
        <f>LOOKUP(99^99,--("0"&amp;MID(Updates!N186,MIN(SEARCH({0,1,2,3,4,5,6,7,8,9},Updates!N186&amp;"0123456789")),ROW($A$1:$A$10000))))</f>
        <v>#N/A</v>
      </c>
      <c r="B186" s="6" t="e">
        <f>TRIM(CLEAN(MID(Updates!D186,FIND("Network User Id: ",Updates!D186)+17,(FIND("E-MAIL ACCOUNTS",Updates!D186)-(FIND("Network User Id:",Updates!D186)+17)))))</f>
        <v>#VALUE!</v>
      </c>
      <c r="C186" s="6" t="e">
        <f>TRIM(CLEAN(MID(Updates!D186,FIND("Logon ID: ",Updates!D186)+10,(FIND("Password:",Updates!D186)-(FIND("Logon ID:",Updates!D186)+10)))))</f>
        <v>#VALUE!</v>
      </c>
      <c r="D186" t="e">
        <f>TRIM(CLEAN(MID(Updates!D186,FIND("Primary Address: ",Updates!D186)+17,(FIND("Secondary Address:",Updates!D186)-(FIND("Primary Address: ",Updates!D186)+17)))))</f>
        <v>#VALUE!</v>
      </c>
      <c r="E186" t="e">
        <f>TRIM(CLEAN(MID(Updates!D186,FIND("Secondary Address: ",Updates!D186)+19,(FIND("** PLEASE DO NOT REPLY TO THIS E-MAIL. ",Updates!D186)-(FIND("Secondary Address: ",Updates!D186)+19)))))</f>
        <v>#VALUE!</v>
      </c>
      <c r="F186" t="b">
        <f>IF(COUNT(SEARCH({"transpo.ottawa.on.ca","biblioottawalibrary.ca"},E186)),"@ottawa.ca")</f>
        <v>0</v>
      </c>
      <c r="G186" s="9" t="e">
        <f t="shared" si="32"/>
        <v>#VALUE!</v>
      </c>
      <c r="H186" t="e">
        <f>TRIM(CLEAN(MID(Updates!D186,FIND("E-mail Address: ",Updates!D186)+16,(FIND("The employee",Updates!D186)-(FIND("E-mail Address: ",Updates!D186)+16)))))</f>
        <v>#VALUE!</v>
      </c>
      <c r="I186" t="e">
        <f>TRIM(CLEAN(MID(Updates!D186,FIND("Account Password: ",Updates!D186)+18,(FIND("NETWORK ACCOUNTS",Updates!D186)-(FIND("Account Password:",Updates!D186)+18)))))</f>
        <v>#VALUE!</v>
      </c>
      <c r="J186" t="e">
        <f>TRIM(CLEAN(MID(Updates!D186,FIND("Password: ",Updates!D186)+10,(FIND("E-mail",Updates!D186)-(FIND("Password:",Updates!D186)+12)))))</f>
        <v>#VALUE!</v>
      </c>
      <c r="K186" t="e">
        <f>TRIM(CLEAN(MID(Updates!D186,FIND("Account to clone: ",Updates!D186)+18,(FIND("Position",Updates!D186)-(FIND("Account to clone: ",Updates!D186)+18)))))</f>
        <v>#VALUE!</v>
      </c>
      <c r="L186" t="e">
        <f>TRIM(CLEAN(MID(Updates!D186,FIND("Clone permissions of another account: ",Updates!D186)+38,(FIND("Email required:",Updates!D186)-(FIND("Clone permissions of another account: ",Updates!D186)+38)))))</f>
        <v>#VALUE!</v>
      </c>
      <c r="M186" t="e">
        <f t="shared" si="33"/>
        <v>#VALUE!</v>
      </c>
      <c r="N186" t="e">
        <f>TRIM(CLEAN(MID(Updates!D186,FIND("First Name: ",Updates!D186)+12,(FIND("Middle Name: ",Updates!D186)-(FIND("First Name: ",Updates!D186)+12)))))</f>
        <v>#VALUE!</v>
      </c>
      <c r="O186" t="e">
        <f>TRIM(CLEAN(MID(Updates!E186,FIND("Last Name: ",Updates!E186)+11,(FIND("Middle Initial:",Updates!E186)-(FIND("Last Name: ",Updates!E186)+11)))))</f>
        <v>#VALUE!</v>
      </c>
      <c r="P186" t="e">
        <f>TRIM(CLEAN(MID(Updates!D186,FIND("Middle Initial: ",Updates!D186)+16,(FIND("Department: ",Updates!D186)-(FIND("Middle Initial: ",Updates!D186)+16)))))</f>
        <v>#VALUE!</v>
      </c>
      <c r="Q186" t="e">
        <f t="shared" si="34"/>
        <v>#VALUE!</v>
      </c>
      <c r="R186" t="e">
        <f t="shared" si="35"/>
        <v>#VALUE!</v>
      </c>
      <c r="S186" t="e">
        <f t="shared" si="36"/>
        <v>#VALUE!</v>
      </c>
      <c r="T186" s="14" t="e">
        <f t="shared" si="37"/>
        <v>#VALUE!</v>
      </c>
      <c r="U186" t="e">
        <f t="shared" si="38"/>
        <v>#VALUE!</v>
      </c>
      <c r="V186" t="e">
        <f t="shared" si="39"/>
        <v>#VALUE!</v>
      </c>
      <c r="W186" s="8" t="e">
        <f>TRIM(CLEAN(MID(Updates!D186,FIND("Branch: ",Updates!D186)+8,(FIND("Division",Updates!D186)-(FIND("Branch: ",Updates!D186)+8)))))</f>
        <v>#VALUE!</v>
      </c>
      <c r="X186" s="8" t="e">
        <f>TRIM(CLEAN(MID(Updates!D186,FIND("Pooled Position: ",Updates!D186)+17,(FIND("Are the",Updates!D186)-(FIND("Pooled Position: ",Updates!D186)+17)))))</f>
        <v>#VALUE!</v>
      </c>
      <c r="Y186" t="e">
        <f>TRIM(CLEAN(MID(Updates!D186,FIND("Employee Name: ",Updates!D186)+15,(FIND("Job Title",Updates!D186)-(FIND("Employee Name: ",Updates!D186)+15)))))</f>
        <v>#VALUE!</v>
      </c>
      <c r="Z186" s="9" t="e">
        <f t="shared" si="40"/>
        <v>#VALUE!</v>
      </c>
      <c r="AA186" t="e">
        <f t="shared" si="41"/>
        <v>#VALUE!</v>
      </c>
      <c r="AB186" t="e">
        <f t="shared" si="42"/>
        <v>#VALUE!</v>
      </c>
      <c r="AC186" t="e">
        <f t="shared" si="43"/>
        <v>#VALUE!</v>
      </c>
      <c r="AD186" t="e">
        <f>TRIM(CLEAN(MID(Updates!D186,FIND("Account to clone: ",Updates!D186)+18,(FIND("Position",Updates!D186)-(FIND("Account to clone: ",Updates!D186)+18)))))</f>
        <v>#VALUE!</v>
      </c>
      <c r="AE186" t="str">
        <f t="shared" si="44"/>
        <v/>
      </c>
      <c r="AF186" t="str">
        <f t="shared" si="45"/>
        <v>No</v>
      </c>
      <c r="AG186" t="e">
        <f>TRIM(CLEAN(MID(Updates!D186,FIND("Home Share (H:\ drive) required: ",Updates!D186)+33,(FIND("Group Share (S:\ drive) required: ",Updates!D186)-(FIND("Home Share (H:\ drive) required: ",Updates!D186)+33)))))</f>
        <v>#VALUE!</v>
      </c>
      <c r="AH186" t="str">
        <f t="shared" si="46"/>
        <v>No</v>
      </c>
      <c r="AI186" t="e">
        <f>TRIM(CLEAN(MID(Updates!D186,FIND("S Drive Path: ",Updates!D186)+14,(FIND("Position",Updates!D186)-(FIND("S Drive Path: ",Updates!D186)+14)))))</f>
        <v>#VALUE!</v>
      </c>
      <c r="AJ186" t="e">
        <f>("USR\"&amp;Updates!N186)</f>
        <v>#VALUE!</v>
      </c>
      <c r="AK186" t="e">
        <f>Updates!N186&amp;"$"</f>
        <v>#VALUE!</v>
      </c>
      <c r="AL186" s="11">
        <f t="shared" ca="1" si="47"/>
        <v>2</v>
      </c>
      <c r="AM186" s="6" t="str">
        <f ca="1">LOOKUP(AL186,AN2:AN21,AO2:AO21)</f>
        <v>DC1MDB02</v>
      </c>
    </row>
    <row r="187" spans="1:39" ht="12" customHeight="1">
      <c r="A187" s="13" t="e">
        <f>LOOKUP(99^99,--("0"&amp;MID(Updates!N187,MIN(SEARCH({0,1,2,3,4,5,6,7,8,9},Updates!N187&amp;"0123456789")),ROW($A$1:$A$10000))))</f>
        <v>#N/A</v>
      </c>
      <c r="B187" s="6" t="e">
        <f>TRIM(CLEAN(MID(Updates!D187,FIND("Network User Id: ",Updates!D187)+17,(FIND("E-MAIL ACCOUNTS",Updates!D187)-(FIND("Network User Id:",Updates!D187)+17)))))</f>
        <v>#VALUE!</v>
      </c>
      <c r="C187" s="6" t="e">
        <f>TRIM(CLEAN(MID(Updates!D187,FIND("Logon ID: ",Updates!D187)+10,(FIND("Password:",Updates!D187)-(FIND("Logon ID:",Updates!D187)+10)))))</f>
        <v>#VALUE!</v>
      </c>
      <c r="D187" t="e">
        <f>TRIM(CLEAN(MID(Updates!D187,FIND("Primary Address: ",Updates!D187)+17,(FIND("Secondary Address:",Updates!D187)-(FIND("Primary Address: ",Updates!D187)+17)))))</f>
        <v>#VALUE!</v>
      </c>
      <c r="E187" t="e">
        <f>TRIM(CLEAN(MID(Updates!D187,FIND("Secondary Address: ",Updates!D187)+19,(FIND("** PLEASE DO NOT REPLY TO THIS E-MAIL. ",Updates!D187)-(FIND("Secondary Address: ",Updates!D187)+19)))))</f>
        <v>#VALUE!</v>
      </c>
      <c r="F187" t="b">
        <f>IF(COUNT(SEARCH({"transpo.ottawa.on.ca","biblioottawalibrary.ca"},E187)),"@ottawa.ca")</f>
        <v>0</v>
      </c>
      <c r="G187" s="9" t="e">
        <f t="shared" si="32"/>
        <v>#VALUE!</v>
      </c>
      <c r="H187" t="e">
        <f>TRIM(CLEAN(MID(Updates!D187,FIND("E-mail Address: ",Updates!D187)+16,(FIND("The employee",Updates!D187)-(FIND("E-mail Address: ",Updates!D187)+16)))))</f>
        <v>#VALUE!</v>
      </c>
      <c r="I187" t="e">
        <f>TRIM(CLEAN(MID(Updates!D187,FIND("Account Password: ",Updates!D187)+18,(FIND("NETWORK ACCOUNTS",Updates!D187)-(FIND("Account Password:",Updates!D187)+18)))))</f>
        <v>#VALUE!</v>
      </c>
      <c r="J187" t="e">
        <f>TRIM(CLEAN(MID(Updates!D187,FIND("Password: ",Updates!D187)+10,(FIND("E-mail",Updates!D187)-(FIND("Password:",Updates!D187)+12)))))</f>
        <v>#VALUE!</v>
      </c>
      <c r="K187" t="e">
        <f>TRIM(CLEAN(MID(Updates!D187,FIND("Account to clone: ",Updates!D187)+18,(FIND("Position",Updates!D187)-(FIND("Account to clone: ",Updates!D187)+18)))))</f>
        <v>#VALUE!</v>
      </c>
      <c r="L187" t="e">
        <f>TRIM(CLEAN(MID(Updates!D187,FIND("Clone permissions of another account: ",Updates!D187)+38,(FIND("Email required:",Updates!D187)-(FIND("Clone permissions of another account: ",Updates!D187)+38)))))</f>
        <v>#VALUE!</v>
      </c>
      <c r="M187" t="e">
        <f t="shared" si="33"/>
        <v>#VALUE!</v>
      </c>
      <c r="N187" t="e">
        <f>TRIM(CLEAN(MID(Updates!D187,FIND("First Name: ",Updates!D187)+12,(FIND("Middle Name: ",Updates!D187)-(FIND("First Name: ",Updates!D187)+12)))))</f>
        <v>#VALUE!</v>
      </c>
      <c r="O187" t="e">
        <f>TRIM(CLEAN(MID(Updates!E187,FIND("Last Name: ",Updates!E187)+11,(FIND("Middle Initial:",Updates!E187)-(FIND("Last Name: ",Updates!E187)+11)))))</f>
        <v>#VALUE!</v>
      </c>
      <c r="P187" t="e">
        <f>TRIM(CLEAN(MID(Updates!D187,FIND("Middle Initial: ",Updates!D187)+16,(FIND("Department: ",Updates!D187)-(FIND("Middle Initial: ",Updates!D187)+16)))))</f>
        <v>#VALUE!</v>
      </c>
      <c r="Q187" t="e">
        <f t="shared" si="34"/>
        <v>#VALUE!</v>
      </c>
      <c r="R187" t="e">
        <f t="shared" si="35"/>
        <v>#VALUE!</v>
      </c>
      <c r="S187" t="e">
        <f t="shared" si="36"/>
        <v>#VALUE!</v>
      </c>
      <c r="T187" s="14" t="e">
        <f t="shared" si="37"/>
        <v>#VALUE!</v>
      </c>
      <c r="U187" t="e">
        <f t="shared" si="38"/>
        <v>#VALUE!</v>
      </c>
      <c r="V187" t="e">
        <f t="shared" si="39"/>
        <v>#VALUE!</v>
      </c>
      <c r="W187" s="8" t="e">
        <f>TRIM(CLEAN(MID(Updates!D187,FIND("Branch: ",Updates!D187)+8,(FIND("Division",Updates!D187)-(FIND("Branch: ",Updates!D187)+8)))))</f>
        <v>#VALUE!</v>
      </c>
      <c r="X187" s="8" t="e">
        <f>TRIM(CLEAN(MID(Updates!D187,FIND("Pooled Position: ",Updates!D187)+17,(FIND("Are the",Updates!D187)-(FIND("Pooled Position: ",Updates!D187)+17)))))</f>
        <v>#VALUE!</v>
      </c>
      <c r="Y187" t="e">
        <f>TRIM(CLEAN(MID(Updates!D187,FIND("Employee Name: ",Updates!D187)+15,(FIND("Job Title",Updates!D187)-(FIND("Employee Name: ",Updates!D187)+15)))))</f>
        <v>#VALUE!</v>
      </c>
      <c r="Z187" s="9" t="e">
        <f t="shared" si="40"/>
        <v>#VALUE!</v>
      </c>
      <c r="AA187" t="e">
        <f t="shared" si="41"/>
        <v>#VALUE!</v>
      </c>
      <c r="AB187" t="e">
        <f t="shared" si="42"/>
        <v>#VALUE!</v>
      </c>
      <c r="AC187" t="e">
        <f t="shared" si="43"/>
        <v>#VALUE!</v>
      </c>
      <c r="AD187" t="e">
        <f>TRIM(CLEAN(MID(Updates!D187,FIND("Account to clone: ",Updates!D187)+18,(FIND("Position",Updates!D187)-(FIND("Account to clone: ",Updates!D187)+18)))))</f>
        <v>#VALUE!</v>
      </c>
      <c r="AE187" t="str">
        <f t="shared" si="44"/>
        <v/>
      </c>
      <c r="AF187" t="str">
        <f t="shared" si="45"/>
        <v>No</v>
      </c>
      <c r="AG187" t="e">
        <f>TRIM(CLEAN(MID(Updates!D187,FIND("Home Share (H:\ drive) required: ",Updates!D187)+33,(FIND("Group Share (S:\ drive) required: ",Updates!D187)-(FIND("Home Share (H:\ drive) required: ",Updates!D187)+33)))))</f>
        <v>#VALUE!</v>
      </c>
      <c r="AH187" t="str">
        <f t="shared" si="46"/>
        <v>No</v>
      </c>
      <c r="AI187" t="e">
        <f>TRIM(CLEAN(MID(Updates!D187,FIND("S Drive Path: ",Updates!D187)+14,(FIND("Position",Updates!D187)-(FIND("S Drive Path: ",Updates!D187)+14)))))</f>
        <v>#VALUE!</v>
      </c>
      <c r="AJ187" t="e">
        <f>("USR\"&amp;Updates!N187)</f>
        <v>#VALUE!</v>
      </c>
      <c r="AK187" t="e">
        <f>Updates!N187&amp;"$"</f>
        <v>#VALUE!</v>
      </c>
      <c r="AL187" s="11">
        <f t="shared" ca="1" si="47"/>
        <v>2</v>
      </c>
      <c r="AM187" s="6" t="str">
        <f ca="1">LOOKUP(AL187,AN2:AN21,AO2:AO21)</f>
        <v>DC1MDB02</v>
      </c>
    </row>
    <row r="188" spans="1:39" ht="12" customHeight="1">
      <c r="A188" s="13" t="e">
        <f>LOOKUP(99^99,--("0"&amp;MID(Updates!N188,MIN(SEARCH({0,1,2,3,4,5,6,7,8,9},Updates!N188&amp;"0123456789")),ROW($A$1:$A$10000))))</f>
        <v>#N/A</v>
      </c>
      <c r="B188" s="6" t="e">
        <f>TRIM(CLEAN(MID(Updates!D188,FIND("Network User Id: ",Updates!D188)+17,(FIND("E-MAIL ACCOUNTS",Updates!D188)-(FIND("Network User Id:",Updates!D188)+17)))))</f>
        <v>#VALUE!</v>
      </c>
      <c r="C188" s="6" t="e">
        <f>TRIM(CLEAN(MID(Updates!D188,FIND("Logon ID: ",Updates!D188)+10,(FIND("Password:",Updates!D188)-(FIND("Logon ID:",Updates!D188)+10)))))</f>
        <v>#VALUE!</v>
      </c>
      <c r="D188" t="e">
        <f>TRIM(CLEAN(MID(Updates!D188,FIND("Primary Address: ",Updates!D188)+17,(FIND("Secondary Address:",Updates!D188)-(FIND("Primary Address: ",Updates!D188)+17)))))</f>
        <v>#VALUE!</v>
      </c>
      <c r="E188" t="e">
        <f>TRIM(CLEAN(MID(Updates!D188,FIND("Secondary Address: ",Updates!D188)+19,(FIND("** PLEASE DO NOT REPLY TO THIS E-MAIL. ",Updates!D188)-(FIND("Secondary Address: ",Updates!D188)+19)))))</f>
        <v>#VALUE!</v>
      </c>
      <c r="F188" t="b">
        <f>IF(COUNT(SEARCH({"transpo.ottawa.on.ca","biblioottawalibrary.ca"},E188)),"@ottawa.ca")</f>
        <v>0</v>
      </c>
      <c r="G188" s="9" t="e">
        <f t="shared" si="32"/>
        <v>#VALUE!</v>
      </c>
      <c r="H188" t="e">
        <f>TRIM(CLEAN(MID(Updates!D188,FIND("E-mail Address: ",Updates!D188)+16,(FIND("The employee",Updates!D188)-(FIND("E-mail Address: ",Updates!D188)+16)))))</f>
        <v>#VALUE!</v>
      </c>
      <c r="I188" t="e">
        <f>TRIM(CLEAN(MID(Updates!D188,FIND("Account Password: ",Updates!D188)+18,(FIND("NETWORK ACCOUNTS",Updates!D188)-(FIND("Account Password:",Updates!D188)+18)))))</f>
        <v>#VALUE!</v>
      </c>
      <c r="J188" t="e">
        <f>TRIM(CLEAN(MID(Updates!D188,FIND("Password: ",Updates!D188)+10,(FIND("E-mail",Updates!D188)-(FIND("Password:",Updates!D188)+12)))))</f>
        <v>#VALUE!</v>
      </c>
      <c r="K188" t="e">
        <f>TRIM(CLEAN(MID(Updates!D188,FIND("Account to clone: ",Updates!D188)+18,(FIND("Position",Updates!D188)-(FIND("Account to clone: ",Updates!D188)+18)))))</f>
        <v>#VALUE!</v>
      </c>
      <c r="L188" t="e">
        <f>TRIM(CLEAN(MID(Updates!D188,FIND("Clone permissions of another account: ",Updates!D188)+38,(FIND("Email required:",Updates!D188)-(FIND("Clone permissions of another account: ",Updates!D188)+38)))))</f>
        <v>#VALUE!</v>
      </c>
      <c r="M188" t="e">
        <f t="shared" si="33"/>
        <v>#VALUE!</v>
      </c>
      <c r="N188" t="e">
        <f>TRIM(CLEAN(MID(Updates!D188,FIND("First Name: ",Updates!D188)+12,(FIND("Middle Name: ",Updates!D188)-(FIND("First Name: ",Updates!D188)+12)))))</f>
        <v>#VALUE!</v>
      </c>
      <c r="O188" t="e">
        <f>TRIM(CLEAN(MID(Updates!E188,FIND("Last Name: ",Updates!E188)+11,(FIND("Middle Initial:",Updates!E188)-(FIND("Last Name: ",Updates!E188)+11)))))</f>
        <v>#VALUE!</v>
      </c>
      <c r="P188" t="e">
        <f>TRIM(CLEAN(MID(Updates!D188,FIND("Middle Initial: ",Updates!D188)+16,(FIND("Department: ",Updates!D188)-(FIND("Middle Initial: ",Updates!D188)+16)))))</f>
        <v>#VALUE!</v>
      </c>
      <c r="Q188" t="e">
        <f t="shared" si="34"/>
        <v>#VALUE!</v>
      </c>
      <c r="R188" t="e">
        <f t="shared" si="35"/>
        <v>#VALUE!</v>
      </c>
      <c r="S188" t="e">
        <f t="shared" si="36"/>
        <v>#VALUE!</v>
      </c>
      <c r="T188" s="14" t="e">
        <f t="shared" si="37"/>
        <v>#VALUE!</v>
      </c>
      <c r="U188" t="e">
        <f t="shared" si="38"/>
        <v>#VALUE!</v>
      </c>
      <c r="V188" t="e">
        <f t="shared" si="39"/>
        <v>#VALUE!</v>
      </c>
      <c r="W188" s="8" t="e">
        <f>TRIM(CLEAN(MID(Updates!D188,FIND("Branch: ",Updates!D188)+8,(FIND("Division",Updates!D188)-(FIND("Branch: ",Updates!D188)+8)))))</f>
        <v>#VALUE!</v>
      </c>
      <c r="X188" s="8" t="e">
        <f>TRIM(CLEAN(MID(Updates!D188,FIND("Pooled Position: ",Updates!D188)+17,(FIND("Are the",Updates!D188)-(FIND("Pooled Position: ",Updates!D188)+17)))))</f>
        <v>#VALUE!</v>
      </c>
      <c r="Y188" t="e">
        <f>TRIM(CLEAN(MID(Updates!D188,FIND("Employee Name: ",Updates!D188)+15,(FIND("Job Title",Updates!D188)-(FIND("Employee Name: ",Updates!D188)+15)))))</f>
        <v>#VALUE!</v>
      </c>
      <c r="Z188" s="9" t="e">
        <f t="shared" si="40"/>
        <v>#VALUE!</v>
      </c>
      <c r="AA188" t="e">
        <f t="shared" si="41"/>
        <v>#VALUE!</v>
      </c>
      <c r="AB188" t="e">
        <f t="shared" si="42"/>
        <v>#VALUE!</v>
      </c>
      <c r="AC188" t="e">
        <f t="shared" si="43"/>
        <v>#VALUE!</v>
      </c>
      <c r="AD188" t="e">
        <f>TRIM(CLEAN(MID(Updates!D188,FIND("Account to clone: ",Updates!D188)+18,(FIND("Position",Updates!D188)-(FIND("Account to clone: ",Updates!D188)+18)))))</f>
        <v>#VALUE!</v>
      </c>
      <c r="AE188" t="str">
        <f t="shared" si="44"/>
        <v/>
      </c>
      <c r="AF188" t="str">
        <f t="shared" si="45"/>
        <v>No</v>
      </c>
      <c r="AG188" t="e">
        <f>TRIM(CLEAN(MID(Updates!D188,FIND("Home Share (H:\ drive) required: ",Updates!D188)+33,(FIND("Group Share (S:\ drive) required: ",Updates!D188)-(FIND("Home Share (H:\ drive) required: ",Updates!D188)+33)))))</f>
        <v>#VALUE!</v>
      </c>
      <c r="AH188" t="str">
        <f t="shared" si="46"/>
        <v>No</v>
      </c>
      <c r="AI188" t="e">
        <f>TRIM(CLEAN(MID(Updates!D188,FIND("S Drive Path: ",Updates!D188)+14,(FIND("Position",Updates!D188)-(FIND("S Drive Path: ",Updates!D188)+14)))))</f>
        <v>#VALUE!</v>
      </c>
      <c r="AJ188" t="e">
        <f>("USR\"&amp;Updates!N188)</f>
        <v>#VALUE!</v>
      </c>
      <c r="AK188" t="e">
        <f>Updates!N188&amp;"$"</f>
        <v>#VALUE!</v>
      </c>
      <c r="AL188" s="11">
        <f t="shared" ca="1" si="47"/>
        <v>3</v>
      </c>
      <c r="AM188" s="6" t="str">
        <f ca="1">LOOKUP(AL188,AN2:AN21,AO2:AO21)</f>
        <v>DC1MDB03</v>
      </c>
    </row>
    <row r="189" spans="1:39" ht="12" customHeight="1">
      <c r="A189" s="13" t="e">
        <f>LOOKUP(99^99,--("0"&amp;MID(Updates!N189,MIN(SEARCH({0,1,2,3,4,5,6,7,8,9},Updates!N189&amp;"0123456789")),ROW($A$1:$A$10000))))</f>
        <v>#N/A</v>
      </c>
      <c r="B189" s="6" t="e">
        <f>TRIM(CLEAN(MID(Updates!D189,FIND("Network User Id: ",Updates!D189)+17,(FIND("E-MAIL ACCOUNTS",Updates!D189)-(FIND("Network User Id:",Updates!D189)+17)))))</f>
        <v>#VALUE!</v>
      </c>
      <c r="C189" s="6" t="e">
        <f>TRIM(CLEAN(MID(Updates!D189,FIND("Logon ID: ",Updates!D189)+10,(FIND("Password:",Updates!D189)-(FIND("Logon ID:",Updates!D189)+10)))))</f>
        <v>#VALUE!</v>
      </c>
      <c r="D189" t="e">
        <f>TRIM(CLEAN(MID(Updates!D189,FIND("Primary Address: ",Updates!D189)+17,(FIND("Secondary Address:",Updates!D189)-(FIND("Primary Address: ",Updates!D189)+17)))))</f>
        <v>#VALUE!</v>
      </c>
      <c r="E189" t="e">
        <f>TRIM(CLEAN(MID(Updates!D189,FIND("Secondary Address: ",Updates!D189)+19,(FIND("** PLEASE DO NOT REPLY TO THIS E-MAIL. ",Updates!D189)-(FIND("Secondary Address: ",Updates!D189)+19)))))</f>
        <v>#VALUE!</v>
      </c>
      <c r="F189" t="b">
        <f>IF(COUNT(SEARCH({"transpo.ottawa.on.ca","biblioottawalibrary.ca"},E189)),"@ottawa.ca")</f>
        <v>0</v>
      </c>
      <c r="G189" s="9" t="e">
        <f t="shared" si="32"/>
        <v>#VALUE!</v>
      </c>
      <c r="H189" t="e">
        <f>TRIM(CLEAN(MID(Updates!D189,FIND("E-mail Address: ",Updates!D189)+16,(FIND("The employee",Updates!D189)-(FIND("E-mail Address: ",Updates!D189)+16)))))</f>
        <v>#VALUE!</v>
      </c>
      <c r="I189" t="e">
        <f>TRIM(CLEAN(MID(Updates!D189,FIND("Account Password: ",Updates!D189)+18,(FIND("NETWORK ACCOUNTS",Updates!D189)-(FIND("Account Password:",Updates!D189)+18)))))</f>
        <v>#VALUE!</v>
      </c>
      <c r="J189" t="e">
        <f>TRIM(CLEAN(MID(Updates!D189,FIND("Password: ",Updates!D189)+10,(FIND("E-mail",Updates!D189)-(FIND("Password:",Updates!D189)+12)))))</f>
        <v>#VALUE!</v>
      </c>
      <c r="K189" t="e">
        <f>TRIM(CLEAN(MID(Updates!D189,FIND("Account to clone: ",Updates!D189)+18,(FIND("Position",Updates!D189)-(FIND("Account to clone: ",Updates!D189)+18)))))</f>
        <v>#VALUE!</v>
      </c>
      <c r="L189" t="e">
        <f>TRIM(CLEAN(MID(Updates!D189,FIND("Clone permissions of another account: ",Updates!D189)+38,(FIND("Email required:",Updates!D189)-(FIND("Clone permissions of another account: ",Updates!D189)+38)))))</f>
        <v>#VALUE!</v>
      </c>
      <c r="M189" t="e">
        <f t="shared" si="33"/>
        <v>#VALUE!</v>
      </c>
      <c r="N189" t="e">
        <f>TRIM(CLEAN(MID(Updates!D189,FIND("First Name: ",Updates!D189)+12,(FIND("Middle Name: ",Updates!D189)-(FIND("First Name: ",Updates!D189)+12)))))</f>
        <v>#VALUE!</v>
      </c>
      <c r="O189" t="e">
        <f>TRIM(CLEAN(MID(Updates!E189,FIND("Last Name: ",Updates!E189)+11,(FIND("Middle Initial:",Updates!E189)-(FIND("Last Name: ",Updates!E189)+11)))))</f>
        <v>#VALUE!</v>
      </c>
      <c r="P189" t="e">
        <f>TRIM(CLEAN(MID(Updates!D189,FIND("Middle Initial: ",Updates!D189)+16,(FIND("Department: ",Updates!D189)-(FIND("Middle Initial: ",Updates!D189)+16)))))</f>
        <v>#VALUE!</v>
      </c>
      <c r="Q189" t="e">
        <f t="shared" si="34"/>
        <v>#VALUE!</v>
      </c>
      <c r="R189" t="e">
        <f t="shared" si="35"/>
        <v>#VALUE!</v>
      </c>
      <c r="S189" t="e">
        <f t="shared" si="36"/>
        <v>#VALUE!</v>
      </c>
      <c r="T189" s="14" t="e">
        <f t="shared" si="37"/>
        <v>#VALUE!</v>
      </c>
      <c r="U189" t="e">
        <f t="shared" si="38"/>
        <v>#VALUE!</v>
      </c>
      <c r="V189" t="e">
        <f t="shared" si="39"/>
        <v>#VALUE!</v>
      </c>
      <c r="W189" s="8" t="e">
        <f>TRIM(CLEAN(MID(Updates!D189,FIND("Branch: ",Updates!D189)+8,(FIND("Division",Updates!D189)-(FIND("Branch: ",Updates!D189)+8)))))</f>
        <v>#VALUE!</v>
      </c>
      <c r="X189" s="8" t="e">
        <f>TRIM(CLEAN(MID(Updates!D189,FIND("Pooled Position: ",Updates!D189)+17,(FIND("Are the",Updates!D189)-(FIND("Pooled Position: ",Updates!D189)+17)))))</f>
        <v>#VALUE!</v>
      </c>
      <c r="Y189" t="e">
        <f>TRIM(CLEAN(MID(Updates!D189,FIND("Employee Name: ",Updates!D189)+15,(FIND("Job Title",Updates!D189)-(FIND("Employee Name: ",Updates!D189)+15)))))</f>
        <v>#VALUE!</v>
      </c>
      <c r="Z189" s="9" t="e">
        <f t="shared" si="40"/>
        <v>#VALUE!</v>
      </c>
      <c r="AA189" t="e">
        <f t="shared" si="41"/>
        <v>#VALUE!</v>
      </c>
      <c r="AB189" t="e">
        <f t="shared" si="42"/>
        <v>#VALUE!</v>
      </c>
      <c r="AC189" t="e">
        <f t="shared" si="43"/>
        <v>#VALUE!</v>
      </c>
      <c r="AD189" t="e">
        <f>TRIM(CLEAN(MID(Updates!D189,FIND("Account to clone: ",Updates!D189)+18,(FIND("Position",Updates!D189)-(FIND("Account to clone: ",Updates!D189)+18)))))</f>
        <v>#VALUE!</v>
      </c>
      <c r="AE189" t="str">
        <f t="shared" si="44"/>
        <v/>
      </c>
      <c r="AF189" t="str">
        <f t="shared" si="45"/>
        <v>No</v>
      </c>
      <c r="AG189" t="e">
        <f>TRIM(CLEAN(MID(Updates!D189,FIND("Home Share (H:\ drive) required: ",Updates!D189)+33,(FIND("Group Share (S:\ drive) required: ",Updates!D189)-(FIND("Home Share (H:\ drive) required: ",Updates!D189)+33)))))</f>
        <v>#VALUE!</v>
      </c>
      <c r="AH189" t="str">
        <f t="shared" si="46"/>
        <v>No</v>
      </c>
      <c r="AI189" t="e">
        <f>TRIM(CLEAN(MID(Updates!D189,FIND("S Drive Path: ",Updates!D189)+14,(FIND("Position",Updates!D189)-(FIND("S Drive Path: ",Updates!D189)+14)))))</f>
        <v>#VALUE!</v>
      </c>
      <c r="AJ189" t="e">
        <f>("USR\"&amp;Updates!N189)</f>
        <v>#VALUE!</v>
      </c>
      <c r="AK189" t="e">
        <f>Updates!N189&amp;"$"</f>
        <v>#VALUE!</v>
      </c>
      <c r="AL189" s="11">
        <f t="shared" ca="1" si="47"/>
        <v>17</v>
      </c>
      <c r="AM189" s="6" t="str">
        <f ca="1">LOOKUP(AL189,AN2:AN21,AO2:AO21)</f>
        <v>DC4MDB07</v>
      </c>
    </row>
    <row r="190" spans="1:39" ht="12" customHeight="1">
      <c r="A190" s="13" t="e">
        <f>LOOKUP(99^99,--("0"&amp;MID(Updates!N190,MIN(SEARCH({0,1,2,3,4,5,6,7,8,9},Updates!N190&amp;"0123456789")),ROW($A$1:$A$10000))))</f>
        <v>#N/A</v>
      </c>
      <c r="B190" s="6" t="e">
        <f>TRIM(CLEAN(MID(Updates!D190,FIND("Network User Id: ",Updates!D190)+17,(FIND("E-MAIL ACCOUNTS",Updates!D190)-(FIND("Network User Id:",Updates!D190)+17)))))</f>
        <v>#VALUE!</v>
      </c>
      <c r="C190" s="6" t="e">
        <f>TRIM(CLEAN(MID(Updates!D190,FIND("Logon ID: ",Updates!D190)+10,(FIND("Password:",Updates!D190)-(FIND("Logon ID:",Updates!D190)+10)))))</f>
        <v>#VALUE!</v>
      </c>
      <c r="D190" t="e">
        <f>TRIM(CLEAN(MID(Updates!D190,FIND("Primary Address: ",Updates!D190)+17,(FIND("Secondary Address:",Updates!D190)-(FIND("Primary Address: ",Updates!D190)+17)))))</f>
        <v>#VALUE!</v>
      </c>
      <c r="E190" t="e">
        <f>TRIM(CLEAN(MID(Updates!D190,FIND("Secondary Address: ",Updates!D190)+19,(FIND("** PLEASE DO NOT REPLY TO THIS E-MAIL. ",Updates!D190)-(FIND("Secondary Address: ",Updates!D190)+19)))))</f>
        <v>#VALUE!</v>
      </c>
      <c r="F190" t="b">
        <f>IF(COUNT(SEARCH({"transpo.ottawa.on.ca","biblioottawalibrary.ca"},E190)),"@ottawa.ca")</f>
        <v>0</v>
      </c>
      <c r="G190" s="9" t="e">
        <f t="shared" si="32"/>
        <v>#VALUE!</v>
      </c>
      <c r="H190" t="e">
        <f>TRIM(CLEAN(MID(Updates!D190,FIND("E-mail Address: ",Updates!D190)+16,(FIND("The employee",Updates!D190)-(FIND("E-mail Address: ",Updates!D190)+16)))))</f>
        <v>#VALUE!</v>
      </c>
      <c r="I190" t="e">
        <f>TRIM(CLEAN(MID(Updates!D190,FIND("Account Password: ",Updates!D190)+18,(FIND("NETWORK ACCOUNTS",Updates!D190)-(FIND("Account Password:",Updates!D190)+18)))))</f>
        <v>#VALUE!</v>
      </c>
      <c r="J190" t="e">
        <f>TRIM(CLEAN(MID(Updates!D190,FIND("Password: ",Updates!D190)+10,(FIND("E-mail",Updates!D190)-(FIND("Password:",Updates!D190)+12)))))</f>
        <v>#VALUE!</v>
      </c>
      <c r="K190" t="e">
        <f>TRIM(CLEAN(MID(Updates!D190,FIND("Account to clone: ",Updates!D190)+18,(FIND("Position",Updates!D190)-(FIND("Account to clone: ",Updates!D190)+18)))))</f>
        <v>#VALUE!</v>
      </c>
      <c r="L190" t="e">
        <f>TRIM(CLEAN(MID(Updates!D190,FIND("Clone permissions of another account: ",Updates!D190)+38,(FIND("Email required:",Updates!D190)-(FIND("Clone permissions of another account: ",Updates!D190)+38)))))</f>
        <v>#VALUE!</v>
      </c>
      <c r="M190" t="e">
        <f t="shared" si="33"/>
        <v>#VALUE!</v>
      </c>
      <c r="N190" t="e">
        <f>TRIM(CLEAN(MID(Updates!D190,FIND("First Name: ",Updates!D190)+12,(FIND("Middle Name: ",Updates!D190)-(FIND("First Name: ",Updates!D190)+12)))))</f>
        <v>#VALUE!</v>
      </c>
      <c r="O190" t="e">
        <f>TRIM(CLEAN(MID(Updates!E190,FIND("Last Name: ",Updates!E190)+11,(FIND("Middle Initial:",Updates!E190)-(FIND("Last Name: ",Updates!E190)+11)))))</f>
        <v>#VALUE!</v>
      </c>
      <c r="P190" t="e">
        <f>TRIM(CLEAN(MID(Updates!D190,FIND("Middle Initial: ",Updates!D190)+16,(FIND("Department: ",Updates!D190)-(FIND("Middle Initial: ",Updates!D190)+16)))))</f>
        <v>#VALUE!</v>
      </c>
      <c r="Q190" t="e">
        <f t="shared" si="34"/>
        <v>#VALUE!</v>
      </c>
      <c r="R190" t="e">
        <f t="shared" si="35"/>
        <v>#VALUE!</v>
      </c>
      <c r="S190" t="e">
        <f t="shared" si="36"/>
        <v>#VALUE!</v>
      </c>
      <c r="T190" s="14" t="e">
        <f t="shared" si="37"/>
        <v>#VALUE!</v>
      </c>
      <c r="U190" t="e">
        <f t="shared" si="38"/>
        <v>#VALUE!</v>
      </c>
      <c r="V190" t="e">
        <f t="shared" si="39"/>
        <v>#VALUE!</v>
      </c>
      <c r="W190" s="8" t="e">
        <f>TRIM(CLEAN(MID(Updates!D190,FIND("Branch: ",Updates!D190)+8,(FIND("Division",Updates!D190)-(FIND("Branch: ",Updates!D190)+8)))))</f>
        <v>#VALUE!</v>
      </c>
      <c r="X190" s="8" t="e">
        <f>TRIM(CLEAN(MID(Updates!D190,FIND("Pooled Position: ",Updates!D190)+17,(FIND("Are the",Updates!D190)-(FIND("Pooled Position: ",Updates!D190)+17)))))</f>
        <v>#VALUE!</v>
      </c>
      <c r="Y190" t="e">
        <f>TRIM(CLEAN(MID(Updates!D190,FIND("Employee Name: ",Updates!D190)+15,(FIND("Job Title",Updates!D190)-(FIND("Employee Name: ",Updates!D190)+15)))))</f>
        <v>#VALUE!</v>
      </c>
      <c r="Z190" s="9" t="e">
        <f t="shared" si="40"/>
        <v>#VALUE!</v>
      </c>
      <c r="AA190" t="e">
        <f t="shared" si="41"/>
        <v>#VALUE!</v>
      </c>
      <c r="AB190" t="e">
        <f t="shared" si="42"/>
        <v>#VALUE!</v>
      </c>
      <c r="AC190" t="e">
        <f t="shared" si="43"/>
        <v>#VALUE!</v>
      </c>
      <c r="AD190" t="e">
        <f>TRIM(CLEAN(MID(Updates!D190,FIND("Account to clone: ",Updates!D190)+18,(FIND("Position",Updates!D190)-(FIND("Account to clone: ",Updates!D190)+18)))))</f>
        <v>#VALUE!</v>
      </c>
      <c r="AE190" t="str">
        <f t="shared" si="44"/>
        <v/>
      </c>
      <c r="AF190" t="str">
        <f t="shared" si="45"/>
        <v>No</v>
      </c>
      <c r="AG190" t="e">
        <f>TRIM(CLEAN(MID(Updates!D190,FIND("Home Share (H:\ drive) required: ",Updates!D190)+33,(FIND("Group Share (S:\ drive) required: ",Updates!D190)-(FIND("Home Share (H:\ drive) required: ",Updates!D190)+33)))))</f>
        <v>#VALUE!</v>
      </c>
      <c r="AH190" t="str">
        <f t="shared" si="46"/>
        <v>No</v>
      </c>
      <c r="AI190" t="e">
        <f>TRIM(CLEAN(MID(Updates!D190,FIND("S Drive Path: ",Updates!D190)+14,(FIND("Position",Updates!D190)-(FIND("S Drive Path: ",Updates!D190)+14)))))</f>
        <v>#VALUE!</v>
      </c>
      <c r="AJ190" t="e">
        <f>("USR\"&amp;Updates!N190)</f>
        <v>#VALUE!</v>
      </c>
      <c r="AK190" t="e">
        <f>Updates!N190&amp;"$"</f>
        <v>#VALUE!</v>
      </c>
      <c r="AL190" s="11">
        <f t="shared" ca="1" si="47"/>
        <v>13</v>
      </c>
      <c r="AM190" s="6" t="str">
        <f ca="1">LOOKUP(AL190,AN2:AN21,AO2:AO21)</f>
        <v>DC4MDB03</v>
      </c>
    </row>
    <row r="191" spans="1:39" ht="12" customHeight="1">
      <c r="A191" s="13" t="e">
        <f>LOOKUP(99^99,--("0"&amp;MID(Updates!N191,MIN(SEARCH({0,1,2,3,4,5,6,7,8,9},Updates!N191&amp;"0123456789")),ROW($A$1:$A$10000))))</f>
        <v>#N/A</v>
      </c>
      <c r="B191" s="6" t="e">
        <f>TRIM(CLEAN(MID(Updates!D191,FIND("Network User Id: ",Updates!D191)+17,(FIND("E-MAIL ACCOUNTS",Updates!D191)-(FIND("Network User Id:",Updates!D191)+17)))))</f>
        <v>#VALUE!</v>
      </c>
      <c r="C191" s="6" t="e">
        <f>TRIM(CLEAN(MID(Updates!D191,FIND("Logon ID: ",Updates!D191)+10,(FIND("Password:",Updates!D191)-(FIND("Logon ID:",Updates!D191)+10)))))</f>
        <v>#VALUE!</v>
      </c>
      <c r="D191" t="e">
        <f>TRIM(CLEAN(MID(Updates!D191,FIND("Primary Address: ",Updates!D191)+17,(FIND("Secondary Address:",Updates!D191)-(FIND("Primary Address: ",Updates!D191)+17)))))</f>
        <v>#VALUE!</v>
      </c>
      <c r="E191" t="e">
        <f>TRIM(CLEAN(MID(Updates!D191,FIND("Secondary Address: ",Updates!D191)+19,(FIND("** PLEASE DO NOT REPLY TO THIS E-MAIL. ",Updates!D191)-(FIND("Secondary Address: ",Updates!D191)+19)))))</f>
        <v>#VALUE!</v>
      </c>
      <c r="F191" t="b">
        <f>IF(COUNT(SEARCH({"transpo.ottawa.on.ca","biblioottawalibrary.ca"},E191)),"@ottawa.ca")</f>
        <v>0</v>
      </c>
      <c r="G191" s="9" t="e">
        <f t="shared" si="32"/>
        <v>#VALUE!</v>
      </c>
      <c r="H191" t="e">
        <f>TRIM(CLEAN(MID(Updates!D191,FIND("E-mail Address: ",Updates!D191)+16,(FIND("The employee",Updates!D191)-(FIND("E-mail Address: ",Updates!D191)+16)))))</f>
        <v>#VALUE!</v>
      </c>
      <c r="I191" t="e">
        <f>TRIM(CLEAN(MID(Updates!D191,FIND("Account Password: ",Updates!D191)+18,(FIND("NETWORK ACCOUNTS",Updates!D191)-(FIND("Account Password:",Updates!D191)+18)))))</f>
        <v>#VALUE!</v>
      </c>
      <c r="J191" t="e">
        <f>TRIM(CLEAN(MID(Updates!D191,FIND("Password: ",Updates!D191)+10,(FIND("E-mail",Updates!D191)-(FIND("Password:",Updates!D191)+12)))))</f>
        <v>#VALUE!</v>
      </c>
      <c r="K191" t="e">
        <f>TRIM(CLEAN(MID(Updates!D191,FIND("Account to clone: ",Updates!D191)+18,(FIND("Position",Updates!D191)-(FIND("Account to clone: ",Updates!D191)+18)))))</f>
        <v>#VALUE!</v>
      </c>
      <c r="L191" t="e">
        <f>TRIM(CLEAN(MID(Updates!D191,FIND("Clone permissions of another account: ",Updates!D191)+38,(FIND("Email required:",Updates!D191)-(FIND("Clone permissions of another account: ",Updates!D191)+38)))))</f>
        <v>#VALUE!</v>
      </c>
      <c r="M191" t="e">
        <f t="shared" si="33"/>
        <v>#VALUE!</v>
      </c>
      <c r="N191" t="e">
        <f>TRIM(CLEAN(MID(Updates!D191,FIND("First Name: ",Updates!D191)+12,(FIND("Middle Name: ",Updates!D191)-(FIND("First Name: ",Updates!D191)+12)))))</f>
        <v>#VALUE!</v>
      </c>
      <c r="O191" t="e">
        <f>TRIM(CLEAN(MID(Updates!E191,FIND("Last Name: ",Updates!E191)+11,(FIND("Middle Initial:",Updates!E191)-(FIND("Last Name: ",Updates!E191)+11)))))</f>
        <v>#VALUE!</v>
      </c>
      <c r="P191" t="e">
        <f>TRIM(CLEAN(MID(Updates!D191,FIND("Middle Initial: ",Updates!D191)+16,(FIND("Department: ",Updates!D191)-(FIND("Middle Initial: ",Updates!D191)+16)))))</f>
        <v>#VALUE!</v>
      </c>
      <c r="Q191" t="e">
        <f t="shared" si="34"/>
        <v>#VALUE!</v>
      </c>
      <c r="R191" t="e">
        <f t="shared" si="35"/>
        <v>#VALUE!</v>
      </c>
      <c r="S191" t="e">
        <f t="shared" si="36"/>
        <v>#VALUE!</v>
      </c>
      <c r="T191" s="14" t="e">
        <f t="shared" si="37"/>
        <v>#VALUE!</v>
      </c>
      <c r="U191" t="e">
        <f t="shared" si="38"/>
        <v>#VALUE!</v>
      </c>
      <c r="V191" t="e">
        <f t="shared" si="39"/>
        <v>#VALUE!</v>
      </c>
      <c r="W191" s="8" t="e">
        <f>TRIM(CLEAN(MID(Updates!D191,FIND("Branch: ",Updates!D191)+8,(FIND("Division",Updates!D191)-(FIND("Branch: ",Updates!D191)+8)))))</f>
        <v>#VALUE!</v>
      </c>
      <c r="X191" s="8" t="e">
        <f>TRIM(CLEAN(MID(Updates!D191,FIND("Pooled Position: ",Updates!D191)+17,(FIND("Are the",Updates!D191)-(FIND("Pooled Position: ",Updates!D191)+17)))))</f>
        <v>#VALUE!</v>
      </c>
      <c r="Y191" t="e">
        <f>TRIM(CLEAN(MID(Updates!D191,FIND("Employee Name: ",Updates!D191)+15,(FIND("Job Title",Updates!D191)-(FIND("Employee Name: ",Updates!D191)+15)))))</f>
        <v>#VALUE!</v>
      </c>
      <c r="Z191" s="9" t="e">
        <f t="shared" si="40"/>
        <v>#VALUE!</v>
      </c>
      <c r="AA191" t="e">
        <f t="shared" si="41"/>
        <v>#VALUE!</v>
      </c>
      <c r="AB191" t="e">
        <f t="shared" si="42"/>
        <v>#VALUE!</v>
      </c>
      <c r="AC191" t="e">
        <f t="shared" si="43"/>
        <v>#VALUE!</v>
      </c>
      <c r="AD191" t="e">
        <f>TRIM(CLEAN(MID(Updates!D191,FIND("Account to clone: ",Updates!D191)+18,(FIND("Position",Updates!D191)-(FIND("Account to clone: ",Updates!D191)+18)))))</f>
        <v>#VALUE!</v>
      </c>
      <c r="AE191" t="str">
        <f t="shared" si="44"/>
        <v/>
      </c>
      <c r="AF191" t="str">
        <f t="shared" si="45"/>
        <v>No</v>
      </c>
      <c r="AG191" t="e">
        <f>TRIM(CLEAN(MID(Updates!D191,FIND("Home Share (H:\ drive) required: ",Updates!D191)+33,(FIND("Group Share (S:\ drive) required: ",Updates!D191)-(FIND("Home Share (H:\ drive) required: ",Updates!D191)+33)))))</f>
        <v>#VALUE!</v>
      </c>
      <c r="AH191" t="str">
        <f t="shared" si="46"/>
        <v>No</v>
      </c>
      <c r="AI191" t="e">
        <f>TRIM(CLEAN(MID(Updates!D191,FIND("S Drive Path: ",Updates!D191)+14,(FIND("Position",Updates!D191)-(FIND("S Drive Path: ",Updates!D191)+14)))))</f>
        <v>#VALUE!</v>
      </c>
      <c r="AJ191" t="e">
        <f>("USR\"&amp;Updates!N191)</f>
        <v>#VALUE!</v>
      </c>
      <c r="AK191" t="e">
        <f>Updates!N191&amp;"$"</f>
        <v>#VALUE!</v>
      </c>
      <c r="AL191" s="11">
        <f t="shared" ca="1" si="47"/>
        <v>10</v>
      </c>
      <c r="AM191" s="6" t="str">
        <f ca="1">LOOKUP(AL191,AN2:AN21,AO2:AO21)</f>
        <v>DC1MDB10</v>
      </c>
    </row>
    <row r="192" spans="1:39" ht="12" customHeight="1">
      <c r="A192" s="13" t="e">
        <f>LOOKUP(99^99,--("0"&amp;MID(Updates!N192,MIN(SEARCH({0,1,2,3,4,5,6,7,8,9},Updates!N192&amp;"0123456789")),ROW($A$1:$A$10000))))</f>
        <v>#N/A</v>
      </c>
      <c r="B192" s="6" t="e">
        <f>TRIM(CLEAN(MID(Updates!D192,FIND("Network User Id: ",Updates!D192)+17,(FIND("E-MAIL ACCOUNTS",Updates!D192)-(FIND("Network User Id:",Updates!D192)+17)))))</f>
        <v>#VALUE!</v>
      </c>
      <c r="C192" s="6" t="e">
        <f>TRIM(CLEAN(MID(Updates!D192,FIND("Logon ID: ",Updates!D192)+10,(FIND("Password:",Updates!D192)-(FIND("Logon ID:",Updates!D192)+10)))))</f>
        <v>#VALUE!</v>
      </c>
      <c r="D192" t="e">
        <f>TRIM(CLEAN(MID(Updates!D192,FIND("Primary Address: ",Updates!D192)+17,(FIND("Secondary Address:",Updates!D192)-(FIND("Primary Address: ",Updates!D192)+17)))))</f>
        <v>#VALUE!</v>
      </c>
      <c r="E192" t="e">
        <f>TRIM(CLEAN(MID(Updates!D192,FIND("Secondary Address: ",Updates!D192)+19,(FIND("** PLEASE DO NOT REPLY TO THIS E-MAIL. ",Updates!D192)-(FIND("Secondary Address: ",Updates!D192)+19)))))</f>
        <v>#VALUE!</v>
      </c>
      <c r="F192" t="b">
        <f>IF(COUNT(SEARCH({"transpo.ottawa.on.ca","biblioottawalibrary.ca"},E192)),"@ottawa.ca")</f>
        <v>0</v>
      </c>
      <c r="G192" s="9" t="e">
        <f t="shared" si="32"/>
        <v>#VALUE!</v>
      </c>
      <c r="H192" t="e">
        <f>TRIM(CLEAN(MID(Updates!D192,FIND("E-mail Address: ",Updates!D192)+16,(FIND("The employee",Updates!D192)-(FIND("E-mail Address: ",Updates!D192)+16)))))</f>
        <v>#VALUE!</v>
      </c>
      <c r="I192" t="e">
        <f>TRIM(CLEAN(MID(Updates!D192,FIND("Account Password: ",Updates!D192)+18,(FIND("NETWORK ACCOUNTS",Updates!D192)-(FIND("Account Password:",Updates!D192)+18)))))</f>
        <v>#VALUE!</v>
      </c>
      <c r="J192" t="e">
        <f>TRIM(CLEAN(MID(Updates!D192,FIND("Password: ",Updates!D192)+10,(FIND("E-mail",Updates!D192)-(FIND("Password:",Updates!D192)+12)))))</f>
        <v>#VALUE!</v>
      </c>
      <c r="K192" t="e">
        <f>TRIM(CLEAN(MID(Updates!D192,FIND("Account to clone: ",Updates!D192)+18,(FIND("Position",Updates!D192)-(FIND("Account to clone: ",Updates!D192)+18)))))</f>
        <v>#VALUE!</v>
      </c>
      <c r="L192" t="e">
        <f>TRIM(CLEAN(MID(Updates!D192,FIND("Clone permissions of another account: ",Updates!D192)+38,(FIND("Email required:",Updates!D192)-(FIND("Clone permissions of another account: ",Updates!D192)+38)))))</f>
        <v>#VALUE!</v>
      </c>
      <c r="M192" t="e">
        <f t="shared" si="33"/>
        <v>#VALUE!</v>
      </c>
      <c r="N192" t="e">
        <f>TRIM(CLEAN(MID(Updates!D192,FIND("First Name: ",Updates!D192)+12,(FIND("Middle Name: ",Updates!D192)-(FIND("First Name: ",Updates!D192)+12)))))</f>
        <v>#VALUE!</v>
      </c>
      <c r="O192" t="e">
        <f>TRIM(CLEAN(MID(Updates!E192,FIND("Last Name: ",Updates!E192)+11,(FIND("Middle Initial:",Updates!E192)-(FIND("Last Name: ",Updates!E192)+11)))))</f>
        <v>#VALUE!</v>
      </c>
      <c r="P192" t="e">
        <f>TRIM(CLEAN(MID(Updates!D192,FIND("Middle Initial: ",Updates!D192)+16,(FIND("Department: ",Updates!D192)-(FIND("Middle Initial: ",Updates!D192)+16)))))</f>
        <v>#VALUE!</v>
      </c>
      <c r="Q192" t="e">
        <f t="shared" si="34"/>
        <v>#VALUE!</v>
      </c>
      <c r="R192" t="e">
        <f t="shared" si="35"/>
        <v>#VALUE!</v>
      </c>
      <c r="S192" t="e">
        <f t="shared" si="36"/>
        <v>#VALUE!</v>
      </c>
      <c r="T192" s="14" t="e">
        <f t="shared" si="37"/>
        <v>#VALUE!</v>
      </c>
      <c r="U192" t="e">
        <f t="shared" si="38"/>
        <v>#VALUE!</v>
      </c>
      <c r="V192" t="e">
        <f t="shared" si="39"/>
        <v>#VALUE!</v>
      </c>
      <c r="W192" s="8" t="e">
        <f>TRIM(CLEAN(MID(Updates!D192,FIND("Branch: ",Updates!D192)+8,(FIND("Division",Updates!D192)-(FIND("Branch: ",Updates!D192)+8)))))</f>
        <v>#VALUE!</v>
      </c>
      <c r="X192" s="8" t="e">
        <f>TRIM(CLEAN(MID(Updates!D192,FIND("Pooled Position: ",Updates!D192)+17,(FIND("Are the",Updates!D192)-(FIND("Pooled Position: ",Updates!D192)+17)))))</f>
        <v>#VALUE!</v>
      </c>
      <c r="Y192" t="e">
        <f>TRIM(CLEAN(MID(Updates!D192,FIND("Employee Name: ",Updates!D192)+15,(FIND("Job Title",Updates!D192)-(FIND("Employee Name: ",Updates!D192)+15)))))</f>
        <v>#VALUE!</v>
      </c>
      <c r="Z192" s="9" t="e">
        <f t="shared" si="40"/>
        <v>#VALUE!</v>
      </c>
      <c r="AA192" t="e">
        <f t="shared" si="41"/>
        <v>#VALUE!</v>
      </c>
      <c r="AB192" t="e">
        <f t="shared" si="42"/>
        <v>#VALUE!</v>
      </c>
      <c r="AC192" t="e">
        <f t="shared" si="43"/>
        <v>#VALUE!</v>
      </c>
      <c r="AD192" t="e">
        <f>TRIM(CLEAN(MID(Updates!D192,FIND("Account to clone: ",Updates!D192)+18,(FIND("Position",Updates!D192)-(FIND("Account to clone: ",Updates!D192)+18)))))</f>
        <v>#VALUE!</v>
      </c>
      <c r="AE192" t="str">
        <f t="shared" si="44"/>
        <v/>
      </c>
      <c r="AF192" t="str">
        <f t="shared" si="45"/>
        <v>No</v>
      </c>
      <c r="AG192" t="e">
        <f>TRIM(CLEAN(MID(Updates!D192,FIND("Home Share (H:\ drive) required: ",Updates!D192)+33,(FIND("Group Share (S:\ drive) required: ",Updates!D192)-(FIND("Home Share (H:\ drive) required: ",Updates!D192)+33)))))</f>
        <v>#VALUE!</v>
      </c>
      <c r="AH192" t="str">
        <f t="shared" si="46"/>
        <v>No</v>
      </c>
      <c r="AI192" t="e">
        <f>TRIM(CLEAN(MID(Updates!D192,FIND("S Drive Path: ",Updates!D192)+14,(FIND("Position",Updates!D192)-(FIND("S Drive Path: ",Updates!D192)+14)))))</f>
        <v>#VALUE!</v>
      </c>
      <c r="AJ192" t="e">
        <f>("USR\"&amp;Updates!N192)</f>
        <v>#VALUE!</v>
      </c>
      <c r="AK192" t="e">
        <f>Updates!N192&amp;"$"</f>
        <v>#VALUE!</v>
      </c>
      <c r="AL192" s="11">
        <f t="shared" ca="1" si="47"/>
        <v>1</v>
      </c>
      <c r="AM192" s="6" t="str">
        <f ca="1">LOOKUP(AL192,AN2:AN21,AO2:AO21)</f>
        <v>DC1MDB01</v>
      </c>
    </row>
    <row r="193" spans="1:39" ht="12" customHeight="1">
      <c r="A193" s="13" t="e">
        <f>LOOKUP(99^99,--("0"&amp;MID(Updates!N193,MIN(SEARCH({0,1,2,3,4,5,6,7,8,9},Updates!N193&amp;"0123456789")),ROW($A$1:$A$10000))))</f>
        <v>#N/A</v>
      </c>
      <c r="B193" s="6" t="e">
        <f>TRIM(CLEAN(MID(Updates!D193,FIND("Network User Id: ",Updates!D193)+17,(FIND("E-MAIL ACCOUNTS",Updates!D193)-(FIND("Network User Id:",Updates!D193)+17)))))</f>
        <v>#VALUE!</v>
      </c>
      <c r="C193" s="6" t="e">
        <f>TRIM(CLEAN(MID(Updates!D193,FIND("Logon ID: ",Updates!D193)+10,(FIND("Password:",Updates!D193)-(FIND("Logon ID:",Updates!D193)+10)))))</f>
        <v>#VALUE!</v>
      </c>
      <c r="D193" t="e">
        <f>TRIM(CLEAN(MID(Updates!D193,FIND("Primary Address: ",Updates!D193)+17,(FIND("Secondary Address:",Updates!D193)-(FIND("Primary Address: ",Updates!D193)+17)))))</f>
        <v>#VALUE!</v>
      </c>
      <c r="E193" t="e">
        <f>TRIM(CLEAN(MID(Updates!D193,FIND("Secondary Address: ",Updates!D193)+19,(FIND("** PLEASE DO NOT REPLY TO THIS E-MAIL. ",Updates!D193)-(FIND("Secondary Address: ",Updates!D193)+19)))))</f>
        <v>#VALUE!</v>
      </c>
      <c r="F193" t="b">
        <f>IF(COUNT(SEARCH({"transpo.ottawa.on.ca","biblioottawalibrary.ca"},E193)),"@ottawa.ca")</f>
        <v>0</v>
      </c>
      <c r="G193" s="9" t="e">
        <f t="shared" si="32"/>
        <v>#VALUE!</v>
      </c>
      <c r="H193" t="e">
        <f>TRIM(CLEAN(MID(Updates!D193,FIND("E-mail Address: ",Updates!D193)+16,(FIND("The employee",Updates!D193)-(FIND("E-mail Address: ",Updates!D193)+16)))))</f>
        <v>#VALUE!</v>
      </c>
      <c r="I193" t="e">
        <f>TRIM(CLEAN(MID(Updates!D193,FIND("Account Password: ",Updates!D193)+18,(FIND("NETWORK ACCOUNTS",Updates!D193)-(FIND("Account Password:",Updates!D193)+18)))))</f>
        <v>#VALUE!</v>
      </c>
      <c r="J193" t="e">
        <f>TRIM(CLEAN(MID(Updates!D193,FIND("Password: ",Updates!D193)+10,(FIND("E-mail",Updates!D193)-(FIND("Password:",Updates!D193)+12)))))</f>
        <v>#VALUE!</v>
      </c>
      <c r="K193" t="e">
        <f>TRIM(CLEAN(MID(Updates!D193,FIND("Account to clone: ",Updates!D193)+18,(FIND("Position",Updates!D193)-(FIND("Account to clone: ",Updates!D193)+18)))))</f>
        <v>#VALUE!</v>
      </c>
      <c r="L193" t="e">
        <f>TRIM(CLEAN(MID(Updates!D193,FIND("Clone permissions of another account: ",Updates!D193)+38,(FIND("Email required:",Updates!D193)-(FIND("Clone permissions of another account: ",Updates!D193)+38)))))</f>
        <v>#VALUE!</v>
      </c>
      <c r="M193" t="e">
        <f t="shared" si="33"/>
        <v>#VALUE!</v>
      </c>
      <c r="N193" t="e">
        <f>TRIM(CLEAN(MID(Updates!D193,FIND("First Name: ",Updates!D193)+12,(FIND("Middle Name: ",Updates!D193)-(FIND("First Name: ",Updates!D193)+12)))))</f>
        <v>#VALUE!</v>
      </c>
      <c r="O193" t="e">
        <f>TRIM(CLEAN(MID(Updates!E193,FIND("Last Name: ",Updates!E193)+11,(FIND("Middle Initial:",Updates!E193)-(FIND("Last Name: ",Updates!E193)+11)))))</f>
        <v>#VALUE!</v>
      </c>
      <c r="P193" t="e">
        <f>TRIM(CLEAN(MID(Updates!D193,FIND("Middle Initial: ",Updates!D193)+16,(FIND("Department: ",Updates!D193)-(FIND("Middle Initial: ",Updates!D193)+16)))))</f>
        <v>#VALUE!</v>
      </c>
      <c r="Q193" t="e">
        <f t="shared" si="34"/>
        <v>#VALUE!</v>
      </c>
      <c r="R193" t="e">
        <f t="shared" si="35"/>
        <v>#VALUE!</v>
      </c>
      <c r="S193" t="e">
        <f t="shared" si="36"/>
        <v>#VALUE!</v>
      </c>
      <c r="T193" s="14" t="e">
        <f t="shared" si="37"/>
        <v>#VALUE!</v>
      </c>
      <c r="U193" t="e">
        <f t="shared" si="38"/>
        <v>#VALUE!</v>
      </c>
      <c r="V193" t="e">
        <f t="shared" si="39"/>
        <v>#VALUE!</v>
      </c>
      <c r="W193" s="8" t="e">
        <f>TRIM(CLEAN(MID(Updates!D193,FIND("Branch: ",Updates!D193)+8,(FIND("Division",Updates!D193)-(FIND("Branch: ",Updates!D193)+8)))))</f>
        <v>#VALUE!</v>
      </c>
      <c r="X193" s="8" t="e">
        <f>TRIM(CLEAN(MID(Updates!D193,FIND("Pooled Position: ",Updates!D193)+17,(FIND("Are the",Updates!D193)-(FIND("Pooled Position: ",Updates!D193)+17)))))</f>
        <v>#VALUE!</v>
      </c>
      <c r="Y193" t="e">
        <f>TRIM(CLEAN(MID(Updates!D193,FIND("Employee Name: ",Updates!D193)+15,(FIND("Job Title",Updates!D193)-(FIND("Employee Name: ",Updates!D193)+15)))))</f>
        <v>#VALUE!</v>
      </c>
      <c r="Z193" s="9" t="e">
        <f t="shared" si="40"/>
        <v>#VALUE!</v>
      </c>
      <c r="AA193" t="e">
        <f t="shared" si="41"/>
        <v>#VALUE!</v>
      </c>
      <c r="AB193" t="e">
        <f t="shared" si="42"/>
        <v>#VALUE!</v>
      </c>
      <c r="AC193" t="e">
        <f t="shared" si="43"/>
        <v>#VALUE!</v>
      </c>
      <c r="AD193" t="e">
        <f>TRIM(CLEAN(MID(Updates!D193,FIND("Account to clone: ",Updates!D193)+18,(FIND("Position",Updates!D193)-(FIND("Account to clone: ",Updates!D193)+18)))))</f>
        <v>#VALUE!</v>
      </c>
      <c r="AE193" t="str">
        <f t="shared" si="44"/>
        <v/>
      </c>
      <c r="AF193" t="str">
        <f t="shared" si="45"/>
        <v>No</v>
      </c>
      <c r="AG193" t="e">
        <f>TRIM(CLEAN(MID(Updates!D193,FIND("Home Share (H:\ drive) required: ",Updates!D193)+33,(FIND("Group Share (S:\ drive) required: ",Updates!D193)-(FIND("Home Share (H:\ drive) required: ",Updates!D193)+33)))))</f>
        <v>#VALUE!</v>
      </c>
      <c r="AH193" t="str">
        <f t="shared" si="46"/>
        <v>No</v>
      </c>
      <c r="AI193" t="e">
        <f>TRIM(CLEAN(MID(Updates!D193,FIND("S Drive Path: ",Updates!D193)+14,(FIND("Position",Updates!D193)-(FIND("S Drive Path: ",Updates!D193)+14)))))</f>
        <v>#VALUE!</v>
      </c>
      <c r="AJ193" t="e">
        <f>("USR\"&amp;Updates!N193)</f>
        <v>#VALUE!</v>
      </c>
      <c r="AK193" t="e">
        <f>Updates!N193&amp;"$"</f>
        <v>#VALUE!</v>
      </c>
      <c r="AL193" s="11">
        <f t="shared" ca="1" si="47"/>
        <v>12</v>
      </c>
      <c r="AM193" s="6" t="str">
        <f ca="1">LOOKUP(AL193,AN2:AN21,AO2:AO21)</f>
        <v>DC4MDB02</v>
      </c>
    </row>
    <row r="194" spans="1:39" ht="12" customHeight="1">
      <c r="A194" s="13" t="e">
        <f>LOOKUP(99^99,--("0"&amp;MID(Updates!N194,MIN(SEARCH({0,1,2,3,4,5,6,7,8,9},Updates!N194&amp;"0123456789")),ROW($A$1:$A$10000))))</f>
        <v>#N/A</v>
      </c>
      <c r="B194" s="6" t="e">
        <f>TRIM(CLEAN(MID(Updates!D194,FIND("Network User Id: ",Updates!D194)+17,(FIND("E-MAIL ACCOUNTS",Updates!D194)-(FIND("Network User Id:",Updates!D194)+17)))))</f>
        <v>#VALUE!</v>
      </c>
      <c r="C194" s="6" t="e">
        <f>TRIM(CLEAN(MID(Updates!D194,FIND("Logon ID: ",Updates!D194)+10,(FIND("Password:",Updates!D194)-(FIND("Logon ID:",Updates!D194)+10)))))</f>
        <v>#VALUE!</v>
      </c>
      <c r="D194" t="e">
        <f>TRIM(CLEAN(MID(Updates!D194,FIND("Primary Address: ",Updates!D194)+17,(FIND("Secondary Address:",Updates!D194)-(FIND("Primary Address: ",Updates!D194)+17)))))</f>
        <v>#VALUE!</v>
      </c>
      <c r="E194" t="e">
        <f>TRIM(CLEAN(MID(Updates!D194,FIND("Secondary Address: ",Updates!D194)+19,(FIND("** PLEASE DO NOT REPLY TO THIS E-MAIL. ",Updates!D194)-(FIND("Secondary Address: ",Updates!D194)+19)))))</f>
        <v>#VALUE!</v>
      </c>
      <c r="F194" t="b">
        <f>IF(COUNT(SEARCH({"transpo.ottawa.on.ca","biblioottawalibrary.ca"},E194)),"@ottawa.ca")</f>
        <v>0</v>
      </c>
      <c r="G194" s="9" t="e">
        <f t="shared" si="32"/>
        <v>#VALUE!</v>
      </c>
      <c r="H194" t="e">
        <f>TRIM(CLEAN(MID(Updates!D194,FIND("E-mail Address: ",Updates!D194)+16,(FIND("The employee",Updates!D194)-(FIND("E-mail Address: ",Updates!D194)+16)))))</f>
        <v>#VALUE!</v>
      </c>
      <c r="I194" t="e">
        <f>TRIM(CLEAN(MID(Updates!D194,FIND("Account Password: ",Updates!D194)+18,(FIND("NETWORK ACCOUNTS",Updates!D194)-(FIND("Account Password:",Updates!D194)+18)))))</f>
        <v>#VALUE!</v>
      </c>
      <c r="J194" t="e">
        <f>TRIM(CLEAN(MID(Updates!D194,FIND("Password: ",Updates!D194)+10,(FIND("E-mail",Updates!D194)-(FIND("Password:",Updates!D194)+12)))))</f>
        <v>#VALUE!</v>
      </c>
      <c r="K194" t="e">
        <f>TRIM(CLEAN(MID(Updates!D194,FIND("Account to clone: ",Updates!D194)+18,(FIND("Position",Updates!D194)-(FIND("Account to clone: ",Updates!D194)+18)))))</f>
        <v>#VALUE!</v>
      </c>
      <c r="L194" t="e">
        <f>TRIM(CLEAN(MID(Updates!D194,FIND("Clone permissions of another account: ",Updates!D194)+38,(FIND("Email required:",Updates!D194)-(FIND("Clone permissions of another account: ",Updates!D194)+38)))))</f>
        <v>#VALUE!</v>
      </c>
      <c r="M194" t="e">
        <f t="shared" si="33"/>
        <v>#VALUE!</v>
      </c>
      <c r="N194" t="e">
        <f>TRIM(CLEAN(MID(Updates!D194,FIND("First Name: ",Updates!D194)+12,(FIND("Middle Name: ",Updates!D194)-(FIND("First Name: ",Updates!D194)+12)))))</f>
        <v>#VALUE!</v>
      </c>
      <c r="O194" t="e">
        <f>TRIM(CLEAN(MID(Updates!E194,FIND("Last Name: ",Updates!E194)+11,(FIND("Middle Initial:",Updates!E194)-(FIND("Last Name: ",Updates!E194)+11)))))</f>
        <v>#VALUE!</v>
      </c>
      <c r="P194" t="e">
        <f>TRIM(CLEAN(MID(Updates!D194,FIND("Middle Initial: ",Updates!D194)+16,(FIND("Department: ",Updates!D194)-(FIND("Middle Initial: ",Updates!D194)+16)))))</f>
        <v>#VALUE!</v>
      </c>
      <c r="Q194" t="e">
        <f t="shared" si="34"/>
        <v>#VALUE!</v>
      </c>
      <c r="R194" t="e">
        <f t="shared" si="35"/>
        <v>#VALUE!</v>
      </c>
      <c r="S194" t="e">
        <f t="shared" si="36"/>
        <v>#VALUE!</v>
      </c>
      <c r="T194" s="14" t="e">
        <f t="shared" si="37"/>
        <v>#VALUE!</v>
      </c>
      <c r="U194" t="e">
        <f t="shared" si="38"/>
        <v>#VALUE!</v>
      </c>
      <c r="V194" t="e">
        <f t="shared" si="39"/>
        <v>#VALUE!</v>
      </c>
      <c r="W194" s="8" t="e">
        <f>TRIM(CLEAN(MID(Updates!D194,FIND("Branch: ",Updates!D194)+8,(FIND("Division",Updates!D194)-(FIND("Branch: ",Updates!D194)+8)))))</f>
        <v>#VALUE!</v>
      </c>
      <c r="X194" s="8" t="e">
        <f>TRIM(CLEAN(MID(Updates!D194,FIND("Pooled Position: ",Updates!D194)+17,(FIND("Are the",Updates!D194)-(FIND("Pooled Position: ",Updates!D194)+17)))))</f>
        <v>#VALUE!</v>
      </c>
      <c r="Y194" t="e">
        <f>TRIM(CLEAN(MID(Updates!D194,FIND("Employee Name: ",Updates!D194)+15,(FIND("Job Title",Updates!D194)-(FIND("Employee Name: ",Updates!D194)+15)))))</f>
        <v>#VALUE!</v>
      </c>
      <c r="Z194" s="9" t="e">
        <f t="shared" si="40"/>
        <v>#VALUE!</v>
      </c>
      <c r="AA194" t="e">
        <f t="shared" si="41"/>
        <v>#VALUE!</v>
      </c>
      <c r="AB194" t="e">
        <f t="shared" si="42"/>
        <v>#VALUE!</v>
      </c>
      <c r="AC194" t="e">
        <f t="shared" si="43"/>
        <v>#VALUE!</v>
      </c>
      <c r="AD194" t="e">
        <f>TRIM(CLEAN(MID(Updates!D194,FIND("Account to clone: ",Updates!D194)+18,(FIND("Position",Updates!D194)-(FIND("Account to clone: ",Updates!D194)+18)))))</f>
        <v>#VALUE!</v>
      </c>
      <c r="AE194" t="str">
        <f t="shared" si="44"/>
        <v/>
      </c>
      <c r="AF194" t="str">
        <f t="shared" si="45"/>
        <v>No</v>
      </c>
      <c r="AG194" t="e">
        <f>TRIM(CLEAN(MID(Updates!D194,FIND("Home Share (H:\ drive) required: ",Updates!D194)+33,(FIND("Group Share (S:\ drive) required: ",Updates!D194)-(FIND("Home Share (H:\ drive) required: ",Updates!D194)+33)))))</f>
        <v>#VALUE!</v>
      </c>
      <c r="AH194" t="str">
        <f t="shared" si="46"/>
        <v>No</v>
      </c>
      <c r="AI194" t="e">
        <f>TRIM(CLEAN(MID(Updates!D194,FIND("S Drive Path: ",Updates!D194)+14,(FIND("Position",Updates!D194)-(FIND("S Drive Path: ",Updates!D194)+14)))))</f>
        <v>#VALUE!</v>
      </c>
      <c r="AJ194" t="e">
        <f>("USR\"&amp;Updates!N194)</f>
        <v>#VALUE!</v>
      </c>
      <c r="AK194" t="e">
        <f>Updates!N194&amp;"$"</f>
        <v>#VALUE!</v>
      </c>
      <c r="AL194" s="11">
        <f t="shared" ca="1" si="47"/>
        <v>17</v>
      </c>
      <c r="AM194" s="6" t="str">
        <f ca="1">LOOKUP(AL194,AN2:AN21,AO2:AO21)</f>
        <v>DC4MDB07</v>
      </c>
    </row>
    <row r="195" spans="1:39" ht="12" customHeight="1">
      <c r="A195" s="13" t="e">
        <f>LOOKUP(99^99,--("0"&amp;MID(Updates!N195,MIN(SEARCH({0,1,2,3,4,5,6,7,8,9},Updates!N195&amp;"0123456789")),ROW($A$1:$A$10000))))</f>
        <v>#N/A</v>
      </c>
      <c r="B195" s="6" t="e">
        <f>TRIM(CLEAN(MID(Updates!D195,FIND("Network User Id: ",Updates!D195)+17,(FIND("E-MAIL ACCOUNTS",Updates!D195)-(FIND("Network User Id:",Updates!D195)+17)))))</f>
        <v>#VALUE!</v>
      </c>
      <c r="C195" s="6" t="e">
        <f>TRIM(CLEAN(MID(Updates!D195,FIND("Logon ID: ",Updates!D195)+10,(FIND("Password:",Updates!D195)-(FIND("Logon ID:",Updates!D195)+10)))))</f>
        <v>#VALUE!</v>
      </c>
      <c r="D195" t="e">
        <f>TRIM(CLEAN(MID(Updates!D195,FIND("Primary Address: ",Updates!D195)+17,(FIND("Secondary Address:",Updates!D195)-(FIND("Primary Address: ",Updates!D195)+17)))))</f>
        <v>#VALUE!</v>
      </c>
      <c r="E195" t="e">
        <f>TRIM(CLEAN(MID(Updates!D195,FIND("Secondary Address: ",Updates!D195)+19,(FIND("** PLEASE DO NOT REPLY TO THIS E-MAIL. ",Updates!D195)-(FIND("Secondary Address: ",Updates!D195)+19)))))</f>
        <v>#VALUE!</v>
      </c>
      <c r="F195" t="b">
        <f>IF(COUNT(SEARCH({"transpo.ottawa.on.ca","biblioottawalibrary.ca"},E195)),"@ottawa.ca")</f>
        <v>0</v>
      </c>
      <c r="G195" s="9" t="e">
        <f t="shared" ref="G195:G258" si="48">TRIM(LEFT(SUBSTITUTE(E195,"@",REPT(" ",LEN(E195))),LEN(E195)))</f>
        <v>#VALUE!</v>
      </c>
      <c r="H195" t="e">
        <f>TRIM(CLEAN(MID(Updates!D195,FIND("E-mail Address: ",Updates!D195)+16,(FIND("The employee",Updates!D195)-(FIND("E-mail Address: ",Updates!D195)+16)))))</f>
        <v>#VALUE!</v>
      </c>
      <c r="I195" t="e">
        <f>TRIM(CLEAN(MID(Updates!D195,FIND("Account Password: ",Updates!D195)+18,(FIND("NETWORK ACCOUNTS",Updates!D195)-(FIND("Account Password:",Updates!D195)+18)))))</f>
        <v>#VALUE!</v>
      </c>
      <c r="J195" t="e">
        <f>TRIM(CLEAN(MID(Updates!D195,FIND("Password: ",Updates!D195)+10,(FIND("E-mail",Updates!D195)-(FIND("Password:",Updates!D195)+12)))))</f>
        <v>#VALUE!</v>
      </c>
      <c r="K195" t="e">
        <f>TRIM(CLEAN(MID(Updates!D195,FIND("Account to clone: ",Updates!D195)+18,(FIND("Position",Updates!D195)-(FIND("Account to clone: ",Updates!D195)+18)))))</f>
        <v>#VALUE!</v>
      </c>
      <c r="L195" t="e">
        <f>TRIM(CLEAN(MID(Updates!D195,FIND("Clone permissions of another account: ",Updates!D195)+38,(FIND("Email required:",Updates!D195)-(FIND("Clone permissions of another account: ",Updates!D195)+38)))))</f>
        <v>#VALUE!</v>
      </c>
      <c r="M195" t="e">
        <f t="shared" ref="M195:M258" si="49">IF(L195="No","",L195)</f>
        <v>#VALUE!</v>
      </c>
      <c r="N195" t="e">
        <f>TRIM(CLEAN(MID(Updates!D195,FIND("First Name: ",Updates!D195)+12,(FIND("Middle Name: ",Updates!D195)-(FIND("First Name: ",Updates!D195)+12)))))</f>
        <v>#VALUE!</v>
      </c>
      <c r="O195" t="e">
        <f>TRIM(CLEAN(MID(Updates!E195,FIND("Last Name: ",Updates!E195)+11,(FIND("Middle Initial:",Updates!E195)-(FIND("Last Name: ",Updates!E195)+11)))))</f>
        <v>#VALUE!</v>
      </c>
      <c r="P195" t="e">
        <f>TRIM(CLEAN(MID(Updates!D195,FIND("Middle Initial: ",Updates!D195)+16,(FIND("Department: ",Updates!D195)-(FIND("Middle Initial: ",Updates!D195)+16)))))</f>
        <v>#VALUE!</v>
      </c>
      <c r="Q195" t="e">
        <f t="shared" ref="Q195:Q258" si="50">TRIM(LEFT(SUBSTITUTE(Z195," ",REPT(" ",255)),255))</f>
        <v>#VALUE!</v>
      </c>
      <c r="R195" t="e">
        <f t="shared" ref="R195:R258" si="51">SUBSTITUTE(S195, " ", "-", 1)</f>
        <v>#VALUE!</v>
      </c>
      <c r="S195" t="e">
        <f t="shared" ref="S195:S258" si="52">RIGHT(Y195,LEN(Y195)-FIND(" ",Y195))</f>
        <v>#VALUE!</v>
      </c>
      <c r="T195" s="14" t="e">
        <f t="shared" ref="T195:T258" si="53">SUBSTITUTE(R195,".","")</f>
        <v>#VALUE!</v>
      </c>
      <c r="U195" t="e">
        <f t="shared" ref="U195:U258" si="54">IF(LEFT(S195,1)="(",RIGHT(S195,LEN(S195)-FIND(" ",S195)),"")</f>
        <v>#VALUE!</v>
      </c>
      <c r="V195" t="e">
        <f t="shared" ref="V195:V258" si="55">IF(U195="",T195,U195)</f>
        <v>#VALUE!</v>
      </c>
      <c r="W195" s="8" t="e">
        <f>TRIM(CLEAN(MID(Updates!D195,FIND("Branch: ",Updates!D195)+8,(FIND("Division",Updates!D195)-(FIND("Branch: ",Updates!D195)+8)))))</f>
        <v>#VALUE!</v>
      </c>
      <c r="X195" s="8" t="e">
        <f>TRIM(CLEAN(MID(Updates!D195,FIND("Pooled Position: ",Updates!D195)+17,(FIND("Are the",Updates!D195)-(FIND("Pooled Position: ",Updates!D195)+17)))))</f>
        <v>#VALUE!</v>
      </c>
      <c r="Y195" t="e">
        <f>TRIM(CLEAN(MID(Updates!D195,FIND("Employee Name: ",Updates!D195)+15,(FIND("Job Title",Updates!D195)-(FIND("Employee Name: ",Updates!D195)+15)))))</f>
        <v>#VALUE!</v>
      </c>
      <c r="Z195" s="9" t="e">
        <f t="shared" ref="Z195:Z258" si="56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Y195,"á","a"),"â","a"),"à","a"),"é","e"),"è","e"),"ê","e"),"ë","e"),"î","i"),"ï","i"),"ó","o"),"ô","o"),"ù","u"),"û","u"),"À","A"),"Á","A"),"Â","A"),"É","E"),"È","E"),"É","E"),"Ë","E"),"Î","I"),"Ï","I"),"Ó","O"),"Ô","O"),"Ù","U"),"É","E"),"Ë","E")</f>
        <v>#VALUE!</v>
      </c>
      <c r="AA195" t="e">
        <f t="shared" ref="AA195:AA258" si="57">TRIM(CLEAN(IF(ISTEXT(C195)=FALSE,B195,IF(ISTEXT(C195)=TRUE,C195))))</f>
        <v>#VALUE!</v>
      </c>
      <c r="AB195" t="e">
        <f t="shared" ref="AB195:AB258" si="58">TRIM(CLEAN(IF(ISTEXT(H195)=FALSE,E195,IF(ISTEXT(H195)=TRUE,H195))))</f>
        <v>#VALUE!</v>
      </c>
      <c r="AC195" t="e">
        <f t="shared" ref="AC195:AC258" si="59">TRIM(CLEAN(IF(ISTEXT(J195)=FALSE,I195,IF(ISTEXT(J195)=TRUE,J195))))</f>
        <v>#VALUE!</v>
      </c>
      <c r="AD195" t="e">
        <f>TRIM(CLEAN(MID(Updates!D195,FIND("Account to clone: ",Updates!D195)+18,(FIND("Position",Updates!D195)-(FIND("Account to clone: ",Updates!D195)+18)))))</f>
        <v>#VALUE!</v>
      </c>
      <c r="AE195" t="str">
        <f t="shared" ref="AE195:AE258" si="60">TRIM(CLEAN(IF(ISERROR(AD195),"",AD195)))</f>
        <v/>
      </c>
      <c r="AF195" t="str">
        <f t="shared" ref="AF195:AF258" si="61">IF(AE195="","No","Yes")</f>
        <v>No</v>
      </c>
      <c r="AG195" t="e">
        <f>TRIM(CLEAN(MID(Updates!D195,FIND("Home Share (H:\ drive) required: ",Updates!D195)+33,(FIND("Group Share (S:\ drive) required: ",Updates!D195)-(FIND("Home Share (H:\ drive) required: ",Updates!D195)+33)))))</f>
        <v>#VALUE!</v>
      </c>
      <c r="AH195" t="str">
        <f t="shared" ref="AH195:AH258" si="62">IF(ISERROR(AG195),"No",AG195)</f>
        <v>No</v>
      </c>
      <c r="AI195" t="e">
        <f>TRIM(CLEAN(MID(Updates!D195,FIND("S Drive Path: ",Updates!D195)+14,(FIND("Position",Updates!D195)-(FIND("S Drive Path: ",Updates!D195)+14)))))</f>
        <v>#VALUE!</v>
      </c>
      <c r="AJ195" t="e">
        <f>("USR\"&amp;Updates!N195)</f>
        <v>#VALUE!</v>
      </c>
      <c r="AK195" t="e">
        <f>Updates!N195&amp;"$"</f>
        <v>#VALUE!</v>
      </c>
      <c r="AL195" s="11">
        <f t="shared" ref="AL195:AL258" ca="1" si="63">RANDBETWEEN(1,20)</f>
        <v>16</v>
      </c>
      <c r="AM195" s="6" t="str">
        <f ca="1">LOOKUP(AL195,AN2:AN21,AO2:AO21)</f>
        <v>DC4MDB06</v>
      </c>
    </row>
    <row r="196" spans="1:39" ht="12" customHeight="1">
      <c r="A196" s="13" t="e">
        <f>LOOKUP(99^99,--("0"&amp;MID(Updates!N196,MIN(SEARCH({0,1,2,3,4,5,6,7,8,9},Updates!N196&amp;"0123456789")),ROW($A$1:$A$10000))))</f>
        <v>#N/A</v>
      </c>
      <c r="B196" s="6" t="e">
        <f>TRIM(CLEAN(MID(Updates!D196,FIND("Network User Id: ",Updates!D196)+17,(FIND("E-MAIL ACCOUNTS",Updates!D196)-(FIND("Network User Id:",Updates!D196)+17)))))</f>
        <v>#VALUE!</v>
      </c>
      <c r="C196" s="6" t="e">
        <f>TRIM(CLEAN(MID(Updates!D196,FIND("Logon ID: ",Updates!D196)+10,(FIND("Password:",Updates!D196)-(FIND("Logon ID:",Updates!D196)+10)))))</f>
        <v>#VALUE!</v>
      </c>
      <c r="D196" t="e">
        <f>TRIM(CLEAN(MID(Updates!D196,FIND("Primary Address: ",Updates!D196)+17,(FIND("Secondary Address:",Updates!D196)-(FIND("Primary Address: ",Updates!D196)+17)))))</f>
        <v>#VALUE!</v>
      </c>
      <c r="E196" t="e">
        <f>TRIM(CLEAN(MID(Updates!D196,FIND("Secondary Address: ",Updates!D196)+19,(FIND("** PLEASE DO NOT REPLY TO THIS E-MAIL. ",Updates!D196)-(FIND("Secondary Address: ",Updates!D196)+19)))))</f>
        <v>#VALUE!</v>
      </c>
      <c r="F196" t="b">
        <f>IF(COUNT(SEARCH({"transpo.ottawa.on.ca","biblioottawalibrary.ca"},E196)),"@ottawa.ca")</f>
        <v>0</v>
      </c>
      <c r="G196" s="9" t="e">
        <f t="shared" si="48"/>
        <v>#VALUE!</v>
      </c>
      <c r="H196" t="e">
        <f>TRIM(CLEAN(MID(Updates!D196,FIND("E-mail Address: ",Updates!D196)+16,(FIND("The employee",Updates!D196)-(FIND("E-mail Address: ",Updates!D196)+16)))))</f>
        <v>#VALUE!</v>
      </c>
      <c r="I196" t="e">
        <f>TRIM(CLEAN(MID(Updates!D196,FIND("Account Password: ",Updates!D196)+18,(FIND("NETWORK ACCOUNTS",Updates!D196)-(FIND("Account Password:",Updates!D196)+18)))))</f>
        <v>#VALUE!</v>
      </c>
      <c r="J196" t="e">
        <f>TRIM(CLEAN(MID(Updates!D196,FIND("Password: ",Updates!D196)+10,(FIND("E-mail",Updates!D196)-(FIND("Password:",Updates!D196)+12)))))</f>
        <v>#VALUE!</v>
      </c>
      <c r="K196" t="e">
        <f>TRIM(CLEAN(MID(Updates!D196,FIND("Account to clone: ",Updates!D196)+18,(FIND("Position",Updates!D196)-(FIND("Account to clone: ",Updates!D196)+18)))))</f>
        <v>#VALUE!</v>
      </c>
      <c r="L196" t="e">
        <f>TRIM(CLEAN(MID(Updates!D196,FIND("Clone permissions of another account: ",Updates!D196)+38,(FIND("Email required:",Updates!D196)-(FIND("Clone permissions of another account: ",Updates!D196)+38)))))</f>
        <v>#VALUE!</v>
      </c>
      <c r="M196" t="e">
        <f t="shared" si="49"/>
        <v>#VALUE!</v>
      </c>
      <c r="N196" t="e">
        <f>TRIM(CLEAN(MID(Updates!D196,FIND("First Name: ",Updates!D196)+12,(FIND("Middle Name: ",Updates!D196)-(FIND("First Name: ",Updates!D196)+12)))))</f>
        <v>#VALUE!</v>
      </c>
      <c r="O196" t="e">
        <f>TRIM(CLEAN(MID(Updates!E196,FIND("Last Name: ",Updates!E196)+11,(FIND("Middle Initial:",Updates!E196)-(FIND("Last Name: ",Updates!E196)+11)))))</f>
        <v>#VALUE!</v>
      </c>
      <c r="P196" t="e">
        <f>TRIM(CLEAN(MID(Updates!D196,FIND("Middle Initial: ",Updates!D196)+16,(FIND("Department: ",Updates!D196)-(FIND("Middle Initial: ",Updates!D196)+16)))))</f>
        <v>#VALUE!</v>
      </c>
      <c r="Q196" t="e">
        <f t="shared" si="50"/>
        <v>#VALUE!</v>
      </c>
      <c r="R196" t="e">
        <f t="shared" si="51"/>
        <v>#VALUE!</v>
      </c>
      <c r="S196" t="e">
        <f t="shared" si="52"/>
        <v>#VALUE!</v>
      </c>
      <c r="T196" s="14" t="e">
        <f t="shared" si="53"/>
        <v>#VALUE!</v>
      </c>
      <c r="U196" t="e">
        <f t="shared" si="54"/>
        <v>#VALUE!</v>
      </c>
      <c r="V196" t="e">
        <f t="shared" si="55"/>
        <v>#VALUE!</v>
      </c>
      <c r="W196" s="8" t="e">
        <f>TRIM(CLEAN(MID(Updates!D196,FIND("Branch: ",Updates!D196)+8,(FIND("Division",Updates!D196)-(FIND("Branch: ",Updates!D196)+8)))))</f>
        <v>#VALUE!</v>
      </c>
      <c r="X196" s="8" t="e">
        <f>TRIM(CLEAN(MID(Updates!D196,FIND("Pooled Position: ",Updates!D196)+17,(FIND("Are the",Updates!D196)-(FIND("Pooled Position: ",Updates!D196)+17)))))</f>
        <v>#VALUE!</v>
      </c>
      <c r="Y196" t="e">
        <f>TRIM(CLEAN(MID(Updates!D196,FIND("Employee Name: ",Updates!D196)+15,(FIND("Job Title",Updates!D196)-(FIND("Employee Name: ",Updates!D196)+15)))))</f>
        <v>#VALUE!</v>
      </c>
      <c r="Z196" s="9" t="e">
        <f t="shared" si="56"/>
        <v>#VALUE!</v>
      </c>
      <c r="AA196" t="e">
        <f t="shared" si="57"/>
        <v>#VALUE!</v>
      </c>
      <c r="AB196" t="e">
        <f t="shared" si="58"/>
        <v>#VALUE!</v>
      </c>
      <c r="AC196" t="e">
        <f t="shared" si="59"/>
        <v>#VALUE!</v>
      </c>
      <c r="AD196" t="e">
        <f>TRIM(CLEAN(MID(Updates!D196,FIND("Account to clone: ",Updates!D196)+18,(FIND("Position",Updates!D196)-(FIND("Account to clone: ",Updates!D196)+18)))))</f>
        <v>#VALUE!</v>
      </c>
      <c r="AE196" t="str">
        <f t="shared" si="60"/>
        <v/>
      </c>
      <c r="AF196" t="str">
        <f t="shared" si="61"/>
        <v>No</v>
      </c>
      <c r="AG196" t="e">
        <f>TRIM(CLEAN(MID(Updates!D196,FIND("Home Share (H:\ drive) required: ",Updates!D196)+33,(FIND("Group Share (S:\ drive) required: ",Updates!D196)-(FIND("Home Share (H:\ drive) required: ",Updates!D196)+33)))))</f>
        <v>#VALUE!</v>
      </c>
      <c r="AH196" t="str">
        <f t="shared" si="62"/>
        <v>No</v>
      </c>
      <c r="AI196" t="e">
        <f>TRIM(CLEAN(MID(Updates!D196,FIND("S Drive Path: ",Updates!D196)+14,(FIND("Position",Updates!D196)-(FIND("S Drive Path: ",Updates!D196)+14)))))</f>
        <v>#VALUE!</v>
      </c>
      <c r="AJ196" t="e">
        <f>("USR\"&amp;Updates!N196)</f>
        <v>#VALUE!</v>
      </c>
      <c r="AK196" t="e">
        <f>Updates!N196&amp;"$"</f>
        <v>#VALUE!</v>
      </c>
      <c r="AL196" s="11">
        <f t="shared" ca="1" si="63"/>
        <v>9</v>
      </c>
      <c r="AM196" s="6" t="str">
        <f ca="1">LOOKUP(AL196,AN2:AN21,AO2:AO21)</f>
        <v>DC1MDB09</v>
      </c>
    </row>
    <row r="197" spans="1:39" ht="12" customHeight="1">
      <c r="A197" s="13" t="e">
        <f>LOOKUP(99^99,--("0"&amp;MID(Updates!N197,MIN(SEARCH({0,1,2,3,4,5,6,7,8,9},Updates!N197&amp;"0123456789")),ROW($A$1:$A$10000))))</f>
        <v>#N/A</v>
      </c>
      <c r="B197" s="6" t="e">
        <f>TRIM(CLEAN(MID(Updates!D197,FIND("Network User Id: ",Updates!D197)+17,(FIND("E-MAIL ACCOUNTS",Updates!D197)-(FIND("Network User Id:",Updates!D197)+17)))))</f>
        <v>#VALUE!</v>
      </c>
      <c r="C197" s="6" t="e">
        <f>TRIM(CLEAN(MID(Updates!D197,FIND("Logon ID: ",Updates!D197)+10,(FIND("Password:",Updates!D197)-(FIND("Logon ID:",Updates!D197)+10)))))</f>
        <v>#VALUE!</v>
      </c>
      <c r="D197" t="e">
        <f>TRIM(CLEAN(MID(Updates!D197,FIND("Primary Address: ",Updates!D197)+17,(FIND("Secondary Address:",Updates!D197)-(FIND("Primary Address: ",Updates!D197)+17)))))</f>
        <v>#VALUE!</v>
      </c>
      <c r="E197" t="e">
        <f>TRIM(CLEAN(MID(Updates!D197,FIND("Secondary Address: ",Updates!D197)+19,(FIND("** PLEASE DO NOT REPLY TO THIS E-MAIL. ",Updates!D197)-(FIND("Secondary Address: ",Updates!D197)+19)))))</f>
        <v>#VALUE!</v>
      </c>
      <c r="F197" t="b">
        <f>IF(COUNT(SEARCH({"transpo.ottawa.on.ca","biblioottawalibrary.ca"},E197)),"@ottawa.ca")</f>
        <v>0</v>
      </c>
      <c r="G197" s="9" t="e">
        <f t="shared" si="48"/>
        <v>#VALUE!</v>
      </c>
      <c r="H197" t="e">
        <f>TRIM(CLEAN(MID(Updates!D197,FIND("E-mail Address: ",Updates!D197)+16,(FIND("The employee",Updates!D197)-(FIND("E-mail Address: ",Updates!D197)+16)))))</f>
        <v>#VALUE!</v>
      </c>
      <c r="I197" t="e">
        <f>TRIM(CLEAN(MID(Updates!D197,FIND("Account Password: ",Updates!D197)+18,(FIND("NETWORK ACCOUNTS",Updates!D197)-(FIND("Account Password:",Updates!D197)+18)))))</f>
        <v>#VALUE!</v>
      </c>
      <c r="J197" t="e">
        <f>TRIM(CLEAN(MID(Updates!D197,FIND("Password: ",Updates!D197)+10,(FIND("E-mail",Updates!D197)-(FIND("Password:",Updates!D197)+12)))))</f>
        <v>#VALUE!</v>
      </c>
      <c r="K197" t="e">
        <f>TRIM(CLEAN(MID(Updates!D197,FIND("Account to clone: ",Updates!D197)+18,(FIND("Position",Updates!D197)-(FIND("Account to clone: ",Updates!D197)+18)))))</f>
        <v>#VALUE!</v>
      </c>
      <c r="L197" t="e">
        <f>TRIM(CLEAN(MID(Updates!D197,FIND("Clone permissions of another account: ",Updates!D197)+38,(FIND("Email required:",Updates!D197)-(FIND("Clone permissions of another account: ",Updates!D197)+38)))))</f>
        <v>#VALUE!</v>
      </c>
      <c r="M197" t="e">
        <f t="shared" si="49"/>
        <v>#VALUE!</v>
      </c>
      <c r="N197" t="e">
        <f>TRIM(CLEAN(MID(Updates!D197,FIND("First Name: ",Updates!D197)+12,(FIND("Middle Name: ",Updates!D197)-(FIND("First Name: ",Updates!D197)+12)))))</f>
        <v>#VALUE!</v>
      </c>
      <c r="O197" t="e">
        <f>TRIM(CLEAN(MID(Updates!E197,FIND("Last Name: ",Updates!E197)+11,(FIND("Middle Initial:",Updates!E197)-(FIND("Last Name: ",Updates!E197)+11)))))</f>
        <v>#VALUE!</v>
      </c>
      <c r="P197" t="e">
        <f>TRIM(CLEAN(MID(Updates!D197,FIND("Middle Initial: ",Updates!D197)+16,(FIND("Department: ",Updates!D197)-(FIND("Middle Initial: ",Updates!D197)+16)))))</f>
        <v>#VALUE!</v>
      </c>
      <c r="Q197" t="e">
        <f t="shared" si="50"/>
        <v>#VALUE!</v>
      </c>
      <c r="R197" t="e">
        <f t="shared" si="51"/>
        <v>#VALUE!</v>
      </c>
      <c r="S197" t="e">
        <f t="shared" si="52"/>
        <v>#VALUE!</v>
      </c>
      <c r="T197" s="14" t="e">
        <f t="shared" si="53"/>
        <v>#VALUE!</v>
      </c>
      <c r="U197" t="e">
        <f t="shared" si="54"/>
        <v>#VALUE!</v>
      </c>
      <c r="V197" t="e">
        <f t="shared" si="55"/>
        <v>#VALUE!</v>
      </c>
      <c r="W197" s="8" t="e">
        <f>TRIM(CLEAN(MID(Updates!D197,FIND("Branch: ",Updates!D197)+8,(FIND("Division",Updates!D197)-(FIND("Branch: ",Updates!D197)+8)))))</f>
        <v>#VALUE!</v>
      </c>
      <c r="X197" s="8" t="e">
        <f>TRIM(CLEAN(MID(Updates!D197,FIND("Pooled Position: ",Updates!D197)+17,(FIND("Are the",Updates!D197)-(FIND("Pooled Position: ",Updates!D197)+17)))))</f>
        <v>#VALUE!</v>
      </c>
      <c r="Y197" t="e">
        <f>TRIM(CLEAN(MID(Updates!D197,FIND("Employee Name: ",Updates!D197)+15,(FIND("Job Title",Updates!D197)-(FIND("Employee Name: ",Updates!D197)+15)))))</f>
        <v>#VALUE!</v>
      </c>
      <c r="Z197" s="9" t="e">
        <f t="shared" si="56"/>
        <v>#VALUE!</v>
      </c>
      <c r="AA197" t="e">
        <f t="shared" si="57"/>
        <v>#VALUE!</v>
      </c>
      <c r="AB197" t="e">
        <f t="shared" si="58"/>
        <v>#VALUE!</v>
      </c>
      <c r="AC197" t="e">
        <f t="shared" si="59"/>
        <v>#VALUE!</v>
      </c>
      <c r="AD197" t="e">
        <f>TRIM(CLEAN(MID(Updates!D197,FIND("Account to clone: ",Updates!D197)+18,(FIND("Position",Updates!D197)-(FIND("Account to clone: ",Updates!D197)+18)))))</f>
        <v>#VALUE!</v>
      </c>
      <c r="AE197" t="str">
        <f t="shared" si="60"/>
        <v/>
      </c>
      <c r="AF197" t="str">
        <f t="shared" si="61"/>
        <v>No</v>
      </c>
      <c r="AG197" t="e">
        <f>TRIM(CLEAN(MID(Updates!D197,FIND("Home Share (H:\ drive) required: ",Updates!D197)+33,(FIND("Group Share (S:\ drive) required: ",Updates!D197)-(FIND("Home Share (H:\ drive) required: ",Updates!D197)+33)))))</f>
        <v>#VALUE!</v>
      </c>
      <c r="AH197" t="str">
        <f t="shared" si="62"/>
        <v>No</v>
      </c>
      <c r="AI197" t="e">
        <f>TRIM(CLEAN(MID(Updates!D197,FIND("S Drive Path: ",Updates!D197)+14,(FIND("Position",Updates!D197)-(FIND("S Drive Path: ",Updates!D197)+14)))))</f>
        <v>#VALUE!</v>
      </c>
      <c r="AJ197" t="e">
        <f>("USR\"&amp;Updates!N197)</f>
        <v>#VALUE!</v>
      </c>
      <c r="AK197" t="e">
        <f>Updates!N197&amp;"$"</f>
        <v>#VALUE!</v>
      </c>
      <c r="AL197" s="11">
        <f t="shared" ca="1" si="63"/>
        <v>14</v>
      </c>
      <c r="AM197" s="6" t="str">
        <f ca="1">LOOKUP(AL197,AN2:AN21,AO2:AO21)</f>
        <v>DC4MDB04</v>
      </c>
    </row>
    <row r="198" spans="1:39" ht="12" customHeight="1">
      <c r="A198" s="13" t="e">
        <f>LOOKUP(99^99,--("0"&amp;MID(Updates!N198,MIN(SEARCH({0,1,2,3,4,5,6,7,8,9},Updates!N198&amp;"0123456789")),ROW($A$1:$A$10000))))</f>
        <v>#N/A</v>
      </c>
      <c r="B198" s="6" t="e">
        <f>TRIM(CLEAN(MID(Updates!D198,FIND("Network User Id: ",Updates!D198)+17,(FIND("E-MAIL ACCOUNTS",Updates!D198)-(FIND("Network User Id:",Updates!D198)+17)))))</f>
        <v>#VALUE!</v>
      </c>
      <c r="C198" s="6" t="e">
        <f>TRIM(CLEAN(MID(Updates!D198,FIND("Logon ID: ",Updates!D198)+10,(FIND("Password:",Updates!D198)-(FIND("Logon ID:",Updates!D198)+10)))))</f>
        <v>#VALUE!</v>
      </c>
      <c r="D198" t="e">
        <f>TRIM(CLEAN(MID(Updates!D198,FIND("Primary Address: ",Updates!D198)+17,(FIND("Secondary Address:",Updates!D198)-(FIND("Primary Address: ",Updates!D198)+17)))))</f>
        <v>#VALUE!</v>
      </c>
      <c r="E198" t="e">
        <f>TRIM(CLEAN(MID(Updates!D198,FIND("Secondary Address: ",Updates!D198)+19,(FIND("** PLEASE DO NOT REPLY TO THIS E-MAIL. ",Updates!D198)-(FIND("Secondary Address: ",Updates!D198)+19)))))</f>
        <v>#VALUE!</v>
      </c>
      <c r="F198" t="b">
        <f>IF(COUNT(SEARCH({"transpo.ottawa.on.ca","biblioottawalibrary.ca"},E198)),"@ottawa.ca")</f>
        <v>0</v>
      </c>
      <c r="G198" s="9" t="e">
        <f t="shared" si="48"/>
        <v>#VALUE!</v>
      </c>
      <c r="H198" t="e">
        <f>TRIM(CLEAN(MID(Updates!D198,FIND("E-mail Address: ",Updates!D198)+16,(FIND("The employee",Updates!D198)-(FIND("E-mail Address: ",Updates!D198)+16)))))</f>
        <v>#VALUE!</v>
      </c>
      <c r="I198" t="e">
        <f>TRIM(CLEAN(MID(Updates!D198,FIND("Account Password: ",Updates!D198)+18,(FIND("NETWORK ACCOUNTS",Updates!D198)-(FIND("Account Password:",Updates!D198)+18)))))</f>
        <v>#VALUE!</v>
      </c>
      <c r="J198" t="e">
        <f>TRIM(CLEAN(MID(Updates!D198,FIND("Password: ",Updates!D198)+10,(FIND("E-mail",Updates!D198)-(FIND("Password:",Updates!D198)+12)))))</f>
        <v>#VALUE!</v>
      </c>
      <c r="K198" t="e">
        <f>TRIM(CLEAN(MID(Updates!D198,FIND("Account to clone: ",Updates!D198)+18,(FIND("Position",Updates!D198)-(FIND("Account to clone: ",Updates!D198)+18)))))</f>
        <v>#VALUE!</v>
      </c>
      <c r="L198" t="e">
        <f>TRIM(CLEAN(MID(Updates!D198,FIND("Clone permissions of another account: ",Updates!D198)+38,(FIND("Email required:",Updates!D198)-(FIND("Clone permissions of another account: ",Updates!D198)+38)))))</f>
        <v>#VALUE!</v>
      </c>
      <c r="M198" t="e">
        <f t="shared" si="49"/>
        <v>#VALUE!</v>
      </c>
      <c r="N198" t="e">
        <f>TRIM(CLEAN(MID(Updates!D198,FIND("First Name: ",Updates!D198)+12,(FIND("Middle Name: ",Updates!D198)-(FIND("First Name: ",Updates!D198)+12)))))</f>
        <v>#VALUE!</v>
      </c>
      <c r="O198" t="e">
        <f>TRIM(CLEAN(MID(Updates!E198,FIND("Last Name: ",Updates!E198)+11,(FIND("Middle Initial:",Updates!E198)-(FIND("Last Name: ",Updates!E198)+11)))))</f>
        <v>#VALUE!</v>
      </c>
      <c r="P198" t="e">
        <f>TRIM(CLEAN(MID(Updates!D198,FIND("Middle Initial: ",Updates!D198)+16,(FIND("Department: ",Updates!D198)-(FIND("Middle Initial: ",Updates!D198)+16)))))</f>
        <v>#VALUE!</v>
      </c>
      <c r="Q198" t="e">
        <f t="shared" si="50"/>
        <v>#VALUE!</v>
      </c>
      <c r="R198" t="e">
        <f t="shared" si="51"/>
        <v>#VALUE!</v>
      </c>
      <c r="S198" t="e">
        <f t="shared" si="52"/>
        <v>#VALUE!</v>
      </c>
      <c r="T198" s="14" t="e">
        <f t="shared" si="53"/>
        <v>#VALUE!</v>
      </c>
      <c r="U198" t="e">
        <f t="shared" si="54"/>
        <v>#VALUE!</v>
      </c>
      <c r="V198" t="e">
        <f t="shared" si="55"/>
        <v>#VALUE!</v>
      </c>
      <c r="W198" s="8" t="e">
        <f>TRIM(CLEAN(MID(Updates!D198,FIND("Branch: ",Updates!D198)+8,(FIND("Division",Updates!D198)-(FIND("Branch: ",Updates!D198)+8)))))</f>
        <v>#VALUE!</v>
      </c>
      <c r="X198" s="8" t="e">
        <f>TRIM(CLEAN(MID(Updates!D198,FIND("Pooled Position: ",Updates!D198)+17,(FIND("Are the",Updates!D198)-(FIND("Pooled Position: ",Updates!D198)+17)))))</f>
        <v>#VALUE!</v>
      </c>
      <c r="Y198" t="e">
        <f>TRIM(CLEAN(MID(Updates!D198,FIND("Employee Name: ",Updates!D198)+15,(FIND("Job Title",Updates!D198)-(FIND("Employee Name: ",Updates!D198)+15)))))</f>
        <v>#VALUE!</v>
      </c>
      <c r="Z198" s="9" t="e">
        <f t="shared" si="56"/>
        <v>#VALUE!</v>
      </c>
      <c r="AA198" t="e">
        <f t="shared" si="57"/>
        <v>#VALUE!</v>
      </c>
      <c r="AB198" t="e">
        <f t="shared" si="58"/>
        <v>#VALUE!</v>
      </c>
      <c r="AC198" t="e">
        <f t="shared" si="59"/>
        <v>#VALUE!</v>
      </c>
      <c r="AD198" t="e">
        <f>TRIM(CLEAN(MID(Updates!D198,FIND("Account to clone: ",Updates!D198)+18,(FIND("Position",Updates!D198)-(FIND("Account to clone: ",Updates!D198)+18)))))</f>
        <v>#VALUE!</v>
      </c>
      <c r="AE198" t="str">
        <f t="shared" si="60"/>
        <v/>
      </c>
      <c r="AF198" t="str">
        <f t="shared" si="61"/>
        <v>No</v>
      </c>
      <c r="AG198" t="e">
        <f>TRIM(CLEAN(MID(Updates!D198,FIND("Home Share (H:\ drive) required: ",Updates!D198)+33,(FIND("Group Share (S:\ drive) required: ",Updates!D198)-(FIND("Home Share (H:\ drive) required: ",Updates!D198)+33)))))</f>
        <v>#VALUE!</v>
      </c>
      <c r="AH198" t="str">
        <f t="shared" si="62"/>
        <v>No</v>
      </c>
      <c r="AI198" t="e">
        <f>TRIM(CLEAN(MID(Updates!D198,FIND("S Drive Path: ",Updates!D198)+14,(FIND("Position",Updates!D198)-(FIND("S Drive Path: ",Updates!D198)+14)))))</f>
        <v>#VALUE!</v>
      </c>
      <c r="AJ198" t="e">
        <f>("USR\"&amp;Updates!N198)</f>
        <v>#VALUE!</v>
      </c>
      <c r="AK198" t="e">
        <f>Updates!N198&amp;"$"</f>
        <v>#VALUE!</v>
      </c>
      <c r="AL198" s="11">
        <f t="shared" ca="1" si="63"/>
        <v>5</v>
      </c>
      <c r="AM198" s="6" t="str">
        <f ca="1">LOOKUP(AL198,AN2:AN21,AO2:AO21)</f>
        <v>DC1MDB05</v>
      </c>
    </row>
    <row r="199" spans="1:39" ht="12" customHeight="1">
      <c r="A199" s="13" t="e">
        <f>LOOKUP(99^99,--("0"&amp;MID(Updates!N199,MIN(SEARCH({0,1,2,3,4,5,6,7,8,9},Updates!N199&amp;"0123456789")),ROW($A$1:$A$10000))))</f>
        <v>#N/A</v>
      </c>
      <c r="B199" s="6" t="e">
        <f>TRIM(CLEAN(MID(Updates!D199,FIND("Network User Id: ",Updates!D199)+17,(FIND("E-MAIL ACCOUNTS",Updates!D199)-(FIND("Network User Id:",Updates!D199)+17)))))</f>
        <v>#VALUE!</v>
      </c>
      <c r="C199" s="6" t="e">
        <f>TRIM(CLEAN(MID(Updates!D199,FIND("Logon ID: ",Updates!D199)+10,(FIND("Password:",Updates!D199)-(FIND("Logon ID:",Updates!D199)+10)))))</f>
        <v>#VALUE!</v>
      </c>
      <c r="D199" t="e">
        <f>TRIM(CLEAN(MID(Updates!D199,FIND("Primary Address: ",Updates!D199)+17,(FIND("Secondary Address:",Updates!D199)-(FIND("Primary Address: ",Updates!D199)+17)))))</f>
        <v>#VALUE!</v>
      </c>
      <c r="E199" t="e">
        <f>TRIM(CLEAN(MID(Updates!D199,FIND("Secondary Address: ",Updates!D199)+19,(FIND("** PLEASE DO NOT REPLY TO THIS E-MAIL. ",Updates!D199)-(FIND("Secondary Address: ",Updates!D199)+19)))))</f>
        <v>#VALUE!</v>
      </c>
      <c r="F199" t="b">
        <f>IF(COUNT(SEARCH({"transpo.ottawa.on.ca","biblioottawalibrary.ca"},E199)),"@ottawa.ca")</f>
        <v>0</v>
      </c>
      <c r="G199" s="9" t="e">
        <f t="shared" si="48"/>
        <v>#VALUE!</v>
      </c>
      <c r="H199" t="e">
        <f>TRIM(CLEAN(MID(Updates!D199,FIND("E-mail Address: ",Updates!D199)+16,(FIND("The employee",Updates!D199)-(FIND("E-mail Address: ",Updates!D199)+16)))))</f>
        <v>#VALUE!</v>
      </c>
      <c r="I199" t="e">
        <f>TRIM(CLEAN(MID(Updates!D199,FIND("Account Password: ",Updates!D199)+18,(FIND("NETWORK ACCOUNTS",Updates!D199)-(FIND("Account Password:",Updates!D199)+18)))))</f>
        <v>#VALUE!</v>
      </c>
      <c r="J199" t="e">
        <f>TRIM(CLEAN(MID(Updates!D199,FIND("Password: ",Updates!D199)+10,(FIND("E-mail",Updates!D199)-(FIND("Password:",Updates!D199)+12)))))</f>
        <v>#VALUE!</v>
      </c>
      <c r="K199" t="e">
        <f>TRIM(CLEAN(MID(Updates!D199,FIND("Account to clone: ",Updates!D199)+18,(FIND("Position",Updates!D199)-(FIND("Account to clone: ",Updates!D199)+18)))))</f>
        <v>#VALUE!</v>
      </c>
      <c r="L199" t="e">
        <f>TRIM(CLEAN(MID(Updates!D199,FIND("Clone permissions of another account: ",Updates!D199)+38,(FIND("Email required:",Updates!D199)-(FIND("Clone permissions of another account: ",Updates!D199)+38)))))</f>
        <v>#VALUE!</v>
      </c>
      <c r="M199" t="e">
        <f t="shared" si="49"/>
        <v>#VALUE!</v>
      </c>
      <c r="N199" t="e">
        <f>TRIM(CLEAN(MID(Updates!D199,FIND("First Name: ",Updates!D199)+12,(FIND("Middle Name: ",Updates!D199)-(FIND("First Name: ",Updates!D199)+12)))))</f>
        <v>#VALUE!</v>
      </c>
      <c r="O199" t="e">
        <f>TRIM(CLEAN(MID(Updates!E199,FIND("Last Name: ",Updates!E199)+11,(FIND("Middle Initial:",Updates!E199)-(FIND("Last Name: ",Updates!E199)+11)))))</f>
        <v>#VALUE!</v>
      </c>
      <c r="P199" t="e">
        <f>TRIM(CLEAN(MID(Updates!D199,FIND("Middle Initial: ",Updates!D199)+16,(FIND("Department: ",Updates!D199)-(FIND("Middle Initial: ",Updates!D199)+16)))))</f>
        <v>#VALUE!</v>
      </c>
      <c r="Q199" t="e">
        <f t="shared" si="50"/>
        <v>#VALUE!</v>
      </c>
      <c r="R199" t="e">
        <f t="shared" si="51"/>
        <v>#VALUE!</v>
      </c>
      <c r="S199" t="e">
        <f t="shared" si="52"/>
        <v>#VALUE!</v>
      </c>
      <c r="T199" s="14" t="e">
        <f t="shared" si="53"/>
        <v>#VALUE!</v>
      </c>
      <c r="U199" t="e">
        <f t="shared" si="54"/>
        <v>#VALUE!</v>
      </c>
      <c r="V199" t="e">
        <f t="shared" si="55"/>
        <v>#VALUE!</v>
      </c>
      <c r="W199" s="8" t="e">
        <f>TRIM(CLEAN(MID(Updates!D199,FIND("Branch: ",Updates!D199)+8,(FIND("Division",Updates!D199)-(FIND("Branch: ",Updates!D199)+8)))))</f>
        <v>#VALUE!</v>
      </c>
      <c r="X199" s="8" t="e">
        <f>TRIM(CLEAN(MID(Updates!D199,FIND("Pooled Position: ",Updates!D199)+17,(FIND("Are the",Updates!D199)-(FIND("Pooled Position: ",Updates!D199)+17)))))</f>
        <v>#VALUE!</v>
      </c>
      <c r="Y199" t="e">
        <f>TRIM(CLEAN(MID(Updates!D199,FIND("Employee Name: ",Updates!D199)+15,(FIND("Job Title",Updates!D199)-(FIND("Employee Name: ",Updates!D199)+15)))))</f>
        <v>#VALUE!</v>
      </c>
      <c r="Z199" s="9" t="e">
        <f t="shared" si="56"/>
        <v>#VALUE!</v>
      </c>
      <c r="AA199" t="e">
        <f t="shared" si="57"/>
        <v>#VALUE!</v>
      </c>
      <c r="AB199" t="e">
        <f t="shared" si="58"/>
        <v>#VALUE!</v>
      </c>
      <c r="AC199" t="e">
        <f t="shared" si="59"/>
        <v>#VALUE!</v>
      </c>
      <c r="AD199" t="e">
        <f>TRIM(CLEAN(MID(Updates!D199,FIND("Account to clone: ",Updates!D199)+18,(FIND("Position",Updates!D199)-(FIND("Account to clone: ",Updates!D199)+18)))))</f>
        <v>#VALUE!</v>
      </c>
      <c r="AE199" t="str">
        <f t="shared" si="60"/>
        <v/>
      </c>
      <c r="AF199" t="str">
        <f t="shared" si="61"/>
        <v>No</v>
      </c>
      <c r="AG199" t="e">
        <f>TRIM(CLEAN(MID(Updates!D199,FIND("Home Share (H:\ drive) required: ",Updates!D199)+33,(FIND("Group Share (S:\ drive) required: ",Updates!D199)-(FIND("Home Share (H:\ drive) required: ",Updates!D199)+33)))))</f>
        <v>#VALUE!</v>
      </c>
      <c r="AH199" t="str">
        <f t="shared" si="62"/>
        <v>No</v>
      </c>
      <c r="AI199" t="e">
        <f>TRIM(CLEAN(MID(Updates!D199,FIND("S Drive Path: ",Updates!D199)+14,(FIND("Position",Updates!D199)-(FIND("S Drive Path: ",Updates!D199)+14)))))</f>
        <v>#VALUE!</v>
      </c>
      <c r="AJ199" t="e">
        <f>("USR\"&amp;Updates!N199)</f>
        <v>#VALUE!</v>
      </c>
      <c r="AK199" t="e">
        <f>Updates!N199&amp;"$"</f>
        <v>#VALUE!</v>
      </c>
      <c r="AL199" s="11">
        <f t="shared" ca="1" si="63"/>
        <v>3</v>
      </c>
      <c r="AM199" s="6" t="str">
        <f ca="1">LOOKUP(AL199,AN2:AN21,AO2:AO21)</f>
        <v>DC1MDB03</v>
      </c>
    </row>
    <row r="200" spans="1:39" ht="12" customHeight="1">
      <c r="A200" s="13" t="e">
        <f>LOOKUP(99^99,--("0"&amp;MID(Updates!N200,MIN(SEARCH({0,1,2,3,4,5,6,7,8,9},Updates!N200&amp;"0123456789")),ROW($A$1:$A$10000))))</f>
        <v>#N/A</v>
      </c>
      <c r="B200" s="6" t="e">
        <f>TRIM(CLEAN(MID(Updates!D200,FIND("Network User Id: ",Updates!D200)+17,(FIND("E-MAIL ACCOUNTS",Updates!D200)-(FIND("Network User Id:",Updates!D200)+17)))))</f>
        <v>#VALUE!</v>
      </c>
      <c r="C200" s="6" t="e">
        <f>TRIM(CLEAN(MID(Updates!D200,FIND("Logon ID: ",Updates!D200)+10,(FIND("Password:",Updates!D200)-(FIND("Logon ID:",Updates!D200)+10)))))</f>
        <v>#VALUE!</v>
      </c>
      <c r="D200" t="e">
        <f>TRIM(CLEAN(MID(Updates!D200,FIND("Primary Address: ",Updates!D200)+17,(FIND("Secondary Address:",Updates!D200)-(FIND("Primary Address: ",Updates!D200)+17)))))</f>
        <v>#VALUE!</v>
      </c>
      <c r="E200" t="e">
        <f>TRIM(CLEAN(MID(Updates!D200,FIND("Secondary Address: ",Updates!D200)+19,(FIND("** PLEASE DO NOT REPLY TO THIS E-MAIL. ",Updates!D200)-(FIND("Secondary Address: ",Updates!D200)+19)))))</f>
        <v>#VALUE!</v>
      </c>
      <c r="F200" t="b">
        <f>IF(COUNT(SEARCH({"transpo.ottawa.on.ca","biblioottawalibrary.ca"},E200)),"@ottawa.ca")</f>
        <v>0</v>
      </c>
      <c r="G200" s="9" t="e">
        <f t="shared" si="48"/>
        <v>#VALUE!</v>
      </c>
      <c r="H200" t="e">
        <f>TRIM(CLEAN(MID(Updates!D200,FIND("E-mail Address: ",Updates!D200)+16,(FIND("The employee",Updates!D200)-(FIND("E-mail Address: ",Updates!D200)+16)))))</f>
        <v>#VALUE!</v>
      </c>
      <c r="I200" t="e">
        <f>TRIM(CLEAN(MID(Updates!D200,FIND("Account Password: ",Updates!D200)+18,(FIND("NETWORK ACCOUNTS",Updates!D200)-(FIND("Account Password:",Updates!D200)+18)))))</f>
        <v>#VALUE!</v>
      </c>
      <c r="J200" t="e">
        <f>TRIM(CLEAN(MID(Updates!D200,FIND("Password: ",Updates!D200)+10,(FIND("E-mail",Updates!D200)-(FIND("Password:",Updates!D200)+12)))))</f>
        <v>#VALUE!</v>
      </c>
      <c r="K200" t="e">
        <f>TRIM(CLEAN(MID(Updates!D200,FIND("Account to clone: ",Updates!D200)+18,(FIND("Position",Updates!D200)-(FIND("Account to clone: ",Updates!D200)+18)))))</f>
        <v>#VALUE!</v>
      </c>
      <c r="L200" t="e">
        <f>TRIM(CLEAN(MID(Updates!D200,FIND("Clone permissions of another account: ",Updates!D200)+38,(FIND("Email required:",Updates!D200)-(FIND("Clone permissions of another account: ",Updates!D200)+38)))))</f>
        <v>#VALUE!</v>
      </c>
      <c r="M200" t="e">
        <f t="shared" si="49"/>
        <v>#VALUE!</v>
      </c>
      <c r="N200" t="e">
        <f>TRIM(CLEAN(MID(Updates!D200,FIND("First Name: ",Updates!D200)+12,(FIND("Middle Name: ",Updates!D200)-(FIND("First Name: ",Updates!D200)+12)))))</f>
        <v>#VALUE!</v>
      </c>
      <c r="O200" t="e">
        <f>TRIM(CLEAN(MID(Updates!E200,FIND("Last Name: ",Updates!E200)+11,(FIND("Middle Initial:",Updates!E200)-(FIND("Last Name: ",Updates!E200)+11)))))</f>
        <v>#VALUE!</v>
      </c>
      <c r="P200" t="e">
        <f>TRIM(CLEAN(MID(Updates!D200,FIND("Middle Initial: ",Updates!D200)+16,(FIND("Department: ",Updates!D200)-(FIND("Middle Initial: ",Updates!D200)+16)))))</f>
        <v>#VALUE!</v>
      </c>
      <c r="Q200" t="e">
        <f t="shared" si="50"/>
        <v>#VALUE!</v>
      </c>
      <c r="R200" t="e">
        <f t="shared" si="51"/>
        <v>#VALUE!</v>
      </c>
      <c r="S200" t="e">
        <f t="shared" si="52"/>
        <v>#VALUE!</v>
      </c>
      <c r="T200" s="14" t="e">
        <f t="shared" si="53"/>
        <v>#VALUE!</v>
      </c>
      <c r="U200" t="e">
        <f t="shared" si="54"/>
        <v>#VALUE!</v>
      </c>
      <c r="V200" t="e">
        <f t="shared" si="55"/>
        <v>#VALUE!</v>
      </c>
      <c r="W200" s="8" t="e">
        <f>TRIM(CLEAN(MID(Updates!D200,FIND("Branch: ",Updates!D200)+8,(FIND("Division",Updates!D200)-(FIND("Branch: ",Updates!D200)+8)))))</f>
        <v>#VALUE!</v>
      </c>
      <c r="X200" s="8" t="e">
        <f>TRIM(CLEAN(MID(Updates!D200,FIND("Pooled Position: ",Updates!D200)+17,(FIND("Are the",Updates!D200)-(FIND("Pooled Position: ",Updates!D200)+17)))))</f>
        <v>#VALUE!</v>
      </c>
      <c r="Y200" t="e">
        <f>TRIM(CLEAN(MID(Updates!D200,FIND("Employee Name: ",Updates!D200)+15,(FIND("Job Title",Updates!D200)-(FIND("Employee Name: ",Updates!D200)+15)))))</f>
        <v>#VALUE!</v>
      </c>
      <c r="Z200" s="9" t="e">
        <f t="shared" si="56"/>
        <v>#VALUE!</v>
      </c>
      <c r="AA200" t="e">
        <f t="shared" si="57"/>
        <v>#VALUE!</v>
      </c>
      <c r="AB200" t="e">
        <f t="shared" si="58"/>
        <v>#VALUE!</v>
      </c>
      <c r="AC200" t="e">
        <f t="shared" si="59"/>
        <v>#VALUE!</v>
      </c>
      <c r="AD200" t="e">
        <f>TRIM(CLEAN(MID(Updates!D200,FIND("Account to clone: ",Updates!D200)+18,(FIND("Position",Updates!D200)-(FIND("Account to clone: ",Updates!D200)+18)))))</f>
        <v>#VALUE!</v>
      </c>
      <c r="AE200" t="str">
        <f t="shared" si="60"/>
        <v/>
      </c>
      <c r="AF200" t="str">
        <f t="shared" si="61"/>
        <v>No</v>
      </c>
      <c r="AG200" t="e">
        <f>TRIM(CLEAN(MID(Updates!D200,FIND("Home Share (H:\ drive) required: ",Updates!D200)+33,(FIND("Group Share (S:\ drive) required: ",Updates!D200)-(FIND("Home Share (H:\ drive) required: ",Updates!D200)+33)))))</f>
        <v>#VALUE!</v>
      </c>
      <c r="AH200" t="str">
        <f t="shared" si="62"/>
        <v>No</v>
      </c>
      <c r="AI200" t="e">
        <f>TRIM(CLEAN(MID(Updates!D200,FIND("S Drive Path: ",Updates!D200)+14,(FIND("Position",Updates!D200)-(FIND("S Drive Path: ",Updates!D200)+14)))))</f>
        <v>#VALUE!</v>
      </c>
      <c r="AJ200" t="e">
        <f>("USR\"&amp;Updates!N200)</f>
        <v>#VALUE!</v>
      </c>
      <c r="AK200" t="e">
        <f>Updates!N200&amp;"$"</f>
        <v>#VALUE!</v>
      </c>
      <c r="AL200" s="11">
        <f t="shared" ca="1" si="63"/>
        <v>13</v>
      </c>
      <c r="AM200" s="6" t="str">
        <f ca="1">LOOKUP(AL200,AN2:AN21,AO2:AO21)</f>
        <v>DC4MDB03</v>
      </c>
    </row>
    <row r="201" spans="1:39" ht="12" customHeight="1">
      <c r="A201" s="13" t="e">
        <f>LOOKUP(99^99,--("0"&amp;MID(Updates!N201,MIN(SEARCH({0,1,2,3,4,5,6,7,8,9},Updates!N201&amp;"0123456789")),ROW($A$1:$A$10000))))</f>
        <v>#N/A</v>
      </c>
      <c r="B201" s="6" t="e">
        <f>TRIM(CLEAN(MID(Updates!D201,FIND("Network User Id: ",Updates!D201)+17,(FIND("E-MAIL ACCOUNTS",Updates!D201)-(FIND("Network User Id:",Updates!D201)+17)))))</f>
        <v>#VALUE!</v>
      </c>
      <c r="C201" s="6" t="e">
        <f>TRIM(CLEAN(MID(Updates!D201,FIND("Logon ID: ",Updates!D201)+10,(FIND("Password:",Updates!D201)-(FIND("Logon ID:",Updates!D201)+10)))))</f>
        <v>#VALUE!</v>
      </c>
      <c r="D201" t="e">
        <f>TRIM(CLEAN(MID(Updates!D201,FIND("Primary Address: ",Updates!D201)+17,(FIND("Secondary Address:",Updates!D201)-(FIND("Primary Address: ",Updates!D201)+17)))))</f>
        <v>#VALUE!</v>
      </c>
      <c r="E201" t="e">
        <f>TRIM(CLEAN(MID(Updates!D201,FIND("Secondary Address: ",Updates!D201)+19,(FIND("** PLEASE DO NOT REPLY TO THIS E-MAIL. ",Updates!D201)-(FIND("Secondary Address: ",Updates!D201)+19)))))</f>
        <v>#VALUE!</v>
      </c>
      <c r="F201" t="b">
        <f>IF(COUNT(SEARCH({"transpo.ottawa.on.ca","biblioottawalibrary.ca"},E201)),"@ottawa.ca")</f>
        <v>0</v>
      </c>
      <c r="G201" s="9" t="e">
        <f t="shared" si="48"/>
        <v>#VALUE!</v>
      </c>
      <c r="H201" t="e">
        <f>TRIM(CLEAN(MID(Updates!D201,FIND("E-mail Address: ",Updates!D201)+16,(FIND("The employee",Updates!D201)-(FIND("E-mail Address: ",Updates!D201)+16)))))</f>
        <v>#VALUE!</v>
      </c>
      <c r="I201" t="e">
        <f>TRIM(CLEAN(MID(Updates!D201,FIND("Account Password: ",Updates!D201)+18,(FIND("NETWORK ACCOUNTS",Updates!D201)-(FIND("Account Password:",Updates!D201)+18)))))</f>
        <v>#VALUE!</v>
      </c>
      <c r="J201" t="e">
        <f>TRIM(CLEAN(MID(Updates!D201,FIND("Password: ",Updates!D201)+10,(FIND("E-mail",Updates!D201)-(FIND("Password:",Updates!D201)+12)))))</f>
        <v>#VALUE!</v>
      </c>
      <c r="K201" t="e">
        <f>TRIM(CLEAN(MID(Updates!D201,FIND("Account to clone: ",Updates!D201)+18,(FIND("Position",Updates!D201)-(FIND("Account to clone: ",Updates!D201)+18)))))</f>
        <v>#VALUE!</v>
      </c>
      <c r="L201" t="e">
        <f>TRIM(CLEAN(MID(Updates!D201,FIND("Clone permissions of another account: ",Updates!D201)+38,(FIND("Email required:",Updates!D201)-(FIND("Clone permissions of another account: ",Updates!D201)+38)))))</f>
        <v>#VALUE!</v>
      </c>
      <c r="M201" t="e">
        <f t="shared" si="49"/>
        <v>#VALUE!</v>
      </c>
      <c r="N201" t="e">
        <f>TRIM(CLEAN(MID(Updates!D201,FIND("First Name: ",Updates!D201)+12,(FIND("Middle Name: ",Updates!D201)-(FIND("First Name: ",Updates!D201)+12)))))</f>
        <v>#VALUE!</v>
      </c>
      <c r="O201" t="e">
        <f>TRIM(CLEAN(MID(Updates!E201,FIND("Last Name: ",Updates!E201)+11,(FIND("Middle Initial:",Updates!E201)-(FIND("Last Name: ",Updates!E201)+11)))))</f>
        <v>#VALUE!</v>
      </c>
      <c r="P201" t="e">
        <f>TRIM(CLEAN(MID(Updates!D201,FIND("Middle Initial: ",Updates!D201)+16,(FIND("Department: ",Updates!D201)-(FIND("Middle Initial: ",Updates!D201)+16)))))</f>
        <v>#VALUE!</v>
      </c>
      <c r="Q201" t="e">
        <f t="shared" si="50"/>
        <v>#VALUE!</v>
      </c>
      <c r="R201" t="e">
        <f t="shared" si="51"/>
        <v>#VALUE!</v>
      </c>
      <c r="S201" t="e">
        <f t="shared" si="52"/>
        <v>#VALUE!</v>
      </c>
      <c r="T201" s="14" t="e">
        <f t="shared" si="53"/>
        <v>#VALUE!</v>
      </c>
      <c r="U201" t="e">
        <f t="shared" si="54"/>
        <v>#VALUE!</v>
      </c>
      <c r="V201" t="e">
        <f t="shared" si="55"/>
        <v>#VALUE!</v>
      </c>
      <c r="W201" s="8" t="e">
        <f>TRIM(CLEAN(MID(Updates!D201,FIND("Branch: ",Updates!D201)+8,(FIND("Division",Updates!D201)-(FIND("Branch: ",Updates!D201)+8)))))</f>
        <v>#VALUE!</v>
      </c>
      <c r="X201" s="8" t="e">
        <f>TRIM(CLEAN(MID(Updates!D201,FIND("Pooled Position: ",Updates!D201)+17,(FIND("Are the",Updates!D201)-(FIND("Pooled Position: ",Updates!D201)+17)))))</f>
        <v>#VALUE!</v>
      </c>
      <c r="Y201" t="e">
        <f>TRIM(CLEAN(MID(Updates!D201,FIND("Employee Name: ",Updates!D201)+15,(FIND("Job Title",Updates!D201)-(FIND("Employee Name: ",Updates!D201)+15)))))</f>
        <v>#VALUE!</v>
      </c>
      <c r="Z201" s="9" t="e">
        <f t="shared" si="56"/>
        <v>#VALUE!</v>
      </c>
      <c r="AA201" t="e">
        <f t="shared" si="57"/>
        <v>#VALUE!</v>
      </c>
      <c r="AB201" t="e">
        <f t="shared" si="58"/>
        <v>#VALUE!</v>
      </c>
      <c r="AC201" t="e">
        <f t="shared" si="59"/>
        <v>#VALUE!</v>
      </c>
      <c r="AD201" t="e">
        <f>TRIM(CLEAN(MID(Updates!D201,FIND("Account to clone: ",Updates!D201)+18,(FIND("Position",Updates!D201)-(FIND("Account to clone: ",Updates!D201)+18)))))</f>
        <v>#VALUE!</v>
      </c>
      <c r="AE201" t="str">
        <f t="shared" si="60"/>
        <v/>
      </c>
      <c r="AF201" t="str">
        <f t="shared" si="61"/>
        <v>No</v>
      </c>
      <c r="AG201" t="e">
        <f>TRIM(CLEAN(MID(Updates!D201,FIND("Home Share (H:\ drive) required: ",Updates!D201)+33,(FIND("Group Share (S:\ drive) required: ",Updates!D201)-(FIND("Home Share (H:\ drive) required: ",Updates!D201)+33)))))</f>
        <v>#VALUE!</v>
      </c>
      <c r="AH201" t="str">
        <f t="shared" si="62"/>
        <v>No</v>
      </c>
      <c r="AI201" t="e">
        <f>TRIM(CLEAN(MID(Updates!D201,FIND("S Drive Path: ",Updates!D201)+14,(FIND("Position",Updates!D201)-(FIND("S Drive Path: ",Updates!D201)+14)))))</f>
        <v>#VALUE!</v>
      </c>
      <c r="AJ201" t="e">
        <f>("USR\"&amp;Updates!N201)</f>
        <v>#VALUE!</v>
      </c>
      <c r="AK201" t="e">
        <f>Updates!N201&amp;"$"</f>
        <v>#VALUE!</v>
      </c>
      <c r="AL201" s="11">
        <f t="shared" ca="1" si="63"/>
        <v>6</v>
      </c>
      <c r="AM201" s="6" t="str">
        <f ca="1">LOOKUP(AL201,AN2:AN21,AO2:AO21)</f>
        <v>DC1MDB06</v>
      </c>
    </row>
    <row r="202" spans="1:39" ht="12" customHeight="1">
      <c r="A202" s="13" t="e">
        <f>LOOKUP(99^99,--("0"&amp;MID(Updates!N202,MIN(SEARCH({0,1,2,3,4,5,6,7,8,9},Updates!N202&amp;"0123456789")),ROW($A$1:$A$10000))))</f>
        <v>#N/A</v>
      </c>
      <c r="B202" s="6" t="e">
        <f>TRIM(CLEAN(MID(Updates!D202,FIND("Network User Id: ",Updates!D202)+17,(FIND("E-MAIL ACCOUNTS",Updates!D202)-(FIND("Network User Id:",Updates!D202)+17)))))</f>
        <v>#VALUE!</v>
      </c>
      <c r="C202" s="6" t="e">
        <f>TRIM(CLEAN(MID(Updates!D202,FIND("Logon ID: ",Updates!D202)+10,(FIND("Password:",Updates!D202)-(FIND("Logon ID:",Updates!D202)+10)))))</f>
        <v>#VALUE!</v>
      </c>
      <c r="D202" t="e">
        <f>TRIM(CLEAN(MID(Updates!D202,FIND("Primary Address: ",Updates!D202)+17,(FIND("Secondary Address:",Updates!D202)-(FIND("Primary Address: ",Updates!D202)+17)))))</f>
        <v>#VALUE!</v>
      </c>
      <c r="E202" t="e">
        <f>TRIM(CLEAN(MID(Updates!D202,FIND("Secondary Address: ",Updates!D202)+19,(FIND("** PLEASE DO NOT REPLY TO THIS E-MAIL. ",Updates!D202)-(FIND("Secondary Address: ",Updates!D202)+19)))))</f>
        <v>#VALUE!</v>
      </c>
      <c r="F202" t="b">
        <f>IF(COUNT(SEARCH({"transpo.ottawa.on.ca","biblioottawalibrary.ca"},E202)),"@ottawa.ca")</f>
        <v>0</v>
      </c>
      <c r="G202" s="9" t="e">
        <f t="shared" si="48"/>
        <v>#VALUE!</v>
      </c>
      <c r="H202" t="e">
        <f>TRIM(CLEAN(MID(Updates!D202,FIND("E-mail Address: ",Updates!D202)+16,(FIND("The employee",Updates!D202)-(FIND("E-mail Address: ",Updates!D202)+16)))))</f>
        <v>#VALUE!</v>
      </c>
      <c r="I202" t="e">
        <f>TRIM(CLEAN(MID(Updates!D202,FIND("Account Password: ",Updates!D202)+18,(FIND("NETWORK ACCOUNTS",Updates!D202)-(FIND("Account Password:",Updates!D202)+18)))))</f>
        <v>#VALUE!</v>
      </c>
      <c r="J202" t="e">
        <f>TRIM(CLEAN(MID(Updates!D202,FIND("Password: ",Updates!D202)+10,(FIND("E-mail",Updates!D202)-(FIND("Password:",Updates!D202)+12)))))</f>
        <v>#VALUE!</v>
      </c>
      <c r="K202" t="e">
        <f>TRIM(CLEAN(MID(Updates!D202,FIND("Account to clone: ",Updates!D202)+18,(FIND("Position",Updates!D202)-(FIND("Account to clone: ",Updates!D202)+18)))))</f>
        <v>#VALUE!</v>
      </c>
      <c r="L202" t="e">
        <f>TRIM(CLEAN(MID(Updates!D202,FIND("Clone permissions of another account: ",Updates!D202)+38,(FIND("Email required:",Updates!D202)-(FIND("Clone permissions of another account: ",Updates!D202)+38)))))</f>
        <v>#VALUE!</v>
      </c>
      <c r="M202" t="e">
        <f t="shared" si="49"/>
        <v>#VALUE!</v>
      </c>
      <c r="N202" t="e">
        <f>TRIM(CLEAN(MID(Updates!D202,FIND("First Name: ",Updates!D202)+12,(FIND("Middle Name: ",Updates!D202)-(FIND("First Name: ",Updates!D202)+12)))))</f>
        <v>#VALUE!</v>
      </c>
      <c r="O202" t="e">
        <f>TRIM(CLEAN(MID(Updates!E202,FIND("Last Name: ",Updates!E202)+11,(FIND("Middle Initial:",Updates!E202)-(FIND("Last Name: ",Updates!E202)+11)))))</f>
        <v>#VALUE!</v>
      </c>
      <c r="P202" t="e">
        <f>TRIM(CLEAN(MID(Updates!D202,FIND("Middle Initial: ",Updates!D202)+16,(FIND("Department: ",Updates!D202)-(FIND("Middle Initial: ",Updates!D202)+16)))))</f>
        <v>#VALUE!</v>
      </c>
      <c r="Q202" t="e">
        <f t="shared" si="50"/>
        <v>#VALUE!</v>
      </c>
      <c r="R202" t="e">
        <f t="shared" si="51"/>
        <v>#VALUE!</v>
      </c>
      <c r="S202" t="e">
        <f t="shared" si="52"/>
        <v>#VALUE!</v>
      </c>
      <c r="T202" s="14" t="e">
        <f t="shared" si="53"/>
        <v>#VALUE!</v>
      </c>
      <c r="U202" t="e">
        <f t="shared" si="54"/>
        <v>#VALUE!</v>
      </c>
      <c r="V202" t="e">
        <f t="shared" si="55"/>
        <v>#VALUE!</v>
      </c>
      <c r="W202" s="8" t="e">
        <f>TRIM(CLEAN(MID(Updates!D202,FIND("Branch: ",Updates!D202)+8,(FIND("Division",Updates!D202)-(FIND("Branch: ",Updates!D202)+8)))))</f>
        <v>#VALUE!</v>
      </c>
      <c r="X202" s="8" t="e">
        <f>TRIM(CLEAN(MID(Updates!D202,FIND("Pooled Position: ",Updates!D202)+17,(FIND("Are the",Updates!D202)-(FIND("Pooled Position: ",Updates!D202)+17)))))</f>
        <v>#VALUE!</v>
      </c>
      <c r="Y202" t="e">
        <f>TRIM(CLEAN(MID(Updates!D202,FIND("Employee Name: ",Updates!D202)+15,(FIND("Job Title",Updates!D202)-(FIND("Employee Name: ",Updates!D202)+15)))))</f>
        <v>#VALUE!</v>
      </c>
      <c r="Z202" s="9" t="e">
        <f t="shared" si="56"/>
        <v>#VALUE!</v>
      </c>
      <c r="AA202" t="e">
        <f t="shared" si="57"/>
        <v>#VALUE!</v>
      </c>
      <c r="AB202" t="e">
        <f t="shared" si="58"/>
        <v>#VALUE!</v>
      </c>
      <c r="AC202" t="e">
        <f t="shared" si="59"/>
        <v>#VALUE!</v>
      </c>
      <c r="AD202" t="e">
        <f>TRIM(CLEAN(MID(Updates!D202,FIND("Account to clone: ",Updates!D202)+18,(FIND("Position",Updates!D202)-(FIND("Account to clone: ",Updates!D202)+18)))))</f>
        <v>#VALUE!</v>
      </c>
      <c r="AE202" t="str">
        <f t="shared" si="60"/>
        <v/>
      </c>
      <c r="AF202" t="str">
        <f t="shared" si="61"/>
        <v>No</v>
      </c>
      <c r="AG202" t="e">
        <f>TRIM(CLEAN(MID(Updates!D202,FIND("Home Share (H:\ drive) required: ",Updates!D202)+33,(FIND("Group Share (S:\ drive) required: ",Updates!D202)-(FIND("Home Share (H:\ drive) required: ",Updates!D202)+33)))))</f>
        <v>#VALUE!</v>
      </c>
      <c r="AH202" t="str">
        <f t="shared" si="62"/>
        <v>No</v>
      </c>
      <c r="AI202" t="e">
        <f>TRIM(CLEAN(MID(Updates!D202,FIND("S Drive Path: ",Updates!D202)+14,(FIND("Position",Updates!D202)-(FIND("S Drive Path: ",Updates!D202)+14)))))</f>
        <v>#VALUE!</v>
      </c>
      <c r="AJ202" t="e">
        <f>("USR\"&amp;Updates!N202)</f>
        <v>#VALUE!</v>
      </c>
      <c r="AK202" t="e">
        <f>Updates!N202&amp;"$"</f>
        <v>#VALUE!</v>
      </c>
      <c r="AL202" s="11">
        <f t="shared" ca="1" si="63"/>
        <v>20</v>
      </c>
      <c r="AM202" s="6" t="str">
        <f ca="1">LOOKUP(AL202,AN2:AN21,AO2:AO21)</f>
        <v>DC4MDB10</v>
      </c>
    </row>
    <row r="203" spans="1:39" ht="12" customHeight="1">
      <c r="A203" s="13" t="e">
        <f>LOOKUP(99^99,--("0"&amp;MID(Updates!N203,MIN(SEARCH({0,1,2,3,4,5,6,7,8,9},Updates!N203&amp;"0123456789")),ROW($A$1:$A$10000))))</f>
        <v>#N/A</v>
      </c>
      <c r="B203" s="6" t="e">
        <f>TRIM(CLEAN(MID(Updates!D203,FIND("Network User Id: ",Updates!D203)+17,(FIND("E-MAIL ACCOUNTS",Updates!D203)-(FIND("Network User Id:",Updates!D203)+17)))))</f>
        <v>#VALUE!</v>
      </c>
      <c r="C203" s="6" t="e">
        <f>TRIM(CLEAN(MID(Updates!D203,FIND("Logon ID: ",Updates!D203)+10,(FIND("Password:",Updates!D203)-(FIND("Logon ID:",Updates!D203)+10)))))</f>
        <v>#VALUE!</v>
      </c>
      <c r="D203" t="e">
        <f>TRIM(CLEAN(MID(Updates!D203,FIND("Primary Address: ",Updates!D203)+17,(FIND("Secondary Address:",Updates!D203)-(FIND("Primary Address: ",Updates!D203)+17)))))</f>
        <v>#VALUE!</v>
      </c>
      <c r="E203" t="e">
        <f>TRIM(CLEAN(MID(Updates!D203,FIND("Secondary Address: ",Updates!D203)+19,(FIND("** PLEASE DO NOT REPLY TO THIS E-MAIL. ",Updates!D203)-(FIND("Secondary Address: ",Updates!D203)+19)))))</f>
        <v>#VALUE!</v>
      </c>
      <c r="F203" t="b">
        <f>IF(COUNT(SEARCH({"transpo.ottawa.on.ca","biblioottawalibrary.ca"},E203)),"@ottawa.ca")</f>
        <v>0</v>
      </c>
      <c r="G203" s="9" t="e">
        <f t="shared" si="48"/>
        <v>#VALUE!</v>
      </c>
      <c r="H203" t="e">
        <f>TRIM(CLEAN(MID(Updates!D203,FIND("E-mail Address: ",Updates!D203)+16,(FIND("The employee",Updates!D203)-(FIND("E-mail Address: ",Updates!D203)+16)))))</f>
        <v>#VALUE!</v>
      </c>
      <c r="I203" t="e">
        <f>TRIM(CLEAN(MID(Updates!D203,FIND("Account Password: ",Updates!D203)+18,(FIND("NETWORK ACCOUNTS",Updates!D203)-(FIND("Account Password:",Updates!D203)+18)))))</f>
        <v>#VALUE!</v>
      </c>
      <c r="J203" t="e">
        <f>TRIM(CLEAN(MID(Updates!D203,FIND("Password: ",Updates!D203)+10,(FIND("E-mail",Updates!D203)-(FIND("Password:",Updates!D203)+12)))))</f>
        <v>#VALUE!</v>
      </c>
      <c r="K203" t="e">
        <f>TRIM(CLEAN(MID(Updates!D203,FIND("Account to clone: ",Updates!D203)+18,(FIND("Position",Updates!D203)-(FIND("Account to clone: ",Updates!D203)+18)))))</f>
        <v>#VALUE!</v>
      </c>
      <c r="L203" t="e">
        <f>TRIM(CLEAN(MID(Updates!D203,FIND("Clone permissions of another account: ",Updates!D203)+38,(FIND("Email required:",Updates!D203)-(FIND("Clone permissions of another account: ",Updates!D203)+38)))))</f>
        <v>#VALUE!</v>
      </c>
      <c r="M203" t="e">
        <f t="shared" si="49"/>
        <v>#VALUE!</v>
      </c>
      <c r="N203" t="e">
        <f>TRIM(CLEAN(MID(Updates!D203,FIND("First Name: ",Updates!D203)+12,(FIND("Middle Name: ",Updates!D203)-(FIND("First Name: ",Updates!D203)+12)))))</f>
        <v>#VALUE!</v>
      </c>
      <c r="O203" t="e">
        <f>TRIM(CLEAN(MID(Updates!E203,FIND("Last Name: ",Updates!E203)+11,(FIND("Middle Initial:",Updates!E203)-(FIND("Last Name: ",Updates!E203)+11)))))</f>
        <v>#VALUE!</v>
      </c>
      <c r="P203" t="e">
        <f>TRIM(CLEAN(MID(Updates!D203,FIND("Middle Initial: ",Updates!D203)+16,(FIND("Department: ",Updates!D203)-(FIND("Middle Initial: ",Updates!D203)+16)))))</f>
        <v>#VALUE!</v>
      </c>
      <c r="Q203" t="e">
        <f t="shared" si="50"/>
        <v>#VALUE!</v>
      </c>
      <c r="R203" t="e">
        <f t="shared" si="51"/>
        <v>#VALUE!</v>
      </c>
      <c r="S203" t="e">
        <f t="shared" si="52"/>
        <v>#VALUE!</v>
      </c>
      <c r="T203" s="14" t="e">
        <f t="shared" si="53"/>
        <v>#VALUE!</v>
      </c>
      <c r="U203" t="e">
        <f t="shared" si="54"/>
        <v>#VALUE!</v>
      </c>
      <c r="V203" t="e">
        <f t="shared" si="55"/>
        <v>#VALUE!</v>
      </c>
      <c r="W203" s="8" t="e">
        <f>TRIM(CLEAN(MID(Updates!D203,FIND("Branch: ",Updates!D203)+8,(FIND("Division",Updates!D203)-(FIND("Branch: ",Updates!D203)+8)))))</f>
        <v>#VALUE!</v>
      </c>
      <c r="X203" s="8" t="e">
        <f>TRIM(CLEAN(MID(Updates!D203,FIND("Pooled Position: ",Updates!D203)+17,(FIND("Are the",Updates!D203)-(FIND("Pooled Position: ",Updates!D203)+17)))))</f>
        <v>#VALUE!</v>
      </c>
      <c r="Y203" t="e">
        <f>TRIM(CLEAN(MID(Updates!D203,FIND("Employee Name: ",Updates!D203)+15,(FIND("Job Title",Updates!D203)-(FIND("Employee Name: ",Updates!D203)+15)))))</f>
        <v>#VALUE!</v>
      </c>
      <c r="Z203" s="9" t="e">
        <f t="shared" si="56"/>
        <v>#VALUE!</v>
      </c>
      <c r="AA203" t="e">
        <f t="shared" si="57"/>
        <v>#VALUE!</v>
      </c>
      <c r="AB203" t="e">
        <f t="shared" si="58"/>
        <v>#VALUE!</v>
      </c>
      <c r="AC203" t="e">
        <f t="shared" si="59"/>
        <v>#VALUE!</v>
      </c>
      <c r="AD203" t="e">
        <f>TRIM(CLEAN(MID(Updates!D203,FIND("Account to clone: ",Updates!D203)+18,(FIND("Position",Updates!D203)-(FIND("Account to clone: ",Updates!D203)+18)))))</f>
        <v>#VALUE!</v>
      </c>
      <c r="AE203" t="str">
        <f t="shared" si="60"/>
        <v/>
      </c>
      <c r="AF203" t="str">
        <f t="shared" si="61"/>
        <v>No</v>
      </c>
      <c r="AG203" t="e">
        <f>TRIM(CLEAN(MID(Updates!D203,FIND("Home Share (H:\ drive) required: ",Updates!D203)+33,(FIND("Group Share (S:\ drive) required: ",Updates!D203)-(FIND("Home Share (H:\ drive) required: ",Updates!D203)+33)))))</f>
        <v>#VALUE!</v>
      </c>
      <c r="AH203" t="str">
        <f t="shared" si="62"/>
        <v>No</v>
      </c>
      <c r="AI203" t="e">
        <f>TRIM(CLEAN(MID(Updates!D203,FIND("S Drive Path: ",Updates!D203)+14,(FIND("Position",Updates!D203)-(FIND("S Drive Path: ",Updates!D203)+14)))))</f>
        <v>#VALUE!</v>
      </c>
      <c r="AJ203" t="e">
        <f>("USR\"&amp;Updates!N203)</f>
        <v>#VALUE!</v>
      </c>
      <c r="AK203" t="e">
        <f>Updates!N203&amp;"$"</f>
        <v>#VALUE!</v>
      </c>
      <c r="AL203" s="11">
        <f t="shared" ca="1" si="63"/>
        <v>16</v>
      </c>
      <c r="AM203" s="6" t="str">
        <f ca="1">LOOKUP(AL203,AN2:AN21,AO2:AO21)</f>
        <v>DC4MDB06</v>
      </c>
    </row>
    <row r="204" spans="1:39" ht="12" customHeight="1">
      <c r="A204" s="13" t="e">
        <f>LOOKUP(99^99,--("0"&amp;MID(Updates!N204,MIN(SEARCH({0,1,2,3,4,5,6,7,8,9},Updates!N204&amp;"0123456789")),ROW($A$1:$A$10000))))</f>
        <v>#N/A</v>
      </c>
      <c r="B204" s="6" t="e">
        <f>TRIM(CLEAN(MID(Updates!D204,FIND("Network User Id: ",Updates!D204)+17,(FIND("E-MAIL ACCOUNTS",Updates!D204)-(FIND("Network User Id:",Updates!D204)+17)))))</f>
        <v>#VALUE!</v>
      </c>
      <c r="C204" s="6" t="e">
        <f>TRIM(CLEAN(MID(Updates!D204,FIND("Logon ID: ",Updates!D204)+10,(FIND("Password:",Updates!D204)-(FIND("Logon ID:",Updates!D204)+10)))))</f>
        <v>#VALUE!</v>
      </c>
      <c r="D204" t="e">
        <f>TRIM(CLEAN(MID(Updates!D204,FIND("Primary Address: ",Updates!D204)+17,(FIND("Secondary Address:",Updates!D204)-(FIND("Primary Address: ",Updates!D204)+17)))))</f>
        <v>#VALUE!</v>
      </c>
      <c r="E204" t="e">
        <f>TRIM(CLEAN(MID(Updates!D204,FIND("Secondary Address: ",Updates!D204)+19,(FIND("** PLEASE DO NOT REPLY TO THIS E-MAIL. ",Updates!D204)-(FIND("Secondary Address: ",Updates!D204)+19)))))</f>
        <v>#VALUE!</v>
      </c>
      <c r="F204" t="b">
        <f>IF(COUNT(SEARCH({"transpo.ottawa.on.ca","biblioottawalibrary.ca"},E204)),"@ottawa.ca")</f>
        <v>0</v>
      </c>
      <c r="G204" s="9" t="e">
        <f t="shared" si="48"/>
        <v>#VALUE!</v>
      </c>
      <c r="H204" t="e">
        <f>TRIM(CLEAN(MID(Updates!D204,FIND("E-mail Address: ",Updates!D204)+16,(FIND("The employee",Updates!D204)-(FIND("E-mail Address: ",Updates!D204)+16)))))</f>
        <v>#VALUE!</v>
      </c>
      <c r="I204" t="e">
        <f>TRIM(CLEAN(MID(Updates!D204,FIND("Account Password: ",Updates!D204)+18,(FIND("NETWORK ACCOUNTS",Updates!D204)-(FIND("Account Password:",Updates!D204)+18)))))</f>
        <v>#VALUE!</v>
      </c>
      <c r="J204" t="e">
        <f>TRIM(CLEAN(MID(Updates!D204,FIND("Password: ",Updates!D204)+10,(FIND("E-mail",Updates!D204)-(FIND("Password:",Updates!D204)+12)))))</f>
        <v>#VALUE!</v>
      </c>
      <c r="K204" t="e">
        <f>TRIM(CLEAN(MID(Updates!D204,FIND("Account to clone: ",Updates!D204)+18,(FIND("Position",Updates!D204)-(FIND("Account to clone: ",Updates!D204)+18)))))</f>
        <v>#VALUE!</v>
      </c>
      <c r="L204" t="e">
        <f>TRIM(CLEAN(MID(Updates!D204,FIND("Clone permissions of another account: ",Updates!D204)+38,(FIND("Email required:",Updates!D204)-(FIND("Clone permissions of another account: ",Updates!D204)+38)))))</f>
        <v>#VALUE!</v>
      </c>
      <c r="M204" t="e">
        <f t="shared" si="49"/>
        <v>#VALUE!</v>
      </c>
      <c r="N204" t="e">
        <f>TRIM(CLEAN(MID(Updates!D204,FIND("First Name: ",Updates!D204)+12,(FIND("Middle Name: ",Updates!D204)-(FIND("First Name: ",Updates!D204)+12)))))</f>
        <v>#VALUE!</v>
      </c>
      <c r="O204" t="e">
        <f>TRIM(CLEAN(MID(Updates!E204,FIND("Last Name: ",Updates!E204)+11,(FIND("Middle Initial:",Updates!E204)-(FIND("Last Name: ",Updates!E204)+11)))))</f>
        <v>#VALUE!</v>
      </c>
      <c r="P204" t="e">
        <f>TRIM(CLEAN(MID(Updates!D204,FIND("Middle Initial: ",Updates!D204)+16,(FIND("Department: ",Updates!D204)-(FIND("Middle Initial: ",Updates!D204)+16)))))</f>
        <v>#VALUE!</v>
      </c>
      <c r="Q204" t="e">
        <f t="shared" si="50"/>
        <v>#VALUE!</v>
      </c>
      <c r="R204" t="e">
        <f t="shared" si="51"/>
        <v>#VALUE!</v>
      </c>
      <c r="S204" t="e">
        <f t="shared" si="52"/>
        <v>#VALUE!</v>
      </c>
      <c r="T204" s="14" t="e">
        <f t="shared" si="53"/>
        <v>#VALUE!</v>
      </c>
      <c r="U204" t="e">
        <f t="shared" si="54"/>
        <v>#VALUE!</v>
      </c>
      <c r="V204" t="e">
        <f t="shared" si="55"/>
        <v>#VALUE!</v>
      </c>
      <c r="W204" s="8" t="e">
        <f>TRIM(CLEAN(MID(Updates!D204,FIND("Branch: ",Updates!D204)+8,(FIND("Division",Updates!D204)-(FIND("Branch: ",Updates!D204)+8)))))</f>
        <v>#VALUE!</v>
      </c>
      <c r="X204" s="8" t="e">
        <f>TRIM(CLEAN(MID(Updates!D204,FIND("Pooled Position: ",Updates!D204)+17,(FIND("Are the",Updates!D204)-(FIND("Pooled Position: ",Updates!D204)+17)))))</f>
        <v>#VALUE!</v>
      </c>
      <c r="Y204" t="e">
        <f>TRIM(CLEAN(MID(Updates!D204,FIND("Employee Name: ",Updates!D204)+15,(FIND("Job Title",Updates!D204)-(FIND("Employee Name: ",Updates!D204)+15)))))</f>
        <v>#VALUE!</v>
      </c>
      <c r="Z204" s="9" t="e">
        <f t="shared" si="56"/>
        <v>#VALUE!</v>
      </c>
      <c r="AA204" t="e">
        <f t="shared" si="57"/>
        <v>#VALUE!</v>
      </c>
      <c r="AB204" t="e">
        <f t="shared" si="58"/>
        <v>#VALUE!</v>
      </c>
      <c r="AC204" t="e">
        <f t="shared" si="59"/>
        <v>#VALUE!</v>
      </c>
      <c r="AD204" t="e">
        <f>TRIM(CLEAN(MID(Updates!D204,FIND("Account to clone: ",Updates!D204)+18,(FIND("Position",Updates!D204)-(FIND("Account to clone: ",Updates!D204)+18)))))</f>
        <v>#VALUE!</v>
      </c>
      <c r="AE204" t="str">
        <f t="shared" si="60"/>
        <v/>
      </c>
      <c r="AF204" t="str">
        <f t="shared" si="61"/>
        <v>No</v>
      </c>
      <c r="AG204" t="e">
        <f>TRIM(CLEAN(MID(Updates!D204,FIND("Home Share (H:\ drive) required: ",Updates!D204)+33,(FIND("Group Share (S:\ drive) required: ",Updates!D204)-(FIND("Home Share (H:\ drive) required: ",Updates!D204)+33)))))</f>
        <v>#VALUE!</v>
      </c>
      <c r="AH204" t="str">
        <f t="shared" si="62"/>
        <v>No</v>
      </c>
      <c r="AI204" t="e">
        <f>TRIM(CLEAN(MID(Updates!D204,FIND("S Drive Path: ",Updates!D204)+14,(FIND("Position",Updates!D204)-(FIND("S Drive Path: ",Updates!D204)+14)))))</f>
        <v>#VALUE!</v>
      </c>
      <c r="AJ204" t="e">
        <f>("USR\"&amp;Updates!N204)</f>
        <v>#VALUE!</v>
      </c>
      <c r="AK204" t="e">
        <f>Updates!N204&amp;"$"</f>
        <v>#VALUE!</v>
      </c>
      <c r="AL204" s="11">
        <f t="shared" ca="1" si="63"/>
        <v>20</v>
      </c>
      <c r="AM204" s="6" t="str">
        <f ca="1">LOOKUP(AL204,AN2:AN21,AO2:AO21)</f>
        <v>DC4MDB10</v>
      </c>
    </row>
    <row r="205" spans="1:39" ht="12" customHeight="1">
      <c r="A205" s="13" t="e">
        <f>LOOKUP(99^99,--("0"&amp;MID(Updates!N205,MIN(SEARCH({0,1,2,3,4,5,6,7,8,9},Updates!N205&amp;"0123456789")),ROW($A$1:$A$10000))))</f>
        <v>#N/A</v>
      </c>
      <c r="B205" s="6" t="e">
        <f>TRIM(CLEAN(MID(Updates!D205,FIND("Network User Id: ",Updates!D205)+17,(FIND("E-MAIL ACCOUNTS",Updates!D205)-(FIND("Network User Id:",Updates!D205)+17)))))</f>
        <v>#VALUE!</v>
      </c>
      <c r="C205" s="6" t="e">
        <f>TRIM(CLEAN(MID(Updates!D205,FIND("Logon ID: ",Updates!D205)+10,(FIND("Password:",Updates!D205)-(FIND("Logon ID:",Updates!D205)+10)))))</f>
        <v>#VALUE!</v>
      </c>
      <c r="D205" t="e">
        <f>TRIM(CLEAN(MID(Updates!D205,FIND("Primary Address: ",Updates!D205)+17,(FIND("Secondary Address:",Updates!D205)-(FIND("Primary Address: ",Updates!D205)+17)))))</f>
        <v>#VALUE!</v>
      </c>
      <c r="E205" t="e">
        <f>TRIM(CLEAN(MID(Updates!D205,FIND("Secondary Address: ",Updates!D205)+19,(FIND("** PLEASE DO NOT REPLY TO THIS E-MAIL. ",Updates!D205)-(FIND("Secondary Address: ",Updates!D205)+19)))))</f>
        <v>#VALUE!</v>
      </c>
      <c r="F205" t="b">
        <f>IF(COUNT(SEARCH({"transpo.ottawa.on.ca","biblioottawalibrary.ca"},E205)),"@ottawa.ca")</f>
        <v>0</v>
      </c>
      <c r="G205" s="9" t="e">
        <f t="shared" si="48"/>
        <v>#VALUE!</v>
      </c>
      <c r="H205" t="e">
        <f>TRIM(CLEAN(MID(Updates!D205,FIND("E-mail Address: ",Updates!D205)+16,(FIND("The employee",Updates!D205)-(FIND("E-mail Address: ",Updates!D205)+16)))))</f>
        <v>#VALUE!</v>
      </c>
      <c r="I205" t="e">
        <f>TRIM(CLEAN(MID(Updates!D205,FIND("Account Password: ",Updates!D205)+18,(FIND("NETWORK ACCOUNTS",Updates!D205)-(FIND("Account Password:",Updates!D205)+18)))))</f>
        <v>#VALUE!</v>
      </c>
      <c r="J205" t="e">
        <f>TRIM(CLEAN(MID(Updates!D205,FIND("Password: ",Updates!D205)+10,(FIND("E-mail",Updates!D205)-(FIND("Password:",Updates!D205)+12)))))</f>
        <v>#VALUE!</v>
      </c>
      <c r="K205" t="e">
        <f>TRIM(CLEAN(MID(Updates!D205,FIND("Account to clone: ",Updates!D205)+18,(FIND("Position",Updates!D205)-(FIND("Account to clone: ",Updates!D205)+18)))))</f>
        <v>#VALUE!</v>
      </c>
      <c r="L205" t="e">
        <f>TRIM(CLEAN(MID(Updates!D205,FIND("Clone permissions of another account: ",Updates!D205)+38,(FIND("Email required:",Updates!D205)-(FIND("Clone permissions of another account: ",Updates!D205)+38)))))</f>
        <v>#VALUE!</v>
      </c>
      <c r="M205" t="e">
        <f t="shared" si="49"/>
        <v>#VALUE!</v>
      </c>
      <c r="N205" t="e">
        <f>TRIM(CLEAN(MID(Updates!D205,FIND("First Name: ",Updates!D205)+12,(FIND("Middle Name: ",Updates!D205)-(FIND("First Name: ",Updates!D205)+12)))))</f>
        <v>#VALUE!</v>
      </c>
      <c r="O205" t="e">
        <f>TRIM(CLEAN(MID(Updates!E205,FIND("Last Name: ",Updates!E205)+11,(FIND("Middle Initial:",Updates!E205)-(FIND("Last Name: ",Updates!E205)+11)))))</f>
        <v>#VALUE!</v>
      </c>
      <c r="P205" t="e">
        <f>TRIM(CLEAN(MID(Updates!D205,FIND("Middle Initial: ",Updates!D205)+16,(FIND("Department: ",Updates!D205)-(FIND("Middle Initial: ",Updates!D205)+16)))))</f>
        <v>#VALUE!</v>
      </c>
      <c r="Q205" t="e">
        <f t="shared" si="50"/>
        <v>#VALUE!</v>
      </c>
      <c r="R205" t="e">
        <f t="shared" si="51"/>
        <v>#VALUE!</v>
      </c>
      <c r="S205" t="e">
        <f t="shared" si="52"/>
        <v>#VALUE!</v>
      </c>
      <c r="T205" s="14" t="e">
        <f t="shared" si="53"/>
        <v>#VALUE!</v>
      </c>
      <c r="U205" t="e">
        <f t="shared" si="54"/>
        <v>#VALUE!</v>
      </c>
      <c r="V205" t="e">
        <f t="shared" si="55"/>
        <v>#VALUE!</v>
      </c>
      <c r="W205" s="8" t="e">
        <f>TRIM(CLEAN(MID(Updates!D205,FIND("Branch: ",Updates!D205)+8,(FIND("Division",Updates!D205)-(FIND("Branch: ",Updates!D205)+8)))))</f>
        <v>#VALUE!</v>
      </c>
      <c r="X205" s="8" t="e">
        <f>TRIM(CLEAN(MID(Updates!D205,FIND("Pooled Position: ",Updates!D205)+17,(FIND("Are the",Updates!D205)-(FIND("Pooled Position: ",Updates!D205)+17)))))</f>
        <v>#VALUE!</v>
      </c>
      <c r="Y205" t="e">
        <f>TRIM(CLEAN(MID(Updates!D205,FIND("Employee Name: ",Updates!D205)+15,(FIND("Job Title",Updates!D205)-(FIND("Employee Name: ",Updates!D205)+15)))))</f>
        <v>#VALUE!</v>
      </c>
      <c r="Z205" s="9" t="e">
        <f t="shared" si="56"/>
        <v>#VALUE!</v>
      </c>
      <c r="AA205" t="e">
        <f t="shared" si="57"/>
        <v>#VALUE!</v>
      </c>
      <c r="AB205" t="e">
        <f t="shared" si="58"/>
        <v>#VALUE!</v>
      </c>
      <c r="AC205" t="e">
        <f t="shared" si="59"/>
        <v>#VALUE!</v>
      </c>
      <c r="AD205" t="e">
        <f>TRIM(CLEAN(MID(Updates!D205,FIND("Account to clone: ",Updates!D205)+18,(FIND("Position",Updates!D205)-(FIND("Account to clone: ",Updates!D205)+18)))))</f>
        <v>#VALUE!</v>
      </c>
      <c r="AE205" t="str">
        <f t="shared" si="60"/>
        <v/>
      </c>
      <c r="AF205" t="str">
        <f t="shared" si="61"/>
        <v>No</v>
      </c>
      <c r="AG205" t="e">
        <f>TRIM(CLEAN(MID(Updates!D205,FIND("Home Share (H:\ drive) required: ",Updates!D205)+33,(FIND("Group Share (S:\ drive) required: ",Updates!D205)-(FIND("Home Share (H:\ drive) required: ",Updates!D205)+33)))))</f>
        <v>#VALUE!</v>
      </c>
      <c r="AH205" t="str">
        <f t="shared" si="62"/>
        <v>No</v>
      </c>
      <c r="AI205" t="e">
        <f>TRIM(CLEAN(MID(Updates!D205,FIND("S Drive Path: ",Updates!D205)+14,(FIND("Position",Updates!D205)-(FIND("S Drive Path: ",Updates!D205)+14)))))</f>
        <v>#VALUE!</v>
      </c>
      <c r="AJ205" t="e">
        <f>("USR\"&amp;Updates!N205)</f>
        <v>#VALUE!</v>
      </c>
      <c r="AK205" t="e">
        <f>Updates!N205&amp;"$"</f>
        <v>#VALUE!</v>
      </c>
      <c r="AL205" s="11">
        <f t="shared" ca="1" si="63"/>
        <v>4</v>
      </c>
      <c r="AM205" s="6" t="str">
        <f ca="1">LOOKUP(AL205,AN2:AN21,AO2:AO21)</f>
        <v>DC1MDB04</v>
      </c>
    </row>
    <row r="206" spans="1:39" ht="12" customHeight="1">
      <c r="A206" s="13" t="e">
        <f>LOOKUP(99^99,--("0"&amp;MID(Updates!N206,MIN(SEARCH({0,1,2,3,4,5,6,7,8,9},Updates!N206&amp;"0123456789")),ROW($A$1:$A$10000))))</f>
        <v>#N/A</v>
      </c>
      <c r="B206" s="6" t="e">
        <f>TRIM(CLEAN(MID(Updates!D206,FIND("Network User Id: ",Updates!D206)+17,(FIND("E-MAIL ACCOUNTS",Updates!D206)-(FIND("Network User Id:",Updates!D206)+17)))))</f>
        <v>#VALUE!</v>
      </c>
      <c r="C206" s="6" t="e">
        <f>TRIM(CLEAN(MID(Updates!D206,FIND("Logon ID: ",Updates!D206)+10,(FIND("Password:",Updates!D206)-(FIND("Logon ID:",Updates!D206)+10)))))</f>
        <v>#VALUE!</v>
      </c>
      <c r="D206" t="e">
        <f>TRIM(CLEAN(MID(Updates!D206,FIND("Primary Address: ",Updates!D206)+17,(FIND("Secondary Address:",Updates!D206)-(FIND("Primary Address: ",Updates!D206)+17)))))</f>
        <v>#VALUE!</v>
      </c>
      <c r="E206" t="e">
        <f>TRIM(CLEAN(MID(Updates!D206,FIND("Secondary Address: ",Updates!D206)+19,(FIND("** PLEASE DO NOT REPLY TO THIS E-MAIL. ",Updates!D206)-(FIND("Secondary Address: ",Updates!D206)+19)))))</f>
        <v>#VALUE!</v>
      </c>
      <c r="F206" t="b">
        <f>IF(COUNT(SEARCH({"transpo.ottawa.on.ca","biblioottawalibrary.ca"},E206)),"@ottawa.ca")</f>
        <v>0</v>
      </c>
      <c r="G206" s="9" t="e">
        <f t="shared" si="48"/>
        <v>#VALUE!</v>
      </c>
      <c r="H206" t="e">
        <f>TRIM(CLEAN(MID(Updates!D206,FIND("E-mail Address: ",Updates!D206)+16,(FIND("The employee",Updates!D206)-(FIND("E-mail Address: ",Updates!D206)+16)))))</f>
        <v>#VALUE!</v>
      </c>
      <c r="I206" t="e">
        <f>TRIM(CLEAN(MID(Updates!D206,FIND("Account Password: ",Updates!D206)+18,(FIND("NETWORK ACCOUNTS",Updates!D206)-(FIND("Account Password:",Updates!D206)+18)))))</f>
        <v>#VALUE!</v>
      </c>
      <c r="J206" t="e">
        <f>TRIM(CLEAN(MID(Updates!D206,FIND("Password: ",Updates!D206)+10,(FIND("E-mail",Updates!D206)-(FIND("Password:",Updates!D206)+12)))))</f>
        <v>#VALUE!</v>
      </c>
      <c r="K206" t="e">
        <f>TRIM(CLEAN(MID(Updates!D206,FIND("Account to clone: ",Updates!D206)+18,(FIND("Position",Updates!D206)-(FIND("Account to clone: ",Updates!D206)+18)))))</f>
        <v>#VALUE!</v>
      </c>
      <c r="L206" t="e">
        <f>TRIM(CLEAN(MID(Updates!D206,FIND("Clone permissions of another account: ",Updates!D206)+38,(FIND("Email required:",Updates!D206)-(FIND("Clone permissions of another account: ",Updates!D206)+38)))))</f>
        <v>#VALUE!</v>
      </c>
      <c r="M206" t="e">
        <f t="shared" si="49"/>
        <v>#VALUE!</v>
      </c>
      <c r="N206" t="e">
        <f>TRIM(CLEAN(MID(Updates!D206,FIND("First Name: ",Updates!D206)+12,(FIND("Middle Name: ",Updates!D206)-(FIND("First Name: ",Updates!D206)+12)))))</f>
        <v>#VALUE!</v>
      </c>
      <c r="O206" t="e">
        <f>TRIM(CLEAN(MID(Updates!E206,FIND("Last Name: ",Updates!E206)+11,(FIND("Middle Initial:",Updates!E206)-(FIND("Last Name: ",Updates!E206)+11)))))</f>
        <v>#VALUE!</v>
      </c>
      <c r="P206" t="e">
        <f>TRIM(CLEAN(MID(Updates!D206,FIND("Middle Initial: ",Updates!D206)+16,(FIND("Department: ",Updates!D206)-(FIND("Middle Initial: ",Updates!D206)+16)))))</f>
        <v>#VALUE!</v>
      </c>
      <c r="Q206" t="e">
        <f t="shared" si="50"/>
        <v>#VALUE!</v>
      </c>
      <c r="R206" t="e">
        <f t="shared" si="51"/>
        <v>#VALUE!</v>
      </c>
      <c r="S206" t="e">
        <f t="shared" si="52"/>
        <v>#VALUE!</v>
      </c>
      <c r="T206" s="14" t="e">
        <f t="shared" si="53"/>
        <v>#VALUE!</v>
      </c>
      <c r="U206" t="e">
        <f t="shared" si="54"/>
        <v>#VALUE!</v>
      </c>
      <c r="V206" t="e">
        <f t="shared" si="55"/>
        <v>#VALUE!</v>
      </c>
      <c r="W206" s="8" t="e">
        <f>TRIM(CLEAN(MID(Updates!D206,FIND("Branch: ",Updates!D206)+8,(FIND("Division",Updates!D206)-(FIND("Branch: ",Updates!D206)+8)))))</f>
        <v>#VALUE!</v>
      </c>
      <c r="X206" s="8" t="e">
        <f>TRIM(CLEAN(MID(Updates!D206,FIND("Pooled Position: ",Updates!D206)+17,(FIND("Are the",Updates!D206)-(FIND("Pooled Position: ",Updates!D206)+17)))))</f>
        <v>#VALUE!</v>
      </c>
      <c r="Y206" t="e">
        <f>TRIM(CLEAN(MID(Updates!D206,FIND("Employee Name: ",Updates!D206)+15,(FIND("Job Title",Updates!D206)-(FIND("Employee Name: ",Updates!D206)+15)))))</f>
        <v>#VALUE!</v>
      </c>
      <c r="Z206" s="9" t="e">
        <f t="shared" si="56"/>
        <v>#VALUE!</v>
      </c>
      <c r="AA206" t="e">
        <f t="shared" si="57"/>
        <v>#VALUE!</v>
      </c>
      <c r="AB206" t="e">
        <f t="shared" si="58"/>
        <v>#VALUE!</v>
      </c>
      <c r="AC206" t="e">
        <f t="shared" si="59"/>
        <v>#VALUE!</v>
      </c>
      <c r="AD206" t="e">
        <f>TRIM(CLEAN(MID(Updates!D206,FIND("Account to clone: ",Updates!D206)+18,(FIND("Position",Updates!D206)-(FIND("Account to clone: ",Updates!D206)+18)))))</f>
        <v>#VALUE!</v>
      </c>
      <c r="AE206" t="str">
        <f t="shared" si="60"/>
        <v/>
      </c>
      <c r="AF206" t="str">
        <f t="shared" si="61"/>
        <v>No</v>
      </c>
      <c r="AG206" t="e">
        <f>TRIM(CLEAN(MID(Updates!D206,FIND("Home Share (H:\ drive) required: ",Updates!D206)+33,(FIND("Group Share (S:\ drive) required: ",Updates!D206)-(FIND("Home Share (H:\ drive) required: ",Updates!D206)+33)))))</f>
        <v>#VALUE!</v>
      </c>
      <c r="AH206" t="str">
        <f t="shared" si="62"/>
        <v>No</v>
      </c>
      <c r="AI206" t="e">
        <f>TRIM(CLEAN(MID(Updates!D206,FIND("S Drive Path: ",Updates!D206)+14,(FIND("Position",Updates!D206)-(FIND("S Drive Path: ",Updates!D206)+14)))))</f>
        <v>#VALUE!</v>
      </c>
      <c r="AJ206" t="e">
        <f>("USR\"&amp;Updates!N206)</f>
        <v>#VALUE!</v>
      </c>
      <c r="AK206" t="e">
        <f>Updates!N206&amp;"$"</f>
        <v>#VALUE!</v>
      </c>
      <c r="AL206" s="11">
        <f t="shared" ca="1" si="63"/>
        <v>6</v>
      </c>
      <c r="AM206" s="6" t="str">
        <f ca="1">LOOKUP(AL206,AN2:AN21,AO2:AO21)</f>
        <v>DC1MDB06</v>
      </c>
    </row>
    <row r="207" spans="1:39" ht="12" customHeight="1">
      <c r="A207" s="13" t="e">
        <f>LOOKUP(99^99,--("0"&amp;MID(Updates!N207,MIN(SEARCH({0,1,2,3,4,5,6,7,8,9},Updates!N207&amp;"0123456789")),ROW($A$1:$A$10000))))</f>
        <v>#N/A</v>
      </c>
      <c r="B207" s="6" t="e">
        <f>TRIM(CLEAN(MID(Updates!D207,FIND("Network User Id: ",Updates!D207)+17,(FIND("E-MAIL ACCOUNTS",Updates!D207)-(FIND("Network User Id:",Updates!D207)+17)))))</f>
        <v>#VALUE!</v>
      </c>
      <c r="C207" s="6" t="e">
        <f>TRIM(CLEAN(MID(Updates!D207,FIND("Logon ID: ",Updates!D207)+10,(FIND("Password:",Updates!D207)-(FIND("Logon ID:",Updates!D207)+10)))))</f>
        <v>#VALUE!</v>
      </c>
      <c r="D207" t="e">
        <f>TRIM(CLEAN(MID(Updates!D207,FIND("Primary Address: ",Updates!D207)+17,(FIND("Secondary Address:",Updates!D207)-(FIND("Primary Address: ",Updates!D207)+17)))))</f>
        <v>#VALUE!</v>
      </c>
      <c r="E207" t="e">
        <f>TRIM(CLEAN(MID(Updates!D207,FIND("Secondary Address: ",Updates!D207)+19,(FIND("** PLEASE DO NOT REPLY TO THIS E-MAIL. ",Updates!D207)-(FIND("Secondary Address: ",Updates!D207)+19)))))</f>
        <v>#VALUE!</v>
      </c>
      <c r="F207" t="b">
        <f>IF(COUNT(SEARCH({"transpo.ottawa.on.ca","biblioottawalibrary.ca"},E207)),"@ottawa.ca")</f>
        <v>0</v>
      </c>
      <c r="G207" s="9" t="e">
        <f t="shared" si="48"/>
        <v>#VALUE!</v>
      </c>
      <c r="H207" t="e">
        <f>TRIM(CLEAN(MID(Updates!D207,FIND("E-mail Address: ",Updates!D207)+16,(FIND("The employee",Updates!D207)-(FIND("E-mail Address: ",Updates!D207)+16)))))</f>
        <v>#VALUE!</v>
      </c>
      <c r="I207" t="e">
        <f>TRIM(CLEAN(MID(Updates!D207,FIND("Account Password: ",Updates!D207)+18,(FIND("NETWORK ACCOUNTS",Updates!D207)-(FIND("Account Password:",Updates!D207)+18)))))</f>
        <v>#VALUE!</v>
      </c>
      <c r="J207" t="e">
        <f>TRIM(CLEAN(MID(Updates!D207,FIND("Password: ",Updates!D207)+10,(FIND("E-mail",Updates!D207)-(FIND("Password:",Updates!D207)+12)))))</f>
        <v>#VALUE!</v>
      </c>
      <c r="K207" t="e">
        <f>TRIM(CLEAN(MID(Updates!D207,FIND("Account to clone: ",Updates!D207)+18,(FIND("Position",Updates!D207)-(FIND("Account to clone: ",Updates!D207)+18)))))</f>
        <v>#VALUE!</v>
      </c>
      <c r="L207" t="e">
        <f>TRIM(CLEAN(MID(Updates!D207,FIND("Clone permissions of another account: ",Updates!D207)+38,(FIND("Email required:",Updates!D207)-(FIND("Clone permissions of another account: ",Updates!D207)+38)))))</f>
        <v>#VALUE!</v>
      </c>
      <c r="M207" t="e">
        <f t="shared" si="49"/>
        <v>#VALUE!</v>
      </c>
      <c r="N207" t="e">
        <f>TRIM(CLEAN(MID(Updates!D207,FIND("First Name: ",Updates!D207)+12,(FIND("Middle Name: ",Updates!D207)-(FIND("First Name: ",Updates!D207)+12)))))</f>
        <v>#VALUE!</v>
      </c>
      <c r="O207" t="e">
        <f>TRIM(CLEAN(MID(Updates!E207,FIND("Last Name: ",Updates!E207)+11,(FIND("Middle Initial:",Updates!E207)-(FIND("Last Name: ",Updates!E207)+11)))))</f>
        <v>#VALUE!</v>
      </c>
      <c r="P207" t="e">
        <f>TRIM(CLEAN(MID(Updates!D207,FIND("Middle Initial: ",Updates!D207)+16,(FIND("Department: ",Updates!D207)-(FIND("Middle Initial: ",Updates!D207)+16)))))</f>
        <v>#VALUE!</v>
      </c>
      <c r="Q207" t="e">
        <f t="shared" si="50"/>
        <v>#VALUE!</v>
      </c>
      <c r="R207" t="e">
        <f t="shared" si="51"/>
        <v>#VALUE!</v>
      </c>
      <c r="S207" t="e">
        <f t="shared" si="52"/>
        <v>#VALUE!</v>
      </c>
      <c r="T207" s="14" t="e">
        <f t="shared" si="53"/>
        <v>#VALUE!</v>
      </c>
      <c r="U207" t="e">
        <f t="shared" si="54"/>
        <v>#VALUE!</v>
      </c>
      <c r="V207" t="e">
        <f t="shared" si="55"/>
        <v>#VALUE!</v>
      </c>
      <c r="W207" s="8" t="e">
        <f>TRIM(CLEAN(MID(Updates!D207,FIND("Branch: ",Updates!D207)+8,(FIND("Division",Updates!D207)-(FIND("Branch: ",Updates!D207)+8)))))</f>
        <v>#VALUE!</v>
      </c>
      <c r="X207" s="8" t="e">
        <f>TRIM(CLEAN(MID(Updates!D207,FIND("Pooled Position: ",Updates!D207)+17,(FIND("Are the",Updates!D207)-(FIND("Pooled Position: ",Updates!D207)+17)))))</f>
        <v>#VALUE!</v>
      </c>
      <c r="Y207" t="e">
        <f>TRIM(CLEAN(MID(Updates!D207,FIND("Employee Name: ",Updates!D207)+15,(FIND("Job Title",Updates!D207)-(FIND("Employee Name: ",Updates!D207)+15)))))</f>
        <v>#VALUE!</v>
      </c>
      <c r="Z207" s="9" t="e">
        <f t="shared" si="56"/>
        <v>#VALUE!</v>
      </c>
      <c r="AA207" t="e">
        <f t="shared" si="57"/>
        <v>#VALUE!</v>
      </c>
      <c r="AB207" t="e">
        <f t="shared" si="58"/>
        <v>#VALUE!</v>
      </c>
      <c r="AC207" t="e">
        <f t="shared" si="59"/>
        <v>#VALUE!</v>
      </c>
      <c r="AD207" t="e">
        <f>TRIM(CLEAN(MID(Updates!D207,FIND("Account to clone: ",Updates!D207)+18,(FIND("Position",Updates!D207)-(FIND("Account to clone: ",Updates!D207)+18)))))</f>
        <v>#VALUE!</v>
      </c>
      <c r="AE207" t="str">
        <f t="shared" si="60"/>
        <v/>
      </c>
      <c r="AF207" t="str">
        <f t="shared" si="61"/>
        <v>No</v>
      </c>
      <c r="AG207" t="e">
        <f>TRIM(CLEAN(MID(Updates!D207,FIND("Home Share (H:\ drive) required: ",Updates!D207)+33,(FIND("Group Share (S:\ drive) required: ",Updates!D207)-(FIND("Home Share (H:\ drive) required: ",Updates!D207)+33)))))</f>
        <v>#VALUE!</v>
      </c>
      <c r="AH207" t="str">
        <f t="shared" si="62"/>
        <v>No</v>
      </c>
      <c r="AI207" t="e">
        <f>TRIM(CLEAN(MID(Updates!D207,FIND("S Drive Path: ",Updates!D207)+14,(FIND("Position",Updates!D207)-(FIND("S Drive Path: ",Updates!D207)+14)))))</f>
        <v>#VALUE!</v>
      </c>
      <c r="AJ207" t="e">
        <f>("USR\"&amp;Updates!N207)</f>
        <v>#VALUE!</v>
      </c>
      <c r="AK207" t="e">
        <f>Updates!N207&amp;"$"</f>
        <v>#VALUE!</v>
      </c>
      <c r="AL207" s="11">
        <f t="shared" ca="1" si="63"/>
        <v>15</v>
      </c>
      <c r="AM207" s="6" t="str">
        <f ca="1">LOOKUP(AL207,AN2:AN21,AO2:AO21)</f>
        <v>DC4MDB05</v>
      </c>
    </row>
    <row r="208" spans="1:39" ht="12" customHeight="1">
      <c r="A208" s="13" t="e">
        <f>LOOKUP(99^99,--("0"&amp;MID(Updates!N208,MIN(SEARCH({0,1,2,3,4,5,6,7,8,9},Updates!N208&amp;"0123456789")),ROW($A$1:$A$10000))))</f>
        <v>#N/A</v>
      </c>
      <c r="B208" s="6" t="e">
        <f>TRIM(CLEAN(MID(Updates!D208,FIND("Network User Id: ",Updates!D208)+17,(FIND("E-MAIL ACCOUNTS",Updates!D208)-(FIND("Network User Id:",Updates!D208)+17)))))</f>
        <v>#VALUE!</v>
      </c>
      <c r="C208" s="6" t="e">
        <f>TRIM(CLEAN(MID(Updates!D208,FIND("Logon ID: ",Updates!D208)+10,(FIND("Password:",Updates!D208)-(FIND("Logon ID:",Updates!D208)+10)))))</f>
        <v>#VALUE!</v>
      </c>
      <c r="D208" t="e">
        <f>TRIM(CLEAN(MID(Updates!D208,FIND("Primary Address: ",Updates!D208)+17,(FIND("Secondary Address:",Updates!D208)-(FIND("Primary Address: ",Updates!D208)+17)))))</f>
        <v>#VALUE!</v>
      </c>
      <c r="E208" t="e">
        <f>TRIM(CLEAN(MID(Updates!D208,FIND("Secondary Address: ",Updates!D208)+19,(FIND("** PLEASE DO NOT REPLY TO THIS E-MAIL. ",Updates!D208)-(FIND("Secondary Address: ",Updates!D208)+19)))))</f>
        <v>#VALUE!</v>
      </c>
      <c r="F208" t="b">
        <f>IF(COUNT(SEARCH({"transpo.ottawa.on.ca","biblioottawalibrary.ca"},E208)),"@ottawa.ca")</f>
        <v>0</v>
      </c>
      <c r="G208" s="9" t="e">
        <f t="shared" si="48"/>
        <v>#VALUE!</v>
      </c>
      <c r="H208" t="e">
        <f>TRIM(CLEAN(MID(Updates!D208,FIND("E-mail Address: ",Updates!D208)+16,(FIND("The employee",Updates!D208)-(FIND("E-mail Address: ",Updates!D208)+16)))))</f>
        <v>#VALUE!</v>
      </c>
      <c r="I208" t="e">
        <f>TRIM(CLEAN(MID(Updates!D208,FIND("Account Password: ",Updates!D208)+18,(FIND("NETWORK ACCOUNTS",Updates!D208)-(FIND("Account Password:",Updates!D208)+18)))))</f>
        <v>#VALUE!</v>
      </c>
      <c r="J208" t="e">
        <f>TRIM(CLEAN(MID(Updates!D208,FIND("Password: ",Updates!D208)+10,(FIND("E-mail",Updates!D208)-(FIND("Password:",Updates!D208)+12)))))</f>
        <v>#VALUE!</v>
      </c>
      <c r="K208" t="e">
        <f>TRIM(CLEAN(MID(Updates!D208,FIND("Account to clone: ",Updates!D208)+18,(FIND("Position",Updates!D208)-(FIND("Account to clone: ",Updates!D208)+18)))))</f>
        <v>#VALUE!</v>
      </c>
      <c r="L208" t="e">
        <f>TRIM(CLEAN(MID(Updates!D208,FIND("Clone permissions of another account: ",Updates!D208)+38,(FIND("Email required:",Updates!D208)-(FIND("Clone permissions of another account: ",Updates!D208)+38)))))</f>
        <v>#VALUE!</v>
      </c>
      <c r="M208" t="e">
        <f t="shared" si="49"/>
        <v>#VALUE!</v>
      </c>
      <c r="N208" t="e">
        <f>TRIM(CLEAN(MID(Updates!D208,FIND("First Name: ",Updates!D208)+12,(FIND("Middle Name: ",Updates!D208)-(FIND("First Name: ",Updates!D208)+12)))))</f>
        <v>#VALUE!</v>
      </c>
      <c r="O208" t="e">
        <f>TRIM(CLEAN(MID(Updates!E208,FIND("Last Name: ",Updates!E208)+11,(FIND("Middle Initial:",Updates!E208)-(FIND("Last Name: ",Updates!E208)+11)))))</f>
        <v>#VALUE!</v>
      </c>
      <c r="P208" t="e">
        <f>TRIM(CLEAN(MID(Updates!D208,FIND("Middle Initial: ",Updates!D208)+16,(FIND("Department: ",Updates!D208)-(FIND("Middle Initial: ",Updates!D208)+16)))))</f>
        <v>#VALUE!</v>
      </c>
      <c r="Q208" t="e">
        <f t="shared" si="50"/>
        <v>#VALUE!</v>
      </c>
      <c r="R208" t="e">
        <f t="shared" si="51"/>
        <v>#VALUE!</v>
      </c>
      <c r="S208" t="e">
        <f t="shared" si="52"/>
        <v>#VALUE!</v>
      </c>
      <c r="T208" s="14" t="e">
        <f t="shared" si="53"/>
        <v>#VALUE!</v>
      </c>
      <c r="U208" t="e">
        <f t="shared" si="54"/>
        <v>#VALUE!</v>
      </c>
      <c r="V208" t="e">
        <f t="shared" si="55"/>
        <v>#VALUE!</v>
      </c>
      <c r="W208" s="8" t="e">
        <f>TRIM(CLEAN(MID(Updates!D208,FIND("Branch: ",Updates!D208)+8,(FIND("Division",Updates!D208)-(FIND("Branch: ",Updates!D208)+8)))))</f>
        <v>#VALUE!</v>
      </c>
      <c r="X208" s="8" t="e">
        <f>TRIM(CLEAN(MID(Updates!D208,FIND("Pooled Position: ",Updates!D208)+17,(FIND("Are the",Updates!D208)-(FIND("Pooled Position: ",Updates!D208)+17)))))</f>
        <v>#VALUE!</v>
      </c>
      <c r="Y208" t="e">
        <f>TRIM(CLEAN(MID(Updates!D208,FIND("Employee Name: ",Updates!D208)+15,(FIND("Job Title",Updates!D208)-(FIND("Employee Name: ",Updates!D208)+15)))))</f>
        <v>#VALUE!</v>
      </c>
      <c r="Z208" s="9" t="e">
        <f t="shared" si="56"/>
        <v>#VALUE!</v>
      </c>
      <c r="AA208" t="e">
        <f t="shared" si="57"/>
        <v>#VALUE!</v>
      </c>
      <c r="AB208" t="e">
        <f t="shared" si="58"/>
        <v>#VALUE!</v>
      </c>
      <c r="AC208" t="e">
        <f t="shared" si="59"/>
        <v>#VALUE!</v>
      </c>
      <c r="AD208" t="e">
        <f>TRIM(CLEAN(MID(Updates!D208,FIND("Account to clone: ",Updates!D208)+18,(FIND("Position",Updates!D208)-(FIND("Account to clone: ",Updates!D208)+18)))))</f>
        <v>#VALUE!</v>
      </c>
      <c r="AE208" t="str">
        <f t="shared" si="60"/>
        <v/>
      </c>
      <c r="AF208" t="str">
        <f t="shared" si="61"/>
        <v>No</v>
      </c>
      <c r="AG208" t="e">
        <f>TRIM(CLEAN(MID(Updates!D208,FIND("Home Share (H:\ drive) required: ",Updates!D208)+33,(FIND("Group Share (S:\ drive) required: ",Updates!D208)-(FIND("Home Share (H:\ drive) required: ",Updates!D208)+33)))))</f>
        <v>#VALUE!</v>
      </c>
      <c r="AH208" t="str">
        <f t="shared" si="62"/>
        <v>No</v>
      </c>
      <c r="AI208" t="e">
        <f>TRIM(CLEAN(MID(Updates!D208,FIND("S Drive Path: ",Updates!D208)+14,(FIND("Position",Updates!D208)-(FIND("S Drive Path: ",Updates!D208)+14)))))</f>
        <v>#VALUE!</v>
      </c>
      <c r="AJ208" t="e">
        <f>("USR\"&amp;Updates!N208)</f>
        <v>#VALUE!</v>
      </c>
      <c r="AK208" t="e">
        <f>Updates!N208&amp;"$"</f>
        <v>#VALUE!</v>
      </c>
      <c r="AL208" s="11">
        <f t="shared" ca="1" si="63"/>
        <v>17</v>
      </c>
      <c r="AM208" s="6" t="str">
        <f ca="1">LOOKUP(AL208,AN2:AN21,AO2:AO21)</f>
        <v>DC4MDB07</v>
      </c>
    </row>
    <row r="209" spans="1:39" ht="12" customHeight="1">
      <c r="A209" s="13" t="e">
        <f>LOOKUP(99^99,--("0"&amp;MID(Updates!N209,MIN(SEARCH({0,1,2,3,4,5,6,7,8,9},Updates!N209&amp;"0123456789")),ROW($A$1:$A$10000))))</f>
        <v>#N/A</v>
      </c>
      <c r="B209" s="6" t="e">
        <f>TRIM(CLEAN(MID(Updates!D209,FIND("Network User Id: ",Updates!D209)+17,(FIND("E-MAIL ACCOUNTS",Updates!D209)-(FIND("Network User Id:",Updates!D209)+17)))))</f>
        <v>#VALUE!</v>
      </c>
      <c r="C209" s="6" t="e">
        <f>TRIM(CLEAN(MID(Updates!D209,FIND("Logon ID: ",Updates!D209)+10,(FIND("Password:",Updates!D209)-(FIND("Logon ID:",Updates!D209)+10)))))</f>
        <v>#VALUE!</v>
      </c>
      <c r="D209" t="e">
        <f>TRIM(CLEAN(MID(Updates!D209,FIND("Primary Address: ",Updates!D209)+17,(FIND("Secondary Address:",Updates!D209)-(FIND("Primary Address: ",Updates!D209)+17)))))</f>
        <v>#VALUE!</v>
      </c>
      <c r="E209" t="e">
        <f>TRIM(CLEAN(MID(Updates!D209,FIND("Secondary Address: ",Updates!D209)+19,(FIND("** PLEASE DO NOT REPLY TO THIS E-MAIL. ",Updates!D209)-(FIND("Secondary Address: ",Updates!D209)+19)))))</f>
        <v>#VALUE!</v>
      </c>
      <c r="F209" t="b">
        <f>IF(COUNT(SEARCH({"transpo.ottawa.on.ca","biblioottawalibrary.ca"},E209)),"@ottawa.ca")</f>
        <v>0</v>
      </c>
      <c r="G209" s="9" t="e">
        <f t="shared" si="48"/>
        <v>#VALUE!</v>
      </c>
      <c r="H209" t="e">
        <f>TRIM(CLEAN(MID(Updates!D209,FIND("E-mail Address: ",Updates!D209)+16,(FIND("The employee",Updates!D209)-(FIND("E-mail Address: ",Updates!D209)+16)))))</f>
        <v>#VALUE!</v>
      </c>
      <c r="I209" t="e">
        <f>TRIM(CLEAN(MID(Updates!D209,FIND("Account Password: ",Updates!D209)+18,(FIND("NETWORK ACCOUNTS",Updates!D209)-(FIND("Account Password:",Updates!D209)+18)))))</f>
        <v>#VALUE!</v>
      </c>
      <c r="J209" t="e">
        <f>TRIM(CLEAN(MID(Updates!D209,FIND("Password: ",Updates!D209)+10,(FIND("E-mail",Updates!D209)-(FIND("Password:",Updates!D209)+12)))))</f>
        <v>#VALUE!</v>
      </c>
      <c r="K209" t="e">
        <f>TRIM(CLEAN(MID(Updates!D209,FIND("Account to clone: ",Updates!D209)+18,(FIND("Position",Updates!D209)-(FIND("Account to clone: ",Updates!D209)+18)))))</f>
        <v>#VALUE!</v>
      </c>
      <c r="L209" t="e">
        <f>TRIM(CLEAN(MID(Updates!D209,FIND("Clone permissions of another account: ",Updates!D209)+38,(FIND("Email required:",Updates!D209)-(FIND("Clone permissions of another account: ",Updates!D209)+38)))))</f>
        <v>#VALUE!</v>
      </c>
      <c r="M209" t="e">
        <f t="shared" si="49"/>
        <v>#VALUE!</v>
      </c>
      <c r="N209" t="e">
        <f>TRIM(CLEAN(MID(Updates!D209,FIND("First Name: ",Updates!D209)+12,(FIND("Middle Name: ",Updates!D209)-(FIND("First Name: ",Updates!D209)+12)))))</f>
        <v>#VALUE!</v>
      </c>
      <c r="O209" t="e">
        <f>TRIM(CLEAN(MID(Updates!E209,FIND("Last Name: ",Updates!E209)+11,(FIND("Middle Initial:",Updates!E209)-(FIND("Last Name: ",Updates!E209)+11)))))</f>
        <v>#VALUE!</v>
      </c>
      <c r="P209" t="e">
        <f>TRIM(CLEAN(MID(Updates!D209,FIND("Middle Initial: ",Updates!D209)+16,(FIND("Department: ",Updates!D209)-(FIND("Middle Initial: ",Updates!D209)+16)))))</f>
        <v>#VALUE!</v>
      </c>
      <c r="Q209" t="e">
        <f t="shared" si="50"/>
        <v>#VALUE!</v>
      </c>
      <c r="R209" t="e">
        <f t="shared" si="51"/>
        <v>#VALUE!</v>
      </c>
      <c r="S209" t="e">
        <f t="shared" si="52"/>
        <v>#VALUE!</v>
      </c>
      <c r="T209" s="14" t="e">
        <f t="shared" si="53"/>
        <v>#VALUE!</v>
      </c>
      <c r="U209" t="e">
        <f t="shared" si="54"/>
        <v>#VALUE!</v>
      </c>
      <c r="V209" t="e">
        <f t="shared" si="55"/>
        <v>#VALUE!</v>
      </c>
      <c r="W209" s="8" t="e">
        <f>TRIM(CLEAN(MID(Updates!D209,FIND("Branch: ",Updates!D209)+8,(FIND("Division",Updates!D209)-(FIND("Branch: ",Updates!D209)+8)))))</f>
        <v>#VALUE!</v>
      </c>
      <c r="X209" s="8" t="e">
        <f>TRIM(CLEAN(MID(Updates!D209,FIND("Pooled Position: ",Updates!D209)+17,(FIND("Are the",Updates!D209)-(FIND("Pooled Position: ",Updates!D209)+17)))))</f>
        <v>#VALUE!</v>
      </c>
      <c r="Y209" t="e">
        <f>TRIM(CLEAN(MID(Updates!D209,FIND("Employee Name: ",Updates!D209)+15,(FIND("Job Title",Updates!D209)-(FIND("Employee Name: ",Updates!D209)+15)))))</f>
        <v>#VALUE!</v>
      </c>
      <c r="Z209" s="9" t="e">
        <f t="shared" si="56"/>
        <v>#VALUE!</v>
      </c>
      <c r="AA209" t="e">
        <f t="shared" si="57"/>
        <v>#VALUE!</v>
      </c>
      <c r="AB209" t="e">
        <f t="shared" si="58"/>
        <v>#VALUE!</v>
      </c>
      <c r="AC209" t="e">
        <f t="shared" si="59"/>
        <v>#VALUE!</v>
      </c>
      <c r="AD209" t="e">
        <f>TRIM(CLEAN(MID(Updates!D209,FIND("Account to clone: ",Updates!D209)+18,(FIND("Position",Updates!D209)-(FIND("Account to clone: ",Updates!D209)+18)))))</f>
        <v>#VALUE!</v>
      </c>
      <c r="AE209" t="str">
        <f t="shared" si="60"/>
        <v/>
      </c>
      <c r="AF209" t="str">
        <f t="shared" si="61"/>
        <v>No</v>
      </c>
      <c r="AG209" t="e">
        <f>TRIM(CLEAN(MID(Updates!D209,FIND("Home Share (H:\ drive) required: ",Updates!D209)+33,(FIND("Group Share (S:\ drive) required: ",Updates!D209)-(FIND("Home Share (H:\ drive) required: ",Updates!D209)+33)))))</f>
        <v>#VALUE!</v>
      </c>
      <c r="AH209" t="str">
        <f t="shared" si="62"/>
        <v>No</v>
      </c>
      <c r="AI209" t="e">
        <f>TRIM(CLEAN(MID(Updates!D209,FIND("S Drive Path: ",Updates!D209)+14,(FIND("Position",Updates!D209)-(FIND("S Drive Path: ",Updates!D209)+14)))))</f>
        <v>#VALUE!</v>
      </c>
      <c r="AJ209" t="e">
        <f>("USR\"&amp;Updates!N209)</f>
        <v>#VALUE!</v>
      </c>
      <c r="AK209" t="e">
        <f>Updates!N209&amp;"$"</f>
        <v>#VALUE!</v>
      </c>
      <c r="AL209" s="11">
        <f t="shared" ca="1" si="63"/>
        <v>7</v>
      </c>
      <c r="AM209" s="6" t="str">
        <f ca="1">LOOKUP(AL209,AN2:AN21,AO2:AO21)</f>
        <v>DC1MDB07</v>
      </c>
    </row>
    <row r="210" spans="1:39" ht="12" customHeight="1">
      <c r="A210" s="13" t="e">
        <f>LOOKUP(99^99,--("0"&amp;MID(Updates!N210,MIN(SEARCH({0,1,2,3,4,5,6,7,8,9},Updates!N210&amp;"0123456789")),ROW($A$1:$A$10000))))</f>
        <v>#N/A</v>
      </c>
      <c r="B210" s="6" t="e">
        <f>TRIM(CLEAN(MID(Updates!D210,FIND("Network User Id: ",Updates!D210)+17,(FIND("E-MAIL ACCOUNTS",Updates!D210)-(FIND("Network User Id:",Updates!D210)+17)))))</f>
        <v>#VALUE!</v>
      </c>
      <c r="C210" s="6" t="e">
        <f>TRIM(CLEAN(MID(Updates!D210,FIND("Logon ID: ",Updates!D210)+10,(FIND("Password:",Updates!D210)-(FIND("Logon ID:",Updates!D210)+10)))))</f>
        <v>#VALUE!</v>
      </c>
      <c r="D210" t="e">
        <f>TRIM(CLEAN(MID(Updates!D210,FIND("Primary Address: ",Updates!D210)+17,(FIND("Secondary Address:",Updates!D210)-(FIND("Primary Address: ",Updates!D210)+17)))))</f>
        <v>#VALUE!</v>
      </c>
      <c r="E210" t="e">
        <f>TRIM(CLEAN(MID(Updates!D210,FIND("Secondary Address: ",Updates!D210)+19,(FIND("** PLEASE DO NOT REPLY TO THIS E-MAIL. ",Updates!D210)-(FIND("Secondary Address: ",Updates!D210)+19)))))</f>
        <v>#VALUE!</v>
      </c>
      <c r="F210" t="b">
        <f>IF(COUNT(SEARCH({"transpo.ottawa.on.ca","biblioottawalibrary.ca"},E210)),"@ottawa.ca")</f>
        <v>0</v>
      </c>
      <c r="G210" s="9" t="e">
        <f t="shared" si="48"/>
        <v>#VALUE!</v>
      </c>
      <c r="H210" t="e">
        <f>TRIM(CLEAN(MID(Updates!D210,FIND("E-mail Address: ",Updates!D210)+16,(FIND("The employee",Updates!D210)-(FIND("E-mail Address: ",Updates!D210)+16)))))</f>
        <v>#VALUE!</v>
      </c>
      <c r="I210" t="e">
        <f>TRIM(CLEAN(MID(Updates!D210,FIND("Account Password: ",Updates!D210)+18,(FIND("NETWORK ACCOUNTS",Updates!D210)-(FIND("Account Password:",Updates!D210)+18)))))</f>
        <v>#VALUE!</v>
      </c>
      <c r="J210" t="e">
        <f>TRIM(CLEAN(MID(Updates!D210,FIND("Password: ",Updates!D210)+10,(FIND("E-mail",Updates!D210)-(FIND("Password:",Updates!D210)+12)))))</f>
        <v>#VALUE!</v>
      </c>
      <c r="K210" t="e">
        <f>TRIM(CLEAN(MID(Updates!D210,FIND("Account to clone: ",Updates!D210)+18,(FIND("Position",Updates!D210)-(FIND("Account to clone: ",Updates!D210)+18)))))</f>
        <v>#VALUE!</v>
      </c>
      <c r="L210" t="e">
        <f>TRIM(CLEAN(MID(Updates!D210,FIND("Clone permissions of another account: ",Updates!D210)+38,(FIND("Email required:",Updates!D210)-(FIND("Clone permissions of another account: ",Updates!D210)+38)))))</f>
        <v>#VALUE!</v>
      </c>
      <c r="M210" t="e">
        <f t="shared" si="49"/>
        <v>#VALUE!</v>
      </c>
      <c r="N210" t="e">
        <f>TRIM(CLEAN(MID(Updates!D210,FIND("First Name: ",Updates!D210)+12,(FIND("Middle Name: ",Updates!D210)-(FIND("First Name: ",Updates!D210)+12)))))</f>
        <v>#VALUE!</v>
      </c>
      <c r="O210" t="e">
        <f>TRIM(CLEAN(MID(Updates!E210,FIND("Last Name: ",Updates!E210)+11,(FIND("Middle Initial:",Updates!E210)-(FIND("Last Name: ",Updates!E210)+11)))))</f>
        <v>#VALUE!</v>
      </c>
      <c r="P210" t="e">
        <f>TRIM(CLEAN(MID(Updates!D210,FIND("Middle Initial: ",Updates!D210)+16,(FIND("Department: ",Updates!D210)-(FIND("Middle Initial: ",Updates!D210)+16)))))</f>
        <v>#VALUE!</v>
      </c>
      <c r="Q210" t="e">
        <f t="shared" si="50"/>
        <v>#VALUE!</v>
      </c>
      <c r="R210" t="e">
        <f t="shared" si="51"/>
        <v>#VALUE!</v>
      </c>
      <c r="S210" t="e">
        <f t="shared" si="52"/>
        <v>#VALUE!</v>
      </c>
      <c r="T210" s="14" t="e">
        <f t="shared" si="53"/>
        <v>#VALUE!</v>
      </c>
      <c r="U210" t="e">
        <f t="shared" si="54"/>
        <v>#VALUE!</v>
      </c>
      <c r="V210" t="e">
        <f t="shared" si="55"/>
        <v>#VALUE!</v>
      </c>
      <c r="W210" s="8" t="e">
        <f>TRIM(CLEAN(MID(Updates!D210,FIND("Branch: ",Updates!D210)+8,(FIND("Division",Updates!D210)-(FIND("Branch: ",Updates!D210)+8)))))</f>
        <v>#VALUE!</v>
      </c>
      <c r="X210" s="8" t="e">
        <f>TRIM(CLEAN(MID(Updates!D210,FIND("Pooled Position: ",Updates!D210)+17,(FIND("Are the",Updates!D210)-(FIND("Pooled Position: ",Updates!D210)+17)))))</f>
        <v>#VALUE!</v>
      </c>
      <c r="Y210" t="e">
        <f>TRIM(CLEAN(MID(Updates!D210,FIND("Employee Name: ",Updates!D210)+15,(FIND("Job Title",Updates!D210)-(FIND("Employee Name: ",Updates!D210)+15)))))</f>
        <v>#VALUE!</v>
      </c>
      <c r="Z210" s="9" t="e">
        <f t="shared" si="56"/>
        <v>#VALUE!</v>
      </c>
      <c r="AA210" t="e">
        <f t="shared" si="57"/>
        <v>#VALUE!</v>
      </c>
      <c r="AB210" t="e">
        <f t="shared" si="58"/>
        <v>#VALUE!</v>
      </c>
      <c r="AC210" t="e">
        <f t="shared" si="59"/>
        <v>#VALUE!</v>
      </c>
      <c r="AD210" t="e">
        <f>TRIM(CLEAN(MID(Updates!D210,FIND("Account to clone: ",Updates!D210)+18,(FIND("Position",Updates!D210)-(FIND("Account to clone: ",Updates!D210)+18)))))</f>
        <v>#VALUE!</v>
      </c>
      <c r="AE210" t="str">
        <f t="shared" si="60"/>
        <v/>
      </c>
      <c r="AF210" t="str">
        <f t="shared" si="61"/>
        <v>No</v>
      </c>
      <c r="AG210" t="e">
        <f>TRIM(CLEAN(MID(Updates!D210,FIND("Home Share (H:\ drive) required: ",Updates!D210)+33,(FIND("Group Share (S:\ drive) required: ",Updates!D210)-(FIND("Home Share (H:\ drive) required: ",Updates!D210)+33)))))</f>
        <v>#VALUE!</v>
      </c>
      <c r="AH210" t="str">
        <f t="shared" si="62"/>
        <v>No</v>
      </c>
      <c r="AI210" t="e">
        <f>TRIM(CLEAN(MID(Updates!D210,FIND("S Drive Path: ",Updates!D210)+14,(FIND("Position",Updates!D210)-(FIND("S Drive Path: ",Updates!D210)+14)))))</f>
        <v>#VALUE!</v>
      </c>
      <c r="AJ210" t="e">
        <f>("USR\"&amp;Updates!N210)</f>
        <v>#VALUE!</v>
      </c>
      <c r="AK210" t="e">
        <f>Updates!N210&amp;"$"</f>
        <v>#VALUE!</v>
      </c>
      <c r="AL210" s="11">
        <f t="shared" ca="1" si="63"/>
        <v>8</v>
      </c>
      <c r="AM210" s="6" t="str">
        <f ca="1">LOOKUP(AL210,AN2:AN21,AO2:AO21)</f>
        <v>DC1MDB08</v>
      </c>
    </row>
    <row r="211" spans="1:39" ht="12" customHeight="1">
      <c r="A211" s="13" t="e">
        <f>LOOKUP(99^99,--("0"&amp;MID(Updates!N211,MIN(SEARCH({0,1,2,3,4,5,6,7,8,9},Updates!N211&amp;"0123456789")),ROW($A$1:$A$10000))))</f>
        <v>#N/A</v>
      </c>
      <c r="B211" s="6" t="e">
        <f>TRIM(CLEAN(MID(Updates!D211,FIND("Network User Id: ",Updates!D211)+17,(FIND("E-MAIL ACCOUNTS",Updates!D211)-(FIND("Network User Id:",Updates!D211)+17)))))</f>
        <v>#VALUE!</v>
      </c>
      <c r="C211" s="6" t="e">
        <f>TRIM(CLEAN(MID(Updates!D211,FIND("Logon ID: ",Updates!D211)+10,(FIND("Password:",Updates!D211)-(FIND("Logon ID:",Updates!D211)+10)))))</f>
        <v>#VALUE!</v>
      </c>
      <c r="D211" t="e">
        <f>TRIM(CLEAN(MID(Updates!D211,FIND("Primary Address: ",Updates!D211)+17,(FIND("Secondary Address:",Updates!D211)-(FIND("Primary Address: ",Updates!D211)+17)))))</f>
        <v>#VALUE!</v>
      </c>
      <c r="E211" t="e">
        <f>TRIM(CLEAN(MID(Updates!D211,FIND("Secondary Address: ",Updates!D211)+19,(FIND("** PLEASE DO NOT REPLY TO THIS E-MAIL. ",Updates!D211)-(FIND("Secondary Address: ",Updates!D211)+19)))))</f>
        <v>#VALUE!</v>
      </c>
      <c r="F211" t="b">
        <f>IF(COUNT(SEARCH({"transpo.ottawa.on.ca","biblioottawalibrary.ca"},E211)),"@ottawa.ca")</f>
        <v>0</v>
      </c>
      <c r="G211" s="9" t="e">
        <f t="shared" si="48"/>
        <v>#VALUE!</v>
      </c>
      <c r="H211" t="e">
        <f>TRIM(CLEAN(MID(Updates!D211,FIND("E-mail Address: ",Updates!D211)+16,(FIND("The employee",Updates!D211)-(FIND("E-mail Address: ",Updates!D211)+16)))))</f>
        <v>#VALUE!</v>
      </c>
      <c r="I211" t="e">
        <f>TRIM(CLEAN(MID(Updates!D211,FIND("Account Password: ",Updates!D211)+18,(FIND("NETWORK ACCOUNTS",Updates!D211)-(FIND("Account Password:",Updates!D211)+18)))))</f>
        <v>#VALUE!</v>
      </c>
      <c r="J211" t="e">
        <f>TRIM(CLEAN(MID(Updates!D211,FIND("Password: ",Updates!D211)+10,(FIND("E-mail",Updates!D211)-(FIND("Password:",Updates!D211)+12)))))</f>
        <v>#VALUE!</v>
      </c>
      <c r="K211" t="e">
        <f>TRIM(CLEAN(MID(Updates!D211,FIND("Account to clone: ",Updates!D211)+18,(FIND("Position",Updates!D211)-(FIND("Account to clone: ",Updates!D211)+18)))))</f>
        <v>#VALUE!</v>
      </c>
      <c r="L211" t="e">
        <f>TRIM(CLEAN(MID(Updates!D211,FIND("Clone permissions of another account: ",Updates!D211)+38,(FIND("Email required:",Updates!D211)-(FIND("Clone permissions of another account: ",Updates!D211)+38)))))</f>
        <v>#VALUE!</v>
      </c>
      <c r="M211" t="e">
        <f t="shared" si="49"/>
        <v>#VALUE!</v>
      </c>
      <c r="N211" t="e">
        <f>TRIM(CLEAN(MID(Updates!D211,FIND("First Name: ",Updates!D211)+12,(FIND("Middle Name: ",Updates!D211)-(FIND("First Name: ",Updates!D211)+12)))))</f>
        <v>#VALUE!</v>
      </c>
      <c r="O211" t="e">
        <f>TRIM(CLEAN(MID(Updates!E211,FIND("Last Name: ",Updates!E211)+11,(FIND("Middle Initial:",Updates!E211)-(FIND("Last Name: ",Updates!E211)+11)))))</f>
        <v>#VALUE!</v>
      </c>
      <c r="P211" t="e">
        <f>TRIM(CLEAN(MID(Updates!D211,FIND("Middle Initial: ",Updates!D211)+16,(FIND("Department: ",Updates!D211)-(FIND("Middle Initial: ",Updates!D211)+16)))))</f>
        <v>#VALUE!</v>
      </c>
      <c r="Q211" t="e">
        <f t="shared" si="50"/>
        <v>#VALUE!</v>
      </c>
      <c r="R211" t="e">
        <f t="shared" si="51"/>
        <v>#VALUE!</v>
      </c>
      <c r="S211" t="e">
        <f t="shared" si="52"/>
        <v>#VALUE!</v>
      </c>
      <c r="T211" s="14" t="e">
        <f t="shared" si="53"/>
        <v>#VALUE!</v>
      </c>
      <c r="U211" t="e">
        <f t="shared" si="54"/>
        <v>#VALUE!</v>
      </c>
      <c r="V211" t="e">
        <f t="shared" si="55"/>
        <v>#VALUE!</v>
      </c>
      <c r="W211" s="8" t="e">
        <f>TRIM(CLEAN(MID(Updates!D211,FIND("Branch: ",Updates!D211)+8,(FIND("Division",Updates!D211)-(FIND("Branch: ",Updates!D211)+8)))))</f>
        <v>#VALUE!</v>
      </c>
      <c r="X211" s="8" t="e">
        <f>TRIM(CLEAN(MID(Updates!D211,FIND("Pooled Position: ",Updates!D211)+17,(FIND("Are the",Updates!D211)-(FIND("Pooled Position: ",Updates!D211)+17)))))</f>
        <v>#VALUE!</v>
      </c>
      <c r="Y211" t="e">
        <f>TRIM(CLEAN(MID(Updates!D211,FIND("Employee Name: ",Updates!D211)+15,(FIND("Job Title",Updates!D211)-(FIND("Employee Name: ",Updates!D211)+15)))))</f>
        <v>#VALUE!</v>
      </c>
      <c r="Z211" s="9" t="e">
        <f t="shared" si="56"/>
        <v>#VALUE!</v>
      </c>
      <c r="AA211" t="e">
        <f t="shared" si="57"/>
        <v>#VALUE!</v>
      </c>
      <c r="AB211" t="e">
        <f t="shared" si="58"/>
        <v>#VALUE!</v>
      </c>
      <c r="AC211" t="e">
        <f t="shared" si="59"/>
        <v>#VALUE!</v>
      </c>
      <c r="AD211" t="e">
        <f>TRIM(CLEAN(MID(Updates!D211,FIND("Account to clone: ",Updates!D211)+18,(FIND("Position",Updates!D211)-(FIND("Account to clone: ",Updates!D211)+18)))))</f>
        <v>#VALUE!</v>
      </c>
      <c r="AE211" t="str">
        <f t="shared" si="60"/>
        <v/>
      </c>
      <c r="AF211" t="str">
        <f t="shared" si="61"/>
        <v>No</v>
      </c>
      <c r="AG211" t="e">
        <f>TRIM(CLEAN(MID(Updates!D211,FIND("Home Share (H:\ drive) required: ",Updates!D211)+33,(FIND("Group Share (S:\ drive) required: ",Updates!D211)-(FIND("Home Share (H:\ drive) required: ",Updates!D211)+33)))))</f>
        <v>#VALUE!</v>
      </c>
      <c r="AH211" t="str">
        <f t="shared" si="62"/>
        <v>No</v>
      </c>
      <c r="AI211" t="e">
        <f>TRIM(CLEAN(MID(Updates!D211,FIND("S Drive Path: ",Updates!D211)+14,(FIND("Position",Updates!D211)-(FIND("S Drive Path: ",Updates!D211)+14)))))</f>
        <v>#VALUE!</v>
      </c>
      <c r="AJ211" t="e">
        <f>("USR\"&amp;Updates!N211)</f>
        <v>#VALUE!</v>
      </c>
      <c r="AK211" t="e">
        <f>Updates!N211&amp;"$"</f>
        <v>#VALUE!</v>
      </c>
      <c r="AL211" s="11">
        <f t="shared" ca="1" si="63"/>
        <v>19</v>
      </c>
      <c r="AM211" s="6" t="str">
        <f ca="1">LOOKUP(AL211,AN2:AN21,AO2:AO21)</f>
        <v>DC4MDB09</v>
      </c>
    </row>
    <row r="212" spans="1:39" ht="12" customHeight="1">
      <c r="A212" s="13" t="e">
        <f>LOOKUP(99^99,--("0"&amp;MID(Updates!N212,MIN(SEARCH({0,1,2,3,4,5,6,7,8,9},Updates!N212&amp;"0123456789")),ROW($A$1:$A$10000))))</f>
        <v>#N/A</v>
      </c>
      <c r="B212" s="6" t="e">
        <f>TRIM(CLEAN(MID(Updates!D212,FIND("Network User Id: ",Updates!D212)+17,(FIND("E-MAIL ACCOUNTS",Updates!D212)-(FIND("Network User Id:",Updates!D212)+17)))))</f>
        <v>#VALUE!</v>
      </c>
      <c r="C212" s="6" t="e">
        <f>TRIM(CLEAN(MID(Updates!D212,FIND("Logon ID: ",Updates!D212)+10,(FIND("Password:",Updates!D212)-(FIND("Logon ID:",Updates!D212)+10)))))</f>
        <v>#VALUE!</v>
      </c>
      <c r="D212" t="e">
        <f>TRIM(CLEAN(MID(Updates!D212,FIND("Primary Address: ",Updates!D212)+17,(FIND("Secondary Address:",Updates!D212)-(FIND("Primary Address: ",Updates!D212)+17)))))</f>
        <v>#VALUE!</v>
      </c>
      <c r="E212" t="e">
        <f>TRIM(CLEAN(MID(Updates!D212,FIND("Secondary Address: ",Updates!D212)+19,(FIND("** PLEASE DO NOT REPLY TO THIS E-MAIL. ",Updates!D212)-(FIND("Secondary Address: ",Updates!D212)+19)))))</f>
        <v>#VALUE!</v>
      </c>
      <c r="F212" t="b">
        <f>IF(COUNT(SEARCH({"transpo.ottawa.on.ca","biblioottawalibrary.ca"},E212)),"@ottawa.ca")</f>
        <v>0</v>
      </c>
      <c r="G212" s="9" t="e">
        <f t="shared" si="48"/>
        <v>#VALUE!</v>
      </c>
      <c r="H212" t="e">
        <f>TRIM(CLEAN(MID(Updates!D212,FIND("E-mail Address: ",Updates!D212)+16,(FIND("The employee",Updates!D212)-(FIND("E-mail Address: ",Updates!D212)+16)))))</f>
        <v>#VALUE!</v>
      </c>
      <c r="I212" t="e">
        <f>TRIM(CLEAN(MID(Updates!D212,FIND("Account Password: ",Updates!D212)+18,(FIND("NETWORK ACCOUNTS",Updates!D212)-(FIND("Account Password:",Updates!D212)+18)))))</f>
        <v>#VALUE!</v>
      </c>
      <c r="J212" t="e">
        <f>TRIM(CLEAN(MID(Updates!D212,FIND("Password: ",Updates!D212)+10,(FIND("E-mail",Updates!D212)-(FIND("Password:",Updates!D212)+12)))))</f>
        <v>#VALUE!</v>
      </c>
      <c r="K212" t="e">
        <f>TRIM(CLEAN(MID(Updates!D212,FIND("Account to clone: ",Updates!D212)+18,(FIND("Position",Updates!D212)-(FIND("Account to clone: ",Updates!D212)+18)))))</f>
        <v>#VALUE!</v>
      </c>
      <c r="L212" t="e">
        <f>TRIM(CLEAN(MID(Updates!D212,FIND("Clone permissions of another account: ",Updates!D212)+38,(FIND("Email required:",Updates!D212)-(FIND("Clone permissions of another account: ",Updates!D212)+38)))))</f>
        <v>#VALUE!</v>
      </c>
      <c r="M212" t="e">
        <f t="shared" si="49"/>
        <v>#VALUE!</v>
      </c>
      <c r="N212" t="e">
        <f>TRIM(CLEAN(MID(Updates!D212,FIND("First Name: ",Updates!D212)+12,(FIND("Middle Name: ",Updates!D212)-(FIND("First Name: ",Updates!D212)+12)))))</f>
        <v>#VALUE!</v>
      </c>
      <c r="O212" t="e">
        <f>TRIM(CLEAN(MID(Updates!E212,FIND("Last Name: ",Updates!E212)+11,(FIND("Middle Initial:",Updates!E212)-(FIND("Last Name: ",Updates!E212)+11)))))</f>
        <v>#VALUE!</v>
      </c>
      <c r="P212" t="e">
        <f>TRIM(CLEAN(MID(Updates!D212,FIND("Middle Initial: ",Updates!D212)+16,(FIND("Department: ",Updates!D212)-(FIND("Middle Initial: ",Updates!D212)+16)))))</f>
        <v>#VALUE!</v>
      </c>
      <c r="Q212" t="e">
        <f t="shared" si="50"/>
        <v>#VALUE!</v>
      </c>
      <c r="R212" t="e">
        <f t="shared" si="51"/>
        <v>#VALUE!</v>
      </c>
      <c r="S212" t="e">
        <f t="shared" si="52"/>
        <v>#VALUE!</v>
      </c>
      <c r="T212" s="14" t="e">
        <f t="shared" si="53"/>
        <v>#VALUE!</v>
      </c>
      <c r="U212" t="e">
        <f t="shared" si="54"/>
        <v>#VALUE!</v>
      </c>
      <c r="V212" t="e">
        <f t="shared" si="55"/>
        <v>#VALUE!</v>
      </c>
      <c r="W212" s="8" t="e">
        <f>TRIM(CLEAN(MID(Updates!D212,FIND("Branch: ",Updates!D212)+8,(FIND("Division",Updates!D212)-(FIND("Branch: ",Updates!D212)+8)))))</f>
        <v>#VALUE!</v>
      </c>
      <c r="X212" s="8" t="e">
        <f>TRIM(CLEAN(MID(Updates!D212,FIND("Pooled Position: ",Updates!D212)+17,(FIND("Are the",Updates!D212)-(FIND("Pooled Position: ",Updates!D212)+17)))))</f>
        <v>#VALUE!</v>
      </c>
      <c r="Y212" t="e">
        <f>TRIM(CLEAN(MID(Updates!D212,FIND("Employee Name: ",Updates!D212)+15,(FIND("Job Title",Updates!D212)-(FIND("Employee Name: ",Updates!D212)+15)))))</f>
        <v>#VALUE!</v>
      </c>
      <c r="Z212" s="9" t="e">
        <f t="shared" si="56"/>
        <v>#VALUE!</v>
      </c>
      <c r="AA212" t="e">
        <f t="shared" si="57"/>
        <v>#VALUE!</v>
      </c>
      <c r="AB212" t="e">
        <f t="shared" si="58"/>
        <v>#VALUE!</v>
      </c>
      <c r="AC212" t="e">
        <f t="shared" si="59"/>
        <v>#VALUE!</v>
      </c>
      <c r="AD212" t="e">
        <f>TRIM(CLEAN(MID(Updates!D212,FIND("Account to clone: ",Updates!D212)+18,(FIND("Position",Updates!D212)-(FIND("Account to clone: ",Updates!D212)+18)))))</f>
        <v>#VALUE!</v>
      </c>
      <c r="AE212" t="str">
        <f t="shared" si="60"/>
        <v/>
      </c>
      <c r="AF212" t="str">
        <f t="shared" si="61"/>
        <v>No</v>
      </c>
      <c r="AG212" t="e">
        <f>TRIM(CLEAN(MID(Updates!D212,FIND("Home Share (H:\ drive) required: ",Updates!D212)+33,(FIND("Group Share (S:\ drive) required: ",Updates!D212)-(FIND("Home Share (H:\ drive) required: ",Updates!D212)+33)))))</f>
        <v>#VALUE!</v>
      </c>
      <c r="AH212" t="str">
        <f t="shared" si="62"/>
        <v>No</v>
      </c>
      <c r="AI212" t="e">
        <f>TRIM(CLEAN(MID(Updates!D212,FIND("S Drive Path: ",Updates!D212)+14,(FIND("Position",Updates!D212)-(FIND("S Drive Path: ",Updates!D212)+14)))))</f>
        <v>#VALUE!</v>
      </c>
      <c r="AJ212" t="e">
        <f>("USR\"&amp;Updates!N212)</f>
        <v>#VALUE!</v>
      </c>
      <c r="AK212" t="e">
        <f>Updates!N212&amp;"$"</f>
        <v>#VALUE!</v>
      </c>
      <c r="AL212" s="11">
        <f t="shared" ca="1" si="63"/>
        <v>13</v>
      </c>
      <c r="AM212" s="6" t="str">
        <f ca="1">LOOKUP(AL212,AN2:AN21,AO2:AO21)</f>
        <v>DC4MDB03</v>
      </c>
    </row>
    <row r="213" spans="1:39" ht="12" customHeight="1">
      <c r="A213" s="13" t="e">
        <f>LOOKUP(99^99,--("0"&amp;MID(Updates!N213,MIN(SEARCH({0,1,2,3,4,5,6,7,8,9},Updates!N213&amp;"0123456789")),ROW($A$1:$A$10000))))</f>
        <v>#N/A</v>
      </c>
      <c r="B213" s="6" t="e">
        <f>TRIM(CLEAN(MID(Updates!D213,FIND("Network User Id: ",Updates!D213)+17,(FIND("E-MAIL ACCOUNTS",Updates!D213)-(FIND("Network User Id:",Updates!D213)+17)))))</f>
        <v>#VALUE!</v>
      </c>
      <c r="C213" s="6" t="e">
        <f>TRIM(CLEAN(MID(Updates!D213,FIND("Logon ID: ",Updates!D213)+10,(FIND("Password:",Updates!D213)-(FIND("Logon ID:",Updates!D213)+10)))))</f>
        <v>#VALUE!</v>
      </c>
      <c r="D213" t="e">
        <f>TRIM(CLEAN(MID(Updates!D213,FIND("Primary Address: ",Updates!D213)+17,(FIND("Secondary Address:",Updates!D213)-(FIND("Primary Address: ",Updates!D213)+17)))))</f>
        <v>#VALUE!</v>
      </c>
      <c r="E213" t="e">
        <f>TRIM(CLEAN(MID(Updates!D213,FIND("Secondary Address: ",Updates!D213)+19,(FIND("** PLEASE DO NOT REPLY TO THIS E-MAIL. ",Updates!D213)-(FIND("Secondary Address: ",Updates!D213)+19)))))</f>
        <v>#VALUE!</v>
      </c>
      <c r="F213" t="b">
        <f>IF(COUNT(SEARCH({"transpo.ottawa.on.ca","biblioottawalibrary.ca"},E213)),"@ottawa.ca")</f>
        <v>0</v>
      </c>
      <c r="G213" s="9" t="e">
        <f t="shared" si="48"/>
        <v>#VALUE!</v>
      </c>
      <c r="H213" t="e">
        <f>TRIM(CLEAN(MID(Updates!D213,FIND("E-mail Address: ",Updates!D213)+16,(FIND("The employee",Updates!D213)-(FIND("E-mail Address: ",Updates!D213)+16)))))</f>
        <v>#VALUE!</v>
      </c>
      <c r="I213" t="e">
        <f>TRIM(CLEAN(MID(Updates!D213,FIND("Account Password: ",Updates!D213)+18,(FIND("NETWORK ACCOUNTS",Updates!D213)-(FIND("Account Password:",Updates!D213)+18)))))</f>
        <v>#VALUE!</v>
      </c>
      <c r="J213" t="e">
        <f>TRIM(CLEAN(MID(Updates!D213,FIND("Password: ",Updates!D213)+10,(FIND("E-mail",Updates!D213)-(FIND("Password:",Updates!D213)+12)))))</f>
        <v>#VALUE!</v>
      </c>
      <c r="K213" t="e">
        <f>TRIM(CLEAN(MID(Updates!D213,FIND("Account to clone: ",Updates!D213)+18,(FIND("Position",Updates!D213)-(FIND("Account to clone: ",Updates!D213)+18)))))</f>
        <v>#VALUE!</v>
      </c>
      <c r="L213" t="e">
        <f>TRIM(CLEAN(MID(Updates!D213,FIND("Clone permissions of another account: ",Updates!D213)+38,(FIND("Email required:",Updates!D213)-(FIND("Clone permissions of another account: ",Updates!D213)+38)))))</f>
        <v>#VALUE!</v>
      </c>
      <c r="M213" t="e">
        <f t="shared" si="49"/>
        <v>#VALUE!</v>
      </c>
      <c r="N213" t="e">
        <f>TRIM(CLEAN(MID(Updates!D213,FIND("First Name: ",Updates!D213)+12,(FIND("Middle Name: ",Updates!D213)-(FIND("First Name: ",Updates!D213)+12)))))</f>
        <v>#VALUE!</v>
      </c>
      <c r="O213" t="e">
        <f>TRIM(CLEAN(MID(Updates!E213,FIND("Last Name: ",Updates!E213)+11,(FIND("Middle Initial:",Updates!E213)-(FIND("Last Name: ",Updates!E213)+11)))))</f>
        <v>#VALUE!</v>
      </c>
      <c r="P213" t="e">
        <f>TRIM(CLEAN(MID(Updates!D213,FIND("Middle Initial: ",Updates!D213)+16,(FIND("Department: ",Updates!D213)-(FIND("Middle Initial: ",Updates!D213)+16)))))</f>
        <v>#VALUE!</v>
      </c>
      <c r="Q213" t="e">
        <f t="shared" si="50"/>
        <v>#VALUE!</v>
      </c>
      <c r="R213" t="e">
        <f t="shared" si="51"/>
        <v>#VALUE!</v>
      </c>
      <c r="S213" t="e">
        <f t="shared" si="52"/>
        <v>#VALUE!</v>
      </c>
      <c r="T213" s="14" t="e">
        <f t="shared" si="53"/>
        <v>#VALUE!</v>
      </c>
      <c r="U213" t="e">
        <f t="shared" si="54"/>
        <v>#VALUE!</v>
      </c>
      <c r="V213" t="e">
        <f t="shared" si="55"/>
        <v>#VALUE!</v>
      </c>
      <c r="W213" s="8" t="e">
        <f>TRIM(CLEAN(MID(Updates!D213,FIND("Branch: ",Updates!D213)+8,(FIND("Division",Updates!D213)-(FIND("Branch: ",Updates!D213)+8)))))</f>
        <v>#VALUE!</v>
      </c>
      <c r="X213" s="8" t="e">
        <f>TRIM(CLEAN(MID(Updates!D213,FIND("Pooled Position: ",Updates!D213)+17,(FIND("Are the",Updates!D213)-(FIND("Pooled Position: ",Updates!D213)+17)))))</f>
        <v>#VALUE!</v>
      </c>
      <c r="Y213" t="e">
        <f>TRIM(CLEAN(MID(Updates!D213,FIND("Employee Name: ",Updates!D213)+15,(FIND("Job Title",Updates!D213)-(FIND("Employee Name: ",Updates!D213)+15)))))</f>
        <v>#VALUE!</v>
      </c>
      <c r="Z213" s="9" t="e">
        <f t="shared" si="56"/>
        <v>#VALUE!</v>
      </c>
      <c r="AA213" t="e">
        <f t="shared" si="57"/>
        <v>#VALUE!</v>
      </c>
      <c r="AB213" t="e">
        <f t="shared" si="58"/>
        <v>#VALUE!</v>
      </c>
      <c r="AC213" t="e">
        <f t="shared" si="59"/>
        <v>#VALUE!</v>
      </c>
      <c r="AD213" t="e">
        <f>TRIM(CLEAN(MID(Updates!D213,FIND("Account to clone: ",Updates!D213)+18,(FIND("Position",Updates!D213)-(FIND("Account to clone: ",Updates!D213)+18)))))</f>
        <v>#VALUE!</v>
      </c>
      <c r="AE213" t="str">
        <f t="shared" si="60"/>
        <v/>
      </c>
      <c r="AF213" t="str">
        <f t="shared" si="61"/>
        <v>No</v>
      </c>
      <c r="AG213" t="e">
        <f>TRIM(CLEAN(MID(Updates!D213,FIND("Home Share (H:\ drive) required: ",Updates!D213)+33,(FIND("Group Share (S:\ drive) required: ",Updates!D213)-(FIND("Home Share (H:\ drive) required: ",Updates!D213)+33)))))</f>
        <v>#VALUE!</v>
      </c>
      <c r="AH213" t="str">
        <f t="shared" si="62"/>
        <v>No</v>
      </c>
      <c r="AI213" t="e">
        <f>TRIM(CLEAN(MID(Updates!D213,FIND("S Drive Path: ",Updates!D213)+14,(FIND("Position",Updates!D213)-(FIND("S Drive Path: ",Updates!D213)+14)))))</f>
        <v>#VALUE!</v>
      </c>
      <c r="AJ213" t="e">
        <f>("USR\"&amp;Updates!N213)</f>
        <v>#VALUE!</v>
      </c>
      <c r="AK213" t="e">
        <f>Updates!N213&amp;"$"</f>
        <v>#VALUE!</v>
      </c>
      <c r="AL213" s="11">
        <f t="shared" ca="1" si="63"/>
        <v>1</v>
      </c>
      <c r="AM213" s="6" t="str">
        <f ca="1">LOOKUP(AL213,AN2:AN21,AO2:AO21)</f>
        <v>DC1MDB01</v>
      </c>
    </row>
    <row r="214" spans="1:39" ht="12" customHeight="1">
      <c r="A214" s="13" t="e">
        <f>LOOKUP(99^99,--("0"&amp;MID(Updates!N214,MIN(SEARCH({0,1,2,3,4,5,6,7,8,9},Updates!N214&amp;"0123456789")),ROW($A$1:$A$10000))))</f>
        <v>#N/A</v>
      </c>
      <c r="B214" s="6" t="e">
        <f>TRIM(CLEAN(MID(Updates!D214,FIND("Network User Id: ",Updates!D214)+17,(FIND("E-MAIL ACCOUNTS",Updates!D214)-(FIND("Network User Id:",Updates!D214)+17)))))</f>
        <v>#VALUE!</v>
      </c>
      <c r="C214" s="6" t="e">
        <f>TRIM(CLEAN(MID(Updates!D214,FIND("Logon ID: ",Updates!D214)+10,(FIND("Password:",Updates!D214)-(FIND("Logon ID:",Updates!D214)+10)))))</f>
        <v>#VALUE!</v>
      </c>
      <c r="D214" t="e">
        <f>TRIM(CLEAN(MID(Updates!D214,FIND("Primary Address: ",Updates!D214)+17,(FIND("Secondary Address:",Updates!D214)-(FIND("Primary Address: ",Updates!D214)+17)))))</f>
        <v>#VALUE!</v>
      </c>
      <c r="E214" t="e">
        <f>TRIM(CLEAN(MID(Updates!D214,FIND("Secondary Address: ",Updates!D214)+19,(FIND("** PLEASE DO NOT REPLY TO THIS E-MAIL. ",Updates!D214)-(FIND("Secondary Address: ",Updates!D214)+19)))))</f>
        <v>#VALUE!</v>
      </c>
      <c r="F214" t="b">
        <f>IF(COUNT(SEARCH({"transpo.ottawa.on.ca","biblioottawalibrary.ca"},E214)),"@ottawa.ca")</f>
        <v>0</v>
      </c>
      <c r="G214" s="9" t="e">
        <f t="shared" si="48"/>
        <v>#VALUE!</v>
      </c>
      <c r="H214" t="e">
        <f>TRIM(CLEAN(MID(Updates!D214,FIND("E-mail Address: ",Updates!D214)+16,(FIND("The employee",Updates!D214)-(FIND("E-mail Address: ",Updates!D214)+16)))))</f>
        <v>#VALUE!</v>
      </c>
      <c r="I214" t="e">
        <f>TRIM(CLEAN(MID(Updates!D214,FIND("Account Password: ",Updates!D214)+18,(FIND("NETWORK ACCOUNTS",Updates!D214)-(FIND("Account Password:",Updates!D214)+18)))))</f>
        <v>#VALUE!</v>
      </c>
      <c r="J214" t="e">
        <f>TRIM(CLEAN(MID(Updates!D214,FIND("Password: ",Updates!D214)+10,(FIND("E-mail",Updates!D214)-(FIND("Password:",Updates!D214)+12)))))</f>
        <v>#VALUE!</v>
      </c>
      <c r="K214" t="e">
        <f>TRIM(CLEAN(MID(Updates!D214,FIND("Account to clone: ",Updates!D214)+18,(FIND("Position",Updates!D214)-(FIND("Account to clone: ",Updates!D214)+18)))))</f>
        <v>#VALUE!</v>
      </c>
      <c r="L214" t="e">
        <f>TRIM(CLEAN(MID(Updates!D214,FIND("Clone permissions of another account: ",Updates!D214)+38,(FIND("Email required:",Updates!D214)-(FIND("Clone permissions of another account: ",Updates!D214)+38)))))</f>
        <v>#VALUE!</v>
      </c>
      <c r="M214" t="e">
        <f t="shared" si="49"/>
        <v>#VALUE!</v>
      </c>
      <c r="N214" t="e">
        <f>TRIM(CLEAN(MID(Updates!D214,FIND("First Name: ",Updates!D214)+12,(FIND("Middle Name: ",Updates!D214)-(FIND("First Name: ",Updates!D214)+12)))))</f>
        <v>#VALUE!</v>
      </c>
      <c r="O214" t="e">
        <f>TRIM(CLEAN(MID(Updates!E214,FIND("Last Name: ",Updates!E214)+11,(FIND("Middle Initial:",Updates!E214)-(FIND("Last Name: ",Updates!E214)+11)))))</f>
        <v>#VALUE!</v>
      </c>
      <c r="P214" t="e">
        <f>TRIM(CLEAN(MID(Updates!D214,FIND("Middle Initial: ",Updates!D214)+16,(FIND("Department: ",Updates!D214)-(FIND("Middle Initial: ",Updates!D214)+16)))))</f>
        <v>#VALUE!</v>
      </c>
      <c r="Q214" t="e">
        <f t="shared" si="50"/>
        <v>#VALUE!</v>
      </c>
      <c r="R214" t="e">
        <f t="shared" si="51"/>
        <v>#VALUE!</v>
      </c>
      <c r="S214" t="e">
        <f t="shared" si="52"/>
        <v>#VALUE!</v>
      </c>
      <c r="T214" s="14" t="e">
        <f t="shared" si="53"/>
        <v>#VALUE!</v>
      </c>
      <c r="U214" t="e">
        <f t="shared" si="54"/>
        <v>#VALUE!</v>
      </c>
      <c r="V214" t="e">
        <f t="shared" si="55"/>
        <v>#VALUE!</v>
      </c>
      <c r="W214" s="8" t="e">
        <f>TRIM(CLEAN(MID(Updates!D214,FIND("Branch: ",Updates!D214)+8,(FIND("Division",Updates!D214)-(FIND("Branch: ",Updates!D214)+8)))))</f>
        <v>#VALUE!</v>
      </c>
      <c r="X214" s="8" t="e">
        <f>TRIM(CLEAN(MID(Updates!D214,FIND("Pooled Position: ",Updates!D214)+17,(FIND("Are the",Updates!D214)-(FIND("Pooled Position: ",Updates!D214)+17)))))</f>
        <v>#VALUE!</v>
      </c>
      <c r="Y214" t="e">
        <f>TRIM(CLEAN(MID(Updates!D214,FIND("Employee Name: ",Updates!D214)+15,(FIND("Job Title",Updates!D214)-(FIND("Employee Name: ",Updates!D214)+15)))))</f>
        <v>#VALUE!</v>
      </c>
      <c r="Z214" s="9" t="e">
        <f t="shared" si="56"/>
        <v>#VALUE!</v>
      </c>
      <c r="AA214" t="e">
        <f t="shared" si="57"/>
        <v>#VALUE!</v>
      </c>
      <c r="AB214" t="e">
        <f t="shared" si="58"/>
        <v>#VALUE!</v>
      </c>
      <c r="AC214" t="e">
        <f t="shared" si="59"/>
        <v>#VALUE!</v>
      </c>
      <c r="AD214" t="e">
        <f>TRIM(CLEAN(MID(Updates!D214,FIND("Account to clone: ",Updates!D214)+18,(FIND("Position",Updates!D214)-(FIND("Account to clone: ",Updates!D214)+18)))))</f>
        <v>#VALUE!</v>
      </c>
      <c r="AE214" t="str">
        <f t="shared" si="60"/>
        <v/>
      </c>
      <c r="AF214" t="str">
        <f t="shared" si="61"/>
        <v>No</v>
      </c>
      <c r="AG214" t="e">
        <f>TRIM(CLEAN(MID(Updates!D214,FIND("Home Share (H:\ drive) required: ",Updates!D214)+33,(FIND("Group Share (S:\ drive) required: ",Updates!D214)-(FIND("Home Share (H:\ drive) required: ",Updates!D214)+33)))))</f>
        <v>#VALUE!</v>
      </c>
      <c r="AH214" t="str">
        <f t="shared" si="62"/>
        <v>No</v>
      </c>
      <c r="AI214" t="e">
        <f>TRIM(CLEAN(MID(Updates!D214,FIND("S Drive Path: ",Updates!D214)+14,(FIND("Position",Updates!D214)-(FIND("S Drive Path: ",Updates!D214)+14)))))</f>
        <v>#VALUE!</v>
      </c>
      <c r="AJ214" t="e">
        <f>("USR\"&amp;Updates!N214)</f>
        <v>#VALUE!</v>
      </c>
      <c r="AK214" t="e">
        <f>Updates!N214&amp;"$"</f>
        <v>#VALUE!</v>
      </c>
      <c r="AL214" s="11">
        <f t="shared" ca="1" si="63"/>
        <v>17</v>
      </c>
      <c r="AM214" s="6" t="str">
        <f ca="1">LOOKUP(AL214,AN2:AN21,AO2:AO21)</f>
        <v>DC4MDB07</v>
      </c>
    </row>
    <row r="215" spans="1:39" ht="12" customHeight="1">
      <c r="A215" s="13" t="e">
        <f>LOOKUP(99^99,--("0"&amp;MID(Updates!N215,MIN(SEARCH({0,1,2,3,4,5,6,7,8,9},Updates!N215&amp;"0123456789")),ROW($A$1:$A$10000))))</f>
        <v>#N/A</v>
      </c>
      <c r="B215" s="6" t="e">
        <f>TRIM(CLEAN(MID(Updates!D215,FIND("Network User Id: ",Updates!D215)+17,(FIND("E-MAIL ACCOUNTS",Updates!D215)-(FIND("Network User Id:",Updates!D215)+17)))))</f>
        <v>#VALUE!</v>
      </c>
      <c r="C215" s="6" t="e">
        <f>TRIM(CLEAN(MID(Updates!D215,FIND("Logon ID: ",Updates!D215)+10,(FIND("Password:",Updates!D215)-(FIND("Logon ID:",Updates!D215)+10)))))</f>
        <v>#VALUE!</v>
      </c>
      <c r="D215" t="e">
        <f>TRIM(CLEAN(MID(Updates!D215,FIND("Primary Address: ",Updates!D215)+17,(FIND("Secondary Address:",Updates!D215)-(FIND("Primary Address: ",Updates!D215)+17)))))</f>
        <v>#VALUE!</v>
      </c>
      <c r="E215" t="e">
        <f>TRIM(CLEAN(MID(Updates!D215,FIND("Secondary Address: ",Updates!D215)+19,(FIND("** PLEASE DO NOT REPLY TO THIS E-MAIL. ",Updates!D215)-(FIND("Secondary Address: ",Updates!D215)+19)))))</f>
        <v>#VALUE!</v>
      </c>
      <c r="F215" t="b">
        <f>IF(COUNT(SEARCH({"transpo.ottawa.on.ca","biblioottawalibrary.ca"},E215)),"@ottawa.ca")</f>
        <v>0</v>
      </c>
      <c r="G215" s="9" t="e">
        <f t="shared" si="48"/>
        <v>#VALUE!</v>
      </c>
      <c r="H215" t="e">
        <f>TRIM(CLEAN(MID(Updates!D215,FIND("E-mail Address: ",Updates!D215)+16,(FIND("The employee",Updates!D215)-(FIND("E-mail Address: ",Updates!D215)+16)))))</f>
        <v>#VALUE!</v>
      </c>
      <c r="I215" t="e">
        <f>TRIM(CLEAN(MID(Updates!D215,FIND("Account Password: ",Updates!D215)+18,(FIND("NETWORK ACCOUNTS",Updates!D215)-(FIND("Account Password:",Updates!D215)+18)))))</f>
        <v>#VALUE!</v>
      </c>
      <c r="J215" t="e">
        <f>TRIM(CLEAN(MID(Updates!D215,FIND("Password: ",Updates!D215)+10,(FIND("E-mail",Updates!D215)-(FIND("Password:",Updates!D215)+12)))))</f>
        <v>#VALUE!</v>
      </c>
      <c r="K215" t="e">
        <f>TRIM(CLEAN(MID(Updates!D215,FIND("Account to clone: ",Updates!D215)+18,(FIND("Position",Updates!D215)-(FIND("Account to clone: ",Updates!D215)+18)))))</f>
        <v>#VALUE!</v>
      </c>
      <c r="L215" t="e">
        <f>TRIM(CLEAN(MID(Updates!D215,FIND("Clone permissions of another account: ",Updates!D215)+38,(FIND("Email required:",Updates!D215)-(FIND("Clone permissions of another account: ",Updates!D215)+38)))))</f>
        <v>#VALUE!</v>
      </c>
      <c r="M215" t="e">
        <f t="shared" si="49"/>
        <v>#VALUE!</v>
      </c>
      <c r="N215" t="e">
        <f>TRIM(CLEAN(MID(Updates!D215,FIND("First Name: ",Updates!D215)+12,(FIND("Middle Name: ",Updates!D215)-(FIND("First Name: ",Updates!D215)+12)))))</f>
        <v>#VALUE!</v>
      </c>
      <c r="O215" t="e">
        <f>TRIM(CLEAN(MID(Updates!E215,FIND("Last Name: ",Updates!E215)+11,(FIND("Middle Initial:",Updates!E215)-(FIND("Last Name: ",Updates!E215)+11)))))</f>
        <v>#VALUE!</v>
      </c>
      <c r="P215" t="e">
        <f>TRIM(CLEAN(MID(Updates!D215,FIND("Middle Initial: ",Updates!D215)+16,(FIND("Department: ",Updates!D215)-(FIND("Middle Initial: ",Updates!D215)+16)))))</f>
        <v>#VALUE!</v>
      </c>
      <c r="Q215" t="e">
        <f t="shared" si="50"/>
        <v>#VALUE!</v>
      </c>
      <c r="R215" t="e">
        <f t="shared" si="51"/>
        <v>#VALUE!</v>
      </c>
      <c r="S215" t="e">
        <f t="shared" si="52"/>
        <v>#VALUE!</v>
      </c>
      <c r="T215" s="14" t="e">
        <f t="shared" si="53"/>
        <v>#VALUE!</v>
      </c>
      <c r="U215" t="e">
        <f t="shared" si="54"/>
        <v>#VALUE!</v>
      </c>
      <c r="V215" t="e">
        <f t="shared" si="55"/>
        <v>#VALUE!</v>
      </c>
      <c r="W215" s="8" t="e">
        <f>TRIM(CLEAN(MID(Updates!D215,FIND("Branch: ",Updates!D215)+8,(FIND("Division",Updates!D215)-(FIND("Branch: ",Updates!D215)+8)))))</f>
        <v>#VALUE!</v>
      </c>
      <c r="X215" s="8" t="e">
        <f>TRIM(CLEAN(MID(Updates!D215,FIND("Pooled Position: ",Updates!D215)+17,(FIND("Are the",Updates!D215)-(FIND("Pooled Position: ",Updates!D215)+17)))))</f>
        <v>#VALUE!</v>
      </c>
      <c r="Y215" t="e">
        <f>TRIM(CLEAN(MID(Updates!D215,FIND("Employee Name: ",Updates!D215)+15,(FIND("Job Title",Updates!D215)-(FIND("Employee Name: ",Updates!D215)+15)))))</f>
        <v>#VALUE!</v>
      </c>
      <c r="Z215" s="9" t="e">
        <f t="shared" si="56"/>
        <v>#VALUE!</v>
      </c>
      <c r="AA215" t="e">
        <f t="shared" si="57"/>
        <v>#VALUE!</v>
      </c>
      <c r="AB215" t="e">
        <f t="shared" si="58"/>
        <v>#VALUE!</v>
      </c>
      <c r="AC215" t="e">
        <f t="shared" si="59"/>
        <v>#VALUE!</v>
      </c>
      <c r="AD215" t="e">
        <f>TRIM(CLEAN(MID(Updates!D215,FIND("Account to clone: ",Updates!D215)+18,(FIND("Position",Updates!D215)-(FIND("Account to clone: ",Updates!D215)+18)))))</f>
        <v>#VALUE!</v>
      </c>
      <c r="AE215" t="str">
        <f t="shared" si="60"/>
        <v/>
      </c>
      <c r="AF215" t="str">
        <f t="shared" si="61"/>
        <v>No</v>
      </c>
      <c r="AG215" t="e">
        <f>TRIM(CLEAN(MID(Updates!D215,FIND("Home Share (H:\ drive) required: ",Updates!D215)+33,(FIND("Group Share (S:\ drive) required: ",Updates!D215)-(FIND("Home Share (H:\ drive) required: ",Updates!D215)+33)))))</f>
        <v>#VALUE!</v>
      </c>
      <c r="AH215" t="str">
        <f t="shared" si="62"/>
        <v>No</v>
      </c>
      <c r="AI215" t="e">
        <f>TRIM(CLEAN(MID(Updates!D215,FIND("S Drive Path: ",Updates!D215)+14,(FIND("Position",Updates!D215)-(FIND("S Drive Path: ",Updates!D215)+14)))))</f>
        <v>#VALUE!</v>
      </c>
      <c r="AJ215" t="e">
        <f>("USR\"&amp;Updates!N215)</f>
        <v>#VALUE!</v>
      </c>
      <c r="AK215" t="e">
        <f>Updates!N215&amp;"$"</f>
        <v>#VALUE!</v>
      </c>
      <c r="AL215" s="11">
        <f t="shared" ca="1" si="63"/>
        <v>5</v>
      </c>
      <c r="AM215" s="6" t="str">
        <f ca="1">LOOKUP(AL215,AN2:AN21,AO2:AO21)</f>
        <v>DC1MDB05</v>
      </c>
    </row>
    <row r="216" spans="1:39" ht="12" customHeight="1">
      <c r="A216" s="13" t="e">
        <f>LOOKUP(99^99,--("0"&amp;MID(Updates!N216,MIN(SEARCH({0,1,2,3,4,5,6,7,8,9},Updates!N216&amp;"0123456789")),ROW($A$1:$A$10000))))</f>
        <v>#N/A</v>
      </c>
      <c r="B216" s="6" t="e">
        <f>TRIM(CLEAN(MID(Updates!D216,FIND("Network User Id: ",Updates!D216)+17,(FIND("E-MAIL ACCOUNTS",Updates!D216)-(FIND("Network User Id:",Updates!D216)+17)))))</f>
        <v>#VALUE!</v>
      </c>
      <c r="C216" s="6" t="e">
        <f>TRIM(CLEAN(MID(Updates!D216,FIND("Logon ID: ",Updates!D216)+10,(FIND("Password:",Updates!D216)-(FIND("Logon ID:",Updates!D216)+10)))))</f>
        <v>#VALUE!</v>
      </c>
      <c r="D216" t="e">
        <f>TRIM(CLEAN(MID(Updates!D216,FIND("Primary Address: ",Updates!D216)+17,(FIND("Secondary Address:",Updates!D216)-(FIND("Primary Address: ",Updates!D216)+17)))))</f>
        <v>#VALUE!</v>
      </c>
      <c r="E216" t="e">
        <f>TRIM(CLEAN(MID(Updates!D216,FIND("Secondary Address: ",Updates!D216)+19,(FIND("** PLEASE DO NOT REPLY TO THIS E-MAIL. ",Updates!D216)-(FIND("Secondary Address: ",Updates!D216)+19)))))</f>
        <v>#VALUE!</v>
      </c>
      <c r="F216" t="b">
        <f>IF(COUNT(SEARCH({"transpo.ottawa.on.ca","biblioottawalibrary.ca"},E216)),"@ottawa.ca")</f>
        <v>0</v>
      </c>
      <c r="G216" s="9" t="e">
        <f t="shared" si="48"/>
        <v>#VALUE!</v>
      </c>
      <c r="H216" t="e">
        <f>TRIM(CLEAN(MID(Updates!D216,FIND("E-mail Address: ",Updates!D216)+16,(FIND("The employee",Updates!D216)-(FIND("E-mail Address: ",Updates!D216)+16)))))</f>
        <v>#VALUE!</v>
      </c>
      <c r="I216" t="e">
        <f>TRIM(CLEAN(MID(Updates!D216,FIND("Account Password: ",Updates!D216)+18,(FIND("NETWORK ACCOUNTS",Updates!D216)-(FIND("Account Password:",Updates!D216)+18)))))</f>
        <v>#VALUE!</v>
      </c>
      <c r="J216" t="e">
        <f>TRIM(CLEAN(MID(Updates!D216,FIND("Password: ",Updates!D216)+10,(FIND("E-mail",Updates!D216)-(FIND("Password:",Updates!D216)+12)))))</f>
        <v>#VALUE!</v>
      </c>
      <c r="K216" t="e">
        <f>TRIM(CLEAN(MID(Updates!D216,FIND("Account to clone: ",Updates!D216)+18,(FIND("Position",Updates!D216)-(FIND("Account to clone: ",Updates!D216)+18)))))</f>
        <v>#VALUE!</v>
      </c>
      <c r="L216" t="e">
        <f>TRIM(CLEAN(MID(Updates!D216,FIND("Clone permissions of another account: ",Updates!D216)+38,(FIND("Email required:",Updates!D216)-(FIND("Clone permissions of another account: ",Updates!D216)+38)))))</f>
        <v>#VALUE!</v>
      </c>
      <c r="M216" t="e">
        <f t="shared" si="49"/>
        <v>#VALUE!</v>
      </c>
      <c r="N216" t="e">
        <f>TRIM(CLEAN(MID(Updates!D216,FIND("First Name: ",Updates!D216)+12,(FIND("Middle Name: ",Updates!D216)-(FIND("First Name: ",Updates!D216)+12)))))</f>
        <v>#VALUE!</v>
      </c>
      <c r="O216" t="e">
        <f>TRIM(CLEAN(MID(Updates!E216,FIND("Last Name: ",Updates!E216)+11,(FIND("Middle Initial:",Updates!E216)-(FIND("Last Name: ",Updates!E216)+11)))))</f>
        <v>#VALUE!</v>
      </c>
      <c r="P216" t="e">
        <f>TRIM(CLEAN(MID(Updates!D216,FIND("Middle Initial: ",Updates!D216)+16,(FIND("Department: ",Updates!D216)-(FIND("Middle Initial: ",Updates!D216)+16)))))</f>
        <v>#VALUE!</v>
      </c>
      <c r="Q216" t="e">
        <f t="shared" si="50"/>
        <v>#VALUE!</v>
      </c>
      <c r="R216" t="e">
        <f t="shared" si="51"/>
        <v>#VALUE!</v>
      </c>
      <c r="S216" t="e">
        <f t="shared" si="52"/>
        <v>#VALUE!</v>
      </c>
      <c r="T216" s="14" t="e">
        <f t="shared" si="53"/>
        <v>#VALUE!</v>
      </c>
      <c r="U216" t="e">
        <f t="shared" si="54"/>
        <v>#VALUE!</v>
      </c>
      <c r="V216" t="e">
        <f t="shared" si="55"/>
        <v>#VALUE!</v>
      </c>
      <c r="W216" s="8" t="e">
        <f>TRIM(CLEAN(MID(Updates!D216,FIND("Branch: ",Updates!D216)+8,(FIND("Division",Updates!D216)-(FIND("Branch: ",Updates!D216)+8)))))</f>
        <v>#VALUE!</v>
      </c>
      <c r="X216" s="8" t="e">
        <f>TRIM(CLEAN(MID(Updates!D216,FIND("Pooled Position: ",Updates!D216)+17,(FIND("Are the",Updates!D216)-(FIND("Pooled Position: ",Updates!D216)+17)))))</f>
        <v>#VALUE!</v>
      </c>
      <c r="Y216" t="e">
        <f>TRIM(CLEAN(MID(Updates!D216,FIND("Employee Name: ",Updates!D216)+15,(FIND("Job Title",Updates!D216)-(FIND("Employee Name: ",Updates!D216)+15)))))</f>
        <v>#VALUE!</v>
      </c>
      <c r="Z216" s="9" t="e">
        <f t="shared" si="56"/>
        <v>#VALUE!</v>
      </c>
      <c r="AA216" t="e">
        <f t="shared" si="57"/>
        <v>#VALUE!</v>
      </c>
      <c r="AB216" t="e">
        <f t="shared" si="58"/>
        <v>#VALUE!</v>
      </c>
      <c r="AC216" t="e">
        <f t="shared" si="59"/>
        <v>#VALUE!</v>
      </c>
      <c r="AD216" t="e">
        <f>TRIM(CLEAN(MID(Updates!D216,FIND("Account to clone: ",Updates!D216)+18,(FIND("Position",Updates!D216)-(FIND("Account to clone: ",Updates!D216)+18)))))</f>
        <v>#VALUE!</v>
      </c>
      <c r="AE216" t="str">
        <f t="shared" si="60"/>
        <v/>
      </c>
      <c r="AF216" t="str">
        <f t="shared" si="61"/>
        <v>No</v>
      </c>
      <c r="AG216" t="e">
        <f>TRIM(CLEAN(MID(Updates!D216,FIND("Home Share (H:\ drive) required: ",Updates!D216)+33,(FIND("Group Share (S:\ drive) required: ",Updates!D216)-(FIND("Home Share (H:\ drive) required: ",Updates!D216)+33)))))</f>
        <v>#VALUE!</v>
      </c>
      <c r="AH216" t="str">
        <f t="shared" si="62"/>
        <v>No</v>
      </c>
      <c r="AI216" t="e">
        <f>TRIM(CLEAN(MID(Updates!D216,FIND("S Drive Path: ",Updates!D216)+14,(FIND("Position",Updates!D216)-(FIND("S Drive Path: ",Updates!D216)+14)))))</f>
        <v>#VALUE!</v>
      </c>
      <c r="AJ216" t="e">
        <f>("USR\"&amp;Updates!N216)</f>
        <v>#VALUE!</v>
      </c>
      <c r="AK216" t="e">
        <f>Updates!N216&amp;"$"</f>
        <v>#VALUE!</v>
      </c>
      <c r="AL216" s="11">
        <f t="shared" ca="1" si="63"/>
        <v>14</v>
      </c>
      <c r="AM216" s="6" t="str">
        <f ca="1">LOOKUP(AL216,AN2:AN21,AO2:AO21)</f>
        <v>DC4MDB04</v>
      </c>
    </row>
    <row r="217" spans="1:39" ht="12" customHeight="1">
      <c r="A217" s="13" t="e">
        <f>LOOKUP(99^99,--("0"&amp;MID(Updates!N217,MIN(SEARCH({0,1,2,3,4,5,6,7,8,9},Updates!N217&amp;"0123456789")),ROW($A$1:$A$10000))))</f>
        <v>#N/A</v>
      </c>
      <c r="B217" s="6" t="e">
        <f>TRIM(CLEAN(MID(Updates!D217,FIND("Network User Id: ",Updates!D217)+17,(FIND("E-MAIL ACCOUNTS",Updates!D217)-(FIND("Network User Id:",Updates!D217)+17)))))</f>
        <v>#VALUE!</v>
      </c>
      <c r="C217" s="6" t="e">
        <f>TRIM(CLEAN(MID(Updates!D217,FIND("Logon ID: ",Updates!D217)+10,(FIND("Password:",Updates!D217)-(FIND("Logon ID:",Updates!D217)+10)))))</f>
        <v>#VALUE!</v>
      </c>
      <c r="D217" t="e">
        <f>TRIM(CLEAN(MID(Updates!D217,FIND("Primary Address: ",Updates!D217)+17,(FIND("Secondary Address:",Updates!D217)-(FIND("Primary Address: ",Updates!D217)+17)))))</f>
        <v>#VALUE!</v>
      </c>
      <c r="E217" t="e">
        <f>TRIM(CLEAN(MID(Updates!D217,FIND("Secondary Address: ",Updates!D217)+19,(FIND("** PLEASE DO NOT REPLY TO THIS E-MAIL. ",Updates!D217)-(FIND("Secondary Address: ",Updates!D217)+19)))))</f>
        <v>#VALUE!</v>
      </c>
      <c r="F217" t="b">
        <f>IF(COUNT(SEARCH({"transpo.ottawa.on.ca","biblioottawalibrary.ca"},E217)),"@ottawa.ca")</f>
        <v>0</v>
      </c>
      <c r="G217" s="9" t="e">
        <f t="shared" si="48"/>
        <v>#VALUE!</v>
      </c>
      <c r="H217" t="e">
        <f>TRIM(CLEAN(MID(Updates!D217,FIND("E-mail Address: ",Updates!D217)+16,(FIND("The employee",Updates!D217)-(FIND("E-mail Address: ",Updates!D217)+16)))))</f>
        <v>#VALUE!</v>
      </c>
      <c r="I217" t="e">
        <f>TRIM(CLEAN(MID(Updates!D217,FIND("Account Password: ",Updates!D217)+18,(FIND("NETWORK ACCOUNTS",Updates!D217)-(FIND("Account Password:",Updates!D217)+18)))))</f>
        <v>#VALUE!</v>
      </c>
      <c r="J217" t="e">
        <f>TRIM(CLEAN(MID(Updates!D217,FIND("Password: ",Updates!D217)+10,(FIND("E-mail",Updates!D217)-(FIND("Password:",Updates!D217)+12)))))</f>
        <v>#VALUE!</v>
      </c>
      <c r="K217" t="e">
        <f>TRIM(CLEAN(MID(Updates!D217,FIND("Account to clone: ",Updates!D217)+18,(FIND("Position",Updates!D217)-(FIND("Account to clone: ",Updates!D217)+18)))))</f>
        <v>#VALUE!</v>
      </c>
      <c r="L217" t="e">
        <f>TRIM(CLEAN(MID(Updates!D217,FIND("Clone permissions of another account: ",Updates!D217)+38,(FIND("Email required:",Updates!D217)-(FIND("Clone permissions of another account: ",Updates!D217)+38)))))</f>
        <v>#VALUE!</v>
      </c>
      <c r="M217" t="e">
        <f t="shared" si="49"/>
        <v>#VALUE!</v>
      </c>
      <c r="N217" t="e">
        <f>TRIM(CLEAN(MID(Updates!D217,FIND("First Name: ",Updates!D217)+12,(FIND("Middle Name: ",Updates!D217)-(FIND("First Name: ",Updates!D217)+12)))))</f>
        <v>#VALUE!</v>
      </c>
      <c r="O217" t="e">
        <f>TRIM(CLEAN(MID(Updates!E217,FIND("Last Name: ",Updates!E217)+11,(FIND("Middle Initial:",Updates!E217)-(FIND("Last Name: ",Updates!E217)+11)))))</f>
        <v>#VALUE!</v>
      </c>
      <c r="P217" t="e">
        <f>TRIM(CLEAN(MID(Updates!D217,FIND("Middle Initial: ",Updates!D217)+16,(FIND("Department: ",Updates!D217)-(FIND("Middle Initial: ",Updates!D217)+16)))))</f>
        <v>#VALUE!</v>
      </c>
      <c r="Q217" t="e">
        <f t="shared" si="50"/>
        <v>#VALUE!</v>
      </c>
      <c r="R217" t="e">
        <f t="shared" si="51"/>
        <v>#VALUE!</v>
      </c>
      <c r="S217" t="e">
        <f t="shared" si="52"/>
        <v>#VALUE!</v>
      </c>
      <c r="T217" s="14" t="e">
        <f t="shared" si="53"/>
        <v>#VALUE!</v>
      </c>
      <c r="U217" t="e">
        <f t="shared" si="54"/>
        <v>#VALUE!</v>
      </c>
      <c r="V217" t="e">
        <f t="shared" si="55"/>
        <v>#VALUE!</v>
      </c>
      <c r="W217" s="8" t="e">
        <f>TRIM(CLEAN(MID(Updates!D217,FIND("Branch: ",Updates!D217)+8,(FIND("Division",Updates!D217)-(FIND("Branch: ",Updates!D217)+8)))))</f>
        <v>#VALUE!</v>
      </c>
      <c r="X217" s="8" t="e">
        <f>TRIM(CLEAN(MID(Updates!D217,FIND("Pooled Position: ",Updates!D217)+17,(FIND("Are the",Updates!D217)-(FIND("Pooled Position: ",Updates!D217)+17)))))</f>
        <v>#VALUE!</v>
      </c>
      <c r="Y217" t="e">
        <f>TRIM(CLEAN(MID(Updates!D217,FIND("Employee Name: ",Updates!D217)+15,(FIND("Job Title",Updates!D217)-(FIND("Employee Name: ",Updates!D217)+15)))))</f>
        <v>#VALUE!</v>
      </c>
      <c r="Z217" s="9" t="e">
        <f t="shared" si="56"/>
        <v>#VALUE!</v>
      </c>
      <c r="AA217" t="e">
        <f t="shared" si="57"/>
        <v>#VALUE!</v>
      </c>
      <c r="AB217" t="e">
        <f t="shared" si="58"/>
        <v>#VALUE!</v>
      </c>
      <c r="AC217" t="e">
        <f t="shared" si="59"/>
        <v>#VALUE!</v>
      </c>
      <c r="AD217" t="e">
        <f>TRIM(CLEAN(MID(Updates!D217,FIND("Account to clone: ",Updates!D217)+18,(FIND("Position",Updates!D217)-(FIND("Account to clone: ",Updates!D217)+18)))))</f>
        <v>#VALUE!</v>
      </c>
      <c r="AE217" t="str">
        <f t="shared" si="60"/>
        <v/>
      </c>
      <c r="AF217" t="str">
        <f t="shared" si="61"/>
        <v>No</v>
      </c>
      <c r="AG217" t="e">
        <f>TRIM(CLEAN(MID(Updates!D217,FIND("Home Share (H:\ drive) required: ",Updates!D217)+33,(FIND("Group Share (S:\ drive) required: ",Updates!D217)-(FIND("Home Share (H:\ drive) required: ",Updates!D217)+33)))))</f>
        <v>#VALUE!</v>
      </c>
      <c r="AH217" t="str">
        <f t="shared" si="62"/>
        <v>No</v>
      </c>
      <c r="AI217" t="e">
        <f>TRIM(CLEAN(MID(Updates!D217,FIND("S Drive Path: ",Updates!D217)+14,(FIND("Position",Updates!D217)-(FIND("S Drive Path: ",Updates!D217)+14)))))</f>
        <v>#VALUE!</v>
      </c>
      <c r="AJ217" t="e">
        <f>("USR\"&amp;Updates!N217)</f>
        <v>#VALUE!</v>
      </c>
      <c r="AK217" t="e">
        <f>Updates!N217&amp;"$"</f>
        <v>#VALUE!</v>
      </c>
      <c r="AL217" s="11">
        <f t="shared" ca="1" si="63"/>
        <v>6</v>
      </c>
      <c r="AM217" s="6" t="str">
        <f ca="1">LOOKUP(AL217,AN2:AN21,AO2:AO21)</f>
        <v>DC1MDB06</v>
      </c>
    </row>
    <row r="218" spans="1:39" ht="12" customHeight="1">
      <c r="A218" s="13" t="e">
        <f>LOOKUP(99^99,--("0"&amp;MID(Updates!N218,MIN(SEARCH({0,1,2,3,4,5,6,7,8,9},Updates!N218&amp;"0123456789")),ROW($A$1:$A$10000))))</f>
        <v>#N/A</v>
      </c>
      <c r="B218" s="6" t="e">
        <f>TRIM(CLEAN(MID(Updates!D218,FIND("Network User Id: ",Updates!D218)+17,(FIND("E-MAIL ACCOUNTS",Updates!D218)-(FIND("Network User Id:",Updates!D218)+17)))))</f>
        <v>#VALUE!</v>
      </c>
      <c r="C218" s="6" t="e">
        <f>TRIM(CLEAN(MID(Updates!D218,FIND("Logon ID: ",Updates!D218)+10,(FIND("Password:",Updates!D218)-(FIND("Logon ID:",Updates!D218)+10)))))</f>
        <v>#VALUE!</v>
      </c>
      <c r="D218" t="e">
        <f>TRIM(CLEAN(MID(Updates!D218,FIND("Primary Address: ",Updates!D218)+17,(FIND("Secondary Address:",Updates!D218)-(FIND("Primary Address: ",Updates!D218)+17)))))</f>
        <v>#VALUE!</v>
      </c>
      <c r="E218" t="e">
        <f>TRIM(CLEAN(MID(Updates!D218,FIND("Secondary Address: ",Updates!D218)+19,(FIND("** PLEASE DO NOT REPLY TO THIS E-MAIL. ",Updates!D218)-(FIND("Secondary Address: ",Updates!D218)+19)))))</f>
        <v>#VALUE!</v>
      </c>
      <c r="F218" t="b">
        <f>IF(COUNT(SEARCH({"transpo.ottawa.on.ca","biblioottawalibrary.ca"},E218)),"@ottawa.ca")</f>
        <v>0</v>
      </c>
      <c r="G218" s="9" t="e">
        <f t="shared" si="48"/>
        <v>#VALUE!</v>
      </c>
      <c r="H218" t="e">
        <f>TRIM(CLEAN(MID(Updates!D218,FIND("E-mail Address: ",Updates!D218)+16,(FIND("The employee",Updates!D218)-(FIND("E-mail Address: ",Updates!D218)+16)))))</f>
        <v>#VALUE!</v>
      </c>
      <c r="I218" t="e">
        <f>TRIM(CLEAN(MID(Updates!D218,FIND("Account Password: ",Updates!D218)+18,(FIND("NETWORK ACCOUNTS",Updates!D218)-(FIND("Account Password:",Updates!D218)+18)))))</f>
        <v>#VALUE!</v>
      </c>
      <c r="J218" t="e">
        <f>TRIM(CLEAN(MID(Updates!D218,FIND("Password: ",Updates!D218)+10,(FIND("E-mail",Updates!D218)-(FIND("Password:",Updates!D218)+12)))))</f>
        <v>#VALUE!</v>
      </c>
      <c r="K218" t="e">
        <f>TRIM(CLEAN(MID(Updates!D218,FIND("Account to clone: ",Updates!D218)+18,(FIND("Position",Updates!D218)-(FIND("Account to clone: ",Updates!D218)+18)))))</f>
        <v>#VALUE!</v>
      </c>
      <c r="L218" t="e">
        <f>TRIM(CLEAN(MID(Updates!D218,FIND("Clone permissions of another account: ",Updates!D218)+38,(FIND("Email required:",Updates!D218)-(FIND("Clone permissions of another account: ",Updates!D218)+38)))))</f>
        <v>#VALUE!</v>
      </c>
      <c r="M218" t="e">
        <f t="shared" si="49"/>
        <v>#VALUE!</v>
      </c>
      <c r="N218" t="e">
        <f>TRIM(CLEAN(MID(Updates!D218,FIND("First Name: ",Updates!D218)+12,(FIND("Middle Name: ",Updates!D218)-(FIND("First Name: ",Updates!D218)+12)))))</f>
        <v>#VALUE!</v>
      </c>
      <c r="O218" t="e">
        <f>TRIM(CLEAN(MID(Updates!E218,FIND("Last Name: ",Updates!E218)+11,(FIND("Middle Initial:",Updates!E218)-(FIND("Last Name: ",Updates!E218)+11)))))</f>
        <v>#VALUE!</v>
      </c>
      <c r="P218" t="e">
        <f>TRIM(CLEAN(MID(Updates!D218,FIND("Middle Initial: ",Updates!D218)+16,(FIND("Department: ",Updates!D218)-(FIND("Middle Initial: ",Updates!D218)+16)))))</f>
        <v>#VALUE!</v>
      </c>
      <c r="Q218" t="e">
        <f t="shared" si="50"/>
        <v>#VALUE!</v>
      </c>
      <c r="R218" t="e">
        <f t="shared" si="51"/>
        <v>#VALUE!</v>
      </c>
      <c r="S218" t="e">
        <f t="shared" si="52"/>
        <v>#VALUE!</v>
      </c>
      <c r="T218" s="14" t="e">
        <f t="shared" si="53"/>
        <v>#VALUE!</v>
      </c>
      <c r="U218" t="e">
        <f t="shared" si="54"/>
        <v>#VALUE!</v>
      </c>
      <c r="V218" t="e">
        <f t="shared" si="55"/>
        <v>#VALUE!</v>
      </c>
      <c r="W218" s="8" t="e">
        <f>TRIM(CLEAN(MID(Updates!D218,FIND("Branch: ",Updates!D218)+8,(FIND("Division",Updates!D218)-(FIND("Branch: ",Updates!D218)+8)))))</f>
        <v>#VALUE!</v>
      </c>
      <c r="X218" s="8" t="e">
        <f>TRIM(CLEAN(MID(Updates!D218,FIND("Pooled Position: ",Updates!D218)+17,(FIND("Are the",Updates!D218)-(FIND("Pooled Position: ",Updates!D218)+17)))))</f>
        <v>#VALUE!</v>
      </c>
      <c r="Y218" t="e">
        <f>TRIM(CLEAN(MID(Updates!D218,FIND("Employee Name: ",Updates!D218)+15,(FIND("Job Title",Updates!D218)-(FIND("Employee Name: ",Updates!D218)+15)))))</f>
        <v>#VALUE!</v>
      </c>
      <c r="Z218" s="9" t="e">
        <f t="shared" si="56"/>
        <v>#VALUE!</v>
      </c>
      <c r="AA218" t="e">
        <f t="shared" si="57"/>
        <v>#VALUE!</v>
      </c>
      <c r="AB218" t="e">
        <f t="shared" si="58"/>
        <v>#VALUE!</v>
      </c>
      <c r="AC218" t="e">
        <f t="shared" si="59"/>
        <v>#VALUE!</v>
      </c>
      <c r="AD218" t="e">
        <f>TRIM(CLEAN(MID(Updates!D218,FIND("Account to clone: ",Updates!D218)+18,(FIND("Position",Updates!D218)-(FIND("Account to clone: ",Updates!D218)+18)))))</f>
        <v>#VALUE!</v>
      </c>
      <c r="AE218" t="str">
        <f t="shared" si="60"/>
        <v/>
      </c>
      <c r="AF218" t="str">
        <f t="shared" si="61"/>
        <v>No</v>
      </c>
      <c r="AG218" t="e">
        <f>TRIM(CLEAN(MID(Updates!D218,FIND("Home Share (H:\ drive) required: ",Updates!D218)+33,(FIND("Group Share (S:\ drive) required: ",Updates!D218)-(FIND("Home Share (H:\ drive) required: ",Updates!D218)+33)))))</f>
        <v>#VALUE!</v>
      </c>
      <c r="AH218" t="str">
        <f t="shared" si="62"/>
        <v>No</v>
      </c>
      <c r="AI218" t="e">
        <f>TRIM(CLEAN(MID(Updates!D218,FIND("S Drive Path: ",Updates!D218)+14,(FIND("Position",Updates!D218)-(FIND("S Drive Path: ",Updates!D218)+14)))))</f>
        <v>#VALUE!</v>
      </c>
      <c r="AJ218" t="e">
        <f>("USR\"&amp;Updates!N218)</f>
        <v>#VALUE!</v>
      </c>
      <c r="AK218" t="e">
        <f>Updates!N218&amp;"$"</f>
        <v>#VALUE!</v>
      </c>
      <c r="AL218" s="11">
        <f t="shared" ca="1" si="63"/>
        <v>20</v>
      </c>
      <c r="AM218" s="6" t="str">
        <f ca="1">LOOKUP(AL218,AN2:AN21,AO2:AO21)</f>
        <v>DC4MDB10</v>
      </c>
    </row>
    <row r="219" spans="1:39" ht="12" customHeight="1">
      <c r="A219" s="13" t="e">
        <f>LOOKUP(99^99,--("0"&amp;MID(Updates!N219,MIN(SEARCH({0,1,2,3,4,5,6,7,8,9},Updates!N219&amp;"0123456789")),ROW($A$1:$A$10000))))</f>
        <v>#N/A</v>
      </c>
      <c r="B219" s="6" t="e">
        <f>TRIM(CLEAN(MID(Updates!D219,FIND("Network User Id: ",Updates!D219)+17,(FIND("E-MAIL ACCOUNTS",Updates!D219)-(FIND("Network User Id:",Updates!D219)+17)))))</f>
        <v>#VALUE!</v>
      </c>
      <c r="C219" s="6" t="e">
        <f>TRIM(CLEAN(MID(Updates!D219,FIND("Logon ID: ",Updates!D219)+10,(FIND("Password:",Updates!D219)-(FIND("Logon ID:",Updates!D219)+10)))))</f>
        <v>#VALUE!</v>
      </c>
      <c r="D219" t="e">
        <f>TRIM(CLEAN(MID(Updates!D219,FIND("Primary Address: ",Updates!D219)+17,(FIND("Secondary Address:",Updates!D219)-(FIND("Primary Address: ",Updates!D219)+17)))))</f>
        <v>#VALUE!</v>
      </c>
      <c r="E219" t="e">
        <f>TRIM(CLEAN(MID(Updates!D219,FIND("Secondary Address: ",Updates!D219)+19,(FIND("** PLEASE DO NOT REPLY TO THIS E-MAIL. ",Updates!D219)-(FIND("Secondary Address: ",Updates!D219)+19)))))</f>
        <v>#VALUE!</v>
      </c>
      <c r="F219" t="b">
        <f>IF(COUNT(SEARCH({"transpo.ottawa.on.ca","biblioottawalibrary.ca"},E219)),"@ottawa.ca")</f>
        <v>0</v>
      </c>
      <c r="G219" s="9" t="e">
        <f t="shared" si="48"/>
        <v>#VALUE!</v>
      </c>
      <c r="H219" t="e">
        <f>TRIM(CLEAN(MID(Updates!D219,FIND("E-mail Address: ",Updates!D219)+16,(FIND("The employee",Updates!D219)-(FIND("E-mail Address: ",Updates!D219)+16)))))</f>
        <v>#VALUE!</v>
      </c>
      <c r="I219" t="e">
        <f>TRIM(CLEAN(MID(Updates!D219,FIND("Account Password: ",Updates!D219)+18,(FIND("NETWORK ACCOUNTS",Updates!D219)-(FIND("Account Password:",Updates!D219)+18)))))</f>
        <v>#VALUE!</v>
      </c>
      <c r="J219" t="e">
        <f>TRIM(CLEAN(MID(Updates!D219,FIND("Password: ",Updates!D219)+10,(FIND("E-mail",Updates!D219)-(FIND("Password:",Updates!D219)+12)))))</f>
        <v>#VALUE!</v>
      </c>
      <c r="K219" t="e">
        <f>TRIM(CLEAN(MID(Updates!D219,FIND("Account to clone: ",Updates!D219)+18,(FIND("Position",Updates!D219)-(FIND("Account to clone: ",Updates!D219)+18)))))</f>
        <v>#VALUE!</v>
      </c>
      <c r="L219" t="e">
        <f>TRIM(CLEAN(MID(Updates!D219,FIND("Clone permissions of another account: ",Updates!D219)+38,(FIND("Email required:",Updates!D219)-(FIND("Clone permissions of another account: ",Updates!D219)+38)))))</f>
        <v>#VALUE!</v>
      </c>
      <c r="M219" t="e">
        <f t="shared" si="49"/>
        <v>#VALUE!</v>
      </c>
      <c r="N219" t="e">
        <f>TRIM(CLEAN(MID(Updates!D219,FIND("First Name: ",Updates!D219)+12,(FIND("Middle Name: ",Updates!D219)-(FIND("First Name: ",Updates!D219)+12)))))</f>
        <v>#VALUE!</v>
      </c>
      <c r="O219" t="e">
        <f>TRIM(CLEAN(MID(Updates!E219,FIND("Last Name: ",Updates!E219)+11,(FIND("Middle Initial:",Updates!E219)-(FIND("Last Name: ",Updates!E219)+11)))))</f>
        <v>#VALUE!</v>
      </c>
      <c r="P219" t="e">
        <f>TRIM(CLEAN(MID(Updates!D219,FIND("Middle Initial: ",Updates!D219)+16,(FIND("Department: ",Updates!D219)-(FIND("Middle Initial: ",Updates!D219)+16)))))</f>
        <v>#VALUE!</v>
      </c>
      <c r="Q219" t="e">
        <f t="shared" si="50"/>
        <v>#VALUE!</v>
      </c>
      <c r="R219" t="e">
        <f t="shared" si="51"/>
        <v>#VALUE!</v>
      </c>
      <c r="S219" t="e">
        <f t="shared" si="52"/>
        <v>#VALUE!</v>
      </c>
      <c r="T219" s="14" t="e">
        <f t="shared" si="53"/>
        <v>#VALUE!</v>
      </c>
      <c r="U219" t="e">
        <f t="shared" si="54"/>
        <v>#VALUE!</v>
      </c>
      <c r="V219" t="e">
        <f t="shared" si="55"/>
        <v>#VALUE!</v>
      </c>
      <c r="W219" s="8" t="e">
        <f>TRIM(CLEAN(MID(Updates!D219,FIND("Branch: ",Updates!D219)+8,(FIND("Division",Updates!D219)-(FIND("Branch: ",Updates!D219)+8)))))</f>
        <v>#VALUE!</v>
      </c>
      <c r="X219" s="8" t="e">
        <f>TRIM(CLEAN(MID(Updates!D219,FIND("Pooled Position: ",Updates!D219)+17,(FIND("Are the",Updates!D219)-(FIND("Pooled Position: ",Updates!D219)+17)))))</f>
        <v>#VALUE!</v>
      </c>
      <c r="Y219" t="e">
        <f>TRIM(CLEAN(MID(Updates!D219,FIND("Employee Name: ",Updates!D219)+15,(FIND("Job Title",Updates!D219)-(FIND("Employee Name: ",Updates!D219)+15)))))</f>
        <v>#VALUE!</v>
      </c>
      <c r="Z219" s="9" t="e">
        <f t="shared" si="56"/>
        <v>#VALUE!</v>
      </c>
      <c r="AA219" t="e">
        <f t="shared" si="57"/>
        <v>#VALUE!</v>
      </c>
      <c r="AB219" t="e">
        <f t="shared" si="58"/>
        <v>#VALUE!</v>
      </c>
      <c r="AC219" t="e">
        <f t="shared" si="59"/>
        <v>#VALUE!</v>
      </c>
      <c r="AD219" t="e">
        <f>TRIM(CLEAN(MID(Updates!D219,FIND("Account to clone: ",Updates!D219)+18,(FIND("Position",Updates!D219)-(FIND("Account to clone: ",Updates!D219)+18)))))</f>
        <v>#VALUE!</v>
      </c>
      <c r="AE219" t="str">
        <f t="shared" si="60"/>
        <v/>
      </c>
      <c r="AF219" t="str">
        <f t="shared" si="61"/>
        <v>No</v>
      </c>
      <c r="AG219" t="e">
        <f>TRIM(CLEAN(MID(Updates!D219,FIND("Home Share (H:\ drive) required: ",Updates!D219)+33,(FIND("Group Share (S:\ drive) required: ",Updates!D219)-(FIND("Home Share (H:\ drive) required: ",Updates!D219)+33)))))</f>
        <v>#VALUE!</v>
      </c>
      <c r="AH219" t="str">
        <f t="shared" si="62"/>
        <v>No</v>
      </c>
      <c r="AI219" t="e">
        <f>TRIM(CLEAN(MID(Updates!D219,FIND("S Drive Path: ",Updates!D219)+14,(FIND("Position",Updates!D219)-(FIND("S Drive Path: ",Updates!D219)+14)))))</f>
        <v>#VALUE!</v>
      </c>
      <c r="AJ219" t="e">
        <f>("USR\"&amp;Updates!N219)</f>
        <v>#VALUE!</v>
      </c>
      <c r="AK219" t="e">
        <f>Updates!N219&amp;"$"</f>
        <v>#VALUE!</v>
      </c>
      <c r="AL219" s="11">
        <f t="shared" ca="1" si="63"/>
        <v>1</v>
      </c>
      <c r="AM219" s="6" t="str">
        <f ca="1">LOOKUP(AL219,AN2:AN21,AO2:AO21)</f>
        <v>DC1MDB01</v>
      </c>
    </row>
    <row r="220" spans="1:39" ht="12" customHeight="1">
      <c r="A220" s="13" t="e">
        <f>LOOKUP(99^99,--("0"&amp;MID(Updates!N220,MIN(SEARCH({0,1,2,3,4,5,6,7,8,9},Updates!N220&amp;"0123456789")),ROW($A$1:$A$10000))))</f>
        <v>#N/A</v>
      </c>
      <c r="B220" s="6" t="e">
        <f>TRIM(CLEAN(MID(Updates!D220,FIND("Network User Id: ",Updates!D220)+17,(FIND("E-MAIL ACCOUNTS",Updates!D220)-(FIND("Network User Id:",Updates!D220)+17)))))</f>
        <v>#VALUE!</v>
      </c>
      <c r="C220" s="6" t="e">
        <f>TRIM(CLEAN(MID(Updates!D220,FIND("Logon ID: ",Updates!D220)+10,(FIND("Password:",Updates!D220)-(FIND("Logon ID:",Updates!D220)+10)))))</f>
        <v>#VALUE!</v>
      </c>
      <c r="D220" t="e">
        <f>TRIM(CLEAN(MID(Updates!D220,FIND("Primary Address: ",Updates!D220)+17,(FIND("Secondary Address:",Updates!D220)-(FIND("Primary Address: ",Updates!D220)+17)))))</f>
        <v>#VALUE!</v>
      </c>
      <c r="E220" t="e">
        <f>TRIM(CLEAN(MID(Updates!D220,FIND("Secondary Address: ",Updates!D220)+19,(FIND("** PLEASE DO NOT REPLY TO THIS E-MAIL. ",Updates!D220)-(FIND("Secondary Address: ",Updates!D220)+19)))))</f>
        <v>#VALUE!</v>
      </c>
      <c r="F220" t="b">
        <f>IF(COUNT(SEARCH({"transpo.ottawa.on.ca","biblioottawalibrary.ca"},E220)),"@ottawa.ca")</f>
        <v>0</v>
      </c>
      <c r="G220" s="9" t="e">
        <f t="shared" si="48"/>
        <v>#VALUE!</v>
      </c>
      <c r="H220" t="e">
        <f>TRIM(CLEAN(MID(Updates!D220,FIND("E-mail Address: ",Updates!D220)+16,(FIND("The employee",Updates!D220)-(FIND("E-mail Address: ",Updates!D220)+16)))))</f>
        <v>#VALUE!</v>
      </c>
      <c r="I220" t="e">
        <f>TRIM(CLEAN(MID(Updates!D220,FIND("Account Password: ",Updates!D220)+18,(FIND("NETWORK ACCOUNTS",Updates!D220)-(FIND("Account Password:",Updates!D220)+18)))))</f>
        <v>#VALUE!</v>
      </c>
      <c r="J220" t="e">
        <f>TRIM(CLEAN(MID(Updates!D220,FIND("Password: ",Updates!D220)+10,(FIND("E-mail",Updates!D220)-(FIND("Password:",Updates!D220)+12)))))</f>
        <v>#VALUE!</v>
      </c>
      <c r="K220" t="e">
        <f>TRIM(CLEAN(MID(Updates!D220,FIND("Account to clone: ",Updates!D220)+18,(FIND("Position",Updates!D220)-(FIND("Account to clone: ",Updates!D220)+18)))))</f>
        <v>#VALUE!</v>
      </c>
      <c r="L220" t="e">
        <f>TRIM(CLEAN(MID(Updates!D220,FIND("Clone permissions of another account: ",Updates!D220)+38,(FIND("Email required:",Updates!D220)-(FIND("Clone permissions of another account: ",Updates!D220)+38)))))</f>
        <v>#VALUE!</v>
      </c>
      <c r="M220" t="e">
        <f t="shared" si="49"/>
        <v>#VALUE!</v>
      </c>
      <c r="N220" t="e">
        <f>TRIM(CLEAN(MID(Updates!D220,FIND("First Name: ",Updates!D220)+12,(FIND("Middle Name: ",Updates!D220)-(FIND("First Name: ",Updates!D220)+12)))))</f>
        <v>#VALUE!</v>
      </c>
      <c r="O220" t="e">
        <f>TRIM(CLEAN(MID(Updates!E220,FIND("Last Name: ",Updates!E220)+11,(FIND("Middle Initial:",Updates!E220)-(FIND("Last Name: ",Updates!E220)+11)))))</f>
        <v>#VALUE!</v>
      </c>
      <c r="P220" t="e">
        <f>TRIM(CLEAN(MID(Updates!D220,FIND("Middle Initial: ",Updates!D220)+16,(FIND("Department: ",Updates!D220)-(FIND("Middle Initial: ",Updates!D220)+16)))))</f>
        <v>#VALUE!</v>
      </c>
      <c r="Q220" t="e">
        <f t="shared" si="50"/>
        <v>#VALUE!</v>
      </c>
      <c r="R220" t="e">
        <f t="shared" si="51"/>
        <v>#VALUE!</v>
      </c>
      <c r="S220" t="e">
        <f t="shared" si="52"/>
        <v>#VALUE!</v>
      </c>
      <c r="T220" s="14" t="e">
        <f t="shared" si="53"/>
        <v>#VALUE!</v>
      </c>
      <c r="U220" t="e">
        <f t="shared" si="54"/>
        <v>#VALUE!</v>
      </c>
      <c r="V220" t="e">
        <f t="shared" si="55"/>
        <v>#VALUE!</v>
      </c>
      <c r="W220" s="8" t="e">
        <f>TRIM(CLEAN(MID(Updates!D220,FIND("Branch: ",Updates!D220)+8,(FIND("Division",Updates!D220)-(FIND("Branch: ",Updates!D220)+8)))))</f>
        <v>#VALUE!</v>
      </c>
      <c r="X220" s="8" t="e">
        <f>TRIM(CLEAN(MID(Updates!D220,FIND("Pooled Position: ",Updates!D220)+17,(FIND("Are the",Updates!D220)-(FIND("Pooled Position: ",Updates!D220)+17)))))</f>
        <v>#VALUE!</v>
      </c>
      <c r="Y220" t="e">
        <f>TRIM(CLEAN(MID(Updates!D220,FIND("Employee Name: ",Updates!D220)+15,(FIND("Job Title",Updates!D220)-(FIND("Employee Name: ",Updates!D220)+15)))))</f>
        <v>#VALUE!</v>
      </c>
      <c r="Z220" s="9" t="e">
        <f t="shared" si="56"/>
        <v>#VALUE!</v>
      </c>
      <c r="AA220" t="e">
        <f t="shared" si="57"/>
        <v>#VALUE!</v>
      </c>
      <c r="AB220" t="e">
        <f t="shared" si="58"/>
        <v>#VALUE!</v>
      </c>
      <c r="AC220" t="e">
        <f t="shared" si="59"/>
        <v>#VALUE!</v>
      </c>
      <c r="AD220" t="e">
        <f>TRIM(CLEAN(MID(Updates!D220,FIND("Account to clone: ",Updates!D220)+18,(FIND("Position",Updates!D220)-(FIND("Account to clone: ",Updates!D220)+18)))))</f>
        <v>#VALUE!</v>
      </c>
      <c r="AE220" t="str">
        <f t="shared" si="60"/>
        <v/>
      </c>
      <c r="AF220" t="str">
        <f t="shared" si="61"/>
        <v>No</v>
      </c>
      <c r="AG220" t="e">
        <f>TRIM(CLEAN(MID(Updates!D220,FIND("Home Share (H:\ drive) required: ",Updates!D220)+33,(FIND("Group Share (S:\ drive) required: ",Updates!D220)-(FIND("Home Share (H:\ drive) required: ",Updates!D220)+33)))))</f>
        <v>#VALUE!</v>
      </c>
      <c r="AH220" t="str">
        <f t="shared" si="62"/>
        <v>No</v>
      </c>
      <c r="AI220" t="e">
        <f>TRIM(CLEAN(MID(Updates!D220,FIND("S Drive Path: ",Updates!D220)+14,(FIND("Position",Updates!D220)-(FIND("S Drive Path: ",Updates!D220)+14)))))</f>
        <v>#VALUE!</v>
      </c>
      <c r="AJ220" t="e">
        <f>("USR\"&amp;Updates!N220)</f>
        <v>#VALUE!</v>
      </c>
      <c r="AK220" t="e">
        <f>Updates!N220&amp;"$"</f>
        <v>#VALUE!</v>
      </c>
      <c r="AL220" s="11">
        <f t="shared" ca="1" si="63"/>
        <v>1</v>
      </c>
      <c r="AM220" s="6" t="str">
        <f ca="1">LOOKUP(AL220,AN2:AN21,AO2:AO21)</f>
        <v>DC1MDB01</v>
      </c>
    </row>
    <row r="221" spans="1:39" ht="12" customHeight="1">
      <c r="A221" s="13" t="e">
        <f>LOOKUP(99^99,--("0"&amp;MID(Updates!N221,MIN(SEARCH({0,1,2,3,4,5,6,7,8,9},Updates!N221&amp;"0123456789")),ROW($A$1:$A$10000))))</f>
        <v>#N/A</v>
      </c>
      <c r="B221" s="6" t="e">
        <f>TRIM(CLEAN(MID(Updates!D221,FIND("Network User Id: ",Updates!D221)+17,(FIND("E-MAIL ACCOUNTS",Updates!D221)-(FIND("Network User Id:",Updates!D221)+17)))))</f>
        <v>#VALUE!</v>
      </c>
      <c r="C221" s="6" t="e">
        <f>TRIM(CLEAN(MID(Updates!D221,FIND("Logon ID: ",Updates!D221)+10,(FIND("Password:",Updates!D221)-(FIND("Logon ID:",Updates!D221)+10)))))</f>
        <v>#VALUE!</v>
      </c>
      <c r="D221" t="e">
        <f>TRIM(CLEAN(MID(Updates!D221,FIND("Primary Address: ",Updates!D221)+17,(FIND("Secondary Address:",Updates!D221)-(FIND("Primary Address: ",Updates!D221)+17)))))</f>
        <v>#VALUE!</v>
      </c>
      <c r="E221" t="e">
        <f>TRIM(CLEAN(MID(Updates!D221,FIND("Secondary Address: ",Updates!D221)+19,(FIND("** PLEASE DO NOT REPLY TO THIS E-MAIL. ",Updates!D221)-(FIND("Secondary Address: ",Updates!D221)+19)))))</f>
        <v>#VALUE!</v>
      </c>
      <c r="F221" t="b">
        <f>IF(COUNT(SEARCH({"transpo.ottawa.on.ca","biblioottawalibrary.ca"},E221)),"@ottawa.ca")</f>
        <v>0</v>
      </c>
      <c r="G221" s="9" t="e">
        <f t="shared" si="48"/>
        <v>#VALUE!</v>
      </c>
      <c r="H221" t="e">
        <f>TRIM(CLEAN(MID(Updates!D221,FIND("E-mail Address: ",Updates!D221)+16,(FIND("The employee",Updates!D221)-(FIND("E-mail Address: ",Updates!D221)+16)))))</f>
        <v>#VALUE!</v>
      </c>
      <c r="I221" t="e">
        <f>TRIM(CLEAN(MID(Updates!D221,FIND("Account Password: ",Updates!D221)+18,(FIND("NETWORK ACCOUNTS",Updates!D221)-(FIND("Account Password:",Updates!D221)+18)))))</f>
        <v>#VALUE!</v>
      </c>
      <c r="J221" t="e">
        <f>TRIM(CLEAN(MID(Updates!D221,FIND("Password: ",Updates!D221)+10,(FIND("E-mail",Updates!D221)-(FIND("Password:",Updates!D221)+12)))))</f>
        <v>#VALUE!</v>
      </c>
      <c r="K221" t="e">
        <f>TRIM(CLEAN(MID(Updates!D221,FIND("Account to clone: ",Updates!D221)+18,(FIND("Position",Updates!D221)-(FIND("Account to clone: ",Updates!D221)+18)))))</f>
        <v>#VALUE!</v>
      </c>
      <c r="L221" t="e">
        <f>TRIM(CLEAN(MID(Updates!D221,FIND("Clone permissions of another account: ",Updates!D221)+38,(FIND("Email required:",Updates!D221)-(FIND("Clone permissions of another account: ",Updates!D221)+38)))))</f>
        <v>#VALUE!</v>
      </c>
      <c r="M221" t="e">
        <f t="shared" si="49"/>
        <v>#VALUE!</v>
      </c>
      <c r="N221" t="e">
        <f>TRIM(CLEAN(MID(Updates!D221,FIND("First Name: ",Updates!D221)+12,(FIND("Middle Name: ",Updates!D221)-(FIND("First Name: ",Updates!D221)+12)))))</f>
        <v>#VALUE!</v>
      </c>
      <c r="O221" t="e">
        <f>TRIM(CLEAN(MID(Updates!E221,FIND("Last Name: ",Updates!E221)+11,(FIND("Middle Initial:",Updates!E221)-(FIND("Last Name: ",Updates!E221)+11)))))</f>
        <v>#VALUE!</v>
      </c>
      <c r="P221" t="e">
        <f>TRIM(CLEAN(MID(Updates!D221,FIND("Middle Initial: ",Updates!D221)+16,(FIND("Department: ",Updates!D221)-(FIND("Middle Initial: ",Updates!D221)+16)))))</f>
        <v>#VALUE!</v>
      </c>
      <c r="Q221" t="e">
        <f t="shared" si="50"/>
        <v>#VALUE!</v>
      </c>
      <c r="R221" t="e">
        <f t="shared" si="51"/>
        <v>#VALUE!</v>
      </c>
      <c r="S221" t="e">
        <f t="shared" si="52"/>
        <v>#VALUE!</v>
      </c>
      <c r="T221" s="14" t="e">
        <f t="shared" si="53"/>
        <v>#VALUE!</v>
      </c>
      <c r="U221" t="e">
        <f t="shared" si="54"/>
        <v>#VALUE!</v>
      </c>
      <c r="V221" t="e">
        <f t="shared" si="55"/>
        <v>#VALUE!</v>
      </c>
      <c r="W221" s="8" t="e">
        <f>TRIM(CLEAN(MID(Updates!D221,FIND("Branch: ",Updates!D221)+8,(FIND("Division",Updates!D221)-(FIND("Branch: ",Updates!D221)+8)))))</f>
        <v>#VALUE!</v>
      </c>
      <c r="X221" s="8" t="e">
        <f>TRIM(CLEAN(MID(Updates!D221,FIND("Pooled Position: ",Updates!D221)+17,(FIND("Are the",Updates!D221)-(FIND("Pooled Position: ",Updates!D221)+17)))))</f>
        <v>#VALUE!</v>
      </c>
      <c r="Y221" t="e">
        <f>TRIM(CLEAN(MID(Updates!D221,FIND("Employee Name: ",Updates!D221)+15,(FIND("Job Title",Updates!D221)-(FIND("Employee Name: ",Updates!D221)+15)))))</f>
        <v>#VALUE!</v>
      </c>
      <c r="Z221" s="9" t="e">
        <f t="shared" si="56"/>
        <v>#VALUE!</v>
      </c>
      <c r="AA221" t="e">
        <f t="shared" si="57"/>
        <v>#VALUE!</v>
      </c>
      <c r="AB221" t="e">
        <f t="shared" si="58"/>
        <v>#VALUE!</v>
      </c>
      <c r="AC221" t="e">
        <f t="shared" si="59"/>
        <v>#VALUE!</v>
      </c>
      <c r="AD221" t="e">
        <f>TRIM(CLEAN(MID(Updates!D221,FIND("Account to clone: ",Updates!D221)+18,(FIND("Position",Updates!D221)-(FIND("Account to clone: ",Updates!D221)+18)))))</f>
        <v>#VALUE!</v>
      </c>
      <c r="AE221" t="str">
        <f t="shared" si="60"/>
        <v/>
      </c>
      <c r="AF221" t="str">
        <f t="shared" si="61"/>
        <v>No</v>
      </c>
      <c r="AG221" t="e">
        <f>TRIM(CLEAN(MID(Updates!D221,FIND("Home Share (H:\ drive) required: ",Updates!D221)+33,(FIND("Group Share (S:\ drive) required: ",Updates!D221)-(FIND("Home Share (H:\ drive) required: ",Updates!D221)+33)))))</f>
        <v>#VALUE!</v>
      </c>
      <c r="AH221" t="str">
        <f t="shared" si="62"/>
        <v>No</v>
      </c>
      <c r="AI221" t="e">
        <f>TRIM(CLEAN(MID(Updates!D221,FIND("S Drive Path: ",Updates!D221)+14,(FIND("Position",Updates!D221)-(FIND("S Drive Path: ",Updates!D221)+14)))))</f>
        <v>#VALUE!</v>
      </c>
      <c r="AJ221" t="e">
        <f>("USR\"&amp;Updates!N221)</f>
        <v>#VALUE!</v>
      </c>
      <c r="AK221" t="e">
        <f>Updates!N221&amp;"$"</f>
        <v>#VALUE!</v>
      </c>
      <c r="AL221" s="11">
        <f t="shared" ca="1" si="63"/>
        <v>6</v>
      </c>
      <c r="AM221" s="6" t="str">
        <f ca="1">LOOKUP(AL221,AN2:AN21,AO2:AO21)</f>
        <v>DC1MDB06</v>
      </c>
    </row>
    <row r="222" spans="1:39" ht="12" customHeight="1">
      <c r="A222" s="13" t="e">
        <f>LOOKUP(99^99,--("0"&amp;MID(Updates!N222,MIN(SEARCH({0,1,2,3,4,5,6,7,8,9},Updates!N222&amp;"0123456789")),ROW($A$1:$A$10000))))</f>
        <v>#N/A</v>
      </c>
      <c r="B222" s="6" t="e">
        <f>TRIM(CLEAN(MID(Updates!D222,FIND("Network User Id: ",Updates!D222)+17,(FIND("E-MAIL ACCOUNTS",Updates!D222)-(FIND("Network User Id:",Updates!D222)+17)))))</f>
        <v>#VALUE!</v>
      </c>
      <c r="C222" s="6" t="e">
        <f>TRIM(CLEAN(MID(Updates!D222,FIND("Logon ID: ",Updates!D222)+10,(FIND("Password:",Updates!D222)-(FIND("Logon ID:",Updates!D222)+10)))))</f>
        <v>#VALUE!</v>
      </c>
      <c r="D222" t="e">
        <f>TRIM(CLEAN(MID(Updates!D222,FIND("Primary Address: ",Updates!D222)+17,(FIND("Secondary Address:",Updates!D222)-(FIND("Primary Address: ",Updates!D222)+17)))))</f>
        <v>#VALUE!</v>
      </c>
      <c r="E222" t="e">
        <f>TRIM(CLEAN(MID(Updates!D222,FIND("Secondary Address: ",Updates!D222)+19,(FIND("** PLEASE DO NOT REPLY TO THIS E-MAIL. ",Updates!D222)-(FIND("Secondary Address: ",Updates!D222)+19)))))</f>
        <v>#VALUE!</v>
      </c>
      <c r="F222" t="b">
        <f>IF(COUNT(SEARCH({"transpo.ottawa.on.ca","biblioottawalibrary.ca"},E222)),"@ottawa.ca")</f>
        <v>0</v>
      </c>
      <c r="G222" s="9" t="e">
        <f t="shared" si="48"/>
        <v>#VALUE!</v>
      </c>
      <c r="H222" t="e">
        <f>TRIM(CLEAN(MID(Updates!D222,FIND("E-mail Address: ",Updates!D222)+16,(FIND("The employee",Updates!D222)-(FIND("E-mail Address: ",Updates!D222)+16)))))</f>
        <v>#VALUE!</v>
      </c>
      <c r="I222" t="e">
        <f>TRIM(CLEAN(MID(Updates!D222,FIND("Account Password: ",Updates!D222)+18,(FIND("NETWORK ACCOUNTS",Updates!D222)-(FIND("Account Password:",Updates!D222)+18)))))</f>
        <v>#VALUE!</v>
      </c>
      <c r="J222" t="e">
        <f>TRIM(CLEAN(MID(Updates!D222,FIND("Password: ",Updates!D222)+10,(FIND("E-mail",Updates!D222)-(FIND("Password:",Updates!D222)+12)))))</f>
        <v>#VALUE!</v>
      </c>
      <c r="K222" t="e">
        <f>TRIM(CLEAN(MID(Updates!D222,FIND("Account to clone: ",Updates!D222)+18,(FIND("Position",Updates!D222)-(FIND("Account to clone: ",Updates!D222)+18)))))</f>
        <v>#VALUE!</v>
      </c>
      <c r="L222" t="e">
        <f>TRIM(CLEAN(MID(Updates!D222,FIND("Clone permissions of another account: ",Updates!D222)+38,(FIND("Email required:",Updates!D222)-(FIND("Clone permissions of another account: ",Updates!D222)+38)))))</f>
        <v>#VALUE!</v>
      </c>
      <c r="M222" t="e">
        <f t="shared" si="49"/>
        <v>#VALUE!</v>
      </c>
      <c r="N222" t="e">
        <f>TRIM(CLEAN(MID(Updates!D222,FIND("First Name: ",Updates!D222)+12,(FIND("Middle Name: ",Updates!D222)-(FIND("First Name: ",Updates!D222)+12)))))</f>
        <v>#VALUE!</v>
      </c>
      <c r="O222" t="e">
        <f>TRIM(CLEAN(MID(Updates!E222,FIND("Last Name: ",Updates!E222)+11,(FIND("Middle Initial:",Updates!E222)-(FIND("Last Name: ",Updates!E222)+11)))))</f>
        <v>#VALUE!</v>
      </c>
      <c r="P222" t="e">
        <f>TRIM(CLEAN(MID(Updates!D222,FIND("Middle Initial: ",Updates!D222)+16,(FIND("Department: ",Updates!D222)-(FIND("Middle Initial: ",Updates!D222)+16)))))</f>
        <v>#VALUE!</v>
      </c>
      <c r="Q222" t="e">
        <f t="shared" si="50"/>
        <v>#VALUE!</v>
      </c>
      <c r="R222" t="e">
        <f t="shared" si="51"/>
        <v>#VALUE!</v>
      </c>
      <c r="S222" t="e">
        <f t="shared" si="52"/>
        <v>#VALUE!</v>
      </c>
      <c r="T222" s="14" t="e">
        <f t="shared" si="53"/>
        <v>#VALUE!</v>
      </c>
      <c r="U222" t="e">
        <f t="shared" si="54"/>
        <v>#VALUE!</v>
      </c>
      <c r="V222" t="e">
        <f t="shared" si="55"/>
        <v>#VALUE!</v>
      </c>
      <c r="W222" s="8" t="e">
        <f>TRIM(CLEAN(MID(Updates!D222,FIND("Branch: ",Updates!D222)+8,(FIND("Division",Updates!D222)-(FIND("Branch: ",Updates!D222)+8)))))</f>
        <v>#VALUE!</v>
      </c>
      <c r="X222" s="8" t="e">
        <f>TRIM(CLEAN(MID(Updates!D222,FIND("Pooled Position: ",Updates!D222)+17,(FIND("Are the",Updates!D222)-(FIND("Pooled Position: ",Updates!D222)+17)))))</f>
        <v>#VALUE!</v>
      </c>
      <c r="Y222" t="e">
        <f>TRIM(CLEAN(MID(Updates!D222,FIND("Employee Name: ",Updates!D222)+15,(FIND("Job Title",Updates!D222)-(FIND("Employee Name: ",Updates!D222)+15)))))</f>
        <v>#VALUE!</v>
      </c>
      <c r="Z222" s="9" t="e">
        <f t="shared" si="56"/>
        <v>#VALUE!</v>
      </c>
      <c r="AA222" t="e">
        <f t="shared" si="57"/>
        <v>#VALUE!</v>
      </c>
      <c r="AB222" t="e">
        <f t="shared" si="58"/>
        <v>#VALUE!</v>
      </c>
      <c r="AC222" t="e">
        <f t="shared" si="59"/>
        <v>#VALUE!</v>
      </c>
      <c r="AD222" t="e">
        <f>TRIM(CLEAN(MID(Updates!D222,FIND("Account to clone: ",Updates!D222)+18,(FIND("Position",Updates!D222)-(FIND("Account to clone: ",Updates!D222)+18)))))</f>
        <v>#VALUE!</v>
      </c>
      <c r="AE222" t="str">
        <f t="shared" si="60"/>
        <v/>
      </c>
      <c r="AF222" t="str">
        <f t="shared" si="61"/>
        <v>No</v>
      </c>
      <c r="AG222" t="e">
        <f>TRIM(CLEAN(MID(Updates!D222,FIND("Home Share (H:\ drive) required: ",Updates!D222)+33,(FIND("Group Share (S:\ drive) required: ",Updates!D222)-(FIND("Home Share (H:\ drive) required: ",Updates!D222)+33)))))</f>
        <v>#VALUE!</v>
      </c>
      <c r="AH222" t="str">
        <f t="shared" si="62"/>
        <v>No</v>
      </c>
      <c r="AI222" t="e">
        <f>TRIM(CLEAN(MID(Updates!D222,FIND("S Drive Path: ",Updates!D222)+14,(FIND("Position",Updates!D222)-(FIND("S Drive Path: ",Updates!D222)+14)))))</f>
        <v>#VALUE!</v>
      </c>
      <c r="AJ222" t="e">
        <f>("USR\"&amp;Updates!N222)</f>
        <v>#VALUE!</v>
      </c>
      <c r="AK222" t="e">
        <f>Updates!N222&amp;"$"</f>
        <v>#VALUE!</v>
      </c>
      <c r="AL222" s="11">
        <f t="shared" ca="1" si="63"/>
        <v>18</v>
      </c>
      <c r="AM222" s="6" t="str">
        <f ca="1">LOOKUP(AL222,AN2:AN21,AO2:AO21)</f>
        <v>DC4MDB08</v>
      </c>
    </row>
    <row r="223" spans="1:39" ht="12" customHeight="1">
      <c r="A223" s="13" t="e">
        <f>LOOKUP(99^99,--("0"&amp;MID(Updates!N223,MIN(SEARCH({0,1,2,3,4,5,6,7,8,9},Updates!N223&amp;"0123456789")),ROW($A$1:$A$10000))))</f>
        <v>#N/A</v>
      </c>
      <c r="B223" s="6" t="e">
        <f>TRIM(CLEAN(MID(Updates!D223,FIND("Network User Id: ",Updates!D223)+17,(FIND("E-MAIL ACCOUNTS",Updates!D223)-(FIND("Network User Id:",Updates!D223)+17)))))</f>
        <v>#VALUE!</v>
      </c>
      <c r="C223" s="6" t="e">
        <f>TRIM(CLEAN(MID(Updates!D223,FIND("Logon ID: ",Updates!D223)+10,(FIND("Password:",Updates!D223)-(FIND("Logon ID:",Updates!D223)+10)))))</f>
        <v>#VALUE!</v>
      </c>
      <c r="D223" t="e">
        <f>TRIM(CLEAN(MID(Updates!D223,FIND("Primary Address: ",Updates!D223)+17,(FIND("Secondary Address:",Updates!D223)-(FIND("Primary Address: ",Updates!D223)+17)))))</f>
        <v>#VALUE!</v>
      </c>
      <c r="E223" t="e">
        <f>TRIM(CLEAN(MID(Updates!D223,FIND("Secondary Address: ",Updates!D223)+19,(FIND("** PLEASE DO NOT REPLY TO THIS E-MAIL. ",Updates!D223)-(FIND("Secondary Address: ",Updates!D223)+19)))))</f>
        <v>#VALUE!</v>
      </c>
      <c r="F223" t="b">
        <f>IF(COUNT(SEARCH({"transpo.ottawa.on.ca","biblioottawalibrary.ca"},E223)),"@ottawa.ca")</f>
        <v>0</v>
      </c>
      <c r="G223" s="9" t="e">
        <f t="shared" si="48"/>
        <v>#VALUE!</v>
      </c>
      <c r="H223" t="e">
        <f>TRIM(CLEAN(MID(Updates!D223,FIND("E-mail Address: ",Updates!D223)+16,(FIND("The employee",Updates!D223)-(FIND("E-mail Address: ",Updates!D223)+16)))))</f>
        <v>#VALUE!</v>
      </c>
      <c r="I223" t="e">
        <f>TRIM(CLEAN(MID(Updates!D223,FIND("Account Password: ",Updates!D223)+18,(FIND("NETWORK ACCOUNTS",Updates!D223)-(FIND("Account Password:",Updates!D223)+18)))))</f>
        <v>#VALUE!</v>
      </c>
      <c r="J223" t="e">
        <f>TRIM(CLEAN(MID(Updates!D223,FIND("Password: ",Updates!D223)+10,(FIND("E-mail",Updates!D223)-(FIND("Password:",Updates!D223)+12)))))</f>
        <v>#VALUE!</v>
      </c>
      <c r="K223" t="e">
        <f>TRIM(CLEAN(MID(Updates!D223,FIND("Account to clone: ",Updates!D223)+18,(FIND("Position",Updates!D223)-(FIND("Account to clone: ",Updates!D223)+18)))))</f>
        <v>#VALUE!</v>
      </c>
      <c r="L223" t="e">
        <f>TRIM(CLEAN(MID(Updates!D223,FIND("Clone permissions of another account: ",Updates!D223)+38,(FIND("Email required:",Updates!D223)-(FIND("Clone permissions of another account: ",Updates!D223)+38)))))</f>
        <v>#VALUE!</v>
      </c>
      <c r="M223" t="e">
        <f t="shared" si="49"/>
        <v>#VALUE!</v>
      </c>
      <c r="N223" t="e">
        <f>TRIM(CLEAN(MID(Updates!D223,FIND("First Name: ",Updates!D223)+12,(FIND("Middle Name: ",Updates!D223)-(FIND("First Name: ",Updates!D223)+12)))))</f>
        <v>#VALUE!</v>
      </c>
      <c r="O223" t="e">
        <f>TRIM(CLEAN(MID(Updates!E223,FIND("Last Name: ",Updates!E223)+11,(FIND("Middle Initial:",Updates!E223)-(FIND("Last Name: ",Updates!E223)+11)))))</f>
        <v>#VALUE!</v>
      </c>
      <c r="P223" t="e">
        <f>TRIM(CLEAN(MID(Updates!D223,FIND("Middle Initial: ",Updates!D223)+16,(FIND("Department: ",Updates!D223)-(FIND("Middle Initial: ",Updates!D223)+16)))))</f>
        <v>#VALUE!</v>
      </c>
      <c r="Q223" t="e">
        <f t="shared" si="50"/>
        <v>#VALUE!</v>
      </c>
      <c r="R223" t="e">
        <f t="shared" si="51"/>
        <v>#VALUE!</v>
      </c>
      <c r="S223" t="e">
        <f t="shared" si="52"/>
        <v>#VALUE!</v>
      </c>
      <c r="T223" s="14" t="e">
        <f t="shared" si="53"/>
        <v>#VALUE!</v>
      </c>
      <c r="U223" t="e">
        <f t="shared" si="54"/>
        <v>#VALUE!</v>
      </c>
      <c r="V223" t="e">
        <f t="shared" si="55"/>
        <v>#VALUE!</v>
      </c>
      <c r="W223" s="8" t="e">
        <f>TRIM(CLEAN(MID(Updates!D223,FIND("Branch: ",Updates!D223)+8,(FIND("Division",Updates!D223)-(FIND("Branch: ",Updates!D223)+8)))))</f>
        <v>#VALUE!</v>
      </c>
      <c r="X223" s="8" t="e">
        <f>TRIM(CLEAN(MID(Updates!D223,FIND("Pooled Position: ",Updates!D223)+17,(FIND("Are the",Updates!D223)-(FIND("Pooled Position: ",Updates!D223)+17)))))</f>
        <v>#VALUE!</v>
      </c>
      <c r="Y223" t="e">
        <f>TRIM(CLEAN(MID(Updates!D223,FIND("Employee Name: ",Updates!D223)+15,(FIND("Job Title",Updates!D223)-(FIND("Employee Name: ",Updates!D223)+15)))))</f>
        <v>#VALUE!</v>
      </c>
      <c r="Z223" s="9" t="e">
        <f t="shared" si="56"/>
        <v>#VALUE!</v>
      </c>
      <c r="AA223" t="e">
        <f t="shared" si="57"/>
        <v>#VALUE!</v>
      </c>
      <c r="AB223" t="e">
        <f t="shared" si="58"/>
        <v>#VALUE!</v>
      </c>
      <c r="AC223" t="e">
        <f t="shared" si="59"/>
        <v>#VALUE!</v>
      </c>
      <c r="AD223" t="e">
        <f>TRIM(CLEAN(MID(Updates!D223,FIND("Account to clone: ",Updates!D223)+18,(FIND("Position",Updates!D223)-(FIND("Account to clone: ",Updates!D223)+18)))))</f>
        <v>#VALUE!</v>
      </c>
      <c r="AE223" t="str">
        <f t="shared" si="60"/>
        <v/>
      </c>
      <c r="AF223" t="str">
        <f t="shared" si="61"/>
        <v>No</v>
      </c>
      <c r="AG223" t="e">
        <f>TRIM(CLEAN(MID(Updates!D223,FIND("Home Share (H:\ drive) required: ",Updates!D223)+33,(FIND("Group Share (S:\ drive) required: ",Updates!D223)-(FIND("Home Share (H:\ drive) required: ",Updates!D223)+33)))))</f>
        <v>#VALUE!</v>
      </c>
      <c r="AH223" t="str">
        <f t="shared" si="62"/>
        <v>No</v>
      </c>
      <c r="AI223" t="e">
        <f>TRIM(CLEAN(MID(Updates!D223,FIND("S Drive Path: ",Updates!D223)+14,(FIND("Position",Updates!D223)-(FIND("S Drive Path: ",Updates!D223)+14)))))</f>
        <v>#VALUE!</v>
      </c>
      <c r="AJ223" t="e">
        <f>("USR\"&amp;Updates!N223)</f>
        <v>#VALUE!</v>
      </c>
      <c r="AK223" t="e">
        <f>Updates!N223&amp;"$"</f>
        <v>#VALUE!</v>
      </c>
      <c r="AL223" s="11">
        <f t="shared" ca="1" si="63"/>
        <v>7</v>
      </c>
      <c r="AM223" s="6" t="str">
        <f ca="1">LOOKUP(AL223,AN2:AN21,AO2:AO21)</f>
        <v>DC1MDB07</v>
      </c>
    </row>
    <row r="224" spans="1:39" ht="12" customHeight="1">
      <c r="A224" s="13" t="e">
        <f>LOOKUP(99^99,--("0"&amp;MID(Updates!N224,MIN(SEARCH({0,1,2,3,4,5,6,7,8,9},Updates!N224&amp;"0123456789")),ROW($A$1:$A$10000))))</f>
        <v>#N/A</v>
      </c>
      <c r="B224" s="6" t="e">
        <f>TRIM(CLEAN(MID(Updates!D224,FIND("Network User Id: ",Updates!D224)+17,(FIND("E-MAIL ACCOUNTS",Updates!D224)-(FIND("Network User Id:",Updates!D224)+17)))))</f>
        <v>#VALUE!</v>
      </c>
      <c r="C224" s="6" t="e">
        <f>TRIM(CLEAN(MID(Updates!D224,FIND("Logon ID: ",Updates!D224)+10,(FIND("Password:",Updates!D224)-(FIND("Logon ID:",Updates!D224)+10)))))</f>
        <v>#VALUE!</v>
      </c>
      <c r="D224" t="e">
        <f>TRIM(CLEAN(MID(Updates!D224,FIND("Primary Address: ",Updates!D224)+17,(FIND("Secondary Address:",Updates!D224)-(FIND("Primary Address: ",Updates!D224)+17)))))</f>
        <v>#VALUE!</v>
      </c>
      <c r="E224" t="e">
        <f>TRIM(CLEAN(MID(Updates!D224,FIND("Secondary Address: ",Updates!D224)+19,(FIND("** PLEASE DO NOT REPLY TO THIS E-MAIL. ",Updates!D224)-(FIND("Secondary Address: ",Updates!D224)+19)))))</f>
        <v>#VALUE!</v>
      </c>
      <c r="F224" t="b">
        <f>IF(COUNT(SEARCH({"transpo.ottawa.on.ca","biblioottawalibrary.ca"},E224)),"@ottawa.ca")</f>
        <v>0</v>
      </c>
      <c r="G224" s="9" t="e">
        <f t="shared" si="48"/>
        <v>#VALUE!</v>
      </c>
      <c r="H224" t="e">
        <f>TRIM(CLEAN(MID(Updates!D224,FIND("E-mail Address: ",Updates!D224)+16,(FIND("The employee",Updates!D224)-(FIND("E-mail Address: ",Updates!D224)+16)))))</f>
        <v>#VALUE!</v>
      </c>
      <c r="I224" t="e">
        <f>TRIM(CLEAN(MID(Updates!D224,FIND("Account Password: ",Updates!D224)+18,(FIND("NETWORK ACCOUNTS",Updates!D224)-(FIND("Account Password:",Updates!D224)+18)))))</f>
        <v>#VALUE!</v>
      </c>
      <c r="J224" t="e">
        <f>TRIM(CLEAN(MID(Updates!D224,FIND("Password: ",Updates!D224)+10,(FIND("E-mail",Updates!D224)-(FIND("Password:",Updates!D224)+12)))))</f>
        <v>#VALUE!</v>
      </c>
      <c r="K224" t="e">
        <f>TRIM(CLEAN(MID(Updates!D224,FIND("Account to clone: ",Updates!D224)+18,(FIND("Position",Updates!D224)-(FIND("Account to clone: ",Updates!D224)+18)))))</f>
        <v>#VALUE!</v>
      </c>
      <c r="L224" t="e">
        <f>TRIM(CLEAN(MID(Updates!D224,FIND("Clone permissions of another account: ",Updates!D224)+38,(FIND("Email required:",Updates!D224)-(FIND("Clone permissions of another account: ",Updates!D224)+38)))))</f>
        <v>#VALUE!</v>
      </c>
      <c r="M224" t="e">
        <f t="shared" si="49"/>
        <v>#VALUE!</v>
      </c>
      <c r="N224" t="e">
        <f>TRIM(CLEAN(MID(Updates!D224,FIND("First Name: ",Updates!D224)+12,(FIND("Middle Name: ",Updates!D224)-(FIND("First Name: ",Updates!D224)+12)))))</f>
        <v>#VALUE!</v>
      </c>
      <c r="O224" t="e">
        <f>TRIM(CLEAN(MID(Updates!E224,FIND("Last Name: ",Updates!E224)+11,(FIND("Middle Initial:",Updates!E224)-(FIND("Last Name: ",Updates!E224)+11)))))</f>
        <v>#VALUE!</v>
      </c>
      <c r="P224" t="e">
        <f>TRIM(CLEAN(MID(Updates!D224,FIND("Middle Initial: ",Updates!D224)+16,(FIND("Department: ",Updates!D224)-(FIND("Middle Initial: ",Updates!D224)+16)))))</f>
        <v>#VALUE!</v>
      </c>
      <c r="Q224" t="e">
        <f t="shared" si="50"/>
        <v>#VALUE!</v>
      </c>
      <c r="R224" t="e">
        <f t="shared" si="51"/>
        <v>#VALUE!</v>
      </c>
      <c r="S224" t="e">
        <f t="shared" si="52"/>
        <v>#VALUE!</v>
      </c>
      <c r="T224" s="14" t="e">
        <f t="shared" si="53"/>
        <v>#VALUE!</v>
      </c>
      <c r="U224" t="e">
        <f t="shared" si="54"/>
        <v>#VALUE!</v>
      </c>
      <c r="V224" t="e">
        <f t="shared" si="55"/>
        <v>#VALUE!</v>
      </c>
      <c r="W224" s="8" t="e">
        <f>TRIM(CLEAN(MID(Updates!D224,FIND("Branch: ",Updates!D224)+8,(FIND("Division",Updates!D224)-(FIND("Branch: ",Updates!D224)+8)))))</f>
        <v>#VALUE!</v>
      </c>
      <c r="X224" s="8" t="e">
        <f>TRIM(CLEAN(MID(Updates!D224,FIND("Pooled Position: ",Updates!D224)+17,(FIND("Are the",Updates!D224)-(FIND("Pooled Position: ",Updates!D224)+17)))))</f>
        <v>#VALUE!</v>
      </c>
      <c r="Y224" t="e">
        <f>TRIM(CLEAN(MID(Updates!D224,FIND("Employee Name: ",Updates!D224)+15,(FIND("Job Title",Updates!D224)-(FIND("Employee Name: ",Updates!D224)+15)))))</f>
        <v>#VALUE!</v>
      </c>
      <c r="Z224" s="9" t="e">
        <f t="shared" si="56"/>
        <v>#VALUE!</v>
      </c>
      <c r="AA224" t="e">
        <f t="shared" si="57"/>
        <v>#VALUE!</v>
      </c>
      <c r="AB224" t="e">
        <f t="shared" si="58"/>
        <v>#VALUE!</v>
      </c>
      <c r="AC224" t="e">
        <f t="shared" si="59"/>
        <v>#VALUE!</v>
      </c>
      <c r="AD224" t="e">
        <f>TRIM(CLEAN(MID(Updates!D224,FIND("Account to clone: ",Updates!D224)+18,(FIND("Position",Updates!D224)-(FIND("Account to clone: ",Updates!D224)+18)))))</f>
        <v>#VALUE!</v>
      </c>
      <c r="AE224" t="str">
        <f t="shared" si="60"/>
        <v/>
      </c>
      <c r="AF224" t="str">
        <f t="shared" si="61"/>
        <v>No</v>
      </c>
      <c r="AG224" t="e">
        <f>TRIM(CLEAN(MID(Updates!D224,FIND("Home Share (H:\ drive) required: ",Updates!D224)+33,(FIND("Group Share (S:\ drive) required: ",Updates!D224)-(FIND("Home Share (H:\ drive) required: ",Updates!D224)+33)))))</f>
        <v>#VALUE!</v>
      </c>
      <c r="AH224" t="str">
        <f t="shared" si="62"/>
        <v>No</v>
      </c>
      <c r="AI224" t="e">
        <f>TRIM(CLEAN(MID(Updates!D224,FIND("S Drive Path: ",Updates!D224)+14,(FIND("Position",Updates!D224)-(FIND("S Drive Path: ",Updates!D224)+14)))))</f>
        <v>#VALUE!</v>
      </c>
      <c r="AJ224" t="e">
        <f>("USR\"&amp;Updates!N224)</f>
        <v>#VALUE!</v>
      </c>
      <c r="AK224" t="e">
        <f>Updates!N224&amp;"$"</f>
        <v>#VALUE!</v>
      </c>
      <c r="AL224" s="11">
        <f t="shared" ca="1" si="63"/>
        <v>13</v>
      </c>
      <c r="AM224" s="6" t="str">
        <f ca="1">LOOKUP(AL224,AN2:AN21,AO2:AO21)</f>
        <v>DC4MDB03</v>
      </c>
    </row>
    <row r="225" spans="1:39" ht="12" customHeight="1">
      <c r="A225" s="13" t="e">
        <f>LOOKUP(99^99,--("0"&amp;MID(Updates!N225,MIN(SEARCH({0,1,2,3,4,5,6,7,8,9},Updates!N225&amp;"0123456789")),ROW($A$1:$A$10000))))</f>
        <v>#N/A</v>
      </c>
      <c r="B225" s="6" t="e">
        <f>TRIM(CLEAN(MID(Updates!D225,FIND("Network User Id: ",Updates!D225)+17,(FIND("E-MAIL ACCOUNTS",Updates!D225)-(FIND("Network User Id:",Updates!D225)+17)))))</f>
        <v>#VALUE!</v>
      </c>
      <c r="C225" s="6" t="e">
        <f>TRIM(CLEAN(MID(Updates!D225,FIND("Logon ID: ",Updates!D225)+10,(FIND("Password:",Updates!D225)-(FIND("Logon ID:",Updates!D225)+10)))))</f>
        <v>#VALUE!</v>
      </c>
      <c r="D225" t="e">
        <f>TRIM(CLEAN(MID(Updates!D225,FIND("Primary Address: ",Updates!D225)+17,(FIND("Secondary Address:",Updates!D225)-(FIND("Primary Address: ",Updates!D225)+17)))))</f>
        <v>#VALUE!</v>
      </c>
      <c r="E225" t="e">
        <f>TRIM(CLEAN(MID(Updates!D225,FIND("Secondary Address: ",Updates!D225)+19,(FIND("** PLEASE DO NOT REPLY TO THIS E-MAIL. ",Updates!D225)-(FIND("Secondary Address: ",Updates!D225)+19)))))</f>
        <v>#VALUE!</v>
      </c>
      <c r="F225" t="b">
        <f>IF(COUNT(SEARCH({"transpo.ottawa.on.ca","biblioottawalibrary.ca"},E225)),"@ottawa.ca")</f>
        <v>0</v>
      </c>
      <c r="G225" s="9" t="e">
        <f t="shared" si="48"/>
        <v>#VALUE!</v>
      </c>
      <c r="H225" t="e">
        <f>TRIM(CLEAN(MID(Updates!D225,FIND("E-mail Address: ",Updates!D225)+16,(FIND("The employee",Updates!D225)-(FIND("E-mail Address: ",Updates!D225)+16)))))</f>
        <v>#VALUE!</v>
      </c>
      <c r="I225" t="e">
        <f>TRIM(CLEAN(MID(Updates!D225,FIND("Account Password: ",Updates!D225)+18,(FIND("NETWORK ACCOUNTS",Updates!D225)-(FIND("Account Password:",Updates!D225)+18)))))</f>
        <v>#VALUE!</v>
      </c>
      <c r="J225" t="e">
        <f>TRIM(CLEAN(MID(Updates!D225,FIND("Password: ",Updates!D225)+10,(FIND("E-mail",Updates!D225)-(FIND("Password:",Updates!D225)+12)))))</f>
        <v>#VALUE!</v>
      </c>
      <c r="K225" t="e">
        <f>TRIM(CLEAN(MID(Updates!D225,FIND("Account to clone: ",Updates!D225)+18,(FIND("Position",Updates!D225)-(FIND("Account to clone: ",Updates!D225)+18)))))</f>
        <v>#VALUE!</v>
      </c>
      <c r="L225" t="e">
        <f>TRIM(CLEAN(MID(Updates!D225,FIND("Clone permissions of another account: ",Updates!D225)+38,(FIND("Email required:",Updates!D225)-(FIND("Clone permissions of another account: ",Updates!D225)+38)))))</f>
        <v>#VALUE!</v>
      </c>
      <c r="M225" t="e">
        <f t="shared" si="49"/>
        <v>#VALUE!</v>
      </c>
      <c r="N225" t="e">
        <f>TRIM(CLEAN(MID(Updates!D225,FIND("First Name: ",Updates!D225)+12,(FIND("Middle Name: ",Updates!D225)-(FIND("First Name: ",Updates!D225)+12)))))</f>
        <v>#VALUE!</v>
      </c>
      <c r="O225" t="e">
        <f>TRIM(CLEAN(MID(Updates!E225,FIND("Last Name: ",Updates!E225)+11,(FIND("Middle Initial:",Updates!E225)-(FIND("Last Name: ",Updates!E225)+11)))))</f>
        <v>#VALUE!</v>
      </c>
      <c r="P225" t="e">
        <f>TRIM(CLEAN(MID(Updates!D225,FIND("Middle Initial: ",Updates!D225)+16,(FIND("Department: ",Updates!D225)-(FIND("Middle Initial: ",Updates!D225)+16)))))</f>
        <v>#VALUE!</v>
      </c>
      <c r="Q225" t="e">
        <f t="shared" si="50"/>
        <v>#VALUE!</v>
      </c>
      <c r="R225" t="e">
        <f t="shared" si="51"/>
        <v>#VALUE!</v>
      </c>
      <c r="S225" t="e">
        <f t="shared" si="52"/>
        <v>#VALUE!</v>
      </c>
      <c r="T225" s="14" t="e">
        <f t="shared" si="53"/>
        <v>#VALUE!</v>
      </c>
      <c r="U225" t="e">
        <f t="shared" si="54"/>
        <v>#VALUE!</v>
      </c>
      <c r="V225" t="e">
        <f t="shared" si="55"/>
        <v>#VALUE!</v>
      </c>
      <c r="W225" s="8" t="e">
        <f>TRIM(CLEAN(MID(Updates!D225,FIND("Branch: ",Updates!D225)+8,(FIND("Division",Updates!D225)-(FIND("Branch: ",Updates!D225)+8)))))</f>
        <v>#VALUE!</v>
      </c>
      <c r="X225" s="8" t="e">
        <f>TRIM(CLEAN(MID(Updates!D225,FIND("Pooled Position: ",Updates!D225)+17,(FIND("Are the",Updates!D225)-(FIND("Pooled Position: ",Updates!D225)+17)))))</f>
        <v>#VALUE!</v>
      </c>
      <c r="Y225" t="e">
        <f>TRIM(CLEAN(MID(Updates!D225,FIND("Employee Name: ",Updates!D225)+15,(FIND("Job Title",Updates!D225)-(FIND("Employee Name: ",Updates!D225)+15)))))</f>
        <v>#VALUE!</v>
      </c>
      <c r="Z225" s="9" t="e">
        <f t="shared" si="56"/>
        <v>#VALUE!</v>
      </c>
      <c r="AA225" t="e">
        <f t="shared" si="57"/>
        <v>#VALUE!</v>
      </c>
      <c r="AB225" t="e">
        <f t="shared" si="58"/>
        <v>#VALUE!</v>
      </c>
      <c r="AC225" t="e">
        <f t="shared" si="59"/>
        <v>#VALUE!</v>
      </c>
      <c r="AD225" t="e">
        <f>TRIM(CLEAN(MID(Updates!D225,FIND("Account to clone: ",Updates!D225)+18,(FIND("Position",Updates!D225)-(FIND("Account to clone: ",Updates!D225)+18)))))</f>
        <v>#VALUE!</v>
      </c>
      <c r="AE225" t="str">
        <f t="shared" si="60"/>
        <v/>
      </c>
      <c r="AF225" t="str">
        <f t="shared" si="61"/>
        <v>No</v>
      </c>
      <c r="AG225" t="e">
        <f>TRIM(CLEAN(MID(Updates!D225,FIND("Home Share (H:\ drive) required: ",Updates!D225)+33,(FIND("Group Share (S:\ drive) required: ",Updates!D225)-(FIND("Home Share (H:\ drive) required: ",Updates!D225)+33)))))</f>
        <v>#VALUE!</v>
      </c>
      <c r="AH225" t="str">
        <f t="shared" si="62"/>
        <v>No</v>
      </c>
      <c r="AI225" t="e">
        <f>TRIM(CLEAN(MID(Updates!D225,FIND("S Drive Path: ",Updates!D225)+14,(FIND("Position",Updates!D225)-(FIND("S Drive Path: ",Updates!D225)+14)))))</f>
        <v>#VALUE!</v>
      </c>
      <c r="AJ225" t="e">
        <f>("USR\"&amp;Updates!N225)</f>
        <v>#VALUE!</v>
      </c>
      <c r="AK225" t="e">
        <f>Updates!N225&amp;"$"</f>
        <v>#VALUE!</v>
      </c>
      <c r="AL225" s="11">
        <f t="shared" ca="1" si="63"/>
        <v>5</v>
      </c>
      <c r="AM225" s="6" t="str">
        <f ca="1">LOOKUP(AL225,AN2:AN21,AO2:AO21)</f>
        <v>DC1MDB05</v>
      </c>
    </row>
    <row r="226" spans="1:39" ht="12" customHeight="1">
      <c r="A226" s="13" t="e">
        <f>LOOKUP(99^99,--("0"&amp;MID(Updates!N226,MIN(SEARCH({0,1,2,3,4,5,6,7,8,9},Updates!N226&amp;"0123456789")),ROW($A$1:$A$10000))))</f>
        <v>#N/A</v>
      </c>
      <c r="B226" s="6" t="e">
        <f>TRIM(CLEAN(MID(Updates!D226,FIND("Network User Id: ",Updates!D226)+17,(FIND("E-MAIL ACCOUNTS",Updates!D226)-(FIND("Network User Id:",Updates!D226)+17)))))</f>
        <v>#VALUE!</v>
      </c>
      <c r="C226" s="6" t="e">
        <f>TRIM(CLEAN(MID(Updates!D226,FIND("Logon ID: ",Updates!D226)+10,(FIND("Password:",Updates!D226)-(FIND("Logon ID:",Updates!D226)+10)))))</f>
        <v>#VALUE!</v>
      </c>
      <c r="D226" t="e">
        <f>TRIM(CLEAN(MID(Updates!D226,FIND("Primary Address: ",Updates!D226)+17,(FIND("Secondary Address:",Updates!D226)-(FIND("Primary Address: ",Updates!D226)+17)))))</f>
        <v>#VALUE!</v>
      </c>
      <c r="E226" t="e">
        <f>TRIM(CLEAN(MID(Updates!D226,FIND("Secondary Address: ",Updates!D226)+19,(FIND("** PLEASE DO NOT REPLY TO THIS E-MAIL. ",Updates!D226)-(FIND("Secondary Address: ",Updates!D226)+19)))))</f>
        <v>#VALUE!</v>
      </c>
      <c r="F226" t="b">
        <f>IF(COUNT(SEARCH({"transpo.ottawa.on.ca","biblioottawalibrary.ca"},E226)),"@ottawa.ca")</f>
        <v>0</v>
      </c>
      <c r="G226" s="9" t="e">
        <f t="shared" si="48"/>
        <v>#VALUE!</v>
      </c>
      <c r="H226" t="e">
        <f>TRIM(CLEAN(MID(Updates!D226,FIND("E-mail Address: ",Updates!D226)+16,(FIND("The employee",Updates!D226)-(FIND("E-mail Address: ",Updates!D226)+16)))))</f>
        <v>#VALUE!</v>
      </c>
      <c r="I226" t="e">
        <f>TRIM(CLEAN(MID(Updates!D226,FIND("Account Password: ",Updates!D226)+18,(FIND("NETWORK ACCOUNTS",Updates!D226)-(FIND("Account Password:",Updates!D226)+18)))))</f>
        <v>#VALUE!</v>
      </c>
      <c r="J226" t="e">
        <f>TRIM(CLEAN(MID(Updates!D226,FIND("Password: ",Updates!D226)+10,(FIND("E-mail",Updates!D226)-(FIND("Password:",Updates!D226)+12)))))</f>
        <v>#VALUE!</v>
      </c>
      <c r="K226" t="e">
        <f>TRIM(CLEAN(MID(Updates!D226,FIND("Account to clone: ",Updates!D226)+18,(FIND("Position",Updates!D226)-(FIND("Account to clone: ",Updates!D226)+18)))))</f>
        <v>#VALUE!</v>
      </c>
      <c r="L226" t="e">
        <f>TRIM(CLEAN(MID(Updates!D226,FIND("Clone permissions of another account: ",Updates!D226)+38,(FIND("Email required:",Updates!D226)-(FIND("Clone permissions of another account: ",Updates!D226)+38)))))</f>
        <v>#VALUE!</v>
      </c>
      <c r="M226" t="e">
        <f t="shared" si="49"/>
        <v>#VALUE!</v>
      </c>
      <c r="N226" t="e">
        <f>TRIM(CLEAN(MID(Updates!D226,FIND("First Name: ",Updates!D226)+12,(FIND("Middle Name: ",Updates!D226)-(FIND("First Name: ",Updates!D226)+12)))))</f>
        <v>#VALUE!</v>
      </c>
      <c r="O226" t="e">
        <f>TRIM(CLEAN(MID(Updates!E226,FIND("Last Name: ",Updates!E226)+11,(FIND("Middle Initial:",Updates!E226)-(FIND("Last Name: ",Updates!E226)+11)))))</f>
        <v>#VALUE!</v>
      </c>
      <c r="P226" t="e">
        <f>TRIM(CLEAN(MID(Updates!D226,FIND("Middle Initial: ",Updates!D226)+16,(FIND("Department: ",Updates!D226)-(FIND("Middle Initial: ",Updates!D226)+16)))))</f>
        <v>#VALUE!</v>
      </c>
      <c r="Q226" t="e">
        <f t="shared" si="50"/>
        <v>#VALUE!</v>
      </c>
      <c r="R226" t="e">
        <f t="shared" si="51"/>
        <v>#VALUE!</v>
      </c>
      <c r="S226" t="e">
        <f t="shared" si="52"/>
        <v>#VALUE!</v>
      </c>
      <c r="T226" s="14" t="e">
        <f t="shared" si="53"/>
        <v>#VALUE!</v>
      </c>
      <c r="U226" t="e">
        <f t="shared" si="54"/>
        <v>#VALUE!</v>
      </c>
      <c r="V226" t="e">
        <f t="shared" si="55"/>
        <v>#VALUE!</v>
      </c>
      <c r="W226" s="8" t="e">
        <f>TRIM(CLEAN(MID(Updates!D226,FIND("Branch: ",Updates!D226)+8,(FIND("Division",Updates!D226)-(FIND("Branch: ",Updates!D226)+8)))))</f>
        <v>#VALUE!</v>
      </c>
      <c r="X226" s="8" t="e">
        <f>TRIM(CLEAN(MID(Updates!D226,FIND("Pooled Position: ",Updates!D226)+17,(FIND("Are the",Updates!D226)-(FIND("Pooled Position: ",Updates!D226)+17)))))</f>
        <v>#VALUE!</v>
      </c>
      <c r="Y226" t="e">
        <f>TRIM(CLEAN(MID(Updates!D226,FIND("Employee Name: ",Updates!D226)+15,(FIND("Job Title",Updates!D226)-(FIND("Employee Name: ",Updates!D226)+15)))))</f>
        <v>#VALUE!</v>
      </c>
      <c r="Z226" s="9" t="e">
        <f t="shared" si="56"/>
        <v>#VALUE!</v>
      </c>
      <c r="AA226" t="e">
        <f t="shared" si="57"/>
        <v>#VALUE!</v>
      </c>
      <c r="AB226" t="e">
        <f t="shared" si="58"/>
        <v>#VALUE!</v>
      </c>
      <c r="AC226" t="e">
        <f t="shared" si="59"/>
        <v>#VALUE!</v>
      </c>
      <c r="AD226" t="e">
        <f>TRIM(CLEAN(MID(Updates!D226,FIND("Account to clone: ",Updates!D226)+18,(FIND("Position",Updates!D226)-(FIND("Account to clone: ",Updates!D226)+18)))))</f>
        <v>#VALUE!</v>
      </c>
      <c r="AE226" t="str">
        <f t="shared" si="60"/>
        <v/>
      </c>
      <c r="AF226" t="str">
        <f t="shared" si="61"/>
        <v>No</v>
      </c>
      <c r="AG226" t="e">
        <f>TRIM(CLEAN(MID(Updates!D226,FIND("Home Share (H:\ drive) required: ",Updates!D226)+33,(FIND("Group Share (S:\ drive) required: ",Updates!D226)-(FIND("Home Share (H:\ drive) required: ",Updates!D226)+33)))))</f>
        <v>#VALUE!</v>
      </c>
      <c r="AH226" t="str">
        <f t="shared" si="62"/>
        <v>No</v>
      </c>
      <c r="AI226" t="e">
        <f>TRIM(CLEAN(MID(Updates!D226,FIND("S Drive Path: ",Updates!D226)+14,(FIND("Position",Updates!D226)-(FIND("S Drive Path: ",Updates!D226)+14)))))</f>
        <v>#VALUE!</v>
      </c>
      <c r="AJ226" t="e">
        <f>("USR\"&amp;Updates!N226)</f>
        <v>#VALUE!</v>
      </c>
      <c r="AK226" t="e">
        <f>Updates!N226&amp;"$"</f>
        <v>#VALUE!</v>
      </c>
      <c r="AL226" s="11">
        <f t="shared" ca="1" si="63"/>
        <v>6</v>
      </c>
      <c r="AM226" s="6" t="str">
        <f ca="1">LOOKUP(AL226,AN2:AN21,AO2:AO21)</f>
        <v>DC1MDB06</v>
      </c>
    </row>
    <row r="227" spans="1:39" ht="12" customHeight="1">
      <c r="A227" s="13" t="e">
        <f>LOOKUP(99^99,--("0"&amp;MID(Updates!N227,MIN(SEARCH({0,1,2,3,4,5,6,7,8,9},Updates!N227&amp;"0123456789")),ROW($A$1:$A$10000))))</f>
        <v>#N/A</v>
      </c>
      <c r="B227" s="6" t="e">
        <f>TRIM(CLEAN(MID(Updates!D227,FIND("Network User Id: ",Updates!D227)+17,(FIND("E-MAIL ACCOUNTS",Updates!D227)-(FIND("Network User Id:",Updates!D227)+17)))))</f>
        <v>#VALUE!</v>
      </c>
      <c r="C227" s="6" t="e">
        <f>TRIM(CLEAN(MID(Updates!D227,FIND("Logon ID: ",Updates!D227)+10,(FIND("Password:",Updates!D227)-(FIND("Logon ID:",Updates!D227)+10)))))</f>
        <v>#VALUE!</v>
      </c>
      <c r="D227" t="e">
        <f>TRIM(CLEAN(MID(Updates!D227,FIND("Primary Address: ",Updates!D227)+17,(FIND("Secondary Address:",Updates!D227)-(FIND("Primary Address: ",Updates!D227)+17)))))</f>
        <v>#VALUE!</v>
      </c>
      <c r="E227" t="e">
        <f>TRIM(CLEAN(MID(Updates!D227,FIND("Secondary Address: ",Updates!D227)+19,(FIND("** PLEASE DO NOT REPLY TO THIS E-MAIL. ",Updates!D227)-(FIND("Secondary Address: ",Updates!D227)+19)))))</f>
        <v>#VALUE!</v>
      </c>
      <c r="F227" t="b">
        <f>IF(COUNT(SEARCH({"transpo.ottawa.on.ca","biblioottawalibrary.ca"},E227)),"@ottawa.ca")</f>
        <v>0</v>
      </c>
      <c r="G227" s="9" t="e">
        <f t="shared" si="48"/>
        <v>#VALUE!</v>
      </c>
      <c r="H227" t="e">
        <f>TRIM(CLEAN(MID(Updates!D227,FIND("E-mail Address: ",Updates!D227)+16,(FIND("The employee",Updates!D227)-(FIND("E-mail Address: ",Updates!D227)+16)))))</f>
        <v>#VALUE!</v>
      </c>
      <c r="I227" t="e">
        <f>TRIM(CLEAN(MID(Updates!D227,FIND("Account Password: ",Updates!D227)+18,(FIND("NETWORK ACCOUNTS",Updates!D227)-(FIND("Account Password:",Updates!D227)+18)))))</f>
        <v>#VALUE!</v>
      </c>
      <c r="J227" t="e">
        <f>TRIM(CLEAN(MID(Updates!D227,FIND("Password: ",Updates!D227)+10,(FIND("E-mail",Updates!D227)-(FIND("Password:",Updates!D227)+12)))))</f>
        <v>#VALUE!</v>
      </c>
      <c r="K227" t="e">
        <f>TRIM(CLEAN(MID(Updates!D227,FIND("Account to clone: ",Updates!D227)+18,(FIND("Position",Updates!D227)-(FIND("Account to clone: ",Updates!D227)+18)))))</f>
        <v>#VALUE!</v>
      </c>
      <c r="L227" t="e">
        <f>TRIM(CLEAN(MID(Updates!D227,FIND("Clone permissions of another account: ",Updates!D227)+38,(FIND("Email required:",Updates!D227)-(FIND("Clone permissions of another account: ",Updates!D227)+38)))))</f>
        <v>#VALUE!</v>
      </c>
      <c r="M227" t="e">
        <f t="shared" si="49"/>
        <v>#VALUE!</v>
      </c>
      <c r="N227" t="e">
        <f>TRIM(CLEAN(MID(Updates!D227,FIND("First Name: ",Updates!D227)+12,(FIND("Middle Name: ",Updates!D227)-(FIND("First Name: ",Updates!D227)+12)))))</f>
        <v>#VALUE!</v>
      </c>
      <c r="O227" t="e">
        <f>TRIM(CLEAN(MID(Updates!E227,FIND("Last Name: ",Updates!E227)+11,(FIND("Middle Initial:",Updates!E227)-(FIND("Last Name: ",Updates!E227)+11)))))</f>
        <v>#VALUE!</v>
      </c>
      <c r="P227" t="e">
        <f>TRIM(CLEAN(MID(Updates!D227,FIND("Middle Initial: ",Updates!D227)+16,(FIND("Department: ",Updates!D227)-(FIND("Middle Initial: ",Updates!D227)+16)))))</f>
        <v>#VALUE!</v>
      </c>
      <c r="Q227" t="e">
        <f t="shared" si="50"/>
        <v>#VALUE!</v>
      </c>
      <c r="R227" t="e">
        <f t="shared" si="51"/>
        <v>#VALUE!</v>
      </c>
      <c r="S227" t="e">
        <f t="shared" si="52"/>
        <v>#VALUE!</v>
      </c>
      <c r="T227" s="14" t="e">
        <f t="shared" si="53"/>
        <v>#VALUE!</v>
      </c>
      <c r="U227" t="e">
        <f t="shared" si="54"/>
        <v>#VALUE!</v>
      </c>
      <c r="V227" t="e">
        <f t="shared" si="55"/>
        <v>#VALUE!</v>
      </c>
      <c r="W227" s="8" t="e">
        <f>TRIM(CLEAN(MID(Updates!D227,FIND("Branch: ",Updates!D227)+8,(FIND("Division",Updates!D227)-(FIND("Branch: ",Updates!D227)+8)))))</f>
        <v>#VALUE!</v>
      </c>
      <c r="X227" s="8" t="e">
        <f>TRIM(CLEAN(MID(Updates!D227,FIND("Pooled Position: ",Updates!D227)+17,(FIND("Are the",Updates!D227)-(FIND("Pooled Position: ",Updates!D227)+17)))))</f>
        <v>#VALUE!</v>
      </c>
      <c r="Y227" t="e">
        <f>TRIM(CLEAN(MID(Updates!D227,FIND("Employee Name: ",Updates!D227)+15,(FIND("Job Title",Updates!D227)-(FIND("Employee Name: ",Updates!D227)+15)))))</f>
        <v>#VALUE!</v>
      </c>
      <c r="Z227" s="9" t="e">
        <f t="shared" si="56"/>
        <v>#VALUE!</v>
      </c>
      <c r="AA227" t="e">
        <f t="shared" si="57"/>
        <v>#VALUE!</v>
      </c>
      <c r="AB227" t="e">
        <f t="shared" si="58"/>
        <v>#VALUE!</v>
      </c>
      <c r="AC227" t="e">
        <f t="shared" si="59"/>
        <v>#VALUE!</v>
      </c>
      <c r="AD227" t="e">
        <f>TRIM(CLEAN(MID(Updates!D227,FIND("Account to clone: ",Updates!D227)+18,(FIND("Position",Updates!D227)-(FIND("Account to clone: ",Updates!D227)+18)))))</f>
        <v>#VALUE!</v>
      </c>
      <c r="AE227" t="str">
        <f t="shared" si="60"/>
        <v/>
      </c>
      <c r="AF227" t="str">
        <f t="shared" si="61"/>
        <v>No</v>
      </c>
      <c r="AG227" t="e">
        <f>TRIM(CLEAN(MID(Updates!D227,FIND("Home Share (H:\ drive) required: ",Updates!D227)+33,(FIND("Group Share (S:\ drive) required: ",Updates!D227)-(FIND("Home Share (H:\ drive) required: ",Updates!D227)+33)))))</f>
        <v>#VALUE!</v>
      </c>
      <c r="AH227" t="str">
        <f t="shared" si="62"/>
        <v>No</v>
      </c>
      <c r="AI227" t="e">
        <f>TRIM(CLEAN(MID(Updates!D227,FIND("S Drive Path: ",Updates!D227)+14,(FIND("Position",Updates!D227)-(FIND("S Drive Path: ",Updates!D227)+14)))))</f>
        <v>#VALUE!</v>
      </c>
      <c r="AJ227" t="e">
        <f>("USR\"&amp;Updates!N227)</f>
        <v>#VALUE!</v>
      </c>
      <c r="AK227" t="e">
        <f>Updates!N227&amp;"$"</f>
        <v>#VALUE!</v>
      </c>
      <c r="AL227" s="11">
        <f t="shared" ca="1" si="63"/>
        <v>15</v>
      </c>
      <c r="AM227" s="6" t="str">
        <f ca="1">LOOKUP(AL227,AN2:AN21,AO2:AO21)</f>
        <v>DC4MDB05</v>
      </c>
    </row>
    <row r="228" spans="1:39" ht="12" customHeight="1">
      <c r="A228" s="13" t="e">
        <f>LOOKUP(99^99,--("0"&amp;MID(Updates!N228,MIN(SEARCH({0,1,2,3,4,5,6,7,8,9},Updates!N228&amp;"0123456789")),ROW($A$1:$A$10000))))</f>
        <v>#N/A</v>
      </c>
      <c r="B228" s="6" t="e">
        <f>TRIM(CLEAN(MID(Updates!D228,FIND("Network User Id: ",Updates!D228)+17,(FIND("E-MAIL ACCOUNTS",Updates!D228)-(FIND("Network User Id:",Updates!D228)+17)))))</f>
        <v>#VALUE!</v>
      </c>
      <c r="C228" s="6" t="e">
        <f>TRIM(CLEAN(MID(Updates!D228,FIND("Logon ID: ",Updates!D228)+10,(FIND("Password:",Updates!D228)-(FIND("Logon ID:",Updates!D228)+10)))))</f>
        <v>#VALUE!</v>
      </c>
      <c r="D228" t="e">
        <f>TRIM(CLEAN(MID(Updates!D228,FIND("Primary Address: ",Updates!D228)+17,(FIND("Secondary Address:",Updates!D228)-(FIND("Primary Address: ",Updates!D228)+17)))))</f>
        <v>#VALUE!</v>
      </c>
      <c r="E228" t="e">
        <f>TRIM(CLEAN(MID(Updates!D228,FIND("Secondary Address: ",Updates!D228)+19,(FIND("** PLEASE DO NOT REPLY TO THIS E-MAIL. ",Updates!D228)-(FIND("Secondary Address: ",Updates!D228)+19)))))</f>
        <v>#VALUE!</v>
      </c>
      <c r="F228" t="b">
        <f>IF(COUNT(SEARCH({"transpo.ottawa.on.ca","biblioottawalibrary.ca"},E228)),"@ottawa.ca")</f>
        <v>0</v>
      </c>
      <c r="G228" s="9" t="e">
        <f t="shared" si="48"/>
        <v>#VALUE!</v>
      </c>
      <c r="H228" t="e">
        <f>TRIM(CLEAN(MID(Updates!D228,FIND("E-mail Address: ",Updates!D228)+16,(FIND("The employee",Updates!D228)-(FIND("E-mail Address: ",Updates!D228)+16)))))</f>
        <v>#VALUE!</v>
      </c>
      <c r="I228" t="e">
        <f>TRIM(CLEAN(MID(Updates!D228,FIND("Account Password: ",Updates!D228)+18,(FIND("NETWORK ACCOUNTS",Updates!D228)-(FIND("Account Password:",Updates!D228)+18)))))</f>
        <v>#VALUE!</v>
      </c>
      <c r="J228" t="e">
        <f>TRIM(CLEAN(MID(Updates!D228,FIND("Password: ",Updates!D228)+10,(FIND("E-mail",Updates!D228)-(FIND("Password:",Updates!D228)+12)))))</f>
        <v>#VALUE!</v>
      </c>
      <c r="K228" t="e">
        <f>TRIM(CLEAN(MID(Updates!D228,FIND("Account to clone: ",Updates!D228)+18,(FIND("Position",Updates!D228)-(FIND("Account to clone: ",Updates!D228)+18)))))</f>
        <v>#VALUE!</v>
      </c>
      <c r="L228" t="e">
        <f>TRIM(CLEAN(MID(Updates!D228,FIND("Clone permissions of another account: ",Updates!D228)+38,(FIND("Email required:",Updates!D228)-(FIND("Clone permissions of another account: ",Updates!D228)+38)))))</f>
        <v>#VALUE!</v>
      </c>
      <c r="M228" t="e">
        <f t="shared" si="49"/>
        <v>#VALUE!</v>
      </c>
      <c r="N228" t="e">
        <f>TRIM(CLEAN(MID(Updates!D228,FIND("First Name: ",Updates!D228)+12,(FIND("Middle Name: ",Updates!D228)-(FIND("First Name: ",Updates!D228)+12)))))</f>
        <v>#VALUE!</v>
      </c>
      <c r="O228" t="e">
        <f>TRIM(CLEAN(MID(Updates!E228,FIND("Last Name: ",Updates!E228)+11,(FIND("Middle Initial:",Updates!E228)-(FIND("Last Name: ",Updates!E228)+11)))))</f>
        <v>#VALUE!</v>
      </c>
      <c r="P228" t="e">
        <f>TRIM(CLEAN(MID(Updates!D228,FIND("Middle Initial: ",Updates!D228)+16,(FIND("Department: ",Updates!D228)-(FIND("Middle Initial: ",Updates!D228)+16)))))</f>
        <v>#VALUE!</v>
      </c>
      <c r="Q228" t="e">
        <f t="shared" si="50"/>
        <v>#VALUE!</v>
      </c>
      <c r="R228" t="e">
        <f t="shared" si="51"/>
        <v>#VALUE!</v>
      </c>
      <c r="S228" t="e">
        <f t="shared" si="52"/>
        <v>#VALUE!</v>
      </c>
      <c r="T228" s="14" t="e">
        <f t="shared" si="53"/>
        <v>#VALUE!</v>
      </c>
      <c r="U228" t="e">
        <f t="shared" si="54"/>
        <v>#VALUE!</v>
      </c>
      <c r="V228" t="e">
        <f t="shared" si="55"/>
        <v>#VALUE!</v>
      </c>
      <c r="W228" s="8" t="e">
        <f>TRIM(CLEAN(MID(Updates!D228,FIND("Branch: ",Updates!D228)+8,(FIND("Division",Updates!D228)-(FIND("Branch: ",Updates!D228)+8)))))</f>
        <v>#VALUE!</v>
      </c>
      <c r="X228" s="8" t="e">
        <f>TRIM(CLEAN(MID(Updates!D228,FIND("Pooled Position: ",Updates!D228)+17,(FIND("Are the",Updates!D228)-(FIND("Pooled Position: ",Updates!D228)+17)))))</f>
        <v>#VALUE!</v>
      </c>
      <c r="Y228" t="e">
        <f>TRIM(CLEAN(MID(Updates!D228,FIND("Employee Name: ",Updates!D228)+15,(FIND("Job Title",Updates!D228)-(FIND("Employee Name: ",Updates!D228)+15)))))</f>
        <v>#VALUE!</v>
      </c>
      <c r="Z228" s="9" t="e">
        <f t="shared" si="56"/>
        <v>#VALUE!</v>
      </c>
      <c r="AA228" t="e">
        <f t="shared" si="57"/>
        <v>#VALUE!</v>
      </c>
      <c r="AB228" t="e">
        <f t="shared" si="58"/>
        <v>#VALUE!</v>
      </c>
      <c r="AC228" t="e">
        <f t="shared" si="59"/>
        <v>#VALUE!</v>
      </c>
      <c r="AD228" t="e">
        <f>TRIM(CLEAN(MID(Updates!D228,FIND("Account to clone: ",Updates!D228)+18,(FIND("Position",Updates!D228)-(FIND("Account to clone: ",Updates!D228)+18)))))</f>
        <v>#VALUE!</v>
      </c>
      <c r="AE228" t="str">
        <f t="shared" si="60"/>
        <v/>
      </c>
      <c r="AF228" t="str">
        <f t="shared" si="61"/>
        <v>No</v>
      </c>
      <c r="AG228" t="e">
        <f>TRIM(CLEAN(MID(Updates!D228,FIND("Home Share (H:\ drive) required: ",Updates!D228)+33,(FIND("Group Share (S:\ drive) required: ",Updates!D228)-(FIND("Home Share (H:\ drive) required: ",Updates!D228)+33)))))</f>
        <v>#VALUE!</v>
      </c>
      <c r="AH228" t="str">
        <f t="shared" si="62"/>
        <v>No</v>
      </c>
      <c r="AI228" t="e">
        <f>TRIM(CLEAN(MID(Updates!D228,FIND("S Drive Path: ",Updates!D228)+14,(FIND("Position",Updates!D228)-(FIND("S Drive Path: ",Updates!D228)+14)))))</f>
        <v>#VALUE!</v>
      </c>
      <c r="AJ228" t="e">
        <f>("USR\"&amp;Updates!N228)</f>
        <v>#VALUE!</v>
      </c>
      <c r="AK228" t="e">
        <f>Updates!N228&amp;"$"</f>
        <v>#VALUE!</v>
      </c>
      <c r="AL228" s="11">
        <f t="shared" ca="1" si="63"/>
        <v>1</v>
      </c>
      <c r="AM228" s="6" t="str">
        <f ca="1">LOOKUP(AL228,AN2:AN21,AO2:AO21)</f>
        <v>DC1MDB01</v>
      </c>
    </row>
    <row r="229" spans="1:39" ht="12" customHeight="1">
      <c r="A229" s="13" t="e">
        <f>LOOKUP(99^99,--("0"&amp;MID(Updates!N229,MIN(SEARCH({0,1,2,3,4,5,6,7,8,9},Updates!N229&amp;"0123456789")),ROW($A$1:$A$10000))))</f>
        <v>#N/A</v>
      </c>
      <c r="B229" s="6" t="e">
        <f>TRIM(CLEAN(MID(Updates!D229,FIND("Network User Id: ",Updates!D229)+17,(FIND("E-MAIL ACCOUNTS",Updates!D229)-(FIND("Network User Id:",Updates!D229)+17)))))</f>
        <v>#VALUE!</v>
      </c>
      <c r="C229" s="6" t="e">
        <f>TRIM(CLEAN(MID(Updates!D229,FIND("Logon ID: ",Updates!D229)+10,(FIND("Password:",Updates!D229)-(FIND("Logon ID:",Updates!D229)+10)))))</f>
        <v>#VALUE!</v>
      </c>
      <c r="D229" t="e">
        <f>TRIM(CLEAN(MID(Updates!D229,FIND("Primary Address: ",Updates!D229)+17,(FIND("Secondary Address:",Updates!D229)-(FIND("Primary Address: ",Updates!D229)+17)))))</f>
        <v>#VALUE!</v>
      </c>
      <c r="E229" t="e">
        <f>TRIM(CLEAN(MID(Updates!D229,FIND("Secondary Address: ",Updates!D229)+19,(FIND("** PLEASE DO NOT REPLY TO THIS E-MAIL. ",Updates!D229)-(FIND("Secondary Address: ",Updates!D229)+19)))))</f>
        <v>#VALUE!</v>
      </c>
      <c r="F229" t="b">
        <f>IF(COUNT(SEARCH({"transpo.ottawa.on.ca","biblioottawalibrary.ca"},E229)),"@ottawa.ca")</f>
        <v>0</v>
      </c>
      <c r="G229" s="9" t="e">
        <f t="shared" si="48"/>
        <v>#VALUE!</v>
      </c>
      <c r="H229" t="e">
        <f>TRIM(CLEAN(MID(Updates!D229,FIND("E-mail Address: ",Updates!D229)+16,(FIND("The employee",Updates!D229)-(FIND("E-mail Address: ",Updates!D229)+16)))))</f>
        <v>#VALUE!</v>
      </c>
      <c r="I229" t="e">
        <f>TRIM(CLEAN(MID(Updates!D229,FIND("Account Password: ",Updates!D229)+18,(FIND("NETWORK ACCOUNTS",Updates!D229)-(FIND("Account Password:",Updates!D229)+18)))))</f>
        <v>#VALUE!</v>
      </c>
      <c r="J229" t="e">
        <f>TRIM(CLEAN(MID(Updates!D229,FIND("Password: ",Updates!D229)+10,(FIND("E-mail",Updates!D229)-(FIND("Password:",Updates!D229)+12)))))</f>
        <v>#VALUE!</v>
      </c>
      <c r="K229" t="e">
        <f>TRIM(CLEAN(MID(Updates!D229,FIND("Account to clone: ",Updates!D229)+18,(FIND("Position",Updates!D229)-(FIND("Account to clone: ",Updates!D229)+18)))))</f>
        <v>#VALUE!</v>
      </c>
      <c r="L229" t="e">
        <f>TRIM(CLEAN(MID(Updates!D229,FIND("Clone permissions of another account: ",Updates!D229)+38,(FIND("Email required:",Updates!D229)-(FIND("Clone permissions of another account: ",Updates!D229)+38)))))</f>
        <v>#VALUE!</v>
      </c>
      <c r="M229" t="e">
        <f t="shared" si="49"/>
        <v>#VALUE!</v>
      </c>
      <c r="N229" t="e">
        <f>TRIM(CLEAN(MID(Updates!D229,FIND("First Name: ",Updates!D229)+12,(FIND("Middle Name: ",Updates!D229)-(FIND("First Name: ",Updates!D229)+12)))))</f>
        <v>#VALUE!</v>
      </c>
      <c r="O229" t="e">
        <f>TRIM(CLEAN(MID(Updates!E229,FIND("Last Name: ",Updates!E229)+11,(FIND("Middle Initial:",Updates!E229)-(FIND("Last Name: ",Updates!E229)+11)))))</f>
        <v>#VALUE!</v>
      </c>
      <c r="P229" t="e">
        <f>TRIM(CLEAN(MID(Updates!D229,FIND("Middle Initial: ",Updates!D229)+16,(FIND("Department: ",Updates!D229)-(FIND("Middle Initial: ",Updates!D229)+16)))))</f>
        <v>#VALUE!</v>
      </c>
      <c r="Q229" t="e">
        <f t="shared" si="50"/>
        <v>#VALUE!</v>
      </c>
      <c r="R229" t="e">
        <f t="shared" si="51"/>
        <v>#VALUE!</v>
      </c>
      <c r="S229" t="e">
        <f t="shared" si="52"/>
        <v>#VALUE!</v>
      </c>
      <c r="T229" s="14" t="e">
        <f t="shared" si="53"/>
        <v>#VALUE!</v>
      </c>
      <c r="U229" t="e">
        <f t="shared" si="54"/>
        <v>#VALUE!</v>
      </c>
      <c r="V229" t="e">
        <f t="shared" si="55"/>
        <v>#VALUE!</v>
      </c>
      <c r="W229" s="8" t="e">
        <f>TRIM(CLEAN(MID(Updates!D229,FIND("Branch: ",Updates!D229)+8,(FIND("Division",Updates!D229)-(FIND("Branch: ",Updates!D229)+8)))))</f>
        <v>#VALUE!</v>
      </c>
      <c r="X229" s="8" t="e">
        <f>TRIM(CLEAN(MID(Updates!D229,FIND("Pooled Position: ",Updates!D229)+17,(FIND("Are the",Updates!D229)-(FIND("Pooled Position: ",Updates!D229)+17)))))</f>
        <v>#VALUE!</v>
      </c>
      <c r="Y229" t="e">
        <f>TRIM(CLEAN(MID(Updates!D229,FIND("Employee Name: ",Updates!D229)+15,(FIND("Job Title",Updates!D229)-(FIND("Employee Name: ",Updates!D229)+15)))))</f>
        <v>#VALUE!</v>
      </c>
      <c r="Z229" s="9" t="e">
        <f t="shared" si="56"/>
        <v>#VALUE!</v>
      </c>
      <c r="AA229" t="e">
        <f t="shared" si="57"/>
        <v>#VALUE!</v>
      </c>
      <c r="AB229" t="e">
        <f t="shared" si="58"/>
        <v>#VALUE!</v>
      </c>
      <c r="AC229" t="e">
        <f t="shared" si="59"/>
        <v>#VALUE!</v>
      </c>
      <c r="AD229" t="e">
        <f>TRIM(CLEAN(MID(Updates!D229,FIND("Account to clone: ",Updates!D229)+18,(FIND("Position",Updates!D229)-(FIND("Account to clone: ",Updates!D229)+18)))))</f>
        <v>#VALUE!</v>
      </c>
      <c r="AE229" t="str">
        <f t="shared" si="60"/>
        <v/>
      </c>
      <c r="AF229" t="str">
        <f t="shared" si="61"/>
        <v>No</v>
      </c>
      <c r="AG229" t="e">
        <f>TRIM(CLEAN(MID(Updates!D229,FIND("Home Share (H:\ drive) required: ",Updates!D229)+33,(FIND("Group Share (S:\ drive) required: ",Updates!D229)-(FIND("Home Share (H:\ drive) required: ",Updates!D229)+33)))))</f>
        <v>#VALUE!</v>
      </c>
      <c r="AH229" t="str">
        <f t="shared" si="62"/>
        <v>No</v>
      </c>
      <c r="AI229" t="e">
        <f>TRIM(CLEAN(MID(Updates!D229,FIND("S Drive Path: ",Updates!D229)+14,(FIND("Position",Updates!D229)-(FIND("S Drive Path: ",Updates!D229)+14)))))</f>
        <v>#VALUE!</v>
      </c>
      <c r="AJ229" t="e">
        <f>("USR\"&amp;Updates!N229)</f>
        <v>#VALUE!</v>
      </c>
      <c r="AK229" t="e">
        <f>Updates!N229&amp;"$"</f>
        <v>#VALUE!</v>
      </c>
      <c r="AL229" s="11">
        <f t="shared" ca="1" si="63"/>
        <v>8</v>
      </c>
      <c r="AM229" s="6" t="str">
        <f ca="1">LOOKUP(AL229,AN2:AN21,AO2:AO21)</f>
        <v>DC1MDB08</v>
      </c>
    </row>
    <row r="230" spans="1:39" ht="12" customHeight="1">
      <c r="A230" s="13" t="e">
        <f>LOOKUP(99^99,--("0"&amp;MID(Updates!N230,MIN(SEARCH({0,1,2,3,4,5,6,7,8,9},Updates!N230&amp;"0123456789")),ROW($A$1:$A$10000))))</f>
        <v>#N/A</v>
      </c>
      <c r="B230" s="6" t="e">
        <f>TRIM(CLEAN(MID(Updates!D230,FIND("Network User Id: ",Updates!D230)+17,(FIND("E-MAIL ACCOUNTS",Updates!D230)-(FIND("Network User Id:",Updates!D230)+17)))))</f>
        <v>#VALUE!</v>
      </c>
      <c r="C230" s="6" t="e">
        <f>TRIM(CLEAN(MID(Updates!D230,FIND("Logon ID: ",Updates!D230)+10,(FIND("Password:",Updates!D230)-(FIND("Logon ID:",Updates!D230)+10)))))</f>
        <v>#VALUE!</v>
      </c>
      <c r="D230" t="e">
        <f>TRIM(CLEAN(MID(Updates!D230,FIND("Primary Address: ",Updates!D230)+17,(FIND("Secondary Address:",Updates!D230)-(FIND("Primary Address: ",Updates!D230)+17)))))</f>
        <v>#VALUE!</v>
      </c>
      <c r="E230" t="e">
        <f>TRIM(CLEAN(MID(Updates!D230,FIND("Secondary Address: ",Updates!D230)+19,(FIND("** PLEASE DO NOT REPLY TO THIS E-MAIL. ",Updates!D230)-(FIND("Secondary Address: ",Updates!D230)+19)))))</f>
        <v>#VALUE!</v>
      </c>
      <c r="F230" t="b">
        <f>IF(COUNT(SEARCH({"transpo.ottawa.on.ca","biblioottawalibrary.ca"},E230)),"@ottawa.ca")</f>
        <v>0</v>
      </c>
      <c r="G230" s="9" t="e">
        <f t="shared" si="48"/>
        <v>#VALUE!</v>
      </c>
      <c r="H230" t="e">
        <f>TRIM(CLEAN(MID(Updates!D230,FIND("E-mail Address: ",Updates!D230)+16,(FIND("The employee",Updates!D230)-(FIND("E-mail Address: ",Updates!D230)+16)))))</f>
        <v>#VALUE!</v>
      </c>
      <c r="I230" t="e">
        <f>TRIM(CLEAN(MID(Updates!D230,FIND("Account Password: ",Updates!D230)+18,(FIND("NETWORK ACCOUNTS",Updates!D230)-(FIND("Account Password:",Updates!D230)+18)))))</f>
        <v>#VALUE!</v>
      </c>
      <c r="J230" t="e">
        <f>TRIM(CLEAN(MID(Updates!D230,FIND("Password: ",Updates!D230)+10,(FIND("E-mail",Updates!D230)-(FIND("Password:",Updates!D230)+12)))))</f>
        <v>#VALUE!</v>
      </c>
      <c r="K230" t="e">
        <f>TRIM(CLEAN(MID(Updates!D230,FIND("Account to clone: ",Updates!D230)+18,(FIND("Position",Updates!D230)-(FIND("Account to clone: ",Updates!D230)+18)))))</f>
        <v>#VALUE!</v>
      </c>
      <c r="L230" t="e">
        <f>TRIM(CLEAN(MID(Updates!D230,FIND("Clone permissions of another account: ",Updates!D230)+38,(FIND("Email required:",Updates!D230)-(FIND("Clone permissions of another account: ",Updates!D230)+38)))))</f>
        <v>#VALUE!</v>
      </c>
      <c r="M230" t="e">
        <f t="shared" si="49"/>
        <v>#VALUE!</v>
      </c>
      <c r="N230" t="e">
        <f>TRIM(CLEAN(MID(Updates!D230,FIND("First Name: ",Updates!D230)+12,(FIND("Middle Name: ",Updates!D230)-(FIND("First Name: ",Updates!D230)+12)))))</f>
        <v>#VALUE!</v>
      </c>
      <c r="O230" t="e">
        <f>TRIM(CLEAN(MID(Updates!E230,FIND("Last Name: ",Updates!E230)+11,(FIND("Middle Initial:",Updates!E230)-(FIND("Last Name: ",Updates!E230)+11)))))</f>
        <v>#VALUE!</v>
      </c>
      <c r="P230" t="e">
        <f>TRIM(CLEAN(MID(Updates!D230,FIND("Middle Initial: ",Updates!D230)+16,(FIND("Department: ",Updates!D230)-(FIND("Middle Initial: ",Updates!D230)+16)))))</f>
        <v>#VALUE!</v>
      </c>
      <c r="Q230" t="e">
        <f t="shared" si="50"/>
        <v>#VALUE!</v>
      </c>
      <c r="R230" t="e">
        <f t="shared" si="51"/>
        <v>#VALUE!</v>
      </c>
      <c r="S230" t="e">
        <f t="shared" si="52"/>
        <v>#VALUE!</v>
      </c>
      <c r="T230" s="14" t="e">
        <f t="shared" si="53"/>
        <v>#VALUE!</v>
      </c>
      <c r="U230" t="e">
        <f t="shared" si="54"/>
        <v>#VALUE!</v>
      </c>
      <c r="V230" t="e">
        <f t="shared" si="55"/>
        <v>#VALUE!</v>
      </c>
      <c r="W230" s="8" t="e">
        <f>TRIM(CLEAN(MID(Updates!D230,FIND("Branch: ",Updates!D230)+8,(FIND("Division",Updates!D230)-(FIND("Branch: ",Updates!D230)+8)))))</f>
        <v>#VALUE!</v>
      </c>
      <c r="X230" s="8" t="e">
        <f>TRIM(CLEAN(MID(Updates!D230,FIND("Pooled Position: ",Updates!D230)+17,(FIND("Are the",Updates!D230)-(FIND("Pooled Position: ",Updates!D230)+17)))))</f>
        <v>#VALUE!</v>
      </c>
      <c r="Y230" t="e">
        <f>TRIM(CLEAN(MID(Updates!D230,FIND("Employee Name: ",Updates!D230)+15,(FIND("Job Title",Updates!D230)-(FIND("Employee Name: ",Updates!D230)+15)))))</f>
        <v>#VALUE!</v>
      </c>
      <c r="Z230" s="9" t="e">
        <f t="shared" si="56"/>
        <v>#VALUE!</v>
      </c>
      <c r="AA230" t="e">
        <f t="shared" si="57"/>
        <v>#VALUE!</v>
      </c>
      <c r="AB230" t="e">
        <f t="shared" si="58"/>
        <v>#VALUE!</v>
      </c>
      <c r="AC230" t="e">
        <f t="shared" si="59"/>
        <v>#VALUE!</v>
      </c>
      <c r="AD230" t="e">
        <f>TRIM(CLEAN(MID(Updates!D230,FIND("Account to clone: ",Updates!D230)+18,(FIND("Position",Updates!D230)-(FIND("Account to clone: ",Updates!D230)+18)))))</f>
        <v>#VALUE!</v>
      </c>
      <c r="AE230" t="str">
        <f t="shared" si="60"/>
        <v/>
      </c>
      <c r="AF230" t="str">
        <f t="shared" si="61"/>
        <v>No</v>
      </c>
      <c r="AG230" t="e">
        <f>TRIM(CLEAN(MID(Updates!D230,FIND("Home Share (H:\ drive) required: ",Updates!D230)+33,(FIND("Group Share (S:\ drive) required: ",Updates!D230)-(FIND("Home Share (H:\ drive) required: ",Updates!D230)+33)))))</f>
        <v>#VALUE!</v>
      </c>
      <c r="AH230" t="str">
        <f t="shared" si="62"/>
        <v>No</v>
      </c>
      <c r="AI230" t="e">
        <f>TRIM(CLEAN(MID(Updates!D230,FIND("S Drive Path: ",Updates!D230)+14,(FIND("Position",Updates!D230)-(FIND("S Drive Path: ",Updates!D230)+14)))))</f>
        <v>#VALUE!</v>
      </c>
      <c r="AJ230" t="e">
        <f>("USR\"&amp;Updates!N230)</f>
        <v>#VALUE!</v>
      </c>
      <c r="AK230" t="e">
        <f>Updates!N230&amp;"$"</f>
        <v>#VALUE!</v>
      </c>
      <c r="AL230" s="11">
        <f t="shared" ca="1" si="63"/>
        <v>1</v>
      </c>
      <c r="AM230" s="6" t="str">
        <f ca="1">LOOKUP(AL230,AN2:AN21,AO2:AO21)</f>
        <v>DC1MDB01</v>
      </c>
    </row>
    <row r="231" spans="1:39" ht="12" customHeight="1">
      <c r="A231" s="13" t="e">
        <f>LOOKUP(99^99,--("0"&amp;MID(Updates!N231,MIN(SEARCH({0,1,2,3,4,5,6,7,8,9},Updates!N231&amp;"0123456789")),ROW($A$1:$A$10000))))</f>
        <v>#N/A</v>
      </c>
      <c r="B231" s="6" t="e">
        <f>TRIM(CLEAN(MID(Updates!D231,FIND("Network User Id: ",Updates!D231)+17,(FIND("E-MAIL ACCOUNTS",Updates!D231)-(FIND("Network User Id:",Updates!D231)+17)))))</f>
        <v>#VALUE!</v>
      </c>
      <c r="C231" s="6" t="e">
        <f>TRIM(CLEAN(MID(Updates!D231,FIND("Logon ID: ",Updates!D231)+10,(FIND("Password:",Updates!D231)-(FIND("Logon ID:",Updates!D231)+10)))))</f>
        <v>#VALUE!</v>
      </c>
      <c r="D231" t="e">
        <f>TRIM(CLEAN(MID(Updates!D231,FIND("Primary Address: ",Updates!D231)+17,(FIND("Secondary Address:",Updates!D231)-(FIND("Primary Address: ",Updates!D231)+17)))))</f>
        <v>#VALUE!</v>
      </c>
      <c r="E231" t="e">
        <f>TRIM(CLEAN(MID(Updates!D231,FIND("Secondary Address: ",Updates!D231)+19,(FIND("** PLEASE DO NOT REPLY TO THIS E-MAIL. ",Updates!D231)-(FIND("Secondary Address: ",Updates!D231)+19)))))</f>
        <v>#VALUE!</v>
      </c>
      <c r="F231" t="b">
        <f>IF(COUNT(SEARCH({"transpo.ottawa.on.ca","biblioottawalibrary.ca"},E231)),"@ottawa.ca")</f>
        <v>0</v>
      </c>
      <c r="G231" s="9" t="e">
        <f t="shared" si="48"/>
        <v>#VALUE!</v>
      </c>
      <c r="H231" t="e">
        <f>TRIM(CLEAN(MID(Updates!D231,FIND("E-mail Address: ",Updates!D231)+16,(FIND("The employee",Updates!D231)-(FIND("E-mail Address: ",Updates!D231)+16)))))</f>
        <v>#VALUE!</v>
      </c>
      <c r="I231" t="e">
        <f>TRIM(CLEAN(MID(Updates!D231,FIND("Account Password: ",Updates!D231)+18,(FIND("NETWORK ACCOUNTS",Updates!D231)-(FIND("Account Password:",Updates!D231)+18)))))</f>
        <v>#VALUE!</v>
      </c>
      <c r="J231" t="e">
        <f>TRIM(CLEAN(MID(Updates!D231,FIND("Password: ",Updates!D231)+10,(FIND("E-mail",Updates!D231)-(FIND("Password:",Updates!D231)+12)))))</f>
        <v>#VALUE!</v>
      </c>
      <c r="K231" t="e">
        <f>TRIM(CLEAN(MID(Updates!D231,FIND("Account to clone: ",Updates!D231)+18,(FIND("Position",Updates!D231)-(FIND("Account to clone: ",Updates!D231)+18)))))</f>
        <v>#VALUE!</v>
      </c>
      <c r="L231" t="e">
        <f>TRIM(CLEAN(MID(Updates!D231,FIND("Clone permissions of another account: ",Updates!D231)+38,(FIND("Email required:",Updates!D231)-(FIND("Clone permissions of another account: ",Updates!D231)+38)))))</f>
        <v>#VALUE!</v>
      </c>
      <c r="M231" t="e">
        <f t="shared" si="49"/>
        <v>#VALUE!</v>
      </c>
      <c r="N231" t="e">
        <f>TRIM(CLEAN(MID(Updates!D231,FIND("First Name: ",Updates!D231)+12,(FIND("Middle Name: ",Updates!D231)-(FIND("First Name: ",Updates!D231)+12)))))</f>
        <v>#VALUE!</v>
      </c>
      <c r="O231" t="e">
        <f>TRIM(CLEAN(MID(Updates!E231,FIND("Last Name: ",Updates!E231)+11,(FIND("Middle Initial:",Updates!E231)-(FIND("Last Name: ",Updates!E231)+11)))))</f>
        <v>#VALUE!</v>
      </c>
      <c r="P231" t="e">
        <f>TRIM(CLEAN(MID(Updates!D231,FIND("Middle Initial: ",Updates!D231)+16,(FIND("Department: ",Updates!D231)-(FIND("Middle Initial: ",Updates!D231)+16)))))</f>
        <v>#VALUE!</v>
      </c>
      <c r="Q231" t="e">
        <f t="shared" si="50"/>
        <v>#VALUE!</v>
      </c>
      <c r="R231" t="e">
        <f t="shared" si="51"/>
        <v>#VALUE!</v>
      </c>
      <c r="S231" t="e">
        <f t="shared" si="52"/>
        <v>#VALUE!</v>
      </c>
      <c r="T231" s="14" t="e">
        <f t="shared" si="53"/>
        <v>#VALUE!</v>
      </c>
      <c r="U231" t="e">
        <f t="shared" si="54"/>
        <v>#VALUE!</v>
      </c>
      <c r="V231" t="e">
        <f t="shared" si="55"/>
        <v>#VALUE!</v>
      </c>
      <c r="W231" s="8" t="e">
        <f>TRIM(CLEAN(MID(Updates!D231,FIND("Branch: ",Updates!D231)+8,(FIND("Division",Updates!D231)-(FIND("Branch: ",Updates!D231)+8)))))</f>
        <v>#VALUE!</v>
      </c>
      <c r="X231" s="8" t="e">
        <f>TRIM(CLEAN(MID(Updates!D231,FIND("Pooled Position: ",Updates!D231)+17,(FIND("Are the",Updates!D231)-(FIND("Pooled Position: ",Updates!D231)+17)))))</f>
        <v>#VALUE!</v>
      </c>
      <c r="Y231" t="e">
        <f>TRIM(CLEAN(MID(Updates!D231,FIND("Employee Name: ",Updates!D231)+15,(FIND("Job Title",Updates!D231)-(FIND("Employee Name: ",Updates!D231)+15)))))</f>
        <v>#VALUE!</v>
      </c>
      <c r="Z231" s="9" t="e">
        <f t="shared" si="56"/>
        <v>#VALUE!</v>
      </c>
      <c r="AA231" t="e">
        <f t="shared" si="57"/>
        <v>#VALUE!</v>
      </c>
      <c r="AB231" t="e">
        <f t="shared" si="58"/>
        <v>#VALUE!</v>
      </c>
      <c r="AC231" t="e">
        <f t="shared" si="59"/>
        <v>#VALUE!</v>
      </c>
      <c r="AD231" t="e">
        <f>TRIM(CLEAN(MID(Updates!D231,FIND("Account to clone: ",Updates!D231)+18,(FIND("Position",Updates!D231)-(FIND("Account to clone: ",Updates!D231)+18)))))</f>
        <v>#VALUE!</v>
      </c>
      <c r="AE231" t="str">
        <f t="shared" si="60"/>
        <v/>
      </c>
      <c r="AF231" t="str">
        <f t="shared" si="61"/>
        <v>No</v>
      </c>
      <c r="AG231" t="e">
        <f>TRIM(CLEAN(MID(Updates!D231,FIND("Home Share (H:\ drive) required: ",Updates!D231)+33,(FIND("Group Share (S:\ drive) required: ",Updates!D231)-(FIND("Home Share (H:\ drive) required: ",Updates!D231)+33)))))</f>
        <v>#VALUE!</v>
      </c>
      <c r="AH231" t="str">
        <f t="shared" si="62"/>
        <v>No</v>
      </c>
      <c r="AI231" t="e">
        <f>TRIM(CLEAN(MID(Updates!D231,FIND("S Drive Path: ",Updates!D231)+14,(FIND("Position",Updates!D231)-(FIND("S Drive Path: ",Updates!D231)+14)))))</f>
        <v>#VALUE!</v>
      </c>
      <c r="AJ231" t="e">
        <f>("USR\"&amp;Updates!N231)</f>
        <v>#VALUE!</v>
      </c>
      <c r="AK231" t="e">
        <f>Updates!N231&amp;"$"</f>
        <v>#VALUE!</v>
      </c>
      <c r="AL231" s="11">
        <f t="shared" ca="1" si="63"/>
        <v>16</v>
      </c>
      <c r="AM231" s="6" t="str">
        <f ca="1">LOOKUP(AL231,AN2:AN21,AO2:AO21)</f>
        <v>DC4MDB06</v>
      </c>
    </row>
    <row r="232" spans="1:39" ht="12" customHeight="1">
      <c r="A232" s="13" t="e">
        <f>LOOKUP(99^99,--("0"&amp;MID(Updates!N232,MIN(SEARCH({0,1,2,3,4,5,6,7,8,9},Updates!N232&amp;"0123456789")),ROW($A$1:$A$10000))))</f>
        <v>#N/A</v>
      </c>
      <c r="B232" s="6" t="e">
        <f>TRIM(CLEAN(MID(Updates!D232,FIND("Network User Id: ",Updates!D232)+17,(FIND("E-MAIL ACCOUNTS",Updates!D232)-(FIND("Network User Id:",Updates!D232)+17)))))</f>
        <v>#VALUE!</v>
      </c>
      <c r="C232" s="6" t="e">
        <f>TRIM(CLEAN(MID(Updates!D232,FIND("Logon ID: ",Updates!D232)+10,(FIND("Password:",Updates!D232)-(FIND("Logon ID:",Updates!D232)+10)))))</f>
        <v>#VALUE!</v>
      </c>
      <c r="D232" t="e">
        <f>TRIM(CLEAN(MID(Updates!D232,FIND("Primary Address: ",Updates!D232)+17,(FIND("Secondary Address:",Updates!D232)-(FIND("Primary Address: ",Updates!D232)+17)))))</f>
        <v>#VALUE!</v>
      </c>
      <c r="E232" t="e">
        <f>TRIM(CLEAN(MID(Updates!D232,FIND("Secondary Address: ",Updates!D232)+19,(FIND("** PLEASE DO NOT REPLY TO THIS E-MAIL. ",Updates!D232)-(FIND("Secondary Address: ",Updates!D232)+19)))))</f>
        <v>#VALUE!</v>
      </c>
      <c r="F232" t="b">
        <f>IF(COUNT(SEARCH({"transpo.ottawa.on.ca","biblioottawalibrary.ca"},E232)),"@ottawa.ca")</f>
        <v>0</v>
      </c>
      <c r="G232" s="9" t="e">
        <f t="shared" si="48"/>
        <v>#VALUE!</v>
      </c>
      <c r="H232" t="e">
        <f>TRIM(CLEAN(MID(Updates!D232,FIND("E-mail Address: ",Updates!D232)+16,(FIND("The employee",Updates!D232)-(FIND("E-mail Address: ",Updates!D232)+16)))))</f>
        <v>#VALUE!</v>
      </c>
      <c r="I232" t="e">
        <f>TRIM(CLEAN(MID(Updates!D232,FIND("Account Password: ",Updates!D232)+18,(FIND("NETWORK ACCOUNTS",Updates!D232)-(FIND("Account Password:",Updates!D232)+18)))))</f>
        <v>#VALUE!</v>
      </c>
      <c r="J232" t="e">
        <f>TRIM(CLEAN(MID(Updates!D232,FIND("Password: ",Updates!D232)+10,(FIND("E-mail",Updates!D232)-(FIND("Password:",Updates!D232)+12)))))</f>
        <v>#VALUE!</v>
      </c>
      <c r="K232" t="e">
        <f>TRIM(CLEAN(MID(Updates!D232,FIND("Account to clone: ",Updates!D232)+18,(FIND("Position",Updates!D232)-(FIND("Account to clone: ",Updates!D232)+18)))))</f>
        <v>#VALUE!</v>
      </c>
      <c r="L232" t="e">
        <f>TRIM(CLEAN(MID(Updates!D232,FIND("Clone permissions of another account: ",Updates!D232)+38,(FIND("Email required:",Updates!D232)-(FIND("Clone permissions of another account: ",Updates!D232)+38)))))</f>
        <v>#VALUE!</v>
      </c>
      <c r="M232" t="e">
        <f t="shared" si="49"/>
        <v>#VALUE!</v>
      </c>
      <c r="N232" t="e">
        <f>TRIM(CLEAN(MID(Updates!D232,FIND("First Name: ",Updates!D232)+12,(FIND("Middle Name: ",Updates!D232)-(FIND("First Name: ",Updates!D232)+12)))))</f>
        <v>#VALUE!</v>
      </c>
      <c r="O232" t="e">
        <f>TRIM(CLEAN(MID(Updates!E232,FIND("Last Name: ",Updates!E232)+11,(FIND("Middle Initial:",Updates!E232)-(FIND("Last Name: ",Updates!E232)+11)))))</f>
        <v>#VALUE!</v>
      </c>
      <c r="P232" t="e">
        <f>TRIM(CLEAN(MID(Updates!D232,FIND("Middle Initial: ",Updates!D232)+16,(FIND("Department: ",Updates!D232)-(FIND("Middle Initial: ",Updates!D232)+16)))))</f>
        <v>#VALUE!</v>
      </c>
      <c r="Q232" t="e">
        <f t="shared" si="50"/>
        <v>#VALUE!</v>
      </c>
      <c r="R232" t="e">
        <f t="shared" si="51"/>
        <v>#VALUE!</v>
      </c>
      <c r="S232" t="e">
        <f t="shared" si="52"/>
        <v>#VALUE!</v>
      </c>
      <c r="T232" s="14" t="e">
        <f t="shared" si="53"/>
        <v>#VALUE!</v>
      </c>
      <c r="U232" t="e">
        <f t="shared" si="54"/>
        <v>#VALUE!</v>
      </c>
      <c r="V232" t="e">
        <f t="shared" si="55"/>
        <v>#VALUE!</v>
      </c>
      <c r="W232" s="8" t="e">
        <f>TRIM(CLEAN(MID(Updates!D232,FIND("Branch: ",Updates!D232)+8,(FIND("Division",Updates!D232)-(FIND("Branch: ",Updates!D232)+8)))))</f>
        <v>#VALUE!</v>
      </c>
      <c r="X232" s="8" t="e">
        <f>TRIM(CLEAN(MID(Updates!D232,FIND("Pooled Position: ",Updates!D232)+17,(FIND("Are the",Updates!D232)-(FIND("Pooled Position: ",Updates!D232)+17)))))</f>
        <v>#VALUE!</v>
      </c>
      <c r="Y232" t="e">
        <f>TRIM(CLEAN(MID(Updates!D232,FIND("Employee Name: ",Updates!D232)+15,(FIND("Job Title",Updates!D232)-(FIND("Employee Name: ",Updates!D232)+15)))))</f>
        <v>#VALUE!</v>
      </c>
      <c r="Z232" s="9" t="e">
        <f t="shared" si="56"/>
        <v>#VALUE!</v>
      </c>
      <c r="AA232" t="e">
        <f t="shared" si="57"/>
        <v>#VALUE!</v>
      </c>
      <c r="AB232" t="e">
        <f t="shared" si="58"/>
        <v>#VALUE!</v>
      </c>
      <c r="AC232" t="e">
        <f t="shared" si="59"/>
        <v>#VALUE!</v>
      </c>
      <c r="AD232" t="e">
        <f>TRIM(CLEAN(MID(Updates!D232,FIND("Account to clone: ",Updates!D232)+18,(FIND("Position",Updates!D232)-(FIND("Account to clone: ",Updates!D232)+18)))))</f>
        <v>#VALUE!</v>
      </c>
      <c r="AE232" t="str">
        <f t="shared" si="60"/>
        <v/>
      </c>
      <c r="AF232" t="str">
        <f t="shared" si="61"/>
        <v>No</v>
      </c>
      <c r="AG232" t="e">
        <f>TRIM(CLEAN(MID(Updates!D232,FIND("Home Share (H:\ drive) required: ",Updates!D232)+33,(FIND("Group Share (S:\ drive) required: ",Updates!D232)-(FIND("Home Share (H:\ drive) required: ",Updates!D232)+33)))))</f>
        <v>#VALUE!</v>
      </c>
      <c r="AH232" t="str">
        <f t="shared" si="62"/>
        <v>No</v>
      </c>
      <c r="AI232" t="e">
        <f>TRIM(CLEAN(MID(Updates!D232,FIND("S Drive Path: ",Updates!D232)+14,(FIND("Position",Updates!D232)-(FIND("S Drive Path: ",Updates!D232)+14)))))</f>
        <v>#VALUE!</v>
      </c>
      <c r="AJ232" t="e">
        <f>("USR\"&amp;Updates!N232)</f>
        <v>#VALUE!</v>
      </c>
      <c r="AK232" t="e">
        <f>Updates!N232&amp;"$"</f>
        <v>#VALUE!</v>
      </c>
      <c r="AL232" s="11">
        <f t="shared" ca="1" si="63"/>
        <v>8</v>
      </c>
      <c r="AM232" s="6" t="str">
        <f ca="1">LOOKUP(AL232,AN2:AN21,AO2:AO21)</f>
        <v>DC1MDB08</v>
      </c>
    </row>
    <row r="233" spans="1:39" ht="12" customHeight="1">
      <c r="A233" s="13" t="e">
        <f>LOOKUP(99^99,--("0"&amp;MID(Updates!N233,MIN(SEARCH({0,1,2,3,4,5,6,7,8,9},Updates!N233&amp;"0123456789")),ROW($A$1:$A$10000))))</f>
        <v>#N/A</v>
      </c>
      <c r="B233" s="6" t="e">
        <f>TRIM(CLEAN(MID(Updates!D233,FIND("Network User Id: ",Updates!D233)+17,(FIND("E-MAIL ACCOUNTS",Updates!D233)-(FIND("Network User Id:",Updates!D233)+17)))))</f>
        <v>#VALUE!</v>
      </c>
      <c r="C233" s="6" t="e">
        <f>TRIM(CLEAN(MID(Updates!D233,FIND("Logon ID: ",Updates!D233)+10,(FIND("Password:",Updates!D233)-(FIND("Logon ID:",Updates!D233)+10)))))</f>
        <v>#VALUE!</v>
      </c>
      <c r="D233" t="e">
        <f>TRIM(CLEAN(MID(Updates!D233,FIND("Primary Address: ",Updates!D233)+17,(FIND("Secondary Address:",Updates!D233)-(FIND("Primary Address: ",Updates!D233)+17)))))</f>
        <v>#VALUE!</v>
      </c>
      <c r="E233" t="e">
        <f>TRIM(CLEAN(MID(Updates!D233,FIND("Secondary Address: ",Updates!D233)+19,(FIND("** PLEASE DO NOT REPLY TO THIS E-MAIL. ",Updates!D233)-(FIND("Secondary Address: ",Updates!D233)+19)))))</f>
        <v>#VALUE!</v>
      </c>
      <c r="F233" t="b">
        <f>IF(COUNT(SEARCH({"transpo.ottawa.on.ca","biblioottawalibrary.ca"},E233)),"@ottawa.ca")</f>
        <v>0</v>
      </c>
      <c r="G233" s="9" t="e">
        <f t="shared" si="48"/>
        <v>#VALUE!</v>
      </c>
      <c r="H233" t="e">
        <f>TRIM(CLEAN(MID(Updates!D233,FIND("E-mail Address: ",Updates!D233)+16,(FIND("The employee",Updates!D233)-(FIND("E-mail Address: ",Updates!D233)+16)))))</f>
        <v>#VALUE!</v>
      </c>
      <c r="I233" t="e">
        <f>TRIM(CLEAN(MID(Updates!D233,FIND("Account Password: ",Updates!D233)+18,(FIND("NETWORK ACCOUNTS",Updates!D233)-(FIND("Account Password:",Updates!D233)+18)))))</f>
        <v>#VALUE!</v>
      </c>
      <c r="J233" t="e">
        <f>TRIM(CLEAN(MID(Updates!D233,FIND("Password: ",Updates!D233)+10,(FIND("E-mail",Updates!D233)-(FIND("Password:",Updates!D233)+12)))))</f>
        <v>#VALUE!</v>
      </c>
      <c r="K233" t="e">
        <f>TRIM(CLEAN(MID(Updates!D233,FIND("Account to clone: ",Updates!D233)+18,(FIND("Position",Updates!D233)-(FIND("Account to clone: ",Updates!D233)+18)))))</f>
        <v>#VALUE!</v>
      </c>
      <c r="L233" t="e">
        <f>TRIM(CLEAN(MID(Updates!D233,FIND("Clone permissions of another account: ",Updates!D233)+38,(FIND("Email required:",Updates!D233)-(FIND("Clone permissions of another account: ",Updates!D233)+38)))))</f>
        <v>#VALUE!</v>
      </c>
      <c r="M233" t="e">
        <f t="shared" si="49"/>
        <v>#VALUE!</v>
      </c>
      <c r="N233" t="e">
        <f>TRIM(CLEAN(MID(Updates!D233,FIND("First Name: ",Updates!D233)+12,(FIND("Middle Name: ",Updates!D233)-(FIND("First Name: ",Updates!D233)+12)))))</f>
        <v>#VALUE!</v>
      </c>
      <c r="O233" t="e">
        <f>TRIM(CLEAN(MID(Updates!E233,FIND("Last Name: ",Updates!E233)+11,(FIND("Middle Initial:",Updates!E233)-(FIND("Last Name: ",Updates!E233)+11)))))</f>
        <v>#VALUE!</v>
      </c>
      <c r="P233" t="e">
        <f>TRIM(CLEAN(MID(Updates!D233,FIND("Middle Initial: ",Updates!D233)+16,(FIND("Department: ",Updates!D233)-(FIND("Middle Initial: ",Updates!D233)+16)))))</f>
        <v>#VALUE!</v>
      </c>
      <c r="Q233" t="e">
        <f t="shared" si="50"/>
        <v>#VALUE!</v>
      </c>
      <c r="R233" t="e">
        <f t="shared" si="51"/>
        <v>#VALUE!</v>
      </c>
      <c r="S233" t="e">
        <f t="shared" si="52"/>
        <v>#VALUE!</v>
      </c>
      <c r="T233" s="14" t="e">
        <f t="shared" si="53"/>
        <v>#VALUE!</v>
      </c>
      <c r="U233" t="e">
        <f t="shared" si="54"/>
        <v>#VALUE!</v>
      </c>
      <c r="V233" t="e">
        <f t="shared" si="55"/>
        <v>#VALUE!</v>
      </c>
      <c r="W233" s="8" t="e">
        <f>TRIM(CLEAN(MID(Updates!D233,FIND("Branch: ",Updates!D233)+8,(FIND("Division",Updates!D233)-(FIND("Branch: ",Updates!D233)+8)))))</f>
        <v>#VALUE!</v>
      </c>
      <c r="X233" s="8" t="e">
        <f>TRIM(CLEAN(MID(Updates!D233,FIND("Pooled Position: ",Updates!D233)+17,(FIND("Are the",Updates!D233)-(FIND("Pooled Position: ",Updates!D233)+17)))))</f>
        <v>#VALUE!</v>
      </c>
      <c r="Y233" t="e">
        <f>TRIM(CLEAN(MID(Updates!D233,FIND("Employee Name: ",Updates!D233)+15,(FIND("Job Title",Updates!D233)-(FIND("Employee Name: ",Updates!D233)+15)))))</f>
        <v>#VALUE!</v>
      </c>
      <c r="Z233" s="9" t="e">
        <f t="shared" si="56"/>
        <v>#VALUE!</v>
      </c>
      <c r="AA233" t="e">
        <f t="shared" si="57"/>
        <v>#VALUE!</v>
      </c>
      <c r="AB233" t="e">
        <f t="shared" si="58"/>
        <v>#VALUE!</v>
      </c>
      <c r="AC233" t="e">
        <f t="shared" si="59"/>
        <v>#VALUE!</v>
      </c>
      <c r="AD233" t="e">
        <f>TRIM(CLEAN(MID(Updates!D233,FIND("Account to clone: ",Updates!D233)+18,(FIND("Position",Updates!D233)-(FIND("Account to clone: ",Updates!D233)+18)))))</f>
        <v>#VALUE!</v>
      </c>
      <c r="AE233" t="str">
        <f t="shared" si="60"/>
        <v/>
      </c>
      <c r="AF233" t="str">
        <f t="shared" si="61"/>
        <v>No</v>
      </c>
      <c r="AG233" t="e">
        <f>TRIM(CLEAN(MID(Updates!D233,FIND("Home Share (H:\ drive) required: ",Updates!D233)+33,(FIND("Group Share (S:\ drive) required: ",Updates!D233)-(FIND("Home Share (H:\ drive) required: ",Updates!D233)+33)))))</f>
        <v>#VALUE!</v>
      </c>
      <c r="AH233" t="str">
        <f t="shared" si="62"/>
        <v>No</v>
      </c>
      <c r="AI233" t="e">
        <f>TRIM(CLEAN(MID(Updates!D233,FIND("S Drive Path: ",Updates!D233)+14,(FIND("Position",Updates!D233)-(FIND("S Drive Path: ",Updates!D233)+14)))))</f>
        <v>#VALUE!</v>
      </c>
      <c r="AJ233" t="e">
        <f>("USR\"&amp;Updates!N233)</f>
        <v>#VALUE!</v>
      </c>
      <c r="AK233" t="e">
        <f>Updates!N233&amp;"$"</f>
        <v>#VALUE!</v>
      </c>
      <c r="AL233" s="11">
        <f t="shared" ca="1" si="63"/>
        <v>18</v>
      </c>
      <c r="AM233" s="6" t="str">
        <f ca="1">LOOKUP(AL233,AN2:AN21,AO2:AO21)</f>
        <v>DC4MDB08</v>
      </c>
    </row>
    <row r="234" spans="1:39" ht="12" customHeight="1">
      <c r="A234" s="13" t="e">
        <f>LOOKUP(99^99,--("0"&amp;MID(Updates!N234,MIN(SEARCH({0,1,2,3,4,5,6,7,8,9},Updates!N234&amp;"0123456789")),ROW($A$1:$A$10000))))</f>
        <v>#N/A</v>
      </c>
      <c r="B234" s="6" t="e">
        <f>TRIM(CLEAN(MID(Updates!D234,FIND("Network User Id: ",Updates!D234)+17,(FIND("E-MAIL ACCOUNTS",Updates!D234)-(FIND("Network User Id:",Updates!D234)+17)))))</f>
        <v>#VALUE!</v>
      </c>
      <c r="C234" s="6" t="e">
        <f>TRIM(CLEAN(MID(Updates!D234,FIND("Logon ID: ",Updates!D234)+10,(FIND("Password:",Updates!D234)-(FIND("Logon ID:",Updates!D234)+10)))))</f>
        <v>#VALUE!</v>
      </c>
      <c r="D234" t="e">
        <f>TRIM(CLEAN(MID(Updates!D234,FIND("Primary Address: ",Updates!D234)+17,(FIND("Secondary Address:",Updates!D234)-(FIND("Primary Address: ",Updates!D234)+17)))))</f>
        <v>#VALUE!</v>
      </c>
      <c r="E234" t="e">
        <f>TRIM(CLEAN(MID(Updates!D234,FIND("Secondary Address: ",Updates!D234)+19,(FIND("** PLEASE DO NOT REPLY TO THIS E-MAIL. ",Updates!D234)-(FIND("Secondary Address: ",Updates!D234)+19)))))</f>
        <v>#VALUE!</v>
      </c>
      <c r="F234" t="b">
        <f>IF(COUNT(SEARCH({"transpo.ottawa.on.ca","biblioottawalibrary.ca"},E234)),"@ottawa.ca")</f>
        <v>0</v>
      </c>
      <c r="G234" s="9" t="e">
        <f t="shared" si="48"/>
        <v>#VALUE!</v>
      </c>
      <c r="H234" t="e">
        <f>TRIM(CLEAN(MID(Updates!D234,FIND("E-mail Address: ",Updates!D234)+16,(FIND("The employee",Updates!D234)-(FIND("E-mail Address: ",Updates!D234)+16)))))</f>
        <v>#VALUE!</v>
      </c>
      <c r="I234" t="e">
        <f>TRIM(CLEAN(MID(Updates!D234,FIND("Account Password: ",Updates!D234)+18,(FIND("NETWORK ACCOUNTS",Updates!D234)-(FIND("Account Password:",Updates!D234)+18)))))</f>
        <v>#VALUE!</v>
      </c>
      <c r="J234" t="e">
        <f>TRIM(CLEAN(MID(Updates!D234,FIND("Password: ",Updates!D234)+10,(FIND("E-mail",Updates!D234)-(FIND("Password:",Updates!D234)+12)))))</f>
        <v>#VALUE!</v>
      </c>
      <c r="K234" t="e">
        <f>TRIM(CLEAN(MID(Updates!D234,FIND("Account to clone: ",Updates!D234)+18,(FIND("Position",Updates!D234)-(FIND("Account to clone: ",Updates!D234)+18)))))</f>
        <v>#VALUE!</v>
      </c>
      <c r="L234" t="e">
        <f>TRIM(CLEAN(MID(Updates!D234,FIND("Clone permissions of another account: ",Updates!D234)+38,(FIND("Email required:",Updates!D234)-(FIND("Clone permissions of another account: ",Updates!D234)+38)))))</f>
        <v>#VALUE!</v>
      </c>
      <c r="M234" t="e">
        <f t="shared" si="49"/>
        <v>#VALUE!</v>
      </c>
      <c r="N234" t="e">
        <f>TRIM(CLEAN(MID(Updates!D234,FIND("First Name: ",Updates!D234)+12,(FIND("Middle Name: ",Updates!D234)-(FIND("First Name: ",Updates!D234)+12)))))</f>
        <v>#VALUE!</v>
      </c>
      <c r="O234" t="e">
        <f>TRIM(CLEAN(MID(Updates!E234,FIND("Last Name: ",Updates!E234)+11,(FIND("Middle Initial:",Updates!E234)-(FIND("Last Name: ",Updates!E234)+11)))))</f>
        <v>#VALUE!</v>
      </c>
      <c r="P234" t="e">
        <f>TRIM(CLEAN(MID(Updates!D234,FIND("Middle Initial: ",Updates!D234)+16,(FIND("Department: ",Updates!D234)-(FIND("Middle Initial: ",Updates!D234)+16)))))</f>
        <v>#VALUE!</v>
      </c>
      <c r="Q234" t="e">
        <f t="shared" si="50"/>
        <v>#VALUE!</v>
      </c>
      <c r="R234" t="e">
        <f t="shared" si="51"/>
        <v>#VALUE!</v>
      </c>
      <c r="S234" t="e">
        <f t="shared" si="52"/>
        <v>#VALUE!</v>
      </c>
      <c r="T234" s="14" t="e">
        <f t="shared" si="53"/>
        <v>#VALUE!</v>
      </c>
      <c r="U234" t="e">
        <f t="shared" si="54"/>
        <v>#VALUE!</v>
      </c>
      <c r="V234" t="e">
        <f t="shared" si="55"/>
        <v>#VALUE!</v>
      </c>
      <c r="W234" s="8" t="e">
        <f>TRIM(CLEAN(MID(Updates!D234,FIND("Branch: ",Updates!D234)+8,(FIND("Division",Updates!D234)-(FIND("Branch: ",Updates!D234)+8)))))</f>
        <v>#VALUE!</v>
      </c>
      <c r="X234" s="8" t="e">
        <f>TRIM(CLEAN(MID(Updates!D234,FIND("Pooled Position: ",Updates!D234)+17,(FIND("Are the",Updates!D234)-(FIND("Pooled Position: ",Updates!D234)+17)))))</f>
        <v>#VALUE!</v>
      </c>
      <c r="Y234" t="e">
        <f>TRIM(CLEAN(MID(Updates!D234,FIND("Employee Name: ",Updates!D234)+15,(FIND("Job Title",Updates!D234)-(FIND("Employee Name: ",Updates!D234)+15)))))</f>
        <v>#VALUE!</v>
      </c>
      <c r="Z234" s="9" t="e">
        <f t="shared" si="56"/>
        <v>#VALUE!</v>
      </c>
      <c r="AA234" t="e">
        <f t="shared" si="57"/>
        <v>#VALUE!</v>
      </c>
      <c r="AB234" t="e">
        <f t="shared" si="58"/>
        <v>#VALUE!</v>
      </c>
      <c r="AC234" t="e">
        <f t="shared" si="59"/>
        <v>#VALUE!</v>
      </c>
      <c r="AD234" t="e">
        <f>TRIM(CLEAN(MID(Updates!D234,FIND("Account to clone: ",Updates!D234)+18,(FIND("Position",Updates!D234)-(FIND("Account to clone: ",Updates!D234)+18)))))</f>
        <v>#VALUE!</v>
      </c>
      <c r="AE234" t="str">
        <f t="shared" si="60"/>
        <v/>
      </c>
      <c r="AF234" t="str">
        <f t="shared" si="61"/>
        <v>No</v>
      </c>
      <c r="AG234" t="e">
        <f>TRIM(CLEAN(MID(Updates!D234,FIND("Home Share (H:\ drive) required: ",Updates!D234)+33,(FIND("Group Share (S:\ drive) required: ",Updates!D234)-(FIND("Home Share (H:\ drive) required: ",Updates!D234)+33)))))</f>
        <v>#VALUE!</v>
      </c>
      <c r="AH234" t="str">
        <f t="shared" si="62"/>
        <v>No</v>
      </c>
      <c r="AI234" t="e">
        <f>TRIM(CLEAN(MID(Updates!D234,FIND("S Drive Path: ",Updates!D234)+14,(FIND("Position",Updates!D234)-(FIND("S Drive Path: ",Updates!D234)+14)))))</f>
        <v>#VALUE!</v>
      </c>
      <c r="AJ234" t="e">
        <f>("USR\"&amp;Updates!N234)</f>
        <v>#VALUE!</v>
      </c>
      <c r="AK234" t="e">
        <f>Updates!N234&amp;"$"</f>
        <v>#VALUE!</v>
      </c>
      <c r="AL234" s="11">
        <f t="shared" ca="1" si="63"/>
        <v>14</v>
      </c>
      <c r="AM234" s="6" t="str">
        <f ca="1">LOOKUP(AL234,AN2:AN21,AO2:AO21)</f>
        <v>DC4MDB04</v>
      </c>
    </row>
    <row r="235" spans="1:39" ht="12" customHeight="1">
      <c r="A235" s="13" t="e">
        <f>LOOKUP(99^99,--("0"&amp;MID(Updates!N235,MIN(SEARCH({0,1,2,3,4,5,6,7,8,9},Updates!N235&amp;"0123456789")),ROW($A$1:$A$10000))))</f>
        <v>#N/A</v>
      </c>
      <c r="B235" s="6" t="e">
        <f>TRIM(CLEAN(MID(Updates!D235,FIND("Network User Id: ",Updates!D235)+17,(FIND("E-MAIL ACCOUNTS",Updates!D235)-(FIND("Network User Id:",Updates!D235)+17)))))</f>
        <v>#VALUE!</v>
      </c>
      <c r="C235" s="6" t="e">
        <f>TRIM(CLEAN(MID(Updates!D235,FIND("Logon ID: ",Updates!D235)+10,(FIND("Password:",Updates!D235)-(FIND("Logon ID:",Updates!D235)+10)))))</f>
        <v>#VALUE!</v>
      </c>
      <c r="D235" t="e">
        <f>TRIM(CLEAN(MID(Updates!D235,FIND("Primary Address: ",Updates!D235)+17,(FIND("Secondary Address:",Updates!D235)-(FIND("Primary Address: ",Updates!D235)+17)))))</f>
        <v>#VALUE!</v>
      </c>
      <c r="E235" t="e">
        <f>TRIM(CLEAN(MID(Updates!D235,FIND("Secondary Address: ",Updates!D235)+19,(FIND("** PLEASE DO NOT REPLY TO THIS E-MAIL. ",Updates!D235)-(FIND("Secondary Address: ",Updates!D235)+19)))))</f>
        <v>#VALUE!</v>
      </c>
      <c r="F235" t="b">
        <f>IF(COUNT(SEARCH({"transpo.ottawa.on.ca","biblioottawalibrary.ca"},E235)),"@ottawa.ca")</f>
        <v>0</v>
      </c>
      <c r="G235" s="9" t="e">
        <f t="shared" si="48"/>
        <v>#VALUE!</v>
      </c>
      <c r="H235" t="e">
        <f>TRIM(CLEAN(MID(Updates!D235,FIND("E-mail Address: ",Updates!D235)+16,(FIND("The employee",Updates!D235)-(FIND("E-mail Address: ",Updates!D235)+16)))))</f>
        <v>#VALUE!</v>
      </c>
      <c r="I235" t="e">
        <f>TRIM(CLEAN(MID(Updates!D235,FIND("Account Password: ",Updates!D235)+18,(FIND("NETWORK ACCOUNTS",Updates!D235)-(FIND("Account Password:",Updates!D235)+18)))))</f>
        <v>#VALUE!</v>
      </c>
      <c r="J235" t="e">
        <f>TRIM(CLEAN(MID(Updates!D235,FIND("Password: ",Updates!D235)+10,(FIND("E-mail",Updates!D235)-(FIND("Password:",Updates!D235)+12)))))</f>
        <v>#VALUE!</v>
      </c>
      <c r="K235" t="e">
        <f>TRIM(CLEAN(MID(Updates!D235,FIND("Account to clone: ",Updates!D235)+18,(FIND("Position",Updates!D235)-(FIND("Account to clone: ",Updates!D235)+18)))))</f>
        <v>#VALUE!</v>
      </c>
      <c r="L235" t="e">
        <f>TRIM(CLEAN(MID(Updates!D235,FIND("Clone permissions of another account: ",Updates!D235)+38,(FIND("Email required:",Updates!D235)-(FIND("Clone permissions of another account: ",Updates!D235)+38)))))</f>
        <v>#VALUE!</v>
      </c>
      <c r="M235" t="e">
        <f t="shared" si="49"/>
        <v>#VALUE!</v>
      </c>
      <c r="N235" t="e">
        <f>TRIM(CLEAN(MID(Updates!D235,FIND("First Name: ",Updates!D235)+12,(FIND("Middle Name: ",Updates!D235)-(FIND("First Name: ",Updates!D235)+12)))))</f>
        <v>#VALUE!</v>
      </c>
      <c r="O235" t="e">
        <f>TRIM(CLEAN(MID(Updates!E235,FIND("Last Name: ",Updates!E235)+11,(FIND("Middle Initial:",Updates!E235)-(FIND("Last Name: ",Updates!E235)+11)))))</f>
        <v>#VALUE!</v>
      </c>
      <c r="P235" t="e">
        <f>TRIM(CLEAN(MID(Updates!D235,FIND("Middle Initial: ",Updates!D235)+16,(FIND("Department: ",Updates!D235)-(FIND("Middle Initial: ",Updates!D235)+16)))))</f>
        <v>#VALUE!</v>
      </c>
      <c r="Q235" t="e">
        <f t="shared" si="50"/>
        <v>#VALUE!</v>
      </c>
      <c r="R235" t="e">
        <f t="shared" si="51"/>
        <v>#VALUE!</v>
      </c>
      <c r="S235" t="e">
        <f t="shared" si="52"/>
        <v>#VALUE!</v>
      </c>
      <c r="T235" s="14" t="e">
        <f t="shared" si="53"/>
        <v>#VALUE!</v>
      </c>
      <c r="U235" t="e">
        <f t="shared" si="54"/>
        <v>#VALUE!</v>
      </c>
      <c r="V235" t="e">
        <f t="shared" si="55"/>
        <v>#VALUE!</v>
      </c>
      <c r="W235" s="8" t="e">
        <f>TRIM(CLEAN(MID(Updates!D235,FIND("Branch: ",Updates!D235)+8,(FIND("Division",Updates!D235)-(FIND("Branch: ",Updates!D235)+8)))))</f>
        <v>#VALUE!</v>
      </c>
      <c r="X235" s="8" t="e">
        <f>TRIM(CLEAN(MID(Updates!D235,FIND("Pooled Position: ",Updates!D235)+17,(FIND("Are the",Updates!D235)-(FIND("Pooled Position: ",Updates!D235)+17)))))</f>
        <v>#VALUE!</v>
      </c>
      <c r="Y235" t="e">
        <f>TRIM(CLEAN(MID(Updates!D235,FIND("Employee Name: ",Updates!D235)+15,(FIND("Job Title",Updates!D235)-(FIND("Employee Name: ",Updates!D235)+15)))))</f>
        <v>#VALUE!</v>
      </c>
      <c r="Z235" s="9" t="e">
        <f t="shared" si="56"/>
        <v>#VALUE!</v>
      </c>
      <c r="AA235" t="e">
        <f t="shared" si="57"/>
        <v>#VALUE!</v>
      </c>
      <c r="AB235" t="e">
        <f t="shared" si="58"/>
        <v>#VALUE!</v>
      </c>
      <c r="AC235" t="e">
        <f t="shared" si="59"/>
        <v>#VALUE!</v>
      </c>
      <c r="AD235" t="e">
        <f>TRIM(CLEAN(MID(Updates!D235,FIND("Account to clone: ",Updates!D235)+18,(FIND("Position",Updates!D235)-(FIND("Account to clone: ",Updates!D235)+18)))))</f>
        <v>#VALUE!</v>
      </c>
      <c r="AE235" t="str">
        <f t="shared" si="60"/>
        <v/>
      </c>
      <c r="AF235" t="str">
        <f t="shared" si="61"/>
        <v>No</v>
      </c>
      <c r="AG235" t="e">
        <f>TRIM(CLEAN(MID(Updates!D235,FIND("Home Share (H:\ drive) required: ",Updates!D235)+33,(FIND("Group Share (S:\ drive) required: ",Updates!D235)-(FIND("Home Share (H:\ drive) required: ",Updates!D235)+33)))))</f>
        <v>#VALUE!</v>
      </c>
      <c r="AH235" t="str">
        <f t="shared" si="62"/>
        <v>No</v>
      </c>
      <c r="AI235" t="e">
        <f>TRIM(CLEAN(MID(Updates!D235,FIND("S Drive Path: ",Updates!D235)+14,(FIND("Position",Updates!D235)-(FIND("S Drive Path: ",Updates!D235)+14)))))</f>
        <v>#VALUE!</v>
      </c>
      <c r="AJ235" t="e">
        <f>("USR\"&amp;Updates!N235)</f>
        <v>#VALUE!</v>
      </c>
      <c r="AK235" t="e">
        <f>Updates!N235&amp;"$"</f>
        <v>#VALUE!</v>
      </c>
      <c r="AL235" s="11">
        <f t="shared" ca="1" si="63"/>
        <v>8</v>
      </c>
      <c r="AM235" s="6" t="str">
        <f ca="1">LOOKUP(AL235,AN2:AN21,AO2:AO21)</f>
        <v>DC1MDB08</v>
      </c>
    </row>
    <row r="236" spans="1:39" ht="12" customHeight="1">
      <c r="A236" s="13" t="e">
        <f>LOOKUP(99^99,--("0"&amp;MID(Updates!N236,MIN(SEARCH({0,1,2,3,4,5,6,7,8,9},Updates!N236&amp;"0123456789")),ROW($A$1:$A$10000))))</f>
        <v>#N/A</v>
      </c>
      <c r="B236" s="6" t="e">
        <f>TRIM(CLEAN(MID(Updates!D236,FIND("Network User Id: ",Updates!D236)+17,(FIND("E-MAIL ACCOUNTS",Updates!D236)-(FIND("Network User Id:",Updates!D236)+17)))))</f>
        <v>#VALUE!</v>
      </c>
      <c r="C236" s="6" t="e">
        <f>TRIM(CLEAN(MID(Updates!D236,FIND("Logon ID: ",Updates!D236)+10,(FIND("Password:",Updates!D236)-(FIND("Logon ID:",Updates!D236)+10)))))</f>
        <v>#VALUE!</v>
      </c>
      <c r="D236" t="e">
        <f>TRIM(CLEAN(MID(Updates!D236,FIND("Primary Address: ",Updates!D236)+17,(FIND("Secondary Address:",Updates!D236)-(FIND("Primary Address: ",Updates!D236)+17)))))</f>
        <v>#VALUE!</v>
      </c>
      <c r="E236" t="e">
        <f>TRIM(CLEAN(MID(Updates!D236,FIND("Secondary Address: ",Updates!D236)+19,(FIND("** PLEASE DO NOT REPLY TO THIS E-MAIL. ",Updates!D236)-(FIND("Secondary Address: ",Updates!D236)+19)))))</f>
        <v>#VALUE!</v>
      </c>
      <c r="F236" t="b">
        <f>IF(COUNT(SEARCH({"transpo.ottawa.on.ca","biblioottawalibrary.ca"},E236)),"@ottawa.ca")</f>
        <v>0</v>
      </c>
      <c r="G236" s="9" t="e">
        <f t="shared" si="48"/>
        <v>#VALUE!</v>
      </c>
      <c r="H236" t="e">
        <f>TRIM(CLEAN(MID(Updates!D236,FIND("E-mail Address: ",Updates!D236)+16,(FIND("The employee",Updates!D236)-(FIND("E-mail Address: ",Updates!D236)+16)))))</f>
        <v>#VALUE!</v>
      </c>
      <c r="I236" t="e">
        <f>TRIM(CLEAN(MID(Updates!D236,FIND("Account Password: ",Updates!D236)+18,(FIND("NETWORK ACCOUNTS",Updates!D236)-(FIND("Account Password:",Updates!D236)+18)))))</f>
        <v>#VALUE!</v>
      </c>
      <c r="J236" t="e">
        <f>TRIM(CLEAN(MID(Updates!D236,FIND("Password: ",Updates!D236)+10,(FIND("E-mail",Updates!D236)-(FIND("Password:",Updates!D236)+12)))))</f>
        <v>#VALUE!</v>
      </c>
      <c r="K236" t="e">
        <f>TRIM(CLEAN(MID(Updates!D236,FIND("Account to clone: ",Updates!D236)+18,(FIND("Position",Updates!D236)-(FIND("Account to clone: ",Updates!D236)+18)))))</f>
        <v>#VALUE!</v>
      </c>
      <c r="L236" t="e">
        <f>TRIM(CLEAN(MID(Updates!D236,FIND("Clone permissions of another account: ",Updates!D236)+38,(FIND("Email required:",Updates!D236)-(FIND("Clone permissions of another account: ",Updates!D236)+38)))))</f>
        <v>#VALUE!</v>
      </c>
      <c r="M236" t="e">
        <f t="shared" si="49"/>
        <v>#VALUE!</v>
      </c>
      <c r="N236" t="e">
        <f>TRIM(CLEAN(MID(Updates!D236,FIND("First Name: ",Updates!D236)+12,(FIND("Middle Name: ",Updates!D236)-(FIND("First Name: ",Updates!D236)+12)))))</f>
        <v>#VALUE!</v>
      </c>
      <c r="O236" t="e">
        <f>TRIM(CLEAN(MID(Updates!E236,FIND("Last Name: ",Updates!E236)+11,(FIND("Middle Initial:",Updates!E236)-(FIND("Last Name: ",Updates!E236)+11)))))</f>
        <v>#VALUE!</v>
      </c>
      <c r="P236" t="e">
        <f>TRIM(CLEAN(MID(Updates!D236,FIND("Middle Initial: ",Updates!D236)+16,(FIND("Department: ",Updates!D236)-(FIND("Middle Initial: ",Updates!D236)+16)))))</f>
        <v>#VALUE!</v>
      </c>
      <c r="Q236" t="e">
        <f t="shared" si="50"/>
        <v>#VALUE!</v>
      </c>
      <c r="R236" t="e">
        <f t="shared" si="51"/>
        <v>#VALUE!</v>
      </c>
      <c r="S236" t="e">
        <f t="shared" si="52"/>
        <v>#VALUE!</v>
      </c>
      <c r="T236" s="14" t="e">
        <f t="shared" si="53"/>
        <v>#VALUE!</v>
      </c>
      <c r="U236" t="e">
        <f t="shared" si="54"/>
        <v>#VALUE!</v>
      </c>
      <c r="V236" t="e">
        <f t="shared" si="55"/>
        <v>#VALUE!</v>
      </c>
      <c r="W236" s="8" t="e">
        <f>TRIM(CLEAN(MID(Updates!D236,FIND("Branch: ",Updates!D236)+8,(FIND("Division",Updates!D236)-(FIND("Branch: ",Updates!D236)+8)))))</f>
        <v>#VALUE!</v>
      </c>
      <c r="X236" s="8" t="e">
        <f>TRIM(CLEAN(MID(Updates!D236,FIND("Pooled Position: ",Updates!D236)+17,(FIND("Are the",Updates!D236)-(FIND("Pooled Position: ",Updates!D236)+17)))))</f>
        <v>#VALUE!</v>
      </c>
      <c r="Y236" t="e">
        <f>TRIM(CLEAN(MID(Updates!D236,FIND("Employee Name: ",Updates!D236)+15,(FIND("Job Title",Updates!D236)-(FIND("Employee Name: ",Updates!D236)+15)))))</f>
        <v>#VALUE!</v>
      </c>
      <c r="Z236" s="9" t="e">
        <f t="shared" si="56"/>
        <v>#VALUE!</v>
      </c>
      <c r="AA236" t="e">
        <f t="shared" si="57"/>
        <v>#VALUE!</v>
      </c>
      <c r="AB236" t="e">
        <f t="shared" si="58"/>
        <v>#VALUE!</v>
      </c>
      <c r="AC236" t="e">
        <f t="shared" si="59"/>
        <v>#VALUE!</v>
      </c>
      <c r="AD236" t="e">
        <f>TRIM(CLEAN(MID(Updates!D236,FIND("Account to clone: ",Updates!D236)+18,(FIND("Position",Updates!D236)-(FIND("Account to clone: ",Updates!D236)+18)))))</f>
        <v>#VALUE!</v>
      </c>
      <c r="AE236" t="str">
        <f t="shared" si="60"/>
        <v/>
      </c>
      <c r="AF236" t="str">
        <f t="shared" si="61"/>
        <v>No</v>
      </c>
      <c r="AG236" t="e">
        <f>TRIM(CLEAN(MID(Updates!D236,FIND("Home Share (H:\ drive) required: ",Updates!D236)+33,(FIND("Group Share (S:\ drive) required: ",Updates!D236)-(FIND("Home Share (H:\ drive) required: ",Updates!D236)+33)))))</f>
        <v>#VALUE!</v>
      </c>
      <c r="AH236" t="str">
        <f t="shared" si="62"/>
        <v>No</v>
      </c>
      <c r="AI236" t="e">
        <f>TRIM(CLEAN(MID(Updates!D236,FIND("S Drive Path: ",Updates!D236)+14,(FIND("Position",Updates!D236)-(FIND("S Drive Path: ",Updates!D236)+14)))))</f>
        <v>#VALUE!</v>
      </c>
      <c r="AJ236" t="e">
        <f>("USR\"&amp;Updates!N236)</f>
        <v>#VALUE!</v>
      </c>
      <c r="AK236" t="e">
        <f>Updates!N236&amp;"$"</f>
        <v>#VALUE!</v>
      </c>
      <c r="AL236" s="11">
        <f t="shared" ca="1" si="63"/>
        <v>15</v>
      </c>
      <c r="AM236" s="6" t="str">
        <f ca="1">LOOKUP(AL236,AN2:AN21,AO2:AO21)</f>
        <v>DC4MDB05</v>
      </c>
    </row>
    <row r="237" spans="1:39" ht="12" customHeight="1">
      <c r="A237" s="13" t="e">
        <f>LOOKUP(99^99,--("0"&amp;MID(Updates!N237,MIN(SEARCH({0,1,2,3,4,5,6,7,8,9},Updates!N237&amp;"0123456789")),ROW($A$1:$A$10000))))</f>
        <v>#N/A</v>
      </c>
      <c r="B237" s="6" t="e">
        <f>TRIM(CLEAN(MID(Updates!D237,FIND("Network User Id: ",Updates!D237)+17,(FIND("E-MAIL ACCOUNTS",Updates!D237)-(FIND("Network User Id:",Updates!D237)+17)))))</f>
        <v>#VALUE!</v>
      </c>
      <c r="C237" s="6" t="e">
        <f>TRIM(CLEAN(MID(Updates!D237,FIND("Logon ID: ",Updates!D237)+10,(FIND("Password:",Updates!D237)-(FIND("Logon ID:",Updates!D237)+10)))))</f>
        <v>#VALUE!</v>
      </c>
      <c r="D237" t="e">
        <f>TRIM(CLEAN(MID(Updates!D237,FIND("Primary Address: ",Updates!D237)+17,(FIND("Secondary Address:",Updates!D237)-(FIND("Primary Address: ",Updates!D237)+17)))))</f>
        <v>#VALUE!</v>
      </c>
      <c r="E237" t="e">
        <f>TRIM(CLEAN(MID(Updates!D237,FIND("Secondary Address: ",Updates!D237)+19,(FIND("** PLEASE DO NOT REPLY TO THIS E-MAIL. ",Updates!D237)-(FIND("Secondary Address: ",Updates!D237)+19)))))</f>
        <v>#VALUE!</v>
      </c>
      <c r="F237" t="b">
        <f>IF(COUNT(SEARCH({"transpo.ottawa.on.ca","biblioottawalibrary.ca"},E237)),"@ottawa.ca")</f>
        <v>0</v>
      </c>
      <c r="G237" s="9" t="e">
        <f t="shared" si="48"/>
        <v>#VALUE!</v>
      </c>
      <c r="H237" t="e">
        <f>TRIM(CLEAN(MID(Updates!D237,FIND("E-mail Address: ",Updates!D237)+16,(FIND("The employee",Updates!D237)-(FIND("E-mail Address: ",Updates!D237)+16)))))</f>
        <v>#VALUE!</v>
      </c>
      <c r="I237" t="e">
        <f>TRIM(CLEAN(MID(Updates!D237,FIND("Account Password: ",Updates!D237)+18,(FIND("NETWORK ACCOUNTS",Updates!D237)-(FIND("Account Password:",Updates!D237)+18)))))</f>
        <v>#VALUE!</v>
      </c>
      <c r="J237" t="e">
        <f>TRIM(CLEAN(MID(Updates!D237,FIND("Password: ",Updates!D237)+10,(FIND("E-mail",Updates!D237)-(FIND("Password:",Updates!D237)+12)))))</f>
        <v>#VALUE!</v>
      </c>
      <c r="K237" t="e">
        <f>TRIM(CLEAN(MID(Updates!D237,FIND("Account to clone: ",Updates!D237)+18,(FIND("Position",Updates!D237)-(FIND("Account to clone: ",Updates!D237)+18)))))</f>
        <v>#VALUE!</v>
      </c>
      <c r="L237" t="e">
        <f>TRIM(CLEAN(MID(Updates!D237,FIND("Clone permissions of another account: ",Updates!D237)+38,(FIND("Email required:",Updates!D237)-(FIND("Clone permissions of another account: ",Updates!D237)+38)))))</f>
        <v>#VALUE!</v>
      </c>
      <c r="M237" t="e">
        <f t="shared" si="49"/>
        <v>#VALUE!</v>
      </c>
      <c r="N237" t="e">
        <f>TRIM(CLEAN(MID(Updates!D237,FIND("First Name: ",Updates!D237)+12,(FIND("Middle Name: ",Updates!D237)-(FIND("First Name: ",Updates!D237)+12)))))</f>
        <v>#VALUE!</v>
      </c>
      <c r="O237" t="e">
        <f>TRIM(CLEAN(MID(Updates!E237,FIND("Last Name: ",Updates!E237)+11,(FIND("Middle Initial:",Updates!E237)-(FIND("Last Name: ",Updates!E237)+11)))))</f>
        <v>#VALUE!</v>
      </c>
      <c r="P237" t="e">
        <f>TRIM(CLEAN(MID(Updates!D237,FIND("Middle Initial: ",Updates!D237)+16,(FIND("Department: ",Updates!D237)-(FIND("Middle Initial: ",Updates!D237)+16)))))</f>
        <v>#VALUE!</v>
      </c>
      <c r="Q237" t="e">
        <f t="shared" si="50"/>
        <v>#VALUE!</v>
      </c>
      <c r="R237" t="e">
        <f t="shared" si="51"/>
        <v>#VALUE!</v>
      </c>
      <c r="S237" t="e">
        <f t="shared" si="52"/>
        <v>#VALUE!</v>
      </c>
      <c r="T237" s="14" t="e">
        <f t="shared" si="53"/>
        <v>#VALUE!</v>
      </c>
      <c r="U237" t="e">
        <f t="shared" si="54"/>
        <v>#VALUE!</v>
      </c>
      <c r="V237" t="e">
        <f t="shared" si="55"/>
        <v>#VALUE!</v>
      </c>
      <c r="W237" s="8" t="e">
        <f>TRIM(CLEAN(MID(Updates!D237,FIND("Branch: ",Updates!D237)+8,(FIND("Division",Updates!D237)-(FIND("Branch: ",Updates!D237)+8)))))</f>
        <v>#VALUE!</v>
      </c>
      <c r="X237" s="8" t="e">
        <f>TRIM(CLEAN(MID(Updates!D237,FIND("Pooled Position: ",Updates!D237)+17,(FIND("Are the",Updates!D237)-(FIND("Pooled Position: ",Updates!D237)+17)))))</f>
        <v>#VALUE!</v>
      </c>
      <c r="Y237" t="e">
        <f>TRIM(CLEAN(MID(Updates!D237,FIND("Employee Name: ",Updates!D237)+15,(FIND("Job Title",Updates!D237)-(FIND("Employee Name: ",Updates!D237)+15)))))</f>
        <v>#VALUE!</v>
      </c>
      <c r="Z237" s="9" t="e">
        <f t="shared" si="56"/>
        <v>#VALUE!</v>
      </c>
      <c r="AA237" t="e">
        <f t="shared" si="57"/>
        <v>#VALUE!</v>
      </c>
      <c r="AB237" t="e">
        <f t="shared" si="58"/>
        <v>#VALUE!</v>
      </c>
      <c r="AC237" t="e">
        <f t="shared" si="59"/>
        <v>#VALUE!</v>
      </c>
      <c r="AD237" t="e">
        <f>TRIM(CLEAN(MID(Updates!D237,FIND("Account to clone: ",Updates!D237)+18,(FIND("Position",Updates!D237)-(FIND("Account to clone: ",Updates!D237)+18)))))</f>
        <v>#VALUE!</v>
      </c>
      <c r="AE237" t="str">
        <f t="shared" si="60"/>
        <v/>
      </c>
      <c r="AF237" t="str">
        <f t="shared" si="61"/>
        <v>No</v>
      </c>
      <c r="AG237" t="e">
        <f>TRIM(CLEAN(MID(Updates!D237,FIND("Home Share (H:\ drive) required: ",Updates!D237)+33,(FIND("Group Share (S:\ drive) required: ",Updates!D237)-(FIND("Home Share (H:\ drive) required: ",Updates!D237)+33)))))</f>
        <v>#VALUE!</v>
      </c>
      <c r="AH237" t="str">
        <f t="shared" si="62"/>
        <v>No</v>
      </c>
      <c r="AI237" t="e">
        <f>TRIM(CLEAN(MID(Updates!D237,FIND("S Drive Path: ",Updates!D237)+14,(FIND("Position",Updates!D237)-(FIND("S Drive Path: ",Updates!D237)+14)))))</f>
        <v>#VALUE!</v>
      </c>
      <c r="AJ237" t="e">
        <f>("USR\"&amp;Updates!N237)</f>
        <v>#VALUE!</v>
      </c>
      <c r="AK237" t="e">
        <f>Updates!N237&amp;"$"</f>
        <v>#VALUE!</v>
      </c>
      <c r="AL237" s="11">
        <f t="shared" ca="1" si="63"/>
        <v>5</v>
      </c>
      <c r="AM237" s="6" t="str">
        <f ca="1">LOOKUP(AL237,AN2:AN21,AO2:AO21)</f>
        <v>DC1MDB05</v>
      </c>
    </row>
    <row r="238" spans="1:39" ht="12" customHeight="1">
      <c r="A238" s="13" t="e">
        <f>LOOKUP(99^99,--("0"&amp;MID(Updates!N238,MIN(SEARCH({0,1,2,3,4,5,6,7,8,9},Updates!N238&amp;"0123456789")),ROW($A$1:$A$10000))))</f>
        <v>#N/A</v>
      </c>
      <c r="B238" s="6" t="e">
        <f>TRIM(CLEAN(MID(Updates!D238,FIND("Network User Id: ",Updates!D238)+17,(FIND("E-MAIL ACCOUNTS",Updates!D238)-(FIND("Network User Id:",Updates!D238)+17)))))</f>
        <v>#VALUE!</v>
      </c>
      <c r="C238" s="6" t="e">
        <f>TRIM(CLEAN(MID(Updates!D238,FIND("Logon ID: ",Updates!D238)+10,(FIND("Password:",Updates!D238)-(FIND("Logon ID:",Updates!D238)+10)))))</f>
        <v>#VALUE!</v>
      </c>
      <c r="D238" t="e">
        <f>TRIM(CLEAN(MID(Updates!D238,FIND("Primary Address: ",Updates!D238)+17,(FIND("Secondary Address:",Updates!D238)-(FIND("Primary Address: ",Updates!D238)+17)))))</f>
        <v>#VALUE!</v>
      </c>
      <c r="E238" t="e">
        <f>TRIM(CLEAN(MID(Updates!D238,FIND("Secondary Address: ",Updates!D238)+19,(FIND("** PLEASE DO NOT REPLY TO THIS E-MAIL. ",Updates!D238)-(FIND("Secondary Address: ",Updates!D238)+19)))))</f>
        <v>#VALUE!</v>
      </c>
      <c r="F238" t="b">
        <f>IF(COUNT(SEARCH({"transpo.ottawa.on.ca","biblioottawalibrary.ca"},E238)),"@ottawa.ca")</f>
        <v>0</v>
      </c>
      <c r="G238" s="9" t="e">
        <f t="shared" si="48"/>
        <v>#VALUE!</v>
      </c>
      <c r="H238" t="e">
        <f>TRIM(CLEAN(MID(Updates!D238,FIND("E-mail Address: ",Updates!D238)+16,(FIND("The employee",Updates!D238)-(FIND("E-mail Address: ",Updates!D238)+16)))))</f>
        <v>#VALUE!</v>
      </c>
      <c r="I238" t="e">
        <f>TRIM(CLEAN(MID(Updates!D238,FIND("Account Password: ",Updates!D238)+18,(FIND("NETWORK ACCOUNTS",Updates!D238)-(FIND("Account Password:",Updates!D238)+18)))))</f>
        <v>#VALUE!</v>
      </c>
      <c r="J238" t="e">
        <f>TRIM(CLEAN(MID(Updates!D238,FIND("Password: ",Updates!D238)+10,(FIND("E-mail",Updates!D238)-(FIND("Password:",Updates!D238)+12)))))</f>
        <v>#VALUE!</v>
      </c>
      <c r="K238" t="e">
        <f>TRIM(CLEAN(MID(Updates!D238,FIND("Account to clone: ",Updates!D238)+18,(FIND("Position",Updates!D238)-(FIND("Account to clone: ",Updates!D238)+18)))))</f>
        <v>#VALUE!</v>
      </c>
      <c r="L238" t="e">
        <f>TRIM(CLEAN(MID(Updates!D238,FIND("Clone permissions of another account: ",Updates!D238)+38,(FIND("Email required:",Updates!D238)-(FIND("Clone permissions of another account: ",Updates!D238)+38)))))</f>
        <v>#VALUE!</v>
      </c>
      <c r="M238" t="e">
        <f t="shared" si="49"/>
        <v>#VALUE!</v>
      </c>
      <c r="N238" t="e">
        <f>TRIM(CLEAN(MID(Updates!D238,FIND("First Name: ",Updates!D238)+12,(FIND("Middle Name: ",Updates!D238)-(FIND("First Name: ",Updates!D238)+12)))))</f>
        <v>#VALUE!</v>
      </c>
      <c r="O238" t="e">
        <f>TRIM(CLEAN(MID(Updates!E238,FIND("Last Name: ",Updates!E238)+11,(FIND("Middle Initial:",Updates!E238)-(FIND("Last Name: ",Updates!E238)+11)))))</f>
        <v>#VALUE!</v>
      </c>
      <c r="P238" t="e">
        <f>TRIM(CLEAN(MID(Updates!D238,FIND("Middle Initial: ",Updates!D238)+16,(FIND("Department: ",Updates!D238)-(FIND("Middle Initial: ",Updates!D238)+16)))))</f>
        <v>#VALUE!</v>
      </c>
      <c r="Q238" t="e">
        <f t="shared" si="50"/>
        <v>#VALUE!</v>
      </c>
      <c r="R238" t="e">
        <f t="shared" si="51"/>
        <v>#VALUE!</v>
      </c>
      <c r="S238" t="e">
        <f t="shared" si="52"/>
        <v>#VALUE!</v>
      </c>
      <c r="T238" s="14" t="e">
        <f t="shared" si="53"/>
        <v>#VALUE!</v>
      </c>
      <c r="U238" t="e">
        <f t="shared" si="54"/>
        <v>#VALUE!</v>
      </c>
      <c r="V238" t="e">
        <f t="shared" si="55"/>
        <v>#VALUE!</v>
      </c>
      <c r="W238" s="8" t="e">
        <f>TRIM(CLEAN(MID(Updates!D238,FIND("Branch: ",Updates!D238)+8,(FIND("Division",Updates!D238)-(FIND("Branch: ",Updates!D238)+8)))))</f>
        <v>#VALUE!</v>
      </c>
      <c r="X238" s="8" t="e">
        <f>TRIM(CLEAN(MID(Updates!D238,FIND("Pooled Position: ",Updates!D238)+17,(FIND("Are the",Updates!D238)-(FIND("Pooled Position: ",Updates!D238)+17)))))</f>
        <v>#VALUE!</v>
      </c>
      <c r="Y238" t="e">
        <f>TRIM(CLEAN(MID(Updates!D238,FIND("Employee Name: ",Updates!D238)+15,(FIND("Job Title",Updates!D238)-(FIND("Employee Name: ",Updates!D238)+15)))))</f>
        <v>#VALUE!</v>
      </c>
      <c r="Z238" s="9" t="e">
        <f t="shared" si="56"/>
        <v>#VALUE!</v>
      </c>
      <c r="AA238" t="e">
        <f t="shared" si="57"/>
        <v>#VALUE!</v>
      </c>
      <c r="AB238" t="e">
        <f t="shared" si="58"/>
        <v>#VALUE!</v>
      </c>
      <c r="AC238" t="e">
        <f t="shared" si="59"/>
        <v>#VALUE!</v>
      </c>
      <c r="AD238" t="e">
        <f>TRIM(CLEAN(MID(Updates!D238,FIND("Account to clone: ",Updates!D238)+18,(FIND("Position",Updates!D238)-(FIND("Account to clone: ",Updates!D238)+18)))))</f>
        <v>#VALUE!</v>
      </c>
      <c r="AE238" t="str">
        <f t="shared" si="60"/>
        <v/>
      </c>
      <c r="AF238" t="str">
        <f t="shared" si="61"/>
        <v>No</v>
      </c>
      <c r="AG238" t="e">
        <f>TRIM(CLEAN(MID(Updates!D238,FIND("Home Share (H:\ drive) required: ",Updates!D238)+33,(FIND("Group Share (S:\ drive) required: ",Updates!D238)-(FIND("Home Share (H:\ drive) required: ",Updates!D238)+33)))))</f>
        <v>#VALUE!</v>
      </c>
      <c r="AH238" t="str">
        <f t="shared" si="62"/>
        <v>No</v>
      </c>
      <c r="AI238" t="e">
        <f>TRIM(CLEAN(MID(Updates!D238,FIND("S Drive Path: ",Updates!D238)+14,(FIND("Position",Updates!D238)-(FIND("S Drive Path: ",Updates!D238)+14)))))</f>
        <v>#VALUE!</v>
      </c>
      <c r="AJ238" t="e">
        <f>("USR\"&amp;Updates!N238)</f>
        <v>#VALUE!</v>
      </c>
      <c r="AK238" t="e">
        <f>Updates!N238&amp;"$"</f>
        <v>#VALUE!</v>
      </c>
      <c r="AL238" s="11">
        <f t="shared" ca="1" si="63"/>
        <v>12</v>
      </c>
      <c r="AM238" s="6" t="str">
        <f ca="1">LOOKUP(AL238,AN2:AN21,AO2:AO21)</f>
        <v>DC4MDB02</v>
      </c>
    </row>
    <row r="239" spans="1:39" ht="12" customHeight="1">
      <c r="A239" s="13" t="e">
        <f>LOOKUP(99^99,--("0"&amp;MID(Updates!N239,MIN(SEARCH({0,1,2,3,4,5,6,7,8,9},Updates!N239&amp;"0123456789")),ROW($A$1:$A$10000))))</f>
        <v>#N/A</v>
      </c>
      <c r="B239" s="6" t="e">
        <f>TRIM(CLEAN(MID(Updates!D239,FIND("Network User Id: ",Updates!D239)+17,(FIND("E-MAIL ACCOUNTS",Updates!D239)-(FIND("Network User Id:",Updates!D239)+17)))))</f>
        <v>#VALUE!</v>
      </c>
      <c r="C239" s="6" t="e">
        <f>TRIM(CLEAN(MID(Updates!D239,FIND("Logon ID: ",Updates!D239)+10,(FIND("Password:",Updates!D239)-(FIND("Logon ID:",Updates!D239)+10)))))</f>
        <v>#VALUE!</v>
      </c>
      <c r="D239" t="e">
        <f>TRIM(CLEAN(MID(Updates!D239,FIND("Primary Address: ",Updates!D239)+17,(FIND("Secondary Address:",Updates!D239)-(FIND("Primary Address: ",Updates!D239)+17)))))</f>
        <v>#VALUE!</v>
      </c>
      <c r="E239" t="e">
        <f>TRIM(CLEAN(MID(Updates!D239,FIND("Secondary Address: ",Updates!D239)+19,(FIND("** PLEASE DO NOT REPLY TO THIS E-MAIL. ",Updates!D239)-(FIND("Secondary Address: ",Updates!D239)+19)))))</f>
        <v>#VALUE!</v>
      </c>
      <c r="F239" t="b">
        <f>IF(COUNT(SEARCH({"transpo.ottawa.on.ca","biblioottawalibrary.ca"},E239)),"@ottawa.ca")</f>
        <v>0</v>
      </c>
      <c r="G239" s="9" t="e">
        <f t="shared" si="48"/>
        <v>#VALUE!</v>
      </c>
      <c r="H239" t="e">
        <f>TRIM(CLEAN(MID(Updates!D239,FIND("E-mail Address: ",Updates!D239)+16,(FIND("The employee",Updates!D239)-(FIND("E-mail Address: ",Updates!D239)+16)))))</f>
        <v>#VALUE!</v>
      </c>
      <c r="I239" t="e">
        <f>TRIM(CLEAN(MID(Updates!D239,FIND("Account Password: ",Updates!D239)+18,(FIND("NETWORK ACCOUNTS",Updates!D239)-(FIND("Account Password:",Updates!D239)+18)))))</f>
        <v>#VALUE!</v>
      </c>
      <c r="J239" t="e">
        <f>TRIM(CLEAN(MID(Updates!D239,FIND("Password: ",Updates!D239)+10,(FIND("E-mail",Updates!D239)-(FIND("Password:",Updates!D239)+12)))))</f>
        <v>#VALUE!</v>
      </c>
      <c r="K239" t="e">
        <f>TRIM(CLEAN(MID(Updates!D239,FIND("Account to clone: ",Updates!D239)+18,(FIND("Position",Updates!D239)-(FIND("Account to clone: ",Updates!D239)+18)))))</f>
        <v>#VALUE!</v>
      </c>
      <c r="L239" t="e">
        <f>TRIM(CLEAN(MID(Updates!D239,FIND("Clone permissions of another account: ",Updates!D239)+38,(FIND("Email required:",Updates!D239)-(FIND("Clone permissions of another account: ",Updates!D239)+38)))))</f>
        <v>#VALUE!</v>
      </c>
      <c r="M239" t="e">
        <f t="shared" si="49"/>
        <v>#VALUE!</v>
      </c>
      <c r="N239" t="e">
        <f>TRIM(CLEAN(MID(Updates!D239,FIND("First Name: ",Updates!D239)+12,(FIND("Middle Name: ",Updates!D239)-(FIND("First Name: ",Updates!D239)+12)))))</f>
        <v>#VALUE!</v>
      </c>
      <c r="O239" t="e">
        <f>TRIM(CLEAN(MID(Updates!E239,FIND("Last Name: ",Updates!E239)+11,(FIND("Middle Initial:",Updates!E239)-(FIND("Last Name: ",Updates!E239)+11)))))</f>
        <v>#VALUE!</v>
      </c>
      <c r="P239" t="e">
        <f>TRIM(CLEAN(MID(Updates!D239,FIND("Middle Initial: ",Updates!D239)+16,(FIND("Department: ",Updates!D239)-(FIND("Middle Initial: ",Updates!D239)+16)))))</f>
        <v>#VALUE!</v>
      </c>
      <c r="Q239" t="e">
        <f t="shared" si="50"/>
        <v>#VALUE!</v>
      </c>
      <c r="R239" t="e">
        <f t="shared" si="51"/>
        <v>#VALUE!</v>
      </c>
      <c r="S239" t="e">
        <f t="shared" si="52"/>
        <v>#VALUE!</v>
      </c>
      <c r="T239" s="14" t="e">
        <f t="shared" si="53"/>
        <v>#VALUE!</v>
      </c>
      <c r="U239" t="e">
        <f t="shared" si="54"/>
        <v>#VALUE!</v>
      </c>
      <c r="V239" t="e">
        <f t="shared" si="55"/>
        <v>#VALUE!</v>
      </c>
      <c r="W239" s="8" t="e">
        <f>TRIM(CLEAN(MID(Updates!D239,FIND("Branch: ",Updates!D239)+8,(FIND("Division",Updates!D239)-(FIND("Branch: ",Updates!D239)+8)))))</f>
        <v>#VALUE!</v>
      </c>
      <c r="X239" s="8" t="e">
        <f>TRIM(CLEAN(MID(Updates!D239,FIND("Pooled Position: ",Updates!D239)+17,(FIND("Are the",Updates!D239)-(FIND("Pooled Position: ",Updates!D239)+17)))))</f>
        <v>#VALUE!</v>
      </c>
      <c r="Y239" t="e">
        <f>TRIM(CLEAN(MID(Updates!D239,FIND("Employee Name: ",Updates!D239)+15,(FIND("Job Title",Updates!D239)-(FIND("Employee Name: ",Updates!D239)+15)))))</f>
        <v>#VALUE!</v>
      </c>
      <c r="Z239" s="9" t="e">
        <f t="shared" si="56"/>
        <v>#VALUE!</v>
      </c>
      <c r="AA239" t="e">
        <f t="shared" si="57"/>
        <v>#VALUE!</v>
      </c>
      <c r="AB239" t="e">
        <f t="shared" si="58"/>
        <v>#VALUE!</v>
      </c>
      <c r="AC239" t="e">
        <f t="shared" si="59"/>
        <v>#VALUE!</v>
      </c>
      <c r="AD239" t="e">
        <f>TRIM(CLEAN(MID(Updates!D239,FIND("Account to clone: ",Updates!D239)+18,(FIND("Position",Updates!D239)-(FIND("Account to clone: ",Updates!D239)+18)))))</f>
        <v>#VALUE!</v>
      </c>
      <c r="AE239" t="str">
        <f t="shared" si="60"/>
        <v/>
      </c>
      <c r="AF239" t="str">
        <f t="shared" si="61"/>
        <v>No</v>
      </c>
      <c r="AG239" t="e">
        <f>TRIM(CLEAN(MID(Updates!D239,FIND("Home Share (H:\ drive) required: ",Updates!D239)+33,(FIND("Group Share (S:\ drive) required: ",Updates!D239)-(FIND("Home Share (H:\ drive) required: ",Updates!D239)+33)))))</f>
        <v>#VALUE!</v>
      </c>
      <c r="AH239" t="str">
        <f t="shared" si="62"/>
        <v>No</v>
      </c>
      <c r="AI239" t="e">
        <f>TRIM(CLEAN(MID(Updates!D239,FIND("S Drive Path: ",Updates!D239)+14,(FIND("Position",Updates!D239)-(FIND("S Drive Path: ",Updates!D239)+14)))))</f>
        <v>#VALUE!</v>
      </c>
      <c r="AJ239" t="e">
        <f>("USR\"&amp;Updates!N239)</f>
        <v>#VALUE!</v>
      </c>
      <c r="AK239" t="e">
        <f>Updates!N239&amp;"$"</f>
        <v>#VALUE!</v>
      </c>
      <c r="AL239" s="11">
        <f t="shared" ca="1" si="63"/>
        <v>6</v>
      </c>
      <c r="AM239" s="6" t="str">
        <f ca="1">LOOKUP(AL239,AN2:AN21,AO2:AO21)</f>
        <v>DC1MDB06</v>
      </c>
    </row>
    <row r="240" spans="1:39" ht="12" customHeight="1">
      <c r="A240" s="13" t="e">
        <f>LOOKUP(99^99,--("0"&amp;MID(Updates!N240,MIN(SEARCH({0,1,2,3,4,5,6,7,8,9},Updates!N240&amp;"0123456789")),ROW($A$1:$A$10000))))</f>
        <v>#N/A</v>
      </c>
      <c r="B240" s="6" t="e">
        <f>TRIM(CLEAN(MID(Updates!D240,FIND("Network User Id: ",Updates!D240)+17,(FIND("E-MAIL ACCOUNTS",Updates!D240)-(FIND("Network User Id:",Updates!D240)+17)))))</f>
        <v>#VALUE!</v>
      </c>
      <c r="C240" s="6" t="e">
        <f>TRIM(CLEAN(MID(Updates!D240,FIND("Logon ID: ",Updates!D240)+10,(FIND("Password:",Updates!D240)-(FIND("Logon ID:",Updates!D240)+10)))))</f>
        <v>#VALUE!</v>
      </c>
      <c r="D240" t="e">
        <f>TRIM(CLEAN(MID(Updates!D240,FIND("Primary Address: ",Updates!D240)+17,(FIND("Secondary Address:",Updates!D240)-(FIND("Primary Address: ",Updates!D240)+17)))))</f>
        <v>#VALUE!</v>
      </c>
      <c r="E240" t="e">
        <f>TRIM(CLEAN(MID(Updates!D240,FIND("Secondary Address: ",Updates!D240)+19,(FIND("** PLEASE DO NOT REPLY TO THIS E-MAIL. ",Updates!D240)-(FIND("Secondary Address: ",Updates!D240)+19)))))</f>
        <v>#VALUE!</v>
      </c>
      <c r="F240" t="b">
        <f>IF(COUNT(SEARCH({"transpo.ottawa.on.ca","biblioottawalibrary.ca"},E240)),"@ottawa.ca")</f>
        <v>0</v>
      </c>
      <c r="G240" s="9" t="e">
        <f t="shared" si="48"/>
        <v>#VALUE!</v>
      </c>
      <c r="H240" t="e">
        <f>TRIM(CLEAN(MID(Updates!D240,FIND("E-mail Address: ",Updates!D240)+16,(FIND("The employee",Updates!D240)-(FIND("E-mail Address: ",Updates!D240)+16)))))</f>
        <v>#VALUE!</v>
      </c>
      <c r="I240" t="e">
        <f>TRIM(CLEAN(MID(Updates!D240,FIND("Account Password: ",Updates!D240)+18,(FIND("NETWORK ACCOUNTS",Updates!D240)-(FIND("Account Password:",Updates!D240)+18)))))</f>
        <v>#VALUE!</v>
      </c>
      <c r="J240" t="e">
        <f>TRIM(CLEAN(MID(Updates!D240,FIND("Password: ",Updates!D240)+10,(FIND("E-mail",Updates!D240)-(FIND("Password:",Updates!D240)+12)))))</f>
        <v>#VALUE!</v>
      </c>
      <c r="K240" t="e">
        <f>TRIM(CLEAN(MID(Updates!D240,FIND("Account to clone: ",Updates!D240)+18,(FIND("Position",Updates!D240)-(FIND("Account to clone: ",Updates!D240)+18)))))</f>
        <v>#VALUE!</v>
      </c>
      <c r="L240" t="e">
        <f>TRIM(CLEAN(MID(Updates!D240,FIND("Clone permissions of another account: ",Updates!D240)+38,(FIND("Email required:",Updates!D240)-(FIND("Clone permissions of another account: ",Updates!D240)+38)))))</f>
        <v>#VALUE!</v>
      </c>
      <c r="M240" t="e">
        <f t="shared" si="49"/>
        <v>#VALUE!</v>
      </c>
      <c r="N240" t="e">
        <f>TRIM(CLEAN(MID(Updates!D240,FIND("First Name: ",Updates!D240)+12,(FIND("Middle Name: ",Updates!D240)-(FIND("First Name: ",Updates!D240)+12)))))</f>
        <v>#VALUE!</v>
      </c>
      <c r="O240" t="e">
        <f>TRIM(CLEAN(MID(Updates!E240,FIND("Last Name: ",Updates!E240)+11,(FIND("Middle Initial:",Updates!E240)-(FIND("Last Name: ",Updates!E240)+11)))))</f>
        <v>#VALUE!</v>
      </c>
      <c r="P240" t="e">
        <f>TRIM(CLEAN(MID(Updates!D240,FIND("Middle Initial: ",Updates!D240)+16,(FIND("Department: ",Updates!D240)-(FIND("Middle Initial: ",Updates!D240)+16)))))</f>
        <v>#VALUE!</v>
      </c>
      <c r="Q240" t="e">
        <f t="shared" si="50"/>
        <v>#VALUE!</v>
      </c>
      <c r="R240" t="e">
        <f t="shared" si="51"/>
        <v>#VALUE!</v>
      </c>
      <c r="S240" t="e">
        <f t="shared" si="52"/>
        <v>#VALUE!</v>
      </c>
      <c r="T240" s="14" t="e">
        <f t="shared" si="53"/>
        <v>#VALUE!</v>
      </c>
      <c r="U240" t="e">
        <f t="shared" si="54"/>
        <v>#VALUE!</v>
      </c>
      <c r="V240" t="e">
        <f t="shared" si="55"/>
        <v>#VALUE!</v>
      </c>
      <c r="W240" s="8" t="e">
        <f>TRIM(CLEAN(MID(Updates!D240,FIND("Branch: ",Updates!D240)+8,(FIND("Division",Updates!D240)-(FIND("Branch: ",Updates!D240)+8)))))</f>
        <v>#VALUE!</v>
      </c>
      <c r="X240" s="8" t="e">
        <f>TRIM(CLEAN(MID(Updates!D240,FIND("Pooled Position: ",Updates!D240)+17,(FIND("Are the",Updates!D240)-(FIND("Pooled Position: ",Updates!D240)+17)))))</f>
        <v>#VALUE!</v>
      </c>
      <c r="Y240" t="e">
        <f>TRIM(CLEAN(MID(Updates!D240,FIND("Employee Name: ",Updates!D240)+15,(FIND("Job Title",Updates!D240)-(FIND("Employee Name: ",Updates!D240)+15)))))</f>
        <v>#VALUE!</v>
      </c>
      <c r="Z240" s="9" t="e">
        <f t="shared" si="56"/>
        <v>#VALUE!</v>
      </c>
      <c r="AA240" t="e">
        <f t="shared" si="57"/>
        <v>#VALUE!</v>
      </c>
      <c r="AB240" t="e">
        <f t="shared" si="58"/>
        <v>#VALUE!</v>
      </c>
      <c r="AC240" t="e">
        <f t="shared" si="59"/>
        <v>#VALUE!</v>
      </c>
      <c r="AD240" t="e">
        <f>TRIM(CLEAN(MID(Updates!D240,FIND("Account to clone: ",Updates!D240)+18,(FIND("Position",Updates!D240)-(FIND("Account to clone: ",Updates!D240)+18)))))</f>
        <v>#VALUE!</v>
      </c>
      <c r="AE240" t="str">
        <f t="shared" si="60"/>
        <v/>
      </c>
      <c r="AF240" t="str">
        <f t="shared" si="61"/>
        <v>No</v>
      </c>
      <c r="AG240" t="e">
        <f>TRIM(CLEAN(MID(Updates!D240,FIND("Home Share (H:\ drive) required: ",Updates!D240)+33,(FIND("Group Share (S:\ drive) required: ",Updates!D240)-(FIND("Home Share (H:\ drive) required: ",Updates!D240)+33)))))</f>
        <v>#VALUE!</v>
      </c>
      <c r="AH240" t="str">
        <f t="shared" si="62"/>
        <v>No</v>
      </c>
      <c r="AI240" t="e">
        <f>TRIM(CLEAN(MID(Updates!D240,FIND("S Drive Path: ",Updates!D240)+14,(FIND("Position",Updates!D240)-(FIND("S Drive Path: ",Updates!D240)+14)))))</f>
        <v>#VALUE!</v>
      </c>
      <c r="AJ240" t="e">
        <f>("USR\"&amp;Updates!N240)</f>
        <v>#VALUE!</v>
      </c>
      <c r="AK240" t="e">
        <f>Updates!N240&amp;"$"</f>
        <v>#VALUE!</v>
      </c>
      <c r="AL240" s="11">
        <f t="shared" ca="1" si="63"/>
        <v>5</v>
      </c>
      <c r="AM240" s="6" t="str">
        <f ca="1">LOOKUP(AL240,AN2:AN21,AO2:AO21)</f>
        <v>DC1MDB05</v>
      </c>
    </row>
    <row r="241" spans="1:39" ht="12" customHeight="1">
      <c r="A241" s="13" t="e">
        <f>LOOKUP(99^99,--("0"&amp;MID(Updates!N241,MIN(SEARCH({0,1,2,3,4,5,6,7,8,9},Updates!N241&amp;"0123456789")),ROW($A$1:$A$10000))))</f>
        <v>#N/A</v>
      </c>
      <c r="B241" s="6" t="e">
        <f>TRIM(CLEAN(MID(Updates!D241,FIND("Network User Id: ",Updates!D241)+17,(FIND("E-MAIL ACCOUNTS",Updates!D241)-(FIND("Network User Id:",Updates!D241)+17)))))</f>
        <v>#VALUE!</v>
      </c>
      <c r="C241" s="6" t="e">
        <f>TRIM(CLEAN(MID(Updates!D241,FIND("Logon ID: ",Updates!D241)+10,(FIND("Password:",Updates!D241)-(FIND("Logon ID:",Updates!D241)+10)))))</f>
        <v>#VALUE!</v>
      </c>
      <c r="D241" t="e">
        <f>TRIM(CLEAN(MID(Updates!D241,FIND("Primary Address: ",Updates!D241)+17,(FIND("Secondary Address:",Updates!D241)-(FIND("Primary Address: ",Updates!D241)+17)))))</f>
        <v>#VALUE!</v>
      </c>
      <c r="E241" t="e">
        <f>TRIM(CLEAN(MID(Updates!D241,FIND("Secondary Address: ",Updates!D241)+19,(FIND("** PLEASE DO NOT REPLY TO THIS E-MAIL. ",Updates!D241)-(FIND("Secondary Address: ",Updates!D241)+19)))))</f>
        <v>#VALUE!</v>
      </c>
      <c r="F241" t="b">
        <f>IF(COUNT(SEARCH({"transpo.ottawa.on.ca","biblioottawalibrary.ca"},E241)),"@ottawa.ca")</f>
        <v>0</v>
      </c>
      <c r="G241" s="9" t="e">
        <f t="shared" si="48"/>
        <v>#VALUE!</v>
      </c>
      <c r="H241" t="e">
        <f>TRIM(CLEAN(MID(Updates!D241,FIND("E-mail Address: ",Updates!D241)+16,(FIND("The employee",Updates!D241)-(FIND("E-mail Address: ",Updates!D241)+16)))))</f>
        <v>#VALUE!</v>
      </c>
      <c r="I241" t="e">
        <f>TRIM(CLEAN(MID(Updates!D241,FIND("Account Password: ",Updates!D241)+18,(FIND("NETWORK ACCOUNTS",Updates!D241)-(FIND("Account Password:",Updates!D241)+18)))))</f>
        <v>#VALUE!</v>
      </c>
      <c r="J241" t="e">
        <f>TRIM(CLEAN(MID(Updates!D241,FIND("Password: ",Updates!D241)+10,(FIND("E-mail",Updates!D241)-(FIND("Password:",Updates!D241)+12)))))</f>
        <v>#VALUE!</v>
      </c>
      <c r="K241" t="e">
        <f>TRIM(CLEAN(MID(Updates!D241,FIND("Account to clone: ",Updates!D241)+18,(FIND("Position",Updates!D241)-(FIND("Account to clone: ",Updates!D241)+18)))))</f>
        <v>#VALUE!</v>
      </c>
      <c r="L241" t="e">
        <f>TRIM(CLEAN(MID(Updates!D241,FIND("Clone permissions of another account: ",Updates!D241)+38,(FIND("Email required:",Updates!D241)-(FIND("Clone permissions of another account: ",Updates!D241)+38)))))</f>
        <v>#VALUE!</v>
      </c>
      <c r="M241" t="e">
        <f t="shared" si="49"/>
        <v>#VALUE!</v>
      </c>
      <c r="N241" t="e">
        <f>TRIM(CLEAN(MID(Updates!D241,FIND("First Name: ",Updates!D241)+12,(FIND("Middle Name: ",Updates!D241)-(FIND("First Name: ",Updates!D241)+12)))))</f>
        <v>#VALUE!</v>
      </c>
      <c r="O241" t="e">
        <f>TRIM(CLEAN(MID(Updates!E241,FIND("Last Name: ",Updates!E241)+11,(FIND("Middle Initial:",Updates!E241)-(FIND("Last Name: ",Updates!E241)+11)))))</f>
        <v>#VALUE!</v>
      </c>
      <c r="P241" t="e">
        <f>TRIM(CLEAN(MID(Updates!D241,FIND("Middle Initial: ",Updates!D241)+16,(FIND("Department: ",Updates!D241)-(FIND("Middle Initial: ",Updates!D241)+16)))))</f>
        <v>#VALUE!</v>
      </c>
      <c r="Q241" t="e">
        <f t="shared" si="50"/>
        <v>#VALUE!</v>
      </c>
      <c r="R241" t="e">
        <f t="shared" si="51"/>
        <v>#VALUE!</v>
      </c>
      <c r="S241" t="e">
        <f t="shared" si="52"/>
        <v>#VALUE!</v>
      </c>
      <c r="T241" s="14" t="e">
        <f t="shared" si="53"/>
        <v>#VALUE!</v>
      </c>
      <c r="U241" t="e">
        <f t="shared" si="54"/>
        <v>#VALUE!</v>
      </c>
      <c r="V241" t="e">
        <f t="shared" si="55"/>
        <v>#VALUE!</v>
      </c>
      <c r="W241" s="8" t="e">
        <f>TRIM(CLEAN(MID(Updates!D241,FIND("Branch: ",Updates!D241)+8,(FIND("Division",Updates!D241)-(FIND("Branch: ",Updates!D241)+8)))))</f>
        <v>#VALUE!</v>
      </c>
      <c r="X241" s="8" t="e">
        <f>TRIM(CLEAN(MID(Updates!D241,FIND("Pooled Position: ",Updates!D241)+17,(FIND("Are the",Updates!D241)-(FIND("Pooled Position: ",Updates!D241)+17)))))</f>
        <v>#VALUE!</v>
      </c>
      <c r="Y241" t="e">
        <f>TRIM(CLEAN(MID(Updates!D241,FIND("Employee Name: ",Updates!D241)+15,(FIND("Job Title",Updates!D241)-(FIND("Employee Name: ",Updates!D241)+15)))))</f>
        <v>#VALUE!</v>
      </c>
      <c r="Z241" s="9" t="e">
        <f t="shared" si="56"/>
        <v>#VALUE!</v>
      </c>
      <c r="AA241" t="e">
        <f t="shared" si="57"/>
        <v>#VALUE!</v>
      </c>
      <c r="AB241" t="e">
        <f t="shared" si="58"/>
        <v>#VALUE!</v>
      </c>
      <c r="AC241" t="e">
        <f t="shared" si="59"/>
        <v>#VALUE!</v>
      </c>
      <c r="AD241" t="e">
        <f>TRIM(CLEAN(MID(Updates!D241,FIND("Account to clone: ",Updates!D241)+18,(FIND("Position",Updates!D241)-(FIND("Account to clone: ",Updates!D241)+18)))))</f>
        <v>#VALUE!</v>
      </c>
      <c r="AE241" t="str">
        <f t="shared" si="60"/>
        <v/>
      </c>
      <c r="AF241" t="str">
        <f t="shared" si="61"/>
        <v>No</v>
      </c>
      <c r="AG241" t="e">
        <f>TRIM(CLEAN(MID(Updates!D241,FIND("Home Share (H:\ drive) required: ",Updates!D241)+33,(FIND("Group Share (S:\ drive) required: ",Updates!D241)-(FIND("Home Share (H:\ drive) required: ",Updates!D241)+33)))))</f>
        <v>#VALUE!</v>
      </c>
      <c r="AH241" t="str">
        <f t="shared" si="62"/>
        <v>No</v>
      </c>
      <c r="AI241" t="e">
        <f>TRIM(CLEAN(MID(Updates!D241,FIND("S Drive Path: ",Updates!D241)+14,(FIND("Position",Updates!D241)-(FIND("S Drive Path: ",Updates!D241)+14)))))</f>
        <v>#VALUE!</v>
      </c>
      <c r="AJ241" t="e">
        <f>("USR\"&amp;Updates!N241)</f>
        <v>#VALUE!</v>
      </c>
      <c r="AK241" t="e">
        <f>Updates!N241&amp;"$"</f>
        <v>#VALUE!</v>
      </c>
      <c r="AL241" s="11">
        <f t="shared" ca="1" si="63"/>
        <v>13</v>
      </c>
      <c r="AM241" s="6" t="str">
        <f ca="1">LOOKUP(AL241,AN2:AN21,AO2:AO21)</f>
        <v>DC4MDB03</v>
      </c>
    </row>
    <row r="242" spans="1:39" ht="12" customHeight="1">
      <c r="A242" s="13" t="e">
        <f>LOOKUP(99^99,--("0"&amp;MID(Updates!N242,MIN(SEARCH({0,1,2,3,4,5,6,7,8,9},Updates!N242&amp;"0123456789")),ROW($A$1:$A$10000))))</f>
        <v>#N/A</v>
      </c>
      <c r="B242" s="6" t="e">
        <f>TRIM(CLEAN(MID(Updates!D242,FIND("Network User Id: ",Updates!D242)+17,(FIND("E-MAIL ACCOUNTS",Updates!D242)-(FIND("Network User Id:",Updates!D242)+17)))))</f>
        <v>#VALUE!</v>
      </c>
      <c r="C242" s="6" t="e">
        <f>TRIM(CLEAN(MID(Updates!D242,FIND("Logon ID: ",Updates!D242)+10,(FIND("Password:",Updates!D242)-(FIND("Logon ID:",Updates!D242)+10)))))</f>
        <v>#VALUE!</v>
      </c>
      <c r="D242" t="e">
        <f>TRIM(CLEAN(MID(Updates!D242,FIND("Primary Address: ",Updates!D242)+17,(FIND("Secondary Address:",Updates!D242)-(FIND("Primary Address: ",Updates!D242)+17)))))</f>
        <v>#VALUE!</v>
      </c>
      <c r="E242" t="e">
        <f>TRIM(CLEAN(MID(Updates!D242,FIND("Secondary Address: ",Updates!D242)+19,(FIND("** PLEASE DO NOT REPLY TO THIS E-MAIL. ",Updates!D242)-(FIND("Secondary Address: ",Updates!D242)+19)))))</f>
        <v>#VALUE!</v>
      </c>
      <c r="F242" t="b">
        <f>IF(COUNT(SEARCH({"transpo.ottawa.on.ca","biblioottawalibrary.ca"},E242)),"@ottawa.ca")</f>
        <v>0</v>
      </c>
      <c r="G242" s="9" t="e">
        <f t="shared" si="48"/>
        <v>#VALUE!</v>
      </c>
      <c r="H242" t="e">
        <f>TRIM(CLEAN(MID(Updates!D242,FIND("E-mail Address: ",Updates!D242)+16,(FIND("The employee",Updates!D242)-(FIND("E-mail Address: ",Updates!D242)+16)))))</f>
        <v>#VALUE!</v>
      </c>
      <c r="I242" t="e">
        <f>TRIM(CLEAN(MID(Updates!D242,FIND("Account Password: ",Updates!D242)+18,(FIND("NETWORK ACCOUNTS",Updates!D242)-(FIND("Account Password:",Updates!D242)+18)))))</f>
        <v>#VALUE!</v>
      </c>
      <c r="J242" t="e">
        <f>TRIM(CLEAN(MID(Updates!D242,FIND("Password: ",Updates!D242)+10,(FIND("E-mail",Updates!D242)-(FIND("Password:",Updates!D242)+12)))))</f>
        <v>#VALUE!</v>
      </c>
      <c r="K242" t="e">
        <f>TRIM(CLEAN(MID(Updates!D242,FIND("Account to clone: ",Updates!D242)+18,(FIND("Position",Updates!D242)-(FIND("Account to clone: ",Updates!D242)+18)))))</f>
        <v>#VALUE!</v>
      </c>
      <c r="L242" t="e">
        <f>TRIM(CLEAN(MID(Updates!D242,FIND("Clone permissions of another account: ",Updates!D242)+38,(FIND("Email required:",Updates!D242)-(FIND("Clone permissions of another account: ",Updates!D242)+38)))))</f>
        <v>#VALUE!</v>
      </c>
      <c r="M242" t="e">
        <f t="shared" si="49"/>
        <v>#VALUE!</v>
      </c>
      <c r="N242" t="e">
        <f>TRIM(CLEAN(MID(Updates!D242,FIND("First Name: ",Updates!D242)+12,(FIND("Middle Name: ",Updates!D242)-(FIND("First Name: ",Updates!D242)+12)))))</f>
        <v>#VALUE!</v>
      </c>
      <c r="O242" t="e">
        <f>TRIM(CLEAN(MID(Updates!E242,FIND("Last Name: ",Updates!E242)+11,(FIND("Middle Initial:",Updates!E242)-(FIND("Last Name: ",Updates!E242)+11)))))</f>
        <v>#VALUE!</v>
      </c>
      <c r="P242" t="e">
        <f>TRIM(CLEAN(MID(Updates!D242,FIND("Middle Initial: ",Updates!D242)+16,(FIND("Department: ",Updates!D242)-(FIND("Middle Initial: ",Updates!D242)+16)))))</f>
        <v>#VALUE!</v>
      </c>
      <c r="Q242" t="e">
        <f t="shared" si="50"/>
        <v>#VALUE!</v>
      </c>
      <c r="R242" t="e">
        <f t="shared" si="51"/>
        <v>#VALUE!</v>
      </c>
      <c r="S242" t="e">
        <f t="shared" si="52"/>
        <v>#VALUE!</v>
      </c>
      <c r="T242" s="14" t="e">
        <f t="shared" si="53"/>
        <v>#VALUE!</v>
      </c>
      <c r="U242" t="e">
        <f t="shared" si="54"/>
        <v>#VALUE!</v>
      </c>
      <c r="V242" t="e">
        <f t="shared" si="55"/>
        <v>#VALUE!</v>
      </c>
      <c r="W242" s="8" t="e">
        <f>TRIM(CLEAN(MID(Updates!D242,FIND("Branch: ",Updates!D242)+8,(FIND("Division",Updates!D242)-(FIND("Branch: ",Updates!D242)+8)))))</f>
        <v>#VALUE!</v>
      </c>
      <c r="X242" s="8" t="e">
        <f>TRIM(CLEAN(MID(Updates!D242,FIND("Pooled Position: ",Updates!D242)+17,(FIND("Are the",Updates!D242)-(FIND("Pooled Position: ",Updates!D242)+17)))))</f>
        <v>#VALUE!</v>
      </c>
      <c r="Y242" t="e">
        <f>TRIM(CLEAN(MID(Updates!D242,FIND("Employee Name: ",Updates!D242)+15,(FIND("Job Title",Updates!D242)-(FIND("Employee Name: ",Updates!D242)+15)))))</f>
        <v>#VALUE!</v>
      </c>
      <c r="Z242" s="9" t="e">
        <f t="shared" si="56"/>
        <v>#VALUE!</v>
      </c>
      <c r="AA242" t="e">
        <f t="shared" si="57"/>
        <v>#VALUE!</v>
      </c>
      <c r="AB242" t="e">
        <f t="shared" si="58"/>
        <v>#VALUE!</v>
      </c>
      <c r="AC242" t="e">
        <f t="shared" si="59"/>
        <v>#VALUE!</v>
      </c>
      <c r="AD242" t="e">
        <f>TRIM(CLEAN(MID(Updates!D242,FIND("Account to clone: ",Updates!D242)+18,(FIND("Position",Updates!D242)-(FIND("Account to clone: ",Updates!D242)+18)))))</f>
        <v>#VALUE!</v>
      </c>
      <c r="AE242" t="str">
        <f t="shared" si="60"/>
        <v/>
      </c>
      <c r="AF242" t="str">
        <f t="shared" si="61"/>
        <v>No</v>
      </c>
      <c r="AG242" t="e">
        <f>TRIM(CLEAN(MID(Updates!D242,FIND("Home Share (H:\ drive) required: ",Updates!D242)+33,(FIND("Group Share (S:\ drive) required: ",Updates!D242)-(FIND("Home Share (H:\ drive) required: ",Updates!D242)+33)))))</f>
        <v>#VALUE!</v>
      </c>
      <c r="AH242" t="str">
        <f t="shared" si="62"/>
        <v>No</v>
      </c>
      <c r="AI242" t="e">
        <f>TRIM(CLEAN(MID(Updates!D242,FIND("S Drive Path: ",Updates!D242)+14,(FIND("Position",Updates!D242)-(FIND("S Drive Path: ",Updates!D242)+14)))))</f>
        <v>#VALUE!</v>
      </c>
      <c r="AJ242" t="e">
        <f>("USR\"&amp;Updates!N242)</f>
        <v>#VALUE!</v>
      </c>
      <c r="AK242" t="e">
        <f>Updates!N242&amp;"$"</f>
        <v>#VALUE!</v>
      </c>
      <c r="AL242" s="11">
        <f t="shared" ca="1" si="63"/>
        <v>16</v>
      </c>
      <c r="AM242" s="6" t="str">
        <f ca="1">LOOKUP(AL242,AN2:AN21,AO2:AO21)</f>
        <v>DC4MDB06</v>
      </c>
    </row>
    <row r="243" spans="1:39" ht="12" customHeight="1">
      <c r="A243" s="13" t="e">
        <f>LOOKUP(99^99,--("0"&amp;MID(Updates!N243,MIN(SEARCH({0,1,2,3,4,5,6,7,8,9},Updates!N243&amp;"0123456789")),ROW($A$1:$A$10000))))</f>
        <v>#N/A</v>
      </c>
      <c r="B243" s="6" t="e">
        <f>TRIM(CLEAN(MID(Updates!D243,FIND("Network User Id: ",Updates!D243)+17,(FIND("E-MAIL ACCOUNTS",Updates!D243)-(FIND("Network User Id:",Updates!D243)+17)))))</f>
        <v>#VALUE!</v>
      </c>
      <c r="C243" s="6" t="e">
        <f>TRIM(CLEAN(MID(Updates!D243,FIND("Logon ID: ",Updates!D243)+10,(FIND("Password:",Updates!D243)-(FIND("Logon ID:",Updates!D243)+10)))))</f>
        <v>#VALUE!</v>
      </c>
      <c r="D243" t="e">
        <f>TRIM(CLEAN(MID(Updates!D243,FIND("Primary Address: ",Updates!D243)+17,(FIND("Secondary Address:",Updates!D243)-(FIND("Primary Address: ",Updates!D243)+17)))))</f>
        <v>#VALUE!</v>
      </c>
      <c r="E243" t="e">
        <f>TRIM(CLEAN(MID(Updates!D243,FIND("Secondary Address: ",Updates!D243)+19,(FIND("** PLEASE DO NOT REPLY TO THIS E-MAIL. ",Updates!D243)-(FIND("Secondary Address: ",Updates!D243)+19)))))</f>
        <v>#VALUE!</v>
      </c>
      <c r="F243" t="b">
        <f>IF(COUNT(SEARCH({"transpo.ottawa.on.ca","biblioottawalibrary.ca"},E243)),"@ottawa.ca")</f>
        <v>0</v>
      </c>
      <c r="G243" s="9" t="e">
        <f t="shared" si="48"/>
        <v>#VALUE!</v>
      </c>
      <c r="H243" t="e">
        <f>TRIM(CLEAN(MID(Updates!D243,FIND("E-mail Address: ",Updates!D243)+16,(FIND("The employee",Updates!D243)-(FIND("E-mail Address: ",Updates!D243)+16)))))</f>
        <v>#VALUE!</v>
      </c>
      <c r="I243" t="e">
        <f>TRIM(CLEAN(MID(Updates!D243,FIND("Account Password: ",Updates!D243)+18,(FIND("NETWORK ACCOUNTS",Updates!D243)-(FIND("Account Password:",Updates!D243)+18)))))</f>
        <v>#VALUE!</v>
      </c>
      <c r="J243" t="e">
        <f>TRIM(CLEAN(MID(Updates!D243,FIND("Password: ",Updates!D243)+10,(FIND("E-mail",Updates!D243)-(FIND("Password:",Updates!D243)+12)))))</f>
        <v>#VALUE!</v>
      </c>
      <c r="K243" t="e">
        <f>TRIM(CLEAN(MID(Updates!D243,FIND("Account to clone: ",Updates!D243)+18,(FIND("Position",Updates!D243)-(FIND("Account to clone: ",Updates!D243)+18)))))</f>
        <v>#VALUE!</v>
      </c>
      <c r="L243" t="e">
        <f>TRIM(CLEAN(MID(Updates!D243,FIND("Clone permissions of another account: ",Updates!D243)+38,(FIND("Email required:",Updates!D243)-(FIND("Clone permissions of another account: ",Updates!D243)+38)))))</f>
        <v>#VALUE!</v>
      </c>
      <c r="M243" t="e">
        <f t="shared" si="49"/>
        <v>#VALUE!</v>
      </c>
      <c r="N243" t="e">
        <f>TRIM(CLEAN(MID(Updates!D243,FIND("First Name: ",Updates!D243)+12,(FIND("Middle Name: ",Updates!D243)-(FIND("First Name: ",Updates!D243)+12)))))</f>
        <v>#VALUE!</v>
      </c>
      <c r="O243" t="e">
        <f>TRIM(CLEAN(MID(Updates!E243,FIND("Last Name: ",Updates!E243)+11,(FIND("Middle Initial:",Updates!E243)-(FIND("Last Name: ",Updates!E243)+11)))))</f>
        <v>#VALUE!</v>
      </c>
      <c r="P243" t="e">
        <f>TRIM(CLEAN(MID(Updates!D243,FIND("Middle Initial: ",Updates!D243)+16,(FIND("Department: ",Updates!D243)-(FIND("Middle Initial: ",Updates!D243)+16)))))</f>
        <v>#VALUE!</v>
      </c>
      <c r="Q243" t="e">
        <f t="shared" si="50"/>
        <v>#VALUE!</v>
      </c>
      <c r="R243" t="e">
        <f t="shared" si="51"/>
        <v>#VALUE!</v>
      </c>
      <c r="S243" t="e">
        <f t="shared" si="52"/>
        <v>#VALUE!</v>
      </c>
      <c r="T243" s="14" t="e">
        <f t="shared" si="53"/>
        <v>#VALUE!</v>
      </c>
      <c r="U243" t="e">
        <f t="shared" si="54"/>
        <v>#VALUE!</v>
      </c>
      <c r="V243" t="e">
        <f t="shared" si="55"/>
        <v>#VALUE!</v>
      </c>
      <c r="W243" s="8" t="e">
        <f>TRIM(CLEAN(MID(Updates!D243,FIND("Branch: ",Updates!D243)+8,(FIND("Division",Updates!D243)-(FIND("Branch: ",Updates!D243)+8)))))</f>
        <v>#VALUE!</v>
      </c>
      <c r="X243" s="8" t="e">
        <f>TRIM(CLEAN(MID(Updates!D243,FIND("Pooled Position: ",Updates!D243)+17,(FIND("Are the",Updates!D243)-(FIND("Pooled Position: ",Updates!D243)+17)))))</f>
        <v>#VALUE!</v>
      </c>
      <c r="Y243" t="e">
        <f>TRIM(CLEAN(MID(Updates!D243,FIND("Employee Name: ",Updates!D243)+15,(FIND("Job Title",Updates!D243)-(FIND("Employee Name: ",Updates!D243)+15)))))</f>
        <v>#VALUE!</v>
      </c>
      <c r="Z243" s="9" t="e">
        <f t="shared" si="56"/>
        <v>#VALUE!</v>
      </c>
      <c r="AA243" t="e">
        <f t="shared" si="57"/>
        <v>#VALUE!</v>
      </c>
      <c r="AB243" t="e">
        <f t="shared" si="58"/>
        <v>#VALUE!</v>
      </c>
      <c r="AC243" t="e">
        <f t="shared" si="59"/>
        <v>#VALUE!</v>
      </c>
      <c r="AD243" t="e">
        <f>TRIM(CLEAN(MID(Updates!D243,FIND("Account to clone: ",Updates!D243)+18,(FIND("Position",Updates!D243)-(FIND("Account to clone: ",Updates!D243)+18)))))</f>
        <v>#VALUE!</v>
      </c>
      <c r="AE243" t="str">
        <f t="shared" si="60"/>
        <v/>
      </c>
      <c r="AF243" t="str">
        <f t="shared" si="61"/>
        <v>No</v>
      </c>
      <c r="AG243" t="e">
        <f>TRIM(CLEAN(MID(Updates!D243,FIND("Home Share (H:\ drive) required: ",Updates!D243)+33,(FIND("Group Share (S:\ drive) required: ",Updates!D243)-(FIND("Home Share (H:\ drive) required: ",Updates!D243)+33)))))</f>
        <v>#VALUE!</v>
      </c>
      <c r="AH243" t="str">
        <f t="shared" si="62"/>
        <v>No</v>
      </c>
      <c r="AI243" t="e">
        <f>TRIM(CLEAN(MID(Updates!D243,FIND("S Drive Path: ",Updates!D243)+14,(FIND("Position",Updates!D243)-(FIND("S Drive Path: ",Updates!D243)+14)))))</f>
        <v>#VALUE!</v>
      </c>
      <c r="AJ243" t="e">
        <f>("USR\"&amp;Updates!N243)</f>
        <v>#VALUE!</v>
      </c>
      <c r="AK243" t="e">
        <f>Updates!N243&amp;"$"</f>
        <v>#VALUE!</v>
      </c>
      <c r="AL243" s="11">
        <f t="shared" ca="1" si="63"/>
        <v>11</v>
      </c>
      <c r="AM243" s="6" t="str">
        <f ca="1">LOOKUP(AL243,AN2:AN21,AO2:AO21)</f>
        <v>DC4MDB01</v>
      </c>
    </row>
    <row r="244" spans="1:39" ht="12" customHeight="1">
      <c r="A244" s="13" t="e">
        <f>LOOKUP(99^99,--("0"&amp;MID(Updates!N244,MIN(SEARCH({0,1,2,3,4,5,6,7,8,9},Updates!N244&amp;"0123456789")),ROW($A$1:$A$10000))))</f>
        <v>#N/A</v>
      </c>
      <c r="B244" s="6" t="e">
        <f>TRIM(CLEAN(MID(Updates!D244,FIND("Network User Id: ",Updates!D244)+17,(FIND("E-MAIL ACCOUNTS",Updates!D244)-(FIND("Network User Id:",Updates!D244)+17)))))</f>
        <v>#VALUE!</v>
      </c>
      <c r="C244" s="6" t="e">
        <f>TRIM(CLEAN(MID(Updates!D244,FIND("Logon ID: ",Updates!D244)+10,(FIND("Password:",Updates!D244)-(FIND("Logon ID:",Updates!D244)+10)))))</f>
        <v>#VALUE!</v>
      </c>
      <c r="D244" t="e">
        <f>TRIM(CLEAN(MID(Updates!D244,FIND("Primary Address: ",Updates!D244)+17,(FIND("Secondary Address:",Updates!D244)-(FIND("Primary Address: ",Updates!D244)+17)))))</f>
        <v>#VALUE!</v>
      </c>
      <c r="E244" t="e">
        <f>TRIM(CLEAN(MID(Updates!D244,FIND("Secondary Address: ",Updates!D244)+19,(FIND("** PLEASE DO NOT REPLY TO THIS E-MAIL. ",Updates!D244)-(FIND("Secondary Address: ",Updates!D244)+19)))))</f>
        <v>#VALUE!</v>
      </c>
      <c r="F244" t="b">
        <f>IF(COUNT(SEARCH({"transpo.ottawa.on.ca","biblioottawalibrary.ca"},E244)),"@ottawa.ca")</f>
        <v>0</v>
      </c>
      <c r="G244" s="9" t="e">
        <f t="shared" si="48"/>
        <v>#VALUE!</v>
      </c>
      <c r="H244" t="e">
        <f>TRIM(CLEAN(MID(Updates!D244,FIND("E-mail Address: ",Updates!D244)+16,(FIND("The employee",Updates!D244)-(FIND("E-mail Address: ",Updates!D244)+16)))))</f>
        <v>#VALUE!</v>
      </c>
      <c r="I244" t="e">
        <f>TRIM(CLEAN(MID(Updates!D244,FIND("Account Password: ",Updates!D244)+18,(FIND("NETWORK ACCOUNTS",Updates!D244)-(FIND("Account Password:",Updates!D244)+18)))))</f>
        <v>#VALUE!</v>
      </c>
      <c r="J244" t="e">
        <f>TRIM(CLEAN(MID(Updates!D244,FIND("Password: ",Updates!D244)+10,(FIND("E-mail",Updates!D244)-(FIND("Password:",Updates!D244)+12)))))</f>
        <v>#VALUE!</v>
      </c>
      <c r="K244" t="e">
        <f>TRIM(CLEAN(MID(Updates!D244,FIND("Account to clone: ",Updates!D244)+18,(FIND("Position",Updates!D244)-(FIND("Account to clone: ",Updates!D244)+18)))))</f>
        <v>#VALUE!</v>
      </c>
      <c r="L244" t="e">
        <f>TRIM(CLEAN(MID(Updates!D244,FIND("Clone permissions of another account: ",Updates!D244)+38,(FIND("Email required:",Updates!D244)-(FIND("Clone permissions of another account: ",Updates!D244)+38)))))</f>
        <v>#VALUE!</v>
      </c>
      <c r="M244" t="e">
        <f t="shared" si="49"/>
        <v>#VALUE!</v>
      </c>
      <c r="N244" t="e">
        <f>TRIM(CLEAN(MID(Updates!D244,FIND("First Name: ",Updates!D244)+12,(FIND("Middle Name: ",Updates!D244)-(FIND("First Name: ",Updates!D244)+12)))))</f>
        <v>#VALUE!</v>
      </c>
      <c r="O244" t="e">
        <f>TRIM(CLEAN(MID(Updates!E244,FIND("Last Name: ",Updates!E244)+11,(FIND("Middle Initial:",Updates!E244)-(FIND("Last Name: ",Updates!E244)+11)))))</f>
        <v>#VALUE!</v>
      </c>
      <c r="P244" t="e">
        <f>TRIM(CLEAN(MID(Updates!D244,FIND("Middle Initial: ",Updates!D244)+16,(FIND("Department: ",Updates!D244)-(FIND("Middle Initial: ",Updates!D244)+16)))))</f>
        <v>#VALUE!</v>
      </c>
      <c r="Q244" t="e">
        <f t="shared" si="50"/>
        <v>#VALUE!</v>
      </c>
      <c r="R244" t="e">
        <f t="shared" si="51"/>
        <v>#VALUE!</v>
      </c>
      <c r="S244" t="e">
        <f t="shared" si="52"/>
        <v>#VALUE!</v>
      </c>
      <c r="T244" s="14" t="e">
        <f t="shared" si="53"/>
        <v>#VALUE!</v>
      </c>
      <c r="U244" t="e">
        <f t="shared" si="54"/>
        <v>#VALUE!</v>
      </c>
      <c r="V244" t="e">
        <f t="shared" si="55"/>
        <v>#VALUE!</v>
      </c>
      <c r="W244" s="8" t="e">
        <f>TRIM(CLEAN(MID(Updates!D244,FIND("Branch: ",Updates!D244)+8,(FIND("Division",Updates!D244)-(FIND("Branch: ",Updates!D244)+8)))))</f>
        <v>#VALUE!</v>
      </c>
      <c r="X244" s="8" t="e">
        <f>TRIM(CLEAN(MID(Updates!D244,FIND("Pooled Position: ",Updates!D244)+17,(FIND("Are the",Updates!D244)-(FIND("Pooled Position: ",Updates!D244)+17)))))</f>
        <v>#VALUE!</v>
      </c>
      <c r="Y244" t="e">
        <f>TRIM(CLEAN(MID(Updates!D244,FIND("Employee Name: ",Updates!D244)+15,(FIND("Job Title",Updates!D244)-(FIND("Employee Name: ",Updates!D244)+15)))))</f>
        <v>#VALUE!</v>
      </c>
      <c r="Z244" s="9" t="e">
        <f t="shared" si="56"/>
        <v>#VALUE!</v>
      </c>
      <c r="AA244" t="e">
        <f t="shared" si="57"/>
        <v>#VALUE!</v>
      </c>
      <c r="AB244" t="e">
        <f t="shared" si="58"/>
        <v>#VALUE!</v>
      </c>
      <c r="AC244" t="e">
        <f t="shared" si="59"/>
        <v>#VALUE!</v>
      </c>
      <c r="AD244" t="e">
        <f>TRIM(CLEAN(MID(Updates!D244,FIND("Account to clone: ",Updates!D244)+18,(FIND("Position",Updates!D244)-(FIND("Account to clone: ",Updates!D244)+18)))))</f>
        <v>#VALUE!</v>
      </c>
      <c r="AE244" t="str">
        <f t="shared" si="60"/>
        <v/>
      </c>
      <c r="AF244" t="str">
        <f t="shared" si="61"/>
        <v>No</v>
      </c>
      <c r="AG244" t="e">
        <f>TRIM(CLEAN(MID(Updates!D244,FIND("Home Share (H:\ drive) required: ",Updates!D244)+33,(FIND("Group Share (S:\ drive) required: ",Updates!D244)-(FIND("Home Share (H:\ drive) required: ",Updates!D244)+33)))))</f>
        <v>#VALUE!</v>
      </c>
      <c r="AH244" t="str">
        <f t="shared" si="62"/>
        <v>No</v>
      </c>
      <c r="AI244" t="e">
        <f>TRIM(CLEAN(MID(Updates!D244,FIND("S Drive Path: ",Updates!D244)+14,(FIND("Position",Updates!D244)-(FIND("S Drive Path: ",Updates!D244)+14)))))</f>
        <v>#VALUE!</v>
      </c>
      <c r="AJ244" t="e">
        <f>("USR\"&amp;Updates!N244)</f>
        <v>#VALUE!</v>
      </c>
      <c r="AK244" t="e">
        <f>Updates!N244&amp;"$"</f>
        <v>#VALUE!</v>
      </c>
      <c r="AL244" s="11">
        <f t="shared" ca="1" si="63"/>
        <v>20</v>
      </c>
      <c r="AM244" s="6" t="str">
        <f ca="1">LOOKUP(AL244,AN2:AN21,AO2:AO21)</f>
        <v>DC4MDB10</v>
      </c>
    </row>
    <row r="245" spans="1:39" ht="12" customHeight="1">
      <c r="A245" s="13" t="e">
        <f>LOOKUP(99^99,--("0"&amp;MID(Updates!N245,MIN(SEARCH({0,1,2,3,4,5,6,7,8,9},Updates!N245&amp;"0123456789")),ROW($A$1:$A$10000))))</f>
        <v>#N/A</v>
      </c>
      <c r="B245" s="6" t="e">
        <f>TRIM(CLEAN(MID(Updates!D245,FIND("Network User Id: ",Updates!D245)+17,(FIND("E-MAIL ACCOUNTS",Updates!D245)-(FIND("Network User Id:",Updates!D245)+17)))))</f>
        <v>#VALUE!</v>
      </c>
      <c r="C245" s="6" t="e">
        <f>TRIM(CLEAN(MID(Updates!D245,FIND("Logon ID: ",Updates!D245)+10,(FIND("Password:",Updates!D245)-(FIND("Logon ID:",Updates!D245)+10)))))</f>
        <v>#VALUE!</v>
      </c>
      <c r="D245" t="e">
        <f>TRIM(CLEAN(MID(Updates!D245,FIND("Primary Address: ",Updates!D245)+17,(FIND("Secondary Address:",Updates!D245)-(FIND("Primary Address: ",Updates!D245)+17)))))</f>
        <v>#VALUE!</v>
      </c>
      <c r="E245" t="e">
        <f>TRIM(CLEAN(MID(Updates!D245,FIND("Secondary Address: ",Updates!D245)+19,(FIND("** PLEASE DO NOT REPLY TO THIS E-MAIL. ",Updates!D245)-(FIND("Secondary Address: ",Updates!D245)+19)))))</f>
        <v>#VALUE!</v>
      </c>
      <c r="F245" t="b">
        <f>IF(COUNT(SEARCH({"transpo.ottawa.on.ca","biblioottawalibrary.ca"},E245)),"@ottawa.ca")</f>
        <v>0</v>
      </c>
      <c r="G245" s="9" t="e">
        <f t="shared" si="48"/>
        <v>#VALUE!</v>
      </c>
      <c r="H245" t="e">
        <f>TRIM(CLEAN(MID(Updates!D245,FIND("E-mail Address: ",Updates!D245)+16,(FIND("The employee",Updates!D245)-(FIND("E-mail Address: ",Updates!D245)+16)))))</f>
        <v>#VALUE!</v>
      </c>
      <c r="I245" t="e">
        <f>TRIM(CLEAN(MID(Updates!D245,FIND("Account Password: ",Updates!D245)+18,(FIND("NETWORK ACCOUNTS",Updates!D245)-(FIND("Account Password:",Updates!D245)+18)))))</f>
        <v>#VALUE!</v>
      </c>
      <c r="J245" t="e">
        <f>TRIM(CLEAN(MID(Updates!D245,FIND("Password: ",Updates!D245)+10,(FIND("E-mail",Updates!D245)-(FIND("Password:",Updates!D245)+12)))))</f>
        <v>#VALUE!</v>
      </c>
      <c r="K245" t="e">
        <f>TRIM(CLEAN(MID(Updates!D245,FIND("Account to clone: ",Updates!D245)+18,(FIND("Position",Updates!D245)-(FIND("Account to clone: ",Updates!D245)+18)))))</f>
        <v>#VALUE!</v>
      </c>
      <c r="L245" t="e">
        <f>TRIM(CLEAN(MID(Updates!D245,FIND("Clone permissions of another account: ",Updates!D245)+38,(FIND("Email required:",Updates!D245)-(FIND("Clone permissions of another account: ",Updates!D245)+38)))))</f>
        <v>#VALUE!</v>
      </c>
      <c r="M245" t="e">
        <f t="shared" si="49"/>
        <v>#VALUE!</v>
      </c>
      <c r="N245" t="e">
        <f>TRIM(CLEAN(MID(Updates!D245,FIND("First Name: ",Updates!D245)+12,(FIND("Middle Name: ",Updates!D245)-(FIND("First Name: ",Updates!D245)+12)))))</f>
        <v>#VALUE!</v>
      </c>
      <c r="O245" t="e">
        <f>TRIM(CLEAN(MID(Updates!E245,FIND("Last Name: ",Updates!E245)+11,(FIND("Middle Initial:",Updates!E245)-(FIND("Last Name: ",Updates!E245)+11)))))</f>
        <v>#VALUE!</v>
      </c>
      <c r="P245" t="e">
        <f>TRIM(CLEAN(MID(Updates!D245,FIND("Middle Initial: ",Updates!D245)+16,(FIND("Department: ",Updates!D245)-(FIND("Middle Initial: ",Updates!D245)+16)))))</f>
        <v>#VALUE!</v>
      </c>
      <c r="Q245" t="e">
        <f t="shared" si="50"/>
        <v>#VALUE!</v>
      </c>
      <c r="R245" t="e">
        <f t="shared" si="51"/>
        <v>#VALUE!</v>
      </c>
      <c r="S245" t="e">
        <f t="shared" si="52"/>
        <v>#VALUE!</v>
      </c>
      <c r="T245" s="14" t="e">
        <f t="shared" si="53"/>
        <v>#VALUE!</v>
      </c>
      <c r="U245" t="e">
        <f t="shared" si="54"/>
        <v>#VALUE!</v>
      </c>
      <c r="V245" t="e">
        <f t="shared" si="55"/>
        <v>#VALUE!</v>
      </c>
      <c r="W245" s="8" t="e">
        <f>TRIM(CLEAN(MID(Updates!D245,FIND("Branch: ",Updates!D245)+8,(FIND("Division",Updates!D245)-(FIND("Branch: ",Updates!D245)+8)))))</f>
        <v>#VALUE!</v>
      </c>
      <c r="X245" s="8" t="e">
        <f>TRIM(CLEAN(MID(Updates!D245,FIND("Pooled Position: ",Updates!D245)+17,(FIND("Are the",Updates!D245)-(FIND("Pooled Position: ",Updates!D245)+17)))))</f>
        <v>#VALUE!</v>
      </c>
      <c r="Y245" t="e">
        <f>TRIM(CLEAN(MID(Updates!D245,FIND("Employee Name: ",Updates!D245)+15,(FIND("Job Title",Updates!D245)-(FIND("Employee Name: ",Updates!D245)+15)))))</f>
        <v>#VALUE!</v>
      </c>
      <c r="Z245" s="9" t="e">
        <f t="shared" si="56"/>
        <v>#VALUE!</v>
      </c>
      <c r="AA245" t="e">
        <f t="shared" si="57"/>
        <v>#VALUE!</v>
      </c>
      <c r="AB245" t="e">
        <f t="shared" si="58"/>
        <v>#VALUE!</v>
      </c>
      <c r="AC245" t="e">
        <f t="shared" si="59"/>
        <v>#VALUE!</v>
      </c>
      <c r="AD245" t="e">
        <f>TRIM(CLEAN(MID(Updates!D245,FIND("Account to clone: ",Updates!D245)+18,(FIND("Position",Updates!D245)-(FIND("Account to clone: ",Updates!D245)+18)))))</f>
        <v>#VALUE!</v>
      </c>
      <c r="AE245" t="str">
        <f t="shared" si="60"/>
        <v/>
      </c>
      <c r="AF245" t="str">
        <f t="shared" si="61"/>
        <v>No</v>
      </c>
      <c r="AG245" t="e">
        <f>TRIM(CLEAN(MID(Updates!D245,FIND("Home Share (H:\ drive) required: ",Updates!D245)+33,(FIND("Group Share (S:\ drive) required: ",Updates!D245)-(FIND("Home Share (H:\ drive) required: ",Updates!D245)+33)))))</f>
        <v>#VALUE!</v>
      </c>
      <c r="AH245" t="str">
        <f t="shared" si="62"/>
        <v>No</v>
      </c>
      <c r="AI245" t="e">
        <f>TRIM(CLEAN(MID(Updates!D245,FIND("S Drive Path: ",Updates!D245)+14,(FIND("Position",Updates!D245)-(FIND("S Drive Path: ",Updates!D245)+14)))))</f>
        <v>#VALUE!</v>
      </c>
      <c r="AJ245" t="e">
        <f>("USR\"&amp;Updates!N245)</f>
        <v>#VALUE!</v>
      </c>
      <c r="AK245" t="e">
        <f>Updates!N245&amp;"$"</f>
        <v>#VALUE!</v>
      </c>
      <c r="AL245" s="11">
        <f t="shared" ca="1" si="63"/>
        <v>12</v>
      </c>
      <c r="AM245" s="6" t="str">
        <f ca="1">LOOKUP(AL245,AN2:AN21,AO2:AO21)</f>
        <v>DC4MDB02</v>
      </c>
    </row>
    <row r="246" spans="1:39" ht="12" customHeight="1">
      <c r="A246" s="13" t="e">
        <f>LOOKUP(99^99,--("0"&amp;MID(Updates!N246,MIN(SEARCH({0,1,2,3,4,5,6,7,8,9},Updates!N246&amp;"0123456789")),ROW($A$1:$A$10000))))</f>
        <v>#N/A</v>
      </c>
      <c r="B246" s="6" t="e">
        <f>TRIM(CLEAN(MID(Updates!D246,FIND("Network User Id: ",Updates!D246)+17,(FIND("E-MAIL ACCOUNTS",Updates!D246)-(FIND("Network User Id:",Updates!D246)+17)))))</f>
        <v>#VALUE!</v>
      </c>
      <c r="C246" s="6" t="e">
        <f>TRIM(CLEAN(MID(Updates!D246,FIND("Logon ID: ",Updates!D246)+10,(FIND("Password:",Updates!D246)-(FIND("Logon ID:",Updates!D246)+10)))))</f>
        <v>#VALUE!</v>
      </c>
      <c r="D246" t="e">
        <f>TRIM(CLEAN(MID(Updates!D246,FIND("Primary Address: ",Updates!D246)+17,(FIND("Secondary Address:",Updates!D246)-(FIND("Primary Address: ",Updates!D246)+17)))))</f>
        <v>#VALUE!</v>
      </c>
      <c r="E246" t="e">
        <f>TRIM(CLEAN(MID(Updates!D246,FIND("Secondary Address: ",Updates!D246)+19,(FIND("** PLEASE DO NOT REPLY TO THIS E-MAIL. ",Updates!D246)-(FIND("Secondary Address: ",Updates!D246)+19)))))</f>
        <v>#VALUE!</v>
      </c>
      <c r="F246" t="b">
        <f>IF(COUNT(SEARCH({"transpo.ottawa.on.ca","biblioottawalibrary.ca"},E246)),"@ottawa.ca")</f>
        <v>0</v>
      </c>
      <c r="G246" s="9" t="e">
        <f t="shared" si="48"/>
        <v>#VALUE!</v>
      </c>
      <c r="H246" t="e">
        <f>TRIM(CLEAN(MID(Updates!D246,FIND("E-mail Address: ",Updates!D246)+16,(FIND("The employee",Updates!D246)-(FIND("E-mail Address: ",Updates!D246)+16)))))</f>
        <v>#VALUE!</v>
      </c>
      <c r="I246" t="e">
        <f>TRIM(CLEAN(MID(Updates!D246,FIND("Account Password: ",Updates!D246)+18,(FIND("NETWORK ACCOUNTS",Updates!D246)-(FIND("Account Password:",Updates!D246)+18)))))</f>
        <v>#VALUE!</v>
      </c>
      <c r="J246" t="e">
        <f>TRIM(CLEAN(MID(Updates!D246,FIND("Password: ",Updates!D246)+10,(FIND("E-mail",Updates!D246)-(FIND("Password:",Updates!D246)+12)))))</f>
        <v>#VALUE!</v>
      </c>
      <c r="K246" t="e">
        <f>TRIM(CLEAN(MID(Updates!D246,FIND("Account to clone: ",Updates!D246)+18,(FIND("Position",Updates!D246)-(FIND("Account to clone: ",Updates!D246)+18)))))</f>
        <v>#VALUE!</v>
      </c>
      <c r="L246" t="e">
        <f>TRIM(CLEAN(MID(Updates!D246,FIND("Clone permissions of another account: ",Updates!D246)+38,(FIND("Email required:",Updates!D246)-(FIND("Clone permissions of another account: ",Updates!D246)+38)))))</f>
        <v>#VALUE!</v>
      </c>
      <c r="M246" t="e">
        <f t="shared" si="49"/>
        <v>#VALUE!</v>
      </c>
      <c r="N246" t="e">
        <f>TRIM(CLEAN(MID(Updates!D246,FIND("First Name: ",Updates!D246)+12,(FIND("Middle Name: ",Updates!D246)-(FIND("First Name: ",Updates!D246)+12)))))</f>
        <v>#VALUE!</v>
      </c>
      <c r="O246" t="e">
        <f>TRIM(CLEAN(MID(Updates!E246,FIND("Last Name: ",Updates!E246)+11,(FIND("Middle Initial:",Updates!E246)-(FIND("Last Name: ",Updates!E246)+11)))))</f>
        <v>#VALUE!</v>
      </c>
      <c r="P246" t="e">
        <f>TRIM(CLEAN(MID(Updates!D246,FIND("Middle Initial: ",Updates!D246)+16,(FIND("Department: ",Updates!D246)-(FIND("Middle Initial: ",Updates!D246)+16)))))</f>
        <v>#VALUE!</v>
      </c>
      <c r="Q246" t="e">
        <f t="shared" si="50"/>
        <v>#VALUE!</v>
      </c>
      <c r="R246" t="e">
        <f t="shared" si="51"/>
        <v>#VALUE!</v>
      </c>
      <c r="S246" t="e">
        <f t="shared" si="52"/>
        <v>#VALUE!</v>
      </c>
      <c r="T246" s="14" t="e">
        <f t="shared" si="53"/>
        <v>#VALUE!</v>
      </c>
      <c r="U246" t="e">
        <f t="shared" si="54"/>
        <v>#VALUE!</v>
      </c>
      <c r="V246" t="e">
        <f t="shared" si="55"/>
        <v>#VALUE!</v>
      </c>
      <c r="W246" s="8" t="e">
        <f>TRIM(CLEAN(MID(Updates!D246,FIND("Branch: ",Updates!D246)+8,(FIND("Division",Updates!D246)-(FIND("Branch: ",Updates!D246)+8)))))</f>
        <v>#VALUE!</v>
      </c>
      <c r="X246" s="8" t="e">
        <f>TRIM(CLEAN(MID(Updates!D246,FIND("Pooled Position: ",Updates!D246)+17,(FIND("Are the",Updates!D246)-(FIND("Pooled Position: ",Updates!D246)+17)))))</f>
        <v>#VALUE!</v>
      </c>
      <c r="Y246" t="e">
        <f>TRIM(CLEAN(MID(Updates!D246,FIND("Employee Name: ",Updates!D246)+15,(FIND("Job Title",Updates!D246)-(FIND("Employee Name: ",Updates!D246)+15)))))</f>
        <v>#VALUE!</v>
      </c>
      <c r="Z246" s="9" t="e">
        <f t="shared" si="56"/>
        <v>#VALUE!</v>
      </c>
      <c r="AA246" t="e">
        <f t="shared" si="57"/>
        <v>#VALUE!</v>
      </c>
      <c r="AB246" t="e">
        <f t="shared" si="58"/>
        <v>#VALUE!</v>
      </c>
      <c r="AC246" t="e">
        <f t="shared" si="59"/>
        <v>#VALUE!</v>
      </c>
      <c r="AD246" t="e">
        <f>TRIM(CLEAN(MID(Updates!D246,FIND("Account to clone: ",Updates!D246)+18,(FIND("Position",Updates!D246)-(FIND("Account to clone: ",Updates!D246)+18)))))</f>
        <v>#VALUE!</v>
      </c>
      <c r="AE246" t="str">
        <f t="shared" si="60"/>
        <v/>
      </c>
      <c r="AF246" t="str">
        <f t="shared" si="61"/>
        <v>No</v>
      </c>
      <c r="AG246" t="e">
        <f>TRIM(CLEAN(MID(Updates!D246,FIND("Home Share (H:\ drive) required: ",Updates!D246)+33,(FIND("Group Share (S:\ drive) required: ",Updates!D246)-(FIND("Home Share (H:\ drive) required: ",Updates!D246)+33)))))</f>
        <v>#VALUE!</v>
      </c>
      <c r="AH246" t="str">
        <f t="shared" si="62"/>
        <v>No</v>
      </c>
      <c r="AI246" t="e">
        <f>TRIM(CLEAN(MID(Updates!D246,FIND("S Drive Path: ",Updates!D246)+14,(FIND("Position",Updates!D246)-(FIND("S Drive Path: ",Updates!D246)+14)))))</f>
        <v>#VALUE!</v>
      </c>
      <c r="AJ246" t="e">
        <f>("USR\"&amp;Updates!N246)</f>
        <v>#VALUE!</v>
      </c>
      <c r="AK246" t="e">
        <f>Updates!N246&amp;"$"</f>
        <v>#VALUE!</v>
      </c>
      <c r="AL246" s="11">
        <f t="shared" ca="1" si="63"/>
        <v>20</v>
      </c>
      <c r="AM246" s="6" t="str">
        <f ca="1">LOOKUP(AL246,AN2:AN21,AO2:AO21)</f>
        <v>DC4MDB10</v>
      </c>
    </row>
    <row r="247" spans="1:39" ht="12" customHeight="1">
      <c r="A247" s="13" t="e">
        <f>LOOKUP(99^99,--("0"&amp;MID(Updates!N247,MIN(SEARCH({0,1,2,3,4,5,6,7,8,9},Updates!N247&amp;"0123456789")),ROW($A$1:$A$10000))))</f>
        <v>#N/A</v>
      </c>
      <c r="B247" s="6" t="e">
        <f>TRIM(CLEAN(MID(Updates!D247,FIND("Network User Id: ",Updates!D247)+17,(FIND("E-MAIL ACCOUNTS",Updates!D247)-(FIND("Network User Id:",Updates!D247)+17)))))</f>
        <v>#VALUE!</v>
      </c>
      <c r="C247" s="6" t="e">
        <f>TRIM(CLEAN(MID(Updates!D247,FIND("Logon ID: ",Updates!D247)+10,(FIND("Password:",Updates!D247)-(FIND("Logon ID:",Updates!D247)+10)))))</f>
        <v>#VALUE!</v>
      </c>
      <c r="D247" t="e">
        <f>TRIM(CLEAN(MID(Updates!D247,FIND("Primary Address: ",Updates!D247)+17,(FIND("Secondary Address:",Updates!D247)-(FIND("Primary Address: ",Updates!D247)+17)))))</f>
        <v>#VALUE!</v>
      </c>
      <c r="E247" t="e">
        <f>TRIM(CLEAN(MID(Updates!D247,FIND("Secondary Address: ",Updates!D247)+19,(FIND("** PLEASE DO NOT REPLY TO THIS E-MAIL. ",Updates!D247)-(FIND("Secondary Address: ",Updates!D247)+19)))))</f>
        <v>#VALUE!</v>
      </c>
      <c r="F247" t="b">
        <f>IF(COUNT(SEARCH({"transpo.ottawa.on.ca","biblioottawalibrary.ca"},E247)),"@ottawa.ca")</f>
        <v>0</v>
      </c>
      <c r="G247" s="9" t="e">
        <f t="shared" si="48"/>
        <v>#VALUE!</v>
      </c>
      <c r="H247" t="e">
        <f>TRIM(CLEAN(MID(Updates!D247,FIND("E-mail Address: ",Updates!D247)+16,(FIND("The employee",Updates!D247)-(FIND("E-mail Address: ",Updates!D247)+16)))))</f>
        <v>#VALUE!</v>
      </c>
      <c r="I247" t="e">
        <f>TRIM(CLEAN(MID(Updates!D247,FIND("Account Password: ",Updates!D247)+18,(FIND("NETWORK ACCOUNTS",Updates!D247)-(FIND("Account Password:",Updates!D247)+18)))))</f>
        <v>#VALUE!</v>
      </c>
      <c r="J247" t="e">
        <f>TRIM(CLEAN(MID(Updates!D247,FIND("Password: ",Updates!D247)+10,(FIND("E-mail",Updates!D247)-(FIND("Password:",Updates!D247)+12)))))</f>
        <v>#VALUE!</v>
      </c>
      <c r="K247" t="e">
        <f>TRIM(CLEAN(MID(Updates!D247,FIND("Account to clone: ",Updates!D247)+18,(FIND("Position",Updates!D247)-(FIND("Account to clone: ",Updates!D247)+18)))))</f>
        <v>#VALUE!</v>
      </c>
      <c r="L247" t="e">
        <f>TRIM(CLEAN(MID(Updates!D247,FIND("Clone permissions of another account: ",Updates!D247)+38,(FIND("Email required:",Updates!D247)-(FIND("Clone permissions of another account: ",Updates!D247)+38)))))</f>
        <v>#VALUE!</v>
      </c>
      <c r="M247" t="e">
        <f t="shared" si="49"/>
        <v>#VALUE!</v>
      </c>
      <c r="N247" t="e">
        <f>TRIM(CLEAN(MID(Updates!D247,FIND("First Name: ",Updates!D247)+12,(FIND("Middle Name: ",Updates!D247)-(FIND("First Name: ",Updates!D247)+12)))))</f>
        <v>#VALUE!</v>
      </c>
      <c r="O247" t="e">
        <f>TRIM(CLEAN(MID(Updates!E247,FIND("Last Name: ",Updates!E247)+11,(FIND("Middle Initial:",Updates!E247)-(FIND("Last Name: ",Updates!E247)+11)))))</f>
        <v>#VALUE!</v>
      </c>
      <c r="P247" t="e">
        <f>TRIM(CLEAN(MID(Updates!D247,FIND("Middle Initial: ",Updates!D247)+16,(FIND("Department: ",Updates!D247)-(FIND("Middle Initial: ",Updates!D247)+16)))))</f>
        <v>#VALUE!</v>
      </c>
      <c r="Q247" t="e">
        <f t="shared" si="50"/>
        <v>#VALUE!</v>
      </c>
      <c r="R247" t="e">
        <f t="shared" si="51"/>
        <v>#VALUE!</v>
      </c>
      <c r="S247" t="e">
        <f t="shared" si="52"/>
        <v>#VALUE!</v>
      </c>
      <c r="T247" s="14" t="e">
        <f t="shared" si="53"/>
        <v>#VALUE!</v>
      </c>
      <c r="U247" t="e">
        <f t="shared" si="54"/>
        <v>#VALUE!</v>
      </c>
      <c r="V247" t="e">
        <f t="shared" si="55"/>
        <v>#VALUE!</v>
      </c>
      <c r="W247" s="8" t="e">
        <f>TRIM(CLEAN(MID(Updates!D247,FIND("Branch: ",Updates!D247)+8,(FIND("Division",Updates!D247)-(FIND("Branch: ",Updates!D247)+8)))))</f>
        <v>#VALUE!</v>
      </c>
      <c r="X247" s="8" t="e">
        <f>TRIM(CLEAN(MID(Updates!D247,FIND("Pooled Position: ",Updates!D247)+17,(FIND("Are the",Updates!D247)-(FIND("Pooled Position: ",Updates!D247)+17)))))</f>
        <v>#VALUE!</v>
      </c>
      <c r="Y247" t="e">
        <f>TRIM(CLEAN(MID(Updates!D247,FIND("Employee Name: ",Updates!D247)+15,(FIND("Job Title",Updates!D247)-(FIND("Employee Name: ",Updates!D247)+15)))))</f>
        <v>#VALUE!</v>
      </c>
      <c r="Z247" s="9" t="e">
        <f t="shared" si="56"/>
        <v>#VALUE!</v>
      </c>
      <c r="AA247" t="e">
        <f t="shared" si="57"/>
        <v>#VALUE!</v>
      </c>
      <c r="AB247" t="e">
        <f t="shared" si="58"/>
        <v>#VALUE!</v>
      </c>
      <c r="AC247" t="e">
        <f t="shared" si="59"/>
        <v>#VALUE!</v>
      </c>
      <c r="AD247" t="e">
        <f>TRIM(CLEAN(MID(Updates!D247,FIND("Account to clone: ",Updates!D247)+18,(FIND("Position",Updates!D247)-(FIND("Account to clone: ",Updates!D247)+18)))))</f>
        <v>#VALUE!</v>
      </c>
      <c r="AE247" t="str">
        <f t="shared" si="60"/>
        <v/>
      </c>
      <c r="AF247" t="str">
        <f t="shared" si="61"/>
        <v>No</v>
      </c>
      <c r="AG247" t="e">
        <f>TRIM(CLEAN(MID(Updates!D247,FIND("Home Share (H:\ drive) required: ",Updates!D247)+33,(FIND("Group Share (S:\ drive) required: ",Updates!D247)-(FIND("Home Share (H:\ drive) required: ",Updates!D247)+33)))))</f>
        <v>#VALUE!</v>
      </c>
      <c r="AH247" t="str">
        <f t="shared" si="62"/>
        <v>No</v>
      </c>
      <c r="AI247" t="e">
        <f>TRIM(CLEAN(MID(Updates!D247,FIND("S Drive Path: ",Updates!D247)+14,(FIND("Position",Updates!D247)-(FIND("S Drive Path: ",Updates!D247)+14)))))</f>
        <v>#VALUE!</v>
      </c>
      <c r="AJ247" t="e">
        <f>("USR\"&amp;Updates!N247)</f>
        <v>#VALUE!</v>
      </c>
      <c r="AK247" t="e">
        <f>Updates!N247&amp;"$"</f>
        <v>#VALUE!</v>
      </c>
      <c r="AL247" s="11">
        <f t="shared" ca="1" si="63"/>
        <v>10</v>
      </c>
      <c r="AM247" s="6" t="str">
        <f ca="1">LOOKUP(AL247,AN2:AN21,AO2:AO21)</f>
        <v>DC1MDB10</v>
      </c>
    </row>
    <row r="248" spans="1:39" ht="12" customHeight="1">
      <c r="A248" s="13" t="e">
        <f>LOOKUP(99^99,--("0"&amp;MID(Updates!N248,MIN(SEARCH({0,1,2,3,4,5,6,7,8,9},Updates!N248&amp;"0123456789")),ROW($A$1:$A$10000))))</f>
        <v>#N/A</v>
      </c>
      <c r="B248" s="6" t="e">
        <f>TRIM(CLEAN(MID(Updates!D248,FIND("Network User Id: ",Updates!D248)+17,(FIND("E-MAIL ACCOUNTS",Updates!D248)-(FIND("Network User Id:",Updates!D248)+17)))))</f>
        <v>#VALUE!</v>
      </c>
      <c r="C248" s="6" t="e">
        <f>TRIM(CLEAN(MID(Updates!D248,FIND("Logon ID: ",Updates!D248)+10,(FIND("Password:",Updates!D248)-(FIND("Logon ID:",Updates!D248)+10)))))</f>
        <v>#VALUE!</v>
      </c>
      <c r="D248" t="e">
        <f>TRIM(CLEAN(MID(Updates!D248,FIND("Primary Address: ",Updates!D248)+17,(FIND("Secondary Address:",Updates!D248)-(FIND("Primary Address: ",Updates!D248)+17)))))</f>
        <v>#VALUE!</v>
      </c>
      <c r="E248" t="e">
        <f>TRIM(CLEAN(MID(Updates!D248,FIND("Secondary Address: ",Updates!D248)+19,(FIND("** PLEASE DO NOT REPLY TO THIS E-MAIL. ",Updates!D248)-(FIND("Secondary Address: ",Updates!D248)+19)))))</f>
        <v>#VALUE!</v>
      </c>
      <c r="F248" t="b">
        <f>IF(COUNT(SEARCH({"transpo.ottawa.on.ca","biblioottawalibrary.ca"},E248)),"@ottawa.ca")</f>
        <v>0</v>
      </c>
      <c r="G248" s="9" t="e">
        <f t="shared" si="48"/>
        <v>#VALUE!</v>
      </c>
      <c r="H248" t="e">
        <f>TRIM(CLEAN(MID(Updates!D248,FIND("E-mail Address: ",Updates!D248)+16,(FIND("The employee",Updates!D248)-(FIND("E-mail Address: ",Updates!D248)+16)))))</f>
        <v>#VALUE!</v>
      </c>
      <c r="I248" t="e">
        <f>TRIM(CLEAN(MID(Updates!D248,FIND("Account Password: ",Updates!D248)+18,(FIND("NETWORK ACCOUNTS",Updates!D248)-(FIND("Account Password:",Updates!D248)+18)))))</f>
        <v>#VALUE!</v>
      </c>
      <c r="J248" t="e">
        <f>TRIM(CLEAN(MID(Updates!D248,FIND("Password: ",Updates!D248)+10,(FIND("E-mail",Updates!D248)-(FIND("Password:",Updates!D248)+12)))))</f>
        <v>#VALUE!</v>
      </c>
      <c r="K248" t="e">
        <f>TRIM(CLEAN(MID(Updates!D248,FIND("Account to clone: ",Updates!D248)+18,(FIND("Position",Updates!D248)-(FIND("Account to clone: ",Updates!D248)+18)))))</f>
        <v>#VALUE!</v>
      </c>
      <c r="L248" t="e">
        <f>TRIM(CLEAN(MID(Updates!D248,FIND("Clone permissions of another account: ",Updates!D248)+38,(FIND("Email required:",Updates!D248)-(FIND("Clone permissions of another account: ",Updates!D248)+38)))))</f>
        <v>#VALUE!</v>
      </c>
      <c r="M248" t="e">
        <f t="shared" si="49"/>
        <v>#VALUE!</v>
      </c>
      <c r="N248" t="e">
        <f>TRIM(CLEAN(MID(Updates!D248,FIND("First Name: ",Updates!D248)+12,(FIND("Middle Name: ",Updates!D248)-(FIND("First Name: ",Updates!D248)+12)))))</f>
        <v>#VALUE!</v>
      </c>
      <c r="O248" t="e">
        <f>TRIM(CLEAN(MID(Updates!E248,FIND("Last Name: ",Updates!E248)+11,(FIND("Middle Initial:",Updates!E248)-(FIND("Last Name: ",Updates!E248)+11)))))</f>
        <v>#VALUE!</v>
      </c>
      <c r="P248" t="e">
        <f>TRIM(CLEAN(MID(Updates!D248,FIND("Middle Initial: ",Updates!D248)+16,(FIND("Department: ",Updates!D248)-(FIND("Middle Initial: ",Updates!D248)+16)))))</f>
        <v>#VALUE!</v>
      </c>
      <c r="Q248" t="e">
        <f t="shared" si="50"/>
        <v>#VALUE!</v>
      </c>
      <c r="R248" t="e">
        <f t="shared" si="51"/>
        <v>#VALUE!</v>
      </c>
      <c r="S248" t="e">
        <f t="shared" si="52"/>
        <v>#VALUE!</v>
      </c>
      <c r="T248" s="14" t="e">
        <f t="shared" si="53"/>
        <v>#VALUE!</v>
      </c>
      <c r="U248" t="e">
        <f t="shared" si="54"/>
        <v>#VALUE!</v>
      </c>
      <c r="V248" t="e">
        <f t="shared" si="55"/>
        <v>#VALUE!</v>
      </c>
      <c r="W248" s="8" t="e">
        <f>TRIM(CLEAN(MID(Updates!D248,FIND("Branch: ",Updates!D248)+8,(FIND("Division",Updates!D248)-(FIND("Branch: ",Updates!D248)+8)))))</f>
        <v>#VALUE!</v>
      </c>
      <c r="X248" s="8" t="e">
        <f>TRIM(CLEAN(MID(Updates!D248,FIND("Pooled Position: ",Updates!D248)+17,(FIND("Are the",Updates!D248)-(FIND("Pooled Position: ",Updates!D248)+17)))))</f>
        <v>#VALUE!</v>
      </c>
      <c r="Y248" t="e">
        <f>TRIM(CLEAN(MID(Updates!D248,FIND("Employee Name: ",Updates!D248)+15,(FIND("Job Title",Updates!D248)-(FIND("Employee Name: ",Updates!D248)+15)))))</f>
        <v>#VALUE!</v>
      </c>
      <c r="Z248" s="9" t="e">
        <f t="shared" si="56"/>
        <v>#VALUE!</v>
      </c>
      <c r="AA248" t="e">
        <f t="shared" si="57"/>
        <v>#VALUE!</v>
      </c>
      <c r="AB248" t="e">
        <f t="shared" si="58"/>
        <v>#VALUE!</v>
      </c>
      <c r="AC248" t="e">
        <f t="shared" si="59"/>
        <v>#VALUE!</v>
      </c>
      <c r="AD248" t="e">
        <f>TRIM(CLEAN(MID(Updates!D248,FIND("Account to clone: ",Updates!D248)+18,(FIND("Position",Updates!D248)-(FIND("Account to clone: ",Updates!D248)+18)))))</f>
        <v>#VALUE!</v>
      </c>
      <c r="AE248" t="str">
        <f t="shared" si="60"/>
        <v/>
      </c>
      <c r="AF248" t="str">
        <f t="shared" si="61"/>
        <v>No</v>
      </c>
      <c r="AG248" t="e">
        <f>TRIM(CLEAN(MID(Updates!D248,FIND("Home Share (H:\ drive) required: ",Updates!D248)+33,(FIND("Group Share (S:\ drive) required: ",Updates!D248)-(FIND("Home Share (H:\ drive) required: ",Updates!D248)+33)))))</f>
        <v>#VALUE!</v>
      </c>
      <c r="AH248" t="str">
        <f t="shared" si="62"/>
        <v>No</v>
      </c>
      <c r="AI248" t="e">
        <f>TRIM(CLEAN(MID(Updates!D248,FIND("S Drive Path: ",Updates!D248)+14,(FIND("Position",Updates!D248)-(FIND("S Drive Path: ",Updates!D248)+14)))))</f>
        <v>#VALUE!</v>
      </c>
      <c r="AJ248" t="e">
        <f>("USR\"&amp;Updates!N248)</f>
        <v>#VALUE!</v>
      </c>
      <c r="AK248" t="e">
        <f>Updates!N248&amp;"$"</f>
        <v>#VALUE!</v>
      </c>
      <c r="AL248" s="11">
        <f t="shared" ca="1" si="63"/>
        <v>4</v>
      </c>
      <c r="AM248" s="6" t="str">
        <f ca="1">LOOKUP(AL248,AN2:AN21,AO2:AO21)</f>
        <v>DC1MDB04</v>
      </c>
    </row>
    <row r="249" spans="1:39" ht="12" customHeight="1">
      <c r="A249" s="13" t="e">
        <f>LOOKUP(99^99,--("0"&amp;MID(Updates!N249,MIN(SEARCH({0,1,2,3,4,5,6,7,8,9},Updates!N249&amp;"0123456789")),ROW($A$1:$A$10000))))</f>
        <v>#N/A</v>
      </c>
      <c r="B249" s="6" t="e">
        <f>TRIM(CLEAN(MID(Updates!D249,FIND("Network User Id: ",Updates!D249)+17,(FIND("E-MAIL ACCOUNTS",Updates!D249)-(FIND("Network User Id:",Updates!D249)+17)))))</f>
        <v>#VALUE!</v>
      </c>
      <c r="C249" s="6" t="e">
        <f>TRIM(CLEAN(MID(Updates!D249,FIND("Logon ID: ",Updates!D249)+10,(FIND("Password:",Updates!D249)-(FIND("Logon ID:",Updates!D249)+10)))))</f>
        <v>#VALUE!</v>
      </c>
      <c r="D249" t="e">
        <f>TRIM(CLEAN(MID(Updates!D249,FIND("Primary Address: ",Updates!D249)+17,(FIND("Secondary Address:",Updates!D249)-(FIND("Primary Address: ",Updates!D249)+17)))))</f>
        <v>#VALUE!</v>
      </c>
      <c r="E249" t="e">
        <f>TRIM(CLEAN(MID(Updates!D249,FIND("Secondary Address: ",Updates!D249)+19,(FIND("** PLEASE DO NOT REPLY TO THIS E-MAIL. ",Updates!D249)-(FIND("Secondary Address: ",Updates!D249)+19)))))</f>
        <v>#VALUE!</v>
      </c>
      <c r="F249" t="b">
        <f>IF(COUNT(SEARCH({"transpo.ottawa.on.ca","biblioottawalibrary.ca"},E249)),"@ottawa.ca")</f>
        <v>0</v>
      </c>
      <c r="G249" s="9" t="e">
        <f t="shared" si="48"/>
        <v>#VALUE!</v>
      </c>
      <c r="H249" t="e">
        <f>TRIM(CLEAN(MID(Updates!D249,FIND("E-mail Address: ",Updates!D249)+16,(FIND("The employee",Updates!D249)-(FIND("E-mail Address: ",Updates!D249)+16)))))</f>
        <v>#VALUE!</v>
      </c>
      <c r="I249" t="e">
        <f>TRIM(CLEAN(MID(Updates!D249,FIND("Account Password: ",Updates!D249)+18,(FIND("NETWORK ACCOUNTS",Updates!D249)-(FIND("Account Password:",Updates!D249)+18)))))</f>
        <v>#VALUE!</v>
      </c>
      <c r="J249" t="e">
        <f>TRIM(CLEAN(MID(Updates!D249,FIND("Password: ",Updates!D249)+10,(FIND("E-mail",Updates!D249)-(FIND("Password:",Updates!D249)+12)))))</f>
        <v>#VALUE!</v>
      </c>
      <c r="K249" t="e">
        <f>TRIM(CLEAN(MID(Updates!D249,FIND("Account to clone: ",Updates!D249)+18,(FIND("Position",Updates!D249)-(FIND("Account to clone: ",Updates!D249)+18)))))</f>
        <v>#VALUE!</v>
      </c>
      <c r="L249" t="e">
        <f>TRIM(CLEAN(MID(Updates!D249,FIND("Clone permissions of another account: ",Updates!D249)+38,(FIND("Email required:",Updates!D249)-(FIND("Clone permissions of another account: ",Updates!D249)+38)))))</f>
        <v>#VALUE!</v>
      </c>
      <c r="M249" t="e">
        <f t="shared" si="49"/>
        <v>#VALUE!</v>
      </c>
      <c r="N249" t="e">
        <f>TRIM(CLEAN(MID(Updates!D249,FIND("First Name: ",Updates!D249)+12,(FIND("Middle Name: ",Updates!D249)-(FIND("First Name: ",Updates!D249)+12)))))</f>
        <v>#VALUE!</v>
      </c>
      <c r="O249" t="e">
        <f>TRIM(CLEAN(MID(Updates!E249,FIND("Last Name: ",Updates!E249)+11,(FIND("Middle Initial:",Updates!E249)-(FIND("Last Name: ",Updates!E249)+11)))))</f>
        <v>#VALUE!</v>
      </c>
      <c r="P249" t="e">
        <f>TRIM(CLEAN(MID(Updates!D249,FIND("Middle Initial: ",Updates!D249)+16,(FIND("Department: ",Updates!D249)-(FIND("Middle Initial: ",Updates!D249)+16)))))</f>
        <v>#VALUE!</v>
      </c>
      <c r="Q249" t="e">
        <f t="shared" si="50"/>
        <v>#VALUE!</v>
      </c>
      <c r="R249" t="e">
        <f t="shared" si="51"/>
        <v>#VALUE!</v>
      </c>
      <c r="S249" t="e">
        <f t="shared" si="52"/>
        <v>#VALUE!</v>
      </c>
      <c r="T249" s="14" t="e">
        <f t="shared" si="53"/>
        <v>#VALUE!</v>
      </c>
      <c r="U249" t="e">
        <f t="shared" si="54"/>
        <v>#VALUE!</v>
      </c>
      <c r="V249" t="e">
        <f t="shared" si="55"/>
        <v>#VALUE!</v>
      </c>
      <c r="W249" s="8" t="e">
        <f>TRIM(CLEAN(MID(Updates!D249,FIND("Branch: ",Updates!D249)+8,(FIND("Division",Updates!D249)-(FIND("Branch: ",Updates!D249)+8)))))</f>
        <v>#VALUE!</v>
      </c>
      <c r="X249" s="8" t="e">
        <f>TRIM(CLEAN(MID(Updates!D249,FIND("Pooled Position: ",Updates!D249)+17,(FIND("Are the",Updates!D249)-(FIND("Pooled Position: ",Updates!D249)+17)))))</f>
        <v>#VALUE!</v>
      </c>
      <c r="Y249" t="e">
        <f>TRIM(CLEAN(MID(Updates!D249,FIND("Employee Name: ",Updates!D249)+15,(FIND("Job Title",Updates!D249)-(FIND("Employee Name: ",Updates!D249)+15)))))</f>
        <v>#VALUE!</v>
      </c>
      <c r="Z249" s="9" t="e">
        <f t="shared" si="56"/>
        <v>#VALUE!</v>
      </c>
      <c r="AA249" t="e">
        <f t="shared" si="57"/>
        <v>#VALUE!</v>
      </c>
      <c r="AB249" t="e">
        <f t="shared" si="58"/>
        <v>#VALUE!</v>
      </c>
      <c r="AC249" t="e">
        <f t="shared" si="59"/>
        <v>#VALUE!</v>
      </c>
      <c r="AD249" t="e">
        <f>TRIM(CLEAN(MID(Updates!D249,FIND("Account to clone: ",Updates!D249)+18,(FIND("Position",Updates!D249)-(FIND("Account to clone: ",Updates!D249)+18)))))</f>
        <v>#VALUE!</v>
      </c>
      <c r="AE249" t="str">
        <f t="shared" si="60"/>
        <v/>
      </c>
      <c r="AF249" t="str">
        <f t="shared" si="61"/>
        <v>No</v>
      </c>
      <c r="AG249" t="e">
        <f>TRIM(CLEAN(MID(Updates!D249,FIND("Home Share (H:\ drive) required: ",Updates!D249)+33,(FIND("Group Share (S:\ drive) required: ",Updates!D249)-(FIND("Home Share (H:\ drive) required: ",Updates!D249)+33)))))</f>
        <v>#VALUE!</v>
      </c>
      <c r="AH249" t="str">
        <f t="shared" si="62"/>
        <v>No</v>
      </c>
      <c r="AI249" t="e">
        <f>TRIM(CLEAN(MID(Updates!D249,FIND("S Drive Path: ",Updates!D249)+14,(FIND("Position",Updates!D249)-(FIND("S Drive Path: ",Updates!D249)+14)))))</f>
        <v>#VALUE!</v>
      </c>
      <c r="AJ249" t="e">
        <f>("USR\"&amp;Updates!N249)</f>
        <v>#VALUE!</v>
      </c>
      <c r="AK249" t="e">
        <f>Updates!N249&amp;"$"</f>
        <v>#VALUE!</v>
      </c>
      <c r="AL249" s="11">
        <f t="shared" ca="1" si="63"/>
        <v>7</v>
      </c>
      <c r="AM249" s="6" t="str">
        <f ca="1">LOOKUP(AL249,AN2:AN21,AO2:AO21)</f>
        <v>DC1MDB07</v>
      </c>
    </row>
    <row r="250" spans="1:39" ht="12" customHeight="1">
      <c r="A250" s="13" t="e">
        <f>LOOKUP(99^99,--("0"&amp;MID(Updates!N250,MIN(SEARCH({0,1,2,3,4,5,6,7,8,9},Updates!N250&amp;"0123456789")),ROW($A$1:$A$10000))))</f>
        <v>#N/A</v>
      </c>
      <c r="B250" s="6" t="e">
        <f>TRIM(CLEAN(MID(Updates!D250,FIND("Network User Id: ",Updates!D250)+17,(FIND("E-MAIL ACCOUNTS",Updates!D250)-(FIND("Network User Id:",Updates!D250)+17)))))</f>
        <v>#VALUE!</v>
      </c>
      <c r="C250" s="6" t="e">
        <f>TRIM(CLEAN(MID(Updates!D250,FIND("Logon ID: ",Updates!D250)+10,(FIND("Password:",Updates!D250)-(FIND("Logon ID:",Updates!D250)+10)))))</f>
        <v>#VALUE!</v>
      </c>
      <c r="D250" t="e">
        <f>TRIM(CLEAN(MID(Updates!D250,FIND("Primary Address: ",Updates!D250)+17,(FIND("Secondary Address:",Updates!D250)-(FIND("Primary Address: ",Updates!D250)+17)))))</f>
        <v>#VALUE!</v>
      </c>
      <c r="E250" t="e">
        <f>TRIM(CLEAN(MID(Updates!D250,FIND("Secondary Address: ",Updates!D250)+19,(FIND("** PLEASE DO NOT REPLY TO THIS E-MAIL. ",Updates!D250)-(FIND("Secondary Address: ",Updates!D250)+19)))))</f>
        <v>#VALUE!</v>
      </c>
      <c r="F250" t="b">
        <f>IF(COUNT(SEARCH({"transpo.ottawa.on.ca","biblioottawalibrary.ca"},E250)),"@ottawa.ca")</f>
        <v>0</v>
      </c>
      <c r="G250" s="9" t="e">
        <f t="shared" si="48"/>
        <v>#VALUE!</v>
      </c>
      <c r="H250" t="e">
        <f>TRIM(CLEAN(MID(Updates!D250,FIND("E-mail Address: ",Updates!D250)+16,(FIND("The employee",Updates!D250)-(FIND("E-mail Address: ",Updates!D250)+16)))))</f>
        <v>#VALUE!</v>
      </c>
      <c r="I250" t="e">
        <f>TRIM(CLEAN(MID(Updates!D250,FIND("Account Password: ",Updates!D250)+18,(FIND("NETWORK ACCOUNTS",Updates!D250)-(FIND("Account Password:",Updates!D250)+18)))))</f>
        <v>#VALUE!</v>
      </c>
      <c r="J250" t="e">
        <f>TRIM(CLEAN(MID(Updates!D250,FIND("Password: ",Updates!D250)+10,(FIND("E-mail",Updates!D250)-(FIND("Password:",Updates!D250)+12)))))</f>
        <v>#VALUE!</v>
      </c>
      <c r="K250" t="e">
        <f>TRIM(CLEAN(MID(Updates!D250,FIND("Account to clone: ",Updates!D250)+18,(FIND("Position",Updates!D250)-(FIND("Account to clone: ",Updates!D250)+18)))))</f>
        <v>#VALUE!</v>
      </c>
      <c r="L250" t="e">
        <f>TRIM(CLEAN(MID(Updates!D250,FIND("Clone permissions of another account: ",Updates!D250)+38,(FIND("Email required:",Updates!D250)-(FIND("Clone permissions of another account: ",Updates!D250)+38)))))</f>
        <v>#VALUE!</v>
      </c>
      <c r="M250" t="e">
        <f t="shared" si="49"/>
        <v>#VALUE!</v>
      </c>
      <c r="N250" t="e">
        <f>TRIM(CLEAN(MID(Updates!D250,FIND("First Name: ",Updates!D250)+12,(FIND("Middle Name: ",Updates!D250)-(FIND("First Name: ",Updates!D250)+12)))))</f>
        <v>#VALUE!</v>
      </c>
      <c r="O250" t="e">
        <f>TRIM(CLEAN(MID(Updates!E250,FIND("Last Name: ",Updates!E250)+11,(FIND("Middle Initial:",Updates!E250)-(FIND("Last Name: ",Updates!E250)+11)))))</f>
        <v>#VALUE!</v>
      </c>
      <c r="P250" t="e">
        <f>TRIM(CLEAN(MID(Updates!D250,FIND("Middle Initial: ",Updates!D250)+16,(FIND("Department: ",Updates!D250)-(FIND("Middle Initial: ",Updates!D250)+16)))))</f>
        <v>#VALUE!</v>
      </c>
      <c r="Q250" t="e">
        <f t="shared" si="50"/>
        <v>#VALUE!</v>
      </c>
      <c r="R250" t="e">
        <f t="shared" si="51"/>
        <v>#VALUE!</v>
      </c>
      <c r="S250" t="e">
        <f t="shared" si="52"/>
        <v>#VALUE!</v>
      </c>
      <c r="T250" s="14" t="e">
        <f t="shared" si="53"/>
        <v>#VALUE!</v>
      </c>
      <c r="U250" t="e">
        <f t="shared" si="54"/>
        <v>#VALUE!</v>
      </c>
      <c r="V250" t="e">
        <f t="shared" si="55"/>
        <v>#VALUE!</v>
      </c>
      <c r="W250" s="8" t="e">
        <f>TRIM(CLEAN(MID(Updates!D250,FIND("Branch: ",Updates!D250)+8,(FIND("Division",Updates!D250)-(FIND("Branch: ",Updates!D250)+8)))))</f>
        <v>#VALUE!</v>
      </c>
      <c r="X250" s="8" t="e">
        <f>TRIM(CLEAN(MID(Updates!D250,FIND("Pooled Position: ",Updates!D250)+17,(FIND("Are the",Updates!D250)-(FIND("Pooled Position: ",Updates!D250)+17)))))</f>
        <v>#VALUE!</v>
      </c>
      <c r="Y250" t="e">
        <f>TRIM(CLEAN(MID(Updates!D250,FIND("Employee Name: ",Updates!D250)+15,(FIND("Job Title",Updates!D250)-(FIND("Employee Name: ",Updates!D250)+15)))))</f>
        <v>#VALUE!</v>
      </c>
      <c r="Z250" s="9" t="e">
        <f t="shared" si="56"/>
        <v>#VALUE!</v>
      </c>
      <c r="AA250" t="e">
        <f t="shared" si="57"/>
        <v>#VALUE!</v>
      </c>
      <c r="AB250" t="e">
        <f t="shared" si="58"/>
        <v>#VALUE!</v>
      </c>
      <c r="AC250" t="e">
        <f t="shared" si="59"/>
        <v>#VALUE!</v>
      </c>
      <c r="AD250" t="e">
        <f>TRIM(CLEAN(MID(Updates!D250,FIND("Account to clone: ",Updates!D250)+18,(FIND("Position",Updates!D250)-(FIND("Account to clone: ",Updates!D250)+18)))))</f>
        <v>#VALUE!</v>
      </c>
      <c r="AE250" t="str">
        <f t="shared" si="60"/>
        <v/>
      </c>
      <c r="AF250" t="str">
        <f t="shared" si="61"/>
        <v>No</v>
      </c>
      <c r="AG250" t="e">
        <f>TRIM(CLEAN(MID(Updates!D250,FIND("Home Share (H:\ drive) required: ",Updates!D250)+33,(FIND("Group Share (S:\ drive) required: ",Updates!D250)-(FIND("Home Share (H:\ drive) required: ",Updates!D250)+33)))))</f>
        <v>#VALUE!</v>
      </c>
      <c r="AH250" t="str">
        <f t="shared" si="62"/>
        <v>No</v>
      </c>
      <c r="AI250" t="e">
        <f>TRIM(CLEAN(MID(Updates!D250,FIND("S Drive Path: ",Updates!D250)+14,(FIND("Position",Updates!D250)-(FIND("S Drive Path: ",Updates!D250)+14)))))</f>
        <v>#VALUE!</v>
      </c>
      <c r="AJ250" t="e">
        <f>("USR\"&amp;Updates!N250)</f>
        <v>#VALUE!</v>
      </c>
      <c r="AK250" t="e">
        <f>Updates!N250&amp;"$"</f>
        <v>#VALUE!</v>
      </c>
      <c r="AL250" s="11">
        <f t="shared" ca="1" si="63"/>
        <v>7</v>
      </c>
      <c r="AM250" s="6" t="str">
        <f ca="1">LOOKUP(AL250,AN2:AN21,AO2:AO21)</f>
        <v>DC1MDB07</v>
      </c>
    </row>
    <row r="251" spans="1:39" ht="12" customHeight="1">
      <c r="A251" s="13" t="e">
        <f>LOOKUP(99^99,--("0"&amp;MID(Updates!N251,MIN(SEARCH({0,1,2,3,4,5,6,7,8,9},Updates!N251&amp;"0123456789")),ROW($A$1:$A$10000))))</f>
        <v>#N/A</v>
      </c>
      <c r="B251" s="6" t="e">
        <f>TRIM(CLEAN(MID(Updates!D251,FIND("Network User Id: ",Updates!D251)+17,(FIND("E-MAIL ACCOUNTS",Updates!D251)-(FIND("Network User Id:",Updates!D251)+17)))))</f>
        <v>#VALUE!</v>
      </c>
      <c r="C251" s="6" t="e">
        <f>TRIM(CLEAN(MID(Updates!D251,FIND("Logon ID: ",Updates!D251)+10,(FIND("Password:",Updates!D251)-(FIND("Logon ID:",Updates!D251)+10)))))</f>
        <v>#VALUE!</v>
      </c>
      <c r="D251" t="e">
        <f>TRIM(CLEAN(MID(Updates!D251,FIND("Primary Address: ",Updates!D251)+17,(FIND("Secondary Address:",Updates!D251)-(FIND("Primary Address: ",Updates!D251)+17)))))</f>
        <v>#VALUE!</v>
      </c>
      <c r="E251" t="e">
        <f>TRIM(CLEAN(MID(Updates!D251,FIND("Secondary Address: ",Updates!D251)+19,(FIND("** PLEASE DO NOT REPLY TO THIS E-MAIL. ",Updates!D251)-(FIND("Secondary Address: ",Updates!D251)+19)))))</f>
        <v>#VALUE!</v>
      </c>
      <c r="F251" t="b">
        <f>IF(COUNT(SEARCH({"transpo.ottawa.on.ca","biblioottawalibrary.ca"},E251)),"@ottawa.ca")</f>
        <v>0</v>
      </c>
      <c r="G251" s="9" t="e">
        <f t="shared" si="48"/>
        <v>#VALUE!</v>
      </c>
      <c r="H251" t="e">
        <f>TRIM(CLEAN(MID(Updates!D251,FIND("E-mail Address: ",Updates!D251)+16,(FIND("The employee",Updates!D251)-(FIND("E-mail Address: ",Updates!D251)+16)))))</f>
        <v>#VALUE!</v>
      </c>
      <c r="I251" t="e">
        <f>TRIM(CLEAN(MID(Updates!D251,FIND("Account Password: ",Updates!D251)+18,(FIND("NETWORK ACCOUNTS",Updates!D251)-(FIND("Account Password:",Updates!D251)+18)))))</f>
        <v>#VALUE!</v>
      </c>
      <c r="J251" t="e">
        <f>TRIM(CLEAN(MID(Updates!D251,FIND("Password: ",Updates!D251)+10,(FIND("E-mail",Updates!D251)-(FIND("Password:",Updates!D251)+12)))))</f>
        <v>#VALUE!</v>
      </c>
      <c r="K251" t="e">
        <f>TRIM(CLEAN(MID(Updates!D251,FIND("Account to clone: ",Updates!D251)+18,(FIND("Position",Updates!D251)-(FIND("Account to clone: ",Updates!D251)+18)))))</f>
        <v>#VALUE!</v>
      </c>
      <c r="L251" t="e">
        <f>TRIM(CLEAN(MID(Updates!D251,FIND("Clone permissions of another account: ",Updates!D251)+38,(FIND("Email required:",Updates!D251)-(FIND("Clone permissions of another account: ",Updates!D251)+38)))))</f>
        <v>#VALUE!</v>
      </c>
      <c r="M251" t="e">
        <f t="shared" si="49"/>
        <v>#VALUE!</v>
      </c>
      <c r="N251" t="e">
        <f>TRIM(CLEAN(MID(Updates!D251,FIND("First Name: ",Updates!D251)+12,(FIND("Middle Name: ",Updates!D251)-(FIND("First Name: ",Updates!D251)+12)))))</f>
        <v>#VALUE!</v>
      </c>
      <c r="O251" t="e">
        <f>TRIM(CLEAN(MID(Updates!E251,FIND("Last Name: ",Updates!E251)+11,(FIND("Middle Initial:",Updates!E251)-(FIND("Last Name: ",Updates!E251)+11)))))</f>
        <v>#VALUE!</v>
      </c>
      <c r="P251" t="e">
        <f>TRIM(CLEAN(MID(Updates!D251,FIND("Middle Initial: ",Updates!D251)+16,(FIND("Department: ",Updates!D251)-(FIND("Middle Initial: ",Updates!D251)+16)))))</f>
        <v>#VALUE!</v>
      </c>
      <c r="Q251" t="e">
        <f t="shared" si="50"/>
        <v>#VALUE!</v>
      </c>
      <c r="R251" t="e">
        <f t="shared" si="51"/>
        <v>#VALUE!</v>
      </c>
      <c r="S251" t="e">
        <f t="shared" si="52"/>
        <v>#VALUE!</v>
      </c>
      <c r="T251" s="14" t="e">
        <f t="shared" si="53"/>
        <v>#VALUE!</v>
      </c>
      <c r="U251" t="e">
        <f t="shared" si="54"/>
        <v>#VALUE!</v>
      </c>
      <c r="V251" t="e">
        <f t="shared" si="55"/>
        <v>#VALUE!</v>
      </c>
      <c r="W251" s="8" t="e">
        <f>TRIM(CLEAN(MID(Updates!D251,FIND("Branch: ",Updates!D251)+8,(FIND("Division",Updates!D251)-(FIND("Branch: ",Updates!D251)+8)))))</f>
        <v>#VALUE!</v>
      </c>
      <c r="X251" s="8" t="e">
        <f>TRIM(CLEAN(MID(Updates!D251,FIND("Pooled Position: ",Updates!D251)+17,(FIND("Are the",Updates!D251)-(FIND("Pooled Position: ",Updates!D251)+17)))))</f>
        <v>#VALUE!</v>
      </c>
      <c r="Y251" t="e">
        <f>TRIM(CLEAN(MID(Updates!D251,FIND("Employee Name: ",Updates!D251)+15,(FIND("Job Title",Updates!D251)-(FIND("Employee Name: ",Updates!D251)+15)))))</f>
        <v>#VALUE!</v>
      </c>
      <c r="Z251" s="9" t="e">
        <f t="shared" si="56"/>
        <v>#VALUE!</v>
      </c>
      <c r="AA251" t="e">
        <f t="shared" si="57"/>
        <v>#VALUE!</v>
      </c>
      <c r="AB251" t="e">
        <f t="shared" si="58"/>
        <v>#VALUE!</v>
      </c>
      <c r="AC251" t="e">
        <f t="shared" si="59"/>
        <v>#VALUE!</v>
      </c>
      <c r="AD251" t="e">
        <f>TRIM(CLEAN(MID(Updates!D251,FIND("Account to clone: ",Updates!D251)+18,(FIND("Position",Updates!D251)-(FIND("Account to clone: ",Updates!D251)+18)))))</f>
        <v>#VALUE!</v>
      </c>
      <c r="AE251" t="str">
        <f t="shared" si="60"/>
        <v/>
      </c>
      <c r="AF251" t="str">
        <f t="shared" si="61"/>
        <v>No</v>
      </c>
      <c r="AG251" t="e">
        <f>TRIM(CLEAN(MID(Updates!D251,FIND("Home Share (H:\ drive) required: ",Updates!D251)+33,(FIND("Group Share (S:\ drive) required: ",Updates!D251)-(FIND("Home Share (H:\ drive) required: ",Updates!D251)+33)))))</f>
        <v>#VALUE!</v>
      </c>
      <c r="AH251" t="str">
        <f t="shared" si="62"/>
        <v>No</v>
      </c>
      <c r="AI251" t="e">
        <f>TRIM(CLEAN(MID(Updates!D251,FIND("S Drive Path: ",Updates!D251)+14,(FIND("Position",Updates!D251)-(FIND("S Drive Path: ",Updates!D251)+14)))))</f>
        <v>#VALUE!</v>
      </c>
      <c r="AJ251" t="e">
        <f>("USR\"&amp;Updates!N251)</f>
        <v>#VALUE!</v>
      </c>
      <c r="AK251" t="e">
        <f>Updates!N251&amp;"$"</f>
        <v>#VALUE!</v>
      </c>
      <c r="AL251" s="11">
        <f t="shared" ca="1" si="63"/>
        <v>11</v>
      </c>
      <c r="AM251" s="6" t="str">
        <f ca="1">LOOKUP(AL251,AN2:AN21,AO2:AO21)</f>
        <v>DC4MDB01</v>
      </c>
    </row>
    <row r="252" spans="1:39" ht="12" customHeight="1">
      <c r="A252" s="13" t="e">
        <f>LOOKUP(99^99,--("0"&amp;MID(Updates!N252,MIN(SEARCH({0,1,2,3,4,5,6,7,8,9},Updates!N252&amp;"0123456789")),ROW($A$1:$A$10000))))</f>
        <v>#N/A</v>
      </c>
      <c r="B252" s="6" t="e">
        <f>TRIM(CLEAN(MID(Updates!D252,FIND("Network User Id: ",Updates!D252)+17,(FIND("E-MAIL ACCOUNTS",Updates!D252)-(FIND("Network User Id:",Updates!D252)+17)))))</f>
        <v>#VALUE!</v>
      </c>
      <c r="C252" s="6" t="e">
        <f>TRIM(CLEAN(MID(Updates!D252,FIND("Logon ID: ",Updates!D252)+10,(FIND("Password:",Updates!D252)-(FIND("Logon ID:",Updates!D252)+10)))))</f>
        <v>#VALUE!</v>
      </c>
      <c r="D252" t="e">
        <f>TRIM(CLEAN(MID(Updates!D252,FIND("Primary Address: ",Updates!D252)+17,(FIND("Secondary Address:",Updates!D252)-(FIND("Primary Address: ",Updates!D252)+17)))))</f>
        <v>#VALUE!</v>
      </c>
      <c r="E252" t="e">
        <f>TRIM(CLEAN(MID(Updates!D252,FIND("Secondary Address: ",Updates!D252)+19,(FIND("** PLEASE DO NOT REPLY TO THIS E-MAIL. ",Updates!D252)-(FIND("Secondary Address: ",Updates!D252)+19)))))</f>
        <v>#VALUE!</v>
      </c>
      <c r="F252" t="b">
        <f>IF(COUNT(SEARCH({"transpo.ottawa.on.ca","biblioottawalibrary.ca"},E252)),"@ottawa.ca")</f>
        <v>0</v>
      </c>
      <c r="G252" s="9" t="e">
        <f t="shared" si="48"/>
        <v>#VALUE!</v>
      </c>
      <c r="H252" t="e">
        <f>TRIM(CLEAN(MID(Updates!D252,FIND("E-mail Address: ",Updates!D252)+16,(FIND("The employee",Updates!D252)-(FIND("E-mail Address: ",Updates!D252)+16)))))</f>
        <v>#VALUE!</v>
      </c>
      <c r="I252" t="e">
        <f>TRIM(CLEAN(MID(Updates!D252,FIND("Account Password: ",Updates!D252)+18,(FIND("NETWORK ACCOUNTS",Updates!D252)-(FIND("Account Password:",Updates!D252)+18)))))</f>
        <v>#VALUE!</v>
      </c>
      <c r="J252" t="e">
        <f>TRIM(CLEAN(MID(Updates!D252,FIND("Password: ",Updates!D252)+10,(FIND("E-mail",Updates!D252)-(FIND("Password:",Updates!D252)+12)))))</f>
        <v>#VALUE!</v>
      </c>
      <c r="K252" t="e">
        <f>TRIM(CLEAN(MID(Updates!D252,FIND("Account to clone: ",Updates!D252)+18,(FIND("Position",Updates!D252)-(FIND("Account to clone: ",Updates!D252)+18)))))</f>
        <v>#VALUE!</v>
      </c>
      <c r="L252" t="e">
        <f>TRIM(CLEAN(MID(Updates!D252,FIND("Clone permissions of another account: ",Updates!D252)+38,(FIND("Email required:",Updates!D252)-(FIND("Clone permissions of another account: ",Updates!D252)+38)))))</f>
        <v>#VALUE!</v>
      </c>
      <c r="M252" t="e">
        <f t="shared" si="49"/>
        <v>#VALUE!</v>
      </c>
      <c r="N252" t="e">
        <f>TRIM(CLEAN(MID(Updates!D252,FIND("First Name: ",Updates!D252)+12,(FIND("Middle Name: ",Updates!D252)-(FIND("First Name: ",Updates!D252)+12)))))</f>
        <v>#VALUE!</v>
      </c>
      <c r="O252" t="e">
        <f>TRIM(CLEAN(MID(Updates!E252,FIND("Last Name: ",Updates!E252)+11,(FIND("Middle Initial:",Updates!E252)-(FIND("Last Name: ",Updates!E252)+11)))))</f>
        <v>#VALUE!</v>
      </c>
      <c r="P252" t="e">
        <f>TRIM(CLEAN(MID(Updates!D252,FIND("Middle Initial: ",Updates!D252)+16,(FIND("Department: ",Updates!D252)-(FIND("Middle Initial: ",Updates!D252)+16)))))</f>
        <v>#VALUE!</v>
      </c>
      <c r="Q252" t="e">
        <f t="shared" si="50"/>
        <v>#VALUE!</v>
      </c>
      <c r="R252" t="e">
        <f t="shared" si="51"/>
        <v>#VALUE!</v>
      </c>
      <c r="S252" t="e">
        <f t="shared" si="52"/>
        <v>#VALUE!</v>
      </c>
      <c r="T252" s="14" t="e">
        <f t="shared" si="53"/>
        <v>#VALUE!</v>
      </c>
      <c r="U252" t="e">
        <f t="shared" si="54"/>
        <v>#VALUE!</v>
      </c>
      <c r="V252" t="e">
        <f t="shared" si="55"/>
        <v>#VALUE!</v>
      </c>
      <c r="W252" s="8" t="e">
        <f>TRIM(CLEAN(MID(Updates!D252,FIND("Branch: ",Updates!D252)+8,(FIND("Division",Updates!D252)-(FIND("Branch: ",Updates!D252)+8)))))</f>
        <v>#VALUE!</v>
      </c>
      <c r="X252" s="8" t="e">
        <f>TRIM(CLEAN(MID(Updates!D252,FIND("Pooled Position: ",Updates!D252)+17,(FIND("Are the",Updates!D252)-(FIND("Pooled Position: ",Updates!D252)+17)))))</f>
        <v>#VALUE!</v>
      </c>
      <c r="Y252" t="e">
        <f>TRIM(CLEAN(MID(Updates!D252,FIND("Employee Name: ",Updates!D252)+15,(FIND("Job Title",Updates!D252)-(FIND("Employee Name: ",Updates!D252)+15)))))</f>
        <v>#VALUE!</v>
      </c>
      <c r="Z252" s="9" t="e">
        <f t="shared" si="56"/>
        <v>#VALUE!</v>
      </c>
      <c r="AA252" t="e">
        <f t="shared" si="57"/>
        <v>#VALUE!</v>
      </c>
      <c r="AB252" t="e">
        <f t="shared" si="58"/>
        <v>#VALUE!</v>
      </c>
      <c r="AC252" t="e">
        <f t="shared" si="59"/>
        <v>#VALUE!</v>
      </c>
      <c r="AD252" t="e">
        <f>TRIM(CLEAN(MID(Updates!D252,FIND("Account to clone: ",Updates!D252)+18,(FIND("Position",Updates!D252)-(FIND("Account to clone: ",Updates!D252)+18)))))</f>
        <v>#VALUE!</v>
      </c>
      <c r="AE252" t="str">
        <f t="shared" si="60"/>
        <v/>
      </c>
      <c r="AF252" t="str">
        <f t="shared" si="61"/>
        <v>No</v>
      </c>
      <c r="AG252" t="e">
        <f>TRIM(CLEAN(MID(Updates!D252,FIND("Home Share (H:\ drive) required: ",Updates!D252)+33,(FIND("Group Share (S:\ drive) required: ",Updates!D252)-(FIND("Home Share (H:\ drive) required: ",Updates!D252)+33)))))</f>
        <v>#VALUE!</v>
      </c>
      <c r="AH252" t="str">
        <f t="shared" si="62"/>
        <v>No</v>
      </c>
      <c r="AI252" t="e">
        <f>TRIM(CLEAN(MID(Updates!D252,FIND("S Drive Path: ",Updates!D252)+14,(FIND("Position",Updates!D252)-(FIND("S Drive Path: ",Updates!D252)+14)))))</f>
        <v>#VALUE!</v>
      </c>
      <c r="AJ252" t="e">
        <f>("USR\"&amp;Updates!N252)</f>
        <v>#VALUE!</v>
      </c>
      <c r="AK252" t="e">
        <f>Updates!N252&amp;"$"</f>
        <v>#VALUE!</v>
      </c>
      <c r="AL252" s="11">
        <f t="shared" ca="1" si="63"/>
        <v>10</v>
      </c>
      <c r="AM252" s="6" t="str">
        <f ca="1">LOOKUP(AL252,AN2:AN21,AO2:AO21)</f>
        <v>DC1MDB10</v>
      </c>
    </row>
    <row r="253" spans="1:39" ht="12" customHeight="1">
      <c r="A253" s="13" t="e">
        <f>LOOKUP(99^99,--("0"&amp;MID(Updates!N253,MIN(SEARCH({0,1,2,3,4,5,6,7,8,9},Updates!N253&amp;"0123456789")),ROW($A$1:$A$10000))))</f>
        <v>#N/A</v>
      </c>
      <c r="B253" s="6" t="e">
        <f>TRIM(CLEAN(MID(Updates!D253,FIND("Network User Id: ",Updates!D253)+17,(FIND("E-MAIL ACCOUNTS",Updates!D253)-(FIND("Network User Id:",Updates!D253)+17)))))</f>
        <v>#VALUE!</v>
      </c>
      <c r="C253" s="6" t="e">
        <f>TRIM(CLEAN(MID(Updates!D253,FIND("Logon ID: ",Updates!D253)+10,(FIND("Password:",Updates!D253)-(FIND("Logon ID:",Updates!D253)+10)))))</f>
        <v>#VALUE!</v>
      </c>
      <c r="D253" t="e">
        <f>TRIM(CLEAN(MID(Updates!D253,FIND("Primary Address: ",Updates!D253)+17,(FIND("Secondary Address:",Updates!D253)-(FIND("Primary Address: ",Updates!D253)+17)))))</f>
        <v>#VALUE!</v>
      </c>
      <c r="E253" t="e">
        <f>TRIM(CLEAN(MID(Updates!D253,FIND("Secondary Address: ",Updates!D253)+19,(FIND("** PLEASE DO NOT REPLY TO THIS E-MAIL. ",Updates!D253)-(FIND("Secondary Address: ",Updates!D253)+19)))))</f>
        <v>#VALUE!</v>
      </c>
      <c r="F253" t="b">
        <f>IF(COUNT(SEARCH({"transpo.ottawa.on.ca","biblioottawalibrary.ca"},E253)),"@ottawa.ca")</f>
        <v>0</v>
      </c>
      <c r="G253" s="9" t="e">
        <f t="shared" si="48"/>
        <v>#VALUE!</v>
      </c>
      <c r="H253" t="e">
        <f>TRIM(CLEAN(MID(Updates!D253,FIND("E-mail Address: ",Updates!D253)+16,(FIND("The employee",Updates!D253)-(FIND("E-mail Address: ",Updates!D253)+16)))))</f>
        <v>#VALUE!</v>
      </c>
      <c r="I253" t="e">
        <f>TRIM(CLEAN(MID(Updates!D253,FIND("Account Password: ",Updates!D253)+18,(FIND("NETWORK ACCOUNTS",Updates!D253)-(FIND("Account Password:",Updates!D253)+18)))))</f>
        <v>#VALUE!</v>
      </c>
      <c r="J253" t="e">
        <f>TRIM(CLEAN(MID(Updates!D253,FIND("Password: ",Updates!D253)+10,(FIND("E-mail",Updates!D253)-(FIND("Password:",Updates!D253)+12)))))</f>
        <v>#VALUE!</v>
      </c>
      <c r="K253" t="e">
        <f>TRIM(CLEAN(MID(Updates!D253,FIND("Account to clone: ",Updates!D253)+18,(FIND("Position",Updates!D253)-(FIND("Account to clone: ",Updates!D253)+18)))))</f>
        <v>#VALUE!</v>
      </c>
      <c r="L253" t="e">
        <f>TRIM(CLEAN(MID(Updates!D253,FIND("Clone permissions of another account: ",Updates!D253)+38,(FIND("Email required:",Updates!D253)-(FIND("Clone permissions of another account: ",Updates!D253)+38)))))</f>
        <v>#VALUE!</v>
      </c>
      <c r="M253" t="e">
        <f t="shared" si="49"/>
        <v>#VALUE!</v>
      </c>
      <c r="N253" t="e">
        <f>TRIM(CLEAN(MID(Updates!D253,FIND("First Name: ",Updates!D253)+12,(FIND("Middle Name: ",Updates!D253)-(FIND("First Name: ",Updates!D253)+12)))))</f>
        <v>#VALUE!</v>
      </c>
      <c r="O253" t="e">
        <f>TRIM(CLEAN(MID(Updates!E253,FIND("Last Name: ",Updates!E253)+11,(FIND("Middle Initial:",Updates!E253)-(FIND("Last Name: ",Updates!E253)+11)))))</f>
        <v>#VALUE!</v>
      </c>
      <c r="P253" t="e">
        <f>TRIM(CLEAN(MID(Updates!D253,FIND("Middle Initial: ",Updates!D253)+16,(FIND("Department: ",Updates!D253)-(FIND("Middle Initial: ",Updates!D253)+16)))))</f>
        <v>#VALUE!</v>
      </c>
      <c r="Q253" t="e">
        <f t="shared" si="50"/>
        <v>#VALUE!</v>
      </c>
      <c r="R253" t="e">
        <f t="shared" si="51"/>
        <v>#VALUE!</v>
      </c>
      <c r="S253" t="e">
        <f t="shared" si="52"/>
        <v>#VALUE!</v>
      </c>
      <c r="T253" s="14" t="e">
        <f t="shared" si="53"/>
        <v>#VALUE!</v>
      </c>
      <c r="U253" t="e">
        <f t="shared" si="54"/>
        <v>#VALUE!</v>
      </c>
      <c r="V253" t="e">
        <f t="shared" si="55"/>
        <v>#VALUE!</v>
      </c>
      <c r="W253" s="8" t="e">
        <f>TRIM(CLEAN(MID(Updates!D253,FIND("Branch: ",Updates!D253)+8,(FIND("Division",Updates!D253)-(FIND("Branch: ",Updates!D253)+8)))))</f>
        <v>#VALUE!</v>
      </c>
      <c r="X253" s="8" t="e">
        <f>TRIM(CLEAN(MID(Updates!D253,FIND("Pooled Position: ",Updates!D253)+17,(FIND("Are the",Updates!D253)-(FIND("Pooled Position: ",Updates!D253)+17)))))</f>
        <v>#VALUE!</v>
      </c>
      <c r="Y253" t="e">
        <f>TRIM(CLEAN(MID(Updates!D253,FIND("Employee Name: ",Updates!D253)+15,(FIND("Job Title",Updates!D253)-(FIND("Employee Name: ",Updates!D253)+15)))))</f>
        <v>#VALUE!</v>
      </c>
      <c r="Z253" s="9" t="e">
        <f t="shared" si="56"/>
        <v>#VALUE!</v>
      </c>
      <c r="AA253" t="e">
        <f t="shared" si="57"/>
        <v>#VALUE!</v>
      </c>
      <c r="AB253" t="e">
        <f t="shared" si="58"/>
        <v>#VALUE!</v>
      </c>
      <c r="AC253" t="e">
        <f t="shared" si="59"/>
        <v>#VALUE!</v>
      </c>
      <c r="AD253" t="e">
        <f>TRIM(CLEAN(MID(Updates!D253,FIND("Account to clone: ",Updates!D253)+18,(FIND("Position",Updates!D253)-(FIND("Account to clone: ",Updates!D253)+18)))))</f>
        <v>#VALUE!</v>
      </c>
      <c r="AE253" t="str">
        <f t="shared" si="60"/>
        <v/>
      </c>
      <c r="AF253" t="str">
        <f t="shared" si="61"/>
        <v>No</v>
      </c>
      <c r="AG253" t="e">
        <f>TRIM(CLEAN(MID(Updates!D253,FIND("Home Share (H:\ drive) required: ",Updates!D253)+33,(FIND("Group Share (S:\ drive) required: ",Updates!D253)-(FIND("Home Share (H:\ drive) required: ",Updates!D253)+33)))))</f>
        <v>#VALUE!</v>
      </c>
      <c r="AH253" t="str">
        <f t="shared" si="62"/>
        <v>No</v>
      </c>
      <c r="AI253" t="e">
        <f>TRIM(CLEAN(MID(Updates!D253,FIND("S Drive Path: ",Updates!D253)+14,(FIND("Position",Updates!D253)-(FIND("S Drive Path: ",Updates!D253)+14)))))</f>
        <v>#VALUE!</v>
      </c>
      <c r="AJ253" t="e">
        <f>("USR\"&amp;Updates!N253)</f>
        <v>#VALUE!</v>
      </c>
      <c r="AK253" t="e">
        <f>Updates!N253&amp;"$"</f>
        <v>#VALUE!</v>
      </c>
      <c r="AL253" s="11">
        <f t="shared" ca="1" si="63"/>
        <v>6</v>
      </c>
      <c r="AM253" s="6" t="str">
        <f ca="1">LOOKUP(AL253,AN2:AN21,AO2:AO21)</f>
        <v>DC1MDB06</v>
      </c>
    </row>
    <row r="254" spans="1:39" ht="12" customHeight="1">
      <c r="A254" s="13" t="e">
        <f>LOOKUP(99^99,--("0"&amp;MID(Updates!N254,MIN(SEARCH({0,1,2,3,4,5,6,7,8,9},Updates!N254&amp;"0123456789")),ROW($A$1:$A$10000))))</f>
        <v>#N/A</v>
      </c>
      <c r="B254" s="6" t="e">
        <f>TRIM(CLEAN(MID(Updates!D254,FIND("Network User Id: ",Updates!D254)+17,(FIND("E-MAIL ACCOUNTS",Updates!D254)-(FIND("Network User Id:",Updates!D254)+17)))))</f>
        <v>#VALUE!</v>
      </c>
      <c r="C254" s="6" t="e">
        <f>TRIM(CLEAN(MID(Updates!D254,FIND("Logon ID: ",Updates!D254)+10,(FIND("Password:",Updates!D254)-(FIND("Logon ID:",Updates!D254)+10)))))</f>
        <v>#VALUE!</v>
      </c>
      <c r="D254" t="e">
        <f>TRIM(CLEAN(MID(Updates!D254,FIND("Primary Address: ",Updates!D254)+17,(FIND("Secondary Address:",Updates!D254)-(FIND("Primary Address: ",Updates!D254)+17)))))</f>
        <v>#VALUE!</v>
      </c>
      <c r="E254" t="e">
        <f>TRIM(CLEAN(MID(Updates!D254,FIND("Secondary Address: ",Updates!D254)+19,(FIND("** PLEASE DO NOT REPLY TO THIS E-MAIL. ",Updates!D254)-(FIND("Secondary Address: ",Updates!D254)+19)))))</f>
        <v>#VALUE!</v>
      </c>
      <c r="F254" t="b">
        <f>IF(COUNT(SEARCH({"transpo.ottawa.on.ca","biblioottawalibrary.ca"},E254)),"@ottawa.ca")</f>
        <v>0</v>
      </c>
      <c r="G254" s="9" t="e">
        <f t="shared" si="48"/>
        <v>#VALUE!</v>
      </c>
      <c r="H254" t="e">
        <f>TRIM(CLEAN(MID(Updates!D254,FIND("E-mail Address: ",Updates!D254)+16,(FIND("The employee",Updates!D254)-(FIND("E-mail Address: ",Updates!D254)+16)))))</f>
        <v>#VALUE!</v>
      </c>
      <c r="I254" t="e">
        <f>TRIM(CLEAN(MID(Updates!D254,FIND("Account Password: ",Updates!D254)+18,(FIND("NETWORK ACCOUNTS",Updates!D254)-(FIND("Account Password:",Updates!D254)+18)))))</f>
        <v>#VALUE!</v>
      </c>
      <c r="J254" t="e">
        <f>TRIM(CLEAN(MID(Updates!D254,FIND("Password: ",Updates!D254)+10,(FIND("E-mail",Updates!D254)-(FIND("Password:",Updates!D254)+12)))))</f>
        <v>#VALUE!</v>
      </c>
      <c r="K254" t="e">
        <f>TRIM(CLEAN(MID(Updates!D254,FIND("Account to clone: ",Updates!D254)+18,(FIND("Position",Updates!D254)-(FIND("Account to clone: ",Updates!D254)+18)))))</f>
        <v>#VALUE!</v>
      </c>
      <c r="L254" t="e">
        <f>TRIM(CLEAN(MID(Updates!D254,FIND("Clone permissions of another account: ",Updates!D254)+38,(FIND("Email required:",Updates!D254)-(FIND("Clone permissions of another account: ",Updates!D254)+38)))))</f>
        <v>#VALUE!</v>
      </c>
      <c r="M254" t="e">
        <f t="shared" si="49"/>
        <v>#VALUE!</v>
      </c>
      <c r="N254" t="e">
        <f>TRIM(CLEAN(MID(Updates!D254,FIND("First Name: ",Updates!D254)+12,(FIND("Middle Name: ",Updates!D254)-(FIND("First Name: ",Updates!D254)+12)))))</f>
        <v>#VALUE!</v>
      </c>
      <c r="O254" t="e">
        <f>TRIM(CLEAN(MID(Updates!E254,FIND("Last Name: ",Updates!E254)+11,(FIND("Middle Initial:",Updates!E254)-(FIND("Last Name: ",Updates!E254)+11)))))</f>
        <v>#VALUE!</v>
      </c>
      <c r="P254" t="e">
        <f>TRIM(CLEAN(MID(Updates!D254,FIND("Middle Initial: ",Updates!D254)+16,(FIND("Department: ",Updates!D254)-(FIND("Middle Initial: ",Updates!D254)+16)))))</f>
        <v>#VALUE!</v>
      </c>
      <c r="Q254" t="e">
        <f t="shared" si="50"/>
        <v>#VALUE!</v>
      </c>
      <c r="R254" t="e">
        <f t="shared" si="51"/>
        <v>#VALUE!</v>
      </c>
      <c r="S254" t="e">
        <f t="shared" si="52"/>
        <v>#VALUE!</v>
      </c>
      <c r="T254" s="14" t="e">
        <f t="shared" si="53"/>
        <v>#VALUE!</v>
      </c>
      <c r="U254" t="e">
        <f t="shared" si="54"/>
        <v>#VALUE!</v>
      </c>
      <c r="V254" t="e">
        <f t="shared" si="55"/>
        <v>#VALUE!</v>
      </c>
      <c r="W254" s="8" t="e">
        <f>TRIM(CLEAN(MID(Updates!D254,FIND("Branch: ",Updates!D254)+8,(FIND("Division",Updates!D254)-(FIND("Branch: ",Updates!D254)+8)))))</f>
        <v>#VALUE!</v>
      </c>
      <c r="X254" s="8" t="e">
        <f>TRIM(CLEAN(MID(Updates!D254,FIND("Pooled Position: ",Updates!D254)+17,(FIND("Are the",Updates!D254)-(FIND("Pooled Position: ",Updates!D254)+17)))))</f>
        <v>#VALUE!</v>
      </c>
      <c r="Y254" t="e">
        <f>TRIM(CLEAN(MID(Updates!D254,FIND("Employee Name: ",Updates!D254)+15,(FIND("Job Title",Updates!D254)-(FIND("Employee Name: ",Updates!D254)+15)))))</f>
        <v>#VALUE!</v>
      </c>
      <c r="Z254" s="9" t="e">
        <f t="shared" si="56"/>
        <v>#VALUE!</v>
      </c>
      <c r="AA254" t="e">
        <f t="shared" si="57"/>
        <v>#VALUE!</v>
      </c>
      <c r="AB254" t="e">
        <f t="shared" si="58"/>
        <v>#VALUE!</v>
      </c>
      <c r="AC254" t="e">
        <f t="shared" si="59"/>
        <v>#VALUE!</v>
      </c>
      <c r="AD254" t="e">
        <f>TRIM(CLEAN(MID(Updates!D254,FIND("Account to clone: ",Updates!D254)+18,(FIND("Position",Updates!D254)-(FIND("Account to clone: ",Updates!D254)+18)))))</f>
        <v>#VALUE!</v>
      </c>
      <c r="AE254" t="str">
        <f t="shared" si="60"/>
        <v/>
      </c>
      <c r="AF254" t="str">
        <f t="shared" si="61"/>
        <v>No</v>
      </c>
      <c r="AG254" t="e">
        <f>TRIM(CLEAN(MID(Updates!D254,FIND("Home Share (H:\ drive) required: ",Updates!D254)+33,(FIND("Group Share (S:\ drive) required: ",Updates!D254)-(FIND("Home Share (H:\ drive) required: ",Updates!D254)+33)))))</f>
        <v>#VALUE!</v>
      </c>
      <c r="AH254" t="str">
        <f t="shared" si="62"/>
        <v>No</v>
      </c>
      <c r="AI254" t="e">
        <f>TRIM(CLEAN(MID(Updates!D254,FIND("S Drive Path: ",Updates!D254)+14,(FIND("Position",Updates!D254)-(FIND("S Drive Path: ",Updates!D254)+14)))))</f>
        <v>#VALUE!</v>
      </c>
      <c r="AJ254" t="e">
        <f>("USR\"&amp;Updates!N254)</f>
        <v>#VALUE!</v>
      </c>
      <c r="AK254" t="e">
        <f>Updates!N254&amp;"$"</f>
        <v>#VALUE!</v>
      </c>
      <c r="AL254" s="11">
        <f t="shared" ca="1" si="63"/>
        <v>14</v>
      </c>
      <c r="AM254" s="6" t="str">
        <f ca="1">LOOKUP(AL254,AN2:AN21,AO2:AO21)</f>
        <v>DC4MDB04</v>
      </c>
    </row>
    <row r="255" spans="1:39" ht="12" customHeight="1">
      <c r="A255" s="13" t="e">
        <f>LOOKUP(99^99,--("0"&amp;MID(Updates!N255,MIN(SEARCH({0,1,2,3,4,5,6,7,8,9},Updates!N255&amp;"0123456789")),ROW($A$1:$A$10000))))</f>
        <v>#N/A</v>
      </c>
      <c r="B255" s="6" t="e">
        <f>TRIM(CLEAN(MID(Updates!D255,FIND("Network User Id: ",Updates!D255)+17,(FIND("E-MAIL ACCOUNTS",Updates!D255)-(FIND("Network User Id:",Updates!D255)+17)))))</f>
        <v>#VALUE!</v>
      </c>
      <c r="C255" s="6" t="e">
        <f>TRIM(CLEAN(MID(Updates!D255,FIND("Logon ID: ",Updates!D255)+10,(FIND("Password:",Updates!D255)-(FIND("Logon ID:",Updates!D255)+10)))))</f>
        <v>#VALUE!</v>
      </c>
      <c r="D255" t="e">
        <f>TRIM(CLEAN(MID(Updates!D255,FIND("Primary Address: ",Updates!D255)+17,(FIND("Secondary Address:",Updates!D255)-(FIND("Primary Address: ",Updates!D255)+17)))))</f>
        <v>#VALUE!</v>
      </c>
      <c r="E255" t="e">
        <f>TRIM(CLEAN(MID(Updates!D255,FIND("Secondary Address: ",Updates!D255)+19,(FIND("** PLEASE DO NOT REPLY TO THIS E-MAIL. ",Updates!D255)-(FIND("Secondary Address: ",Updates!D255)+19)))))</f>
        <v>#VALUE!</v>
      </c>
      <c r="F255" t="b">
        <f>IF(COUNT(SEARCH({"transpo.ottawa.on.ca","biblioottawalibrary.ca"},E255)),"@ottawa.ca")</f>
        <v>0</v>
      </c>
      <c r="G255" s="9" t="e">
        <f t="shared" si="48"/>
        <v>#VALUE!</v>
      </c>
      <c r="H255" t="e">
        <f>TRIM(CLEAN(MID(Updates!D255,FIND("E-mail Address: ",Updates!D255)+16,(FIND("The employee",Updates!D255)-(FIND("E-mail Address: ",Updates!D255)+16)))))</f>
        <v>#VALUE!</v>
      </c>
      <c r="I255" t="e">
        <f>TRIM(CLEAN(MID(Updates!D255,FIND("Account Password: ",Updates!D255)+18,(FIND("NETWORK ACCOUNTS",Updates!D255)-(FIND("Account Password:",Updates!D255)+18)))))</f>
        <v>#VALUE!</v>
      </c>
      <c r="J255" t="e">
        <f>TRIM(CLEAN(MID(Updates!D255,FIND("Password: ",Updates!D255)+10,(FIND("E-mail",Updates!D255)-(FIND("Password:",Updates!D255)+12)))))</f>
        <v>#VALUE!</v>
      </c>
      <c r="K255" t="e">
        <f>TRIM(CLEAN(MID(Updates!D255,FIND("Account to clone: ",Updates!D255)+18,(FIND("Position",Updates!D255)-(FIND("Account to clone: ",Updates!D255)+18)))))</f>
        <v>#VALUE!</v>
      </c>
      <c r="L255" t="e">
        <f>TRIM(CLEAN(MID(Updates!D255,FIND("Clone permissions of another account: ",Updates!D255)+38,(FIND("Email required:",Updates!D255)-(FIND("Clone permissions of another account: ",Updates!D255)+38)))))</f>
        <v>#VALUE!</v>
      </c>
      <c r="M255" t="e">
        <f t="shared" si="49"/>
        <v>#VALUE!</v>
      </c>
      <c r="N255" t="e">
        <f>TRIM(CLEAN(MID(Updates!D255,FIND("First Name: ",Updates!D255)+12,(FIND("Middle Name: ",Updates!D255)-(FIND("First Name: ",Updates!D255)+12)))))</f>
        <v>#VALUE!</v>
      </c>
      <c r="O255" t="e">
        <f>TRIM(CLEAN(MID(Updates!E255,FIND("Last Name: ",Updates!E255)+11,(FIND("Middle Initial:",Updates!E255)-(FIND("Last Name: ",Updates!E255)+11)))))</f>
        <v>#VALUE!</v>
      </c>
      <c r="P255" t="e">
        <f>TRIM(CLEAN(MID(Updates!D255,FIND("Middle Initial: ",Updates!D255)+16,(FIND("Department: ",Updates!D255)-(FIND("Middle Initial: ",Updates!D255)+16)))))</f>
        <v>#VALUE!</v>
      </c>
      <c r="Q255" t="e">
        <f t="shared" si="50"/>
        <v>#VALUE!</v>
      </c>
      <c r="R255" t="e">
        <f t="shared" si="51"/>
        <v>#VALUE!</v>
      </c>
      <c r="S255" t="e">
        <f t="shared" si="52"/>
        <v>#VALUE!</v>
      </c>
      <c r="T255" s="14" t="e">
        <f t="shared" si="53"/>
        <v>#VALUE!</v>
      </c>
      <c r="U255" t="e">
        <f t="shared" si="54"/>
        <v>#VALUE!</v>
      </c>
      <c r="V255" t="e">
        <f t="shared" si="55"/>
        <v>#VALUE!</v>
      </c>
      <c r="W255" s="8" t="e">
        <f>TRIM(CLEAN(MID(Updates!D255,FIND("Branch: ",Updates!D255)+8,(FIND("Division",Updates!D255)-(FIND("Branch: ",Updates!D255)+8)))))</f>
        <v>#VALUE!</v>
      </c>
      <c r="X255" s="8" t="e">
        <f>TRIM(CLEAN(MID(Updates!D255,FIND("Pooled Position: ",Updates!D255)+17,(FIND("Are the",Updates!D255)-(FIND("Pooled Position: ",Updates!D255)+17)))))</f>
        <v>#VALUE!</v>
      </c>
      <c r="Y255" t="e">
        <f>TRIM(CLEAN(MID(Updates!D255,FIND("Employee Name: ",Updates!D255)+15,(FIND("Job Title",Updates!D255)-(FIND("Employee Name: ",Updates!D255)+15)))))</f>
        <v>#VALUE!</v>
      </c>
      <c r="Z255" s="9" t="e">
        <f t="shared" si="56"/>
        <v>#VALUE!</v>
      </c>
      <c r="AA255" t="e">
        <f t="shared" si="57"/>
        <v>#VALUE!</v>
      </c>
      <c r="AB255" t="e">
        <f t="shared" si="58"/>
        <v>#VALUE!</v>
      </c>
      <c r="AC255" t="e">
        <f t="shared" si="59"/>
        <v>#VALUE!</v>
      </c>
      <c r="AD255" t="e">
        <f>TRIM(CLEAN(MID(Updates!D255,FIND("Account to clone: ",Updates!D255)+18,(FIND("Position",Updates!D255)-(FIND("Account to clone: ",Updates!D255)+18)))))</f>
        <v>#VALUE!</v>
      </c>
      <c r="AE255" t="str">
        <f t="shared" si="60"/>
        <v/>
      </c>
      <c r="AF255" t="str">
        <f t="shared" si="61"/>
        <v>No</v>
      </c>
      <c r="AG255" t="e">
        <f>TRIM(CLEAN(MID(Updates!D255,FIND("Home Share (H:\ drive) required: ",Updates!D255)+33,(FIND("Group Share (S:\ drive) required: ",Updates!D255)-(FIND("Home Share (H:\ drive) required: ",Updates!D255)+33)))))</f>
        <v>#VALUE!</v>
      </c>
      <c r="AH255" t="str">
        <f t="shared" si="62"/>
        <v>No</v>
      </c>
      <c r="AI255" t="e">
        <f>TRIM(CLEAN(MID(Updates!D255,FIND("S Drive Path: ",Updates!D255)+14,(FIND("Position",Updates!D255)-(FIND("S Drive Path: ",Updates!D255)+14)))))</f>
        <v>#VALUE!</v>
      </c>
      <c r="AJ255" t="e">
        <f>("USR\"&amp;Updates!N255)</f>
        <v>#VALUE!</v>
      </c>
      <c r="AK255" t="e">
        <f>Updates!N255&amp;"$"</f>
        <v>#VALUE!</v>
      </c>
      <c r="AL255" s="11">
        <f t="shared" ca="1" si="63"/>
        <v>9</v>
      </c>
      <c r="AM255" s="6" t="str">
        <f ca="1">LOOKUP(AL255,AN2:AN21,AO2:AO21)</f>
        <v>DC1MDB09</v>
      </c>
    </row>
    <row r="256" spans="1:39" ht="12" customHeight="1">
      <c r="A256" s="13" t="e">
        <f>LOOKUP(99^99,--("0"&amp;MID(Updates!N256,MIN(SEARCH({0,1,2,3,4,5,6,7,8,9},Updates!N256&amp;"0123456789")),ROW($A$1:$A$10000))))</f>
        <v>#N/A</v>
      </c>
      <c r="B256" s="6" t="e">
        <f>TRIM(CLEAN(MID(Updates!D256,FIND("Network User Id: ",Updates!D256)+17,(FIND("E-MAIL ACCOUNTS",Updates!D256)-(FIND("Network User Id:",Updates!D256)+17)))))</f>
        <v>#VALUE!</v>
      </c>
      <c r="C256" s="6" t="e">
        <f>TRIM(CLEAN(MID(Updates!D256,FIND("Logon ID: ",Updates!D256)+10,(FIND("Password:",Updates!D256)-(FIND("Logon ID:",Updates!D256)+10)))))</f>
        <v>#VALUE!</v>
      </c>
      <c r="D256" t="e">
        <f>TRIM(CLEAN(MID(Updates!D256,FIND("Primary Address: ",Updates!D256)+17,(FIND("Secondary Address:",Updates!D256)-(FIND("Primary Address: ",Updates!D256)+17)))))</f>
        <v>#VALUE!</v>
      </c>
      <c r="E256" t="e">
        <f>TRIM(CLEAN(MID(Updates!D256,FIND("Secondary Address: ",Updates!D256)+19,(FIND("** PLEASE DO NOT REPLY TO THIS E-MAIL. ",Updates!D256)-(FIND("Secondary Address: ",Updates!D256)+19)))))</f>
        <v>#VALUE!</v>
      </c>
      <c r="F256" t="b">
        <f>IF(COUNT(SEARCH({"transpo.ottawa.on.ca","biblioottawalibrary.ca"},E256)),"@ottawa.ca")</f>
        <v>0</v>
      </c>
      <c r="G256" s="9" t="e">
        <f t="shared" si="48"/>
        <v>#VALUE!</v>
      </c>
      <c r="H256" t="e">
        <f>TRIM(CLEAN(MID(Updates!D256,FIND("E-mail Address: ",Updates!D256)+16,(FIND("The employee",Updates!D256)-(FIND("E-mail Address: ",Updates!D256)+16)))))</f>
        <v>#VALUE!</v>
      </c>
      <c r="I256" t="e">
        <f>TRIM(CLEAN(MID(Updates!D256,FIND("Account Password: ",Updates!D256)+18,(FIND("NETWORK ACCOUNTS",Updates!D256)-(FIND("Account Password:",Updates!D256)+18)))))</f>
        <v>#VALUE!</v>
      </c>
      <c r="J256" t="e">
        <f>TRIM(CLEAN(MID(Updates!D256,FIND("Password: ",Updates!D256)+10,(FIND("E-mail",Updates!D256)-(FIND("Password:",Updates!D256)+12)))))</f>
        <v>#VALUE!</v>
      </c>
      <c r="K256" t="e">
        <f>TRIM(CLEAN(MID(Updates!D256,FIND("Account to clone: ",Updates!D256)+18,(FIND("Position",Updates!D256)-(FIND("Account to clone: ",Updates!D256)+18)))))</f>
        <v>#VALUE!</v>
      </c>
      <c r="L256" t="e">
        <f>TRIM(CLEAN(MID(Updates!D256,FIND("Clone permissions of another account: ",Updates!D256)+38,(FIND("Email required:",Updates!D256)-(FIND("Clone permissions of another account: ",Updates!D256)+38)))))</f>
        <v>#VALUE!</v>
      </c>
      <c r="M256" t="e">
        <f t="shared" si="49"/>
        <v>#VALUE!</v>
      </c>
      <c r="N256" t="e">
        <f>TRIM(CLEAN(MID(Updates!D256,FIND("First Name: ",Updates!D256)+12,(FIND("Middle Name: ",Updates!D256)-(FIND("First Name: ",Updates!D256)+12)))))</f>
        <v>#VALUE!</v>
      </c>
      <c r="O256" t="e">
        <f>TRIM(CLEAN(MID(Updates!E256,FIND("Last Name: ",Updates!E256)+11,(FIND("Middle Initial:",Updates!E256)-(FIND("Last Name: ",Updates!E256)+11)))))</f>
        <v>#VALUE!</v>
      </c>
      <c r="P256" t="e">
        <f>TRIM(CLEAN(MID(Updates!D256,FIND("Middle Initial: ",Updates!D256)+16,(FIND("Department: ",Updates!D256)-(FIND("Middle Initial: ",Updates!D256)+16)))))</f>
        <v>#VALUE!</v>
      </c>
      <c r="Q256" t="e">
        <f t="shared" si="50"/>
        <v>#VALUE!</v>
      </c>
      <c r="R256" t="e">
        <f t="shared" si="51"/>
        <v>#VALUE!</v>
      </c>
      <c r="S256" t="e">
        <f t="shared" si="52"/>
        <v>#VALUE!</v>
      </c>
      <c r="T256" s="14" t="e">
        <f t="shared" si="53"/>
        <v>#VALUE!</v>
      </c>
      <c r="U256" t="e">
        <f t="shared" si="54"/>
        <v>#VALUE!</v>
      </c>
      <c r="V256" t="e">
        <f t="shared" si="55"/>
        <v>#VALUE!</v>
      </c>
      <c r="W256" s="8" t="e">
        <f>TRIM(CLEAN(MID(Updates!D256,FIND("Branch: ",Updates!D256)+8,(FIND("Division",Updates!D256)-(FIND("Branch: ",Updates!D256)+8)))))</f>
        <v>#VALUE!</v>
      </c>
      <c r="X256" s="8" t="e">
        <f>TRIM(CLEAN(MID(Updates!D256,FIND("Pooled Position: ",Updates!D256)+17,(FIND("Are the",Updates!D256)-(FIND("Pooled Position: ",Updates!D256)+17)))))</f>
        <v>#VALUE!</v>
      </c>
      <c r="Y256" t="e">
        <f>TRIM(CLEAN(MID(Updates!D256,FIND("Employee Name: ",Updates!D256)+15,(FIND("Job Title",Updates!D256)-(FIND("Employee Name: ",Updates!D256)+15)))))</f>
        <v>#VALUE!</v>
      </c>
      <c r="Z256" s="9" t="e">
        <f t="shared" si="56"/>
        <v>#VALUE!</v>
      </c>
      <c r="AA256" t="e">
        <f t="shared" si="57"/>
        <v>#VALUE!</v>
      </c>
      <c r="AB256" t="e">
        <f t="shared" si="58"/>
        <v>#VALUE!</v>
      </c>
      <c r="AC256" t="e">
        <f t="shared" si="59"/>
        <v>#VALUE!</v>
      </c>
      <c r="AD256" t="e">
        <f>TRIM(CLEAN(MID(Updates!D256,FIND("Account to clone: ",Updates!D256)+18,(FIND("Position",Updates!D256)-(FIND("Account to clone: ",Updates!D256)+18)))))</f>
        <v>#VALUE!</v>
      </c>
      <c r="AE256" t="str">
        <f t="shared" si="60"/>
        <v/>
      </c>
      <c r="AF256" t="str">
        <f t="shared" si="61"/>
        <v>No</v>
      </c>
      <c r="AG256" t="e">
        <f>TRIM(CLEAN(MID(Updates!D256,FIND("Home Share (H:\ drive) required: ",Updates!D256)+33,(FIND("Group Share (S:\ drive) required: ",Updates!D256)-(FIND("Home Share (H:\ drive) required: ",Updates!D256)+33)))))</f>
        <v>#VALUE!</v>
      </c>
      <c r="AH256" t="str">
        <f t="shared" si="62"/>
        <v>No</v>
      </c>
      <c r="AI256" t="e">
        <f>TRIM(CLEAN(MID(Updates!D256,FIND("S Drive Path: ",Updates!D256)+14,(FIND("Position",Updates!D256)-(FIND("S Drive Path: ",Updates!D256)+14)))))</f>
        <v>#VALUE!</v>
      </c>
      <c r="AJ256" t="e">
        <f>("USR\"&amp;Updates!N256)</f>
        <v>#VALUE!</v>
      </c>
      <c r="AK256" t="e">
        <f>Updates!N256&amp;"$"</f>
        <v>#VALUE!</v>
      </c>
      <c r="AL256" s="11">
        <f t="shared" ca="1" si="63"/>
        <v>18</v>
      </c>
      <c r="AM256" s="6" t="str">
        <f ca="1">LOOKUP(AL256,AN2:AN21,AO2:AO21)</f>
        <v>DC4MDB08</v>
      </c>
    </row>
    <row r="257" spans="1:39" ht="12" customHeight="1">
      <c r="A257" s="13" t="e">
        <f>LOOKUP(99^99,--("0"&amp;MID(Updates!N257,MIN(SEARCH({0,1,2,3,4,5,6,7,8,9},Updates!N257&amp;"0123456789")),ROW($A$1:$A$10000))))</f>
        <v>#N/A</v>
      </c>
      <c r="B257" s="6" t="e">
        <f>TRIM(CLEAN(MID(Updates!D257,FIND("Network User Id: ",Updates!D257)+17,(FIND("E-MAIL ACCOUNTS",Updates!D257)-(FIND("Network User Id:",Updates!D257)+17)))))</f>
        <v>#VALUE!</v>
      </c>
      <c r="C257" s="6" t="e">
        <f>TRIM(CLEAN(MID(Updates!D257,FIND("Logon ID: ",Updates!D257)+10,(FIND("Password:",Updates!D257)-(FIND("Logon ID:",Updates!D257)+10)))))</f>
        <v>#VALUE!</v>
      </c>
      <c r="D257" t="e">
        <f>TRIM(CLEAN(MID(Updates!D257,FIND("Primary Address: ",Updates!D257)+17,(FIND("Secondary Address:",Updates!D257)-(FIND("Primary Address: ",Updates!D257)+17)))))</f>
        <v>#VALUE!</v>
      </c>
      <c r="E257" t="e">
        <f>TRIM(CLEAN(MID(Updates!D257,FIND("Secondary Address: ",Updates!D257)+19,(FIND("** PLEASE DO NOT REPLY TO THIS E-MAIL. ",Updates!D257)-(FIND("Secondary Address: ",Updates!D257)+19)))))</f>
        <v>#VALUE!</v>
      </c>
      <c r="F257" t="b">
        <f>IF(COUNT(SEARCH({"transpo.ottawa.on.ca","biblioottawalibrary.ca"},E257)),"@ottawa.ca")</f>
        <v>0</v>
      </c>
      <c r="G257" s="9" t="e">
        <f t="shared" si="48"/>
        <v>#VALUE!</v>
      </c>
      <c r="H257" t="e">
        <f>TRIM(CLEAN(MID(Updates!D257,FIND("E-mail Address: ",Updates!D257)+16,(FIND("The employee",Updates!D257)-(FIND("E-mail Address: ",Updates!D257)+16)))))</f>
        <v>#VALUE!</v>
      </c>
      <c r="I257" t="e">
        <f>TRIM(CLEAN(MID(Updates!D257,FIND("Account Password: ",Updates!D257)+18,(FIND("NETWORK ACCOUNTS",Updates!D257)-(FIND("Account Password:",Updates!D257)+18)))))</f>
        <v>#VALUE!</v>
      </c>
      <c r="J257" t="e">
        <f>TRIM(CLEAN(MID(Updates!D257,FIND("Password: ",Updates!D257)+10,(FIND("E-mail",Updates!D257)-(FIND("Password:",Updates!D257)+12)))))</f>
        <v>#VALUE!</v>
      </c>
      <c r="K257" t="e">
        <f>TRIM(CLEAN(MID(Updates!D257,FIND("Account to clone: ",Updates!D257)+18,(FIND("Position",Updates!D257)-(FIND("Account to clone: ",Updates!D257)+18)))))</f>
        <v>#VALUE!</v>
      </c>
      <c r="L257" t="e">
        <f>TRIM(CLEAN(MID(Updates!D257,FIND("Clone permissions of another account: ",Updates!D257)+38,(FIND("Email required:",Updates!D257)-(FIND("Clone permissions of another account: ",Updates!D257)+38)))))</f>
        <v>#VALUE!</v>
      </c>
      <c r="M257" t="e">
        <f t="shared" si="49"/>
        <v>#VALUE!</v>
      </c>
      <c r="N257" t="e">
        <f>TRIM(CLEAN(MID(Updates!D257,FIND("First Name: ",Updates!D257)+12,(FIND("Middle Name: ",Updates!D257)-(FIND("First Name: ",Updates!D257)+12)))))</f>
        <v>#VALUE!</v>
      </c>
      <c r="O257" t="e">
        <f>TRIM(CLEAN(MID(Updates!E257,FIND("Last Name: ",Updates!E257)+11,(FIND("Middle Initial:",Updates!E257)-(FIND("Last Name: ",Updates!E257)+11)))))</f>
        <v>#VALUE!</v>
      </c>
      <c r="P257" t="e">
        <f>TRIM(CLEAN(MID(Updates!D257,FIND("Middle Initial: ",Updates!D257)+16,(FIND("Department: ",Updates!D257)-(FIND("Middle Initial: ",Updates!D257)+16)))))</f>
        <v>#VALUE!</v>
      </c>
      <c r="Q257" t="e">
        <f t="shared" si="50"/>
        <v>#VALUE!</v>
      </c>
      <c r="R257" t="e">
        <f t="shared" si="51"/>
        <v>#VALUE!</v>
      </c>
      <c r="S257" t="e">
        <f t="shared" si="52"/>
        <v>#VALUE!</v>
      </c>
      <c r="T257" s="14" t="e">
        <f t="shared" si="53"/>
        <v>#VALUE!</v>
      </c>
      <c r="U257" t="e">
        <f t="shared" si="54"/>
        <v>#VALUE!</v>
      </c>
      <c r="V257" t="e">
        <f t="shared" si="55"/>
        <v>#VALUE!</v>
      </c>
      <c r="W257" s="8" t="e">
        <f>TRIM(CLEAN(MID(Updates!D257,FIND("Branch: ",Updates!D257)+8,(FIND("Division",Updates!D257)-(FIND("Branch: ",Updates!D257)+8)))))</f>
        <v>#VALUE!</v>
      </c>
      <c r="X257" s="8" t="e">
        <f>TRIM(CLEAN(MID(Updates!D257,FIND("Pooled Position: ",Updates!D257)+17,(FIND("Are the",Updates!D257)-(FIND("Pooled Position: ",Updates!D257)+17)))))</f>
        <v>#VALUE!</v>
      </c>
      <c r="Y257" t="e">
        <f>TRIM(CLEAN(MID(Updates!D257,FIND("Employee Name: ",Updates!D257)+15,(FIND("Job Title",Updates!D257)-(FIND("Employee Name: ",Updates!D257)+15)))))</f>
        <v>#VALUE!</v>
      </c>
      <c r="Z257" s="9" t="e">
        <f t="shared" si="56"/>
        <v>#VALUE!</v>
      </c>
      <c r="AA257" t="e">
        <f t="shared" si="57"/>
        <v>#VALUE!</v>
      </c>
      <c r="AB257" t="e">
        <f t="shared" si="58"/>
        <v>#VALUE!</v>
      </c>
      <c r="AC257" t="e">
        <f t="shared" si="59"/>
        <v>#VALUE!</v>
      </c>
      <c r="AD257" t="e">
        <f>TRIM(CLEAN(MID(Updates!D257,FIND("Account to clone: ",Updates!D257)+18,(FIND("Position",Updates!D257)-(FIND("Account to clone: ",Updates!D257)+18)))))</f>
        <v>#VALUE!</v>
      </c>
      <c r="AE257" t="str">
        <f t="shared" si="60"/>
        <v/>
      </c>
      <c r="AF257" t="str">
        <f t="shared" si="61"/>
        <v>No</v>
      </c>
      <c r="AG257" t="e">
        <f>TRIM(CLEAN(MID(Updates!D257,FIND("Home Share (H:\ drive) required: ",Updates!D257)+33,(FIND("Group Share (S:\ drive) required: ",Updates!D257)-(FIND("Home Share (H:\ drive) required: ",Updates!D257)+33)))))</f>
        <v>#VALUE!</v>
      </c>
      <c r="AH257" t="str">
        <f t="shared" si="62"/>
        <v>No</v>
      </c>
      <c r="AI257" t="e">
        <f>TRIM(CLEAN(MID(Updates!D257,FIND("S Drive Path: ",Updates!D257)+14,(FIND("Position",Updates!D257)-(FIND("S Drive Path: ",Updates!D257)+14)))))</f>
        <v>#VALUE!</v>
      </c>
      <c r="AJ257" t="e">
        <f>("USR\"&amp;Updates!N257)</f>
        <v>#VALUE!</v>
      </c>
      <c r="AK257" t="e">
        <f>Updates!N257&amp;"$"</f>
        <v>#VALUE!</v>
      </c>
      <c r="AL257" s="11">
        <f t="shared" ca="1" si="63"/>
        <v>14</v>
      </c>
      <c r="AM257" s="6" t="str">
        <f ca="1">LOOKUP(AL257,AN2:AN21,AO2:AO21)</f>
        <v>DC4MDB04</v>
      </c>
    </row>
    <row r="258" spans="1:39" ht="12" customHeight="1">
      <c r="A258" s="13" t="e">
        <f>LOOKUP(99^99,--("0"&amp;MID(Updates!N258,MIN(SEARCH({0,1,2,3,4,5,6,7,8,9},Updates!N258&amp;"0123456789")),ROW($A$1:$A$10000))))</f>
        <v>#N/A</v>
      </c>
      <c r="B258" s="6" t="e">
        <f>TRIM(CLEAN(MID(Updates!D258,FIND("Network User Id: ",Updates!D258)+17,(FIND("E-MAIL ACCOUNTS",Updates!D258)-(FIND("Network User Id:",Updates!D258)+17)))))</f>
        <v>#VALUE!</v>
      </c>
      <c r="C258" s="6" t="e">
        <f>TRIM(CLEAN(MID(Updates!D258,FIND("Logon ID: ",Updates!D258)+10,(FIND("Password:",Updates!D258)-(FIND("Logon ID:",Updates!D258)+10)))))</f>
        <v>#VALUE!</v>
      </c>
      <c r="D258" t="e">
        <f>TRIM(CLEAN(MID(Updates!D258,FIND("Primary Address: ",Updates!D258)+17,(FIND("Secondary Address:",Updates!D258)-(FIND("Primary Address: ",Updates!D258)+17)))))</f>
        <v>#VALUE!</v>
      </c>
      <c r="E258" t="e">
        <f>TRIM(CLEAN(MID(Updates!D258,FIND("Secondary Address: ",Updates!D258)+19,(FIND("** PLEASE DO NOT REPLY TO THIS E-MAIL. ",Updates!D258)-(FIND("Secondary Address: ",Updates!D258)+19)))))</f>
        <v>#VALUE!</v>
      </c>
      <c r="F258" t="b">
        <f>IF(COUNT(SEARCH({"transpo.ottawa.on.ca","biblioottawalibrary.ca"},E258)),"@ottawa.ca")</f>
        <v>0</v>
      </c>
      <c r="G258" s="9" t="e">
        <f t="shared" si="48"/>
        <v>#VALUE!</v>
      </c>
      <c r="H258" t="e">
        <f>TRIM(CLEAN(MID(Updates!D258,FIND("E-mail Address: ",Updates!D258)+16,(FIND("The employee",Updates!D258)-(FIND("E-mail Address: ",Updates!D258)+16)))))</f>
        <v>#VALUE!</v>
      </c>
      <c r="I258" t="e">
        <f>TRIM(CLEAN(MID(Updates!D258,FIND("Account Password: ",Updates!D258)+18,(FIND("NETWORK ACCOUNTS",Updates!D258)-(FIND("Account Password:",Updates!D258)+18)))))</f>
        <v>#VALUE!</v>
      </c>
      <c r="J258" t="e">
        <f>TRIM(CLEAN(MID(Updates!D258,FIND("Password: ",Updates!D258)+10,(FIND("E-mail",Updates!D258)-(FIND("Password:",Updates!D258)+12)))))</f>
        <v>#VALUE!</v>
      </c>
      <c r="K258" t="e">
        <f>TRIM(CLEAN(MID(Updates!D258,FIND("Account to clone: ",Updates!D258)+18,(FIND("Position",Updates!D258)-(FIND("Account to clone: ",Updates!D258)+18)))))</f>
        <v>#VALUE!</v>
      </c>
      <c r="L258" t="e">
        <f>TRIM(CLEAN(MID(Updates!D258,FIND("Clone permissions of another account: ",Updates!D258)+38,(FIND("Email required:",Updates!D258)-(FIND("Clone permissions of another account: ",Updates!D258)+38)))))</f>
        <v>#VALUE!</v>
      </c>
      <c r="M258" t="e">
        <f t="shared" si="49"/>
        <v>#VALUE!</v>
      </c>
      <c r="N258" t="e">
        <f>TRIM(CLEAN(MID(Updates!D258,FIND("First Name: ",Updates!D258)+12,(FIND("Middle Name: ",Updates!D258)-(FIND("First Name: ",Updates!D258)+12)))))</f>
        <v>#VALUE!</v>
      </c>
      <c r="O258" t="e">
        <f>TRIM(CLEAN(MID(Updates!E258,FIND("Last Name: ",Updates!E258)+11,(FIND("Middle Initial:",Updates!E258)-(FIND("Last Name: ",Updates!E258)+11)))))</f>
        <v>#VALUE!</v>
      </c>
      <c r="P258" t="e">
        <f>TRIM(CLEAN(MID(Updates!D258,FIND("Middle Initial: ",Updates!D258)+16,(FIND("Department: ",Updates!D258)-(FIND("Middle Initial: ",Updates!D258)+16)))))</f>
        <v>#VALUE!</v>
      </c>
      <c r="Q258" t="e">
        <f t="shared" si="50"/>
        <v>#VALUE!</v>
      </c>
      <c r="R258" t="e">
        <f t="shared" si="51"/>
        <v>#VALUE!</v>
      </c>
      <c r="S258" t="e">
        <f t="shared" si="52"/>
        <v>#VALUE!</v>
      </c>
      <c r="T258" s="14" t="e">
        <f t="shared" si="53"/>
        <v>#VALUE!</v>
      </c>
      <c r="U258" t="e">
        <f t="shared" si="54"/>
        <v>#VALUE!</v>
      </c>
      <c r="V258" t="e">
        <f t="shared" si="55"/>
        <v>#VALUE!</v>
      </c>
      <c r="W258" s="8" t="e">
        <f>TRIM(CLEAN(MID(Updates!D258,FIND("Branch: ",Updates!D258)+8,(FIND("Division",Updates!D258)-(FIND("Branch: ",Updates!D258)+8)))))</f>
        <v>#VALUE!</v>
      </c>
      <c r="X258" s="8" t="e">
        <f>TRIM(CLEAN(MID(Updates!D258,FIND("Pooled Position: ",Updates!D258)+17,(FIND("Are the",Updates!D258)-(FIND("Pooled Position: ",Updates!D258)+17)))))</f>
        <v>#VALUE!</v>
      </c>
      <c r="Y258" t="e">
        <f>TRIM(CLEAN(MID(Updates!D258,FIND("Employee Name: ",Updates!D258)+15,(FIND("Job Title",Updates!D258)-(FIND("Employee Name: ",Updates!D258)+15)))))</f>
        <v>#VALUE!</v>
      </c>
      <c r="Z258" s="9" t="e">
        <f t="shared" si="56"/>
        <v>#VALUE!</v>
      </c>
      <c r="AA258" t="e">
        <f t="shared" si="57"/>
        <v>#VALUE!</v>
      </c>
      <c r="AB258" t="e">
        <f t="shared" si="58"/>
        <v>#VALUE!</v>
      </c>
      <c r="AC258" t="e">
        <f t="shared" si="59"/>
        <v>#VALUE!</v>
      </c>
      <c r="AD258" t="e">
        <f>TRIM(CLEAN(MID(Updates!D258,FIND("Account to clone: ",Updates!D258)+18,(FIND("Position",Updates!D258)-(FIND("Account to clone: ",Updates!D258)+18)))))</f>
        <v>#VALUE!</v>
      </c>
      <c r="AE258" t="str">
        <f t="shared" si="60"/>
        <v/>
      </c>
      <c r="AF258" t="str">
        <f t="shared" si="61"/>
        <v>No</v>
      </c>
      <c r="AG258" t="e">
        <f>TRIM(CLEAN(MID(Updates!D258,FIND("Home Share (H:\ drive) required: ",Updates!D258)+33,(FIND("Group Share (S:\ drive) required: ",Updates!D258)-(FIND("Home Share (H:\ drive) required: ",Updates!D258)+33)))))</f>
        <v>#VALUE!</v>
      </c>
      <c r="AH258" t="str">
        <f t="shared" si="62"/>
        <v>No</v>
      </c>
      <c r="AI258" t="e">
        <f>TRIM(CLEAN(MID(Updates!D258,FIND("S Drive Path: ",Updates!D258)+14,(FIND("Position",Updates!D258)-(FIND("S Drive Path: ",Updates!D258)+14)))))</f>
        <v>#VALUE!</v>
      </c>
      <c r="AJ258" t="e">
        <f>("USR\"&amp;Updates!N258)</f>
        <v>#VALUE!</v>
      </c>
      <c r="AK258" t="e">
        <f>Updates!N258&amp;"$"</f>
        <v>#VALUE!</v>
      </c>
      <c r="AL258" s="11">
        <f t="shared" ca="1" si="63"/>
        <v>7</v>
      </c>
      <c r="AM258" s="6" t="str">
        <f ca="1">LOOKUP(AL258,AN2:AN21,AO2:AO21)</f>
        <v>DC1MDB07</v>
      </c>
    </row>
    <row r="259" spans="1:39" ht="12" customHeight="1">
      <c r="A259" s="13" t="e">
        <f>LOOKUP(99^99,--("0"&amp;MID(Updates!N259,MIN(SEARCH({0,1,2,3,4,5,6,7,8,9},Updates!N259&amp;"0123456789")),ROW($A$1:$A$10000))))</f>
        <v>#N/A</v>
      </c>
      <c r="B259" s="6" t="e">
        <f>TRIM(CLEAN(MID(Updates!D259,FIND("Network User Id: ",Updates!D259)+17,(FIND("E-MAIL ACCOUNTS",Updates!D259)-(FIND("Network User Id:",Updates!D259)+17)))))</f>
        <v>#VALUE!</v>
      </c>
      <c r="C259" s="6" t="e">
        <f>TRIM(CLEAN(MID(Updates!D259,FIND("Logon ID: ",Updates!D259)+10,(FIND("Password:",Updates!D259)-(FIND("Logon ID:",Updates!D259)+10)))))</f>
        <v>#VALUE!</v>
      </c>
      <c r="D259" t="e">
        <f>TRIM(CLEAN(MID(Updates!D259,FIND("Primary Address: ",Updates!D259)+17,(FIND("Secondary Address:",Updates!D259)-(FIND("Primary Address: ",Updates!D259)+17)))))</f>
        <v>#VALUE!</v>
      </c>
      <c r="E259" t="e">
        <f>TRIM(CLEAN(MID(Updates!D259,FIND("Secondary Address: ",Updates!D259)+19,(FIND("** PLEASE DO NOT REPLY TO THIS E-MAIL. ",Updates!D259)-(FIND("Secondary Address: ",Updates!D259)+19)))))</f>
        <v>#VALUE!</v>
      </c>
      <c r="F259" t="b">
        <f>IF(COUNT(SEARCH({"transpo.ottawa.on.ca","biblioottawalibrary.ca"},E259)),"@ottawa.ca")</f>
        <v>0</v>
      </c>
      <c r="G259" s="9" t="e">
        <f t="shared" ref="G259:G322" si="64">TRIM(LEFT(SUBSTITUTE(E259,"@",REPT(" ",LEN(E259))),LEN(E259)))</f>
        <v>#VALUE!</v>
      </c>
      <c r="H259" t="e">
        <f>TRIM(CLEAN(MID(Updates!D259,FIND("E-mail Address: ",Updates!D259)+16,(FIND("The employee",Updates!D259)-(FIND("E-mail Address: ",Updates!D259)+16)))))</f>
        <v>#VALUE!</v>
      </c>
      <c r="I259" t="e">
        <f>TRIM(CLEAN(MID(Updates!D259,FIND("Account Password: ",Updates!D259)+18,(FIND("NETWORK ACCOUNTS",Updates!D259)-(FIND("Account Password:",Updates!D259)+18)))))</f>
        <v>#VALUE!</v>
      </c>
      <c r="J259" t="e">
        <f>TRIM(CLEAN(MID(Updates!D259,FIND("Password: ",Updates!D259)+10,(FIND("E-mail",Updates!D259)-(FIND("Password:",Updates!D259)+12)))))</f>
        <v>#VALUE!</v>
      </c>
      <c r="K259" t="e">
        <f>TRIM(CLEAN(MID(Updates!D259,FIND("Account to clone: ",Updates!D259)+18,(FIND("Position",Updates!D259)-(FIND("Account to clone: ",Updates!D259)+18)))))</f>
        <v>#VALUE!</v>
      </c>
      <c r="L259" t="e">
        <f>TRIM(CLEAN(MID(Updates!D259,FIND("Clone permissions of another account: ",Updates!D259)+38,(FIND("Email required:",Updates!D259)-(FIND("Clone permissions of another account: ",Updates!D259)+38)))))</f>
        <v>#VALUE!</v>
      </c>
      <c r="M259" t="e">
        <f t="shared" ref="M259:M322" si="65">IF(L259="No","",L259)</f>
        <v>#VALUE!</v>
      </c>
      <c r="N259" t="e">
        <f>TRIM(CLEAN(MID(Updates!D259,FIND("First Name: ",Updates!D259)+12,(FIND("Middle Name: ",Updates!D259)-(FIND("First Name: ",Updates!D259)+12)))))</f>
        <v>#VALUE!</v>
      </c>
      <c r="O259" t="e">
        <f>TRIM(CLEAN(MID(Updates!E259,FIND("Last Name: ",Updates!E259)+11,(FIND("Middle Initial:",Updates!E259)-(FIND("Last Name: ",Updates!E259)+11)))))</f>
        <v>#VALUE!</v>
      </c>
      <c r="P259" t="e">
        <f>TRIM(CLEAN(MID(Updates!D259,FIND("Middle Initial: ",Updates!D259)+16,(FIND("Department: ",Updates!D259)-(FIND("Middle Initial: ",Updates!D259)+16)))))</f>
        <v>#VALUE!</v>
      </c>
      <c r="Q259" t="e">
        <f t="shared" ref="Q259:Q322" si="66">TRIM(LEFT(SUBSTITUTE(Z259," ",REPT(" ",255)),255))</f>
        <v>#VALUE!</v>
      </c>
      <c r="R259" t="e">
        <f t="shared" ref="R259:R322" si="67">SUBSTITUTE(S259, " ", "-", 1)</f>
        <v>#VALUE!</v>
      </c>
      <c r="S259" t="e">
        <f t="shared" ref="S259:S322" si="68">RIGHT(Y259,LEN(Y259)-FIND(" ",Y259))</f>
        <v>#VALUE!</v>
      </c>
      <c r="T259" s="14" t="e">
        <f t="shared" ref="T259:T322" si="69">SUBSTITUTE(R259,".","")</f>
        <v>#VALUE!</v>
      </c>
      <c r="U259" t="e">
        <f t="shared" ref="U259:U322" si="70">IF(LEFT(S259,1)="(",RIGHT(S259,LEN(S259)-FIND(" ",S259)),"")</f>
        <v>#VALUE!</v>
      </c>
      <c r="V259" t="e">
        <f t="shared" ref="V259:V322" si="71">IF(U259="",T259,U259)</f>
        <v>#VALUE!</v>
      </c>
      <c r="W259" s="8" t="e">
        <f>TRIM(CLEAN(MID(Updates!D259,FIND("Branch: ",Updates!D259)+8,(FIND("Division",Updates!D259)-(FIND("Branch: ",Updates!D259)+8)))))</f>
        <v>#VALUE!</v>
      </c>
      <c r="X259" s="8" t="e">
        <f>TRIM(CLEAN(MID(Updates!D259,FIND("Pooled Position: ",Updates!D259)+17,(FIND("Are the",Updates!D259)-(FIND("Pooled Position: ",Updates!D259)+17)))))</f>
        <v>#VALUE!</v>
      </c>
      <c r="Y259" t="e">
        <f>TRIM(CLEAN(MID(Updates!D259,FIND("Employee Name: ",Updates!D259)+15,(FIND("Job Title",Updates!D259)-(FIND("Employee Name: ",Updates!D259)+15)))))</f>
        <v>#VALUE!</v>
      </c>
      <c r="Z259" s="9" t="e">
        <f t="shared" ref="Z259:Z322" si="72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Y259,"á","a"),"â","a"),"à","a"),"é","e"),"è","e"),"ê","e"),"ë","e"),"î","i"),"ï","i"),"ó","o"),"ô","o"),"ù","u"),"û","u"),"À","A"),"Á","A"),"Â","A"),"É","E"),"È","E"),"É","E"),"Ë","E"),"Î","I"),"Ï","I"),"Ó","O"),"Ô","O"),"Ù","U"),"É","E"),"Ë","E")</f>
        <v>#VALUE!</v>
      </c>
      <c r="AA259" t="e">
        <f t="shared" ref="AA259:AA322" si="73">TRIM(CLEAN(IF(ISTEXT(C259)=FALSE,B259,IF(ISTEXT(C259)=TRUE,C259))))</f>
        <v>#VALUE!</v>
      </c>
      <c r="AB259" t="e">
        <f t="shared" ref="AB259:AB322" si="74">TRIM(CLEAN(IF(ISTEXT(H259)=FALSE,E259,IF(ISTEXT(H259)=TRUE,H259))))</f>
        <v>#VALUE!</v>
      </c>
      <c r="AC259" t="e">
        <f t="shared" ref="AC259:AC322" si="75">TRIM(CLEAN(IF(ISTEXT(J259)=FALSE,I259,IF(ISTEXT(J259)=TRUE,J259))))</f>
        <v>#VALUE!</v>
      </c>
      <c r="AD259" t="e">
        <f>TRIM(CLEAN(MID(Updates!D259,FIND("Account to clone: ",Updates!D259)+18,(FIND("Position",Updates!D259)-(FIND("Account to clone: ",Updates!D259)+18)))))</f>
        <v>#VALUE!</v>
      </c>
      <c r="AE259" t="str">
        <f t="shared" ref="AE259:AE322" si="76">TRIM(CLEAN(IF(ISERROR(AD259),"",AD259)))</f>
        <v/>
      </c>
      <c r="AF259" t="str">
        <f t="shared" ref="AF259:AF322" si="77">IF(AE259="","No","Yes")</f>
        <v>No</v>
      </c>
      <c r="AG259" t="e">
        <f>TRIM(CLEAN(MID(Updates!D259,FIND("Home Share (H:\ drive) required: ",Updates!D259)+33,(FIND("Group Share (S:\ drive) required: ",Updates!D259)-(FIND("Home Share (H:\ drive) required: ",Updates!D259)+33)))))</f>
        <v>#VALUE!</v>
      </c>
      <c r="AH259" t="str">
        <f t="shared" ref="AH259:AH322" si="78">IF(ISERROR(AG259),"No",AG259)</f>
        <v>No</v>
      </c>
      <c r="AI259" t="e">
        <f>TRIM(CLEAN(MID(Updates!D259,FIND("S Drive Path: ",Updates!D259)+14,(FIND("Position",Updates!D259)-(FIND("S Drive Path: ",Updates!D259)+14)))))</f>
        <v>#VALUE!</v>
      </c>
      <c r="AJ259" t="e">
        <f>("USR\"&amp;Updates!N259)</f>
        <v>#VALUE!</v>
      </c>
      <c r="AK259" t="e">
        <f>Updates!N259&amp;"$"</f>
        <v>#VALUE!</v>
      </c>
      <c r="AL259" s="11">
        <f t="shared" ref="AL259:AL322" ca="1" si="79">RANDBETWEEN(1,20)</f>
        <v>3</v>
      </c>
      <c r="AM259" s="6" t="str">
        <f ca="1">LOOKUP(AL259,AN2:AN21,AO2:AO21)</f>
        <v>DC1MDB03</v>
      </c>
    </row>
    <row r="260" spans="1:39" ht="12" customHeight="1">
      <c r="A260" s="13" t="e">
        <f>LOOKUP(99^99,--("0"&amp;MID(Updates!N260,MIN(SEARCH({0,1,2,3,4,5,6,7,8,9},Updates!N260&amp;"0123456789")),ROW($A$1:$A$10000))))</f>
        <v>#N/A</v>
      </c>
      <c r="B260" s="6" t="e">
        <f>TRIM(CLEAN(MID(Updates!D260,FIND("Network User Id: ",Updates!D260)+17,(FIND("E-MAIL ACCOUNTS",Updates!D260)-(FIND("Network User Id:",Updates!D260)+17)))))</f>
        <v>#VALUE!</v>
      </c>
      <c r="C260" s="6" t="e">
        <f>TRIM(CLEAN(MID(Updates!D260,FIND("Logon ID: ",Updates!D260)+10,(FIND("Password:",Updates!D260)-(FIND("Logon ID:",Updates!D260)+10)))))</f>
        <v>#VALUE!</v>
      </c>
      <c r="D260" t="e">
        <f>TRIM(CLEAN(MID(Updates!D260,FIND("Primary Address: ",Updates!D260)+17,(FIND("Secondary Address:",Updates!D260)-(FIND("Primary Address: ",Updates!D260)+17)))))</f>
        <v>#VALUE!</v>
      </c>
      <c r="E260" t="e">
        <f>TRIM(CLEAN(MID(Updates!D260,FIND("Secondary Address: ",Updates!D260)+19,(FIND("** PLEASE DO NOT REPLY TO THIS E-MAIL. ",Updates!D260)-(FIND("Secondary Address: ",Updates!D260)+19)))))</f>
        <v>#VALUE!</v>
      </c>
      <c r="F260" t="b">
        <f>IF(COUNT(SEARCH({"transpo.ottawa.on.ca","biblioottawalibrary.ca"},E260)),"@ottawa.ca")</f>
        <v>0</v>
      </c>
      <c r="G260" s="9" t="e">
        <f t="shared" si="64"/>
        <v>#VALUE!</v>
      </c>
      <c r="H260" t="e">
        <f>TRIM(CLEAN(MID(Updates!D260,FIND("E-mail Address: ",Updates!D260)+16,(FIND("The employee",Updates!D260)-(FIND("E-mail Address: ",Updates!D260)+16)))))</f>
        <v>#VALUE!</v>
      </c>
      <c r="I260" t="e">
        <f>TRIM(CLEAN(MID(Updates!D260,FIND("Account Password: ",Updates!D260)+18,(FIND("NETWORK ACCOUNTS",Updates!D260)-(FIND("Account Password:",Updates!D260)+18)))))</f>
        <v>#VALUE!</v>
      </c>
      <c r="J260" t="e">
        <f>TRIM(CLEAN(MID(Updates!D260,FIND("Password: ",Updates!D260)+10,(FIND("E-mail",Updates!D260)-(FIND("Password:",Updates!D260)+12)))))</f>
        <v>#VALUE!</v>
      </c>
      <c r="K260" t="e">
        <f>TRIM(CLEAN(MID(Updates!D260,FIND("Account to clone: ",Updates!D260)+18,(FIND("Position",Updates!D260)-(FIND("Account to clone: ",Updates!D260)+18)))))</f>
        <v>#VALUE!</v>
      </c>
      <c r="L260" t="e">
        <f>TRIM(CLEAN(MID(Updates!D260,FIND("Clone permissions of another account: ",Updates!D260)+38,(FIND("Email required:",Updates!D260)-(FIND("Clone permissions of another account: ",Updates!D260)+38)))))</f>
        <v>#VALUE!</v>
      </c>
      <c r="M260" t="e">
        <f t="shared" si="65"/>
        <v>#VALUE!</v>
      </c>
      <c r="N260" t="e">
        <f>TRIM(CLEAN(MID(Updates!D260,FIND("First Name: ",Updates!D260)+12,(FIND("Middle Name: ",Updates!D260)-(FIND("First Name: ",Updates!D260)+12)))))</f>
        <v>#VALUE!</v>
      </c>
      <c r="O260" t="e">
        <f>TRIM(CLEAN(MID(Updates!E260,FIND("Last Name: ",Updates!E260)+11,(FIND("Middle Initial:",Updates!E260)-(FIND("Last Name: ",Updates!E260)+11)))))</f>
        <v>#VALUE!</v>
      </c>
      <c r="P260" t="e">
        <f>TRIM(CLEAN(MID(Updates!D260,FIND("Middle Initial: ",Updates!D260)+16,(FIND("Department: ",Updates!D260)-(FIND("Middle Initial: ",Updates!D260)+16)))))</f>
        <v>#VALUE!</v>
      </c>
      <c r="Q260" t="e">
        <f t="shared" si="66"/>
        <v>#VALUE!</v>
      </c>
      <c r="R260" t="e">
        <f t="shared" si="67"/>
        <v>#VALUE!</v>
      </c>
      <c r="S260" t="e">
        <f t="shared" si="68"/>
        <v>#VALUE!</v>
      </c>
      <c r="T260" s="14" t="e">
        <f t="shared" si="69"/>
        <v>#VALUE!</v>
      </c>
      <c r="U260" t="e">
        <f t="shared" si="70"/>
        <v>#VALUE!</v>
      </c>
      <c r="V260" t="e">
        <f t="shared" si="71"/>
        <v>#VALUE!</v>
      </c>
      <c r="W260" s="8" t="e">
        <f>TRIM(CLEAN(MID(Updates!D260,FIND("Branch: ",Updates!D260)+8,(FIND("Division",Updates!D260)-(FIND("Branch: ",Updates!D260)+8)))))</f>
        <v>#VALUE!</v>
      </c>
      <c r="X260" s="8" t="e">
        <f>TRIM(CLEAN(MID(Updates!D260,FIND("Pooled Position: ",Updates!D260)+17,(FIND("Are the",Updates!D260)-(FIND("Pooled Position: ",Updates!D260)+17)))))</f>
        <v>#VALUE!</v>
      </c>
      <c r="Y260" t="e">
        <f>TRIM(CLEAN(MID(Updates!D260,FIND("Employee Name: ",Updates!D260)+15,(FIND("Job Title",Updates!D260)-(FIND("Employee Name: ",Updates!D260)+15)))))</f>
        <v>#VALUE!</v>
      </c>
      <c r="Z260" s="9" t="e">
        <f t="shared" si="72"/>
        <v>#VALUE!</v>
      </c>
      <c r="AA260" t="e">
        <f t="shared" si="73"/>
        <v>#VALUE!</v>
      </c>
      <c r="AB260" t="e">
        <f t="shared" si="74"/>
        <v>#VALUE!</v>
      </c>
      <c r="AC260" t="e">
        <f t="shared" si="75"/>
        <v>#VALUE!</v>
      </c>
      <c r="AD260" t="e">
        <f>TRIM(CLEAN(MID(Updates!D260,FIND("Account to clone: ",Updates!D260)+18,(FIND("Position",Updates!D260)-(FIND("Account to clone: ",Updates!D260)+18)))))</f>
        <v>#VALUE!</v>
      </c>
      <c r="AE260" t="str">
        <f t="shared" si="76"/>
        <v/>
      </c>
      <c r="AF260" t="str">
        <f t="shared" si="77"/>
        <v>No</v>
      </c>
      <c r="AG260" t="e">
        <f>TRIM(CLEAN(MID(Updates!D260,FIND("Home Share (H:\ drive) required: ",Updates!D260)+33,(FIND("Group Share (S:\ drive) required: ",Updates!D260)-(FIND("Home Share (H:\ drive) required: ",Updates!D260)+33)))))</f>
        <v>#VALUE!</v>
      </c>
      <c r="AH260" t="str">
        <f t="shared" si="78"/>
        <v>No</v>
      </c>
      <c r="AI260" t="e">
        <f>TRIM(CLEAN(MID(Updates!D260,FIND("S Drive Path: ",Updates!D260)+14,(FIND("Position",Updates!D260)-(FIND("S Drive Path: ",Updates!D260)+14)))))</f>
        <v>#VALUE!</v>
      </c>
      <c r="AJ260" t="e">
        <f>("USR\"&amp;Updates!N260)</f>
        <v>#VALUE!</v>
      </c>
      <c r="AK260" t="e">
        <f>Updates!N260&amp;"$"</f>
        <v>#VALUE!</v>
      </c>
      <c r="AL260" s="11">
        <f t="shared" ca="1" si="79"/>
        <v>10</v>
      </c>
      <c r="AM260" s="6" t="str">
        <f ca="1">LOOKUP(AL260,AN2:AN21,AO2:AO21)</f>
        <v>DC1MDB10</v>
      </c>
    </row>
    <row r="261" spans="1:39" ht="12" customHeight="1">
      <c r="A261" s="13" t="e">
        <f>LOOKUP(99^99,--("0"&amp;MID(Updates!N261,MIN(SEARCH({0,1,2,3,4,5,6,7,8,9},Updates!N261&amp;"0123456789")),ROW($A$1:$A$10000))))</f>
        <v>#N/A</v>
      </c>
      <c r="B261" s="6" t="e">
        <f>TRIM(CLEAN(MID(Updates!D261,FIND("Network User Id: ",Updates!D261)+17,(FIND("E-MAIL ACCOUNTS",Updates!D261)-(FIND("Network User Id:",Updates!D261)+17)))))</f>
        <v>#VALUE!</v>
      </c>
      <c r="C261" s="6" t="e">
        <f>TRIM(CLEAN(MID(Updates!D261,FIND("Logon ID: ",Updates!D261)+10,(FIND("Password:",Updates!D261)-(FIND("Logon ID:",Updates!D261)+10)))))</f>
        <v>#VALUE!</v>
      </c>
      <c r="D261" t="e">
        <f>TRIM(CLEAN(MID(Updates!D261,FIND("Primary Address: ",Updates!D261)+17,(FIND("Secondary Address:",Updates!D261)-(FIND("Primary Address: ",Updates!D261)+17)))))</f>
        <v>#VALUE!</v>
      </c>
      <c r="E261" t="e">
        <f>TRIM(CLEAN(MID(Updates!D261,FIND("Secondary Address: ",Updates!D261)+19,(FIND("** PLEASE DO NOT REPLY TO THIS E-MAIL. ",Updates!D261)-(FIND("Secondary Address: ",Updates!D261)+19)))))</f>
        <v>#VALUE!</v>
      </c>
      <c r="F261" t="b">
        <f>IF(COUNT(SEARCH({"transpo.ottawa.on.ca","biblioottawalibrary.ca"},E261)),"@ottawa.ca")</f>
        <v>0</v>
      </c>
      <c r="G261" s="9" t="e">
        <f t="shared" si="64"/>
        <v>#VALUE!</v>
      </c>
      <c r="H261" t="e">
        <f>TRIM(CLEAN(MID(Updates!D261,FIND("E-mail Address: ",Updates!D261)+16,(FIND("The employee",Updates!D261)-(FIND("E-mail Address: ",Updates!D261)+16)))))</f>
        <v>#VALUE!</v>
      </c>
      <c r="I261" t="e">
        <f>TRIM(CLEAN(MID(Updates!D261,FIND("Account Password: ",Updates!D261)+18,(FIND("NETWORK ACCOUNTS",Updates!D261)-(FIND("Account Password:",Updates!D261)+18)))))</f>
        <v>#VALUE!</v>
      </c>
      <c r="J261" t="e">
        <f>TRIM(CLEAN(MID(Updates!D261,FIND("Password: ",Updates!D261)+10,(FIND("E-mail",Updates!D261)-(FIND("Password:",Updates!D261)+12)))))</f>
        <v>#VALUE!</v>
      </c>
      <c r="K261" t="e">
        <f>TRIM(CLEAN(MID(Updates!D261,FIND("Account to clone: ",Updates!D261)+18,(FIND("Position",Updates!D261)-(FIND("Account to clone: ",Updates!D261)+18)))))</f>
        <v>#VALUE!</v>
      </c>
      <c r="L261" t="e">
        <f>TRIM(CLEAN(MID(Updates!D261,FIND("Clone permissions of another account: ",Updates!D261)+38,(FIND("Email required:",Updates!D261)-(FIND("Clone permissions of another account: ",Updates!D261)+38)))))</f>
        <v>#VALUE!</v>
      </c>
      <c r="M261" t="e">
        <f t="shared" si="65"/>
        <v>#VALUE!</v>
      </c>
      <c r="N261" t="e">
        <f>TRIM(CLEAN(MID(Updates!D261,FIND("First Name: ",Updates!D261)+12,(FIND("Middle Name: ",Updates!D261)-(FIND("First Name: ",Updates!D261)+12)))))</f>
        <v>#VALUE!</v>
      </c>
      <c r="O261" t="e">
        <f>TRIM(CLEAN(MID(Updates!E261,FIND("Last Name: ",Updates!E261)+11,(FIND("Middle Initial:",Updates!E261)-(FIND("Last Name: ",Updates!E261)+11)))))</f>
        <v>#VALUE!</v>
      </c>
      <c r="P261" t="e">
        <f>TRIM(CLEAN(MID(Updates!D261,FIND("Middle Initial: ",Updates!D261)+16,(FIND("Department: ",Updates!D261)-(FIND("Middle Initial: ",Updates!D261)+16)))))</f>
        <v>#VALUE!</v>
      </c>
      <c r="Q261" t="e">
        <f t="shared" si="66"/>
        <v>#VALUE!</v>
      </c>
      <c r="R261" t="e">
        <f t="shared" si="67"/>
        <v>#VALUE!</v>
      </c>
      <c r="S261" t="e">
        <f t="shared" si="68"/>
        <v>#VALUE!</v>
      </c>
      <c r="T261" s="14" t="e">
        <f t="shared" si="69"/>
        <v>#VALUE!</v>
      </c>
      <c r="U261" t="e">
        <f t="shared" si="70"/>
        <v>#VALUE!</v>
      </c>
      <c r="V261" t="e">
        <f t="shared" si="71"/>
        <v>#VALUE!</v>
      </c>
      <c r="W261" s="8" t="e">
        <f>TRIM(CLEAN(MID(Updates!D261,FIND("Branch: ",Updates!D261)+8,(FIND("Division",Updates!D261)-(FIND("Branch: ",Updates!D261)+8)))))</f>
        <v>#VALUE!</v>
      </c>
      <c r="X261" s="8" t="e">
        <f>TRIM(CLEAN(MID(Updates!D261,FIND("Pooled Position: ",Updates!D261)+17,(FIND("Are the",Updates!D261)-(FIND("Pooled Position: ",Updates!D261)+17)))))</f>
        <v>#VALUE!</v>
      </c>
      <c r="Y261" t="e">
        <f>TRIM(CLEAN(MID(Updates!D261,FIND("Employee Name: ",Updates!D261)+15,(FIND("Job Title",Updates!D261)-(FIND("Employee Name: ",Updates!D261)+15)))))</f>
        <v>#VALUE!</v>
      </c>
      <c r="Z261" s="9" t="e">
        <f t="shared" si="72"/>
        <v>#VALUE!</v>
      </c>
      <c r="AA261" t="e">
        <f t="shared" si="73"/>
        <v>#VALUE!</v>
      </c>
      <c r="AB261" t="e">
        <f t="shared" si="74"/>
        <v>#VALUE!</v>
      </c>
      <c r="AC261" t="e">
        <f t="shared" si="75"/>
        <v>#VALUE!</v>
      </c>
      <c r="AD261" t="e">
        <f>TRIM(CLEAN(MID(Updates!D261,FIND("Account to clone: ",Updates!D261)+18,(FIND("Position",Updates!D261)-(FIND("Account to clone: ",Updates!D261)+18)))))</f>
        <v>#VALUE!</v>
      </c>
      <c r="AE261" t="str">
        <f t="shared" si="76"/>
        <v/>
      </c>
      <c r="AF261" t="str">
        <f t="shared" si="77"/>
        <v>No</v>
      </c>
      <c r="AG261" t="e">
        <f>TRIM(CLEAN(MID(Updates!D261,FIND("Home Share (H:\ drive) required: ",Updates!D261)+33,(FIND("Group Share (S:\ drive) required: ",Updates!D261)-(FIND("Home Share (H:\ drive) required: ",Updates!D261)+33)))))</f>
        <v>#VALUE!</v>
      </c>
      <c r="AH261" t="str">
        <f t="shared" si="78"/>
        <v>No</v>
      </c>
      <c r="AI261" t="e">
        <f>TRIM(CLEAN(MID(Updates!D261,FIND("S Drive Path: ",Updates!D261)+14,(FIND("Position",Updates!D261)-(FIND("S Drive Path: ",Updates!D261)+14)))))</f>
        <v>#VALUE!</v>
      </c>
      <c r="AJ261" t="e">
        <f>("USR\"&amp;Updates!N261)</f>
        <v>#VALUE!</v>
      </c>
      <c r="AK261" t="e">
        <f>Updates!N261&amp;"$"</f>
        <v>#VALUE!</v>
      </c>
      <c r="AL261" s="11">
        <f t="shared" ca="1" si="79"/>
        <v>6</v>
      </c>
      <c r="AM261" s="6" t="str">
        <f ca="1">LOOKUP(AL261,AN2:AN21,AO2:AO21)</f>
        <v>DC1MDB06</v>
      </c>
    </row>
    <row r="262" spans="1:39" ht="12" customHeight="1">
      <c r="A262" s="13" t="e">
        <f>LOOKUP(99^99,--("0"&amp;MID(Updates!N262,MIN(SEARCH({0,1,2,3,4,5,6,7,8,9},Updates!N262&amp;"0123456789")),ROW($A$1:$A$10000))))</f>
        <v>#N/A</v>
      </c>
      <c r="B262" s="6" t="e">
        <f>TRIM(CLEAN(MID(Updates!D262,FIND("Network User Id: ",Updates!D262)+17,(FIND("E-MAIL ACCOUNTS",Updates!D262)-(FIND("Network User Id:",Updates!D262)+17)))))</f>
        <v>#VALUE!</v>
      </c>
      <c r="C262" s="6" t="e">
        <f>TRIM(CLEAN(MID(Updates!D262,FIND("Logon ID: ",Updates!D262)+10,(FIND("Password:",Updates!D262)-(FIND("Logon ID:",Updates!D262)+10)))))</f>
        <v>#VALUE!</v>
      </c>
      <c r="D262" t="e">
        <f>TRIM(CLEAN(MID(Updates!D262,FIND("Primary Address: ",Updates!D262)+17,(FIND("Secondary Address:",Updates!D262)-(FIND("Primary Address: ",Updates!D262)+17)))))</f>
        <v>#VALUE!</v>
      </c>
      <c r="E262" t="e">
        <f>TRIM(CLEAN(MID(Updates!D262,FIND("Secondary Address: ",Updates!D262)+19,(FIND("** PLEASE DO NOT REPLY TO THIS E-MAIL. ",Updates!D262)-(FIND("Secondary Address: ",Updates!D262)+19)))))</f>
        <v>#VALUE!</v>
      </c>
      <c r="F262" t="b">
        <f>IF(COUNT(SEARCH({"transpo.ottawa.on.ca","biblioottawalibrary.ca"},E262)),"@ottawa.ca")</f>
        <v>0</v>
      </c>
      <c r="G262" s="9" t="e">
        <f t="shared" si="64"/>
        <v>#VALUE!</v>
      </c>
      <c r="H262" t="e">
        <f>TRIM(CLEAN(MID(Updates!D262,FIND("E-mail Address: ",Updates!D262)+16,(FIND("The employee",Updates!D262)-(FIND("E-mail Address: ",Updates!D262)+16)))))</f>
        <v>#VALUE!</v>
      </c>
      <c r="I262" t="e">
        <f>TRIM(CLEAN(MID(Updates!D262,FIND("Account Password: ",Updates!D262)+18,(FIND("NETWORK ACCOUNTS",Updates!D262)-(FIND("Account Password:",Updates!D262)+18)))))</f>
        <v>#VALUE!</v>
      </c>
      <c r="J262" t="e">
        <f>TRIM(CLEAN(MID(Updates!D262,FIND("Password: ",Updates!D262)+10,(FIND("E-mail",Updates!D262)-(FIND("Password:",Updates!D262)+12)))))</f>
        <v>#VALUE!</v>
      </c>
      <c r="K262" t="e">
        <f>TRIM(CLEAN(MID(Updates!D262,FIND("Account to clone: ",Updates!D262)+18,(FIND("Position",Updates!D262)-(FIND("Account to clone: ",Updates!D262)+18)))))</f>
        <v>#VALUE!</v>
      </c>
      <c r="L262" t="e">
        <f>TRIM(CLEAN(MID(Updates!D262,FIND("Clone permissions of another account: ",Updates!D262)+38,(FIND("Email required:",Updates!D262)-(FIND("Clone permissions of another account: ",Updates!D262)+38)))))</f>
        <v>#VALUE!</v>
      </c>
      <c r="M262" t="e">
        <f t="shared" si="65"/>
        <v>#VALUE!</v>
      </c>
      <c r="N262" t="e">
        <f>TRIM(CLEAN(MID(Updates!D262,FIND("First Name: ",Updates!D262)+12,(FIND("Middle Name: ",Updates!D262)-(FIND("First Name: ",Updates!D262)+12)))))</f>
        <v>#VALUE!</v>
      </c>
      <c r="O262" t="e">
        <f>TRIM(CLEAN(MID(Updates!E262,FIND("Last Name: ",Updates!E262)+11,(FIND("Middle Initial:",Updates!E262)-(FIND("Last Name: ",Updates!E262)+11)))))</f>
        <v>#VALUE!</v>
      </c>
      <c r="P262" t="e">
        <f>TRIM(CLEAN(MID(Updates!D262,FIND("Middle Initial: ",Updates!D262)+16,(FIND("Department: ",Updates!D262)-(FIND("Middle Initial: ",Updates!D262)+16)))))</f>
        <v>#VALUE!</v>
      </c>
      <c r="Q262" t="e">
        <f t="shared" si="66"/>
        <v>#VALUE!</v>
      </c>
      <c r="R262" t="e">
        <f t="shared" si="67"/>
        <v>#VALUE!</v>
      </c>
      <c r="S262" t="e">
        <f t="shared" si="68"/>
        <v>#VALUE!</v>
      </c>
      <c r="T262" s="14" t="e">
        <f t="shared" si="69"/>
        <v>#VALUE!</v>
      </c>
      <c r="U262" t="e">
        <f t="shared" si="70"/>
        <v>#VALUE!</v>
      </c>
      <c r="V262" t="e">
        <f t="shared" si="71"/>
        <v>#VALUE!</v>
      </c>
      <c r="W262" s="8" t="e">
        <f>TRIM(CLEAN(MID(Updates!D262,FIND("Branch: ",Updates!D262)+8,(FIND("Division",Updates!D262)-(FIND("Branch: ",Updates!D262)+8)))))</f>
        <v>#VALUE!</v>
      </c>
      <c r="X262" s="8" t="e">
        <f>TRIM(CLEAN(MID(Updates!D262,FIND("Pooled Position: ",Updates!D262)+17,(FIND("Are the",Updates!D262)-(FIND("Pooled Position: ",Updates!D262)+17)))))</f>
        <v>#VALUE!</v>
      </c>
      <c r="Y262" t="e">
        <f>TRIM(CLEAN(MID(Updates!D262,FIND("Employee Name: ",Updates!D262)+15,(FIND("Job Title",Updates!D262)-(FIND("Employee Name: ",Updates!D262)+15)))))</f>
        <v>#VALUE!</v>
      </c>
      <c r="Z262" s="9" t="e">
        <f t="shared" si="72"/>
        <v>#VALUE!</v>
      </c>
      <c r="AA262" t="e">
        <f t="shared" si="73"/>
        <v>#VALUE!</v>
      </c>
      <c r="AB262" t="e">
        <f t="shared" si="74"/>
        <v>#VALUE!</v>
      </c>
      <c r="AC262" t="e">
        <f t="shared" si="75"/>
        <v>#VALUE!</v>
      </c>
      <c r="AD262" t="e">
        <f>TRIM(CLEAN(MID(Updates!D262,FIND("Account to clone: ",Updates!D262)+18,(FIND("Position",Updates!D262)-(FIND("Account to clone: ",Updates!D262)+18)))))</f>
        <v>#VALUE!</v>
      </c>
      <c r="AE262" t="str">
        <f t="shared" si="76"/>
        <v/>
      </c>
      <c r="AF262" t="str">
        <f t="shared" si="77"/>
        <v>No</v>
      </c>
      <c r="AG262" t="e">
        <f>TRIM(CLEAN(MID(Updates!D262,FIND("Home Share (H:\ drive) required: ",Updates!D262)+33,(FIND("Group Share (S:\ drive) required: ",Updates!D262)-(FIND("Home Share (H:\ drive) required: ",Updates!D262)+33)))))</f>
        <v>#VALUE!</v>
      </c>
      <c r="AH262" t="str">
        <f t="shared" si="78"/>
        <v>No</v>
      </c>
      <c r="AI262" t="e">
        <f>TRIM(CLEAN(MID(Updates!D262,FIND("S Drive Path: ",Updates!D262)+14,(FIND("Position",Updates!D262)-(FIND("S Drive Path: ",Updates!D262)+14)))))</f>
        <v>#VALUE!</v>
      </c>
      <c r="AJ262" t="e">
        <f>("USR\"&amp;Updates!N262)</f>
        <v>#VALUE!</v>
      </c>
      <c r="AK262" t="e">
        <f>Updates!N262&amp;"$"</f>
        <v>#VALUE!</v>
      </c>
      <c r="AL262" s="11">
        <f t="shared" ca="1" si="79"/>
        <v>15</v>
      </c>
      <c r="AM262" s="6" t="str">
        <f ca="1">LOOKUP(AL262,AN2:AN21,AO2:AO21)</f>
        <v>DC4MDB05</v>
      </c>
    </row>
    <row r="263" spans="1:39" ht="12" customHeight="1">
      <c r="A263" s="13" t="e">
        <f>LOOKUP(99^99,--("0"&amp;MID(Updates!N263,MIN(SEARCH({0,1,2,3,4,5,6,7,8,9},Updates!N263&amp;"0123456789")),ROW($A$1:$A$10000))))</f>
        <v>#N/A</v>
      </c>
      <c r="B263" s="6" t="e">
        <f>TRIM(CLEAN(MID(Updates!D263,FIND("Network User Id: ",Updates!D263)+17,(FIND("E-MAIL ACCOUNTS",Updates!D263)-(FIND("Network User Id:",Updates!D263)+17)))))</f>
        <v>#VALUE!</v>
      </c>
      <c r="C263" s="6" t="e">
        <f>TRIM(CLEAN(MID(Updates!D263,FIND("Logon ID: ",Updates!D263)+10,(FIND("Password:",Updates!D263)-(FIND("Logon ID:",Updates!D263)+10)))))</f>
        <v>#VALUE!</v>
      </c>
      <c r="D263" t="e">
        <f>TRIM(CLEAN(MID(Updates!D263,FIND("Primary Address: ",Updates!D263)+17,(FIND("Secondary Address:",Updates!D263)-(FIND("Primary Address: ",Updates!D263)+17)))))</f>
        <v>#VALUE!</v>
      </c>
      <c r="E263" t="e">
        <f>TRIM(CLEAN(MID(Updates!D263,FIND("Secondary Address: ",Updates!D263)+19,(FIND("** PLEASE DO NOT REPLY TO THIS E-MAIL. ",Updates!D263)-(FIND("Secondary Address: ",Updates!D263)+19)))))</f>
        <v>#VALUE!</v>
      </c>
      <c r="F263" t="b">
        <f>IF(COUNT(SEARCH({"transpo.ottawa.on.ca","biblioottawalibrary.ca"},E263)),"@ottawa.ca")</f>
        <v>0</v>
      </c>
      <c r="G263" s="9" t="e">
        <f t="shared" si="64"/>
        <v>#VALUE!</v>
      </c>
      <c r="H263" t="e">
        <f>TRIM(CLEAN(MID(Updates!D263,FIND("E-mail Address: ",Updates!D263)+16,(FIND("The employee",Updates!D263)-(FIND("E-mail Address: ",Updates!D263)+16)))))</f>
        <v>#VALUE!</v>
      </c>
      <c r="I263" t="e">
        <f>TRIM(CLEAN(MID(Updates!D263,FIND("Account Password: ",Updates!D263)+18,(FIND("NETWORK ACCOUNTS",Updates!D263)-(FIND("Account Password:",Updates!D263)+18)))))</f>
        <v>#VALUE!</v>
      </c>
      <c r="J263" t="e">
        <f>TRIM(CLEAN(MID(Updates!D263,FIND("Password: ",Updates!D263)+10,(FIND("E-mail",Updates!D263)-(FIND("Password:",Updates!D263)+12)))))</f>
        <v>#VALUE!</v>
      </c>
      <c r="K263" t="e">
        <f>TRIM(CLEAN(MID(Updates!D263,FIND("Account to clone: ",Updates!D263)+18,(FIND("Position",Updates!D263)-(FIND("Account to clone: ",Updates!D263)+18)))))</f>
        <v>#VALUE!</v>
      </c>
      <c r="L263" t="e">
        <f>TRIM(CLEAN(MID(Updates!D263,FIND("Clone permissions of another account: ",Updates!D263)+38,(FIND("Email required:",Updates!D263)-(FIND("Clone permissions of another account: ",Updates!D263)+38)))))</f>
        <v>#VALUE!</v>
      </c>
      <c r="M263" t="e">
        <f t="shared" si="65"/>
        <v>#VALUE!</v>
      </c>
      <c r="N263" t="e">
        <f>TRIM(CLEAN(MID(Updates!D263,FIND("First Name: ",Updates!D263)+12,(FIND("Middle Name: ",Updates!D263)-(FIND("First Name: ",Updates!D263)+12)))))</f>
        <v>#VALUE!</v>
      </c>
      <c r="O263" t="e">
        <f>TRIM(CLEAN(MID(Updates!E263,FIND("Last Name: ",Updates!E263)+11,(FIND("Middle Initial:",Updates!E263)-(FIND("Last Name: ",Updates!E263)+11)))))</f>
        <v>#VALUE!</v>
      </c>
      <c r="P263" t="e">
        <f>TRIM(CLEAN(MID(Updates!D263,FIND("Middle Initial: ",Updates!D263)+16,(FIND("Department: ",Updates!D263)-(FIND("Middle Initial: ",Updates!D263)+16)))))</f>
        <v>#VALUE!</v>
      </c>
      <c r="Q263" t="e">
        <f t="shared" si="66"/>
        <v>#VALUE!</v>
      </c>
      <c r="R263" t="e">
        <f t="shared" si="67"/>
        <v>#VALUE!</v>
      </c>
      <c r="S263" t="e">
        <f t="shared" si="68"/>
        <v>#VALUE!</v>
      </c>
      <c r="T263" s="14" t="e">
        <f t="shared" si="69"/>
        <v>#VALUE!</v>
      </c>
      <c r="U263" t="e">
        <f t="shared" si="70"/>
        <v>#VALUE!</v>
      </c>
      <c r="V263" t="e">
        <f t="shared" si="71"/>
        <v>#VALUE!</v>
      </c>
      <c r="W263" s="8" t="e">
        <f>TRIM(CLEAN(MID(Updates!D263,FIND("Branch: ",Updates!D263)+8,(FIND("Division",Updates!D263)-(FIND("Branch: ",Updates!D263)+8)))))</f>
        <v>#VALUE!</v>
      </c>
      <c r="X263" s="8" t="e">
        <f>TRIM(CLEAN(MID(Updates!D263,FIND("Pooled Position: ",Updates!D263)+17,(FIND("Are the",Updates!D263)-(FIND("Pooled Position: ",Updates!D263)+17)))))</f>
        <v>#VALUE!</v>
      </c>
      <c r="Y263" t="e">
        <f>TRIM(CLEAN(MID(Updates!D263,FIND("Employee Name: ",Updates!D263)+15,(FIND("Job Title",Updates!D263)-(FIND("Employee Name: ",Updates!D263)+15)))))</f>
        <v>#VALUE!</v>
      </c>
      <c r="Z263" s="9" t="e">
        <f t="shared" si="72"/>
        <v>#VALUE!</v>
      </c>
      <c r="AA263" t="e">
        <f t="shared" si="73"/>
        <v>#VALUE!</v>
      </c>
      <c r="AB263" t="e">
        <f t="shared" si="74"/>
        <v>#VALUE!</v>
      </c>
      <c r="AC263" t="e">
        <f t="shared" si="75"/>
        <v>#VALUE!</v>
      </c>
      <c r="AD263" t="e">
        <f>TRIM(CLEAN(MID(Updates!D263,FIND("Account to clone: ",Updates!D263)+18,(FIND("Position",Updates!D263)-(FIND("Account to clone: ",Updates!D263)+18)))))</f>
        <v>#VALUE!</v>
      </c>
      <c r="AE263" t="str">
        <f t="shared" si="76"/>
        <v/>
      </c>
      <c r="AF263" t="str">
        <f t="shared" si="77"/>
        <v>No</v>
      </c>
      <c r="AG263" t="e">
        <f>TRIM(CLEAN(MID(Updates!D263,FIND("Home Share (H:\ drive) required: ",Updates!D263)+33,(FIND("Group Share (S:\ drive) required: ",Updates!D263)-(FIND("Home Share (H:\ drive) required: ",Updates!D263)+33)))))</f>
        <v>#VALUE!</v>
      </c>
      <c r="AH263" t="str">
        <f t="shared" si="78"/>
        <v>No</v>
      </c>
      <c r="AI263" t="e">
        <f>TRIM(CLEAN(MID(Updates!D263,FIND("S Drive Path: ",Updates!D263)+14,(FIND("Position",Updates!D263)-(FIND("S Drive Path: ",Updates!D263)+14)))))</f>
        <v>#VALUE!</v>
      </c>
      <c r="AJ263" t="e">
        <f>("USR\"&amp;Updates!N263)</f>
        <v>#VALUE!</v>
      </c>
      <c r="AK263" t="e">
        <f>Updates!N263&amp;"$"</f>
        <v>#VALUE!</v>
      </c>
      <c r="AL263" s="11">
        <f t="shared" ca="1" si="79"/>
        <v>11</v>
      </c>
      <c r="AM263" s="6" t="str">
        <f ca="1">LOOKUP(AL263,AN2:AN21,AO2:AO21)</f>
        <v>DC4MDB01</v>
      </c>
    </row>
    <row r="264" spans="1:39" ht="12" customHeight="1">
      <c r="A264" s="13" t="e">
        <f>LOOKUP(99^99,--("0"&amp;MID(Updates!N264,MIN(SEARCH({0,1,2,3,4,5,6,7,8,9},Updates!N264&amp;"0123456789")),ROW($A$1:$A$10000))))</f>
        <v>#N/A</v>
      </c>
      <c r="B264" s="6" t="e">
        <f>TRIM(CLEAN(MID(Updates!D264,FIND("Network User Id: ",Updates!D264)+17,(FIND("E-MAIL ACCOUNTS",Updates!D264)-(FIND("Network User Id:",Updates!D264)+17)))))</f>
        <v>#VALUE!</v>
      </c>
      <c r="C264" s="6" t="e">
        <f>TRIM(CLEAN(MID(Updates!D264,FIND("Logon ID: ",Updates!D264)+10,(FIND("Password:",Updates!D264)-(FIND("Logon ID:",Updates!D264)+10)))))</f>
        <v>#VALUE!</v>
      </c>
      <c r="D264" t="e">
        <f>TRIM(CLEAN(MID(Updates!D264,FIND("Primary Address: ",Updates!D264)+17,(FIND("Secondary Address:",Updates!D264)-(FIND("Primary Address: ",Updates!D264)+17)))))</f>
        <v>#VALUE!</v>
      </c>
      <c r="E264" t="e">
        <f>TRIM(CLEAN(MID(Updates!D264,FIND("Secondary Address: ",Updates!D264)+19,(FIND("** PLEASE DO NOT REPLY TO THIS E-MAIL. ",Updates!D264)-(FIND("Secondary Address: ",Updates!D264)+19)))))</f>
        <v>#VALUE!</v>
      </c>
      <c r="F264" t="b">
        <f>IF(COUNT(SEARCH({"transpo.ottawa.on.ca","biblioottawalibrary.ca"},E264)),"@ottawa.ca")</f>
        <v>0</v>
      </c>
      <c r="G264" s="9" t="e">
        <f t="shared" si="64"/>
        <v>#VALUE!</v>
      </c>
      <c r="H264" t="e">
        <f>TRIM(CLEAN(MID(Updates!D264,FIND("E-mail Address: ",Updates!D264)+16,(FIND("The employee",Updates!D264)-(FIND("E-mail Address: ",Updates!D264)+16)))))</f>
        <v>#VALUE!</v>
      </c>
      <c r="I264" t="e">
        <f>TRIM(CLEAN(MID(Updates!D264,FIND("Account Password: ",Updates!D264)+18,(FIND("NETWORK ACCOUNTS",Updates!D264)-(FIND("Account Password:",Updates!D264)+18)))))</f>
        <v>#VALUE!</v>
      </c>
      <c r="J264" t="e">
        <f>TRIM(CLEAN(MID(Updates!D264,FIND("Password: ",Updates!D264)+10,(FIND("E-mail",Updates!D264)-(FIND("Password:",Updates!D264)+12)))))</f>
        <v>#VALUE!</v>
      </c>
      <c r="K264" t="e">
        <f>TRIM(CLEAN(MID(Updates!D264,FIND("Account to clone: ",Updates!D264)+18,(FIND("Position",Updates!D264)-(FIND("Account to clone: ",Updates!D264)+18)))))</f>
        <v>#VALUE!</v>
      </c>
      <c r="L264" t="e">
        <f>TRIM(CLEAN(MID(Updates!D264,FIND("Clone permissions of another account: ",Updates!D264)+38,(FIND("Email required:",Updates!D264)-(FIND("Clone permissions of another account: ",Updates!D264)+38)))))</f>
        <v>#VALUE!</v>
      </c>
      <c r="M264" t="e">
        <f t="shared" si="65"/>
        <v>#VALUE!</v>
      </c>
      <c r="N264" t="e">
        <f>TRIM(CLEAN(MID(Updates!D264,FIND("First Name: ",Updates!D264)+12,(FIND("Middle Name: ",Updates!D264)-(FIND("First Name: ",Updates!D264)+12)))))</f>
        <v>#VALUE!</v>
      </c>
      <c r="O264" t="e">
        <f>TRIM(CLEAN(MID(Updates!E264,FIND("Last Name: ",Updates!E264)+11,(FIND("Middle Initial:",Updates!E264)-(FIND("Last Name: ",Updates!E264)+11)))))</f>
        <v>#VALUE!</v>
      </c>
      <c r="P264" t="e">
        <f>TRIM(CLEAN(MID(Updates!D264,FIND("Middle Initial: ",Updates!D264)+16,(FIND("Department: ",Updates!D264)-(FIND("Middle Initial: ",Updates!D264)+16)))))</f>
        <v>#VALUE!</v>
      </c>
      <c r="Q264" t="e">
        <f t="shared" si="66"/>
        <v>#VALUE!</v>
      </c>
      <c r="R264" t="e">
        <f t="shared" si="67"/>
        <v>#VALUE!</v>
      </c>
      <c r="S264" t="e">
        <f t="shared" si="68"/>
        <v>#VALUE!</v>
      </c>
      <c r="T264" s="14" t="e">
        <f t="shared" si="69"/>
        <v>#VALUE!</v>
      </c>
      <c r="U264" t="e">
        <f t="shared" si="70"/>
        <v>#VALUE!</v>
      </c>
      <c r="V264" t="e">
        <f t="shared" si="71"/>
        <v>#VALUE!</v>
      </c>
      <c r="W264" s="8" t="e">
        <f>TRIM(CLEAN(MID(Updates!D264,FIND("Branch: ",Updates!D264)+8,(FIND("Division",Updates!D264)-(FIND("Branch: ",Updates!D264)+8)))))</f>
        <v>#VALUE!</v>
      </c>
      <c r="X264" s="8" t="e">
        <f>TRIM(CLEAN(MID(Updates!D264,FIND("Pooled Position: ",Updates!D264)+17,(FIND("Are the",Updates!D264)-(FIND("Pooled Position: ",Updates!D264)+17)))))</f>
        <v>#VALUE!</v>
      </c>
      <c r="Y264" t="e">
        <f>TRIM(CLEAN(MID(Updates!D264,FIND("Employee Name: ",Updates!D264)+15,(FIND("Job Title",Updates!D264)-(FIND("Employee Name: ",Updates!D264)+15)))))</f>
        <v>#VALUE!</v>
      </c>
      <c r="Z264" s="9" t="e">
        <f t="shared" si="72"/>
        <v>#VALUE!</v>
      </c>
      <c r="AA264" t="e">
        <f t="shared" si="73"/>
        <v>#VALUE!</v>
      </c>
      <c r="AB264" t="e">
        <f t="shared" si="74"/>
        <v>#VALUE!</v>
      </c>
      <c r="AC264" t="e">
        <f t="shared" si="75"/>
        <v>#VALUE!</v>
      </c>
      <c r="AD264" t="e">
        <f>TRIM(CLEAN(MID(Updates!D264,FIND("Account to clone: ",Updates!D264)+18,(FIND("Position",Updates!D264)-(FIND("Account to clone: ",Updates!D264)+18)))))</f>
        <v>#VALUE!</v>
      </c>
      <c r="AE264" t="str">
        <f t="shared" si="76"/>
        <v/>
      </c>
      <c r="AF264" t="str">
        <f t="shared" si="77"/>
        <v>No</v>
      </c>
      <c r="AG264" t="e">
        <f>TRIM(CLEAN(MID(Updates!D264,FIND("Home Share (H:\ drive) required: ",Updates!D264)+33,(FIND("Group Share (S:\ drive) required: ",Updates!D264)-(FIND("Home Share (H:\ drive) required: ",Updates!D264)+33)))))</f>
        <v>#VALUE!</v>
      </c>
      <c r="AH264" t="str">
        <f t="shared" si="78"/>
        <v>No</v>
      </c>
      <c r="AI264" t="e">
        <f>TRIM(CLEAN(MID(Updates!D264,FIND("S Drive Path: ",Updates!D264)+14,(FIND("Position",Updates!D264)-(FIND("S Drive Path: ",Updates!D264)+14)))))</f>
        <v>#VALUE!</v>
      </c>
      <c r="AJ264" t="e">
        <f>("USR\"&amp;Updates!N264)</f>
        <v>#VALUE!</v>
      </c>
      <c r="AK264" t="e">
        <f>Updates!N264&amp;"$"</f>
        <v>#VALUE!</v>
      </c>
      <c r="AL264" s="11">
        <f t="shared" ca="1" si="79"/>
        <v>9</v>
      </c>
      <c r="AM264" s="6" t="str">
        <f ca="1">LOOKUP(AL264,AN2:AN21,AO2:AO21)</f>
        <v>DC1MDB09</v>
      </c>
    </row>
    <row r="265" spans="1:39" ht="12" customHeight="1">
      <c r="A265" s="13" t="e">
        <f>LOOKUP(99^99,--("0"&amp;MID(Updates!N265,MIN(SEARCH({0,1,2,3,4,5,6,7,8,9},Updates!N265&amp;"0123456789")),ROW($A$1:$A$10000))))</f>
        <v>#N/A</v>
      </c>
      <c r="B265" s="6" t="e">
        <f>TRIM(CLEAN(MID(Updates!D265,FIND("Network User Id: ",Updates!D265)+17,(FIND("E-MAIL ACCOUNTS",Updates!D265)-(FIND("Network User Id:",Updates!D265)+17)))))</f>
        <v>#VALUE!</v>
      </c>
      <c r="C265" s="6" t="e">
        <f>TRIM(CLEAN(MID(Updates!D265,FIND("Logon ID: ",Updates!D265)+10,(FIND("Password:",Updates!D265)-(FIND("Logon ID:",Updates!D265)+10)))))</f>
        <v>#VALUE!</v>
      </c>
      <c r="D265" t="e">
        <f>TRIM(CLEAN(MID(Updates!D265,FIND("Primary Address: ",Updates!D265)+17,(FIND("Secondary Address:",Updates!D265)-(FIND("Primary Address: ",Updates!D265)+17)))))</f>
        <v>#VALUE!</v>
      </c>
      <c r="E265" t="e">
        <f>TRIM(CLEAN(MID(Updates!D265,FIND("Secondary Address: ",Updates!D265)+19,(FIND("** PLEASE DO NOT REPLY TO THIS E-MAIL. ",Updates!D265)-(FIND("Secondary Address: ",Updates!D265)+19)))))</f>
        <v>#VALUE!</v>
      </c>
      <c r="F265" t="b">
        <f>IF(COUNT(SEARCH({"transpo.ottawa.on.ca","biblioottawalibrary.ca"},E265)),"@ottawa.ca")</f>
        <v>0</v>
      </c>
      <c r="G265" s="9" t="e">
        <f t="shared" si="64"/>
        <v>#VALUE!</v>
      </c>
      <c r="H265" t="e">
        <f>TRIM(CLEAN(MID(Updates!D265,FIND("E-mail Address: ",Updates!D265)+16,(FIND("The employee",Updates!D265)-(FIND("E-mail Address: ",Updates!D265)+16)))))</f>
        <v>#VALUE!</v>
      </c>
      <c r="I265" t="e">
        <f>TRIM(CLEAN(MID(Updates!D265,FIND("Account Password: ",Updates!D265)+18,(FIND("NETWORK ACCOUNTS",Updates!D265)-(FIND("Account Password:",Updates!D265)+18)))))</f>
        <v>#VALUE!</v>
      </c>
      <c r="J265" t="e">
        <f>TRIM(CLEAN(MID(Updates!D265,FIND("Password: ",Updates!D265)+10,(FIND("E-mail",Updates!D265)-(FIND("Password:",Updates!D265)+12)))))</f>
        <v>#VALUE!</v>
      </c>
      <c r="K265" t="e">
        <f>TRIM(CLEAN(MID(Updates!D265,FIND("Account to clone: ",Updates!D265)+18,(FIND("Position",Updates!D265)-(FIND("Account to clone: ",Updates!D265)+18)))))</f>
        <v>#VALUE!</v>
      </c>
      <c r="L265" t="e">
        <f>TRIM(CLEAN(MID(Updates!D265,FIND("Clone permissions of another account: ",Updates!D265)+38,(FIND("Email required:",Updates!D265)-(FIND("Clone permissions of another account: ",Updates!D265)+38)))))</f>
        <v>#VALUE!</v>
      </c>
      <c r="M265" t="e">
        <f t="shared" si="65"/>
        <v>#VALUE!</v>
      </c>
      <c r="N265" t="e">
        <f>TRIM(CLEAN(MID(Updates!D265,FIND("First Name: ",Updates!D265)+12,(FIND("Middle Name: ",Updates!D265)-(FIND("First Name: ",Updates!D265)+12)))))</f>
        <v>#VALUE!</v>
      </c>
      <c r="O265" t="e">
        <f>TRIM(CLEAN(MID(Updates!E265,FIND("Last Name: ",Updates!E265)+11,(FIND("Middle Initial:",Updates!E265)-(FIND("Last Name: ",Updates!E265)+11)))))</f>
        <v>#VALUE!</v>
      </c>
      <c r="P265" t="e">
        <f>TRIM(CLEAN(MID(Updates!D265,FIND("Middle Initial: ",Updates!D265)+16,(FIND("Department: ",Updates!D265)-(FIND("Middle Initial: ",Updates!D265)+16)))))</f>
        <v>#VALUE!</v>
      </c>
      <c r="Q265" t="e">
        <f t="shared" si="66"/>
        <v>#VALUE!</v>
      </c>
      <c r="R265" t="e">
        <f t="shared" si="67"/>
        <v>#VALUE!</v>
      </c>
      <c r="S265" t="e">
        <f t="shared" si="68"/>
        <v>#VALUE!</v>
      </c>
      <c r="T265" s="14" t="e">
        <f t="shared" si="69"/>
        <v>#VALUE!</v>
      </c>
      <c r="U265" t="e">
        <f t="shared" si="70"/>
        <v>#VALUE!</v>
      </c>
      <c r="V265" t="e">
        <f t="shared" si="71"/>
        <v>#VALUE!</v>
      </c>
      <c r="W265" s="8" t="e">
        <f>TRIM(CLEAN(MID(Updates!D265,FIND("Branch: ",Updates!D265)+8,(FIND("Division",Updates!D265)-(FIND("Branch: ",Updates!D265)+8)))))</f>
        <v>#VALUE!</v>
      </c>
      <c r="X265" s="8" t="e">
        <f>TRIM(CLEAN(MID(Updates!D265,FIND("Pooled Position: ",Updates!D265)+17,(FIND("Are the",Updates!D265)-(FIND("Pooled Position: ",Updates!D265)+17)))))</f>
        <v>#VALUE!</v>
      </c>
      <c r="Y265" t="e">
        <f>TRIM(CLEAN(MID(Updates!D265,FIND("Employee Name: ",Updates!D265)+15,(FIND("Job Title",Updates!D265)-(FIND("Employee Name: ",Updates!D265)+15)))))</f>
        <v>#VALUE!</v>
      </c>
      <c r="Z265" s="9" t="e">
        <f t="shared" si="72"/>
        <v>#VALUE!</v>
      </c>
      <c r="AA265" t="e">
        <f t="shared" si="73"/>
        <v>#VALUE!</v>
      </c>
      <c r="AB265" t="e">
        <f t="shared" si="74"/>
        <v>#VALUE!</v>
      </c>
      <c r="AC265" t="e">
        <f t="shared" si="75"/>
        <v>#VALUE!</v>
      </c>
      <c r="AD265" t="e">
        <f>TRIM(CLEAN(MID(Updates!D265,FIND("Account to clone: ",Updates!D265)+18,(FIND("Position",Updates!D265)-(FIND("Account to clone: ",Updates!D265)+18)))))</f>
        <v>#VALUE!</v>
      </c>
      <c r="AE265" t="str">
        <f t="shared" si="76"/>
        <v/>
      </c>
      <c r="AF265" t="str">
        <f t="shared" si="77"/>
        <v>No</v>
      </c>
      <c r="AG265" t="e">
        <f>TRIM(CLEAN(MID(Updates!D265,FIND("Home Share (H:\ drive) required: ",Updates!D265)+33,(FIND("Group Share (S:\ drive) required: ",Updates!D265)-(FIND("Home Share (H:\ drive) required: ",Updates!D265)+33)))))</f>
        <v>#VALUE!</v>
      </c>
      <c r="AH265" t="str">
        <f t="shared" si="78"/>
        <v>No</v>
      </c>
      <c r="AI265" t="e">
        <f>TRIM(CLEAN(MID(Updates!D265,FIND("S Drive Path: ",Updates!D265)+14,(FIND("Position",Updates!D265)-(FIND("S Drive Path: ",Updates!D265)+14)))))</f>
        <v>#VALUE!</v>
      </c>
      <c r="AJ265" t="e">
        <f>("USR\"&amp;Updates!N265)</f>
        <v>#VALUE!</v>
      </c>
      <c r="AK265" t="e">
        <f>Updates!N265&amp;"$"</f>
        <v>#VALUE!</v>
      </c>
      <c r="AL265" s="11">
        <f t="shared" ca="1" si="79"/>
        <v>11</v>
      </c>
      <c r="AM265" s="6" t="str">
        <f ca="1">LOOKUP(AL265,AN2:AN21,AO2:AO21)</f>
        <v>DC4MDB01</v>
      </c>
    </row>
    <row r="266" spans="1:39" ht="12" customHeight="1">
      <c r="A266" s="13" t="e">
        <f>LOOKUP(99^99,--("0"&amp;MID(Updates!N266,MIN(SEARCH({0,1,2,3,4,5,6,7,8,9},Updates!N266&amp;"0123456789")),ROW($A$1:$A$10000))))</f>
        <v>#N/A</v>
      </c>
      <c r="B266" s="6" t="e">
        <f>TRIM(CLEAN(MID(Updates!D266,FIND("Network User Id: ",Updates!D266)+17,(FIND("E-MAIL ACCOUNTS",Updates!D266)-(FIND("Network User Id:",Updates!D266)+17)))))</f>
        <v>#VALUE!</v>
      </c>
      <c r="C266" s="6" t="e">
        <f>TRIM(CLEAN(MID(Updates!D266,FIND("Logon ID: ",Updates!D266)+10,(FIND("Password:",Updates!D266)-(FIND("Logon ID:",Updates!D266)+10)))))</f>
        <v>#VALUE!</v>
      </c>
      <c r="D266" t="e">
        <f>TRIM(CLEAN(MID(Updates!D266,FIND("Primary Address: ",Updates!D266)+17,(FIND("Secondary Address:",Updates!D266)-(FIND("Primary Address: ",Updates!D266)+17)))))</f>
        <v>#VALUE!</v>
      </c>
      <c r="E266" t="e">
        <f>TRIM(CLEAN(MID(Updates!D266,FIND("Secondary Address: ",Updates!D266)+19,(FIND("** PLEASE DO NOT REPLY TO THIS E-MAIL. ",Updates!D266)-(FIND("Secondary Address: ",Updates!D266)+19)))))</f>
        <v>#VALUE!</v>
      </c>
      <c r="F266" t="b">
        <f>IF(COUNT(SEARCH({"transpo.ottawa.on.ca","biblioottawalibrary.ca"},E266)),"@ottawa.ca")</f>
        <v>0</v>
      </c>
      <c r="G266" s="9" t="e">
        <f t="shared" si="64"/>
        <v>#VALUE!</v>
      </c>
      <c r="H266" t="e">
        <f>TRIM(CLEAN(MID(Updates!D266,FIND("E-mail Address: ",Updates!D266)+16,(FIND("The employee",Updates!D266)-(FIND("E-mail Address: ",Updates!D266)+16)))))</f>
        <v>#VALUE!</v>
      </c>
      <c r="I266" t="e">
        <f>TRIM(CLEAN(MID(Updates!D266,FIND("Account Password: ",Updates!D266)+18,(FIND("NETWORK ACCOUNTS",Updates!D266)-(FIND("Account Password:",Updates!D266)+18)))))</f>
        <v>#VALUE!</v>
      </c>
      <c r="J266" t="e">
        <f>TRIM(CLEAN(MID(Updates!D266,FIND("Password: ",Updates!D266)+10,(FIND("E-mail",Updates!D266)-(FIND("Password:",Updates!D266)+12)))))</f>
        <v>#VALUE!</v>
      </c>
      <c r="K266" t="e">
        <f>TRIM(CLEAN(MID(Updates!D266,FIND("Account to clone: ",Updates!D266)+18,(FIND("Position",Updates!D266)-(FIND("Account to clone: ",Updates!D266)+18)))))</f>
        <v>#VALUE!</v>
      </c>
      <c r="L266" t="e">
        <f>TRIM(CLEAN(MID(Updates!D266,FIND("Clone permissions of another account: ",Updates!D266)+38,(FIND("Email required:",Updates!D266)-(FIND("Clone permissions of another account: ",Updates!D266)+38)))))</f>
        <v>#VALUE!</v>
      </c>
      <c r="M266" t="e">
        <f t="shared" si="65"/>
        <v>#VALUE!</v>
      </c>
      <c r="N266" t="e">
        <f>TRIM(CLEAN(MID(Updates!D266,FIND("First Name: ",Updates!D266)+12,(FIND("Middle Name: ",Updates!D266)-(FIND("First Name: ",Updates!D266)+12)))))</f>
        <v>#VALUE!</v>
      </c>
      <c r="O266" t="e">
        <f>TRIM(CLEAN(MID(Updates!E266,FIND("Last Name: ",Updates!E266)+11,(FIND("Middle Initial:",Updates!E266)-(FIND("Last Name: ",Updates!E266)+11)))))</f>
        <v>#VALUE!</v>
      </c>
      <c r="P266" t="e">
        <f>TRIM(CLEAN(MID(Updates!D266,FIND("Middle Initial: ",Updates!D266)+16,(FIND("Department: ",Updates!D266)-(FIND("Middle Initial: ",Updates!D266)+16)))))</f>
        <v>#VALUE!</v>
      </c>
      <c r="Q266" t="e">
        <f t="shared" si="66"/>
        <v>#VALUE!</v>
      </c>
      <c r="R266" t="e">
        <f t="shared" si="67"/>
        <v>#VALUE!</v>
      </c>
      <c r="S266" t="e">
        <f t="shared" si="68"/>
        <v>#VALUE!</v>
      </c>
      <c r="T266" s="14" t="e">
        <f t="shared" si="69"/>
        <v>#VALUE!</v>
      </c>
      <c r="U266" t="e">
        <f t="shared" si="70"/>
        <v>#VALUE!</v>
      </c>
      <c r="V266" t="e">
        <f t="shared" si="71"/>
        <v>#VALUE!</v>
      </c>
      <c r="W266" s="8" t="e">
        <f>TRIM(CLEAN(MID(Updates!D266,FIND("Branch: ",Updates!D266)+8,(FIND("Division",Updates!D266)-(FIND("Branch: ",Updates!D266)+8)))))</f>
        <v>#VALUE!</v>
      </c>
      <c r="X266" s="8" t="e">
        <f>TRIM(CLEAN(MID(Updates!D266,FIND("Pooled Position: ",Updates!D266)+17,(FIND("Are the",Updates!D266)-(FIND("Pooled Position: ",Updates!D266)+17)))))</f>
        <v>#VALUE!</v>
      </c>
      <c r="Y266" t="e">
        <f>TRIM(CLEAN(MID(Updates!D266,FIND("Employee Name: ",Updates!D266)+15,(FIND("Job Title",Updates!D266)-(FIND("Employee Name: ",Updates!D266)+15)))))</f>
        <v>#VALUE!</v>
      </c>
      <c r="Z266" s="9" t="e">
        <f t="shared" si="72"/>
        <v>#VALUE!</v>
      </c>
      <c r="AA266" t="e">
        <f t="shared" si="73"/>
        <v>#VALUE!</v>
      </c>
      <c r="AB266" t="e">
        <f t="shared" si="74"/>
        <v>#VALUE!</v>
      </c>
      <c r="AC266" t="e">
        <f t="shared" si="75"/>
        <v>#VALUE!</v>
      </c>
      <c r="AD266" t="e">
        <f>TRIM(CLEAN(MID(Updates!D266,FIND("Account to clone: ",Updates!D266)+18,(FIND("Position",Updates!D266)-(FIND("Account to clone: ",Updates!D266)+18)))))</f>
        <v>#VALUE!</v>
      </c>
      <c r="AE266" t="str">
        <f t="shared" si="76"/>
        <v/>
      </c>
      <c r="AF266" t="str">
        <f t="shared" si="77"/>
        <v>No</v>
      </c>
      <c r="AG266" t="e">
        <f>TRIM(CLEAN(MID(Updates!D266,FIND("Home Share (H:\ drive) required: ",Updates!D266)+33,(FIND("Group Share (S:\ drive) required: ",Updates!D266)-(FIND("Home Share (H:\ drive) required: ",Updates!D266)+33)))))</f>
        <v>#VALUE!</v>
      </c>
      <c r="AH266" t="str">
        <f t="shared" si="78"/>
        <v>No</v>
      </c>
      <c r="AI266" t="e">
        <f>TRIM(CLEAN(MID(Updates!D266,FIND("S Drive Path: ",Updates!D266)+14,(FIND("Position",Updates!D266)-(FIND("S Drive Path: ",Updates!D266)+14)))))</f>
        <v>#VALUE!</v>
      </c>
      <c r="AJ266" t="e">
        <f>("USR\"&amp;Updates!N266)</f>
        <v>#VALUE!</v>
      </c>
      <c r="AK266" t="e">
        <f>Updates!N266&amp;"$"</f>
        <v>#VALUE!</v>
      </c>
      <c r="AL266" s="11">
        <f t="shared" ca="1" si="79"/>
        <v>9</v>
      </c>
      <c r="AM266" s="6" t="str">
        <f ca="1">LOOKUP(AL266,AN2:AN21,AO2:AO21)</f>
        <v>DC1MDB09</v>
      </c>
    </row>
    <row r="267" spans="1:39" ht="12" customHeight="1">
      <c r="A267" s="13" t="e">
        <f>LOOKUP(99^99,--("0"&amp;MID(Updates!N267,MIN(SEARCH({0,1,2,3,4,5,6,7,8,9},Updates!N267&amp;"0123456789")),ROW($A$1:$A$10000))))</f>
        <v>#N/A</v>
      </c>
      <c r="B267" s="6" t="e">
        <f>TRIM(CLEAN(MID(Updates!D267,FIND("Network User Id: ",Updates!D267)+17,(FIND("E-MAIL ACCOUNTS",Updates!D267)-(FIND("Network User Id:",Updates!D267)+17)))))</f>
        <v>#VALUE!</v>
      </c>
      <c r="C267" s="6" t="e">
        <f>TRIM(CLEAN(MID(Updates!D267,FIND("Logon ID: ",Updates!D267)+10,(FIND("Password:",Updates!D267)-(FIND("Logon ID:",Updates!D267)+10)))))</f>
        <v>#VALUE!</v>
      </c>
      <c r="D267" t="e">
        <f>TRIM(CLEAN(MID(Updates!D267,FIND("Primary Address: ",Updates!D267)+17,(FIND("Secondary Address:",Updates!D267)-(FIND("Primary Address: ",Updates!D267)+17)))))</f>
        <v>#VALUE!</v>
      </c>
      <c r="E267" t="e">
        <f>TRIM(CLEAN(MID(Updates!D267,FIND("Secondary Address: ",Updates!D267)+19,(FIND("** PLEASE DO NOT REPLY TO THIS E-MAIL. ",Updates!D267)-(FIND("Secondary Address: ",Updates!D267)+19)))))</f>
        <v>#VALUE!</v>
      </c>
      <c r="F267" t="b">
        <f>IF(COUNT(SEARCH({"transpo.ottawa.on.ca","biblioottawalibrary.ca"},E267)),"@ottawa.ca")</f>
        <v>0</v>
      </c>
      <c r="G267" s="9" t="e">
        <f t="shared" si="64"/>
        <v>#VALUE!</v>
      </c>
      <c r="H267" t="e">
        <f>TRIM(CLEAN(MID(Updates!D267,FIND("E-mail Address: ",Updates!D267)+16,(FIND("The employee",Updates!D267)-(FIND("E-mail Address: ",Updates!D267)+16)))))</f>
        <v>#VALUE!</v>
      </c>
      <c r="I267" t="e">
        <f>TRIM(CLEAN(MID(Updates!D267,FIND("Account Password: ",Updates!D267)+18,(FIND("NETWORK ACCOUNTS",Updates!D267)-(FIND("Account Password:",Updates!D267)+18)))))</f>
        <v>#VALUE!</v>
      </c>
      <c r="J267" t="e">
        <f>TRIM(CLEAN(MID(Updates!D267,FIND("Password: ",Updates!D267)+10,(FIND("E-mail",Updates!D267)-(FIND("Password:",Updates!D267)+12)))))</f>
        <v>#VALUE!</v>
      </c>
      <c r="K267" t="e">
        <f>TRIM(CLEAN(MID(Updates!D267,FIND("Account to clone: ",Updates!D267)+18,(FIND("Position",Updates!D267)-(FIND("Account to clone: ",Updates!D267)+18)))))</f>
        <v>#VALUE!</v>
      </c>
      <c r="L267" t="e">
        <f>TRIM(CLEAN(MID(Updates!D267,FIND("Clone permissions of another account: ",Updates!D267)+38,(FIND("Email required:",Updates!D267)-(FIND("Clone permissions of another account: ",Updates!D267)+38)))))</f>
        <v>#VALUE!</v>
      </c>
      <c r="M267" t="e">
        <f t="shared" si="65"/>
        <v>#VALUE!</v>
      </c>
      <c r="N267" t="e">
        <f>TRIM(CLEAN(MID(Updates!D267,FIND("First Name: ",Updates!D267)+12,(FIND("Middle Name: ",Updates!D267)-(FIND("First Name: ",Updates!D267)+12)))))</f>
        <v>#VALUE!</v>
      </c>
      <c r="O267" t="e">
        <f>TRIM(CLEAN(MID(Updates!E267,FIND("Last Name: ",Updates!E267)+11,(FIND("Middle Initial:",Updates!E267)-(FIND("Last Name: ",Updates!E267)+11)))))</f>
        <v>#VALUE!</v>
      </c>
      <c r="P267" t="e">
        <f>TRIM(CLEAN(MID(Updates!D267,FIND("Middle Initial: ",Updates!D267)+16,(FIND("Department: ",Updates!D267)-(FIND("Middle Initial: ",Updates!D267)+16)))))</f>
        <v>#VALUE!</v>
      </c>
      <c r="Q267" t="e">
        <f t="shared" si="66"/>
        <v>#VALUE!</v>
      </c>
      <c r="R267" t="e">
        <f t="shared" si="67"/>
        <v>#VALUE!</v>
      </c>
      <c r="S267" t="e">
        <f t="shared" si="68"/>
        <v>#VALUE!</v>
      </c>
      <c r="T267" s="14" t="e">
        <f t="shared" si="69"/>
        <v>#VALUE!</v>
      </c>
      <c r="U267" t="e">
        <f t="shared" si="70"/>
        <v>#VALUE!</v>
      </c>
      <c r="V267" t="e">
        <f t="shared" si="71"/>
        <v>#VALUE!</v>
      </c>
      <c r="W267" s="8" t="e">
        <f>TRIM(CLEAN(MID(Updates!D267,FIND("Branch: ",Updates!D267)+8,(FIND("Division",Updates!D267)-(FIND("Branch: ",Updates!D267)+8)))))</f>
        <v>#VALUE!</v>
      </c>
      <c r="X267" s="8" t="e">
        <f>TRIM(CLEAN(MID(Updates!D267,FIND("Pooled Position: ",Updates!D267)+17,(FIND("Are the",Updates!D267)-(FIND("Pooled Position: ",Updates!D267)+17)))))</f>
        <v>#VALUE!</v>
      </c>
      <c r="Y267" t="e">
        <f>TRIM(CLEAN(MID(Updates!D267,FIND("Employee Name: ",Updates!D267)+15,(FIND("Job Title",Updates!D267)-(FIND("Employee Name: ",Updates!D267)+15)))))</f>
        <v>#VALUE!</v>
      </c>
      <c r="Z267" s="9" t="e">
        <f t="shared" si="72"/>
        <v>#VALUE!</v>
      </c>
      <c r="AA267" t="e">
        <f t="shared" si="73"/>
        <v>#VALUE!</v>
      </c>
      <c r="AB267" t="e">
        <f t="shared" si="74"/>
        <v>#VALUE!</v>
      </c>
      <c r="AC267" t="e">
        <f t="shared" si="75"/>
        <v>#VALUE!</v>
      </c>
      <c r="AD267" t="e">
        <f>TRIM(CLEAN(MID(Updates!D267,FIND("Account to clone: ",Updates!D267)+18,(FIND("Position",Updates!D267)-(FIND("Account to clone: ",Updates!D267)+18)))))</f>
        <v>#VALUE!</v>
      </c>
      <c r="AE267" t="str">
        <f t="shared" si="76"/>
        <v/>
      </c>
      <c r="AF267" t="str">
        <f t="shared" si="77"/>
        <v>No</v>
      </c>
      <c r="AG267" t="e">
        <f>TRIM(CLEAN(MID(Updates!D267,FIND("Home Share (H:\ drive) required: ",Updates!D267)+33,(FIND("Group Share (S:\ drive) required: ",Updates!D267)-(FIND("Home Share (H:\ drive) required: ",Updates!D267)+33)))))</f>
        <v>#VALUE!</v>
      </c>
      <c r="AH267" t="str">
        <f t="shared" si="78"/>
        <v>No</v>
      </c>
      <c r="AI267" t="e">
        <f>TRIM(CLEAN(MID(Updates!D267,FIND("S Drive Path: ",Updates!D267)+14,(FIND("Position",Updates!D267)-(FIND("S Drive Path: ",Updates!D267)+14)))))</f>
        <v>#VALUE!</v>
      </c>
      <c r="AJ267" t="e">
        <f>("USR\"&amp;Updates!N267)</f>
        <v>#VALUE!</v>
      </c>
      <c r="AK267" t="e">
        <f>Updates!N267&amp;"$"</f>
        <v>#VALUE!</v>
      </c>
      <c r="AL267" s="11">
        <f t="shared" ca="1" si="79"/>
        <v>3</v>
      </c>
      <c r="AM267" s="6" t="str">
        <f ca="1">LOOKUP(AL267,AN2:AN21,AO2:AO21)</f>
        <v>DC1MDB03</v>
      </c>
    </row>
    <row r="268" spans="1:39" ht="12" customHeight="1">
      <c r="A268" s="13" t="e">
        <f>LOOKUP(99^99,--("0"&amp;MID(Updates!N268,MIN(SEARCH({0,1,2,3,4,5,6,7,8,9},Updates!N268&amp;"0123456789")),ROW($A$1:$A$10000))))</f>
        <v>#N/A</v>
      </c>
      <c r="B268" s="6" t="e">
        <f>TRIM(CLEAN(MID(Updates!D268,FIND("Network User Id: ",Updates!D268)+17,(FIND("E-MAIL ACCOUNTS",Updates!D268)-(FIND("Network User Id:",Updates!D268)+17)))))</f>
        <v>#VALUE!</v>
      </c>
      <c r="C268" s="6" t="e">
        <f>TRIM(CLEAN(MID(Updates!D268,FIND("Logon ID: ",Updates!D268)+10,(FIND("Password:",Updates!D268)-(FIND("Logon ID:",Updates!D268)+10)))))</f>
        <v>#VALUE!</v>
      </c>
      <c r="D268" t="e">
        <f>TRIM(CLEAN(MID(Updates!D268,FIND("Primary Address: ",Updates!D268)+17,(FIND("Secondary Address:",Updates!D268)-(FIND("Primary Address: ",Updates!D268)+17)))))</f>
        <v>#VALUE!</v>
      </c>
      <c r="E268" t="e">
        <f>TRIM(CLEAN(MID(Updates!D268,FIND("Secondary Address: ",Updates!D268)+19,(FIND("** PLEASE DO NOT REPLY TO THIS E-MAIL. ",Updates!D268)-(FIND("Secondary Address: ",Updates!D268)+19)))))</f>
        <v>#VALUE!</v>
      </c>
      <c r="F268" t="b">
        <f>IF(COUNT(SEARCH({"transpo.ottawa.on.ca","biblioottawalibrary.ca"},E268)),"@ottawa.ca")</f>
        <v>0</v>
      </c>
      <c r="G268" s="9" t="e">
        <f t="shared" si="64"/>
        <v>#VALUE!</v>
      </c>
      <c r="H268" t="e">
        <f>TRIM(CLEAN(MID(Updates!D268,FIND("E-mail Address: ",Updates!D268)+16,(FIND("The employee",Updates!D268)-(FIND("E-mail Address: ",Updates!D268)+16)))))</f>
        <v>#VALUE!</v>
      </c>
      <c r="I268" t="e">
        <f>TRIM(CLEAN(MID(Updates!D268,FIND("Account Password: ",Updates!D268)+18,(FIND("NETWORK ACCOUNTS",Updates!D268)-(FIND("Account Password:",Updates!D268)+18)))))</f>
        <v>#VALUE!</v>
      </c>
      <c r="J268" t="e">
        <f>TRIM(CLEAN(MID(Updates!D268,FIND("Password: ",Updates!D268)+10,(FIND("E-mail",Updates!D268)-(FIND("Password:",Updates!D268)+12)))))</f>
        <v>#VALUE!</v>
      </c>
      <c r="K268" t="e">
        <f>TRIM(CLEAN(MID(Updates!D268,FIND("Account to clone: ",Updates!D268)+18,(FIND("Position",Updates!D268)-(FIND("Account to clone: ",Updates!D268)+18)))))</f>
        <v>#VALUE!</v>
      </c>
      <c r="L268" t="e">
        <f>TRIM(CLEAN(MID(Updates!D268,FIND("Clone permissions of another account: ",Updates!D268)+38,(FIND("Email required:",Updates!D268)-(FIND("Clone permissions of another account: ",Updates!D268)+38)))))</f>
        <v>#VALUE!</v>
      </c>
      <c r="M268" t="e">
        <f t="shared" si="65"/>
        <v>#VALUE!</v>
      </c>
      <c r="N268" t="e">
        <f>TRIM(CLEAN(MID(Updates!D268,FIND("First Name: ",Updates!D268)+12,(FIND("Middle Name: ",Updates!D268)-(FIND("First Name: ",Updates!D268)+12)))))</f>
        <v>#VALUE!</v>
      </c>
      <c r="O268" t="e">
        <f>TRIM(CLEAN(MID(Updates!E268,FIND("Last Name: ",Updates!E268)+11,(FIND("Middle Initial:",Updates!E268)-(FIND("Last Name: ",Updates!E268)+11)))))</f>
        <v>#VALUE!</v>
      </c>
      <c r="P268" t="e">
        <f>TRIM(CLEAN(MID(Updates!D268,FIND("Middle Initial: ",Updates!D268)+16,(FIND("Department: ",Updates!D268)-(FIND("Middle Initial: ",Updates!D268)+16)))))</f>
        <v>#VALUE!</v>
      </c>
      <c r="Q268" t="e">
        <f t="shared" si="66"/>
        <v>#VALUE!</v>
      </c>
      <c r="R268" t="e">
        <f t="shared" si="67"/>
        <v>#VALUE!</v>
      </c>
      <c r="S268" t="e">
        <f t="shared" si="68"/>
        <v>#VALUE!</v>
      </c>
      <c r="T268" s="14" t="e">
        <f t="shared" si="69"/>
        <v>#VALUE!</v>
      </c>
      <c r="U268" t="e">
        <f t="shared" si="70"/>
        <v>#VALUE!</v>
      </c>
      <c r="V268" t="e">
        <f t="shared" si="71"/>
        <v>#VALUE!</v>
      </c>
      <c r="W268" s="8" t="e">
        <f>TRIM(CLEAN(MID(Updates!D268,FIND("Branch: ",Updates!D268)+8,(FIND("Division",Updates!D268)-(FIND("Branch: ",Updates!D268)+8)))))</f>
        <v>#VALUE!</v>
      </c>
      <c r="X268" s="8" t="e">
        <f>TRIM(CLEAN(MID(Updates!D268,FIND("Pooled Position: ",Updates!D268)+17,(FIND("Are the",Updates!D268)-(FIND("Pooled Position: ",Updates!D268)+17)))))</f>
        <v>#VALUE!</v>
      </c>
      <c r="Y268" t="e">
        <f>TRIM(CLEAN(MID(Updates!D268,FIND("Employee Name: ",Updates!D268)+15,(FIND("Job Title",Updates!D268)-(FIND("Employee Name: ",Updates!D268)+15)))))</f>
        <v>#VALUE!</v>
      </c>
      <c r="Z268" s="9" t="e">
        <f t="shared" si="72"/>
        <v>#VALUE!</v>
      </c>
      <c r="AA268" t="e">
        <f t="shared" si="73"/>
        <v>#VALUE!</v>
      </c>
      <c r="AB268" t="e">
        <f t="shared" si="74"/>
        <v>#VALUE!</v>
      </c>
      <c r="AC268" t="e">
        <f t="shared" si="75"/>
        <v>#VALUE!</v>
      </c>
      <c r="AD268" t="e">
        <f>TRIM(CLEAN(MID(Updates!D268,FIND("Account to clone: ",Updates!D268)+18,(FIND("Position",Updates!D268)-(FIND("Account to clone: ",Updates!D268)+18)))))</f>
        <v>#VALUE!</v>
      </c>
      <c r="AE268" t="str">
        <f t="shared" si="76"/>
        <v/>
      </c>
      <c r="AF268" t="str">
        <f t="shared" si="77"/>
        <v>No</v>
      </c>
      <c r="AG268" t="e">
        <f>TRIM(CLEAN(MID(Updates!D268,FIND("Home Share (H:\ drive) required: ",Updates!D268)+33,(FIND("Group Share (S:\ drive) required: ",Updates!D268)-(FIND("Home Share (H:\ drive) required: ",Updates!D268)+33)))))</f>
        <v>#VALUE!</v>
      </c>
      <c r="AH268" t="str">
        <f t="shared" si="78"/>
        <v>No</v>
      </c>
      <c r="AI268" t="e">
        <f>TRIM(CLEAN(MID(Updates!D268,FIND("S Drive Path: ",Updates!D268)+14,(FIND("Position",Updates!D268)-(FIND("S Drive Path: ",Updates!D268)+14)))))</f>
        <v>#VALUE!</v>
      </c>
      <c r="AJ268" t="e">
        <f>("USR\"&amp;Updates!N268)</f>
        <v>#VALUE!</v>
      </c>
      <c r="AK268" t="e">
        <f>Updates!N268&amp;"$"</f>
        <v>#VALUE!</v>
      </c>
      <c r="AL268" s="11">
        <f t="shared" ca="1" si="79"/>
        <v>7</v>
      </c>
      <c r="AM268" s="6" t="str">
        <f ca="1">LOOKUP(AL268,AN2:AN21,AO2:AO21)</f>
        <v>DC1MDB07</v>
      </c>
    </row>
    <row r="269" spans="1:39" ht="12" customHeight="1">
      <c r="A269" s="13" t="e">
        <f>LOOKUP(99^99,--("0"&amp;MID(Updates!N269,MIN(SEARCH({0,1,2,3,4,5,6,7,8,9},Updates!N269&amp;"0123456789")),ROW($A$1:$A$10000))))</f>
        <v>#N/A</v>
      </c>
      <c r="B269" s="6" t="e">
        <f>TRIM(CLEAN(MID(Updates!D269,FIND("Network User Id: ",Updates!D269)+17,(FIND("E-MAIL ACCOUNTS",Updates!D269)-(FIND("Network User Id:",Updates!D269)+17)))))</f>
        <v>#VALUE!</v>
      </c>
      <c r="C269" s="6" t="e">
        <f>TRIM(CLEAN(MID(Updates!D269,FIND("Logon ID: ",Updates!D269)+10,(FIND("Password:",Updates!D269)-(FIND("Logon ID:",Updates!D269)+10)))))</f>
        <v>#VALUE!</v>
      </c>
      <c r="D269" t="e">
        <f>TRIM(CLEAN(MID(Updates!D269,FIND("Primary Address: ",Updates!D269)+17,(FIND("Secondary Address:",Updates!D269)-(FIND("Primary Address: ",Updates!D269)+17)))))</f>
        <v>#VALUE!</v>
      </c>
      <c r="E269" t="e">
        <f>TRIM(CLEAN(MID(Updates!D269,FIND("Secondary Address: ",Updates!D269)+19,(FIND("** PLEASE DO NOT REPLY TO THIS E-MAIL. ",Updates!D269)-(FIND("Secondary Address: ",Updates!D269)+19)))))</f>
        <v>#VALUE!</v>
      </c>
      <c r="F269" t="b">
        <f>IF(COUNT(SEARCH({"transpo.ottawa.on.ca","biblioottawalibrary.ca"},E269)),"@ottawa.ca")</f>
        <v>0</v>
      </c>
      <c r="G269" s="9" t="e">
        <f t="shared" si="64"/>
        <v>#VALUE!</v>
      </c>
      <c r="H269" t="e">
        <f>TRIM(CLEAN(MID(Updates!D269,FIND("E-mail Address: ",Updates!D269)+16,(FIND("The employee",Updates!D269)-(FIND("E-mail Address: ",Updates!D269)+16)))))</f>
        <v>#VALUE!</v>
      </c>
      <c r="I269" t="e">
        <f>TRIM(CLEAN(MID(Updates!D269,FIND("Account Password: ",Updates!D269)+18,(FIND("NETWORK ACCOUNTS",Updates!D269)-(FIND("Account Password:",Updates!D269)+18)))))</f>
        <v>#VALUE!</v>
      </c>
      <c r="J269" t="e">
        <f>TRIM(CLEAN(MID(Updates!D269,FIND("Password: ",Updates!D269)+10,(FIND("E-mail",Updates!D269)-(FIND("Password:",Updates!D269)+12)))))</f>
        <v>#VALUE!</v>
      </c>
      <c r="K269" t="e">
        <f>TRIM(CLEAN(MID(Updates!D269,FIND("Account to clone: ",Updates!D269)+18,(FIND("Position",Updates!D269)-(FIND("Account to clone: ",Updates!D269)+18)))))</f>
        <v>#VALUE!</v>
      </c>
      <c r="L269" t="e">
        <f>TRIM(CLEAN(MID(Updates!D269,FIND("Clone permissions of another account: ",Updates!D269)+38,(FIND("Email required:",Updates!D269)-(FIND("Clone permissions of another account: ",Updates!D269)+38)))))</f>
        <v>#VALUE!</v>
      </c>
      <c r="M269" t="e">
        <f t="shared" si="65"/>
        <v>#VALUE!</v>
      </c>
      <c r="N269" t="e">
        <f>TRIM(CLEAN(MID(Updates!D269,FIND("First Name: ",Updates!D269)+12,(FIND("Middle Name: ",Updates!D269)-(FIND("First Name: ",Updates!D269)+12)))))</f>
        <v>#VALUE!</v>
      </c>
      <c r="O269" t="e">
        <f>TRIM(CLEAN(MID(Updates!E269,FIND("Last Name: ",Updates!E269)+11,(FIND("Middle Initial:",Updates!E269)-(FIND("Last Name: ",Updates!E269)+11)))))</f>
        <v>#VALUE!</v>
      </c>
      <c r="P269" t="e">
        <f>TRIM(CLEAN(MID(Updates!D269,FIND("Middle Initial: ",Updates!D269)+16,(FIND("Department: ",Updates!D269)-(FIND("Middle Initial: ",Updates!D269)+16)))))</f>
        <v>#VALUE!</v>
      </c>
      <c r="Q269" t="e">
        <f t="shared" si="66"/>
        <v>#VALUE!</v>
      </c>
      <c r="R269" t="e">
        <f t="shared" si="67"/>
        <v>#VALUE!</v>
      </c>
      <c r="S269" t="e">
        <f t="shared" si="68"/>
        <v>#VALUE!</v>
      </c>
      <c r="T269" s="14" t="e">
        <f t="shared" si="69"/>
        <v>#VALUE!</v>
      </c>
      <c r="U269" t="e">
        <f t="shared" si="70"/>
        <v>#VALUE!</v>
      </c>
      <c r="V269" t="e">
        <f t="shared" si="71"/>
        <v>#VALUE!</v>
      </c>
      <c r="W269" s="8" t="e">
        <f>TRIM(CLEAN(MID(Updates!D269,FIND("Branch: ",Updates!D269)+8,(FIND("Division",Updates!D269)-(FIND("Branch: ",Updates!D269)+8)))))</f>
        <v>#VALUE!</v>
      </c>
      <c r="X269" s="8" t="e">
        <f>TRIM(CLEAN(MID(Updates!D269,FIND("Pooled Position: ",Updates!D269)+17,(FIND("Are the",Updates!D269)-(FIND("Pooled Position: ",Updates!D269)+17)))))</f>
        <v>#VALUE!</v>
      </c>
      <c r="Y269" t="e">
        <f>TRIM(CLEAN(MID(Updates!D269,FIND("Employee Name: ",Updates!D269)+15,(FIND("Job Title",Updates!D269)-(FIND("Employee Name: ",Updates!D269)+15)))))</f>
        <v>#VALUE!</v>
      </c>
      <c r="Z269" s="9" t="e">
        <f t="shared" si="72"/>
        <v>#VALUE!</v>
      </c>
      <c r="AA269" t="e">
        <f t="shared" si="73"/>
        <v>#VALUE!</v>
      </c>
      <c r="AB269" t="e">
        <f t="shared" si="74"/>
        <v>#VALUE!</v>
      </c>
      <c r="AC269" t="e">
        <f t="shared" si="75"/>
        <v>#VALUE!</v>
      </c>
      <c r="AD269" t="e">
        <f>TRIM(CLEAN(MID(Updates!D269,FIND("Account to clone: ",Updates!D269)+18,(FIND("Position",Updates!D269)-(FIND("Account to clone: ",Updates!D269)+18)))))</f>
        <v>#VALUE!</v>
      </c>
      <c r="AE269" t="str">
        <f t="shared" si="76"/>
        <v/>
      </c>
      <c r="AF269" t="str">
        <f t="shared" si="77"/>
        <v>No</v>
      </c>
      <c r="AG269" t="e">
        <f>TRIM(CLEAN(MID(Updates!D269,FIND("Home Share (H:\ drive) required: ",Updates!D269)+33,(FIND("Group Share (S:\ drive) required: ",Updates!D269)-(FIND("Home Share (H:\ drive) required: ",Updates!D269)+33)))))</f>
        <v>#VALUE!</v>
      </c>
      <c r="AH269" t="str">
        <f t="shared" si="78"/>
        <v>No</v>
      </c>
      <c r="AI269" t="e">
        <f>TRIM(CLEAN(MID(Updates!D269,FIND("S Drive Path: ",Updates!D269)+14,(FIND("Position",Updates!D269)-(FIND("S Drive Path: ",Updates!D269)+14)))))</f>
        <v>#VALUE!</v>
      </c>
      <c r="AJ269" t="e">
        <f>("USR\"&amp;Updates!N269)</f>
        <v>#VALUE!</v>
      </c>
      <c r="AK269" t="e">
        <f>Updates!N269&amp;"$"</f>
        <v>#VALUE!</v>
      </c>
      <c r="AL269" s="11">
        <f t="shared" ca="1" si="79"/>
        <v>11</v>
      </c>
      <c r="AM269" s="6" t="str">
        <f ca="1">LOOKUP(AL269,AN2:AN21,AO2:AO21)</f>
        <v>DC4MDB01</v>
      </c>
    </row>
    <row r="270" spans="1:39" ht="12" customHeight="1">
      <c r="A270" s="13" t="e">
        <f>LOOKUP(99^99,--("0"&amp;MID(Updates!N270,MIN(SEARCH({0,1,2,3,4,5,6,7,8,9},Updates!N270&amp;"0123456789")),ROW($A$1:$A$10000))))</f>
        <v>#N/A</v>
      </c>
      <c r="B270" s="6" t="e">
        <f>TRIM(CLEAN(MID(Updates!D270,FIND("Network User Id: ",Updates!D270)+17,(FIND("E-MAIL ACCOUNTS",Updates!D270)-(FIND("Network User Id:",Updates!D270)+17)))))</f>
        <v>#VALUE!</v>
      </c>
      <c r="C270" s="6" t="e">
        <f>TRIM(CLEAN(MID(Updates!D270,FIND("Logon ID: ",Updates!D270)+10,(FIND("Password:",Updates!D270)-(FIND("Logon ID:",Updates!D270)+10)))))</f>
        <v>#VALUE!</v>
      </c>
      <c r="D270" t="e">
        <f>TRIM(CLEAN(MID(Updates!D270,FIND("Primary Address: ",Updates!D270)+17,(FIND("Secondary Address:",Updates!D270)-(FIND("Primary Address: ",Updates!D270)+17)))))</f>
        <v>#VALUE!</v>
      </c>
      <c r="E270" t="e">
        <f>TRIM(CLEAN(MID(Updates!D270,FIND("Secondary Address: ",Updates!D270)+19,(FIND("** PLEASE DO NOT REPLY TO THIS E-MAIL. ",Updates!D270)-(FIND("Secondary Address: ",Updates!D270)+19)))))</f>
        <v>#VALUE!</v>
      </c>
      <c r="F270" t="b">
        <f>IF(COUNT(SEARCH({"transpo.ottawa.on.ca","biblioottawalibrary.ca"},E270)),"@ottawa.ca")</f>
        <v>0</v>
      </c>
      <c r="G270" s="9" t="e">
        <f t="shared" si="64"/>
        <v>#VALUE!</v>
      </c>
      <c r="H270" t="e">
        <f>TRIM(CLEAN(MID(Updates!D270,FIND("E-mail Address: ",Updates!D270)+16,(FIND("The employee",Updates!D270)-(FIND("E-mail Address: ",Updates!D270)+16)))))</f>
        <v>#VALUE!</v>
      </c>
      <c r="I270" t="e">
        <f>TRIM(CLEAN(MID(Updates!D270,FIND("Account Password: ",Updates!D270)+18,(FIND("NETWORK ACCOUNTS",Updates!D270)-(FIND("Account Password:",Updates!D270)+18)))))</f>
        <v>#VALUE!</v>
      </c>
      <c r="J270" t="e">
        <f>TRIM(CLEAN(MID(Updates!D270,FIND("Password: ",Updates!D270)+10,(FIND("E-mail",Updates!D270)-(FIND("Password:",Updates!D270)+12)))))</f>
        <v>#VALUE!</v>
      </c>
      <c r="K270" t="e">
        <f>TRIM(CLEAN(MID(Updates!D270,FIND("Account to clone: ",Updates!D270)+18,(FIND("Position",Updates!D270)-(FIND("Account to clone: ",Updates!D270)+18)))))</f>
        <v>#VALUE!</v>
      </c>
      <c r="L270" t="e">
        <f>TRIM(CLEAN(MID(Updates!D270,FIND("Clone permissions of another account: ",Updates!D270)+38,(FIND("Email required:",Updates!D270)-(FIND("Clone permissions of another account: ",Updates!D270)+38)))))</f>
        <v>#VALUE!</v>
      </c>
      <c r="M270" t="e">
        <f t="shared" si="65"/>
        <v>#VALUE!</v>
      </c>
      <c r="N270" t="e">
        <f>TRIM(CLEAN(MID(Updates!D270,FIND("First Name: ",Updates!D270)+12,(FIND("Middle Name: ",Updates!D270)-(FIND("First Name: ",Updates!D270)+12)))))</f>
        <v>#VALUE!</v>
      </c>
      <c r="O270" t="e">
        <f>TRIM(CLEAN(MID(Updates!E270,FIND("Last Name: ",Updates!E270)+11,(FIND("Middle Initial:",Updates!E270)-(FIND("Last Name: ",Updates!E270)+11)))))</f>
        <v>#VALUE!</v>
      </c>
      <c r="P270" t="e">
        <f>TRIM(CLEAN(MID(Updates!D270,FIND("Middle Initial: ",Updates!D270)+16,(FIND("Department: ",Updates!D270)-(FIND("Middle Initial: ",Updates!D270)+16)))))</f>
        <v>#VALUE!</v>
      </c>
      <c r="Q270" t="e">
        <f t="shared" si="66"/>
        <v>#VALUE!</v>
      </c>
      <c r="R270" t="e">
        <f t="shared" si="67"/>
        <v>#VALUE!</v>
      </c>
      <c r="S270" t="e">
        <f t="shared" si="68"/>
        <v>#VALUE!</v>
      </c>
      <c r="T270" s="14" t="e">
        <f t="shared" si="69"/>
        <v>#VALUE!</v>
      </c>
      <c r="U270" t="e">
        <f t="shared" si="70"/>
        <v>#VALUE!</v>
      </c>
      <c r="V270" t="e">
        <f t="shared" si="71"/>
        <v>#VALUE!</v>
      </c>
      <c r="W270" s="8" t="e">
        <f>TRIM(CLEAN(MID(Updates!D270,FIND("Branch: ",Updates!D270)+8,(FIND("Division",Updates!D270)-(FIND("Branch: ",Updates!D270)+8)))))</f>
        <v>#VALUE!</v>
      </c>
      <c r="X270" s="8" t="e">
        <f>TRIM(CLEAN(MID(Updates!D270,FIND("Pooled Position: ",Updates!D270)+17,(FIND("Are the",Updates!D270)-(FIND("Pooled Position: ",Updates!D270)+17)))))</f>
        <v>#VALUE!</v>
      </c>
      <c r="Y270" t="e">
        <f>TRIM(CLEAN(MID(Updates!D270,FIND("Employee Name: ",Updates!D270)+15,(FIND("Job Title",Updates!D270)-(FIND("Employee Name: ",Updates!D270)+15)))))</f>
        <v>#VALUE!</v>
      </c>
      <c r="Z270" s="9" t="e">
        <f t="shared" si="72"/>
        <v>#VALUE!</v>
      </c>
      <c r="AA270" t="e">
        <f t="shared" si="73"/>
        <v>#VALUE!</v>
      </c>
      <c r="AB270" t="e">
        <f t="shared" si="74"/>
        <v>#VALUE!</v>
      </c>
      <c r="AC270" t="e">
        <f t="shared" si="75"/>
        <v>#VALUE!</v>
      </c>
      <c r="AD270" t="e">
        <f>TRIM(CLEAN(MID(Updates!D270,FIND("Account to clone: ",Updates!D270)+18,(FIND("Position",Updates!D270)-(FIND("Account to clone: ",Updates!D270)+18)))))</f>
        <v>#VALUE!</v>
      </c>
      <c r="AE270" t="str">
        <f t="shared" si="76"/>
        <v/>
      </c>
      <c r="AF270" t="str">
        <f t="shared" si="77"/>
        <v>No</v>
      </c>
      <c r="AG270" t="e">
        <f>TRIM(CLEAN(MID(Updates!D270,FIND("Home Share (H:\ drive) required: ",Updates!D270)+33,(FIND("Group Share (S:\ drive) required: ",Updates!D270)-(FIND("Home Share (H:\ drive) required: ",Updates!D270)+33)))))</f>
        <v>#VALUE!</v>
      </c>
      <c r="AH270" t="str">
        <f t="shared" si="78"/>
        <v>No</v>
      </c>
      <c r="AI270" t="e">
        <f>TRIM(CLEAN(MID(Updates!D270,FIND("S Drive Path: ",Updates!D270)+14,(FIND("Position",Updates!D270)-(FIND("S Drive Path: ",Updates!D270)+14)))))</f>
        <v>#VALUE!</v>
      </c>
      <c r="AJ270" t="e">
        <f>("USR\"&amp;Updates!N270)</f>
        <v>#VALUE!</v>
      </c>
      <c r="AK270" t="e">
        <f>Updates!N270&amp;"$"</f>
        <v>#VALUE!</v>
      </c>
      <c r="AL270" s="11">
        <f t="shared" ca="1" si="79"/>
        <v>19</v>
      </c>
      <c r="AM270" s="6" t="str">
        <f ca="1">LOOKUP(AL270,AN2:AN21,AO2:AO21)</f>
        <v>DC4MDB09</v>
      </c>
    </row>
    <row r="271" spans="1:39" ht="12" customHeight="1">
      <c r="A271" s="13" t="e">
        <f>LOOKUP(99^99,--("0"&amp;MID(Updates!N271,MIN(SEARCH({0,1,2,3,4,5,6,7,8,9},Updates!N271&amp;"0123456789")),ROW($A$1:$A$10000))))</f>
        <v>#N/A</v>
      </c>
      <c r="B271" s="6" t="e">
        <f>TRIM(CLEAN(MID(Updates!D271,FIND("Network User Id: ",Updates!D271)+17,(FIND("E-MAIL ACCOUNTS",Updates!D271)-(FIND("Network User Id:",Updates!D271)+17)))))</f>
        <v>#VALUE!</v>
      </c>
      <c r="C271" s="6" t="e">
        <f>TRIM(CLEAN(MID(Updates!D271,FIND("Logon ID: ",Updates!D271)+10,(FIND("Password:",Updates!D271)-(FIND("Logon ID:",Updates!D271)+10)))))</f>
        <v>#VALUE!</v>
      </c>
      <c r="D271" t="e">
        <f>TRIM(CLEAN(MID(Updates!D271,FIND("Primary Address: ",Updates!D271)+17,(FIND("Secondary Address:",Updates!D271)-(FIND("Primary Address: ",Updates!D271)+17)))))</f>
        <v>#VALUE!</v>
      </c>
      <c r="E271" t="e">
        <f>TRIM(CLEAN(MID(Updates!D271,FIND("Secondary Address: ",Updates!D271)+19,(FIND("** PLEASE DO NOT REPLY TO THIS E-MAIL. ",Updates!D271)-(FIND("Secondary Address: ",Updates!D271)+19)))))</f>
        <v>#VALUE!</v>
      </c>
      <c r="F271" t="b">
        <f>IF(COUNT(SEARCH({"transpo.ottawa.on.ca","biblioottawalibrary.ca"},E271)),"@ottawa.ca")</f>
        <v>0</v>
      </c>
      <c r="G271" s="9" t="e">
        <f t="shared" si="64"/>
        <v>#VALUE!</v>
      </c>
      <c r="H271" t="e">
        <f>TRIM(CLEAN(MID(Updates!D271,FIND("E-mail Address: ",Updates!D271)+16,(FIND("The employee",Updates!D271)-(FIND("E-mail Address: ",Updates!D271)+16)))))</f>
        <v>#VALUE!</v>
      </c>
      <c r="I271" t="e">
        <f>TRIM(CLEAN(MID(Updates!D271,FIND("Account Password: ",Updates!D271)+18,(FIND("NETWORK ACCOUNTS",Updates!D271)-(FIND("Account Password:",Updates!D271)+18)))))</f>
        <v>#VALUE!</v>
      </c>
      <c r="J271" t="e">
        <f>TRIM(CLEAN(MID(Updates!D271,FIND("Password: ",Updates!D271)+10,(FIND("E-mail",Updates!D271)-(FIND("Password:",Updates!D271)+12)))))</f>
        <v>#VALUE!</v>
      </c>
      <c r="K271" t="e">
        <f>TRIM(CLEAN(MID(Updates!D271,FIND("Account to clone: ",Updates!D271)+18,(FIND("Position",Updates!D271)-(FIND("Account to clone: ",Updates!D271)+18)))))</f>
        <v>#VALUE!</v>
      </c>
      <c r="L271" t="e">
        <f>TRIM(CLEAN(MID(Updates!D271,FIND("Clone permissions of another account: ",Updates!D271)+38,(FIND("Email required:",Updates!D271)-(FIND("Clone permissions of another account: ",Updates!D271)+38)))))</f>
        <v>#VALUE!</v>
      </c>
      <c r="M271" t="e">
        <f t="shared" si="65"/>
        <v>#VALUE!</v>
      </c>
      <c r="N271" t="e">
        <f>TRIM(CLEAN(MID(Updates!D271,FIND("First Name: ",Updates!D271)+12,(FIND("Middle Name: ",Updates!D271)-(FIND("First Name: ",Updates!D271)+12)))))</f>
        <v>#VALUE!</v>
      </c>
      <c r="O271" t="e">
        <f>TRIM(CLEAN(MID(Updates!E271,FIND("Last Name: ",Updates!E271)+11,(FIND("Middle Initial:",Updates!E271)-(FIND("Last Name: ",Updates!E271)+11)))))</f>
        <v>#VALUE!</v>
      </c>
      <c r="P271" t="e">
        <f>TRIM(CLEAN(MID(Updates!D271,FIND("Middle Initial: ",Updates!D271)+16,(FIND("Department: ",Updates!D271)-(FIND("Middle Initial: ",Updates!D271)+16)))))</f>
        <v>#VALUE!</v>
      </c>
      <c r="Q271" t="e">
        <f t="shared" si="66"/>
        <v>#VALUE!</v>
      </c>
      <c r="R271" t="e">
        <f t="shared" si="67"/>
        <v>#VALUE!</v>
      </c>
      <c r="S271" t="e">
        <f t="shared" si="68"/>
        <v>#VALUE!</v>
      </c>
      <c r="T271" s="14" t="e">
        <f t="shared" si="69"/>
        <v>#VALUE!</v>
      </c>
      <c r="U271" t="e">
        <f t="shared" si="70"/>
        <v>#VALUE!</v>
      </c>
      <c r="V271" t="e">
        <f t="shared" si="71"/>
        <v>#VALUE!</v>
      </c>
      <c r="W271" s="8" t="e">
        <f>TRIM(CLEAN(MID(Updates!D271,FIND("Branch: ",Updates!D271)+8,(FIND("Division",Updates!D271)-(FIND("Branch: ",Updates!D271)+8)))))</f>
        <v>#VALUE!</v>
      </c>
      <c r="X271" s="8" t="e">
        <f>TRIM(CLEAN(MID(Updates!D271,FIND("Pooled Position: ",Updates!D271)+17,(FIND("Are the",Updates!D271)-(FIND("Pooled Position: ",Updates!D271)+17)))))</f>
        <v>#VALUE!</v>
      </c>
      <c r="Y271" t="e">
        <f>TRIM(CLEAN(MID(Updates!D271,FIND("Employee Name: ",Updates!D271)+15,(FIND("Job Title",Updates!D271)-(FIND("Employee Name: ",Updates!D271)+15)))))</f>
        <v>#VALUE!</v>
      </c>
      <c r="Z271" s="9" t="e">
        <f t="shared" si="72"/>
        <v>#VALUE!</v>
      </c>
      <c r="AA271" t="e">
        <f t="shared" si="73"/>
        <v>#VALUE!</v>
      </c>
      <c r="AB271" t="e">
        <f t="shared" si="74"/>
        <v>#VALUE!</v>
      </c>
      <c r="AC271" t="e">
        <f t="shared" si="75"/>
        <v>#VALUE!</v>
      </c>
      <c r="AD271" t="e">
        <f>TRIM(CLEAN(MID(Updates!D271,FIND("Account to clone: ",Updates!D271)+18,(FIND("Position",Updates!D271)-(FIND("Account to clone: ",Updates!D271)+18)))))</f>
        <v>#VALUE!</v>
      </c>
      <c r="AE271" t="str">
        <f t="shared" si="76"/>
        <v/>
      </c>
      <c r="AF271" t="str">
        <f t="shared" si="77"/>
        <v>No</v>
      </c>
      <c r="AG271" t="e">
        <f>TRIM(CLEAN(MID(Updates!D271,FIND("Home Share (H:\ drive) required: ",Updates!D271)+33,(FIND("Group Share (S:\ drive) required: ",Updates!D271)-(FIND("Home Share (H:\ drive) required: ",Updates!D271)+33)))))</f>
        <v>#VALUE!</v>
      </c>
      <c r="AH271" t="str">
        <f t="shared" si="78"/>
        <v>No</v>
      </c>
      <c r="AI271" t="e">
        <f>TRIM(CLEAN(MID(Updates!D271,FIND("S Drive Path: ",Updates!D271)+14,(FIND("Position",Updates!D271)-(FIND("S Drive Path: ",Updates!D271)+14)))))</f>
        <v>#VALUE!</v>
      </c>
      <c r="AJ271" t="e">
        <f>("USR\"&amp;Updates!N271)</f>
        <v>#VALUE!</v>
      </c>
      <c r="AK271" t="e">
        <f>Updates!N271&amp;"$"</f>
        <v>#VALUE!</v>
      </c>
      <c r="AL271" s="11">
        <f t="shared" ca="1" si="79"/>
        <v>1</v>
      </c>
      <c r="AM271" s="6" t="str">
        <f ca="1">LOOKUP(AL271,AN2:AN21,AO2:AO21)</f>
        <v>DC1MDB01</v>
      </c>
    </row>
    <row r="272" spans="1:39" ht="12" customHeight="1">
      <c r="A272" s="13" t="e">
        <f>LOOKUP(99^99,--("0"&amp;MID(Updates!N272,MIN(SEARCH({0,1,2,3,4,5,6,7,8,9},Updates!N272&amp;"0123456789")),ROW($A$1:$A$10000))))</f>
        <v>#N/A</v>
      </c>
      <c r="B272" s="6" t="e">
        <f>TRIM(CLEAN(MID(Updates!D272,FIND("Network User Id: ",Updates!D272)+17,(FIND("E-MAIL ACCOUNTS",Updates!D272)-(FIND("Network User Id:",Updates!D272)+17)))))</f>
        <v>#VALUE!</v>
      </c>
      <c r="C272" s="6" t="e">
        <f>TRIM(CLEAN(MID(Updates!D272,FIND("Logon ID: ",Updates!D272)+10,(FIND("Password:",Updates!D272)-(FIND("Logon ID:",Updates!D272)+10)))))</f>
        <v>#VALUE!</v>
      </c>
      <c r="D272" t="e">
        <f>TRIM(CLEAN(MID(Updates!D272,FIND("Primary Address: ",Updates!D272)+17,(FIND("Secondary Address:",Updates!D272)-(FIND("Primary Address: ",Updates!D272)+17)))))</f>
        <v>#VALUE!</v>
      </c>
      <c r="E272" t="e">
        <f>TRIM(CLEAN(MID(Updates!D272,FIND("Secondary Address: ",Updates!D272)+19,(FIND("** PLEASE DO NOT REPLY TO THIS E-MAIL. ",Updates!D272)-(FIND("Secondary Address: ",Updates!D272)+19)))))</f>
        <v>#VALUE!</v>
      </c>
      <c r="F272" t="b">
        <f>IF(COUNT(SEARCH({"transpo.ottawa.on.ca","biblioottawalibrary.ca"},E272)),"@ottawa.ca")</f>
        <v>0</v>
      </c>
      <c r="G272" s="9" t="e">
        <f t="shared" si="64"/>
        <v>#VALUE!</v>
      </c>
      <c r="H272" t="e">
        <f>TRIM(CLEAN(MID(Updates!D272,FIND("E-mail Address: ",Updates!D272)+16,(FIND("The employee",Updates!D272)-(FIND("E-mail Address: ",Updates!D272)+16)))))</f>
        <v>#VALUE!</v>
      </c>
      <c r="I272" t="e">
        <f>TRIM(CLEAN(MID(Updates!D272,FIND("Account Password: ",Updates!D272)+18,(FIND("NETWORK ACCOUNTS",Updates!D272)-(FIND("Account Password:",Updates!D272)+18)))))</f>
        <v>#VALUE!</v>
      </c>
      <c r="J272" t="e">
        <f>TRIM(CLEAN(MID(Updates!D272,FIND("Password: ",Updates!D272)+10,(FIND("E-mail",Updates!D272)-(FIND("Password:",Updates!D272)+12)))))</f>
        <v>#VALUE!</v>
      </c>
      <c r="K272" t="e">
        <f>TRIM(CLEAN(MID(Updates!D272,FIND("Account to clone: ",Updates!D272)+18,(FIND("Position",Updates!D272)-(FIND("Account to clone: ",Updates!D272)+18)))))</f>
        <v>#VALUE!</v>
      </c>
      <c r="L272" t="e">
        <f>TRIM(CLEAN(MID(Updates!D272,FIND("Clone permissions of another account: ",Updates!D272)+38,(FIND("Email required:",Updates!D272)-(FIND("Clone permissions of another account: ",Updates!D272)+38)))))</f>
        <v>#VALUE!</v>
      </c>
      <c r="M272" t="e">
        <f t="shared" si="65"/>
        <v>#VALUE!</v>
      </c>
      <c r="N272" t="e">
        <f>TRIM(CLEAN(MID(Updates!D272,FIND("First Name: ",Updates!D272)+12,(FIND("Middle Name: ",Updates!D272)-(FIND("First Name: ",Updates!D272)+12)))))</f>
        <v>#VALUE!</v>
      </c>
      <c r="O272" t="e">
        <f>TRIM(CLEAN(MID(Updates!E272,FIND("Last Name: ",Updates!E272)+11,(FIND("Middle Initial:",Updates!E272)-(FIND("Last Name: ",Updates!E272)+11)))))</f>
        <v>#VALUE!</v>
      </c>
      <c r="P272" t="e">
        <f>TRIM(CLEAN(MID(Updates!D272,FIND("Middle Initial: ",Updates!D272)+16,(FIND("Department: ",Updates!D272)-(FIND("Middle Initial: ",Updates!D272)+16)))))</f>
        <v>#VALUE!</v>
      </c>
      <c r="Q272" t="e">
        <f t="shared" si="66"/>
        <v>#VALUE!</v>
      </c>
      <c r="R272" t="e">
        <f t="shared" si="67"/>
        <v>#VALUE!</v>
      </c>
      <c r="S272" t="e">
        <f t="shared" si="68"/>
        <v>#VALUE!</v>
      </c>
      <c r="T272" s="14" t="e">
        <f t="shared" si="69"/>
        <v>#VALUE!</v>
      </c>
      <c r="U272" t="e">
        <f t="shared" si="70"/>
        <v>#VALUE!</v>
      </c>
      <c r="V272" t="e">
        <f t="shared" si="71"/>
        <v>#VALUE!</v>
      </c>
      <c r="W272" s="8" t="e">
        <f>TRIM(CLEAN(MID(Updates!D272,FIND("Branch: ",Updates!D272)+8,(FIND("Division",Updates!D272)-(FIND("Branch: ",Updates!D272)+8)))))</f>
        <v>#VALUE!</v>
      </c>
      <c r="X272" s="8" t="e">
        <f>TRIM(CLEAN(MID(Updates!D272,FIND("Pooled Position: ",Updates!D272)+17,(FIND("Are the",Updates!D272)-(FIND("Pooled Position: ",Updates!D272)+17)))))</f>
        <v>#VALUE!</v>
      </c>
      <c r="Y272" t="e">
        <f>TRIM(CLEAN(MID(Updates!D272,FIND("Employee Name: ",Updates!D272)+15,(FIND("Job Title",Updates!D272)-(FIND("Employee Name: ",Updates!D272)+15)))))</f>
        <v>#VALUE!</v>
      </c>
      <c r="Z272" s="9" t="e">
        <f t="shared" si="72"/>
        <v>#VALUE!</v>
      </c>
      <c r="AA272" t="e">
        <f t="shared" si="73"/>
        <v>#VALUE!</v>
      </c>
      <c r="AB272" t="e">
        <f t="shared" si="74"/>
        <v>#VALUE!</v>
      </c>
      <c r="AC272" t="e">
        <f t="shared" si="75"/>
        <v>#VALUE!</v>
      </c>
      <c r="AD272" t="e">
        <f>TRIM(CLEAN(MID(Updates!D272,FIND("Account to clone: ",Updates!D272)+18,(FIND("Position",Updates!D272)-(FIND("Account to clone: ",Updates!D272)+18)))))</f>
        <v>#VALUE!</v>
      </c>
      <c r="AE272" t="str">
        <f t="shared" si="76"/>
        <v/>
      </c>
      <c r="AF272" t="str">
        <f t="shared" si="77"/>
        <v>No</v>
      </c>
      <c r="AG272" t="e">
        <f>TRIM(CLEAN(MID(Updates!D272,FIND("Home Share (H:\ drive) required: ",Updates!D272)+33,(FIND("Group Share (S:\ drive) required: ",Updates!D272)-(FIND("Home Share (H:\ drive) required: ",Updates!D272)+33)))))</f>
        <v>#VALUE!</v>
      </c>
      <c r="AH272" t="str">
        <f t="shared" si="78"/>
        <v>No</v>
      </c>
      <c r="AI272" t="e">
        <f>TRIM(CLEAN(MID(Updates!D272,FIND("S Drive Path: ",Updates!D272)+14,(FIND("Position",Updates!D272)-(FIND("S Drive Path: ",Updates!D272)+14)))))</f>
        <v>#VALUE!</v>
      </c>
      <c r="AJ272" t="e">
        <f>("USR\"&amp;Updates!N272)</f>
        <v>#VALUE!</v>
      </c>
      <c r="AK272" t="e">
        <f>Updates!N272&amp;"$"</f>
        <v>#VALUE!</v>
      </c>
      <c r="AL272" s="11">
        <f t="shared" ca="1" si="79"/>
        <v>11</v>
      </c>
      <c r="AM272" s="6" t="str">
        <f ca="1">LOOKUP(AL272,AN2:AN21,AO2:AO21)</f>
        <v>DC4MDB01</v>
      </c>
    </row>
    <row r="273" spans="1:39" ht="12" customHeight="1">
      <c r="A273" s="13" t="e">
        <f>LOOKUP(99^99,--("0"&amp;MID(Updates!N273,MIN(SEARCH({0,1,2,3,4,5,6,7,8,9},Updates!N273&amp;"0123456789")),ROW($A$1:$A$10000))))</f>
        <v>#N/A</v>
      </c>
      <c r="B273" s="6" t="e">
        <f>TRIM(CLEAN(MID(Updates!D273,FIND("Network User Id: ",Updates!D273)+17,(FIND("E-MAIL ACCOUNTS",Updates!D273)-(FIND("Network User Id:",Updates!D273)+17)))))</f>
        <v>#VALUE!</v>
      </c>
      <c r="C273" s="6" t="e">
        <f>TRIM(CLEAN(MID(Updates!D273,FIND("Logon ID: ",Updates!D273)+10,(FIND("Password:",Updates!D273)-(FIND("Logon ID:",Updates!D273)+10)))))</f>
        <v>#VALUE!</v>
      </c>
      <c r="D273" t="e">
        <f>TRIM(CLEAN(MID(Updates!D273,FIND("Primary Address: ",Updates!D273)+17,(FIND("Secondary Address:",Updates!D273)-(FIND("Primary Address: ",Updates!D273)+17)))))</f>
        <v>#VALUE!</v>
      </c>
      <c r="E273" t="e">
        <f>TRIM(CLEAN(MID(Updates!D273,FIND("Secondary Address: ",Updates!D273)+19,(FIND("** PLEASE DO NOT REPLY TO THIS E-MAIL. ",Updates!D273)-(FIND("Secondary Address: ",Updates!D273)+19)))))</f>
        <v>#VALUE!</v>
      </c>
      <c r="F273" t="b">
        <f>IF(COUNT(SEARCH({"transpo.ottawa.on.ca","biblioottawalibrary.ca"},E273)),"@ottawa.ca")</f>
        <v>0</v>
      </c>
      <c r="G273" s="9" t="e">
        <f t="shared" si="64"/>
        <v>#VALUE!</v>
      </c>
      <c r="H273" t="e">
        <f>TRIM(CLEAN(MID(Updates!D273,FIND("E-mail Address: ",Updates!D273)+16,(FIND("The employee",Updates!D273)-(FIND("E-mail Address: ",Updates!D273)+16)))))</f>
        <v>#VALUE!</v>
      </c>
      <c r="I273" t="e">
        <f>TRIM(CLEAN(MID(Updates!D273,FIND("Account Password: ",Updates!D273)+18,(FIND("NETWORK ACCOUNTS",Updates!D273)-(FIND("Account Password:",Updates!D273)+18)))))</f>
        <v>#VALUE!</v>
      </c>
      <c r="J273" t="e">
        <f>TRIM(CLEAN(MID(Updates!D273,FIND("Password: ",Updates!D273)+10,(FIND("E-mail",Updates!D273)-(FIND("Password:",Updates!D273)+12)))))</f>
        <v>#VALUE!</v>
      </c>
      <c r="K273" t="e">
        <f>TRIM(CLEAN(MID(Updates!D273,FIND("Account to clone: ",Updates!D273)+18,(FIND("Position",Updates!D273)-(FIND("Account to clone: ",Updates!D273)+18)))))</f>
        <v>#VALUE!</v>
      </c>
      <c r="L273" t="e">
        <f>TRIM(CLEAN(MID(Updates!D273,FIND("Clone permissions of another account: ",Updates!D273)+38,(FIND("Email required:",Updates!D273)-(FIND("Clone permissions of another account: ",Updates!D273)+38)))))</f>
        <v>#VALUE!</v>
      </c>
      <c r="M273" t="e">
        <f t="shared" si="65"/>
        <v>#VALUE!</v>
      </c>
      <c r="N273" t="e">
        <f>TRIM(CLEAN(MID(Updates!D273,FIND("First Name: ",Updates!D273)+12,(FIND("Middle Name: ",Updates!D273)-(FIND("First Name: ",Updates!D273)+12)))))</f>
        <v>#VALUE!</v>
      </c>
      <c r="O273" t="e">
        <f>TRIM(CLEAN(MID(Updates!E273,FIND("Last Name: ",Updates!E273)+11,(FIND("Middle Initial:",Updates!E273)-(FIND("Last Name: ",Updates!E273)+11)))))</f>
        <v>#VALUE!</v>
      </c>
      <c r="P273" t="e">
        <f>TRIM(CLEAN(MID(Updates!D273,FIND("Middle Initial: ",Updates!D273)+16,(FIND("Department: ",Updates!D273)-(FIND("Middle Initial: ",Updates!D273)+16)))))</f>
        <v>#VALUE!</v>
      </c>
      <c r="Q273" t="e">
        <f t="shared" si="66"/>
        <v>#VALUE!</v>
      </c>
      <c r="R273" t="e">
        <f t="shared" si="67"/>
        <v>#VALUE!</v>
      </c>
      <c r="S273" t="e">
        <f t="shared" si="68"/>
        <v>#VALUE!</v>
      </c>
      <c r="T273" s="14" t="e">
        <f t="shared" si="69"/>
        <v>#VALUE!</v>
      </c>
      <c r="U273" t="e">
        <f t="shared" si="70"/>
        <v>#VALUE!</v>
      </c>
      <c r="V273" t="e">
        <f t="shared" si="71"/>
        <v>#VALUE!</v>
      </c>
      <c r="W273" s="8" t="e">
        <f>TRIM(CLEAN(MID(Updates!D273,FIND("Branch: ",Updates!D273)+8,(FIND("Division",Updates!D273)-(FIND("Branch: ",Updates!D273)+8)))))</f>
        <v>#VALUE!</v>
      </c>
      <c r="X273" s="8" t="e">
        <f>TRIM(CLEAN(MID(Updates!D273,FIND("Pooled Position: ",Updates!D273)+17,(FIND("Are the",Updates!D273)-(FIND("Pooled Position: ",Updates!D273)+17)))))</f>
        <v>#VALUE!</v>
      </c>
      <c r="Y273" t="e">
        <f>TRIM(CLEAN(MID(Updates!D273,FIND("Employee Name: ",Updates!D273)+15,(FIND("Job Title",Updates!D273)-(FIND("Employee Name: ",Updates!D273)+15)))))</f>
        <v>#VALUE!</v>
      </c>
      <c r="Z273" s="9" t="e">
        <f t="shared" si="72"/>
        <v>#VALUE!</v>
      </c>
      <c r="AA273" t="e">
        <f t="shared" si="73"/>
        <v>#VALUE!</v>
      </c>
      <c r="AB273" t="e">
        <f t="shared" si="74"/>
        <v>#VALUE!</v>
      </c>
      <c r="AC273" t="e">
        <f t="shared" si="75"/>
        <v>#VALUE!</v>
      </c>
      <c r="AD273" t="e">
        <f>TRIM(CLEAN(MID(Updates!D273,FIND("Account to clone: ",Updates!D273)+18,(FIND("Position",Updates!D273)-(FIND("Account to clone: ",Updates!D273)+18)))))</f>
        <v>#VALUE!</v>
      </c>
      <c r="AE273" t="str">
        <f t="shared" si="76"/>
        <v/>
      </c>
      <c r="AF273" t="str">
        <f t="shared" si="77"/>
        <v>No</v>
      </c>
      <c r="AG273" t="e">
        <f>TRIM(CLEAN(MID(Updates!D273,FIND("Home Share (H:\ drive) required: ",Updates!D273)+33,(FIND("Group Share (S:\ drive) required: ",Updates!D273)-(FIND("Home Share (H:\ drive) required: ",Updates!D273)+33)))))</f>
        <v>#VALUE!</v>
      </c>
      <c r="AH273" t="str">
        <f t="shared" si="78"/>
        <v>No</v>
      </c>
      <c r="AI273" t="e">
        <f>TRIM(CLEAN(MID(Updates!D273,FIND("S Drive Path: ",Updates!D273)+14,(FIND("Position",Updates!D273)-(FIND("S Drive Path: ",Updates!D273)+14)))))</f>
        <v>#VALUE!</v>
      </c>
      <c r="AJ273" t="e">
        <f>("USR\"&amp;Updates!N273)</f>
        <v>#VALUE!</v>
      </c>
      <c r="AK273" t="e">
        <f>Updates!N273&amp;"$"</f>
        <v>#VALUE!</v>
      </c>
      <c r="AL273" s="11">
        <f t="shared" ca="1" si="79"/>
        <v>19</v>
      </c>
      <c r="AM273" s="6" t="str">
        <f ca="1">LOOKUP(AL273,AN2:AN21,AO2:AO21)</f>
        <v>DC4MDB09</v>
      </c>
    </row>
    <row r="274" spans="1:39" ht="12" customHeight="1">
      <c r="A274" s="13" t="e">
        <f>LOOKUP(99^99,--("0"&amp;MID(Updates!N274,MIN(SEARCH({0,1,2,3,4,5,6,7,8,9},Updates!N274&amp;"0123456789")),ROW($A$1:$A$10000))))</f>
        <v>#N/A</v>
      </c>
      <c r="B274" s="6" t="e">
        <f>TRIM(CLEAN(MID(Updates!D274,FIND("Network User Id: ",Updates!D274)+17,(FIND("E-MAIL ACCOUNTS",Updates!D274)-(FIND("Network User Id:",Updates!D274)+17)))))</f>
        <v>#VALUE!</v>
      </c>
      <c r="C274" s="6" t="e">
        <f>TRIM(CLEAN(MID(Updates!D274,FIND("Logon ID: ",Updates!D274)+10,(FIND("Password:",Updates!D274)-(FIND("Logon ID:",Updates!D274)+10)))))</f>
        <v>#VALUE!</v>
      </c>
      <c r="D274" t="e">
        <f>TRIM(CLEAN(MID(Updates!D274,FIND("Primary Address: ",Updates!D274)+17,(FIND("Secondary Address:",Updates!D274)-(FIND("Primary Address: ",Updates!D274)+17)))))</f>
        <v>#VALUE!</v>
      </c>
      <c r="E274" t="e">
        <f>TRIM(CLEAN(MID(Updates!D274,FIND("Secondary Address: ",Updates!D274)+19,(FIND("** PLEASE DO NOT REPLY TO THIS E-MAIL. ",Updates!D274)-(FIND("Secondary Address: ",Updates!D274)+19)))))</f>
        <v>#VALUE!</v>
      </c>
      <c r="F274" t="b">
        <f>IF(COUNT(SEARCH({"transpo.ottawa.on.ca","biblioottawalibrary.ca"},E274)),"@ottawa.ca")</f>
        <v>0</v>
      </c>
      <c r="G274" s="9" t="e">
        <f t="shared" si="64"/>
        <v>#VALUE!</v>
      </c>
      <c r="H274" t="e">
        <f>TRIM(CLEAN(MID(Updates!D274,FIND("E-mail Address: ",Updates!D274)+16,(FIND("The employee",Updates!D274)-(FIND("E-mail Address: ",Updates!D274)+16)))))</f>
        <v>#VALUE!</v>
      </c>
      <c r="I274" t="e">
        <f>TRIM(CLEAN(MID(Updates!D274,FIND("Account Password: ",Updates!D274)+18,(FIND("NETWORK ACCOUNTS",Updates!D274)-(FIND("Account Password:",Updates!D274)+18)))))</f>
        <v>#VALUE!</v>
      </c>
      <c r="J274" t="e">
        <f>TRIM(CLEAN(MID(Updates!D274,FIND("Password: ",Updates!D274)+10,(FIND("E-mail",Updates!D274)-(FIND("Password:",Updates!D274)+12)))))</f>
        <v>#VALUE!</v>
      </c>
      <c r="K274" t="e">
        <f>TRIM(CLEAN(MID(Updates!D274,FIND("Account to clone: ",Updates!D274)+18,(FIND("Position",Updates!D274)-(FIND("Account to clone: ",Updates!D274)+18)))))</f>
        <v>#VALUE!</v>
      </c>
      <c r="L274" t="e">
        <f>TRIM(CLEAN(MID(Updates!D274,FIND("Clone permissions of another account: ",Updates!D274)+38,(FIND("Email required:",Updates!D274)-(FIND("Clone permissions of another account: ",Updates!D274)+38)))))</f>
        <v>#VALUE!</v>
      </c>
      <c r="M274" t="e">
        <f t="shared" si="65"/>
        <v>#VALUE!</v>
      </c>
      <c r="N274" t="e">
        <f>TRIM(CLEAN(MID(Updates!D274,FIND("First Name: ",Updates!D274)+12,(FIND("Middle Name: ",Updates!D274)-(FIND("First Name: ",Updates!D274)+12)))))</f>
        <v>#VALUE!</v>
      </c>
      <c r="O274" t="e">
        <f>TRIM(CLEAN(MID(Updates!E274,FIND("Last Name: ",Updates!E274)+11,(FIND("Middle Initial:",Updates!E274)-(FIND("Last Name: ",Updates!E274)+11)))))</f>
        <v>#VALUE!</v>
      </c>
      <c r="P274" t="e">
        <f>TRIM(CLEAN(MID(Updates!D274,FIND("Middle Initial: ",Updates!D274)+16,(FIND("Department: ",Updates!D274)-(FIND("Middle Initial: ",Updates!D274)+16)))))</f>
        <v>#VALUE!</v>
      </c>
      <c r="Q274" t="e">
        <f t="shared" si="66"/>
        <v>#VALUE!</v>
      </c>
      <c r="R274" t="e">
        <f t="shared" si="67"/>
        <v>#VALUE!</v>
      </c>
      <c r="S274" t="e">
        <f t="shared" si="68"/>
        <v>#VALUE!</v>
      </c>
      <c r="T274" s="14" t="e">
        <f t="shared" si="69"/>
        <v>#VALUE!</v>
      </c>
      <c r="U274" t="e">
        <f t="shared" si="70"/>
        <v>#VALUE!</v>
      </c>
      <c r="V274" t="e">
        <f t="shared" si="71"/>
        <v>#VALUE!</v>
      </c>
      <c r="W274" s="8" t="e">
        <f>TRIM(CLEAN(MID(Updates!D274,FIND("Branch: ",Updates!D274)+8,(FIND("Division",Updates!D274)-(FIND("Branch: ",Updates!D274)+8)))))</f>
        <v>#VALUE!</v>
      </c>
      <c r="X274" s="8" t="e">
        <f>TRIM(CLEAN(MID(Updates!D274,FIND("Pooled Position: ",Updates!D274)+17,(FIND("Are the",Updates!D274)-(FIND("Pooled Position: ",Updates!D274)+17)))))</f>
        <v>#VALUE!</v>
      </c>
      <c r="Y274" t="e">
        <f>TRIM(CLEAN(MID(Updates!D274,FIND("Employee Name: ",Updates!D274)+15,(FIND("Job Title",Updates!D274)-(FIND("Employee Name: ",Updates!D274)+15)))))</f>
        <v>#VALUE!</v>
      </c>
      <c r="Z274" s="9" t="e">
        <f t="shared" si="72"/>
        <v>#VALUE!</v>
      </c>
      <c r="AA274" t="e">
        <f t="shared" si="73"/>
        <v>#VALUE!</v>
      </c>
      <c r="AB274" t="e">
        <f t="shared" si="74"/>
        <v>#VALUE!</v>
      </c>
      <c r="AC274" t="e">
        <f t="shared" si="75"/>
        <v>#VALUE!</v>
      </c>
      <c r="AD274" t="e">
        <f>TRIM(CLEAN(MID(Updates!D274,FIND("Account to clone: ",Updates!D274)+18,(FIND("Position",Updates!D274)-(FIND("Account to clone: ",Updates!D274)+18)))))</f>
        <v>#VALUE!</v>
      </c>
      <c r="AE274" t="str">
        <f t="shared" si="76"/>
        <v/>
      </c>
      <c r="AF274" t="str">
        <f t="shared" si="77"/>
        <v>No</v>
      </c>
      <c r="AG274" t="e">
        <f>TRIM(CLEAN(MID(Updates!D274,FIND("Home Share (H:\ drive) required: ",Updates!D274)+33,(FIND("Group Share (S:\ drive) required: ",Updates!D274)-(FIND("Home Share (H:\ drive) required: ",Updates!D274)+33)))))</f>
        <v>#VALUE!</v>
      </c>
      <c r="AH274" t="str">
        <f t="shared" si="78"/>
        <v>No</v>
      </c>
      <c r="AI274" t="e">
        <f>TRIM(CLEAN(MID(Updates!D274,FIND("S Drive Path: ",Updates!D274)+14,(FIND("Position",Updates!D274)-(FIND("S Drive Path: ",Updates!D274)+14)))))</f>
        <v>#VALUE!</v>
      </c>
      <c r="AJ274" t="e">
        <f>("USR\"&amp;Updates!N274)</f>
        <v>#VALUE!</v>
      </c>
      <c r="AK274" t="e">
        <f>Updates!N274&amp;"$"</f>
        <v>#VALUE!</v>
      </c>
      <c r="AL274" s="11">
        <f t="shared" ca="1" si="79"/>
        <v>19</v>
      </c>
      <c r="AM274" s="6" t="str">
        <f ca="1">LOOKUP(AL274,AN2:AN21,AO2:AO21)</f>
        <v>DC4MDB09</v>
      </c>
    </row>
    <row r="275" spans="1:39" ht="12" customHeight="1">
      <c r="A275" s="13" t="e">
        <f>LOOKUP(99^99,--("0"&amp;MID(Updates!N275,MIN(SEARCH({0,1,2,3,4,5,6,7,8,9},Updates!N275&amp;"0123456789")),ROW($A$1:$A$10000))))</f>
        <v>#N/A</v>
      </c>
      <c r="B275" s="6" t="e">
        <f>TRIM(CLEAN(MID(Updates!D275,FIND("Network User Id: ",Updates!D275)+17,(FIND("E-MAIL ACCOUNTS",Updates!D275)-(FIND("Network User Id:",Updates!D275)+17)))))</f>
        <v>#VALUE!</v>
      </c>
      <c r="C275" s="6" t="e">
        <f>TRIM(CLEAN(MID(Updates!D275,FIND("Logon ID: ",Updates!D275)+10,(FIND("Password:",Updates!D275)-(FIND("Logon ID:",Updates!D275)+10)))))</f>
        <v>#VALUE!</v>
      </c>
      <c r="D275" t="e">
        <f>TRIM(CLEAN(MID(Updates!D275,FIND("Primary Address: ",Updates!D275)+17,(FIND("Secondary Address:",Updates!D275)-(FIND("Primary Address: ",Updates!D275)+17)))))</f>
        <v>#VALUE!</v>
      </c>
      <c r="E275" t="e">
        <f>TRIM(CLEAN(MID(Updates!D275,FIND("Secondary Address: ",Updates!D275)+19,(FIND("** PLEASE DO NOT REPLY TO THIS E-MAIL. ",Updates!D275)-(FIND("Secondary Address: ",Updates!D275)+19)))))</f>
        <v>#VALUE!</v>
      </c>
      <c r="F275" t="b">
        <f>IF(COUNT(SEARCH({"transpo.ottawa.on.ca","biblioottawalibrary.ca"},E275)),"@ottawa.ca")</f>
        <v>0</v>
      </c>
      <c r="G275" s="9" t="e">
        <f t="shared" si="64"/>
        <v>#VALUE!</v>
      </c>
      <c r="H275" t="e">
        <f>TRIM(CLEAN(MID(Updates!D275,FIND("E-mail Address: ",Updates!D275)+16,(FIND("The employee",Updates!D275)-(FIND("E-mail Address: ",Updates!D275)+16)))))</f>
        <v>#VALUE!</v>
      </c>
      <c r="I275" t="e">
        <f>TRIM(CLEAN(MID(Updates!D275,FIND("Account Password: ",Updates!D275)+18,(FIND("NETWORK ACCOUNTS",Updates!D275)-(FIND("Account Password:",Updates!D275)+18)))))</f>
        <v>#VALUE!</v>
      </c>
      <c r="J275" t="e">
        <f>TRIM(CLEAN(MID(Updates!D275,FIND("Password: ",Updates!D275)+10,(FIND("E-mail",Updates!D275)-(FIND("Password:",Updates!D275)+12)))))</f>
        <v>#VALUE!</v>
      </c>
      <c r="K275" t="e">
        <f>TRIM(CLEAN(MID(Updates!D275,FIND("Account to clone: ",Updates!D275)+18,(FIND("Position",Updates!D275)-(FIND("Account to clone: ",Updates!D275)+18)))))</f>
        <v>#VALUE!</v>
      </c>
      <c r="L275" t="e">
        <f>TRIM(CLEAN(MID(Updates!D275,FIND("Clone permissions of another account: ",Updates!D275)+38,(FIND("Email required:",Updates!D275)-(FIND("Clone permissions of another account: ",Updates!D275)+38)))))</f>
        <v>#VALUE!</v>
      </c>
      <c r="M275" t="e">
        <f t="shared" si="65"/>
        <v>#VALUE!</v>
      </c>
      <c r="N275" t="e">
        <f>TRIM(CLEAN(MID(Updates!D275,FIND("First Name: ",Updates!D275)+12,(FIND("Middle Name: ",Updates!D275)-(FIND("First Name: ",Updates!D275)+12)))))</f>
        <v>#VALUE!</v>
      </c>
      <c r="O275" t="e">
        <f>TRIM(CLEAN(MID(Updates!E275,FIND("Last Name: ",Updates!E275)+11,(FIND("Middle Initial:",Updates!E275)-(FIND("Last Name: ",Updates!E275)+11)))))</f>
        <v>#VALUE!</v>
      </c>
      <c r="P275" t="e">
        <f>TRIM(CLEAN(MID(Updates!D275,FIND("Middle Initial: ",Updates!D275)+16,(FIND("Department: ",Updates!D275)-(FIND("Middle Initial: ",Updates!D275)+16)))))</f>
        <v>#VALUE!</v>
      </c>
      <c r="Q275" t="e">
        <f t="shared" si="66"/>
        <v>#VALUE!</v>
      </c>
      <c r="R275" t="e">
        <f t="shared" si="67"/>
        <v>#VALUE!</v>
      </c>
      <c r="S275" t="e">
        <f t="shared" si="68"/>
        <v>#VALUE!</v>
      </c>
      <c r="T275" s="14" t="e">
        <f t="shared" si="69"/>
        <v>#VALUE!</v>
      </c>
      <c r="U275" t="e">
        <f t="shared" si="70"/>
        <v>#VALUE!</v>
      </c>
      <c r="V275" t="e">
        <f t="shared" si="71"/>
        <v>#VALUE!</v>
      </c>
      <c r="W275" s="8" t="e">
        <f>TRIM(CLEAN(MID(Updates!D275,FIND("Branch: ",Updates!D275)+8,(FIND("Division",Updates!D275)-(FIND("Branch: ",Updates!D275)+8)))))</f>
        <v>#VALUE!</v>
      </c>
      <c r="X275" s="8" t="e">
        <f>TRIM(CLEAN(MID(Updates!D275,FIND("Pooled Position: ",Updates!D275)+17,(FIND("Are the",Updates!D275)-(FIND("Pooled Position: ",Updates!D275)+17)))))</f>
        <v>#VALUE!</v>
      </c>
      <c r="Y275" t="e">
        <f>TRIM(CLEAN(MID(Updates!D275,FIND("Employee Name: ",Updates!D275)+15,(FIND("Job Title",Updates!D275)-(FIND("Employee Name: ",Updates!D275)+15)))))</f>
        <v>#VALUE!</v>
      </c>
      <c r="Z275" s="9" t="e">
        <f t="shared" si="72"/>
        <v>#VALUE!</v>
      </c>
      <c r="AA275" t="e">
        <f t="shared" si="73"/>
        <v>#VALUE!</v>
      </c>
      <c r="AB275" t="e">
        <f t="shared" si="74"/>
        <v>#VALUE!</v>
      </c>
      <c r="AC275" t="e">
        <f t="shared" si="75"/>
        <v>#VALUE!</v>
      </c>
      <c r="AD275" t="e">
        <f>TRIM(CLEAN(MID(Updates!D275,FIND("Account to clone: ",Updates!D275)+18,(FIND("Position",Updates!D275)-(FIND("Account to clone: ",Updates!D275)+18)))))</f>
        <v>#VALUE!</v>
      </c>
      <c r="AE275" t="str">
        <f t="shared" si="76"/>
        <v/>
      </c>
      <c r="AF275" t="str">
        <f t="shared" si="77"/>
        <v>No</v>
      </c>
      <c r="AG275" t="e">
        <f>TRIM(CLEAN(MID(Updates!D275,FIND("Home Share (H:\ drive) required: ",Updates!D275)+33,(FIND("Group Share (S:\ drive) required: ",Updates!D275)-(FIND("Home Share (H:\ drive) required: ",Updates!D275)+33)))))</f>
        <v>#VALUE!</v>
      </c>
      <c r="AH275" t="str">
        <f t="shared" si="78"/>
        <v>No</v>
      </c>
      <c r="AI275" t="e">
        <f>TRIM(CLEAN(MID(Updates!D275,FIND("S Drive Path: ",Updates!D275)+14,(FIND("Position",Updates!D275)-(FIND("S Drive Path: ",Updates!D275)+14)))))</f>
        <v>#VALUE!</v>
      </c>
      <c r="AJ275" t="e">
        <f>("USR\"&amp;Updates!N275)</f>
        <v>#VALUE!</v>
      </c>
      <c r="AK275" t="e">
        <f>Updates!N275&amp;"$"</f>
        <v>#VALUE!</v>
      </c>
      <c r="AL275" s="11">
        <f t="shared" ca="1" si="79"/>
        <v>18</v>
      </c>
      <c r="AM275" s="6" t="str">
        <f ca="1">LOOKUP(AL275,AN2:AN21,AO2:AO21)</f>
        <v>DC4MDB08</v>
      </c>
    </row>
    <row r="276" spans="1:39" ht="12" customHeight="1">
      <c r="A276" s="13" t="e">
        <f>LOOKUP(99^99,--("0"&amp;MID(Updates!N276,MIN(SEARCH({0,1,2,3,4,5,6,7,8,9},Updates!N276&amp;"0123456789")),ROW($A$1:$A$10000))))</f>
        <v>#N/A</v>
      </c>
      <c r="B276" s="6" t="e">
        <f>TRIM(CLEAN(MID(Updates!D276,FIND("Network User Id: ",Updates!D276)+17,(FIND("E-MAIL ACCOUNTS",Updates!D276)-(FIND("Network User Id:",Updates!D276)+17)))))</f>
        <v>#VALUE!</v>
      </c>
      <c r="C276" s="6" t="e">
        <f>TRIM(CLEAN(MID(Updates!D276,FIND("Logon ID: ",Updates!D276)+10,(FIND("Password:",Updates!D276)-(FIND("Logon ID:",Updates!D276)+10)))))</f>
        <v>#VALUE!</v>
      </c>
      <c r="D276" t="e">
        <f>TRIM(CLEAN(MID(Updates!D276,FIND("Primary Address: ",Updates!D276)+17,(FIND("Secondary Address:",Updates!D276)-(FIND("Primary Address: ",Updates!D276)+17)))))</f>
        <v>#VALUE!</v>
      </c>
      <c r="E276" t="e">
        <f>TRIM(CLEAN(MID(Updates!D276,FIND("Secondary Address: ",Updates!D276)+19,(FIND("** PLEASE DO NOT REPLY TO THIS E-MAIL. ",Updates!D276)-(FIND("Secondary Address: ",Updates!D276)+19)))))</f>
        <v>#VALUE!</v>
      </c>
      <c r="F276" t="b">
        <f>IF(COUNT(SEARCH({"transpo.ottawa.on.ca","biblioottawalibrary.ca"},E276)),"@ottawa.ca")</f>
        <v>0</v>
      </c>
      <c r="G276" s="9" t="e">
        <f t="shared" si="64"/>
        <v>#VALUE!</v>
      </c>
      <c r="H276" t="e">
        <f>TRIM(CLEAN(MID(Updates!D276,FIND("E-mail Address: ",Updates!D276)+16,(FIND("The employee",Updates!D276)-(FIND("E-mail Address: ",Updates!D276)+16)))))</f>
        <v>#VALUE!</v>
      </c>
      <c r="I276" t="e">
        <f>TRIM(CLEAN(MID(Updates!D276,FIND("Account Password: ",Updates!D276)+18,(FIND("NETWORK ACCOUNTS",Updates!D276)-(FIND("Account Password:",Updates!D276)+18)))))</f>
        <v>#VALUE!</v>
      </c>
      <c r="J276" t="e">
        <f>TRIM(CLEAN(MID(Updates!D276,FIND("Password: ",Updates!D276)+10,(FIND("E-mail",Updates!D276)-(FIND("Password:",Updates!D276)+12)))))</f>
        <v>#VALUE!</v>
      </c>
      <c r="K276" t="e">
        <f>TRIM(CLEAN(MID(Updates!D276,FIND("Account to clone: ",Updates!D276)+18,(FIND("Position",Updates!D276)-(FIND("Account to clone: ",Updates!D276)+18)))))</f>
        <v>#VALUE!</v>
      </c>
      <c r="L276" t="e">
        <f>TRIM(CLEAN(MID(Updates!D276,FIND("Clone permissions of another account: ",Updates!D276)+38,(FIND("Email required:",Updates!D276)-(FIND("Clone permissions of another account: ",Updates!D276)+38)))))</f>
        <v>#VALUE!</v>
      </c>
      <c r="M276" t="e">
        <f t="shared" si="65"/>
        <v>#VALUE!</v>
      </c>
      <c r="N276" t="e">
        <f>TRIM(CLEAN(MID(Updates!D276,FIND("First Name: ",Updates!D276)+12,(FIND("Middle Name: ",Updates!D276)-(FIND("First Name: ",Updates!D276)+12)))))</f>
        <v>#VALUE!</v>
      </c>
      <c r="O276" t="e">
        <f>TRIM(CLEAN(MID(Updates!E276,FIND("Last Name: ",Updates!E276)+11,(FIND("Middle Initial:",Updates!E276)-(FIND("Last Name: ",Updates!E276)+11)))))</f>
        <v>#VALUE!</v>
      </c>
      <c r="P276" t="e">
        <f>TRIM(CLEAN(MID(Updates!D276,FIND("Middle Initial: ",Updates!D276)+16,(FIND("Department: ",Updates!D276)-(FIND("Middle Initial: ",Updates!D276)+16)))))</f>
        <v>#VALUE!</v>
      </c>
      <c r="Q276" t="e">
        <f t="shared" si="66"/>
        <v>#VALUE!</v>
      </c>
      <c r="R276" t="e">
        <f t="shared" si="67"/>
        <v>#VALUE!</v>
      </c>
      <c r="S276" t="e">
        <f t="shared" si="68"/>
        <v>#VALUE!</v>
      </c>
      <c r="T276" s="14" t="e">
        <f t="shared" si="69"/>
        <v>#VALUE!</v>
      </c>
      <c r="U276" t="e">
        <f t="shared" si="70"/>
        <v>#VALUE!</v>
      </c>
      <c r="V276" t="e">
        <f t="shared" si="71"/>
        <v>#VALUE!</v>
      </c>
      <c r="W276" s="8" t="e">
        <f>TRIM(CLEAN(MID(Updates!D276,FIND("Branch: ",Updates!D276)+8,(FIND("Division",Updates!D276)-(FIND("Branch: ",Updates!D276)+8)))))</f>
        <v>#VALUE!</v>
      </c>
      <c r="X276" s="8" t="e">
        <f>TRIM(CLEAN(MID(Updates!D276,FIND("Pooled Position: ",Updates!D276)+17,(FIND("Are the",Updates!D276)-(FIND("Pooled Position: ",Updates!D276)+17)))))</f>
        <v>#VALUE!</v>
      </c>
      <c r="Y276" t="e">
        <f>TRIM(CLEAN(MID(Updates!D276,FIND("Employee Name: ",Updates!D276)+15,(FIND("Job Title",Updates!D276)-(FIND("Employee Name: ",Updates!D276)+15)))))</f>
        <v>#VALUE!</v>
      </c>
      <c r="Z276" s="9" t="e">
        <f t="shared" si="72"/>
        <v>#VALUE!</v>
      </c>
      <c r="AA276" t="e">
        <f t="shared" si="73"/>
        <v>#VALUE!</v>
      </c>
      <c r="AB276" t="e">
        <f t="shared" si="74"/>
        <v>#VALUE!</v>
      </c>
      <c r="AC276" t="e">
        <f t="shared" si="75"/>
        <v>#VALUE!</v>
      </c>
      <c r="AD276" t="e">
        <f>TRIM(CLEAN(MID(Updates!D276,FIND("Account to clone: ",Updates!D276)+18,(FIND("Position",Updates!D276)-(FIND("Account to clone: ",Updates!D276)+18)))))</f>
        <v>#VALUE!</v>
      </c>
      <c r="AE276" t="str">
        <f t="shared" si="76"/>
        <v/>
      </c>
      <c r="AF276" t="str">
        <f t="shared" si="77"/>
        <v>No</v>
      </c>
      <c r="AG276" t="e">
        <f>TRIM(CLEAN(MID(Updates!D276,FIND("Home Share (H:\ drive) required: ",Updates!D276)+33,(FIND("Group Share (S:\ drive) required: ",Updates!D276)-(FIND("Home Share (H:\ drive) required: ",Updates!D276)+33)))))</f>
        <v>#VALUE!</v>
      </c>
      <c r="AH276" t="str">
        <f t="shared" si="78"/>
        <v>No</v>
      </c>
      <c r="AI276" t="e">
        <f>TRIM(CLEAN(MID(Updates!D276,FIND("S Drive Path: ",Updates!D276)+14,(FIND("Position",Updates!D276)-(FIND("S Drive Path: ",Updates!D276)+14)))))</f>
        <v>#VALUE!</v>
      </c>
      <c r="AJ276" t="e">
        <f>("USR\"&amp;Updates!N276)</f>
        <v>#VALUE!</v>
      </c>
      <c r="AK276" t="e">
        <f>Updates!N276&amp;"$"</f>
        <v>#VALUE!</v>
      </c>
      <c r="AL276" s="11">
        <f t="shared" ca="1" si="79"/>
        <v>11</v>
      </c>
      <c r="AM276" s="6" t="str">
        <f ca="1">LOOKUP(AL276,AN2:AN21,AO2:AO21)</f>
        <v>DC4MDB01</v>
      </c>
    </row>
    <row r="277" spans="1:39" ht="12" customHeight="1">
      <c r="A277" s="13" t="e">
        <f>LOOKUP(99^99,--("0"&amp;MID(Updates!N277,MIN(SEARCH({0,1,2,3,4,5,6,7,8,9},Updates!N277&amp;"0123456789")),ROW($A$1:$A$10000))))</f>
        <v>#N/A</v>
      </c>
      <c r="B277" s="6" t="e">
        <f>TRIM(CLEAN(MID(Updates!D277,FIND("Network User Id: ",Updates!D277)+17,(FIND("E-MAIL ACCOUNTS",Updates!D277)-(FIND("Network User Id:",Updates!D277)+17)))))</f>
        <v>#VALUE!</v>
      </c>
      <c r="C277" s="6" t="e">
        <f>TRIM(CLEAN(MID(Updates!D277,FIND("Logon ID: ",Updates!D277)+10,(FIND("Password:",Updates!D277)-(FIND("Logon ID:",Updates!D277)+10)))))</f>
        <v>#VALUE!</v>
      </c>
      <c r="D277" t="e">
        <f>TRIM(CLEAN(MID(Updates!D277,FIND("Primary Address: ",Updates!D277)+17,(FIND("Secondary Address:",Updates!D277)-(FIND("Primary Address: ",Updates!D277)+17)))))</f>
        <v>#VALUE!</v>
      </c>
      <c r="E277" t="e">
        <f>TRIM(CLEAN(MID(Updates!D277,FIND("Secondary Address: ",Updates!D277)+19,(FIND("** PLEASE DO NOT REPLY TO THIS E-MAIL. ",Updates!D277)-(FIND("Secondary Address: ",Updates!D277)+19)))))</f>
        <v>#VALUE!</v>
      </c>
      <c r="F277" t="b">
        <f>IF(COUNT(SEARCH({"transpo.ottawa.on.ca","biblioottawalibrary.ca"},E277)),"@ottawa.ca")</f>
        <v>0</v>
      </c>
      <c r="G277" s="9" t="e">
        <f t="shared" si="64"/>
        <v>#VALUE!</v>
      </c>
      <c r="H277" t="e">
        <f>TRIM(CLEAN(MID(Updates!D277,FIND("E-mail Address: ",Updates!D277)+16,(FIND("The employee",Updates!D277)-(FIND("E-mail Address: ",Updates!D277)+16)))))</f>
        <v>#VALUE!</v>
      </c>
      <c r="I277" t="e">
        <f>TRIM(CLEAN(MID(Updates!D277,FIND("Account Password: ",Updates!D277)+18,(FIND("NETWORK ACCOUNTS",Updates!D277)-(FIND("Account Password:",Updates!D277)+18)))))</f>
        <v>#VALUE!</v>
      </c>
      <c r="J277" t="e">
        <f>TRIM(CLEAN(MID(Updates!D277,FIND("Password: ",Updates!D277)+10,(FIND("E-mail",Updates!D277)-(FIND("Password:",Updates!D277)+12)))))</f>
        <v>#VALUE!</v>
      </c>
      <c r="K277" t="e">
        <f>TRIM(CLEAN(MID(Updates!D277,FIND("Account to clone: ",Updates!D277)+18,(FIND("Position",Updates!D277)-(FIND("Account to clone: ",Updates!D277)+18)))))</f>
        <v>#VALUE!</v>
      </c>
      <c r="L277" t="e">
        <f>TRIM(CLEAN(MID(Updates!D277,FIND("Clone permissions of another account: ",Updates!D277)+38,(FIND("Email required:",Updates!D277)-(FIND("Clone permissions of another account: ",Updates!D277)+38)))))</f>
        <v>#VALUE!</v>
      </c>
      <c r="M277" t="e">
        <f t="shared" si="65"/>
        <v>#VALUE!</v>
      </c>
      <c r="N277" t="e">
        <f>TRIM(CLEAN(MID(Updates!D277,FIND("First Name: ",Updates!D277)+12,(FIND("Middle Name: ",Updates!D277)-(FIND("First Name: ",Updates!D277)+12)))))</f>
        <v>#VALUE!</v>
      </c>
      <c r="O277" t="e">
        <f>TRIM(CLEAN(MID(Updates!E277,FIND("Last Name: ",Updates!E277)+11,(FIND("Middle Initial:",Updates!E277)-(FIND("Last Name: ",Updates!E277)+11)))))</f>
        <v>#VALUE!</v>
      </c>
      <c r="P277" t="e">
        <f>TRIM(CLEAN(MID(Updates!D277,FIND("Middle Initial: ",Updates!D277)+16,(FIND("Department: ",Updates!D277)-(FIND("Middle Initial: ",Updates!D277)+16)))))</f>
        <v>#VALUE!</v>
      </c>
      <c r="Q277" t="e">
        <f t="shared" si="66"/>
        <v>#VALUE!</v>
      </c>
      <c r="R277" t="e">
        <f t="shared" si="67"/>
        <v>#VALUE!</v>
      </c>
      <c r="S277" t="e">
        <f t="shared" si="68"/>
        <v>#VALUE!</v>
      </c>
      <c r="T277" s="14" t="e">
        <f t="shared" si="69"/>
        <v>#VALUE!</v>
      </c>
      <c r="U277" t="e">
        <f t="shared" si="70"/>
        <v>#VALUE!</v>
      </c>
      <c r="V277" t="e">
        <f t="shared" si="71"/>
        <v>#VALUE!</v>
      </c>
      <c r="W277" s="8" t="e">
        <f>TRIM(CLEAN(MID(Updates!D277,FIND("Branch: ",Updates!D277)+8,(FIND("Division",Updates!D277)-(FIND("Branch: ",Updates!D277)+8)))))</f>
        <v>#VALUE!</v>
      </c>
      <c r="X277" s="8" t="e">
        <f>TRIM(CLEAN(MID(Updates!D277,FIND("Pooled Position: ",Updates!D277)+17,(FIND("Are the",Updates!D277)-(FIND("Pooled Position: ",Updates!D277)+17)))))</f>
        <v>#VALUE!</v>
      </c>
      <c r="Y277" t="e">
        <f>TRIM(CLEAN(MID(Updates!D277,FIND("Employee Name: ",Updates!D277)+15,(FIND("Job Title",Updates!D277)-(FIND("Employee Name: ",Updates!D277)+15)))))</f>
        <v>#VALUE!</v>
      </c>
      <c r="Z277" s="9" t="e">
        <f t="shared" si="72"/>
        <v>#VALUE!</v>
      </c>
      <c r="AA277" t="e">
        <f t="shared" si="73"/>
        <v>#VALUE!</v>
      </c>
      <c r="AB277" t="e">
        <f t="shared" si="74"/>
        <v>#VALUE!</v>
      </c>
      <c r="AC277" t="e">
        <f t="shared" si="75"/>
        <v>#VALUE!</v>
      </c>
      <c r="AD277" t="e">
        <f>TRIM(CLEAN(MID(Updates!D277,FIND("Account to clone: ",Updates!D277)+18,(FIND("Position",Updates!D277)-(FIND("Account to clone: ",Updates!D277)+18)))))</f>
        <v>#VALUE!</v>
      </c>
      <c r="AE277" t="str">
        <f t="shared" si="76"/>
        <v/>
      </c>
      <c r="AF277" t="str">
        <f t="shared" si="77"/>
        <v>No</v>
      </c>
      <c r="AG277" t="e">
        <f>TRIM(CLEAN(MID(Updates!D277,FIND("Home Share (H:\ drive) required: ",Updates!D277)+33,(FIND("Group Share (S:\ drive) required: ",Updates!D277)-(FIND("Home Share (H:\ drive) required: ",Updates!D277)+33)))))</f>
        <v>#VALUE!</v>
      </c>
      <c r="AH277" t="str">
        <f t="shared" si="78"/>
        <v>No</v>
      </c>
      <c r="AI277" t="e">
        <f>TRIM(CLEAN(MID(Updates!D277,FIND("S Drive Path: ",Updates!D277)+14,(FIND("Position",Updates!D277)-(FIND("S Drive Path: ",Updates!D277)+14)))))</f>
        <v>#VALUE!</v>
      </c>
      <c r="AJ277" t="e">
        <f>("USR\"&amp;Updates!N277)</f>
        <v>#VALUE!</v>
      </c>
      <c r="AK277" t="e">
        <f>Updates!N277&amp;"$"</f>
        <v>#VALUE!</v>
      </c>
      <c r="AL277" s="11">
        <f t="shared" ca="1" si="79"/>
        <v>1</v>
      </c>
      <c r="AM277" s="6" t="str">
        <f ca="1">LOOKUP(AL277,AN2:AN21,AO2:AO21)</f>
        <v>DC1MDB01</v>
      </c>
    </row>
    <row r="278" spans="1:39" ht="12" customHeight="1">
      <c r="A278" s="13" t="e">
        <f>LOOKUP(99^99,--("0"&amp;MID(Updates!N278,MIN(SEARCH({0,1,2,3,4,5,6,7,8,9},Updates!N278&amp;"0123456789")),ROW($A$1:$A$10000))))</f>
        <v>#N/A</v>
      </c>
      <c r="B278" s="6" t="e">
        <f>TRIM(CLEAN(MID(Updates!D278,FIND("Network User Id: ",Updates!D278)+17,(FIND("E-MAIL ACCOUNTS",Updates!D278)-(FIND("Network User Id:",Updates!D278)+17)))))</f>
        <v>#VALUE!</v>
      </c>
      <c r="C278" s="6" t="e">
        <f>TRIM(CLEAN(MID(Updates!D278,FIND("Logon ID: ",Updates!D278)+10,(FIND("Password:",Updates!D278)-(FIND("Logon ID:",Updates!D278)+10)))))</f>
        <v>#VALUE!</v>
      </c>
      <c r="D278" t="e">
        <f>TRIM(CLEAN(MID(Updates!D278,FIND("Primary Address: ",Updates!D278)+17,(FIND("Secondary Address:",Updates!D278)-(FIND("Primary Address: ",Updates!D278)+17)))))</f>
        <v>#VALUE!</v>
      </c>
      <c r="E278" t="e">
        <f>TRIM(CLEAN(MID(Updates!D278,FIND("Secondary Address: ",Updates!D278)+19,(FIND("** PLEASE DO NOT REPLY TO THIS E-MAIL. ",Updates!D278)-(FIND("Secondary Address: ",Updates!D278)+19)))))</f>
        <v>#VALUE!</v>
      </c>
      <c r="F278" t="b">
        <f>IF(COUNT(SEARCH({"transpo.ottawa.on.ca","biblioottawalibrary.ca"},E278)),"@ottawa.ca")</f>
        <v>0</v>
      </c>
      <c r="G278" s="9" t="e">
        <f t="shared" si="64"/>
        <v>#VALUE!</v>
      </c>
      <c r="H278" t="e">
        <f>TRIM(CLEAN(MID(Updates!D278,FIND("E-mail Address: ",Updates!D278)+16,(FIND("The employee",Updates!D278)-(FIND("E-mail Address: ",Updates!D278)+16)))))</f>
        <v>#VALUE!</v>
      </c>
      <c r="I278" t="e">
        <f>TRIM(CLEAN(MID(Updates!D278,FIND("Account Password: ",Updates!D278)+18,(FIND("NETWORK ACCOUNTS",Updates!D278)-(FIND("Account Password:",Updates!D278)+18)))))</f>
        <v>#VALUE!</v>
      </c>
      <c r="J278" t="e">
        <f>TRIM(CLEAN(MID(Updates!D278,FIND("Password: ",Updates!D278)+10,(FIND("E-mail",Updates!D278)-(FIND("Password:",Updates!D278)+12)))))</f>
        <v>#VALUE!</v>
      </c>
      <c r="K278" t="e">
        <f>TRIM(CLEAN(MID(Updates!D278,FIND("Account to clone: ",Updates!D278)+18,(FIND("Position",Updates!D278)-(FIND("Account to clone: ",Updates!D278)+18)))))</f>
        <v>#VALUE!</v>
      </c>
      <c r="L278" t="e">
        <f>TRIM(CLEAN(MID(Updates!D278,FIND("Clone permissions of another account: ",Updates!D278)+38,(FIND("Email required:",Updates!D278)-(FIND("Clone permissions of another account: ",Updates!D278)+38)))))</f>
        <v>#VALUE!</v>
      </c>
      <c r="M278" t="e">
        <f t="shared" si="65"/>
        <v>#VALUE!</v>
      </c>
      <c r="N278" t="e">
        <f>TRIM(CLEAN(MID(Updates!D278,FIND("First Name: ",Updates!D278)+12,(FIND("Middle Name: ",Updates!D278)-(FIND("First Name: ",Updates!D278)+12)))))</f>
        <v>#VALUE!</v>
      </c>
      <c r="O278" t="e">
        <f>TRIM(CLEAN(MID(Updates!E278,FIND("Last Name: ",Updates!E278)+11,(FIND("Middle Initial:",Updates!E278)-(FIND("Last Name: ",Updates!E278)+11)))))</f>
        <v>#VALUE!</v>
      </c>
      <c r="P278" t="e">
        <f>TRIM(CLEAN(MID(Updates!D278,FIND("Middle Initial: ",Updates!D278)+16,(FIND("Department: ",Updates!D278)-(FIND("Middle Initial: ",Updates!D278)+16)))))</f>
        <v>#VALUE!</v>
      </c>
      <c r="Q278" t="e">
        <f t="shared" si="66"/>
        <v>#VALUE!</v>
      </c>
      <c r="R278" t="e">
        <f t="shared" si="67"/>
        <v>#VALUE!</v>
      </c>
      <c r="S278" t="e">
        <f t="shared" si="68"/>
        <v>#VALUE!</v>
      </c>
      <c r="T278" s="14" t="e">
        <f t="shared" si="69"/>
        <v>#VALUE!</v>
      </c>
      <c r="U278" t="e">
        <f t="shared" si="70"/>
        <v>#VALUE!</v>
      </c>
      <c r="V278" t="e">
        <f t="shared" si="71"/>
        <v>#VALUE!</v>
      </c>
      <c r="W278" s="8" t="e">
        <f>TRIM(CLEAN(MID(Updates!D278,FIND("Branch: ",Updates!D278)+8,(FIND("Division",Updates!D278)-(FIND("Branch: ",Updates!D278)+8)))))</f>
        <v>#VALUE!</v>
      </c>
      <c r="X278" s="8" t="e">
        <f>TRIM(CLEAN(MID(Updates!D278,FIND("Pooled Position: ",Updates!D278)+17,(FIND("Are the",Updates!D278)-(FIND("Pooled Position: ",Updates!D278)+17)))))</f>
        <v>#VALUE!</v>
      </c>
      <c r="Y278" t="e">
        <f>TRIM(CLEAN(MID(Updates!D278,FIND("Employee Name: ",Updates!D278)+15,(FIND("Job Title",Updates!D278)-(FIND("Employee Name: ",Updates!D278)+15)))))</f>
        <v>#VALUE!</v>
      </c>
      <c r="Z278" s="9" t="e">
        <f t="shared" si="72"/>
        <v>#VALUE!</v>
      </c>
      <c r="AA278" t="e">
        <f t="shared" si="73"/>
        <v>#VALUE!</v>
      </c>
      <c r="AB278" t="e">
        <f t="shared" si="74"/>
        <v>#VALUE!</v>
      </c>
      <c r="AC278" t="e">
        <f t="shared" si="75"/>
        <v>#VALUE!</v>
      </c>
      <c r="AD278" t="e">
        <f>TRIM(CLEAN(MID(Updates!D278,FIND("Account to clone: ",Updates!D278)+18,(FIND("Position",Updates!D278)-(FIND("Account to clone: ",Updates!D278)+18)))))</f>
        <v>#VALUE!</v>
      </c>
      <c r="AE278" t="str">
        <f t="shared" si="76"/>
        <v/>
      </c>
      <c r="AF278" t="str">
        <f t="shared" si="77"/>
        <v>No</v>
      </c>
      <c r="AG278" t="e">
        <f>TRIM(CLEAN(MID(Updates!D278,FIND("Home Share (H:\ drive) required: ",Updates!D278)+33,(FIND("Group Share (S:\ drive) required: ",Updates!D278)-(FIND("Home Share (H:\ drive) required: ",Updates!D278)+33)))))</f>
        <v>#VALUE!</v>
      </c>
      <c r="AH278" t="str">
        <f t="shared" si="78"/>
        <v>No</v>
      </c>
      <c r="AI278" t="e">
        <f>TRIM(CLEAN(MID(Updates!D278,FIND("S Drive Path: ",Updates!D278)+14,(FIND("Position",Updates!D278)-(FIND("S Drive Path: ",Updates!D278)+14)))))</f>
        <v>#VALUE!</v>
      </c>
      <c r="AJ278" t="e">
        <f>("USR\"&amp;Updates!N278)</f>
        <v>#VALUE!</v>
      </c>
      <c r="AK278" t="e">
        <f>Updates!N278&amp;"$"</f>
        <v>#VALUE!</v>
      </c>
      <c r="AL278" s="11">
        <f t="shared" ca="1" si="79"/>
        <v>19</v>
      </c>
      <c r="AM278" s="6" t="str">
        <f ca="1">LOOKUP(AL278,AN2:AN21,AO2:AO21)</f>
        <v>DC4MDB09</v>
      </c>
    </row>
    <row r="279" spans="1:39" ht="12" customHeight="1">
      <c r="A279" s="13" t="e">
        <f>LOOKUP(99^99,--("0"&amp;MID(Updates!N279,MIN(SEARCH({0,1,2,3,4,5,6,7,8,9},Updates!N279&amp;"0123456789")),ROW($A$1:$A$10000))))</f>
        <v>#N/A</v>
      </c>
      <c r="B279" s="6" t="e">
        <f>TRIM(CLEAN(MID(Updates!D279,FIND("Network User Id: ",Updates!D279)+17,(FIND("E-MAIL ACCOUNTS",Updates!D279)-(FIND("Network User Id:",Updates!D279)+17)))))</f>
        <v>#VALUE!</v>
      </c>
      <c r="C279" s="6" t="e">
        <f>TRIM(CLEAN(MID(Updates!D279,FIND("Logon ID: ",Updates!D279)+10,(FIND("Password:",Updates!D279)-(FIND("Logon ID:",Updates!D279)+10)))))</f>
        <v>#VALUE!</v>
      </c>
      <c r="D279" t="e">
        <f>TRIM(CLEAN(MID(Updates!D279,FIND("Primary Address: ",Updates!D279)+17,(FIND("Secondary Address:",Updates!D279)-(FIND("Primary Address: ",Updates!D279)+17)))))</f>
        <v>#VALUE!</v>
      </c>
      <c r="E279" t="e">
        <f>TRIM(CLEAN(MID(Updates!D279,FIND("Secondary Address: ",Updates!D279)+19,(FIND("** PLEASE DO NOT REPLY TO THIS E-MAIL. ",Updates!D279)-(FIND("Secondary Address: ",Updates!D279)+19)))))</f>
        <v>#VALUE!</v>
      </c>
      <c r="F279" t="b">
        <f>IF(COUNT(SEARCH({"transpo.ottawa.on.ca","biblioottawalibrary.ca"},E279)),"@ottawa.ca")</f>
        <v>0</v>
      </c>
      <c r="G279" s="9" t="e">
        <f t="shared" si="64"/>
        <v>#VALUE!</v>
      </c>
      <c r="H279" t="e">
        <f>TRIM(CLEAN(MID(Updates!D279,FIND("E-mail Address: ",Updates!D279)+16,(FIND("The employee",Updates!D279)-(FIND("E-mail Address: ",Updates!D279)+16)))))</f>
        <v>#VALUE!</v>
      </c>
      <c r="I279" t="e">
        <f>TRIM(CLEAN(MID(Updates!D279,FIND("Account Password: ",Updates!D279)+18,(FIND("NETWORK ACCOUNTS",Updates!D279)-(FIND("Account Password:",Updates!D279)+18)))))</f>
        <v>#VALUE!</v>
      </c>
      <c r="J279" t="e">
        <f>TRIM(CLEAN(MID(Updates!D279,FIND("Password: ",Updates!D279)+10,(FIND("E-mail",Updates!D279)-(FIND("Password:",Updates!D279)+12)))))</f>
        <v>#VALUE!</v>
      </c>
      <c r="K279" t="e">
        <f>TRIM(CLEAN(MID(Updates!D279,FIND("Account to clone: ",Updates!D279)+18,(FIND("Position",Updates!D279)-(FIND("Account to clone: ",Updates!D279)+18)))))</f>
        <v>#VALUE!</v>
      </c>
      <c r="L279" t="e">
        <f>TRIM(CLEAN(MID(Updates!D279,FIND("Clone permissions of another account: ",Updates!D279)+38,(FIND("Email required:",Updates!D279)-(FIND("Clone permissions of another account: ",Updates!D279)+38)))))</f>
        <v>#VALUE!</v>
      </c>
      <c r="M279" t="e">
        <f t="shared" si="65"/>
        <v>#VALUE!</v>
      </c>
      <c r="N279" t="e">
        <f>TRIM(CLEAN(MID(Updates!D279,FIND("First Name: ",Updates!D279)+12,(FIND("Middle Name: ",Updates!D279)-(FIND("First Name: ",Updates!D279)+12)))))</f>
        <v>#VALUE!</v>
      </c>
      <c r="O279" t="e">
        <f>TRIM(CLEAN(MID(Updates!E279,FIND("Last Name: ",Updates!E279)+11,(FIND("Middle Initial:",Updates!E279)-(FIND("Last Name: ",Updates!E279)+11)))))</f>
        <v>#VALUE!</v>
      </c>
      <c r="P279" t="e">
        <f>TRIM(CLEAN(MID(Updates!D279,FIND("Middle Initial: ",Updates!D279)+16,(FIND("Department: ",Updates!D279)-(FIND("Middle Initial: ",Updates!D279)+16)))))</f>
        <v>#VALUE!</v>
      </c>
      <c r="Q279" t="e">
        <f t="shared" si="66"/>
        <v>#VALUE!</v>
      </c>
      <c r="R279" t="e">
        <f t="shared" si="67"/>
        <v>#VALUE!</v>
      </c>
      <c r="S279" t="e">
        <f t="shared" si="68"/>
        <v>#VALUE!</v>
      </c>
      <c r="T279" s="14" t="e">
        <f t="shared" si="69"/>
        <v>#VALUE!</v>
      </c>
      <c r="U279" t="e">
        <f t="shared" si="70"/>
        <v>#VALUE!</v>
      </c>
      <c r="V279" t="e">
        <f t="shared" si="71"/>
        <v>#VALUE!</v>
      </c>
      <c r="W279" s="8" t="e">
        <f>TRIM(CLEAN(MID(Updates!D279,FIND("Branch: ",Updates!D279)+8,(FIND("Division",Updates!D279)-(FIND("Branch: ",Updates!D279)+8)))))</f>
        <v>#VALUE!</v>
      </c>
      <c r="X279" s="8" t="e">
        <f>TRIM(CLEAN(MID(Updates!D279,FIND("Pooled Position: ",Updates!D279)+17,(FIND("Are the",Updates!D279)-(FIND("Pooled Position: ",Updates!D279)+17)))))</f>
        <v>#VALUE!</v>
      </c>
      <c r="Y279" t="e">
        <f>TRIM(CLEAN(MID(Updates!D279,FIND("Employee Name: ",Updates!D279)+15,(FIND("Job Title",Updates!D279)-(FIND("Employee Name: ",Updates!D279)+15)))))</f>
        <v>#VALUE!</v>
      </c>
      <c r="Z279" s="9" t="e">
        <f t="shared" si="72"/>
        <v>#VALUE!</v>
      </c>
      <c r="AA279" t="e">
        <f t="shared" si="73"/>
        <v>#VALUE!</v>
      </c>
      <c r="AB279" t="e">
        <f t="shared" si="74"/>
        <v>#VALUE!</v>
      </c>
      <c r="AC279" t="e">
        <f t="shared" si="75"/>
        <v>#VALUE!</v>
      </c>
      <c r="AD279" t="e">
        <f>TRIM(CLEAN(MID(Updates!D279,FIND("Account to clone: ",Updates!D279)+18,(FIND("Position",Updates!D279)-(FIND("Account to clone: ",Updates!D279)+18)))))</f>
        <v>#VALUE!</v>
      </c>
      <c r="AE279" t="str">
        <f t="shared" si="76"/>
        <v/>
      </c>
      <c r="AF279" t="str">
        <f t="shared" si="77"/>
        <v>No</v>
      </c>
      <c r="AG279" t="e">
        <f>TRIM(CLEAN(MID(Updates!D279,FIND("Home Share (H:\ drive) required: ",Updates!D279)+33,(FIND("Group Share (S:\ drive) required: ",Updates!D279)-(FIND("Home Share (H:\ drive) required: ",Updates!D279)+33)))))</f>
        <v>#VALUE!</v>
      </c>
      <c r="AH279" t="str">
        <f t="shared" si="78"/>
        <v>No</v>
      </c>
      <c r="AI279" t="e">
        <f>TRIM(CLEAN(MID(Updates!D279,FIND("S Drive Path: ",Updates!D279)+14,(FIND("Position",Updates!D279)-(FIND("S Drive Path: ",Updates!D279)+14)))))</f>
        <v>#VALUE!</v>
      </c>
      <c r="AJ279" t="e">
        <f>("USR\"&amp;Updates!N279)</f>
        <v>#VALUE!</v>
      </c>
      <c r="AK279" t="e">
        <f>Updates!N279&amp;"$"</f>
        <v>#VALUE!</v>
      </c>
      <c r="AL279" s="11">
        <f t="shared" ca="1" si="79"/>
        <v>19</v>
      </c>
      <c r="AM279" s="6" t="str">
        <f ca="1">LOOKUP(AL279,AN2:AN21,AO2:AO21)</f>
        <v>DC4MDB09</v>
      </c>
    </row>
    <row r="280" spans="1:39" ht="12" customHeight="1">
      <c r="A280" s="13" t="e">
        <f>LOOKUP(99^99,--("0"&amp;MID(Updates!N280,MIN(SEARCH({0,1,2,3,4,5,6,7,8,9},Updates!N280&amp;"0123456789")),ROW($A$1:$A$10000))))</f>
        <v>#N/A</v>
      </c>
      <c r="B280" s="6" t="e">
        <f>TRIM(CLEAN(MID(Updates!D280,FIND("Network User Id: ",Updates!D280)+17,(FIND("E-MAIL ACCOUNTS",Updates!D280)-(FIND("Network User Id:",Updates!D280)+17)))))</f>
        <v>#VALUE!</v>
      </c>
      <c r="C280" s="6" t="e">
        <f>TRIM(CLEAN(MID(Updates!D280,FIND("Logon ID: ",Updates!D280)+10,(FIND("Password:",Updates!D280)-(FIND("Logon ID:",Updates!D280)+10)))))</f>
        <v>#VALUE!</v>
      </c>
      <c r="D280" t="e">
        <f>TRIM(CLEAN(MID(Updates!D280,FIND("Primary Address: ",Updates!D280)+17,(FIND("Secondary Address:",Updates!D280)-(FIND("Primary Address: ",Updates!D280)+17)))))</f>
        <v>#VALUE!</v>
      </c>
      <c r="E280" t="e">
        <f>TRIM(CLEAN(MID(Updates!D280,FIND("Secondary Address: ",Updates!D280)+19,(FIND("** PLEASE DO NOT REPLY TO THIS E-MAIL. ",Updates!D280)-(FIND("Secondary Address: ",Updates!D280)+19)))))</f>
        <v>#VALUE!</v>
      </c>
      <c r="F280" t="b">
        <f>IF(COUNT(SEARCH({"transpo.ottawa.on.ca","biblioottawalibrary.ca"},E280)),"@ottawa.ca")</f>
        <v>0</v>
      </c>
      <c r="G280" s="9" t="e">
        <f t="shared" si="64"/>
        <v>#VALUE!</v>
      </c>
      <c r="H280" t="e">
        <f>TRIM(CLEAN(MID(Updates!D280,FIND("E-mail Address: ",Updates!D280)+16,(FIND("The employee",Updates!D280)-(FIND("E-mail Address: ",Updates!D280)+16)))))</f>
        <v>#VALUE!</v>
      </c>
      <c r="I280" t="e">
        <f>TRIM(CLEAN(MID(Updates!D280,FIND("Account Password: ",Updates!D280)+18,(FIND("NETWORK ACCOUNTS",Updates!D280)-(FIND("Account Password:",Updates!D280)+18)))))</f>
        <v>#VALUE!</v>
      </c>
      <c r="J280" t="e">
        <f>TRIM(CLEAN(MID(Updates!D280,FIND("Password: ",Updates!D280)+10,(FIND("E-mail",Updates!D280)-(FIND("Password:",Updates!D280)+12)))))</f>
        <v>#VALUE!</v>
      </c>
      <c r="K280" t="e">
        <f>TRIM(CLEAN(MID(Updates!D280,FIND("Account to clone: ",Updates!D280)+18,(FIND("Position",Updates!D280)-(FIND("Account to clone: ",Updates!D280)+18)))))</f>
        <v>#VALUE!</v>
      </c>
      <c r="L280" t="e">
        <f>TRIM(CLEAN(MID(Updates!D280,FIND("Clone permissions of another account: ",Updates!D280)+38,(FIND("Email required:",Updates!D280)-(FIND("Clone permissions of another account: ",Updates!D280)+38)))))</f>
        <v>#VALUE!</v>
      </c>
      <c r="M280" t="e">
        <f t="shared" si="65"/>
        <v>#VALUE!</v>
      </c>
      <c r="N280" t="e">
        <f>TRIM(CLEAN(MID(Updates!D280,FIND("First Name: ",Updates!D280)+12,(FIND("Middle Name: ",Updates!D280)-(FIND("First Name: ",Updates!D280)+12)))))</f>
        <v>#VALUE!</v>
      </c>
      <c r="O280" t="e">
        <f>TRIM(CLEAN(MID(Updates!E280,FIND("Last Name: ",Updates!E280)+11,(FIND("Middle Initial:",Updates!E280)-(FIND("Last Name: ",Updates!E280)+11)))))</f>
        <v>#VALUE!</v>
      </c>
      <c r="P280" t="e">
        <f>TRIM(CLEAN(MID(Updates!D280,FIND("Middle Initial: ",Updates!D280)+16,(FIND("Department: ",Updates!D280)-(FIND("Middle Initial: ",Updates!D280)+16)))))</f>
        <v>#VALUE!</v>
      </c>
      <c r="Q280" t="e">
        <f t="shared" si="66"/>
        <v>#VALUE!</v>
      </c>
      <c r="R280" t="e">
        <f t="shared" si="67"/>
        <v>#VALUE!</v>
      </c>
      <c r="S280" t="e">
        <f t="shared" si="68"/>
        <v>#VALUE!</v>
      </c>
      <c r="T280" s="14" t="e">
        <f t="shared" si="69"/>
        <v>#VALUE!</v>
      </c>
      <c r="U280" t="e">
        <f t="shared" si="70"/>
        <v>#VALUE!</v>
      </c>
      <c r="V280" t="e">
        <f t="shared" si="71"/>
        <v>#VALUE!</v>
      </c>
      <c r="W280" s="8" t="e">
        <f>TRIM(CLEAN(MID(Updates!D280,FIND("Branch: ",Updates!D280)+8,(FIND("Division",Updates!D280)-(FIND("Branch: ",Updates!D280)+8)))))</f>
        <v>#VALUE!</v>
      </c>
      <c r="X280" s="8" t="e">
        <f>TRIM(CLEAN(MID(Updates!D280,FIND("Pooled Position: ",Updates!D280)+17,(FIND("Are the",Updates!D280)-(FIND("Pooled Position: ",Updates!D280)+17)))))</f>
        <v>#VALUE!</v>
      </c>
      <c r="Y280" t="e">
        <f>TRIM(CLEAN(MID(Updates!D280,FIND("Employee Name: ",Updates!D280)+15,(FIND("Job Title",Updates!D280)-(FIND("Employee Name: ",Updates!D280)+15)))))</f>
        <v>#VALUE!</v>
      </c>
      <c r="Z280" s="9" t="e">
        <f t="shared" si="72"/>
        <v>#VALUE!</v>
      </c>
      <c r="AA280" t="e">
        <f t="shared" si="73"/>
        <v>#VALUE!</v>
      </c>
      <c r="AB280" t="e">
        <f t="shared" si="74"/>
        <v>#VALUE!</v>
      </c>
      <c r="AC280" t="e">
        <f t="shared" si="75"/>
        <v>#VALUE!</v>
      </c>
      <c r="AD280" t="e">
        <f>TRIM(CLEAN(MID(Updates!D280,FIND("Account to clone: ",Updates!D280)+18,(FIND("Position",Updates!D280)-(FIND("Account to clone: ",Updates!D280)+18)))))</f>
        <v>#VALUE!</v>
      </c>
      <c r="AE280" t="str">
        <f t="shared" si="76"/>
        <v/>
      </c>
      <c r="AF280" t="str">
        <f t="shared" si="77"/>
        <v>No</v>
      </c>
      <c r="AG280" t="e">
        <f>TRIM(CLEAN(MID(Updates!D280,FIND("Home Share (H:\ drive) required: ",Updates!D280)+33,(FIND("Group Share (S:\ drive) required: ",Updates!D280)-(FIND("Home Share (H:\ drive) required: ",Updates!D280)+33)))))</f>
        <v>#VALUE!</v>
      </c>
      <c r="AH280" t="str">
        <f t="shared" si="78"/>
        <v>No</v>
      </c>
      <c r="AI280" t="e">
        <f>TRIM(CLEAN(MID(Updates!D280,FIND("S Drive Path: ",Updates!D280)+14,(FIND("Position",Updates!D280)-(FIND("S Drive Path: ",Updates!D280)+14)))))</f>
        <v>#VALUE!</v>
      </c>
      <c r="AJ280" t="e">
        <f>("USR\"&amp;Updates!N280)</f>
        <v>#VALUE!</v>
      </c>
      <c r="AK280" t="e">
        <f>Updates!N280&amp;"$"</f>
        <v>#VALUE!</v>
      </c>
      <c r="AL280" s="11">
        <f t="shared" ca="1" si="79"/>
        <v>8</v>
      </c>
      <c r="AM280" s="6" t="str">
        <f ca="1">LOOKUP(AL280,AN2:AN21,AO2:AO21)</f>
        <v>DC1MDB08</v>
      </c>
    </row>
    <row r="281" spans="1:39" ht="12" customHeight="1">
      <c r="A281" s="13" t="e">
        <f>LOOKUP(99^99,--("0"&amp;MID(Updates!N281,MIN(SEARCH({0,1,2,3,4,5,6,7,8,9},Updates!N281&amp;"0123456789")),ROW($A$1:$A$10000))))</f>
        <v>#N/A</v>
      </c>
      <c r="B281" s="6" t="e">
        <f>TRIM(CLEAN(MID(Updates!D281,FIND("Network User Id: ",Updates!D281)+17,(FIND("E-MAIL ACCOUNTS",Updates!D281)-(FIND("Network User Id:",Updates!D281)+17)))))</f>
        <v>#VALUE!</v>
      </c>
      <c r="C281" s="6" t="e">
        <f>TRIM(CLEAN(MID(Updates!D281,FIND("Logon ID: ",Updates!D281)+10,(FIND("Password:",Updates!D281)-(FIND("Logon ID:",Updates!D281)+10)))))</f>
        <v>#VALUE!</v>
      </c>
      <c r="D281" t="e">
        <f>TRIM(CLEAN(MID(Updates!D281,FIND("Primary Address: ",Updates!D281)+17,(FIND("Secondary Address:",Updates!D281)-(FIND("Primary Address: ",Updates!D281)+17)))))</f>
        <v>#VALUE!</v>
      </c>
      <c r="E281" t="e">
        <f>TRIM(CLEAN(MID(Updates!D281,FIND("Secondary Address: ",Updates!D281)+19,(FIND("** PLEASE DO NOT REPLY TO THIS E-MAIL. ",Updates!D281)-(FIND("Secondary Address: ",Updates!D281)+19)))))</f>
        <v>#VALUE!</v>
      </c>
      <c r="F281" t="b">
        <f>IF(COUNT(SEARCH({"transpo.ottawa.on.ca","biblioottawalibrary.ca"},E281)),"@ottawa.ca")</f>
        <v>0</v>
      </c>
      <c r="G281" s="9" t="e">
        <f t="shared" si="64"/>
        <v>#VALUE!</v>
      </c>
      <c r="H281" t="e">
        <f>TRIM(CLEAN(MID(Updates!D281,FIND("E-mail Address: ",Updates!D281)+16,(FIND("The employee",Updates!D281)-(FIND("E-mail Address: ",Updates!D281)+16)))))</f>
        <v>#VALUE!</v>
      </c>
      <c r="I281" t="e">
        <f>TRIM(CLEAN(MID(Updates!D281,FIND("Account Password: ",Updates!D281)+18,(FIND("NETWORK ACCOUNTS",Updates!D281)-(FIND("Account Password:",Updates!D281)+18)))))</f>
        <v>#VALUE!</v>
      </c>
      <c r="J281" t="e">
        <f>TRIM(CLEAN(MID(Updates!D281,FIND("Password: ",Updates!D281)+10,(FIND("E-mail",Updates!D281)-(FIND("Password:",Updates!D281)+12)))))</f>
        <v>#VALUE!</v>
      </c>
      <c r="K281" t="e">
        <f>TRIM(CLEAN(MID(Updates!D281,FIND("Account to clone: ",Updates!D281)+18,(FIND("Position",Updates!D281)-(FIND("Account to clone: ",Updates!D281)+18)))))</f>
        <v>#VALUE!</v>
      </c>
      <c r="L281" t="e">
        <f>TRIM(CLEAN(MID(Updates!D281,FIND("Clone permissions of another account: ",Updates!D281)+38,(FIND("Email required:",Updates!D281)-(FIND("Clone permissions of another account: ",Updates!D281)+38)))))</f>
        <v>#VALUE!</v>
      </c>
      <c r="M281" t="e">
        <f t="shared" si="65"/>
        <v>#VALUE!</v>
      </c>
      <c r="N281" t="e">
        <f>TRIM(CLEAN(MID(Updates!D281,FIND("First Name: ",Updates!D281)+12,(FIND("Middle Name: ",Updates!D281)-(FIND("First Name: ",Updates!D281)+12)))))</f>
        <v>#VALUE!</v>
      </c>
      <c r="O281" t="e">
        <f>TRIM(CLEAN(MID(Updates!E281,FIND("Last Name: ",Updates!E281)+11,(FIND("Middle Initial:",Updates!E281)-(FIND("Last Name: ",Updates!E281)+11)))))</f>
        <v>#VALUE!</v>
      </c>
      <c r="P281" t="e">
        <f>TRIM(CLEAN(MID(Updates!D281,FIND("Middle Initial: ",Updates!D281)+16,(FIND("Department: ",Updates!D281)-(FIND("Middle Initial: ",Updates!D281)+16)))))</f>
        <v>#VALUE!</v>
      </c>
      <c r="Q281" t="e">
        <f t="shared" si="66"/>
        <v>#VALUE!</v>
      </c>
      <c r="R281" t="e">
        <f t="shared" si="67"/>
        <v>#VALUE!</v>
      </c>
      <c r="S281" t="e">
        <f t="shared" si="68"/>
        <v>#VALUE!</v>
      </c>
      <c r="T281" s="14" t="e">
        <f t="shared" si="69"/>
        <v>#VALUE!</v>
      </c>
      <c r="U281" t="e">
        <f t="shared" si="70"/>
        <v>#VALUE!</v>
      </c>
      <c r="V281" t="e">
        <f t="shared" si="71"/>
        <v>#VALUE!</v>
      </c>
      <c r="W281" s="8" t="e">
        <f>TRIM(CLEAN(MID(Updates!D281,FIND("Branch: ",Updates!D281)+8,(FIND("Division",Updates!D281)-(FIND("Branch: ",Updates!D281)+8)))))</f>
        <v>#VALUE!</v>
      </c>
      <c r="X281" s="8" t="e">
        <f>TRIM(CLEAN(MID(Updates!D281,FIND("Pooled Position: ",Updates!D281)+17,(FIND("Are the",Updates!D281)-(FIND("Pooled Position: ",Updates!D281)+17)))))</f>
        <v>#VALUE!</v>
      </c>
      <c r="Y281" t="e">
        <f>TRIM(CLEAN(MID(Updates!D281,FIND("Employee Name: ",Updates!D281)+15,(FIND("Job Title",Updates!D281)-(FIND("Employee Name: ",Updates!D281)+15)))))</f>
        <v>#VALUE!</v>
      </c>
      <c r="Z281" s="9" t="e">
        <f t="shared" si="72"/>
        <v>#VALUE!</v>
      </c>
      <c r="AA281" t="e">
        <f t="shared" si="73"/>
        <v>#VALUE!</v>
      </c>
      <c r="AB281" t="e">
        <f t="shared" si="74"/>
        <v>#VALUE!</v>
      </c>
      <c r="AC281" t="e">
        <f t="shared" si="75"/>
        <v>#VALUE!</v>
      </c>
      <c r="AD281" t="e">
        <f>TRIM(CLEAN(MID(Updates!D281,FIND("Account to clone: ",Updates!D281)+18,(FIND("Position",Updates!D281)-(FIND("Account to clone: ",Updates!D281)+18)))))</f>
        <v>#VALUE!</v>
      </c>
      <c r="AE281" t="str">
        <f t="shared" si="76"/>
        <v/>
      </c>
      <c r="AF281" t="str">
        <f t="shared" si="77"/>
        <v>No</v>
      </c>
      <c r="AG281" t="e">
        <f>TRIM(CLEAN(MID(Updates!D281,FIND("Home Share (H:\ drive) required: ",Updates!D281)+33,(FIND("Group Share (S:\ drive) required: ",Updates!D281)-(FIND("Home Share (H:\ drive) required: ",Updates!D281)+33)))))</f>
        <v>#VALUE!</v>
      </c>
      <c r="AH281" t="str">
        <f t="shared" si="78"/>
        <v>No</v>
      </c>
      <c r="AI281" t="e">
        <f>TRIM(CLEAN(MID(Updates!D281,FIND("S Drive Path: ",Updates!D281)+14,(FIND("Position",Updates!D281)-(FIND("S Drive Path: ",Updates!D281)+14)))))</f>
        <v>#VALUE!</v>
      </c>
      <c r="AJ281" t="e">
        <f>("USR\"&amp;Updates!N281)</f>
        <v>#VALUE!</v>
      </c>
      <c r="AK281" t="e">
        <f>Updates!N281&amp;"$"</f>
        <v>#VALUE!</v>
      </c>
      <c r="AL281" s="11">
        <f t="shared" ca="1" si="79"/>
        <v>11</v>
      </c>
      <c r="AM281" s="6" t="str">
        <f ca="1">LOOKUP(AL281,AN2:AN21,AO2:AO21)</f>
        <v>DC4MDB01</v>
      </c>
    </row>
    <row r="282" spans="1:39" ht="12" customHeight="1">
      <c r="A282" s="13" t="e">
        <f>LOOKUP(99^99,--("0"&amp;MID(Updates!N282,MIN(SEARCH({0,1,2,3,4,5,6,7,8,9},Updates!N282&amp;"0123456789")),ROW($A$1:$A$10000))))</f>
        <v>#N/A</v>
      </c>
      <c r="B282" s="6" t="e">
        <f>TRIM(CLEAN(MID(Updates!D282,FIND("Network User Id: ",Updates!D282)+17,(FIND("E-MAIL ACCOUNTS",Updates!D282)-(FIND("Network User Id:",Updates!D282)+17)))))</f>
        <v>#VALUE!</v>
      </c>
      <c r="C282" s="6" t="e">
        <f>TRIM(CLEAN(MID(Updates!D282,FIND("Logon ID: ",Updates!D282)+10,(FIND("Password:",Updates!D282)-(FIND("Logon ID:",Updates!D282)+10)))))</f>
        <v>#VALUE!</v>
      </c>
      <c r="D282" t="e">
        <f>TRIM(CLEAN(MID(Updates!D282,FIND("Primary Address: ",Updates!D282)+17,(FIND("Secondary Address:",Updates!D282)-(FIND("Primary Address: ",Updates!D282)+17)))))</f>
        <v>#VALUE!</v>
      </c>
      <c r="E282" t="e">
        <f>TRIM(CLEAN(MID(Updates!D282,FIND("Secondary Address: ",Updates!D282)+19,(FIND("** PLEASE DO NOT REPLY TO THIS E-MAIL. ",Updates!D282)-(FIND("Secondary Address: ",Updates!D282)+19)))))</f>
        <v>#VALUE!</v>
      </c>
      <c r="F282" t="b">
        <f>IF(COUNT(SEARCH({"transpo.ottawa.on.ca","biblioottawalibrary.ca"},E282)),"@ottawa.ca")</f>
        <v>0</v>
      </c>
      <c r="G282" s="9" t="e">
        <f t="shared" si="64"/>
        <v>#VALUE!</v>
      </c>
      <c r="H282" t="e">
        <f>TRIM(CLEAN(MID(Updates!D282,FIND("E-mail Address: ",Updates!D282)+16,(FIND("The employee",Updates!D282)-(FIND("E-mail Address: ",Updates!D282)+16)))))</f>
        <v>#VALUE!</v>
      </c>
      <c r="I282" t="e">
        <f>TRIM(CLEAN(MID(Updates!D282,FIND("Account Password: ",Updates!D282)+18,(FIND("NETWORK ACCOUNTS",Updates!D282)-(FIND("Account Password:",Updates!D282)+18)))))</f>
        <v>#VALUE!</v>
      </c>
      <c r="J282" t="e">
        <f>TRIM(CLEAN(MID(Updates!D282,FIND("Password: ",Updates!D282)+10,(FIND("E-mail",Updates!D282)-(FIND("Password:",Updates!D282)+12)))))</f>
        <v>#VALUE!</v>
      </c>
      <c r="K282" t="e">
        <f>TRIM(CLEAN(MID(Updates!D282,FIND("Account to clone: ",Updates!D282)+18,(FIND("Position",Updates!D282)-(FIND("Account to clone: ",Updates!D282)+18)))))</f>
        <v>#VALUE!</v>
      </c>
      <c r="L282" t="e">
        <f>TRIM(CLEAN(MID(Updates!D282,FIND("Clone permissions of another account: ",Updates!D282)+38,(FIND("Email required:",Updates!D282)-(FIND("Clone permissions of another account: ",Updates!D282)+38)))))</f>
        <v>#VALUE!</v>
      </c>
      <c r="M282" t="e">
        <f t="shared" si="65"/>
        <v>#VALUE!</v>
      </c>
      <c r="N282" t="e">
        <f>TRIM(CLEAN(MID(Updates!D282,FIND("First Name: ",Updates!D282)+12,(FIND("Middle Name: ",Updates!D282)-(FIND("First Name: ",Updates!D282)+12)))))</f>
        <v>#VALUE!</v>
      </c>
      <c r="O282" t="e">
        <f>TRIM(CLEAN(MID(Updates!E282,FIND("Last Name: ",Updates!E282)+11,(FIND("Middle Initial:",Updates!E282)-(FIND("Last Name: ",Updates!E282)+11)))))</f>
        <v>#VALUE!</v>
      </c>
      <c r="P282" t="e">
        <f>TRIM(CLEAN(MID(Updates!D282,FIND("Middle Initial: ",Updates!D282)+16,(FIND("Department: ",Updates!D282)-(FIND("Middle Initial: ",Updates!D282)+16)))))</f>
        <v>#VALUE!</v>
      </c>
      <c r="Q282" t="e">
        <f t="shared" si="66"/>
        <v>#VALUE!</v>
      </c>
      <c r="R282" t="e">
        <f t="shared" si="67"/>
        <v>#VALUE!</v>
      </c>
      <c r="S282" t="e">
        <f t="shared" si="68"/>
        <v>#VALUE!</v>
      </c>
      <c r="T282" s="14" t="e">
        <f t="shared" si="69"/>
        <v>#VALUE!</v>
      </c>
      <c r="U282" t="e">
        <f t="shared" si="70"/>
        <v>#VALUE!</v>
      </c>
      <c r="V282" t="e">
        <f t="shared" si="71"/>
        <v>#VALUE!</v>
      </c>
      <c r="W282" s="8" t="e">
        <f>TRIM(CLEAN(MID(Updates!D282,FIND("Branch: ",Updates!D282)+8,(FIND("Division",Updates!D282)-(FIND("Branch: ",Updates!D282)+8)))))</f>
        <v>#VALUE!</v>
      </c>
      <c r="X282" s="8" t="e">
        <f>TRIM(CLEAN(MID(Updates!D282,FIND("Pooled Position: ",Updates!D282)+17,(FIND("Are the",Updates!D282)-(FIND("Pooled Position: ",Updates!D282)+17)))))</f>
        <v>#VALUE!</v>
      </c>
      <c r="Y282" t="e">
        <f>TRIM(CLEAN(MID(Updates!D282,FIND("Employee Name: ",Updates!D282)+15,(FIND("Job Title",Updates!D282)-(FIND("Employee Name: ",Updates!D282)+15)))))</f>
        <v>#VALUE!</v>
      </c>
      <c r="Z282" s="9" t="e">
        <f t="shared" si="72"/>
        <v>#VALUE!</v>
      </c>
      <c r="AA282" t="e">
        <f t="shared" si="73"/>
        <v>#VALUE!</v>
      </c>
      <c r="AB282" t="e">
        <f t="shared" si="74"/>
        <v>#VALUE!</v>
      </c>
      <c r="AC282" t="e">
        <f t="shared" si="75"/>
        <v>#VALUE!</v>
      </c>
      <c r="AD282" t="e">
        <f>TRIM(CLEAN(MID(Updates!D282,FIND("Account to clone: ",Updates!D282)+18,(FIND("Position",Updates!D282)-(FIND("Account to clone: ",Updates!D282)+18)))))</f>
        <v>#VALUE!</v>
      </c>
      <c r="AE282" t="str">
        <f t="shared" si="76"/>
        <v/>
      </c>
      <c r="AF282" t="str">
        <f t="shared" si="77"/>
        <v>No</v>
      </c>
      <c r="AG282" t="e">
        <f>TRIM(CLEAN(MID(Updates!D282,FIND("Home Share (H:\ drive) required: ",Updates!D282)+33,(FIND("Group Share (S:\ drive) required: ",Updates!D282)-(FIND("Home Share (H:\ drive) required: ",Updates!D282)+33)))))</f>
        <v>#VALUE!</v>
      </c>
      <c r="AH282" t="str">
        <f t="shared" si="78"/>
        <v>No</v>
      </c>
      <c r="AI282" t="e">
        <f>TRIM(CLEAN(MID(Updates!D282,FIND("S Drive Path: ",Updates!D282)+14,(FIND("Position",Updates!D282)-(FIND("S Drive Path: ",Updates!D282)+14)))))</f>
        <v>#VALUE!</v>
      </c>
      <c r="AJ282" t="e">
        <f>("USR\"&amp;Updates!N282)</f>
        <v>#VALUE!</v>
      </c>
      <c r="AK282" t="e">
        <f>Updates!N282&amp;"$"</f>
        <v>#VALUE!</v>
      </c>
      <c r="AL282" s="11">
        <f t="shared" ca="1" si="79"/>
        <v>10</v>
      </c>
      <c r="AM282" s="6" t="str">
        <f ca="1">LOOKUP(AL282,AN2:AN21,AO2:AO21)</f>
        <v>DC1MDB10</v>
      </c>
    </row>
    <row r="283" spans="1:39" ht="12" customHeight="1">
      <c r="A283" s="13" t="e">
        <f>LOOKUP(99^99,--("0"&amp;MID(Updates!N283,MIN(SEARCH({0,1,2,3,4,5,6,7,8,9},Updates!N283&amp;"0123456789")),ROW($A$1:$A$10000))))</f>
        <v>#N/A</v>
      </c>
      <c r="B283" s="6" t="e">
        <f>TRIM(CLEAN(MID(Updates!D283,FIND("Network User Id: ",Updates!D283)+17,(FIND("E-MAIL ACCOUNTS",Updates!D283)-(FIND("Network User Id:",Updates!D283)+17)))))</f>
        <v>#VALUE!</v>
      </c>
      <c r="C283" s="6" t="e">
        <f>TRIM(CLEAN(MID(Updates!D283,FIND("Logon ID: ",Updates!D283)+10,(FIND("Password:",Updates!D283)-(FIND("Logon ID:",Updates!D283)+10)))))</f>
        <v>#VALUE!</v>
      </c>
      <c r="D283" t="e">
        <f>TRIM(CLEAN(MID(Updates!D283,FIND("Primary Address: ",Updates!D283)+17,(FIND("Secondary Address:",Updates!D283)-(FIND("Primary Address: ",Updates!D283)+17)))))</f>
        <v>#VALUE!</v>
      </c>
      <c r="E283" t="e">
        <f>TRIM(CLEAN(MID(Updates!D283,FIND("Secondary Address: ",Updates!D283)+19,(FIND("** PLEASE DO NOT REPLY TO THIS E-MAIL. ",Updates!D283)-(FIND("Secondary Address: ",Updates!D283)+19)))))</f>
        <v>#VALUE!</v>
      </c>
      <c r="F283" t="b">
        <f>IF(COUNT(SEARCH({"transpo.ottawa.on.ca","biblioottawalibrary.ca"},E283)),"@ottawa.ca")</f>
        <v>0</v>
      </c>
      <c r="G283" s="9" t="e">
        <f t="shared" si="64"/>
        <v>#VALUE!</v>
      </c>
      <c r="H283" t="e">
        <f>TRIM(CLEAN(MID(Updates!D283,FIND("E-mail Address: ",Updates!D283)+16,(FIND("The employee",Updates!D283)-(FIND("E-mail Address: ",Updates!D283)+16)))))</f>
        <v>#VALUE!</v>
      </c>
      <c r="I283" t="e">
        <f>TRIM(CLEAN(MID(Updates!D283,FIND("Account Password: ",Updates!D283)+18,(FIND("NETWORK ACCOUNTS",Updates!D283)-(FIND("Account Password:",Updates!D283)+18)))))</f>
        <v>#VALUE!</v>
      </c>
      <c r="J283" t="e">
        <f>TRIM(CLEAN(MID(Updates!D283,FIND("Password: ",Updates!D283)+10,(FIND("E-mail",Updates!D283)-(FIND("Password:",Updates!D283)+12)))))</f>
        <v>#VALUE!</v>
      </c>
      <c r="K283" t="e">
        <f>TRIM(CLEAN(MID(Updates!D283,FIND("Account to clone: ",Updates!D283)+18,(FIND("Position",Updates!D283)-(FIND("Account to clone: ",Updates!D283)+18)))))</f>
        <v>#VALUE!</v>
      </c>
      <c r="L283" t="e">
        <f>TRIM(CLEAN(MID(Updates!D283,FIND("Clone permissions of another account: ",Updates!D283)+38,(FIND("Email required:",Updates!D283)-(FIND("Clone permissions of another account: ",Updates!D283)+38)))))</f>
        <v>#VALUE!</v>
      </c>
      <c r="M283" t="e">
        <f t="shared" si="65"/>
        <v>#VALUE!</v>
      </c>
      <c r="N283" t="e">
        <f>TRIM(CLEAN(MID(Updates!D283,FIND("First Name: ",Updates!D283)+12,(FIND("Middle Name: ",Updates!D283)-(FIND("First Name: ",Updates!D283)+12)))))</f>
        <v>#VALUE!</v>
      </c>
      <c r="O283" t="e">
        <f>TRIM(CLEAN(MID(Updates!E283,FIND("Last Name: ",Updates!E283)+11,(FIND("Middle Initial:",Updates!E283)-(FIND("Last Name: ",Updates!E283)+11)))))</f>
        <v>#VALUE!</v>
      </c>
      <c r="P283" t="e">
        <f>TRIM(CLEAN(MID(Updates!D283,FIND("Middle Initial: ",Updates!D283)+16,(FIND("Department: ",Updates!D283)-(FIND("Middle Initial: ",Updates!D283)+16)))))</f>
        <v>#VALUE!</v>
      </c>
      <c r="Q283" t="e">
        <f t="shared" si="66"/>
        <v>#VALUE!</v>
      </c>
      <c r="R283" t="e">
        <f t="shared" si="67"/>
        <v>#VALUE!</v>
      </c>
      <c r="S283" t="e">
        <f t="shared" si="68"/>
        <v>#VALUE!</v>
      </c>
      <c r="T283" s="14" t="e">
        <f t="shared" si="69"/>
        <v>#VALUE!</v>
      </c>
      <c r="U283" t="e">
        <f t="shared" si="70"/>
        <v>#VALUE!</v>
      </c>
      <c r="V283" t="e">
        <f t="shared" si="71"/>
        <v>#VALUE!</v>
      </c>
      <c r="W283" s="8" t="e">
        <f>TRIM(CLEAN(MID(Updates!D283,FIND("Branch: ",Updates!D283)+8,(FIND("Division",Updates!D283)-(FIND("Branch: ",Updates!D283)+8)))))</f>
        <v>#VALUE!</v>
      </c>
      <c r="X283" s="8" t="e">
        <f>TRIM(CLEAN(MID(Updates!D283,FIND("Pooled Position: ",Updates!D283)+17,(FIND("Are the",Updates!D283)-(FIND("Pooled Position: ",Updates!D283)+17)))))</f>
        <v>#VALUE!</v>
      </c>
      <c r="Y283" t="e">
        <f>TRIM(CLEAN(MID(Updates!D283,FIND("Employee Name: ",Updates!D283)+15,(FIND("Job Title",Updates!D283)-(FIND("Employee Name: ",Updates!D283)+15)))))</f>
        <v>#VALUE!</v>
      </c>
      <c r="Z283" s="9" t="e">
        <f t="shared" si="72"/>
        <v>#VALUE!</v>
      </c>
      <c r="AA283" t="e">
        <f t="shared" si="73"/>
        <v>#VALUE!</v>
      </c>
      <c r="AB283" t="e">
        <f t="shared" si="74"/>
        <v>#VALUE!</v>
      </c>
      <c r="AC283" t="e">
        <f t="shared" si="75"/>
        <v>#VALUE!</v>
      </c>
      <c r="AD283" t="e">
        <f>TRIM(CLEAN(MID(Updates!D283,FIND("Account to clone: ",Updates!D283)+18,(FIND("Position",Updates!D283)-(FIND("Account to clone: ",Updates!D283)+18)))))</f>
        <v>#VALUE!</v>
      </c>
      <c r="AE283" t="str">
        <f t="shared" si="76"/>
        <v/>
      </c>
      <c r="AF283" t="str">
        <f t="shared" si="77"/>
        <v>No</v>
      </c>
      <c r="AG283" t="e">
        <f>TRIM(CLEAN(MID(Updates!D283,FIND("Home Share (H:\ drive) required: ",Updates!D283)+33,(FIND("Group Share (S:\ drive) required: ",Updates!D283)-(FIND("Home Share (H:\ drive) required: ",Updates!D283)+33)))))</f>
        <v>#VALUE!</v>
      </c>
      <c r="AH283" t="str">
        <f t="shared" si="78"/>
        <v>No</v>
      </c>
      <c r="AI283" t="e">
        <f>TRIM(CLEAN(MID(Updates!D283,FIND("S Drive Path: ",Updates!D283)+14,(FIND("Position",Updates!D283)-(FIND("S Drive Path: ",Updates!D283)+14)))))</f>
        <v>#VALUE!</v>
      </c>
      <c r="AJ283" t="e">
        <f>("USR\"&amp;Updates!N283)</f>
        <v>#VALUE!</v>
      </c>
      <c r="AK283" t="e">
        <f>Updates!N283&amp;"$"</f>
        <v>#VALUE!</v>
      </c>
      <c r="AL283" s="11">
        <f t="shared" ca="1" si="79"/>
        <v>13</v>
      </c>
      <c r="AM283" s="6" t="str">
        <f ca="1">LOOKUP(AL283,AN2:AN21,AO2:AO21)</f>
        <v>DC4MDB03</v>
      </c>
    </row>
    <row r="284" spans="1:39" ht="12" customHeight="1">
      <c r="A284" s="13" t="e">
        <f>LOOKUP(99^99,--("0"&amp;MID(Updates!N284,MIN(SEARCH({0,1,2,3,4,5,6,7,8,9},Updates!N284&amp;"0123456789")),ROW($A$1:$A$10000))))</f>
        <v>#N/A</v>
      </c>
      <c r="B284" s="6" t="e">
        <f>TRIM(CLEAN(MID(Updates!D284,FIND("Network User Id: ",Updates!D284)+17,(FIND("E-MAIL ACCOUNTS",Updates!D284)-(FIND("Network User Id:",Updates!D284)+17)))))</f>
        <v>#VALUE!</v>
      </c>
      <c r="C284" s="6" t="e">
        <f>TRIM(CLEAN(MID(Updates!D284,FIND("Logon ID: ",Updates!D284)+10,(FIND("Password:",Updates!D284)-(FIND("Logon ID:",Updates!D284)+10)))))</f>
        <v>#VALUE!</v>
      </c>
      <c r="D284" t="e">
        <f>TRIM(CLEAN(MID(Updates!D284,FIND("Primary Address: ",Updates!D284)+17,(FIND("Secondary Address:",Updates!D284)-(FIND("Primary Address: ",Updates!D284)+17)))))</f>
        <v>#VALUE!</v>
      </c>
      <c r="E284" t="e">
        <f>TRIM(CLEAN(MID(Updates!D284,FIND("Secondary Address: ",Updates!D284)+19,(FIND("** PLEASE DO NOT REPLY TO THIS E-MAIL. ",Updates!D284)-(FIND("Secondary Address: ",Updates!D284)+19)))))</f>
        <v>#VALUE!</v>
      </c>
      <c r="F284" t="b">
        <f>IF(COUNT(SEARCH({"transpo.ottawa.on.ca","biblioottawalibrary.ca"},E284)),"@ottawa.ca")</f>
        <v>0</v>
      </c>
      <c r="G284" s="9" t="e">
        <f t="shared" si="64"/>
        <v>#VALUE!</v>
      </c>
      <c r="H284" t="e">
        <f>TRIM(CLEAN(MID(Updates!D284,FIND("E-mail Address: ",Updates!D284)+16,(FIND("The employee",Updates!D284)-(FIND("E-mail Address: ",Updates!D284)+16)))))</f>
        <v>#VALUE!</v>
      </c>
      <c r="I284" t="e">
        <f>TRIM(CLEAN(MID(Updates!D284,FIND("Account Password: ",Updates!D284)+18,(FIND("NETWORK ACCOUNTS",Updates!D284)-(FIND("Account Password:",Updates!D284)+18)))))</f>
        <v>#VALUE!</v>
      </c>
      <c r="J284" t="e">
        <f>TRIM(CLEAN(MID(Updates!D284,FIND("Password: ",Updates!D284)+10,(FIND("E-mail",Updates!D284)-(FIND("Password:",Updates!D284)+12)))))</f>
        <v>#VALUE!</v>
      </c>
      <c r="K284" t="e">
        <f>TRIM(CLEAN(MID(Updates!D284,FIND("Account to clone: ",Updates!D284)+18,(FIND("Position",Updates!D284)-(FIND("Account to clone: ",Updates!D284)+18)))))</f>
        <v>#VALUE!</v>
      </c>
      <c r="L284" t="e">
        <f>TRIM(CLEAN(MID(Updates!D284,FIND("Clone permissions of another account: ",Updates!D284)+38,(FIND("Email required:",Updates!D284)-(FIND("Clone permissions of another account: ",Updates!D284)+38)))))</f>
        <v>#VALUE!</v>
      </c>
      <c r="M284" t="e">
        <f t="shared" si="65"/>
        <v>#VALUE!</v>
      </c>
      <c r="N284" t="e">
        <f>TRIM(CLEAN(MID(Updates!D284,FIND("First Name: ",Updates!D284)+12,(FIND("Middle Name: ",Updates!D284)-(FIND("First Name: ",Updates!D284)+12)))))</f>
        <v>#VALUE!</v>
      </c>
      <c r="O284" t="e">
        <f>TRIM(CLEAN(MID(Updates!E284,FIND("Last Name: ",Updates!E284)+11,(FIND("Middle Initial:",Updates!E284)-(FIND("Last Name: ",Updates!E284)+11)))))</f>
        <v>#VALUE!</v>
      </c>
      <c r="P284" t="e">
        <f>TRIM(CLEAN(MID(Updates!D284,FIND("Middle Initial: ",Updates!D284)+16,(FIND("Department: ",Updates!D284)-(FIND("Middle Initial: ",Updates!D284)+16)))))</f>
        <v>#VALUE!</v>
      </c>
      <c r="Q284" t="e">
        <f t="shared" si="66"/>
        <v>#VALUE!</v>
      </c>
      <c r="R284" t="e">
        <f t="shared" si="67"/>
        <v>#VALUE!</v>
      </c>
      <c r="S284" t="e">
        <f t="shared" si="68"/>
        <v>#VALUE!</v>
      </c>
      <c r="T284" s="14" t="e">
        <f t="shared" si="69"/>
        <v>#VALUE!</v>
      </c>
      <c r="U284" t="e">
        <f t="shared" si="70"/>
        <v>#VALUE!</v>
      </c>
      <c r="V284" t="e">
        <f t="shared" si="71"/>
        <v>#VALUE!</v>
      </c>
      <c r="W284" s="8" t="e">
        <f>TRIM(CLEAN(MID(Updates!D284,FIND("Branch: ",Updates!D284)+8,(FIND("Division",Updates!D284)-(FIND("Branch: ",Updates!D284)+8)))))</f>
        <v>#VALUE!</v>
      </c>
      <c r="X284" s="8" t="e">
        <f>TRIM(CLEAN(MID(Updates!D284,FIND("Pooled Position: ",Updates!D284)+17,(FIND("Are the",Updates!D284)-(FIND("Pooled Position: ",Updates!D284)+17)))))</f>
        <v>#VALUE!</v>
      </c>
      <c r="Y284" t="e">
        <f>TRIM(CLEAN(MID(Updates!D284,FIND("Employee Name: ",Updates!D284)+15,(FIND("Job Title",Updates!D284)-(FIND("Employee Name: ",Updates!D284)+15)))))</f>
        <v>#VALUE!</v>
      </c>
      <c r="Z284" s="9" t="e">
        <f t="shared" si="72"/>
        <v>#VALUE!</v>
      </c>
      <c r="AA284" t="e">
        <f t="shared" si="73"/>
        <v>#VALUE!</v>
      </c>
      <c r="AB284" t="e">
        <f t="shared" si="74"/>
        <v>#VALUE!</v>
      </c>
      <c r="AC284" t="e">
        <f t="shared" si="75"/>
        <v>#VALUE!</v>
      </c>
      <c r="AD284" t="e">
        <f>TRIM(CLEAN(MID(Updates!D284,FIND("Account to clone: ",Updates!D284)+18,(FIND("Position",Updates!D284)-(FIND("Account to clone: ",Updates!D284)+18)))))</f>
        <v>#VALUE!</v>
      </c>
      <c r="AE284" t="str">
        <f t="shared" si="76"/>
        <v/>
      </c>
      <c r="AF284" t="str">
        <f t="shared" si="77"/>
        <v>No</v>
      </c>
      <c r="AG284" t="e">
        <f>TRIM(CLEAN(MID(Updates!D284,FIND("Home Share (H:\ drive) required: ",Updates!D284)+33,(FIND("Group Share (S:\ drive) required: ",Updates!D284)-(FIND("Home Share (H:\ drive) required: ",Updates!D284)+33)))))</f>
        <v>#VALUE!</v>
      </c>
      <c r="AH284" t="str">
        <f t="shared" si="78"/>
        <v>No</v>
      </c>
      <c r="AI284" t="e">
        <f>TRIM(CLEAN(MID(Updates!D284,FIND("S Drive Path: ",Updates!D284)+14,(FIND("Position",Updates!D284)-(FIND("S Drive Path: ",Updates!D284)+14)))))</f>
        <v>#VALUE!</v>
      </c>
      <c r="AJ284" t="e">
        <f>("USR\"&amp;Updates!N284)</f>
        <v>#VALUE!</v>
      </c>
      <c r="AK284" t="e">
        <f>Updates!N284&amp;"$"</f>
        <v>#VALUE!</v>
      </c>
      <c r="AL284" s="11">
        <f t="shared" ca="1" si="79"/>
        <v>1</v>
      </c>
      <c r="AM284" s="6" t="str">
        <f ca="1">LOOKUP(AL284,AN2:AN21,AO2:AO21)</f>
        <v>DC1MDB01</v>
      </c>
    </row>
    <row r="285" spans="1:39" ht="12" customHeight="1">
      <c r="A285" s="13" t="e">
        <f>LOOKUP(99^99,--("0"&amp;MID(Updates!N285,MIN(SEARCH({0,1,2,3,4,5,6,7,8,9},Updates!N285&amp;"0123456789")),ROW($A$1:$A$10000))))</f>
        <v>#N/A</v>
      </c>
      <c r="B285" s="6" t="e">
        <f>TRIM(CLEAN(MID(Updates!D285,FIND("Network User Id: ",Updates!D285)+17,(FIND("E-MAIL ACCOUNTS",Updates!D285)-(FIND("Network User Id:",Updates!D285)+17)))))</f>
        <v>#VALUE!</v>
      </c>
      <c r="C285" s="6" t="e">
        <f>TRIM(CLEAN(MID(Updates!D285,FIND("Logon ID: ",Updates!D285)+10,(FIND("Password:",Updates!D285)-(FIND("Logon ID:",Updates!D285)+10)))))</f>
        <v>#VALUE!</v>
      </c>
      <c r="D285" t="e">
        <f>TRIM(CLEAN(MID(Updates!D285,FIND("Primary Address: ",Updates!D285)+17,(FIND("Secondary Address:",Updates!D285)-(FIND("Primary Address: ",Updates!D285)+17)))))</f>
        <v>#VALUE!</v>
      </c>
      <c r="E285" t="e">
        <f>TRIM(CLEAN(MID(Updates!D285,FIND("Secondary Address: ",Updates!D285)+19,(FIND("** PLEASE DO NOT REPLY TO THIS E-MAIL. ",Updates!D285)-(FIND("Secondary Address: ",Updates!D285)+19)))))</f>
        <v>#VALUE!</v>
      </c>
      <c r="F285" t="b">
        <f>IF(COUNT(SEARCH({"transpo.ottawa.on.ca","biblioottawalibrary.ca"},E285)),"@ottawa.ca")</f>
        <v>0</v>
      </c>
      <c r="G285" s="9" t="e">
        <f t="shared" si="64"/>
        <v>#VALUE!</v>
      </c>
      <c r="H285" t="e">
        <f>TRIM(CLEAN(MID(Updates!D285,FIND("E-mail Address: ",Updates!D285)+16,(FIND("The employee",Updates!D285)-(FIND("E-mail Address: ",Updates!D285)+16)))))</f>
        <v>#VALUE!</v>
      </c>
      <c r="I285" t="e">
        <f>TRIM(CLEAN(MID(Updates!D285,FIND("Account Password: ",Updates!D285)+18,(FIND("NETWORK ACCOUNTS",Updates!D285)-(FIND("Account Password:",Updates!D285)+18)))))</f>
        <v>#VALUE!</v>
      </c>
      <c r="J285" t="e">
        <f>TRIM(CLEAN(MID(Updates!D285,FIND("Password: ",Updates!D285)+10,(FIND("E-mail",Updates!D285)-(FIND("Password:",Updates!D285)+12)))))</f>
        <v>#VALUE!</v>
      </c>
      <c r="K285" t="e">
        <f>TRIM(CLEAN(MID(Updates!D285,FIND("Account to clone: ",Updates!D285)+18,(FIND("Position",Updates!D285)-(FIND("Account to clone: ",Updates!D285)+18)))))</f>
        <v>#VALUE!</v>
      </c>
      <c r="L285" t="e">
        <f>TRIM(CLEAN(MID(Updates!D285,FIND("Clone permissions of another account: ",Updates!D285)+38,(FIND("Email required:",Updates!D285)-(FIND("Clone permissions of another account: ",Updates!D285)+38)))))</f>
        <v>#VALUE!</v>
      </c>
      <c r="M285" t="e">
        <f t="shared" si="65"/>
        <v>#VALUE!</v>
      </c>
      <c r="N285" t="e">
        <f>TRIM(CLEAN(MID(Updates!D285,FIND("First Name: ",Updates!D285)+12,(FIND("Middle Name: ",Updates!D285)-(FIND("First Name: ",Updates!D285)+12)))))</f>
        <v>#VALUE!</v>
      </c>
      <c r="O285" t="e">
        <f>TRIM(CLEAN(MID(Updates!E285,FIND("Last Name: ",Updates!E285)+11,(FIND("Middle Initial:",Updates!E285)-(FIND("Last Name: ",Updates!E285)+11)))))</f>
        <v>#VALUE!</v>
      </c>
      <c r="P285" t="e">
        <f>TRIM(CLEAN(MID(Updates!D285,FIND("Middle Initial: ",Updates!D285)+16,(FIND("Department: ",Updates!D285)-(FIND("Middle Initial: ",Updates!D285)+16)))))</f>
        <v>#VALUE!</v>
      </c>
      <c r="Q285" t="e">
        <f t="shared" si="66"/>
        <v>#VALUE!</v>
      </c>
      <c r="R285" t="e">
        <f t="shared" si="67"/>
        <v>#VALUE!</v>
      </c>
      <c r="S285" t="e">
        <f t="shared" si="68"/>
        <v>#VALUE!</v>
      </c>
      <c r="T285" s="14" t="e">
        <f t="shared" si="69"/>
        <v>#VALUE!</v>
      </c>
      <c r="U285" t="e">
        <f t="shared" si="70"/>
        <v>#VALUE!</v>
      </c>
      <c r="V285" t="e">
        <f t="shared" si="71"/>
        <v>#VALUE!</v>
      </c>
      <c r="W285" s="8" t="e">
        <f>TRIM(CLEAN(MID(Updates!D285,FIND("Branch: ",Updates!D285)+8,(FIND("Division",Updates!D285)-(FIND("Branch: ",Updates!D285)+8)))))</f>
        <v>#VALUE!</v>
      </c>
      <c r="X285" s="8" t="e">
        <f>TRIM(CLEAN(MID(Updates!D285,FIND("Pooled Position: ",Updates!D285)+17,(FIND("Are the",Updates!D285)-(FIND("Pooled Position: ",Updates!D285)+17)))))</f>
        <v>#VALUE!</v>
      </c>
      <c r="Y285" t="e">
        <f>TRIM(CLEAN(MID(Updates!D285,FIND("Employee Name: ",Updates!D285)+15,(FIND("Job Title",Updates!D285)-(FIND("Employee Name: ",Updates!D285)+15)))))</f>
        <v>#VALUE!</v>
      </c>
      <c r="Z285" s="9" t="e">
        <f t="shared" si="72"/>
        <v>#VALUE!</v>
      </c>
      <c r="AA285" t="e">
        <f t="shared" si="73"/>
        <v>#VALUE!</v>
      </c>
      <c r="AB285" t="e">
        <f t="shared" si="74"/>
        <v>#VALUE!</v>
      </c>
      <c r="AC285" t="e">
        <f t="shared" si="75"/>
        <v>#VALUE!</v>
      </c>
      <c r="AD285" t="e">
        <f>TRIM(CLEAN(MID(Updates!D285,FIND("Account to clone: ",Updates!D285)+18,(FIND("Position",Updates!D285)-(FIND("Account to clone: ",Updates!D285)+18)))))</f>
        <v>#VALUE!</v>
      </c>
      <c r="AE285" t="str">
        <f t="shared" si="76"/>
        <v/>
      </c>
      <c r="AF285" t="str">
        <f t="shared" si="77"/>
        <v>No</v>
      </c>
      <c r="AG285" t="e">
        <f>TRIM(CLEAN(MID(Updates!D285,FIND("Home Share (H:\ drive) required: ",Updates!D285)+33,(FIND("Group Share (S:\ drive) required: ",Updates!D285)-(FIND("Home Share (H:\ drive) required: ",Updates!D285)+33)))))</f>
        <v>#VALUE!</v>
      </c>
      <c r="AH285" t="str">
        <f t="shared" si="78"/>
        <v>No</v>
      </c>
      <c r="AI285" t="e">
        <f>TRIM(CLEAN(MID(Updates!D285,FIND("S Drive Path: ",Updates!D285)+14,(FIND("Position",Updates!D285)-(FIND("S Drive Path: ",Updates!D285)+14)))))</f>
        <v>#VALUE!</v>
      </c>
      <c r="AJ285" t="e">
        <f>("USR\"&amp;Updates!N285)</f>
        <v>#VALUE!</v>
      </c>
      <c r="AK285" t="e">
        <f>Updates!N285&amp;"$"</f>
        <v>#VALUE!</v>
      </c>
      <c r="AL285" s="11">
        <f t="shared" ca="1" si="79"/>
        <v>20</v>
      </c>
      <c r="AM285" s="6" t="str">
        <f ca="1">LOOKUP(AL285,AN2:AN21,AO2:AO21)</f>
        <v>DC4MDB10</v>
      </c>
    </row>
    <row r="286" spans="1:39" ht="12" customHeight="1">
      <c r="A286" s="13" t="e">
        <f>LOOKUP(99^99,--("0"&amp;MID(Updates!N286,MIN(SEARCH({0,1,2,3,4,5,6,7,8,9},Updates!N286&amp;"0123456789")),ROW($A$1:$A$10000))))</f>
        <v>#N/A</v>
      </c>
      <c r="B286" s="6" t="e">
        <f>TRIM(CLEAN(MID(Updates!D286,FIND("Network User Id: ",Updates!D286)+17,(FIND("E-MAIL ACCOUNTS",Updates!D286)-(FIND("Network User Id:",Updates!D286)+17)))))</f>
        <v>#VALUE!</v>
      </c>
      <c r="C286" s="6" t="e">
        <f>TRIM(CLEAN(MID(Updates!D286,FIND("Logon ID: ",Updates!D286)+10,(FIND("Password:",Updates!D286)-(FIND("Logon ID:",Updates!D286)+10)))))</f>
        <v>#VALUE!</v>
      </c>
      <c r="D286" t="e">
        <f>TRIM(CLEAN(MID(Updates!D286,FIND("Primary Address: ",Updates!D286)+17,(FIND("Secondary Address:",Updates!D286)-(FIND("Primary Address: ",Updates!D286)+17)))))</f>
        <v>#VALUE!</v>
      </c>
      <c r="E286" t="e">
        <f>TRIM(CLEAN(MID(Updates!D286,FIND("Secondary Address: ",Updates!D286)+19,(FIND("** PLEASE DO NOT REPLY TO THIS E-MAIL. ",Updates!D286)-(FIND("Secondary Address: ",Updates!D286)+19)))))</f>
        <v>#VALUE!</v>
      </c>
      <c r="F286" t="b">
        <f>IF(COUNT(SEARCH({"transpo.ottawa.on.ca","biblioottawalibrary.ca"},E286)),"@ottawa.ca")</f>
        <v>0</v>
      </c>
      <c r="G286" s="9" t="e">
        <f t="shared" si="64"/>
        <v>#VALUE!</v>
      </c>
      <c r="H286" t="e">
        <f>TRIM(CLEAN(MID(Updates!D286,FIND("E-mail Address: ",Updates!D286)+16,(FIND("The employee",Updates!D286)-(FIND("E-mail Address: ",Updates!D286)+16)))))</f>
        <v>#VALUE!</v>
      </c>
      <c r="I286" t="e">
        <f>TRIM(CLEAN(MID(Updates!D286,FIND("Account Password: ",Updates!D286)+18,(FIND("NETWORK ACCOUNTS",Updates!D286)-(FIND("Account Password:",Updates!D286)+18)))))</f>
        <v>#VALUE!</v>
      </c>
      <c r="J286" t="e">
        <f>TRIM(CLEAN(MID(Updates!D286,FIND("Password: ",Updates!D286)+10,(FIND("E-mail",Updates!D286)-(FIND("Password:",Updates!D286)+12)))))</f>
        <v>#VALUE!</v>
      </c>
      <c r="K286" t="e">
        <f>TRIM(CLEAN(MID(Updates!D286,FIND("Account to clone: ",Updates!D286)+18,(FIND("Position",Updates!D286)-(FIND("Account to clone: ",Updates!D286)+18)))))</f>
        <v>#VALUE!</v>
      </c>
      <c r="L286" t="e">
        <f>TRIM(CLEAN(MID(Updates!D286,FIND("Clone permissions of another account: ",Updates!D286)+38,(FIND("Email required:",Updates!D286)-(FIND("Clone permissions of another account: ",Updates!D286)+38)))))</f>
        <v>#VALUE!</v>
      </c>
      <c r="M286" t="e">
        <f t="shared" si="65"/>
        <v>#VALUE!</v>
      </c>
      <c r="N286" t="e">
        <f>TRIM(CLEAN(MID(Updates!D286,FIND("First Name: ",Updates!D286)+12,(FIND("Middle Name: ",Updates!D286)-(FIND("First Name: ",Updates!D286)+12)))))</f>
        <v>#VALUE!</v>
      </c>
      <c r="O286" t="e">
        <f>TRIM(CLEAN(MID(Updates!E286,FIND("Last Name: ",Updates!E286)+11,(FIND("Middle Initial:",Updates!E286)-(FIND("Last Name: ",Updates!E286)+11)))))</f>
        <v>#VALUE!</v>
      </c>
      <c r="P286" t="e">
        <f>TRIM(CLEAN(MID(Updates!D286,FIND("Middle Initial: ",Updates!D286)+16,(FIND("Department: ",Updates!D286)-(FIND("Middle Initial: ",Updates!D286)+16)))))</f>
        <v>#VALUE!</v>
      </c>
      <c r="Q286" t="e">
        <f t="shared" si="66"/>
        <v>#VALUE!</v>
      </c>
      <c r="R286" t="e">
        <f t="shared" si="67"/>
        <v>#VALUE!</v>
      </c>
      <c r="S286" t="e">
        <f t="shared" si="68"/>
        <v>#VALUE!</v>
      </c>
      <c r="T286" s="14" t="e">
        <f t="shared" si="69"/>
        <v>#VALUE!</v>
      </c>
      <c r="U286" t="e">
        <f t="shared" si="70"/>
        <v>#VALUE!</v>
      </c>
      <c r="V286" t="e">
        <f t="shared" si="71"/>
        <v>#VALUE!</v>
      </c>
      <c r="W286" s="8" t="e">
        <f>TRIM(CLEAN(MID(Updates!D286,FIND("Branch: ",Updates!D286)+8,(FIND("Division",Updates!D286)-(FIND("Branch: ",Updates!D286)+8)))))</f>
        <v>#VALUE!</v>
      </c>
      <c r="X286" s="8" t="e">
        <f>TRIM(CLEAN(MID(Updates!D286,FIND("Pooled Position: ",Updates!D286)+17,(FIND("Are the",Updates!D286)-(FIND("Pooled Position: ",Updates!D286)+17)))))</f>
        <v>#VALUE!</v>
      </c>
      <c r="Y286" t="e">
        <f>TRIM(CLEAN(MID(Updates!D286,FIND("Employee Name: ",Updates!D286)+15,(FIND("Job Title",Updates!D286)-(FIND("Employee Name: ",Updates!D286)+15)))))</f>
        <v>#VALUE!</v>
      </c>
      <c r="Z286" s="9" t="e">
        <f t="shared" si="72"/>
        <v>#VALUE!</v>
      </c>
      <c r="AA286" t="e">
        <f t="shared" si="73"/>
        <v>#VALUE!</v>
      </c>
      <c r="AB286" t="e">
        <f t="shared" si="74"/>
        <v>#VALUE!</v>
      </c>
      <c r="AC286" t="e">
        <f t="shared" si="75"/>
        <v>#VALUE!</v>
      </c>
      <c r="AD286" t="e">
        <f>TRIM(CLEAN(MID(Updates!D286,FIND("Account to clone: ",Updates!D286)+18,(FIND("Position",Updates!D286)-(FIND("Account to clone: ",Updates!D286)+18)))))</f>
        <v>#VALUE!</v>
      </c>
      <c r="AE286" t="str">
        <f t="shared" si="76"/>
        <v/>
      </c>
      <c r="AF286" t="str">
        <f t="shared" si="77"/>
        <v>No</v>
      </c>
      <c r="AG286" t="e">
        <f>TRIM(CLEAN(MID(Updates!D286,FIND("Home Share (H:\ drive) required: ",Updates!D286)+33,(FIND("Group Share (S:\ drive) required: ",Updates!D286)-(FIND("Home Share (H:\ drive) required: ",Updates!D286)+33)))))</f>
        <v>#VALUE!</v>
      </c>
      <c r="AH286" t="str">
        <f t="shared" si="78"/>
        <v>No</v>
      </c>
      <c r="AI286" t="e">
        <f>TRIM(CLEAN(MID(Updates!D286,FIND("S Drive Path: ",Updates!D286)+14,(FIND("Position",Updates!D286)-(FIND("S Drive Path: ",Updates!D286)+14)))))</f>
        <v>#VALUE!</v>
      </c>
      <c r="AJ286" t="e">
        <f>("USR\"&amp;Updates!N286)</f>
        <v>#VALUE!</v>
      </c>
      <c r="AK286" t="e">
        <f>Updates!N286&amp;"$"</f>
        <v>#VALUE!</v>
      </c>
      <c r="AL286" s="11">
        <f t="shared" ca="1" si="79"/>
        <v>11</v>
      </c>
      <c r="AM286" s="6" t="str">
        <f ca="1">LOOKUP(AL286,AN2:AN21,AO2:AO21)</f>
        <v>DC4MDB01</v>
      </c>
    </row>
    <row r="287" spans="1:39" ht="12" customHeight="1">
      <c r="A287" s="13" t="e">
        <f>LOOKUP(99^99,--("0"&amp;MID(Updates!N287,MIN(SEARCH({0,1,2,3,4,5,6,7,8,9},Updates!N287&amp;"0123456789")),ROW($A$1:$A$10000))))</f>
        <v>#N/A</v>
      </c>
      <c r="B287" s="6" t="e">
        <f>TRIM(CLEAN(MID(Updates!D287,FIND("Network User Id: ",Updates!D287)+17,(FIND("E-MAIL ACCOUNTS",Updates!D287)-(FIND("Network User Id:",Updates!D287)+17)))))</f>
        <v>#VALUE!</v>
      </c>
      <c r="C287" s="6" t="e">
        <f>TRIM(CLEAN(MID(Updates!D287,FIND("Logon ID: ",Updates!D287)+10,(FIND("Password:",Updates!D287)-(FIND("Logon ID:",Updates!D287)+10)))))</f>
        <v>#VALUE!</v>
      </c>
      <c r="D287" t="e">
        <f>TRIM(CLEAN(MID(Updates!D287,FIND("Primary Address: ",Updates!D287)+17,(FIND("Secondary Address:",Updates!D287)-(FIND("Primary Address: ",Updates!D287)+17)))))</f>
        <v>#VALUE!</v>
      </c>
      <c r="E287" t="e">
        <f>TRIM(CLEAN(MID(Updates!D287,FIND("Secondary Address: ",Updates!D287)+19,(FIND("** PLEASE DO NOT REPLY TO THIS E-MAIL. ",Updates!D287)-(FIND("Secondary Address: ",Updates!D287)+19)))))</f>
        <v>#VALUE!</v>
      </c>
      <c r="F287" t="b">
        <f>IF(COUNT(SEARCH({"transpo.ottawa.on.ca","biblioottawalibrary.ca"},E287)),"@ottawa.ca")</f>
        <v>0</v>
      </c>
      <c r="G287" s="9" t="e">
        <f t="shared" si="64"/>
        <v>#VALUE!</v>
      </c>
      <c r="H287" t="e">
        <f>TRIM(CLEAN(MID(Updates!D287,FIND("E-mail Address: ",Updates!D287)+16,(FIND("The employee",Updates!D287)-(FIND("E-mail Address: ",Updates!D287)+16)))))</f>
        <v>#VALUE!</v>
      </c>
      <c r="I287" t="e">
        <f>TRIM(CLEAN(MID(Updates!D287,FIND("Account Password: ",Updates!D287)+18,(FIND("NETWORK ACCOUNTS",Updates!D287)-(FIND("Account Password:",Updates!D287)+18)))))</f>
        <v>#VALUE!</v>
      </c>
      <c r="J287" t="e">
        <f>TRIM(CLEAN(MID(Updates!D287,FIND("Password: ",Updates!D287)+10,(FIND("E-mail",Updates!D287)-(FIND("Password:",Updates!D287)+12)))))</f>
        <v>#VALUE!</v>
      </c>
      <c r="K287" t="e">
        <f>TRIM(CLEAN(MID(Updates!D287,FIND("Account to clone: ",Updates!D287)+18,(FIND("Position",Updates!D287)-(FIND("Account to clone: ",Updates!D287)+18)))))</f>
        <v>#VALUE!</v>
      </c>
      <c r="L287" t="e">
        <f>TRIM(CLEAN(MID(Updates!D287,FIND("Clone permissions of another account: ",Updates!D287)+38,(FIND("Email required:",Updates!D287)-(FIND("Clone permissions of another account: ",Updates!D287)+38)))))</f>
        <v>#VALUE!</v>
      </c>
      <c r="M287" t="e">
        <f t="shared" si="65"/>
        <v>#VALUE!</v>
      </c>
      <c r="N287" t="e">
        <f>TRIM(CLEAN(MID(Updates!D287,FIND("First Name: ",Updates!D287)+12,(FIND("Middle Name: ",Updates!D287)-(FIND("First Name: ",Updates!D287)+12)))))</f>
        <v>#VALUE!</v>
      </c>
      <c r="O287" t="e">
        <f>TRIM(CLEAN(MID(Updates!E287,FIND("Last Name: ",Updates!E287)+11,(FIND("Middle Initial:",Updates!E287)-(FIND("Last Name: ",Updates!E287)+11)))))</f>
        <v>#VALUE!</v>
      </c>
      <c r="P287" t="e">
        <f>TRIM(CLEAN(MID(Updates!D287,FIND("Middle Initial: ",Updates!D287)+16,(FIND("Department: ",Updates!D287)-(FIND("Middle Initial: ",Updates!D287)+16)))))</f>
        <v>#VALUE!</v>
      </c>
      <c r="Q287" t="e">
        <f t="shared" si="66"/>
        <v>#VALUE!</v>
      </c>
      <c r="R287" t="e">
        <f t="shared" si="67"/>
        <v>#VALUE!</v>
      </c>
      <c r="S287" t="e">
        <f t="shared" si="68"/>
        <v>#VALUE!</v>
      </c>
      <c r="T287" s="14" t="e">
        <f t="shared" si="69"/>
        <v>#VALUE!</v>
      </c>
      <c r="U287" t="e">
        <f t="shared" si="70"/>
        <v>#VALUE!</v>
      </c>
      <c r="V287" t="e">
        <f t="shared" si="71"/>
        <v>#VALUE!</v>
      </c>
      <c r="W287" s="8" t="e">
        <f>TRIM(CLEAN(MID(Updates!D287,FIND("Branch: ",Updates!D287)+8,(FIND("Division",Updates!D287)-(FIND("Branch: ",Updates!D287)+8)))))</f>
        <v>#VALUE!</v>
      </c>
      <c r="X287" s="8" t="e">
        <f>TRIM(CLEAN(MID(Updates!D287,FIND("Pooled Position: ",Updates!D287)+17,(FIND("Are the",Updates!D287)-(FIND("Pooled Position: ",Updates!D287)+17)))))</f>
        <v>#VALUE!</v>
      </c>
      <c r="Y287" t="e">
        <f>TRIM(CLEAN(MID(Updates!D287,FIND("Employee Name: ",Updates!D287)+15,(FIND("Job Title",Updates!D287)-(FIND("Employee Name: ",Updates!D287)+15)))))</f>
        <v>#VALUE!</v>
      </c>
      <c r="Z287" s="9" t="e">
        <f t="shared" si="72"/>
        <v>#VALUE!</v>
      </c>
      <c r="AA287" t="e">
        <f t="shared" si="73"/>
        <v>#VALUE!</v>
      </c>
      <c r="AB287" t="e">
        <f t="shared" si="74"/>
        <v>#VALUE!</v>
      </c>
      <c r="AC287" t="e">
        <f t="shared" si="75"/>
        <v>#VALUE!</v>
      </c>
      <c r="AD287" t="e">
        <f>TRIM(CLEAN(MID(Updates!D287,FIND("Account to clone: ",Updates!D287)+18,(FIND("Position",Updates!D287)-(FIND("Account to clone: ",Updates!D287)+18)))))</f>
        <v>#VALUE!</v>
      </c>
      <c r="AE287" t="str">
        <f t="shared" si="76"/>
        <v/>
      </c>
      <c r="AF287" t="str">
        <f t="shared" si="77"/>
        <v>No</v>
      </c>
      <c r="AG287" t="e">
        <f>TRIM(CLEAN(MID(Updates!D287,FIND("Home Share (H:\ drive) required: ",Updates!D287)+33,(FIND("Group Share (S:\ drive) required: ",Updates!D287)-(FIND("Home Share (H:\ drive) required: ",Updates!D287)+33)))))</f>
        <v>#VALUE!</v>
      </c>
      <c r="AH287" t="str">
        <f t="shared" si="78"/>
        <v>No</v>
      </c>
      <c r="AI287" t="e">
        <f>TRIM(CLEAN(MID(Updates!D287,FIND("S Drive Path: ",Updates!D287)+14,(FIND("Position",Updates!D287)-(FIND("S Drive Path: ",Updates!D287)+14)))))</f>
        <v>#VALUE!</v>
      </c>
      <c r="AJ287" t="e">
        <f>("USR\"&amp;Updates!N287)</f>
        <v>#VALUE!</v>
      </c>
      <c r="AK287" t="e">
        <f>Updates!N287&amp;"$"</f>
        <v>#VALUE!</v>
      </c>
      <c r="AL287" s="11">
        <f t="shared" ca="1" si="79"/>
        <v>15</v>
      </c>
      <c r="AM287" s="6" t="str">
        <f ca="1">LOOKUP(AL287,AN2:AN21,AO2:AO21)</f>
        <v>DC4MDB05</v>
      </c>
    </row>
    <row r="288" spans="1:39" ht="12" customHeight="1">
      <c r="A288" s="13" t="e">
        <f>LOOKUP(99^99,--("0"&amp;MID(Updates!N288,MIN(SEARCH({0,1,2,3,4,5,6,7,8,9},Updates!N288&amp;"0123456789")),ROW($A$1:$A$10000))))</f>
        <v>#N/A</v>
      </c>
      <c r="B288" s="6" t="e">
        <f>TRIM(CLEAN(MID(Updates!D288,FIND("Network User Id: ",Updates!D288)+17,(FIND("E-MAIL ACCOUNTS",Updates!D288)-(FIND("Network User Id:",Updates!D288)+17)))))</f>
        <v>#VALUE!</v>
      </c>
      <c r="C288" s="6" t="e">
        <f>TRIM(CLEAN(MID(Updates!D288,FIND("Logon ID: ",Updates!D288)+10,(FIND("Password:",Updates!D288)-(FIND("Logon ID:",Updates!D288)+10)))))</f>
        <v>#VALUE!</v>
      </c>
      <c r="D288" t="e">
        <f>TRIM(CLEAN(MID(Updates!D288,FIND("Primary Address: ",Updates!D288)+17,(FIND("Secondary Address:",Updates!D288)-(FIND("Primary Address: ",Updates!D288)+17)))))</f>
        <v>#VALUE!</v>
      </c>
      <c r="E288" t="e">
        <f>TRIM(CLEAN(MID(Updates!D288,FIND("Secondary Address: ",Updates!D288)+19,(FIND("** PLEASE DO NOT REPLY TO THIS E-MAIL. ",Updates!D288)-(FIND("Secondary Address: ",Updates!D288)+19)))))</f>
        <v>#VALUE!</v>
      </c>
      <c r="F288" t="b">
        <f>IF(COUNT(SEARCH({"transpo.ottawa.on.ca","biblioottawalibrary.ca"},E288)),"@ottawa.ca")</f>
        <v>0</v>
      </c>
      <c r="G288" s="9" t="e">
        <f t="shared" si="64"/>
        <v>#VALUE!</v>
      </c>
      <c r="H288" t="e">
        <f>TRIM(CLEAN(MID(Updates!D288,FIND("E-mail Address: ",Updates!D288)+16,(FIND("The employee",Updates!D288)-(FIND("E-mail Address: ",Updates!D288)+16)))))</f>
        <v>#VALUE!</v>
      </c>
      <c r="I288" t="e">
        <f>TRIM(CLEAN(MID(Updates!D288,FIND("Account Password: ",Updates!D288)+18,(FIND("NETWORK ACCOUNTS",Updates!D288)-(FIND("Account Password:",Updates!D288)+18)))))</f>
        <v>#VALUE!</v>
      </c>
      <c r="J288" t="e">
        <f>TRIM(CLEAN(MID(Updates!D288,FIND("Password: ",Updates!D288)+10,(FIND("E-mail",Updates!D288)-(FIND("Password:",Updates!D288)+12)))))</f>
        <v>#VALUE!</v>
      </c>
      <c r="K288" t="e">
        <f>TRIM(CLEAN(MID(Updates!D288,FIND("Account to clone: ",Updates!D288)+18,(FIND("Position",Updates!D288)-(FIND("Account to clone: ",Updates!D288)+18)))))</f>
        <v>#VALUE!</v>
      </c>
      <c r="L288" t="e">
        <f>TRIM(CLEAN(MID(Updates!D288,FIND("Clone permissions of another account: ",Updates!D288)+38,(FIND("Email required:",Updates!D288)-(FIND("Clone permissions of another account: ",Updates!D288)+38)))))</f>
        <v>#VALUE!</v>
      </c>
      <c r="M288" t="e">
        <f t="shared" si="65"/>
        <v>#VALUE!</v>
      </c>
      <c r="N288" t="e">
        <f>TRIM(CLEAN(MID(Updates!D288,FIND("First Name: ",Updates!D288)+12,(FIND("Middle Name: ",Updates!D288)-(FIND("First Name: ",Updates!D288)+12)))))</f>
        <v>#VALUE!</v>
      </c>
      <c r="O288" t="e">
        <f>TRIM(CLEAN(MID(Updates!E288,FIND("Last Name: ",Updates!E288)+11,(FIND("Middle Initial:",Updates!E288)-(FIND("Last Name: ",Updates!E288)+11)))))</f>
        <v>#VALUE!</v>
      </c>
      <c r="P288" t="e">
        <f>TRIM(CLEAN(MID(Updates!D288,FIND("Middle Initial: ",Updates!D288)+16,(FIND("Department: ",Updates!D288)-(FIND("Middle Initial: ",Updates!D288)+16)))))</f>
        <v>#VALUE!</v>
      </c>
      <c r="Q288" t="e">
        <f t="shared" si="66"/>
        <v>#VALUE!</v>
      </c>
      <c r="R288" t="e">
        <f t="shared" si="67"/>
        <v>#VALUE!</v>
      </c>
      <c r="S288" t="e">
        <f t="shared" si="68"/>
        <v>#VALUE!</v>
      </c>
      <c r="T288" s="14" t="e">
        <f t="shared" si="69"/>
        <v>#VALUE!</v>
      </c>
      <c r="U288" t="e">
        <f t="shared" si="70"/>
        <v>#VALUE!</v>
      </c>
      <c r="V288" t="e">
        <f t="shared" si="71"/>
        <v>#VALUE!</v>
      </c>
      <c r="W288" s="8" t="e">
        <f>TRIM(CLEAN(MID(Updates!D288,FIND("Branch: ",Updates!D288)+8,(FIND("Division",Updates!D288)-(FIND("Branch: ",Updates!D288)+8)))))</f>
        <v>#VALUE!</v>
      </c>
      <c r="X288" s="8" t="e">
        <f>TRIM(CLEAN(MID(Updates!D288,FIND("Pooled Position: ",Updates!D288)+17,(FIND("Are the",Updates!D288)-(FIND("Pooled Position: ",Updates!D288)+17)))))</f>
        <v>#VALUE!</v>
      </c>
      <c r="Y288" t="e">
        <f>TRIM(CLEAN(MID(Updates!D288,FIND("Employee Name: ",Updates!D288)+15,(FIND("Job Title",Updates!D288)-(FIND("Employee Name: ",Updates!D288)+15)))))</f>
        <v>#VALUE!</v>
      </c>
      <c r="Z288" s="9" t="e">
        <f t="shared" si="72"/>
        <v>#VALUE!</v>
      </c>
      <c r="AA288" t="e">
        <f t="shared" si="73"/>
        <v>#VALUE!</v>
      </c>
      <c r="AB288" t="e">
        <f t="shared" si="74"/>
        <v>#VALUE!</v>
      </c>
      <c r="AC288" t="e">
        <f t="shared" si="75"/>
        <v>#VALUE!</v>
      </c>
      <c r="AD288" t="e">
        <f>TRIM(CLEAN(MID(Updates!D288,FIND("Account to clone: ",Updates!D288)+18,(FIND("Position",Updates!D288)-(FIND("Account to clone: ",Updates!D288)+18)))))</f>
        <v>#VALUE!</v>
      </c>
      <c r="AE288" t="str">
        <f t="shared" si="76"/>
        <v/>
      </c>
      <c r="AF288" t="str">
        <f t="shared" si="77"/>
        <v>No</v>
      </c>
      <c r="AG288" t="e">
        <f>TRIM(CLEAN(MID(Updates!D288,FIND("Home Share (H:\ drive) required: ",Updates!D288)+33,(FIND("Group Share (S:\ drive) required: ",Updates!D288)-(FIND("Home Share (H:\ drive) required: ",Updates!D288)+33)))))</f>
        <v>#VALUE!</v>
      </c>
      <c r="AH288" t="str">
        <f t="shared" si="78"/>
        <v>No</v>
      </c>
      <c r="AI288" t="e">
        <f>TRIM(CLEAN(MID(Updates!D288,FIND("S Drive Path: ",Updates!D288)+14,(FIND("Position",Updates!D288)-(FIND("S Drive Path: ",Updates!D288)+14)))))</f>
        <v>#VALUE!</v>
      </c>
      <c r="AJ288" t="e">
        <f>("USR\"&amp;Updates!N288)</f>
        <v>#VALUE!</v>
      </c>
      <c r="AK288" t="e">
        <f>Updates!N288&amp;"$"</f>
        <v>#VALUE!</v>
      </c>
      <c r="AL288" s="11">
        <f t="shared" ca="1" si="79"/>
        <v>13</v>
      </c>
      <c r="AM288" s="6" t="str">
        <f ca="1">LOOKUP(AL288,AN2:AN21,AO2:AO21)</f>
        <v>DC4MDB03</v>
      </c>
    </row>
    <row r="289" spans="1:39" ht="12" customHeight="1">
      <c r="A289" s="13" t="e">
        <f>LOOKUP(99^99,--("0"&amp;MID(Updates!N289,MIN(SEARCH({0,1,2,3,4,5,6,7,8,9},Updates!N289&amp;"0123456789")),ROW($A$1:$A$10000))))</f>
        <v>#N/A</v>
      </c>
      <c r="B289" s="6" t="e">
        <f>TRIM(CLEAN(MID(Updates!D289,FIND("Network User Id: ",Updates!D289)+17,(FIND("E-MAIL ACCOUNTS",Updates!D289)-(FIND("Network User Id:",Updates!D289)+17)))))</f>
        <v>#VALUE!</v>
      </c>
      <c r="C289" s="6" t="e">
        <f>TRIM(CLEAN(MID(Updates!D289,FIND("Logon ID: ",Updates!D289)+10,(FIND("Password:",Updates!D289)-(FIND("Logon ID:",Updates!D289)+10)))))</f>
        <v>#VALUE!</v>
      </c>
      <c r="D289" t="e">
        <f>TRIM(CLEAN(MID(Updates!D289,FIND("Primary Address: ",Updates!D289)+17,(FIND("Secondary Address:",Updates!D289)-(FIND("Primary Address: ",Updates!D289)+17)))))</f>
        <v>#VALUE!</v>
      </c>
      <c r="E289" t="e">
        <f>TRIM(CLEAN(MID(Updates!D289,FIND("Secondary Address: ",Updates!D289)+19,(FIND("** PLEASE DO NOT REPLY TO THIS E-MAIL. ",Updates!D289)-(FIND("Secondary Address: ",Updates!D289)+19)))))</f>
        <v>#VALUE!</v>
      </c>
      <c r="F289" t="b">
        <f>IF(COUNT(SEARCH({"transpo.ottawa.on.ca","biblioottawalibrary.ca"},E289)),"@ottawa.ca")</f>
        <v>0</v>
      </c>
      <c r="G289" s="9" t="e">
        <f t="shared" si="64"/>
        <v>#VALUE!</v>
      </c>
      <c r="H289" t="e">
        <f>TRIM(CLEAN(MID(Updates!D289,FIND("E-mail Address: ",Updates!D289)+16,(FIND("The employee",Updates!D289)-(FIND("E-mail Address: ",Updates!D289)+16)))))</f>
        <v>#VALUE!</v>
      </c>
      <c r="I289" t="e">
        <f>TRIM(CLEAN(MID(Updates!D289,FIND("Account Password: ",Updates!D289)+18,(FIND("NETWORK ACCOUNTS",Updates!D289)-(FIND("Account Password:",Updates!D289)+18)))))</f>
        <v>#VALUE!</v>
      </c>
      <c r="J289" t="e">
        <f>TRIM(CLEAN(MID(Updates!D289,FIND("Password: ",Updates!D289)+10,(FIND("E-mail",Updates!D289)-(FIND("Password:",Updates!D289)+12)))))</f>
        <v>#VALUE!</v>
      </c>
      <c r="K289" t="e">
        <f>TRIM(CLEAN(MID(Updates!D289,FIND("Account to clone: ",Updates!D289)+18,(FIND("Position",Updates!D289)-(FIND("Account to clone: ",Updates!D289)+18)))))</f>
        <v>#VALUE!</v>
      </c>
      <c r="L289" t="e">
        <f>TRIM(CLEAN(MID(Updates!D289,FIND("Clone permissions of another account: ",Updates!D289)+38,(FIND("Email required:",Updates!D289)-(FIND("Clone permissions of another account: ",Updates!D289)+38)))))</f>
        <v>#VALUE!</v>
      </c>
      <c r="M289" t="e">
        <f t="shared" si="65"/>
        <v>#VALUE!</v>
      </c>
      <c r="N289" t="e">
        <f>TRIM(CLEAN(MID(Updates!D289,FIND("First Name: ",Updates!D289)+12,(FIND("Middle Name: ",Updates!D289)-(FIND("First Name: ",Updates!D289)+12)))))</f>
        <v>#VALUE!</v>
      </c>
      <c r="O289" t="e">
        <f>TRIM(CLEAN(MID(Updates!E289,FIND("Last Name: ",Updates!E289)+11,(FIND("Middle Initial:",Updates!E289)-(FIND("Last Name: ",Updates!E289)+11)))))</f>
        <v>#VALUE!</v>
      </c>
      <c r="P289" t="e">
        <f>TRIM(CLEAN(MID(Updates!D289,FIND("Middle Initial: ",Updates!D289)+16,(FIND("Department: ",Updates!D289)-(FIND("Middle Initial: ",Updates!D289)+16)))))</f>
        <v>#VALUE!</v>
      </c>
      <c r="Q289" t="e">
        <f t="shared" si="66"/>
        <v>#VALUE!</v>
      </c>
      <c r="R289" t="e">
        <f t="shared" si="67"/>
        <v>#VALUE!</v>
      </c>
      <c r="S289" t="e">
        <f t="shared" si="68"/>
        <v>#VALUE!</v>
      </c>
      <c r="T289" s="14" t="e">
        <f t="shared" si="69"/>
        <v>#VALUE!</v>
      </c>
      <c r="U289" t="e">
        <f t="shared" si="70"/>
        <v>#VALUE!</v>
      </c>
      <c r="V289" t="e">
        <f t="shared" si="71"/>
        <v>#VALUE!</v>
      </c>
      <c r="W289" s="8" t="e">
        <f>TRIM(CLEAN(MID(Updates!D289,FIND("Branch: ",Updates!D289)+8,(FIND("Division",Updates!D289)-(FIND("Branch: ",Updates!D289)+8)))))</f>
        <v>#VALUE!</v>
      </c>
      <c r="X289" s="8" t="e">
        <f>TRIM(CLEAN(MID(Updates!D289,FIND("Pooled Position: ",Updates!D289)+17,(FIND("Are the",Updates!D289)-(FIND("Pooled Position: ",Updates!D289)+17)))))</f>
        <v>#VALUE!</v>
      </c>
      <c r="Y289" t="e">
        <f>TRIM(CLEAN(MID(Updates!D289,FIND("Employee Name: ",Updates!D289)+15,(FIND("Job Title",Updates!D289)-(FIND("Employee Name: ",Updates!D289)+15)))))</f>
        <v>#VALUE!</v>
      </c>
      <c r="Z289" s="9" t="e">
        <f t="shared" si="72"/>
        <v>#VALUE!</v>
      </c>
      <c r="AA289" t="e">
        <f t="shared" si="73"/>
        <v>#VALUE!</v>
      </c>
      <c r="AB289" t="e">
        <f t="shared" si="74"/>
        <v>#VALUE!</v>
      </c>
      <c r="AC289" t="e">
        <f t="shared" si="75"/>
        <v>#VALUE!</v>
      </c>
      <c r="AD289" t="e">
        <f>TRIM(CLEAN(MID(Updates!D289,FIND("Account to clone: ",Updates!D289)+18,(FIND("Position",Updates!D289)-(FIND("Account to clone: ",Updates!D289)+18)))))</f>
        <v>#VALUE!</v>
      </c>
      <c r="AE289" t="str">
        <f t="shared" si="76"/>
        <v/>
      </c>
      <c r="AF289" t="str">
        <f t="shared" si="77"/>
        <v>No</v>
      </c>
      <c r="AG289" t="e">
        <f>TRIM(CLEAN(MID(Updates!D289,FIND("Home Share (H:\ drive) required: ",Updates!D289)+33,(FIND("Group Share (S:\ drive) required: ",Updates!D289)-(FIND("Home Share (H:\ drive) required: ",Updates!D289)+33)))))</f>
        <v>#VALUE!</v>
      </c>
      <c r="AH289" t="str">
        <f t="shared" si="78"/>
        <v>No</v>
      </c>
      <c r="AI289" t="e">
        <f>TRIM(CLEAN(MID(Updates!D289,FIND("S Drive Path: ",Updates!D289)+14,(FIND("Position",Updates!D289)-(FIND("S Drive Path: ",Updates!D289)+14)))))</f>
        <v>#VALUE!</v>
      </c>
      <c r="AJ289" t="e">
        <f>("USR\"&amp;Updates!N289)</f>
        <v>#VALUE!</v>
      </c>
      <c r="AK289" t="e">
        <f>Updates!N289&amp;"$"</f>
        <v>#VALUE!</v>
      </c>
      <c r="AL289" s="11">
        <f t="shared" ca="1" si="79"/>
        <v>3</v>
      </c>
      <c r="AM289" s="6" t="str">
        <f ca="1">LOOKUP(AL289,AN2:AN21,AO2:AO21)</f>
        <v>DC1MDB03</v>
      </c>
    </row>
    <row r="290" spans="1:39" ht="12" customHeight="1">
      <c r="A290" s="13" t="e">
        <f>LOOKUP(99^99,--("0"&amp;MID(Updates!N290,MIN(SEARCH({0,1,2,3,4,5,6,7,8,9},Updates!N290&amp;"0123456789")),ROW($A$1:$A$10000))))</f>
        <v>#N/A</v>
      </c>
      <c r="B290" s="6" t="e">
        <f>TRIM(CLEAN(MID(Updates!D290,FIND("Network User Id: ",Updates!D290)+17,(FIND("E-MAIL ACCOUNTS",Updates!D290)-(FIND("Network User Id:",Updates!D290)+17)))))</f>
        <v>#VALUE!</v>
      </c>
      <c r="C290" s="6" t="e">
        <f>TRIM(CLEAN(MID(Updates!D290,FIND("Logon ID: ",Updates!D290)+10,(FIND("Password:",Updates!D290)-(FIND("Logon ID:",Updates!D290)+10)))))</f>
        <v>#VALUE!</v>
      </c>
      <c r="D290" t="e">
        <f>TRIM(CLEAN(MID(Updates!D290,FIND("Primary Address: ",Updates!D290)+17,(FIND("Secondary Address:",Updates!D290)-(FIND("Primary Address: ",Updates!D290)+17)))))</f>
        <v>#VALUE!</v>
      </c>
      <c r="E290" t="e">
        <f>TRIM(CLEAN(MID(Updates!D290,FIND("Secondary Address: ",Updates!D290)+19,(FIND("** PLEASE DO NOT REPLY TO THIS E-MAIL. ",Updates!D290)-(FIND("Secondary Address: ",Updates!D290)+19)))))</f>
        <v>#VALUE!</v>
      </c>
      <c r="F290" t="b">
        <f>IF(COUNT(SEARCH({"transpo.ottawa.on.ca","biblioottawalibrary.ca"},E290)),"@ottawa.ca")</f>
        <v>0</v>
      </c>
      <c r="G290" s="9" t="e">
        <f t="shared" si="64"/>
        <v>#VALUE!</v>
      </c>
      <c r="H290" t="e">
        <f>TRIM(CLEAN(MID(Updates!D290,FIND("E-mail Address: ",Updates!D290)+16,(FIND("The employee",Updates!D290)-(FIND("E-mail Address: ",Updates!D290)+16)))))</f>
        <v>#VALUE!</v>
      </c>
      <c r="I290" t="e">
        <f>TRIM(CLEAN(MID(Updates!D290,FIND("Account Password: ",Updates!D290)+18,(FIND("NETWORK ACCOUNTS",Updates!D290)-(FIND("Account Password:",Updates!D290)+18)))))</f>
        <v>#VALUE!</v>
      </c>
      <c r="J290" t="e">
        <f>TRIM(CLEAN(MID(Updates!D290,FIND("Password: ",Updates!D290)+10,(FIND("E-mail",Updates!D290)-(FIND("Password:",Updates!D290)+12)))))</f>
        <v>#VALUE!</v>
      </c>
      <c r="K290" t="e">
        <f>TRIM(CLEAN(MID(Updates!D290,FIND("Account to clone: ",Updates!D290)+18,(FIND("Position",Updates!D290)-(FIND("Account to clone: ",Updates!D290)+18)))))</f>
        <v>#VALUE!</v>
      </c>
      <c r="L290" t="e">
        <f>TRIM(CLEAN(MID(Updates!D290,FIND("Clone permissions of another account: ",Updates!D290)+38,(FIND("Email required:",Updates!D290)-(FIND("Clone permissions of another account: ",Updates!D290)+38)))))</f>
        <v>#VALUE!</v>
      </c>
      <c r="M290" t="e">
        <f t="shared" si="65"/>
        <v>#VALUE!</v>
      </c>
      <c r="N290" t="e">
        <f>TRIM(CLEAN(MID(Updates!D290,FIND("First Name: ",Updates!D290)+12,(FIND("Middle Name: ",Updates!D290)-(FIND("First Name: ",Updates!D290)+12)))))</f>
        <v>#VALUE!</v>
      </c>
      <c r="O290" t="e">
        <f>TRIM(CLEAN(MID(Updates!E290,FIND("Last Name: ",Updates!E290)+11,(FIND("Middle Initial:",Updates!E290)-(FIND("Last Name: ",Updates!E290)+11)))))</f>
        <v>#VALUE!</v>
      </c>
      <c r="P290" t="e">
        <f>TRIM(CLEAN(MID(Updates!D290,FIND("Middle Initial: ",Updates!D290)+16,(FIND("Department: ",Updates!D290)-(FIND("Middle Initial: ",Updates!D290)+16)))))</f>
        <v>#VALUE!</v>
      </c>
      <c r="Q290" t="e">
        <f t="shared" si="66"/>
        <v>#VALUE!</v>
      </c>
      <c r="R290" t="e">
        <f t="shared" si="67"/>
        <v>#VALUE!</v>
      </c>
      <c r="S290" t="e">
        <f t="shared" si="68"/>
        <v>#VALUE!</v>
      </c>
      <c r="T290" s="14" t="e">
        <f t="shared" si="69"/>
        <v>#VALUE!</v>
      </c>
      <c r="U290" t="e">
        <f t="shared" si="70"/>
        <v>#VALUE!</v>
      </c>
      <c r="V290" t="e">
        <f t="shared" si="71"/>
        <v>#VALUE!</v>
      </c>
      <c r="W290" s="8" t="e">
        <f>TRIM(CLEAN(MID(Updates!D290,FIND("Branch: ",Updates!D290)+8,(FIND("Division",Updates!D290)-(FIND("Branch: ",Updates!D290)+8)))))</f>
        <v>#VALUE!</v>
      </c>
      <c r="X290" s="8" t="e">
        <f>TRIM(CLEAN(MID(Updates!D290,FIND("Pooled Position: ",Updates!D290)+17,(FIND("Are the",Updates!D290)-(FIND("Pooled Position: ",Updates!D290)+17)))))</f>
        <v>#VALUE!</v>
      </c>
      <c r="Y290" t="e">
        <f>TRIM(CLEAN(MID(Updates!D290,FIND("Employee Name: ",Updates!D290)+15,(FIND("Job Title",Updates!D290)-(FIND("Employee Name: ",Updates!D290)+15)))))</f>
        <v>#VALUE!</v>
      </c>
      <c r="Z290" s="9" t="e">
        <f t="shared" si="72"/>
        <v>#VALUE!</v>
      </c>
      <c r="AA290" t="e">
        <f t="shared" si="73"/>
        <v>#VALUE!</v>
      </c>
      <c r="AB290" t="e">
        <f t="shared" si="74"/>
        <v>#VALUE!</v>
      </c>
      <c r="AC290" t="e">
        <f t="shared" si="75"/>
        <v>#VALUE!</v>
      </c>
      <c r="AD290" t="e">
        <f>TRIM(CLEAN(MID(Updates!D290,FIND("Account to clone: ",Updates!D290)+18,(FIND("Position",Updates!D290)-(FIND("Account to clone: ",Updates!D290)+18)))))</f>
        <v>#VALUE!</v>
      </c>
      <c r="AE290" t="str">
        <f t="shared" si="76"/>
        <v/>
      </c>
      <c r="AF290" t="str">
        <f t="shared" si="77"/>
        <v>No</v>
      </c>
      <c r="AG290" t="e">
        <f>TRIM(CLEAN(MID(Updates!D290,FIND("Home Share (H:\ drive) required: ",Updates!D290)+33,(FIND("Group Share (S:\ drive) required: ",Updates!D290)-(FIND("Home Share (H:\ drive) required: ",Updates!D290)+33)))))</f>
        <v>#VALUE!</v>
      </c>
      <c r="AH290" t="str">
        <f t="shared" si="78"/>
        <v>No</v>
      </c>
      <c r="AI290" t="e">
        <f>TRIM(CLEAN(MID(Updates!D290,FIND("S Drive Path: ",Updates!D290)+14,(FIND("Position",Updates!D290)-(FIND("S Drive Path: ",Updates!D290)+14)))))</f>
        <v>#VALUE!</v>
      </c>
      <c r="AJ290" t="e">
        <f>("USR\"&amp;Updates!N290)</f>
        <v>#VALUE!</v>
      </c>
      <c r="AK290" t="e">
        <f>Updates!N290&amp;"$"</f>
        <v>#VALUE!</v>
      </c>
      <c r="AL290" s="11">
        <f t="shared" ca="1" si="79"/>
        <v>19</v>
      </c>
      <c r="AM290" s="6" t="str">
        <f ca="1">LOOKUP(AL290,AN2:AN21,AO2:AO21)</f>
        <v>DC4MDB09</v>
      </c>
    </row>
    <row r="291" spans="1:39" ht="12" customHeight="1">
      <c r="A291" s="13" t="e">
        <f>LOOKUP(99^99,--("0"&amp;MID(Updates!N291,MIN(SEARCH({0,1,2,3,4,5,6,7,8,9},Updates!N291&amp;"0123456789")),ROW($A$1:$A$10000))))</f>
        <v>#N/A</v>
      </c>
      <c r="B291" s="6" t="e">
        <f>TRIM(CLEAN(MID(Updates!D291,FIND("Network User Id: ",Updates!D291)+17,(FIND("E-MAIL ACCOUNTS",Updates!D291)-(FIND("Network User Id:",Updates!D291)+17)))))</f>
        <v>#VALUE!</v>
      </c>
      <c r="C291" s="6" t="e">
        <f>TRIM(CLEAN(MID(Updates!D291,FIND("Logon ID: ",Updates!D291)+10,(FIND("Password:",Updates!D291)-(FIND("Logon ID:",Updates!D291)+10)))))</f>
        <v>#VALUE!</v>
      </c>
      <c r="D291" t="e">
        <f>TRIM(CLEAN(MID(Updates!D291,FIND("Primary Address: ",Updates!D291)+17,(FIND("Secondary Address:",Updates!D291)-(FIND("Primary Address: ",Updates!D291)+17)))))</f>
        <v>#VALUE!</v>
      </c>
      <c r="E291" t="e">
        <f>TRIM(CLEAN(MID(Updates!D291,FIND("Secondary Address: ",Updates!D291)+19,(FIND("** PLEASE DO NOT REPLY TO THIS E-MAIL. ",Updates!D291)-(FIND("Secondary Address: ",Updates!D291)+19)))))</f>
        <v>#VALUE!</v>
      </c>
      <c r="F291" t="b">
        <f>IF(COUNT(SEARCH({"transpo.ottawa.on.ca","biblioottawalibrary.ca"},E291)),"@ottawa.ca")</f>
        <v>0</v>
      </c>
      <c r="G291" s="9" t="e">
        <f t="shared" si="64"/>
        <v>#VALUE!</v>
      </c>
      <c r="H291" t="e">
        <f>TRIM(CLEAN(MID(Updates!D291,FIND("E-mail Address: ",Updates!D291)+16,(FIND("The employee",Updates!D291)-(FIND("E-mail Address: ",Updates!D291)+16)))))</f>
        <v>#VALUE!</v>
      </c>
      <c r="I291" t="e">
        <f>TRIM(CLEAN(MID(Updates!D291,FIND("Account Password: ",Updates!D291)+18,(FIND("NETWORK ACCOUNTS",Updates!D291)-(FIND("Account Password:",Updates!D291)+18)))))</f>
        <v>#VALUE!</v>
      </c>
      <c r="J291" t="e">
        <f>TRIM(CLEAN(MID(Updates!D291,FIND("Password: ",Updates!D291)+10,(FIND("E-mail",Updates!D291)-(FIND("Password:",Updates!D291)+12)))))</f>
        <v>#VALUE!</v>
      </c>
      <c r="K291" t="e">
        <f>TRIM(CLEAN(MID(Updates!D291,FIND("Account to clone: ",Updates!D291)+18,(FIND("Position",Updates!D291)-(FIND("Account to clone: ",Updates!D291)+18)))))</f>
        <v>#VALUE!</v>
      </c>
      <c r="L291" t="e">
        <f>TRIM(CLEAN(MID(Updates!D291,FIND("Clone permissions of another account: ",Updates!D291)+38,(FIND("Email required:",Updates!D291)-(FIND("Clone permissions of another account: ",Updates!D291)+38)))))</f>
        <v>#VALUE!</v>
      </c>
      <c r="M291" t="e">
        <f t="shared" si="65"/>
        <v>#VALUE!</v>
      </c>
      <c r="N291" t="e">
        <f>TRIM(CLEAN(MID(Updates!D291,FIND("First Name: ",Updates!D291)+12,(FIND("Middle Name: ",Updates!D291)-(FIND("First Name: ",Updates!D291)+12)))))</f>
        <v>#VALUE!</v>
      </c>
      <c r="O291" t="e">
        <f>TRIM(CLEAN(MID(Updates!E291,FIND("Last Name: ",Updates!E291)+11,(FIND("Middle Initial:",Updates!E291)-(FIND("Last Name: ",Updates!E291)+11)))))</f>
        <v>#VALUE!</v>
      </c>
      <c r="P291" t="e">
        <f>TRIM(CLEAN(MID(Updates!D291,FIND("Middle Initial: ",Updates!D291)+16,(FIND("Department: ",Updates!D291)-(FIND("Middle Initial: ",Updates!D291)+16)))))</f>
        <v>#VALUE!</v>
      </c>
      <c r="Q291" t="e">
        <f t="shared" si="66"/>
        <v>#VALUE!</v>
      </c>
      <c r="R291" t="e">
        <f t="shared" si="67"/>
        <v>#VALUE!</v>
      </c>
      <c r="S291" t="e">
        <f t="shared" si="68"/>
        <v>#VALUE!</v>
      </c>
      <c r="T291" s="14" t="e">
        <f t="shared" si="69"/>
        <v>#VALUE!</v>
      </c>
      <c r="U291" t="e">
        <f t="shared" si="70"/>
        <v>#VALUE!</v>
      </c>
      <c r="V291" t="e">
        <f t="shared" si="71"/>
        <v>#VALUE!</v>
      </c>
      <c r="W291" s="8" t="e">
        <f>TRIM(CLEAN(MID(Updates!D291,FIND("Branch: ",Updates!D291)+8,(FIND("Division",Updates!D291)-(FIND("Branch: ",Updates!D291)+8)))))</f>
        <v>#VALUE!</v>
      </c>
      <c r="X291" s="8" t="e">
        <f>TRIM(CLEAN(MID(Updates!D291,FIND("Pooled Position: ",Updates!D291)+17,(FIND("Are the",Updates!D291)-(FIND("Pooled Position: ",Updates!D291)+17)))))</f>
        <v>#VALUE!</v>
      </c>
      <c r="Y291" t="e">
        <f>TRIM(CLEAN(MID(Updates!D291,FIND("Employee Name: ",Updates!D291)+15,(FIND("Job Title",Updates!D291)-(FIND("Employee Name: ",Updates!D291)+15)))))</f>
        <v>#VALUE!</v>
      </c>
      <c r="Z291" s="9" t="e">
        <f t="shared" si="72"/>
        <v>#VALUE!</v>
      </c>
      <c r="AA291" t="e">
        <f t="shared" si="73"/>
        <v>#VALUE!</v>
      </c>
      <c r="AB291" t="e">
        <f t="shared" si="74"/>
        <v>#VALUE!</v>
      </c>
      <c r="AC291" t="e">
        <f t="shared" si="75"/>
        <v>#VALUE!</v>
      </c>
      <c r="AD291" t="e">
        <f>TRIM(CLEAN(MID(Updates!D291,FIND("Account to clone: ",Updates!D291)+18,(FIND("Position",Updates!D291)-(FIND("Account to clone: ",Updates!D291)+18)))))</f>
        <v>#VALUE!</v>
      </c>
      <c r="AE291" t="str">
        <f t="shared" si="76"/>
        <v/>
      </c>
      <c r="AF291" t="str">
        <f t="shared" si="77"/>
        <v>No</v>
      </c>
      <c r="AG291" t="e">
        <f>TRIM(CLEAN(MID(Updates!D291,FIND("Home Share (H:\ drive) required: ",Updates!D291)+33,(FIND("Group Share (S:\ drive) required: ",Updates!D291)-(FIND("Home Share (H:\ drive) required: ",Updates!D291)+33)))))</f>
        <v>#VALUE!</v>
      </c>
      <c r="AH291" t="str">
        <f t="shared" si="78"/>
        <v>No</v>
      </c>
      <c r="AI291" t="e">
        <f>TRIM(CLEAN(MID(Updates!D291,FIND("S Drive Path: ",Updates!D291)+14,(FIND("Position",Updates!D291)-(FIND("S Drive Path: ",Updates!D291)+14)))))</f>
        <v>#VALUE!</v>
      </c>
      <c r="AJ291" t="e">
        <f>("USR\"&amp;Updates!N291)</f>
        <v>#VALUE!</v>
      </c>
      <c r="AK291" t="e">
        <f>Updates!N291&amp;"$"</f>
        <v>#VALUE!</v>
      </c>
      <c r="AL291" s="11">
        <f t="shared" ca="1" si="79"/>
        <v>10</v>
      </c>
      <c r="AM291" s="6" t="str">
        <f ca="1">LOOKUP(AL291,AN2:AN21,AO2:AO21)</f>
        <v>DC1MDB10</v>
      </c>
    </row>
    <row r="292" spans="1:39" ht="12" customHeight="1">
      <c r="A292" s="13" t="e">
        <f>LOOKUP(99^99,--("0"&amp;MID(Updates!N292,MIN(SEARCH({0,1,2,3,4,5,6,7,8,9},Updates!N292&amp;"0123456789")),ROW($A$1:$A$10000))))</f>
        <v>#N/A</v>
      </c>
      <c r="B292" s="6" t="e">
        <f>TRIM(CLEAN(MID(Updates!D292,FIND("Network User Id: ",Updates!D292)+17,(FIND("E-MAIL ACCOUNTS",Updates!D292)-(FIND("Network User Id:",Updates!D292)+17)))))</f>
        <v>#VALUE!</v>
      </c>
      <c r="C292" s="6" t="e">
        <f>TRIM(CLEAN(MID(Updates!D292,FIND("Logon ID: ",Updates!D292)+10,(FIND("Password:",Updates!D292)-(FIND("Logon ID:",Updates!D292)+10)))))</f>
        <v>#VALUE!</v>
      </c>
      <c r="D292" t="e">
        <f>TRIM(CLEAN(MID(Updates!D292,FIND("Primary Address: ",Updates!D292)+17,(FIND("Secondary Address:",Updates!D292)-(FIND("Primary Address: ",Updates!D292)+17)))))</f>
        <v>#VALUE!</v>
      </c>
      <c r="E292" t="e">
        <f>TRIM(CLEAN(MID(Updates!D292,FIND("Secondary Address: ",Updates!D292)+19,(FIND("** PLEASE DO NOT REPLY TO THIS E-MAIL. ",Updates!D292)-(FIND("Secondary Address: ",Updates!D292)+19)))))</f>
        <v>#VALUE!</v>
      </c>
      <c r="F292" t="b">
        <f>IF(COUNT(SEARCH({"transpo.ottawa.on.ca","biblioottawalibrary.ca"},E292)),"@ottawa.ca")</f>
        <v>0</v>
      </c>
      <c r="G292" s="9" t="e">
        <f t="shared" si="64"/>
        <v>#VALUE!</v>
      </c>
      <c r="H292" t="e">
        <f>TRIM(CLEAN(MID(Updates!D292,FIND("E-mail Address: ",Updates!D292)+16,(FIND("The employee",Updates!D292)-(FIND("E-mail Address: ",Updates!D292)+16)))))</f>
        <v>#VALUE!</v>
      </c>
      <c r="I292" t="e">
        <f>TRIM(CLEAN(MID(Updates!D292,FIND("Account Password: ",Updates!D292)+18,(FIND("NETWORK ACCOUNTS",Updates!D292)-(FIND("Account Password:",Updates!D292)+18)))))</f>
        <v>#VALUE!</v>
      </c>
      <c r="J292" t="e">
        <f>TRIM(CLEAN(MID(Updates!D292,FIND("Password: ",Updates!D292)+10,(FIND("E-mail",Updates!D292)-(FIND("Password:",Updates!D292)+12)))))</f>
        <v>#VALUE!</v>
      </c>
      <c r="K292" t="e">
        <f>TRIM(CLEAN(MID(Updates!D292,FIND("Account to clone: ",Updates!D292)+18,(FIND("Position",Updates!D292)-(FIND("Account to clone: ",Updates!D292)+18)))))</f>
        <v>#VALUE!</v>
      </c>
      <c r="L292" t="e">
        <f>TRIM(CLEAN(MID(Updates!D292,FIND("Clone permissions of another account: ",Updates!D292)+38,(FIND("Email required:",Updates!D292)-(FIND("Clone permissions of another account: ",Updates!D292)+38)))))</f>
        <v>#VALUE!</v>
      </c>
      <c r="M292" t="e">
        <f t="shared" si="65"/>
        <v>#VALUE!</v>
      </c>
      <c r="N292" t="e">
        <f>TRIM(CLEAN(MID(Updates!D292,FIND("First Name: ",Updates!D292)+12,(FIND("Middle Name: ",Updates!D292)-(FIND("First Name: ",Updates!D292)+12)))))</f>
        <v>#VALUE!</v>
      </c>
      <c r="O292" t="e">
        <f>TRIM(CLEAN(MID(Updates!E292,FIND("Last Name: ",Updates!E292)+11,(FIND("Middle Initial:",Updates!E292)-(FIND("Last Name: ",Updates!E292)+11)))))</f>
        <v>#VALUE!</v>
      </c>
      <c r="P292" t="e">
        <f>TRIM(CLEAN(MID(Updates!D292,FIND("Middle Initial: ",Updates!D292)+16,(FIND("Department: ",Updates!D292)-(FIND("Middle Initial: ",Updates!D292)+16)))))</f>
        <v>#VALUE!</v>
      </c>
      <c r="Q292" t="e">
        <f t="shared" si="66"/>
        <v>#VALUE!</v>
      </c>
      <c r="R292" t="e">
        <f t="shared" si="67"/>
        <v>#VALUE!</v>
      </c>
      <c r="S292" t="e">
        <f t="shared" si="68"/>
        <v>#VALUE!</v>
      </c>
      <c r="T292" s="14" t="e">
        <f t="shared" si="69"/>
        <v>#VALUE!</v>
      </c>
      <c r="U292" t="e">
        <f t="shared" si="70"/>
        <v>#VALUE!</v>
      </c>
      <c r="V292" t="e">
        <f t="shared" si="71"/>
        <v>#VALUE!</v>
      </c>
      <c r="W292" s="8" t="e">
        <f>TRIM(CLEAN(MID(Updates!D292,FIND("Branch: ",Updates!D292)+8,(FIND("Division",Updates!D292)-(FIND("Branch: ",Updates!D292)+8)))))</f>
        <v>#VALUE!</v>
      </c>
      <c r="X292" s="8" t="e">
        <f>TRIM(CLEAN(MID(Updates!D292,FIND("Pooled Position: ",Updates!D292)+17,(FIND("Are the",Updates!D292)-(FIND("Pooled Position: ",Updates!D292)+17)))))</f>
        <v>#VALUE!</v>
      </c>
      <c r="Y292" t="e">
        <f>TRIM(CLEAN(MID(Updates!D292,FIND("Employee Name: ",Updates!D292)+15,(FIND("Job Title",Updates!D292)-(FIND("Employee Name: ",Updates!D292)+15)))))</f>
        <v>#VALUE!</v>
      </c>
      <c r="Z292" s="9" t="e">
        <f t="shared" si="72"/>
        <v>#VALUE!</v>
      </c>
      <c r="AA292" t="e">
        <f t="shared" si="73"/>
        <v>#VALUE!</v>
      </c>
      <c r="AB292" t="e">
        <f t="shared" si="74"/>
        <v>#VALUE!</v>
      </c>
      <c r="AC292" t="e">
        <f t="shared" si="75"/>
        <v>#VALUE!</v>
      </c>
      <c r="AD292" t="e">
        <f>TRIM(CLEAN(MID(Updates!D292,FIND("Account to clone: ",Updates!D292)+18,(FIND("Position",Updates!D292)-(FIND("Account to clone: ",Updates!D292)+18)))))</f>
        <v>#VALUE!</v>
      </c>
      <c r="AE292" t="str">
        <f t="shared" si="76"/>
        <v/>
      </c>
      <c r="AF292" t="str">
        <f t="shared" si="77"/>
        <v>No</v>
      </c>
      <c r="AG292" t="e">
        <f>TRIM(CLEAN(MID(Updates!D292,FIND("Home Share (H:\ drive) required: ",Updates!D292)+33,(FIND("Group Share (S:\ drive) required: ",Updates!D292)-(FIND("Home Share (H:\ drive) required: ",Updates!D292)+33)))))</f>
        <v>#VALUE!</v>
      </c>
      <c r="AH292" t="str">
        <f t="shared" si="78"/>
        <v>No</v>
      </c>
      <c r="AI292" t="e">
        <f>TRIM(CLEAN(MID(Updates!D292,FIND("S Drive Path: ",Updates!D292)+14,(FIND("Position",Updates!D292)-(FIND("S Drive Path: ",Updates!D292)+14)))))</f>
        <v>#VALUE!</v>
      </c>
      <c r="AJ292" t="e">
        <f>("USR\"&amp;Updates!N292)</f>
        <v>#VALUE!</v>
      </c>
      <c r="AK292" t="e">
        <f>Updates!N292&amp;"$"</f>
        <v>#VALUE!</v>
      </c>
      <c r="AL292" s="11">
        <f t="shared" ca="1" si="79"/>
        <v>9</v>
      </c>
      <c r="AM292" s="6" t="str">
        <f ca="1">LOOKUP(AL292,AN2:AN21,AO2:AO21)</f>
        <v>DC1MDB09</v>
      </c>
    </row>
    <row r="293" spans="1:39" ht="12" customHeight="1">
      <c r="A293" s="13" t="e">
        <f>LOOKUP(99^99,--("0"&amp;MID(Updates!N293,MIN(SEARCH({0,1,2,3,4,5,6,7,8,9},Updates!N293&amp;"0123456789")),ROW($A$1:$A$10000))))</f>
        <v>#N/A</v>
      </c>
      <c r="B293" s="6" t="e">
        <f>TRIM(CLEAN(MID(Updates!D293,FIND("Network User Id: ",Updates!D293)+17,(FIND("E-MAIL ACCOUNTS",Updates!D293)-(FIND("Network User Id:",Updates!D293)+17)))))</f>
        <v>#VALUE!</v>
      </c>
      <c r="C293" s="6" t="e">
        <f>TRIM(CLEAN(MID(Updates!D293,FIND("Logon ID: ",Updates!D293)+10,(FIND("Password:",Updates!D293)-(FIND("Logon ID:",Updates!D293)+10)))))</f>
        <v>#VALUE!</v>
      </c>
      <c r="D293" t="e">
        <f>TRIM(CLEAN(MID(Updates!D293,FIND("Primary Address: ",Updates!D293)+17,(FIND("Secondary Address:",Updates!D293)-(FIND("Primary Address: ",Updates!D293)+17)))))</f>
        <v>#VALUE!</v>
      </c>
      <c r="E293" t="e">
        <f>TRIM(CLEAN(MID(Updates!D293,FIND("Secondary Address: ",Updates!D293)+19,(FIND("** PLEASE DO NOT REPLY TO THIS E-MAIL. ",Updates!D293)-(FIND("Secondary Address: ",Updates!D293)+19)))))</f>
        <v>#VALUE!</v>
      </c>
      <c r="F293" t="b">
        <f>IF(COUNT(SEARCH({"transpo.ottawa.on.ca","biblioottawalibrary.ca"},E293)),"@ottawa.ca")</f>
        <v>0</v>
      </c>
      <c r="G293" s="9" t="e">
        <f t="shared" si="64"/>
        <v>#VALUE!</v>
      </c>
      <c r="H293" t="e">
        <f>TRIM(CLEAN(MID(Updates!D293,FIND("E-mail Address: ",Updates!D293)+16,(FIND("The employee",Updates!D293)-(FIND("E-mail Address: ",Updates!D293)+16)))))</f>
        <v>#VALUE!</v>
      </c>
      <c r="I293" t="e">
        <f>TRIM(CLEAN(MID(Updates!D293,FIND("Account Password: ",Updates!D293)+18,(FIND("NETWORK ACCOUNTS",Updates!D293)-(FIND("Account Password:",Updates!D293)+18)))))</f>
        <v>#VALUE!</v>
      </c>
      <c r="J293" t="e">
        <f>TRIM(CLEAN(MID(Updates!D293,FIND("Password: ",Updates!D293)+10,(FIND("E-mail",Updates!D293)-(FIND("Password:",Updates!D293)+12)))))</f>
        <v>#VALUE!</v>
      </c>
      <c r="K293" t="e">
        <f>TRIM(CLEAN(MID(Updates!D293,FIND("Account to clone: ",Updates!D293)+18,(FIND("Position",Updates!D293)-(FIND("Account to clone: ",Updates!D293)+18)))))</f>
        <v>#VALUE!</v>
      </c>
      <c r="L293" t="e">
        <f>TRIM(CLEAN(MID(Updates!D293,FIND("Clone permissions of another account: ",Updates!D293)+38,(FIND("Email required:",Updates!D293)-(FIND("Clone permissions of another account: ",Updates!D293)+38)))))</f>
        <v>#VALUE!</v>
      </c>
      <c r="M293" t="e">
        <f t="shared" si="65"/>
        <v>#VALUE!</v>
      </c>
      <c r="N293" t="e">
        <f>TRIM(CLEAN(MID(Updates!D293,FIND("First Name: ",Updates!D293)+12,(FIND("Middle Name: ",Updates!D293)-(FIND("First Name: ",Updates!D293)+12)))))</f>
        <v>#VALUE!</v>
      </c>
      <c r="O293" t="e">
        <f>TRIM(CLEAN(MID(Updates!E293,FIND("Last Name: ",Updates!E293)+11,(FIND("Middle Initial:",Updates!E293)-(FIND("Last Name: ",Updates!E293)+11)))))</f>
        <v>#VALUE!</v>
      </c>
      <c r="P293" t="e">
        <f>TRIM(CLEAN(MID(Updates!D293,FIND("Middle Initial: ",Updates!D293)+16,(FIND("Department: ",Updates!D293)-(FIND("Middle Initial: ",Updates!D293)+16)))))</f>
        <v>#VALUE!</v>
      </c>
      <c r="Q293" t="e">
        <f t="shared" si="66"/>
        <v>#VALUE!</v>
      </c>
      <c r="R293" t="e">
        <f t="shared" si="67"/>
        <v>#VALUE!</v>
      </c>
      <c r="S293" t="e">
        <f t="shared" si="68"/>
        <v>#VALUE!</v>
      </c>
      <c r="T293" s="14" t="e">
        <f t="shared" si="69"/>
        <v>#VALUE!</v>
      </c>
      <c r="U293" t="e">
        <f t="shared" si="70"/>
        <v>#VALUE!</v>
      </c>
      <c r="V293" t="e">
        <f t="shared" si="71"/>
        <v>#VALUE!</v>
      </c>
      <c r="W293" s="8" t="e">
        <f>TRIM(CLEAN(MID(Updates!D293,FIND("Branch: ",Updates!D293)+8,(FIND("Division",Updates!D293)-(FIND("Branch: ",Updates!D293)+8)))))</f>
        <v>#VALUE!</v>
      </c>
      <c r="X293" s="8" t="e">
        <f>TRIM(CLEAN(MID(Updates!D293,FIND("Pooled Position: ",Updates!D293)+17,(FIND("Are the",Updates!D293)-(FIND("Pooled Position: ",Updates!D293)+17)))))</f>
        <v>#VALUE!</v>
      </c>
      <c r="Y293" t="e">
        <f>TRIM(CLEAN(MID(Updates!D293,FIND("Employee Name: ",Updates!D293)+15,(FIND("Job Title",Updates!D293)-(FIND("Employee Name: ",Updates!D293)+15)))))</f>
        <v>#VALUE!</v>
      </c>
      <c r="Z293" s="9" t="e">
        <f t="shared" si="72"/>
        <v>#VALUE!</v>
      </c>
      <c r="AA293" t="e">
        <f t="shared" si="73"/>
        <v>#VALUE!</v>
      </c>
      <c r="AB293" t="e">
        <f t="shared" si="74"/>
        <v>#VALUE!</v>
      </c>
      <c r="AC293" t="e">
        <f t="shared" si="75"/>
        <v>#VALUE!</v>
      </c>
      <c r="AD293" t="e">
        <f>TRIM(CLEAN(MID(Updates!D293,FIND("Account to clone: ",Updates!D293)+18,(FIND("Position",Updates!D293)-(FIND("Account to clone: ",Updates!D293)+18)))))</f>
        <v>#VALUE!</v>
      </c>
      <c r="AE293" t="str">
        <f t="shared" si="76"/>
        <v/>
      </c>
      <c r="AF293" t="str">
        <f t="shared" si="77"/>
        <v>No</v>
      </c>
      <c r="AG293" t="e">
        <f>TRIM(CLEAN(MID(Updates!D293,FIND("Home Share (H:\ drive) required: ",Updates!D293)+33,(FIND("Group Share (S:\ drive) required: ",Updates!D293)-(FIND("Home Share (H:\ drive) required: ",Updates!D293)+33)))))</f>
        <v>#VALUE!</v>
      </c>
      <c r="AH293" t="str">
        <f t="shared" si="78"/>
        <v>No</v>
      </c>
      <c r="AI293" t="e">
        <f>TRIM(CLEAN(MID(Updates!D293,FIND("S Drive Path: ",Updates!D293)+14,(FIND("Position",Updates!D293)-(FIND("S Drive Path: ",Updates!D293)+14)))))</f>
        <v>#VALUE!</v>
      </c>
      <c r="AJ293" t="e">
        <f>("USR\"&amp;Updates!N293)</f>
        <v>#VALUE!</v>
      </c>
      <c r="AK293" t="e">
        <f>Updates!N293&amp;"$"</f>
        <v>#VALUE!</v>
      </c>
      <c r="AL293" s="11">
        <f t="shared" ca="1" si="79"/>
        <v>19</v>
      </c>
      <c r="AM293" s="6" t="str">
        <f ca="1">LOOKUP(AL293,AN2:AN21,AO2:AO21)</f>
        <v>DC4MDB09</v>
      </c>
    </row>
    <row r="294" spans="1:39" ht="12" customHeight="1">
      <c r="A294" s="13" t="e">
        <f>LOOKUP(99^99,--("0"&amp;MID(Updates!N294,MIN(SEARCH({0,1,2,3,4,5,6,7,8,9},Updates!N294&amp;"0123456789")),ROW($A$1:$A$10000))))</f>
        <v>#N/A</v>
      </c>
      <c r="B294" s="6" t="e">
        <f>TRIM(CLEAN(MID(Updates!D294,FIND("Network User Id: ",Updates!D294)+17,(FIND("E-MAIL ACCOUNTS",Updates!D294)-(FIND("Network User Id:",Updates!D294)+17)))))</f>
        <v>#VALUE!</v>
      </c>
      <c r="C294" s="6" t="e">
        <f>TRIM(CLEAN(MID(Updates!D294,FIND("Logon ID: ",Updates!D294)+10,(FIND("Password:",Updates!D294)-(FIND("Logon ID:",Updates!D294)+10)))))</f>
        <v>#VALUE!</v>
      </c>
      <c r="D294" t="e">
        <f>TRIM(CLEAN(MID(Updates!D294,FIND("Primary Address: ",Updates!D294)+17,(FIND("Secondary Address:",Updates!D294)-(FIND("Primary Address: ",Updates!D294)+17)))))</f>
        <v>#VALUE!</v>
      </c>
      <c r="E294" t="e">
        <f>TRIM(CLEAN(MID(Updates!D294,FIND("Secondary Address: ",Updates!D294)+19,(FIND("** PLEASE DO NOT REPLY TO THIS E-MAIL. ",Updates!D294)-(FIND("Secondary Address: ",Updates!D294)+19)))))</f>
        <v>#VALUE!</v>
      </c>
      <c r="F294" t="b">
        <f>IF(COUNT(SEARCH({"transpo.ottawa.on.ca","biblioottawalibrary.ca"},E294)),"@ottawa.ca")</f>
        <v>0</v>
      </c>
      <c r="G294" s="9" t="e">
        <f t="shared" si="64"/>
        <v>#VALUE!</v>
      </c>
      <c r="H294" t="e">
        <f>TRIM(CLEAN(MID(Updates!D294,FIND("E-mail Address: ",Updates!D294)+16,(FIND("The employee",Updates!D294)-(FIND("E-mail Address: ",Updates!D294)+16)))))</f>
        <v>#VALUE!</v>
      </c>
      <c r="I294" t="e">
        <f>TRIM(CLEAN(MID(Updates!D294,FIND("Account Password: ",Updates!D294)+18,(FIND("NETWORK ACCOUNTS",Updates!D294)-(FIND("Account Password:",Updates!D294)+18)))))</f>
        <v>#VALUE!</v>
      </c>
      <c r="J294" t="e">
        <f>TRIM(CLEAN(MID(Updates!D294,FIND("Password: ",Updates!D294)+10,(FIND("E-mail",Updates!D294)-(FIND("Password:",Updates!D294)+12)))))</f>
        <v>#VALUE!</v>
      </c>
      <c r="K294" t="e">
        <f>TRIM(CLEAN(MID(Updates!D294,FIND("Account to clone: ",Updates!D294)+18,(FIND("Position",Updates!D294)-(FIND("Account to clone: ",Updates!D294)+18)))))</f>
        <v>#VALUE!</v>
      </c>
      <c r="L294" t="e">
        <f>TRIM(CLEAN(MID(Updates!D294,FIND("Clone permissions of another account: ",Updates!D294)+38,(FIND("Email required:",Updates!D294)-(FIND("Clone permissions of another account: ",Updates!D294)+38)))))</f>
        <v>#VALUE!</v>
      </c>
      <c r="M294" t="e">
        <f t="shared" si="65"/>
        <v>#VALUE!</v>
      </c>
      <c r="N294" t="e">
        <f>TRIM(CLEAN(MID(Updates!D294,FIND("First Name: ",Updates!D294)+12,(FIND("Middle Name: ",Updates!D294)-(FIND("First Name: ",Updates!D294)+12)))))</f>
        <v>#VALUE!</v>
      </c>
      <c r="O294" t="e">
        <f>TRIM(CLEAN(MID(Updates!E294,FIND("Last Name: ",Updates!E294)+11,(FIND("Middle Initial:",Updates!E294)-(FIND("Last Name: ",Updates!E294)+11)))))</f>
        <v>#VALUE!</v>
      </c>
      <c r="P294" t="e">
        <f>TRIM(CLEAN(MID(Updates!D294,FIND("Middle Initial: ",Updates!D294)+16,(FIND("Department: ",Updates!D294)-(FIND("Middle Initial: ",Updates!D294)+16)))))</f>
        <v>#VALUE!</v>
      </c>
      <c r="Q294" t="e">
        <f t="shared" si="66"/>
        <v>#VALUE!</v>
      </c>
      <c r="R294" t="e">
        <f t="shared" si="67"/>
        <v>#VALUE!</v>
      </c>
      <c r="S294" t="e">
        <f t="shared" si="68"/>
        <v>#VALUE!</v>
      </c>
      <c r="T294" s="14" t="e">
        <f t="shared" si="69"/>
        <v>#VALUE!</v>
      </c>
      <c r="U294" t="e">
        <f t="shared" si="70"/>
        <v>#VALUE!</v>
      </c>
      <c r="V294" t="e">
        <f t="shared" si="71"/>
        <v>#VALUE!</v>
      </c>
      <c r="W294" s="8" t="e">
        <f>TRIM(CLEAN(MID(Updates!D294,FIND("Branch: ",Updates!D294)+8,(FIND("Division",Updates!D294)-(FIND("Branch: ",Updates!D294)+8)))))</f>
        <v>#VALUE!</v>
      </c>
      <c r="X294" s="8" t="e">
        <f>TRIM(CLEAN(MID(Updates!D294,FIND("Pooled Position: ",Updates!D294)+17,(FIND("Are the",Updates!D294)-(FIND("Pooled Position: ",Updates!D294)+17)))))</f>
        <v>#VALUE!</v>
      </c>
      <c r="Y294" t="e">
        <f>TRIM(CLEAN(MID(Updates!D294,FIND("Employee Name: ",Updates!D294)+15,(FIND("Job Title",Updates!D294)-(FIND("Employee Name: ",Updates!D294)+15)))))</f>
        <v>#VALUE!</v>
      </c>
      <c r="Z294" s="9" t="e">
        <f t="shared" si="72"/>
        <v>#VALUE!</v>
      </c>
      <c r="AA294" t="e">
        <f t="shared" si="73"/>
        <v>#VALUE!</v>
      </c>
      <c r="AB294" t="e">
        <f t="shared" si="74"/>
        <v>#VALUE!</v>
      </c>
      <c r="AC294" t="e">
        <f t="shared" si="75"/>
        <v>#VALUE!</v>
      </c>
      <c r="AD294" t="e">
        <f>TRIM(CLEAN(MID(Updates!D294,FIND("Account to clone: ",Updates!D294)+18,(FIND("Position",Updates!D294)-(FIND("Account to clone: ",Updates!D294)+18)))))</f>
        <v>#VALUE!</v>
      </c>
      <c r="AE294" t="str">
        <f t="shared" si="76"/>
        <v/>
      </c>
      <c r="AF294" t="str">
        <f t="shared" si="77"/>
        <v>No</v>
      </c>
      <c r="AG294" t="e">
        <f>TRIM(CLEAN(MID(Updates!D294,FIND("Home Share (H:\ drive) required: ",Updates!D294)+33,(FIND("Group Share (S:\ drive) required: ",Updates!D294)-(FIND("Home Share (H:\ drive) required: ",Updates!D294)+33)))))</f>
        <v>#VALUE!</v>
      </c>
      <c r="AH294" t="str">
        <f t="shared" si="78"/>
        <v>No</v>
      </c>
      <c r="AI294" t="e">
        <f>TRIM(CLEAN(MID(Updates!D294,FIND("S Drive Path: ",Updates!D294)+14,(FIND("Position",Updates!D294)-(FIND("S Drive Path: ",Updates!D294)+14)))))</f>
        <v>#VALUE!</v>
      </c>
      <c r="AJ294" t="e">
        <f>("USR\"&amp;Updates!N294)</f>
        <v>#VALUE!</v>
      </c>
      <c r="AK294" t="e">
        <f>Updates!N294&amp;"$"</f>
        <v>#VALUE!</v>
      </c>
      <c r="AL294" s="11">
        <f t="shared" ca="1" si="79"/>
        <v>15</v>
      </c>
      <c r="AM294" s="6" t="str">
        <f ca="1">LOOKUP(AL294,AN2:AN21,AO2:AO21)</f>
        <v>DC4MDB05</v>
      </c>
    </row>
    <row r="295" spans="1:39" ht="12" customHeight="1">
      <c r="A295" s="13" t="e">
        <f>LOOKUP(99^99,--("0"&amp;MID(Updates!N295,MIN(SEARCH({0,1,2,3,4,5,6,7,8,9},Updates!N295&amp;"0123456789")),ROW($A$1:$A$10000))))</f>
        <v>#N/A</v>
      </c>
      <c r="B295" s="6" t="e">
        <f>TRIM(CLEAN(MID(Updates!D295,FIND("Network User Id: ",Updates!D295)+17,(FIND("E-MAIL ACCOUNTS",Updates!D295)-(FIND("Network User Id:",Updates!D295)+17)))))</f>
        <v>#VALUE!</v>
      </c>
      <c r="C295" s="6" t="e">
        <f>TRIM(CLEAN(MID(Updates!D295,FIND("Logon ID: ",Updates!D295)+10,(FIND("Password:",Updates!D295)-(FIND("Logon ID:",Updates!D295)+10)))))</f>
        <v>#VALUE!</v>
      </c>
      <c r="D295" t="e">
        <f>TRIM(CLEAN(MID(Updates!D295,FIND("Primary Address: ",Updates!D295)+17,(FIND("Secondary Address:",Updates!D295)-(FIND("Primary Address: ",Updates!D295)+17)))))</f>
        <v>#VALUE!</v>
      </c>
      <c r="E295" t="e">
        <f>TRIM(CLEAN(MID(Updates!D295,FIND("Secondary Address: ",Updates!D295)+19,(FIND("** PLEASE DO NOT REPLY TO THIS E-MAIL. ",Updates!D295)-(FIND("Secondary Address: ",Updates!D295)+19)))))</f>
        <v>#VALUE!</v>
      </c>
      <c r="F295" t="b">
        <f>IF(COUNT(SEARCH({"transpo.ottawa.on.ca","biblioottawalibrary.ca"},E295)),"@ottawa.ca")</f>
        <v>0</v>
      </c>
      <c r="G295" s="9" t="e">
        <f t="shared" si="64"/>
        <v>#VALUE!</v>
      </c>
      <c r="H295" t="e">
        <f>TRIM(CLEAN(MID(Updates!D295,FIND("E-mail Address: ",Updates!D295)+16,(FIND("The employee",Updates!D295)-(FIND("E-mail Address: ",Updates!D295)+16)))))</f>
        <v>#VALUE!</v>
      </c>
      <c r="I295" t="e">
        <f>TRIM(CLEAN(MID(Updates!D295,FIND("Account Password: ",Updates!D295)+18,(FIND("NETWORK ACCOUNTS",Updates!D295)-(FIND("Account Password:",Updates!D295)+18)))))</f>
        <v>#VALUE!</v>
      </c>
      <c r="J295" t="e">
        <f>TRIM(CLEAN(MID(Updates!D295,FIND("Password: ",Updates!D295)+10,(FIND("E-mail",Updates!D295)-(FIND("Password:",Updates!D295)+12)))))</f>
        <v>#VALUE!</v>
      </c>
      <c r="K295" t="e">
        <f>TRIM(CLEAN(MID(Updates!D295,FIND("Account to clone: ",Updates!D295)+18,(FIND("Position",Updates!D295)-(FIND("Account to clone: ",Updates!D295)+18)))))</f>
        <v>#VALUE!</v>
      </c>
      <c r="L295" t="e">
        <f>TRIM(CLEAN(MID(Updates!D295,FIND("Clone permissions of another account: ",Updates!D295)+38,(FIND("Email required:",Updates!D295)-(FIND("Clone permissions of another account: ",Updates!D295)+38)))))</f>
        <v>#VALUE!</v>
      </c>
      <c r="M295" t="e">
        <f t="shared" si="65"/>
        <v>#VALUE!</v>
      </c>
      <c r="N295" t="e">
        <f>TRIM(CLEAN(MID(Updates!D295,FIND("First Name: ",Updates!D295)+12,(FIND("Middle Name: ",Updates!D295)-(FIND("First Name: ",Updates!D295)+12)))))</f>
        <v>#VALUE!</v>
      </c>
      <c r="O295" t="e">
        <f>TRIM(CLEAN(MID(Updates!E295,FIND("Last Name: ",Updates!E295)+11,(FIND("Middle Initial:",Updates!E295)-(FIND("Last Name: ",Updates!E295)+11)))))</f>
        <v>#VALUE!</v>
      </c>
      <c r="P295" t="e">
        <f>TRIM(CLEAN(MID(Updates!D295,FIND("Middle Initial: ",Updates!D295)+16,(FIND("Department: ",Updates!D295)-(FIND("Middle Initial: ",Updates!D295)+16)))))</f>
        <v>#VALUE!</v>
      </c>
      <c r="Q295" t="e">
        <f t="shared" si="66"/>
        <v>#VALUE!</v>
      </c>
      <c r="R295" t="e">
        <f t="shared" si="67"/>
        <v>#VALUE!</v>
      </c>
      <c r="S295" t="e">
        <f t="shared" si="68"/>
        <v>#VALUE!</v>
      </c>
      <c r="T295" s="14" t="e">
        <f t="shared" si="69"/>
        <v>#VALUE!</v>
      </c>
      <c r="U295" t="e">
        <f t="shared" si="70"/>
        <v>#VALUE!</v>
      </c>
      <c r="V295" t="e">
        <f t="shared" si="71"/>
        <v>#VALUE!</v>
      </c>
      <c r="W295" s="8" t="e">
        <f>TRIM(CLEAN(MID(Updates!D295,FIND("Branch: ",Updates!D295)+8,(FIND("Division",Updates!D295)-(FIND("Branch: ",Updates!D295)+8)))))</f>
        <v>#VALUE!</v>
      </c>
      <c r="X295" s="8" t="e">
        <f>TRIM(CLEAN(MID(Updates!D295,FIND("Pooled Position: ",Updates!D295)+17,(FIND("Are the",Updates!D295)-(FIND("Pooled Position: ",Updates!D295)+17)))))</f>
        <v>#VALUE!</v>
      </c>
      <c r="Y295" t="e">
        <f>TRIM(CLEAN(MID(Updates!D295,FIND("Employee Name: ",Updates!D295)+15,(FIND("Job Title",Updates!D295)-(FIND("Employee Name: ",Updates!D295)+15)))))</f>
        <v>#VALUE!</v>
      </c>
      <c r="Z295" s="9" t="e">
        <f t="shared" si="72"/>
        <v>#VALUE!</v>
      </c>
      <c r="AA295" t="e">
        <f t="shared" si="73"/>
        <v>#VALUE!</v>
      </c>
      <c r="AB295" t="e">
        <f t="shared" si="74"/>
        <v>#VALUE!</v>
      </c>
      <c r="AC295" t="e">
        <f t="shared" si="75"/>
        <v>#VALUE!</v>
      </c>
      <c r="AD295" t="e">
        <f>TRIM(CLEAN(MID(Updates!D295,FIND("Account to clone: ",Updates!D295)+18,(FIND("Position",Updates!D295)-(FIND("Account to clone: ",Updates!D295)+18)))))</f>
        <v>#VALUE!</v>
      </c>
      <c r="AE295" t="str">
        <f t="shared" si="76"/>
        <v/>
      </c>
      <c r="AF295" t="str">
        <f t="shared" si="77"/>
        <v>No</v>
      </c>
      <c r="AG295" t="e">
        <f>TRIM(CLEAN(MID(Updates!D295,FIND("Home Share (H:\ drive) required: ",Updates!D295)+33,(FIND("Group Share (S:\ drive) required: ",Updates!D295)-(FIND("Home Share (H:\ drive) required: ",Updates!D295)+33)))))</f>
        <v>#VALUE!</v>
      </c>
      <c r="AH295" t="str">
        <f t="shared" si="78"/>
        <v>No</v>
      </c>
      <c r="AI295" t="e">
        <f>TRIM(CLEAN(MID(Updates!D295,FIND("S Drive Path: ",Updates!D295)+14,(FIND("Position",Updates!D295)-(FIND("S Drive Path: ",Updates!D295)+14)))))</f>
        <v>#VALUE!</v>
      </c>
      <c r="AJ295" t="e">
        <f>("USR\"&amp;Updates!N295)</f>
        <v>#VALUE!</v>
      </c>
      <c r="AK295" t="e">
        <f>Updates!N295&amp;"$"</f>
        <v>#VALUE!</v>
      </c>
      <c r="AL295" s="11">
        <f t="shared" ca="1" si="79"/>
        <v>12</v>
      </c>
      <c r="AM295" s="6" t="str">
        <f ca="1">LOOKUP(AL295,AN2:AN21,AO2:AO21)</f>
        <v>DC4MDB02</v>
      </c>
    </row>
    <row r="296" spans="1:39" ht="12" customHeight="1">
      <c r="A296" s="13" t="e">
        <f>LOOKUP(99^99,--("0"&amp;MID(Updates!N296,MIN(SEARCH({0,1,2,3,4,5,6,7,8,9},Updates!N296&amp;"0123456789")),ROW($A$1:$A$10000))))</f>
        <v>#N/A</v>
      </c>
      <c r="B296" s="6" t="e">
        <f>TRIM(CLEAN(MID(Updates!D296,FIND("Network User Id: ",Updates!D296)+17,(FIND("E-MAIL ACCOUNTS",Updates!D296)-(FIND("Network User Id:",Updates!D296)+17)))))</f>
        <v>#VALUE!</v>
      </c>
      <c r="C296" s="6" t="e">
        <f>TRIM(CLEAN(MID(Updates!D296,FIND("Logon ID: ",Updates!D296)+10,(FIND("Password:",Updates!D296)-(FIND("Logon ID:",Updates!D296)+10)))))</f>
        <v>#VALUE!</v>
      </c>
      <c r="D296" t="e">
        <f>TRIM(CLEAN(MID(Updates!D296,FIND("Primary Address: ",Updates!D296)+17,(FIND("Secondary Address:",Updates!D296)-(FIND("Primary Address: ",Updates!D296)+17)))))</f>
        <v>#VALUE!</v>
      </c>
      <c r="E296" t="e">
        <f>TRIM(CLEAN(MID(Updates!D296,FIND("Secondary Address: ",Updates!D296)+19,(FIND("** PLEASE DO NOT REPLY TO THIS E-MAIL. ",Updates!D296)-(FIND("Secondary Address: ",Updates!D296)+19)))))</f>
        <v>#VALUE!</v>
      </c>
      <c r="F296" t="b">
        <f>IF(COUNT(SEARCH({"transpo.ottawa.on.ca","biblioottawalibrary.ca"},E296)),"@ottawa.ca")</f>
        <v>0</v>
      </c>
      <c r="G296" s="9" t="e">
        <f t="shared" si="64"/>
        <v>#VALUE!</v>
      </c>
      <c r="H296" t="e">
        <f>TRIM(CLEAN(MID(Updates!D296,FIND("E-mail Address: ",Updates!D296)+16,(FIND("The employee",Updates!D296)-(FIND("E-mail Address: ",Updates!D296)+16)))))</f>
        <v>#VALUE!</v>
      </c>
      <c r="I296" t="e">
        <f>TRIM(CLEAN(MID(Updates!D296,FIND("Account Password: ",Updates!D296)+18,(FIND("NETWORK ACCOUNTS",Updates!D296)-(FIND("Account Password:",Updates!D296)+18)))))</f>
        <v>#VALUE!</v>
      </c>
      <c r="J296" t="e">
        <f>TRIM(CLEAN(MID(Updates!D296,FIND("Password: ",Updates!D296)+10,(FIND("E-mail",Updates!D296)-(FIND("Password:",Updates!D296)+12)))))</f>
        <v>#VALUE!</v>
      </c>
      <c r="K296" t="e">
        <f>TRIM(CLEAN(MID(Updates!D296,FIND("Account to clone: ",Updates!D296)+18,(FIND("Position",Updates!D296)-(FIND("Account to clone: ",Updates!D296)+18)))))</f>
        <v>#VALUE!</v>
      </c>
      <c r="L296" t="e">
        <f>TRIM(CLEAN(MID(Updates!D296,FIND("Clone permissions of another account: ",Updates!D296)+38,(FIND("Email required:",Updates!D296)-(FIND("Clone permissions of another account: ",Updates!D296)+38)))))</f>
        <v>#VALUE!</v>
      </c>
      <c r="M296" t="e">
        <f t="shared" si="65"/>
        <v>#VALUE!</v>
      </c>
      <c r="N296" t="e">
        <f>TRIM(CLEAN(MID(Updates!D296,FIND("First Name: ",Updates!D296)+12,(FIND("Middle Name: ",Updates!D296)-(FIND("First Name: ",Updates!D296)+12)))))</f>
        <v>#VALUE!</v>
      </c>
      <c r="O296" t="e">
        <f>TRIM(CLEAN(MID(Updates!E296,FIND("Last Name: ",Updates!E296)+11,(FIND("Middle Initial:",Updates!E296)-(FIND("Last Name: ",Updates!E296)+11)))))</f>
        <v>#VALUE!</v>
      </c>
      <c r="P296" t="e">
        <f>TRIM(CLEAN(MID(Updates!D296,FIND("Middle Initial: ",Updates!D296)+16,(FIND("Department: ",Updates!D296)-(FIND("Middle Initial: ",Updates!D296)+16)))))</f>
        <v>#VALUE!</v>
      </c>
      <c r="Q296" t="e">
        <f t="shared" si="66"/>
        <v>#VALUE!</v>
      </c>
      <c r="R296" t="e">
        <f t="shared" si="67"/>
        <v>#VALUE!</v>
      </c>
      <c r="S296" t="e">
        <f t="shared" si="68"/>
        <v>#VALUE!</v>
      </c>
      <c r="T296" s="14" t="e">
        <f t="shared" si="69"/>
        <v>#VALUE!</v>
      </c>
      <c r="U296" t="e">
        <f t="shared" si="70"/>
        <v>#VALUE!</v>
      </c>
      <c r="V296" t="e">
        <f t="shared" si="71"/>
        <v>#VALUE!</v>
      </c>
      <c r="W296" s="8" t="e">
        <f>TRIM(CLEAN(MID(Updates!D296,FIND("Branch: ",Updates!D296)+8,(FIND("Division",Updates!D296)-(FIND("Branch: ",Updates!D296)+8)))))</f>
        <v>#VALUE!</v>
      </c>
      <c r="X296" s="8" t="e">
        <f>TRIM(CLEAN(MID(Updates!D296,FIND("Pooled Position: ",Updates!D296)+17,(FIND("Are the",Updates!D296)-(FIND("Pooled Position: ",Updates!D296)+17)))))</f>
        <v>#VALUE!</v>
      </c>
      <c r="Y296" t="e">
        <f>TRIM(CLEAN(MID(Updates!D296,FIND("Employee Name: ",Updates!D296)+15,(FIND("Job Title",Updates!D296)-(FIND("Employee Name: ",Updates!D296)+15)))))</f>
        <v>#VALUE!</v>
      </c>
      <c r="Z296" s="9" t="e">
        <f t="shared" si="72"/>
        <v>#VALUE!</v>
      </c>
      <c r="AA296" t="e">
        <f t="shared" si="73"/>
        <v>#VALUE!</v>
      </c>
      <c r="AB296" t="e">
        <f t="shared" si="74"/>
        <v>#VALUE!</v>
      </c>
      <c r="AC296" t="e">
        <f t="shared" si="75"/>
        <v>#VALUE!</v>
      </c>
      <c r="AD296" t="e">
        <f>TRIM(CLEAN(MID(Updates!D296,FIND("Account to clone: ",Updates!D296)+18,(FIND("Position",Updates!D296)-(FIND("Account to clone: ",Updates!D296)+18)))))</f>
        <v>#VALUE!</v>
      </c>
      <c r="AE296" t="str">
        <f t="shared" si="76"/>
        <v/>
      </c>
      <c r="AF296" t="str">
        <f t="shared" si="77"/>
        <v>No</v>
      </c>
      <c r="AG296" t="e">
        <f>TRIM(CLEAN(MID(Updates!D296,FIND("Home Share (H:\ drive) required: ",Updates!D296)+33,(FIND("Group Share (S:\ drive) required: ",Updates!D296)-(FIND("Home Share (H:\ drive) required: ",Updates!D296)+33)))))</f>
        <v>#VALUE!</v>
      </c>
      <c r="AH296" t="str">
        <f t="shared" si="78"/>
        <v>No</v>
      </c>
      <c r="AI296" t="e">
        <f>TRIM(CLEAN(MID(Updates!D296,FIND("S Drive Path: ",Updates!D296)+14,(FIND("Position",Updates!D296)-(FIND("S Drive Path: ",Updates!D296)+14)))))</f>
        <v>#VALUE!</v>
      </c>
      <c r="AJ296" t="e">
        <f>("USR\"&amp;Updates!N296)</f>
        <v>#VALUE!</v>
      </c>
      <c r="AK296" t="e">
        <f>Updates!N296&amp;"$"</f>
        <v>#VALUE!</v>
      </c>
      <c r="AL296" s="11">
        <f t="shared" ca="1" si="79"/>
        <v>20</v>
      </c>
      <c r="AM296" s="6" t="str">
        <f ca="1">LOOKUP(AL296,AN2:AN21,AO2:AO21)</f>
        <v>DC4MDB10</v>
      </c>
    </row>
    <row r="297" spans="1:39" ht="12" customHeight="1">
      <c r="A297" s="13" t="e">
        <f>LOOKUP(99^99,--("0"&amp;MID(Updates!N297,MIN(SEARCH({0,1,2,3,4,5,6,7,8,9},Updates!N297&amp;"0123456789")),ROW($A$1:$A$10000))))</f>
        <v>#N/A</v>
      </c>
      <c r="B297" s="6" t="e">
        <f>TRIM(CLEAN(MID(Updates!D297,FIND("Network User Id: ",Updates!D297)+17,(FIND("E-MAIL ACCOUNTS",Updates!D297)-(FIND("Network User Id:",Updates!D297)+17)))))</f>
        <v>#VALUE!</v>
      </c>
      <c r="C297" s="6" t="e">
        <f>TRIM(CLEAN(MID(Updates!D297,FIND("Logon ID: ",Updates!D297)+10,(FIND("Password:",Updates!D297)-(FIND("Logon ID:",Updates!D297)+10)))))</f>
        <v>#VALUE!</v>
      </c>
      <c r="D297" t="e">
        <f>TRIM(CLEAN(MID(Updates!D297,FIND("Primary Address: ",Updates!D297)+17,(FIND("Secondary Address:",Updates!D297)-(FIND("Primary Address: ",Updates!D297)+17)))))</f>
        <v>#VALUE!</v>
      </c>
      <c r="E297" t="e">
        <f>TRIM(CLEAN(MID(Updates!D297,FIND("Secondary Address: ",Updates!D297)+19,(FIND("** PLEASE DO NOT REPLY TO THIS E-MAIL. ",Updates!D297)-(FIND("Secondary Address: ",Updates!D297)+19)))))</f>
        <v>#VALUE!</v>
      </c>
      <c r="F297" t="b">
        <f>IF(COUNT(SEARCH({"transpo.ottawa.on.ca","biblioottawalibrary.ca"},E297)),"@ottawa.ca")</f>
        <v>0</v>
      </c>
      <c r="G297" s="9" t="e">
        <f t="shared" si="64"/>
        <v>#VALUE!</v>
      </c>
      <c r="H297" t="e">
        <f>TRIM(CLEAN(MID(Updates!D297,FIND("E-mail Address: ",Updates!D297)+16,(FIND("The employee",Updates!D297)-(FIND("E-mail Address: ",Updates!D297)+16)))))</f>
        <v>#VALUE!</v>
      </c>
      <c r="I297" t="e">
        <f>TRIM(CLEAN(MID(Updates!D297,FIND("Account Password: ",Updates!D297)+18,(FIND("NETWORK ACCOUNTS",Updates!D297)-(FIND("Account Password:",Updates!D297)+18)))))</f>
        <v>#VALUE!</v>
      </c>
      <c r="J297" t="e">
        <f>TRIM(CLEAN(MID(Updates!D297,FIND("Password: ",Updates!D297)+10,(FIND("E-mail",Updates!D297)-(FIND("Password:",Updates!D297)+12)))))</f>
        <v>#VALUE!</v>
      </c>
      <c r="K297" t="e">
        <f>TRIM(CLEAN(MID(Updates!D297,FIND("Account to clone: ",Updates!D297)+18,(FIND("Position",Updates!D297)-(FIND("Account to clone: ",Updates!D297)+18)))))</f>
        <v>#VALUE!</v>
      </c>
      <c r="L297" t="e">
        <f>TRIM(CLEAN(MID(Updates!D297,FIND("Clone permissions of another account: ",Updates!D297)+38,(FIND("Email required:",Updates!D297)-(FIND("Clone permissions of another account: ",Updates!D297)+38)))))</f>
        <v>#VALUE!</v>
      </c>
      <c r="M297" t="e">
        <f t="shared" si="65"/>
        <v>#VALUE!</v>
      </c>
      <c r="N297" t="e">
        <f>TRIM(CLEAN(MID(Updates!D297,FIND("First Name: ",Updates!D297)+12,(FIND("Middle Name: ",Updates!D297)-(FIND("First Name: ",Updates!D297)+12)))))</f>
        <v>#VALUE!</v>
      </c>
      <c r="O297" t="e">
        <f>TRIM(CLEAN(MID(Updates!E297,FIND("Last Name: ",Updates!E297)+11,(FIND("Middle Initial:",Updates!E297)-(FIND("Last Name: ",Updates!E297)+11)))))</f>
        <v>#VALUE!</v>
      </c>
      <c r="P297" t="e">
        <f>TRIM(CLEAN(MID(Updates!D297,FIND("Middle Initial: ",Updates!D297)+16,(FIND("Department: ",Updates!D297)-(FIND("Middle Initial: ",Updates!D297)+16)))))</f>
        <v>#VALUE!</v>
      </c>
      <c r="Q297" t="e">
        <f t="shared" si="66"/>
        <v>#VALUE!</v>
      </c>
      <c r="R297" t="e">
        <f t="shared" si="67"/>
        <v>#VALUE!</v>
      </c>
      <c r="S297" t="e">
        <f t="shared" si="68"/>
        <v>#VALUE!</v>
      </c>
      <c r="T297" s="14" t="e">
        <f t="shared" si="69"/>
        <v>#VALUE!</v>
      </c>
      <c r="U297" t="e">
        <f t="shared" si="70"/>
        <v>#VALUE!</v>
      </c>
      <c r="V297" t="e">
        <f t="shared" si="71"/>
        <v>#VALUE!</v>
      </c>
      <c r="W297" s="8" t="e">
        <f>TRIM(CLEAN(MID(Updates!D297,FIND("Branch: ",Updates!D297)+8,(FIND("Division",Updates!D297)-(FIND("Branch: ",Updates!D297)+8)))))</f>
        <v>#VALUE!</v>
      </c>
      <c r="X297" s="8" t="e">
        <f>TRIM(CLEAN(MID(Updates!D297,FIND("Pooled Position: ",Updates!D297)+17,(FIND("Are the",Updates!D297)-(FIND("Pooled Position: ",Updates!D297)+17)))))</f>
        <v>#VALUE!</v>
      </c>
      <c r="Y297" t="e">
        <f>TRIM(CLEAN(MID(Updates!D297,FIND("Employee Name: ",Updates!D297)+15,(FIND("Job Title",Updates!D297)-(FIND("Employee Name: ",Updates!D297)+15)))))</f>
        <v>#VALUE!</v>
      </c>
      <c r="Z297" s="9" t="e">
        <f t="shared" si="72"/>
        <v>#VALUE!</v>
      </c>
      <c r="AA297" t="e">
        <f t="shared" si="73"/>
        <v>#VALUE!</v>
      </c>
      <c r="AB297" t="e">
        <f t="shared" si="74"/>
        <v>#VALUE!</v>
      </c>
      <c r="AC297" t="e">
        <f t="shared" si="75"/>
        <v>#VALUE!</v>
      </c>
      <c r="AD297" t="e">
        <f>TRIM(CLEAN(MID(Updates!D297,FIND("Account to clone: ",Updates!D297)+18,(FIND("Position",Updates!D297)-(FIND("Account to clone: ",Updates!D297)+18)))))</f>
        <v>#VALUE!</v>
      </c>
      <c r="AE297" t="str">
        <f t="shared" si="76"/>
        <v/>
      </c>
      <c r="AF297" t="str">
        <f t="shared" si="77"/>
        <v>No</v>
      </c>
      <c r="AG297" t="e">
        <f>TRIM(CLEAN(MID(Updates!D297,FIND("Home Share (H:\ drive) required: ",Updates!D297)+33,(FIND("Group Share (S:\ drive) required: ",Updates!D297)-(FIND("Home Share (H:\ drive) required: ",Updates!D297)+33)))))</f>
        <v>#VALUE!</v>
      </c>
      <c r="AH297" t="str">
        <f t="shared" si="78"/>
        <v>No</v>
      </c>
      <c r="AI297" t="e">
        <f>TRIM(CLEAN(MID(Updates!D297,FIND("S Drive Path: ",Updates!D297)+14,(FIND("Position",Updates!D297)-(FIND("S Drive Path: ",Updates!D297)+14)))))</f>
        <v>#VALUE!</v>
      </c>
      <c r="AJ297" t="e">
        <f>("USR\"&amp;Updates!N297)</f>
        <v>#VALUE!</v>
      </c>
      <c r="AK297" t="e">
        <f>Updates!N297&amp;"$"</f>
        <v>#VALUE!</v>
      </c>
      <c r="AL297" s="11">
        <f t="shared" ca="1" si="79"/>
        <v>20</v>
      </c>
      <c r="AM297" s="6" t="str">
        <f ca="1">LOOKUP(AL297,AN2:AN21,AO2:AO21)</f>
        <v>DC4MDB10</v>
      </c>
    </row>
    <row r="298" spans="1:39" ht="12" customHeight="1">
      <c r="A298" s="13" t="e">
        <f>LOOKUP(99^99,--("0"&amp;MID(Updates!N298,MIN(SEARCH({0,1,2,3,4,5,6,7,8,9},Updates!N298&amp;"0123456789")),ROW($A$1:$A$10000))))</f>
        <v>#N/A</v>
      </c>
      <c r="B298" s="6" t="e">
        <f>TRIM(CLEAN(MID(Updates!D298,FIND("Network User Id: ",Updates!D298)+17,(FIND("E-MAIL ACCOUNTS",Updates!D298)-(FIND("Network User Id:",Updates!D298)+17)))))</f>
        <v>#VALUE!</v>
      </c>
      <c r="C298" s="6" t="e">
        <f>TRIM(CLEAN(MID(Updates!D298,FIND("Logon ID: ",Updates!D298)+10,(FIND("Password:",Updates!D298)-(FIND("Logon ID:",Updates!D298)+10)))))</f>
        <v>#VALUE!</v>
      </c>
      <c r="D298" t="e">
        <f>TRIM(CLEAN(MID(Updates!D298,FIND("Primary Address: ",Updates!D298)+17,(FIND("Secondary Address:",Updates!D298)-(FIND("Primary Address: ",Updates!D298)+17)))))</f>
        <v>#VALUE!</v>
      </c>
      <c r="E298" t="e">
        <f>TRIM(CLEAN(MID(Updates!D298,FIND("Secondary Address: ",Updates!D298)+19,(FIND("** PLEASE DO NOT REPLY TO THIS E-MAIL. ",Updates!D298)-(FIND("Secondary Address: ",Updates!D298)+19)))))</f>
        <v>#VALUE!</v>
      </c>
      <c r="F298" t="b">
        <f>IF(COUNT(SEARCH({"transpo.ottawa.on.ca","biblioottawalibrary.ca"},E298)),"@ottawa.ca")</f>
        <v>0</v>
      </c>
      <c r="G298" s="9" t="e">
        <f t="shared" si="64"/>
        <v>#VALUE!</v>
      </c>
      <c r="H298" t="e">
        <f>TRIM(CLEAN(MID(Updates!D298,FIND("E-mail Address: ",Updates!D298)+16,(FIND("The employee",Updates!D298)-(FIND("E-mail Address: ",Updates!D298)+16)))))</f>
        <v>#VALUE!</v>
      </c>
      <c r="I298" t="e">
        <f>TRIM(CLEAN(MID(Updates!D298,FIND("Account Password: ",Updates!D298)+18,(FIND("NETWORK ACCOUNTS",Updates!D298)-(FIND("Account Password:",Updates!D298)+18)))))</f>
        <v>#VALUE!</v>
      </c>
      <c r="J298" t="e">
        <f>TRIM(CLEAN(MID(Updates!D298,FIND("Password: ",Updates!D298)+10,(FIND("E-mail",Updates!D298)-(FIND("Password:",Updates!D298)+12)))))</f>
        <v>#VALUE!</v>
      </c>
      <c r="K298" t="e">
        <f>TRIM(CLEAN(MID(Updates!D298,FIND("Account to clone: ",Updates!D298)+18,(FIND("Position",Updates!D298)-(FIND("Account to clone: ",Updates!D298)+18)))))</f>
        <v>#VALUE!</v>
      </c>
      <c r="L298" t="e">
        <f>TRIM(CLEAN(MID(Updates!D298,FIND("Clone permissions of another account: ",Updates!D298)+38,(FIND("Email required:",Updates!D298)-(FIND("Clone permissions of another account: ",Updates!D298)+38)))))</f>
        <v>#VALUE!</v>
      </c>
      <c r="M298" t="e">
        <f t="shared" si="65"/>
        <v>#VALUE!</v>
      </c>
      <c r="N298" t="e">
        <f>TRIM(CLEAN(MID(Updates!D298,FIND("First Name: ",Updates!D298)+12,(FIND("Middle Name: ",Updates!D298)-(FIND("First Name: ",Updates!D298)+12)))))</f>
        <v>#VALUE!</v>
      </c>
      <c r="O298" t="e">
        <f>TRIM(CLEAN(MID(Updates!E298,FIND("Last Name: ",Updates!E298)+11,(FIND("Middle Initial:",Updates!E298)-(FIND("Last Name: ",Updates!E298)+11)))))</f>
        <v>#VALUE!</v>
      </c>
      <c r="P298" t="e">
        <f>TRIM(CLEAN(MID(Updates!D298,FIND("Middle Initial: ",Updates!D298)+16,(FIND("Department: ",Updates!D298)-(FIND("Middle Initial: ",Updates!D298)+16)))))</f>
        <v>#VALUE!</v>
      </c>
      <c r="Q298" t="e">
        <f t="shared" si="66"/>
        <v>#VALUE!</v>
      </c>
      <c r="R298" t="e">
        <f t="shared" si="67"/>
        <v>#VALUE!</v>
      </c>
      <c r="S298" t="e">
        <f t="shared" si="68"/>
        <v>#VALUE!</v>
      </c>
      <c r="T298" s="14" t="e">
        <f t="shared" si="69"/>
        <v>#VALUE!</v>
      </c>
      <c r="U298" t="e">
        <f t="shared" si="70"/>
        <v>#VALUE!</v>
      </c>
      <c r="V298" t="e">
        <f t="shared" si="71"/>
        <v>#VALUE!</v>
      </c>
      <c r="W298" s="8" t="e">
        <f>TRIM(CLEAN(MID(Updates!D298,FIND("Branch: ",Updates!D298)+8,(FIND("Division",Updates!D298)-(FIND("Branch: ",Updates!D298)+8)))))</f>
        <v>#VALUE!</v>
      </c>
      <c r="X298" s="8" t="e">
        <f>TRIM(CLEAN(MID(Updates!D298,FIND("Pooled Position: ",Updates!D298)+17,(FIND("Are the",Updates!D298)-(FIND("Pooled Position: ",Updates!D298)+17)))))</f>
        <v>#VALUE!</v>
      </c>
      <c r="Y298" t="e">
        <f>TRIM(CLEAN(MID(Updates!D298,FIND("Employee Name: ",Updates!D298)+15,(FIND("Job Title",Updates!D298)-(FIND("Employee Name: ",Updates!D298)+15)))))</f>
        <v>#VALUE!</v>
      </c>
      <c r="Z298" s="9" t="e">
        <f t="shared" si="72"/>
        <v>#VALUE!</v>
      </c>
      <c r="AA298" t="e">
        <f t="shared" si="73"/>
        <v>#VALUE!</v>
      </c>
      <c r="AB298" t="e">
        <f t="shared" si="74"/>
        <v>#VALUE!</v>
      </c>
      <c r="AC298" t="e">
        <f t="shared" si="75"/>
        <v>#VALUE!</v>
      </c>
      <c r="AD298" t="e">
        <f>TRIM(CLEAN(MID(Updates!D298,FIND("Account to clone: ",Updates!D298)+18,(FIND("Position",Updates!D298)-(FIND("Account to clone: ",Updates!D298)+18)))))</f>
        <v>#VALUE!</v>
      </c>
      <c r="AE298" t="str">
        <f t="shared" si="76"/>
        <v/>
      </c>
      <c r="AF298" t="str">
        <f t="shared" si="77"/>
        <v>No</v>
      </c>
      <c r="AG298" t="e">
        <f>TRIM(CLEAN(MID(Updates!D298,FIND("Home Share (H:\ drive) required: ",Updates!D298)+33,(FIND("Group Share (S:\ drive) required: ",Updates!D298)-(FIND("Home Share (H:\ drive) required: ",Updates!D298)+33)))))</f>
        <v>#VALUE!</v>
      </c>
      <c r="AH298" t="str">
        <f t="shared" si="78"/>
        <v>No</v>
      </c>
      <c r="AI298" t="e">
        <f>TRIM(CLEAN(MID(Updates!D298,FIND("S Drive Path: ",Updates!D298)+14,(FIND("Position",Updates!D298)-(FIND("S Drive Path: ",Updates!D298)+14)))))</f>
        <v>#VALUE!</v>
      </c>
      <c r="AJ298" t="e">
        <f>("USR\"&amp;Updates!N298)</f>
        <v>#VALUE!</v>
      </c>
      <c r="AK298" t="e">
        <f>Updates!N298&amp;"$"</f>
        <v>#VALUE!</v>
      </c>
      <c r="AL298" s="11">
        <f t="shared" ca="1" si="79"/>
        <v>14</v>
      </c>
      <c r="AM298" s="6" t="str">
        <f ca="1">LOOKUP(AL298,AN2:AN21,AO2:AO21)</f>
        <v>DC4MDB04</v>
      </c>
    </row>
    <row r="299" spans="1:39" ht="12" customHeight="1">
      <c r="A299" s="13" t="e">
        <f>LOOKUP(99^99,--("0"&amp;MID(Updates!N299,MIN(SEARCH({0,1,2,3,4,5,6,7,8,9},Updates!N299&amp;"0123456789")),ROW($A$1:$A$10000))))</f>
        <v>#N/A</v>
      </c>
      <c r="B299" s="6" t="e">
        <f>TRIM(CLEAN(MID(Updates!D299,FIND("Network User Id: ",Updates!D299)+17,(FIND("E-MAIL ACCOUNTS",Updates!D299)-(FIND("Network User Id:",Updates!D299)+17)))))</f>
        <v>#VALUE!</v>
      </c>
      <c r="C299" s="6" t="e">
        <f>TRIM(CLEAN(MID(Updates!D299,FIND("Logon ID: ",Updates!D299)+10,(FIND("Password:",Updates!D299)-(FIND("Logon ID:",Updates!D299)+10)))))</f>
        <v>#VALUE!</v>
      </c>
      <c r="D299" t="e">
        <f>TRIM(CLEAN(MID(Updates!D299,FIND("Primary Address: ",Updates!D299)+17,(FIND("Secondary Address:",Updates!D299)-(FIND("Primary Address: ",Updates!D299)+17)))))</f>
        <v>#VALUE!</v>
      </c>
      <c r="E299" t="e">
        <f>TRIM(CLEAN(MID(Updates!D299,FIND("Secondary Address: ",Updates!D299)+19,(FIND("** PLEASE DO NOT REPLY TO THIS E-MAIL. ",Updates!D299)-(FIND("Secondary Address: ",Updates!D299)+19)))))</f>
        <v>#VALUE!</v>
      </c>
      <c r="F299" t="b">
        <f>IF(COUNT(SEARCH({"transpo.ottawa.on.ca","biblioottawalibrary.ca"},E299)),"@ottawa.ca")</f>
        <v>0</v>
      </c>
      <c r="G299" s="9" t="e">
        <f t="shared" si="64"/>
        <v>#VALUE!</v>
      </c>
      <c r="H299" t="e">
        <f>TRIM(CLEAN(MID(Updates!D299,FIND("E-mail Address: ",Updates!D299)+16,(FIND("The employee",Updates!D299)-(FIND("E-mail Address: ",Updates!D299)+16)))))</f>
        <v>#VALUE!</v>
      </c>
      <c r="I299" t="e">
        <f>TRIM(CLEAN(MID(Updates!D299,FIND("Account Password: ",Updates!D299)+18,(FIND("NETWORK ACCOUNTS",Updates!D299)-(FIND("Account Password:",Updates!D299)+18)))))</f>
        <v>#VALUE!</v>
      </c>
      <c r="J299" t="e">
        <f>TRIM(CLEAN(MID(Updates!D299,FIND("Password: ",Updates!D299)+10,(FIND("E-mail",Updates!D299)-(FIND("Password:",Updates!D299)+12)))))</f>
        <v>#VALUE!</v>
      </c>
      <c r="K299" t="e">
        <f>TRIM(CLEAN(MID(Updates!D299,FIND("Account to clone: ",Updates!D299)+18,(FIND("Position",Updates!D299)-(FIND("Account to clone: ",Updates!D299)+18)))))</f>
        <v>#VALUE!</v>
      </c>
      <c r="L299" t="e">
        <f>TRIM(CLEAN(MID(Updates!D299,FIND("Clone permissions of another account: ",Updates!D299)+38,(FIND("Email required:",Updates!D299)-(FIND("Clone permissions of another account: ",Updates!D299)+38)))))</f>
        <v>#VALUE!</v>
      </c>
      <c r="M299" t="e">
        <f t="shared" si="65"/>
        <v>#VALUE!</v>
      </c>
      <c r="N299" t="e">
        <f>TRIM(CLEAN(MID(Updates!D299,FIND("First Name: ",Updates!D299)+12,(FIND("Middle Name: ",Updates!D299)-(FIND("First Name: ",Updates!D299)+12)))))</f>
        <v>#VALUE!</v>
      </c>
      <c r="O299" t="e">
        <f>TRIM(CLEAN(MID(Updates!E299,FIND("Last Name: ",Updates!E299)+11,(FIND("Middle Initial:",Updates!E299)-(FIND("Last Name: ",Updates!E299)+11)))))</f>
        <v>#VALUE!</v>
      </c>
      <c r="P299" t="e">
        <f>TRIM(CLEAN(MID(Updates!D299,FIND("Middle Initial: ",Updates!D299)+16,(FIND("Department: ",Updates!D299)-(FIND("Middle Initial: ",Updates!D299)+16)))))</f>
        <v>#VALUE!</v>
      </c>
      <c r="Q299" t="e">
        <f t="shared" si="66"/>
        <v>#VALUE!</v>
      </c>
      <c r="R299" t="e">
        <f t="shared" si="67"/>
        <v>#VALUE!</v>
      </c>
      <c r="S299" t="e">
        <f t="shared" si="68"/>
        <v>#VALUE!</v>
      </c>
      <c r="T299" s="14" t="e">
        <f t="shared" si="69"/>
        <v>#VALUE!</v>
      </c>
      <c r="U299" t="e">
        <f t="shared" si="70"/>
        <v>#VALUE!</v>
      </c>
      <c r="V299" t="e">
        <f t="shared" si="71"/>
        <v>#VALUE!</v>
      </c>
      <c r="W299" s="8" t="e">
        <f>TRIM(CLEAN(MID(Updates!D299,FIND("Branch: ",Updates!D299)+8,(FIND("Division",Updates!D299)-(FIND("Branch: ",Updates!D299)+8)))))</f>
        <v>#VALUE!</v>
      </c>
      <c r="X299" s="8" t="e">
        <f>TRIM(CLEAN(MID(Updates!D299,FIND("Pooled Position: ",Updates!D299)+17,(FIND("Are the",Updates!D299)-(FIND("Pooled Position: ",Updates!D299)+17)))))</f>
        <v>#VALUE!</v>
      </c>
      <c r="Y299" t="e">
        <f>TRIM(CLEAN(MID(Updates!D299,FIND("Employee Name: ",Updates!D299)+15,(FIND("Job Title",Updates!D299)-(FIND("Employee Name: ",Updates!D299)+15)))))</f>
        <v>#VALUE!</v>
      </c>
      <c r="Z299" s="9" t="e">
        <f t="shared" si="72"/>
        <v>#VALUE!</v>
      </c>
      <c r="AA299" t="e">
        <f t="shared" si="73"/>
        <v>#VALUE!</v>
      </c>
      <c r="AB299" t="e">
        <f t="shared" si="74"/>
        <v>#VALUE!</v>
      </c>
      <c r="AC299" t="e">
        <f t="shared" si="75"/>
        <v>#VALUE!</v>
      </c>
      <c r="AD299" t="e">
        <f>TRIM(CLEAN(MID(Updates!D299,FIND("Account to clone: ",Updates!D299)+18,(FIND("Position",Updates!D299)-(FIND("Account to clone: ",Updates!D299)+18)))))</f>
        <v>#VALUE!</v>
      </c>
      <c r="AE299" t="str">
        <f t="shared" si="76"/>
        <v/>
      </c>
      <c r="AF299" t="str">
        <f t="shared" si="77"/>
        <v>No</v>
      </c>
      <c r="AG299" t="e">
        <f>TRIM(CLEAN(MID(Updates!D299,FIND("Home Share (H:\ drive) required: ",Updates!D299)+33,(FIND("Group Share (S:\ drive) required: ",Updates!D299)-(FIND("Home Share (H:\ drive) required: ",Updates!D299)+33)))))</f>
        <v>#VALUE!</v>
      </c>
      <c r="AH299" t="str">
        <f t="shared" si="78"/>
        <v>No</v>
      </c>
      <c r="AI299" t="e">
        <f>TRIM(CLEAN(MID(Updates!D299,FIND("S Drive Path: ",Updates!D299)+14,(FIND("Position",Updates!D299)-(FIND("S Drive Path: ",Updates!D299)+14)))))</f>
        <v>#VALUE!</v>
      </c>
      <c r="AJ299" t="e">
        <f>("USR\"&amp;Updates!N299)</f>
        <v>#VALUE!</v>
      </c>
      <c r="AK299" t="e">
        <f>Updates!N299&amp;"$"</f>
        <v>#VALUE!</v>
      </c>
      <c r="AL299" s="11">
        <f t="shared" ca="1" si="79"/>
        <v>10</v>
      </c>
      <c r="AM299" s="6" t="str">
        <f ca="1">LOOKUP(AL299,AN2:AN21,AO2:AO21)</f>
        <v>DC1MDB10</v>
      </c>
    </row>
    <row r="300" spans="1:39" ht="12" customHeight="1">
      <c r="A300" s="13" t="e">
        <f>LOOKUP(99^99,--("0"&amp;MID(Updates!N300,MIN(SEARCH({0,1,2,3,4,5,6,7,8,9},Updates!N300&amp;"0123456789")),ROW($A$1:$A$10000))))</f>
        <v>#N/A</v>
      </c>
      <c r="B300" s="6" t="e">
        <f>TRIM(CLEAN(MID(Updates!D300,FIND("Network User Id: ",Updates!D300)+17,(FIND("E-MAIL ACCOUNTS",Updates!D300)-(FIND("Network User Id:",Updates!D300)+17)))))</f>
        <v>#VALUE!</v>
      </c>
      <c r="C300" s="6" t="e">
        <f>TRIM(CLEAN(MID(Updates!D300,FIND("Logon ID: ",Updates!D300)+10,(FIND("Password:",Updates!D300)-(FIND("Logon ID:",Updates!D300)+10)))))</f>
        <v>#VALUE!</v>
      </c>
      <c r="D300" t="e">
        <f>TRIM(CLEAN(MID(Updates!D300,FIND("Primary Address: ",Updates!D300)+17,(FIND("Secondary Address:",Updates!D300)-(FIND("Primary Address: ",Updates!D300)+17)))))</f>
        <v>#VALUE!</v>
      </c>
      <c r="E300" t="e">
        <f>TRIM(CLEAN(MID(Updates!D300,FIND("Secondary Address: ",Updates!D300)+19,(FIND("** PLEASE DO NOT REPLY TO THIS E-MAIL. ",Updates!D300)-(FIND("Secondary Address: ",Updates!D300)+19)))))</f>
        <v>#VALUE!</v>
      </c>
      <c r="F300" t="b">
        <f>IF(COUNT(SEARCH({"transpo.ottawa.on.ca","biblioottawalibrary.ca"},E300)),"@ottawa.ca")</f>
        <v>0</v>
      </c>
      <c r="G300" s="9" t="e">
        <f t="shared" si="64"/>
        <v>#VALUE!</v>
      </c>
      <c r="H300" t="e">
        <f>TRIM(CLEAN(MID(Updates!D300,FIND("E-mail Address: ",Updates!D300)+16,(FIND("The employee",Updates!D300)-(FIND("E-mail Address: ",Updates!D300)+16)))))</f>
        <v>#VALUE!</v>
      </c>
      <c r="I300" t="e">
        <f>TRIM(CLEAN(MID(Updates!D300,FIND("Account Password: ",Updates!D300)+18,(FIND("NETWORK ACCOUNTS",Updates!D300)-(FIND("Account Password:",Updates!D300)+18)))))</f>
        <v>#VALUE!</v>
      </c>
      <c r="J300" t="e">
        <f>TRIM(CLEAN(MID(Updates!D300,FIND("Password: ",Updates!D300)+10,(FIND("E-mail",Updates!D300)-(FIND("Password:",Updates!D300)+12)))))</f>
        <v>#VALUE!</v>
      </c>
      <c r="K300" t="e">
        <f>TRIM(CLEAN(MID(Updates!D300,FIND("Account to clone: ",Updates!D300)+18,(FIND("Position",Updates!D300)-(FIND("Account to clone: ",Updates!D300)+18)))))</f>
        <v>#VALUE!</v>
      </c>
      <c r="L300" t="e">
        <f>TRIM(CLEAN(MID(Updates!D300,FIND("Clone permissions of another account: ",Updates!D300)+38,(FIND("Email required:",Updates!D300)-(FIND("Clone permissions of another account: ",Updates!D300)+38)))))</f>
        <v>#VALUE!</v>
      </c>
      <c r="M300" t="e">
        <f t="shared" si="65"/>
        <v>#VALUE!</v>
      </c>
      <c r="N300" t="e">
        <f>TRIM(CLEAN(MID(Updates!D300,FIND("First Name: ",Updates!D300)+12,(FIND("Middle Name: ",Updates!D300)-(FIND("First Name: ",Updates!D300)+12)))))</f>
        <v>#VALUE!</v>
      </c>
      <c r="O300" t="e">
        <f>TRIM(CLEAN(MID(Updates!E300,FIND("Last Name: ",Updates!E300)+11,(FIND("Middle Initial:",Updates!E300)-(FIND("Last Name: ",Updates!E300)+11)))))</f>
        <v>#VALUE!</v>
      </c>
      <c r="P300" t="e">
        <f>TRIM(CLEAN(MID(Updates!D300,FIND("Middle Initial: ",Updates!D300)+16,(FIND("Department: ",Updates!D300)-(FIND("Middle Initial: ",Updates!D300)+16)))))</f>
        <v>#VALUE!</v>
      </c>
      <c r="Q300" t="e">
        <f t="shared" si="66"/>
        <v>#VALUE!</v>
      </c>
      <c r="R300" t="e">
        <f t="shared" si="67"/>
        <v>#VALUE!</v>
      </c>
      <c r="S300" t="e">
        <f t="shared" si="68"/>
        <v>#VALUE!</v>
      </c>
      <c r="T300" s="14" t="e">
        <f t="shared" si="69"/>
        <v>#VALUE!</v>
      </c>
      <c r="U300" t="e">
        <f t="shared" si="70"/>
        <v>#VALUE!</v>
      </c>
      <c r="V300" t="e">
        <f t="shared" si="71"/>
        <v>#VALUE!</v>
      </c>
      <c r="W300" s="8" t="e">
        <f>TRIM(CLEAN(MID(Updates!D300,FIND("Branch: ",Updates!D300)+8,(FIND("Division",Updates!D300)-(FIND("Branch: ",Updates!D300)+8)))))</f>
        <v>#VALUE!</v>
      </c>
      <c r="X300" s="8" t="e">
        <f>TRIM(CLEAN(MID(Updates!D300,FIND("Pooled Position: ",Updates!D300)+17,(FIND("Are the",Updates!D300)-(FIND("Pooled Position: ",Updates!D300)+17)))))</f>
        <v>#VALUE!</v>
      </c>
      <c r="Y300" t="e">
        <f>TRIM(CLEAN(MID(Updates!D300,FIND("Employee Name: ",Updates!D300)+15,(FIND("Job Title",Updates!D300)-(FIND("Employee Name: ",Updates!D300)+15)))))</f>
        <v>#VALUE!</v>
      </c>
      <c r="Z300" s="9" t="e">
        <f t="shared" si="72"/>
        <v>#VALUE!</v>
      </c>
      <c r="AA300" t="e">
        <f t="shared" si="73"/>
        <v>#VALUE!</v>
      </c>
      <c r="AB300" t="e">
        <f t="shared" si="74"/>
        <v>#VALUE!</v>
      </c>
      <c r="AC300" t="e">
        <f t="shared" si="75"/>
        <v>#VALUE!</v>
      </c>
      <c r="AD300" t="e">
        <f>TRIM(CLEAN(MID(Updates!D300,FIND("Account to clone: ",Updates!D300)+18,(FIND("Position",Updates!D300)-(FIND("Account to clone: ",Updates!D300)+18)))))</f>
        <v>#VALUE!</v>
      </c>
      <c r="AE300" t="str">
        <f t="shared" si="76"/>
        <v/>
      </c>
      <c r="AF300" t="str">
        <f t="shared" si="77"/>
        <v>No</v>
      </c>
      <c r="AG300" t="e">
        <f>TRIM(CLEAN(MID(Updates!D300,FIND("Home Share (H:\ drive) required: ",Updates!D300)+33,(FIND("Group Share (S:\ drive) required: ",Updates!D300)-(FIND("Home Share (H:\ drive) required: ",Updates!D300)+33)))))</f>
        <v>#VALUE!</v>
      </c>
      <c r="AH300" t="str">
        <f t="shared" si="78"/>
        <v>No</v>
      </c>
      <c r="AI300" t="e">
        <f>TRIM(CLEAN(MID(Updates!D300,FIND("S Drive Path: ",Updates!D300)+14,(FIND("Position",Updates!D300)-(FIND("S Drive Path: ",Updates!D300)+14)))))</f>
        <v>#VALUE!</v>
      </c>
      <c r="AJ300" t="e">
        <f>("USR\"&amp;Updates!N300)</f>
        <v>#VALUE!</v>
      </c>
      <c r="AK300" t="e">
        <f>Updates!N300&amp;"$"</f>
        <v>#VALUE!</v>
      </c>
      <c r="AL300" s="11">
        <f t="shared" ca="1" si="79"/>
        <v>18</v>
      </c>
      <c r="AM300" s="6" t="str">
        <f ca="1">LOOKUP(AL300,AN2:AN21,AO2:AO21)</f>
        <v>DC4MDB08</v>
      </c>
    </row>
    <row r="301" spans="1:39" ht="12" customHeight="1">
      <c r="A301" s="13" t="e">
        <f>LOOKUP(99^99,--("0"&amp;MID(Updates!N301,MIN(SEARCH({0,1,2,3,4,5,6,7,8,9},Updates!N301&amp;"0123456789")),ROW($A$1:$A$10000))))</f>
        <v>#N/A</v>
      </c>
      <c r="B301" s="6" t="e">
        <f>TRIM(CLEAN(MID(Updates!D301,FIND("Network User Id: ",Updates!D301)+17,(FIND("E-MAIL ACCOUNTS",Updates!D301)-(FIND("Network User Id:",Updates!D301)+17)))))</f>
        <v>#VALUE!</v>
      </c>
      <c r="C301" s="6" t="e">
        <f>TRIM(CLEAN(MID(Updates!D301,FIND("Logon ID: ",Updates!D301)+10,(FIND("Password:",Updates!D301)-(FIND("Logon ID:",Updates!D301)+10)))))</f>
        <v>#VALUE!</v>
      </c>
      <c r="D301" t="e">
        <f>TRIM(CLEAN(MID(Updates!D301,FIND("Primary Address: ",Updates!D301)+17,(FIND("Secondary Address:",Updates!D301)-(FIND("Primary Address: ",Updates!D301)+17)))))</f>
        <v>#VALUE!</v>
      </c>
      <c r="E301" t="e">
        <f>TRIM(CLEAN(MID(Updates!D301,FIND("Secondary Address: ",Updates!D301)+19,(FIND("** PLEASE DO NOT REPLY TO THIS E-MAIL. ",Updates!D301)-(FIND("Secondary Address: ",Updates!D301)+19)))))</f>
        <v>#VALUE!</v>
      </c>
      <c r="F301" t="b">
        <f>IF(COUNT(SEARCH({"transpo.ottawa.on.ca","biblioottawalibrary.ca"},E301)),"@ottawa.ca")</f>
        <v>0</v>
      </c>
      <c r="G301" s="9" t="e">
        <f t="shared" si="64"/>
        <v>#VALUE!</v>
      </c>
      <c r="H301" t="e">
        <f>TRIM(CLEAN(MID(Updates!D301,FIND("E-mail Address: ",Updates!D301)+16,(FIND("The employee",Updates!D301)-(FIND("E-mail Address: ",Updates!D301)+16)))))</f>
        <v>#VALUE!</v>
      </c>
      <c r="I301" t="e">
        <f>TRIM(CLEAN(MID(Updates!D301,FIND("Account Password: ",Updates!D301)+18,(FIND("NETWORK ACCOUNTS",Updates!D301)-(FIND("Account Password:",Updates!D301)+18)))))</f>
        <v>#VALUE!</v>
      </c>
      <c r="J301" t="e">
        <f>TRIM(CLEAN(MID(Updates!D301,FIND("Password: ",Updates!D301)+10,(FIND("E-mail",Updates!D301)-(FIND("Password:",Updates!D301)+12)))))</f>
        <v>#VALUE!</v>
      </c>
      <c r="K301" t="e">
        <f>TRIM(CLEAN(MID(Updates!D301,FIND("Account to clone: ",Updates!D301)+18,(FIND("Position",Updates!D301)-(FIND("Account to clone: ",Updates!D301)+18)))))</f>
        <v>#VALUE!</v>
      </c>
      <c r="L301" t="e">
        <f>TRIM(CLEAN(MID(Updates!D301,FIND("Clone permissions of another account: ",Updates!D301)+38,(FIND("Email required:",Updates!D301)-(FIND("Clone permissions of another account: ",Updates!D301)+38)))))</f>
        <v>#VALUE!</v>
      </c>
      <c r="M301" t="e">
        <f t="shared" si="65"/>
        <v>#VALUE!</v>
      </c>
      <c r="N301" t="e">
        <f>TRIM(CLEAN(MID(Updates!D301,FIND("First Name: ",Updates!D301)+12,(FIND("Middle Name: ",Updates!D301)-(FIND("First Name: ",Updates!D301)+12)))))</f>
        <v>#VALUE!</v>
      </c>
      <c r="O301" t="e">
        <f>TRIM(CLEAN(MID(Updates!E301,FIND("Last Name: ",Updates!E301)+11,(FIND("Middle Initial:",Updates!E301)-(FIND("Last Name: ",Updates!E301)+11)))))</f>
        <v>#VALUE!</v>
      </c>
      <c r="P301" t="e">
        <f>TRIM(CLEAN(MID(Updates!D301,FIND("Middle Initial: ",Updates!D301)+16,(FIND("Department: ",Updates!D301)-(FIND("Middle Initial: ",Updates!D301)+16)))))</f>
        <v>#VALUE!</v>
      </c>
      <c r="Q301" t="e">
        <f t="shared" si="66"/>
        <v>#VALUE!</v>
      </c>
      <c r="R301" t="e">
        <f t="shared" si="67"/>
        <v>#VALUE!</v>
      </c>
      <c r="S301" t="e">
        <f t="shared" si="68"/>
        <v>#VALUE!</v>
      </c>
      <c r="T301" s="14" t="e">
        <f t="shared" si="69"/>
        <v>#VALUE!</v>
      </c>
      <c r="U301" t="e">
        <f t="shared" si="70"/>
        <v>#VALUE!</v>
      </c>
      <c r="V301" t="e">
        <f t="shared" si="71"/>
        <v>#VALUE!</v>
      </c>
      <c r="W301" s="8" t="e">
        <f>TRIM(CLEAN(MID(Updates!D301,FIND("Branch: ",Updates!D301)+8,(FIND("Division",Updates!D301)-(FIND("Branch: ",Updates!D301)+8)))))</f>
        <v>#VALUE!</v>
      </c>
      <c r="X301" s="8" t="e">
        <f>TRIM(CLEAN(MID(Updates!D301,FIND("Pooled Position: ",Updates!D301)+17,(FIND("Are the",Updates!D301)-(FIND("Pooled Position: ",Updates!D301)+17)))))</f>
        <v>#VALUE!</v>
      </c>
      <c r="Y301" t="e">
        <f>TRIM(CLEAN(MID(Updates!D301,FIND("Employee Name: ",Updates!D301)+15,(FIND("Job Title",Updates!D301)-(FIND("Employee Name: ",Updates!D301)+15)))))</f>
        <v>#VALUE!</v>
      </c>
      <c r="Z301" s="9" t="e">
        <f t="shared" si="72"/>
        <v>#VALUE!</v>
      </c>
      <c r="AA301" t="e">
        <f t="shared" si="73"/>
        <v>#VALUE!</v>
      </c>
      <c r="AB301" t="e">
        <f t="shared" si="74"/>
        <v>#VALUE!</v>
      </c>
      <c r="AC301" t="e">
        <f t="shared" si="75"/>
        <v>#VALUE!</v>
      </c>
      <c r="AD301" t="e">
        <f>TRIM(CLEAN(MID(Updates!D301,FIND("Account to clone: ",Updates!D301)+18,(FIND("Position",Updates!D301)-(FIND("Account to clone: ",Updates!D301)+18)))))</f>
        <v>#VALUE!</v>
      </c>
      <c r="AE301" t="str">
        <f t="shared" si="76"/>
        <v/>
      </c>
      <c r="AF301" t="str">
        <f t="shared" si="77"/>
        <v>No</v>
      </c>
      <c r="AG301" t="e">
        <f>TRIM(CLEAN(MID(Updates!D301,FIND("Home Share (H:\ drive) required: ",Updates!D301)+33,(FIND("Group Share (S:\ drive) required: ",Updates!D301)-(FIND("Home Share (H:\ drive) required: ",Updates!D301)+33)))))</f>
        <v>#VALUE!</v>
      </c>
      <c r="AH301" t="str">
        <f t="shared" si="78"/>
        <v>No</v>
      </c>
      <c r="AI301" t="e">
        <f>TRIM(CLEAN(MID(Updates!D301,FIND("S Drive Path: ",Updates!D301)+14,(FIND("Position",Updates!D301)-(FIND("S Drive Path: ",Updates!D301)+14)))))</f>
        <v>#VALUE!</v>
      </c>
      <c r="AJ301" t="e">
        <f>("USR\"&amp;Updates!N301)</f>
        <v>#VALUE!</v>
      </c>
      <c r="AK301" t="e">
        <f>Updates!N301&amp;"$"</f>
        <v>#VALUE!</v>
      </c>
      <c r="AL301" s="11">
        <f t="shared" ca="1" si="79"/>
        <v>18</v>
      </c>
      <c r="AM301" s="6" t="str">
        <f ca="1">LOOKUP(AL301,AN2:AN21,AO2:AO21)</f>
        <v>DC4MDB08</v>
      </c>
    </row>
    <row r="302" spans="1:39" ht="12" customHeight="1">
      <c r="A302" s="13" t="e">
        <f>LOOKUP(99^99,--("0"&amp;MID(Updates!N302,MIN(SEARCH({0,1,2,3,4,5,6,7,8,9},Updates!N302&amp;"0123456789")),ROW($A$1:$A$10000))))</f>
        <v>#N/A</v>
      </c>
      <c r="B302" s="6" t="e">
        <f>TRIM(CLEAN(MID(Updates!D302,FIND("Network User Id: ",Updates!D302)+17,(FIND("E-MAIL ACCOUNTS",Updates!D302)-(FIND("Network User Id:",Updates!D302)+17)))))</f>
        <v>#VALUE!</v>
      </c>
      <c r="C302" s="6" t="e">
        <f>TRIM(CLEAN(MID(Updates!D302,FIND("Logon ID: ",Updates!D302)+10,(FIND("Password:",Updates!D302)-(FIND("Logon ID:",Updates!D302)+10)))))</f>
        <v>#VALUE!</v>
      </c>
      <c r="D302" t="e">
        <f>TRIM(CLEAN(MID(Updates!D302,FIND("Primary Address: ",Updates!D302)+17,(FIND("Secondary Address:",Updates!D302)-(FIND("Primary Address: ",Updates!D302)+17)))))</f>
        <v>#VALUE!</v>
      </c>
      <c r="E302" t="e">
        <f>TRIM(CLEAN(MID(Updates!D302,FIND("Secondary Address: ",Updates!D302)+19,(FIND("** PLEASE DO NOT REPLY TO THIS E-MAIL. ",Updates!D302)-(FIND("Secondary Address: ",Updates!D302)+19)))))</f>
        <v>#VALUE!</v>
      </c>
      <c r="F302" t="b">
        <f>IF(COUNT(SEARCH({"transpo.ottawa.on.ca","biblioottawalibrary.ca"},E302)),"@ottawa.ca")</f>
        <v>0</v>
      </c>
      <c r="G302" s="9" t="e">
        <f t="shared" si="64"/>
        <v>#VALUE!</v>
      </c>
      <c r="H302" t="e">
        <f>TRIM(CLEAN(MID(Updates!D302,FIND("E-mail Address: ",Updates!D302)+16,(FIND("The employee",Updates!D302)-(FIND("E-mail Address: ",Updates!D302)+16)))))</f>
        <v>#VALUE!</v>
      </c>
      <c r="I302" t="e">
        <f>TRIM(CLEAN(MID(Updates!D302,FIND("Account Password: ",Updates!D302)+18,(FIND("NETWORK ACCOUNTS",Updates!D302)-(FIND("Account Password:",Updates!D302)+18)))))</f>
        <v>#VALUE!</v>
      </c>
      <c r="J302" t="e">
        <f>TRIM(CLEAN(MID(Updates!D302,FIND("Password: ",Updates!D302)+10,(FIND("E-mail",Updates!D302)-(FIND("Password:",Updates!D302)+12)))))</f>
        <v>#VALUE!</v>
      </c>
      <c r="K302" t="e">
        <f>TRIM(CLEAN(MID(Updates!D302,FIND("Account to clone: ",Updates!D302)+18,(FIND("Position",Updates!D302)-(FIND("Account to clone: ",Updates!D302)+18)))))</f>
        <v>#VALUE!</v>
      </c>
      <c r="L302" t="e">
        <f>TRIM(CLEAN(MID(Updates!D302,FIND("Clone permissions of another account: ",Updates!D302)+38,(FIND("Email required:",Updates!D302)-(FIND("Clone permissions of another account: ",Updates!D302)+38)))))</f>
        <v>#VALUE!</v>
      </c>
      <c r="M302" t="e">
        <f t="shared" si="65"/>
        <v>#VALUE!</v>
      </c>
      <c r="N302" t="e">
        <f>TRIM(CLEAN(MID(Updates!D302,FIND("First Name: ",Updates!D302)+12,(FIND("Middle Name: ",Updates!D302)-(FIND("First Name: ",Updates!D302)+12)))))</f>
        <v>#VALUE!</v>
      </c>
      <c r="O302" t="e">
        <f>TRIM(CLEAN(MID(Updates!E302,FIND("Last Name: ",Updates!E302)+11,(FIND("Middle Initial:",Updates!E302)-(FIND("Last Name: ",Updates!E302)+11)))))</f>
        <v>#VALUE!</v>
      </c>
      <c r="P302" t="e">
        <f>TRIM(CLEAN(MID(Updates!D302,FIND("Middle Initial: ",Updates!D302)+16,(FIND("Department: ",Updates!D302)-(FIND("Middle Initial: ",Updates!D302)+16)))))</f>
        <v>#VALUE!</v>
      </c>
      <c r="Q302" t="e">
        <f t="shared" si="66"/>
        <v>#VALUE!</v>
      </c>
      <c r="R302" t="e">
        <f t="shared" si="67"/>
        <v>#VALUE!</v>
      </c>
      <c r="S302" t="e">
        <f t="shared" si="68"/>
        <v>#VALUE!</v>
      </c>
      <c r="T302" s="14" t="e">
        <f t="shared" si="69"/>
        <v>#VALUE!</v>
      </c>
      <c r="U302" t="e">
        <f t="shared" si="70"/>
        <v>#VALUE!</v>
      </c>
      <c r="V302" t="e">
        <f t="shared" si="71"/>
        <v>#VALUE!</v>
      </c>
      <c r="W302" s="8" t="e">
        <f>TRIM(CLEAN(MID(Updates!D302,FIND("Branch: ",Updates!D302)+8,(FIND("Division",Updates!D302)-(FIND("Branch: ",Updates!D302)+8)))))</f>
        <v>#VALUE!</v>
      </c>
      <c r="X302" s="8" t="e">
        <f>TRIM(CLEAN(MID(Updates!D302,FIND("Pooled Position: ",Updates!D302)+17,(FIND("Are the",Updates!D302)-(FIND("Pooled Position: ",Updates!D302)+17)))))</f>
        <v>#VALUE!</v>
      </c>
      <c r="Y302" t="e">
        <f>TRIM(CLEAN(MID(Updates!D302,FIND("Employee Name: ",Updates!D302)+15,(FIND("Job Title",Updates!D302)-(FIND("Employee Name: ",Updates!D302)+15)))))</f>
        <v>#VALUE!</v>
      </c>
      <c r="Z302" s="9" t="e">
        <f t="shared" si="72"/>
        <v>#VALUE!</v>
      </c>
      <c r="AA302" t="e">
        <f t="shared" si="73"/>
        <v>#VALUE!</v>
      </c>
      <c r="AB302" t="e">
        <f t="shared" si="74"/>
        <v>#VALUE!</v>
      </c>
      <c r="AC302" t="e">
        <f t="shared" si="75"/>
        <v>#VALUE!</v>
      </c>
      <c r="AD302" t="e">
        <f>TRIM(CLEAN(MID(Updates!D302,FIND("Account to clone: ",Updates!D302)+18,(FIND("Position",Updates!D302)-(FIND("Account to clone: ",Updates!D302)+18)))))</f>
        <v>#VALUE!</v>
      </c>
      <c r="AE302" t="str">
        <f t="shared" si="76"/>
        <v/>
      </c>
      <c r="AF302" t="str">
        <f t="shared" si="77"/>
        <v>No</v>
      </c>
      <c r="AG302" t="e">
        <f>TRIM(CLEAN(MID(Updates!D302,FIND("Home Share (H:\ drive) required: ",Updates!D302)+33,(FIND("Group Share (S:\ drive) required: ",Updates!D302)-(FIND("Home Share (H:\ drive) required: ",Updates!D302)+33)))))</f>
        <v>#VALUE!</v>
      </c>
      <c r="AH302" t="str">
        <f t="shared" si="78"/>
        <v>No</v>
      </c>
      <c r="AI302" t="e">
        <f>TRIM(CLEAN(MID(Updates!D302,FIND("S Drive Path: ",Updates!D302)+14,(FIND("Position",Updates!D302)-(FIND("S Drive Path: ",Updates!D302)+14)))))</f>
        <v>#VALUE!</v>
      </c>
      <c r="AJ302" t="e">
        <f>("USR\"&amp;Updates!N302)</f>
        <v>#VALUE!</v>
      </c>
      <c r="AK302" t="e">
        <f>Updates!N302&amp;"$"</f>
        <v>#VALUE!</v>
      </c>
      <c r="AL302" s="11">
        <f t="shared" ca="1" si="79"/>
        <v>7</v>
      </c>
      <c r="AM302" s="6" t="str">
        <f ca="1">LOOKUP(AL302,AN2:AN21,AO2:AO21)</f>
        <v>DC1MDB07</v>
      </c>
    </row>
    <row r="303" spans="1:39" ht="12" customHeight="1">
      <c r="A303" s="13" t="e">
        <f>LOOKUP(99^99,--("0"&amp;MID(Updates!N303,MIN(SEARCH({0,1,2,3,4,5,6,7,8,9},Updates!N303&amp;"0123456789")),ROW($A$1:$A$10000))))</f>
        <v>#N/A</v>
      </c>
      <c r="B303" s="6" t="e">
        <f>TRIM(CLEAN(MID(Updates!D303,FIND("Network User Id: ",Updates!D303)+17,(FIND("E-MAIL ACCOUNTS",Updates!D303)-(FIND("Network User Id:",Updates!D303)+17)))))</f>
        <v>#VALUE!</v>
      </c>
      <c r="C303" s="6" t="e">
        <f>TRIM(CLEAN(MID(Updates!D303,FIND("Logon ID: ",Updates!D303)+10,(FIND("Password:",Updates!D303)-(FIND("Logon ID:",Updates!D303)+10)))))</f>
        <v>#VALUE!</v>
      </c>
      <c r="D303" t="e">
        <f>TRIM(CLEAN(MID(Updates!D303,FIND("Primary Address: ",Updates!D303)+17,(FIND("Secondary Address:",Updates!D303)-(FIND("Primary Address: ",Updates!D303)+17)))))</f>
        <v>#VALUE!</v>
      </c>
      <c r="E303" t="e">
        <f>TRIM(CLEAN(MID(Updates!D303,FIND("Secondary Address: ",Updates!D303)+19,(FIND("** PLEASE DO NOT REPLY TO THIS E-MAIL. ",Updates!D303)-(FIND("Secondary Address: ",Updates!D303)+19)))))</f>
        <v>#VALUE!</v>
      </c>
      <c r="F303" t="b">
        <f>IF(COUNT(SEARCH({"transpo.ottawa.on.ca","biblioottawalibrary.ca"},E303)),"@ottawa.ca")</f>
        <v>0</v>
      </c>
      <c r="G303" s="9" t="e">
        <f t="shared" si="64"/>
        <v>#VALUE!</v>
      </c>
      <c r="H303" t="e">
        <f>TRIM(CLEAN(MID(Updates!D303,FIND("E-mail Address: ",Updates!D303)+16,(FIND("The employee",Updates!D303)-(FIND("E-mail Address: ",Updates!D303)+16)))))</f>
        <v>#VALUE!</v>
      </c>
      <c r="I303" t="e">
        <f>TRIM(CLEAN(MID(Updates!D303,FIND("Account Password: ",Updates!D303)+18,(FIND("NETWORK ACCOUNTS",Updates!D303)-(FIND("Account Password:",Updates!D303)+18)))))</f>
        <v>#VALUE!</v>
      </c>
      <c r="J303" t="e">
        <f>TRIM(CLEAN(MID(Updates!D303,FIND("Password: ",Updates!D303)+10,(FIND("E-mail",Updates!D303)-(FIND("Password:",Updates!D303)+12)))))</f>
        <v>#VALUE!</v>
      </c>
      <c r="K303" t="e">
        <f>TRIM(CLEAN(MID(Updates!D303,FIND("Account to clone: ",Updates!D303)+18,(FIND("Position",Updates!D303)-(FIND("Account to clone: ",Updates!D303)+18)))))</f>
        <v>#VALUE!</v>
      </c>
      <c r="L303" t="e">
        <f>TRIM(CLEAN(MID(Updates!D303,FIND("Clone permissions of another account: ",Updates!D303)+38,(FIND("Email required:",Updates!D303)-(FIND("Clone permissions of another account: ",Updates!D303)+38)))))</f>
        <v>#VALUE!</v>
      </c>
      <c r="M303" t="e">
        <f t="shared" si="65"/>
        <v>#VALUE!</v>
      </c>
      <c r="N303" t="e">
        <f>TRIM(CLEAN(MID(Updates!D303,FIND("First Name: ",Updates!D303)+12,(FIND("Middle Name: ",Updates!D303)-(FIND("First Name: ",Updates!D303)+12)))))</f>
        <v>#VALUE!</v>
      </c>
      <c r="O303" t="e">
        <f>TRIM(CLEAN(MID(Updates!E303,FIND("Last Name: ",Updates!E303)+11,(FIND("Middle Initial:",Updates!E303)-(FIND("Last Name: ",Updates!E303)+11)))))</f>
        <v>#VALUE!</v>
      </c>
      <c r="P303" t="e">
        <f>TRIM(CLEAN(MID(Updates!D303,FIND("Middle Initial: ",Updates!D303)+16,(FIND("Department: ",Updates!D303)-(FIND("Middle Initial: ",Updates!D303)+16)))))</f>
        <v>#VALUE!</v>
      </c>
      <c r="Q303" t="e">
        <f t="shared" si="66"/>
        <v>#VALUE!</v>
      </c>
      <c r="R303" t="e">
        <f t="shared" si="67"/>
        <v>#VALUE!</v>
      </c>
      <c r="S303" t="e">
        <f t="shared" si="68"/>
        <v>#VALUE!</v>
      </c>
      <c r="T303" s="14" t="e">
        <f t="shared" si="69"/>
        <v>#VALUE!</v>
      </c>
      <c r="U303" t="e">
        <f t="shared" si="70"/>
        <v>#VALUE!</v>
      </c>
      <c r="V303" t="e">
        <f t="shared" si="71"/>
        <v>#VALUE!</v>
      </c>
      <c r="W303" s="8" t="e">
        <f>TRIM(CLEAN(MID(Updates!D303,FIND("Branch: ",Updates!D303)+8,(FIND("Division",Updates!D303)-(FIND("Branch: ",Updates!D303)+8)))))</f>
        <v>#VALUE!</v>
      </c>
      <c r="X303" s="8" t="e">
        <f>TRIM(CLEAN(MID(Updates!D303,FIND("Pooled Position: ",Updates!D303)+17,(FIND("Are the",Updates!D303)-(FIND("Pooled Position: ",Updates!D303)+17)))))</f>
        <v>#VALUE!</v>
      </c>
      <c r="Y303" t="e">
        <f>TRIM(CLEAN(MID(Updates!D303,FIND("Employee Name: ",Updates!D303)+15,(FIND("Job Title",Updates!D303)-(FIND("Employee Name: ",Updates!D303)+15)))))</f>
        <v>#VALUE!</v>
      </c>
      <c r="Z303" s="9" t="e">
        <f t="shared" si="72"/>
        <v>#VALUE!</v>
      </c>
      <c r="AA303" t="e">
        <f t="shared" si="73"/>
        <v>#VALUE!</v>
      </c>
      <c r="AB303" t="e">
        <f t="shared" si="74"/>
        <v>#VALUE!</v>
      </c>
      <c r="AC303" t="e">
        <f t="shared" si="75"/>
        <v>#VALUE!</v>
      </c>
      <c r="AD303" t="e">
        <f>TRIM(CLEAN(MID(Updates!D303,FIND("Account to clone: ",Updates!D303)+18,(FIND("Position",Updates!D303)-(FIND("Account to clone: ",Updates!D303)+18)))))</f>
        <v>#VALUE!</v>
      </c>
      <c r="AE303" t="str">
        <f t="shared" si="76"/>
        <v/>
      </c>
      <c r="AF303" t="str">
        <f t="shared" si="77"/>
        <v>No</v>
      </c>
      <c r="AG303" t="e">
        <f>TRIM(CLEAN(MID(Updates!D303,FIND("Home Share (H:\ drive) required: ",Updates!D303)+33,(FIND("Group Share (S:\ drive) required: ",Updates!D303)-(FIND("Home Share (H:\ drive) required: ",Updates!D303)+33)))))</f>
        <v>#VALUE!</v>
      </c>
      <c r="AH303" t="str">
        <f t="shared" si="78"/>
        <v>No</v>
      </c>
      <c r="AI303" t="e">
        <f>TRIM(CLEAN(MID(Updates!D303,FIND("S Drive Path: ",Updates!D303)+14,(FIND("Position",Updates!D303)-(FIND("S Drive Path: ",Updates!D303)+14)))))</f>
        <v>#VALUE!</v>
      </c>
      <c r="AJ303" t="e">
        <f>("USR\"&amp;Updates!N303)</f>
        <v>#VALUE!</v>
      </c>
      <c r="AK303" t="e">
        <f>Updates!N303&amp;"$"</f>
        <v>#VALUE!</v>
      </c>
      <c r="AL303" s="11">
        <f t="shared" ca="1" si="79"/>
        <v>9</v>
      </c>
      <c r="AM303" s="6" t="str">
        <f ca="1">LOOKUP(AL303,AN2:AN21,AO2:AO21)</f>
        <v>DC1MDB09</v>
      </c>
    </row>
    <row r="304" spans="1:39" ht="12" customHeight="1">
      <c r="A304" s="13" t="e">
        <f>LOOKUP(99^99,--("0"&amp;MID(Updates!N304,MIN(SEARCH({0,1,2,3,4,5,6,7,8,9},Updates!N304&amp;"0123456789")),ROW($A$1:$A$10000))))</f>
        <v>#N/A</v>
      </c>
      <c r="B304" s="6" t="e">
        <f>TRIM(CLEAN(MID(Updates!D304,FIND("Network User Id: ",Updates!D304)+17,(FIND("E-MAIL ACCOUNTS",Updates!D304)-(FIND("Network User Id:",Updates!D304)+17)))))</f>
        <v>#VALUE!</v>
      </c>
      <c r="C304" s="6" t="e">
        <f>TRIM(CLEAN(MID(Updates!D304,FIND("Logon ID: ",Updates!D304)+10,(FIND("Password:",Updates!D304)-(FIND("Logon ID:",Updates!D304)+10)))))</f>
        <v>#VALUE!</v>
      </c>
      <c r="D304" t="e">
        <f>TRIM(CLEAN(MID(Updates!D304,FIND("Primary Address: ",Updates!D304)+17,(FIND("Secondary Address:",Updates!D304)-(FIND("Primary Address: ",Updates!D304)+17)))))</f>
        <v>#VALUE!</v>
      </c>
      <c r="E304" t="e">
        <f>TRIM(CLEAN(MID(Updates!D304,FIND("Secondary Address: ",Updates!D304)+19,(FIND("** PLEASE DO NOT REPLY TO THIS E-MAIL. ",Updates!D304)-(FIND("Secondary Address: ",Updates!D304)+19)))))</f>
        <v>#VALUE!</v>
      </c>
      <c r="F304" t="b">
        <f>IF(COUNT(SEARCH({"transpo.ottawa.on.ca","biblioottawalibrary.ca"},E304)),"@ottawa.ca")</f>
        <v>0</v>
      </c>
      <c r="G304" s="9" t="e">
        <f t="shared" si="64"/>
        <v>#VALUE!</v>
      </c>
      <c r="H304" t="e">
        <f>TRIM(CLEAN(MID(Updates!D304,FIND("E-mail Address: ",Updates!D304)+16,(FIND("The employee",Updates!D304)-(FIND("E-mail Address: ",Updates!D304)+16)))))</f>
        <v>#VALUE!</v>
      </c>
      <c r="I304" t="e">
        <f>TRIM(CLEAN(MID(Updates!D304,FIND("Account Password: ",Updates!D304)+18,(FIND("NETWORK ACCOUNTS",Updates!D304)-(FIND("Account Password:",Updates!D304)+18)))))</f>
        <v>#VALUE!</v>
      </c>
      <c r="J304" t="e">
        <f>TRIM(CLEAN(MID(Updates!D304,FIND("Password: ",Updates!D304)+10,(FIND("E-mail",Updates!D304)-(FIND("Password:",Updates!D304)+12)))))</f>
        <v>#VALUE!</v>
      </c>
      <c r="K304" t="e">
        <f>TRIM(CLEAN(MID(Updates!D304,FIND("Account to clone: ",Updates!D304)+18,(FIND("Position",Updates!D304)-(FIND("Account to clone: ",Updates!D304)+18)))))</f>
        <v>#VALUE!</v>
      </c>
      <c r="L304" t="e">
        <f>TRIM(CLEAN(MID(Updates!D304,FIND("Clone permissions of another account: ",Updates!D304)+38,(FIND("Email required:",Updates!D304)-(FIND("Clone permissions of another account: ",Updates!D304)+38)))))</f>
        <v>#VALUE!</v>
      </c>
      <c r="M304" t="e">
        <f t="shared" si="65"/>
        <v>#VALUE!</v>
      </c>
      <c r="N304" t="e">
        <f>TRIM(CLEAN(MID(Updates!D304,FIND("First Name: ",Updates!D304)+12,(FIND("Middle Name: ",Updates!D304)-(FIND("First Name: ",Updates!D304)+12)))))</f>
        <v>#VALUE!</v>
      </c>
      <c r="O304" t="e">
        <f>TRIM(CLEAN(MID(Updates!E304,FIND("Last Name: ",Updates!E304)+11,(FIND("Middle Initial:",Updates!E304)-(FIND("Last Name: ",Updates!E304)+11)))))</f>
        <v>#VALUE!</v>
      </c>
      <c r="P304" t="e">
        <f>TRIM(CLEAN(MID(Updates!D304,FIND("Middle Initial: ",Updates!D304)+16,(FIND("Department: ",Updates!D304)-(FIND("Middle Initial: ",Updates!D304)+16)))))</f>
        <v>#VALUE!</v>
      </c>
      <c r="Q304" t="e">
        <f t="shared" si="66"/>
        <v>#VALUE!</v>
      </c>
      <c r="R304" t="e">
        <f t="shared" si="67"/>
        <v>#VALUE!</v>
      </c>
      <c r="S304" t="e">
        <f t="shared" si="68"/>
        <v>#VALUE!</v>
      </c>
      <c r="T304" s="14" t="e">
        <f t="shared" si="69"/>
        <v>#VALUE!</v>
      </c>
      <c r="U304" t="e">
        <f t="shared" si="70"/>
        <v>#VALUE!</v>
      </c>
      <c r="V304" t="e">
        <f t="shared" si="71"/>
        <v>#VALUE!</v>
      </c>
      <c r="W304" s="8" t="e">
        <f>TRIM(CLEAN(MID(Updates!D304,FIND("Branch: ",Updates!D304)+8,(FIND("Division",Updates!D304)-(FIND("Branch: ",Updates!D304)+8)))))</f>
        <v>#VALUE!</v>
      </c>
      <c r="X304" s="8" t="e">
        <f>TRIM(CLEAN(MID(Updates!D304,FIND("Pooled Position: ",Updates!D304)+17,(FIND("Are the",Updates!D304)-(FIND("Pooled Position: ",Updates!D304)+17)))))</f>
        <v>#VALUE!</v>
      </c>
      <c r="Y304" t="e">
        <f>TRIM(CLEAN(MID(Updates!D304,FIND("Employee Name: ",Updates!D304)+15,(FIND("Job Title",Updates!D304)-(FIND("Employee Name: ",Updates!D304)+15)))))</f>
        <v>#VALUE!</v>
      </c>
      <c r="Z304" s="9" t="e">
        <f t="shared" si="72"/>
        <v>#VALUE!</v>
      </c>
      <c r="AA304" t="e">
        <f t="shared" si="73"/>
        <v>#VALUE!</v>
      </c>
      <c r="AB304" t="e">
        <f t="shared" si="74"/>
        <v>#VALUE!</v>
      </c>
      <c r="AC304" t="e">
        <f t="shared" si="75"/>
        <v>#VALUE!</v>
      </c>
      <c r="AD304" t="e">
        <f>TRIM(CLEAN(MID(Updates!D304,FIND("Account to clone: ",Updates!D304)+18,(FIND("Position",Updates!D304)-(FIND("Account to clone: ",Updates!D304)+18)))))</f>
        <v>#VALUE!</v>
      </c>
      <c r="AE304" t="str">
        <f t="shared" si="76"/>
        <v/>
      </c>
      <c r="AF304" t="str">
        <f t="shared" si="77"/>
        <v>No</v>
      </c>
      <c r="AG304" t="e">
        <f>TRIM(CLEAN(MID(Updates!D304,FIND("Home Share (H:\ drive) required: ",Updates!D304)+33,(FIND("Group Share (S:\ drive) required: ",Updates!D304)-(FIND("Home Share (H:\ drive) required: ",Updates!D304)+33)))))</f>
        <v>#VALUE!</v>
      </c>
      <c r="AH304" t="str">
        <f t="shared" si="78"/>
        <v>No</v>
      </c>
      <c r="AI304" t="e">
        <f>TRIM(CLEAN(MID(Updates!D304,FIND("S Drive Path: ",Updates!D304)+14,(FIND("Position",Updates!D304)-(FIND("S Drive Path: ",Updates!D304)+14)))))</f>
        <v>#VALUE!</v>
      </c>
      <c r="AJ304" t="e">
        <f>("USR\"&amp;Updates!N304)</f>
        <v>#VALUE!</v>
      </c>
      <c r="AK304" t="e">
        <f>Updates!N304&amp;"$"</f>
        <v>#VALUE!</v>
      </c>
      <c r="AL304" s="11">
        <f t="shared" ca="1" si="79"/>
        <v>6</v>
      </c>
      <c r="AM304" s="6" t="str">
        <f ca="1">LOOKUP(AL304,AN2:AN21,AO2:AO21)</f>
        <v>DC1MDB06</v>
      </c>
    </row>
    <row r="305" spans="1:39" ht="12" customHeight="1">
      <c r="A305" s="13" t="e">
        <f>LOOKUP(99^99,--("0"&amp;MID(Updates!N305,MIN(SEARCH({0,1,2,3,4,5,6,7,8,9},Updates!N305&amp;"0123456789")),ROW($A$1:$A$10000))))</f>
        <v>#N/A</v>
      </c>
      <c r="B305" s="6" t="e">
        <f>TRIM(CLEAN(MID(Updates!D305,FIND("Network User Id: ",Updates!D305)+17,(FIND("E-MAIL ACCOUNTS",Updates!D305)-(FIND("Network User Id:",Updates!D305)+17)))))</f>
        <v>#VALUE!</v>
      </c>
      <c r="C305" s="6" t="e">
        <f>TRIM(CLEAN(MID(Updates!D305,FIND("Logon ID: ",Updates!D305)+10,(FIND("Password:",Updates!D305)-(FIND("Logon ID:",Updates!D305)+10)))))</f>
        <v>#VALUE!</v>
      </c>
      <c r="D305" t="e">
        <f>TRIM(CLEAN(MID(Updates!D305,FIND("Primary Address: ",Updates!D305)+17,(FIND("Secondary Address:",Updates!D305)-(FIND("Primary Address: ",Updates!D305)+17)))))</f>
        <v>#VALUE!</v>
      </c>
      <c r="E305" t="e">
        <f>TRIM(CLEAN(MID(Updates!D305,FIND("Secondary Address: ",Updates!D305)+19,(FIND("** PLEASE DO NOT REPLY TO THIS E-MAIL. ",Updates!D305)-(FIND("Secondary Address: ",Updates!D305)+19)))))</f>
        <v>#VALUE!</v>
      </c>
      <c r="F305" t="b">
        <f>IF(COUNT(SEARCH({"transpo.ottawa.on.ca","biblioottawalibrary.ca"},E305)),"@ottawa.ca")</f>
        <v>0</v>
      </c>
      <c r="G305" s="9" t="e">
        <f t="shared" si="64"/>
        <v>#VALUE!</v>
      </c>
      <c r="H305" t="e">
        <f>TRIM(CLEAN(MID(Updates!D305,FIND("E-mail Address: ",Updates!D305)+16,(FIND("The employee",Updates!D305)-(FIND("E-mail Address: ",Updates!D305)+16)))))</f>
        <v>#VALUE!</v>
      </c>
      <c r="I305" t="e">
        <f>TRIM(CLEAN(MID(Updates!D305,FIND("Account Password: ",Updates!D305)+18,(FIND("NETWORK ACCOUNTS",Updates!D305)-(FIND("Account Password:",Updates!D305)+18)))))</f>
        <v>#VALUE!</v>
      </c>
      <c r="J305" t="e">
        <f>TRIM(CLEAN(MID(Updates!D305,FIND("Password: ",Updates!D305)+10,(FIND("E-mail",Updates!D305)-(FIND("Password:",Updates!D305)+12)))))</f>
        <v>#VALUE!</v>
      </c>
      <c r="K305" t="e">
        <f>TRIM(CLEAN(MID(Updates!D305,FIND("Account to clone: ",Updates!D305)+18,(FIND("Position",Updates!D305)-(FIND("Account to clone: ",Updates!D305)+18)))))</f>
        <v>#VALUE!</v>
      </c>
      <c r="L305" t="e">
        <f>TRIM(CLEAN(MID(Updates!D305,FIND("Clone permissions of another account: ",Updates!D305)+38,(FIND("Email required:",Updates!D305)-(FIND("Clone permissions of another account: ",Updates!D305)+38)))))</f>
        <v>#VALUE!</v>
      </c>
      <c r="M305" t="e">
        <f t="shared" si="65"/>
        <v>#VALUE!</v>
      </c>
      <c r="N305" t="e">
        <f>TRIM(CLEAN(MID(Updates!D305,FIND("First Name: ",Updates!D305)+12,(FIND("Middle Name: ",Updates!D305)-(FIND("First Name: ",Updates!D305)+12)))))</f>
        <v>#VALUE!</v>
      </c>
      <c r="O305" t="e">
        <f>TRIM(CLEAN(MID(Updates!E305,FIND("Last Name: ",Updates!E305)+11,(FIND("Middle Initial:",Updates!E305)-(FIND("Last Name: ",Updates!E305)+11)))))</f>
        <v>#VALUE!</v>
      </c>
      <c r="P305" t="e">
        <f>TRIM(CLEAN(MID(Updates!D305,FIND("Middle Initial: ",Updates!D305)+16,(FIND("Department: ",Updates!D305)-(FIND("Middle Initial: ",Updates!D305)+16)))))</f>
        <v>#VALUE!</v>
      </c>
      <c r="Q305" t="e">
        <f t="shared" si="66"/>
        <v>#VALUE!</v>
      </c>
      <c r="R305" t="e">
        <f t="shared" si="67"/>
        <v>#VALUE!</v>
      </c>
      <c r="S305" t="e">
        <f t="shared" si="68"/>
        <v>#VALUE!</v>
      </c>
      <c r="T305" s="14" t="e">
        <f t="shared" si="69"/>
        <v>#VALUE!</v>
      </c>
      <c r="U305" t="e">
        <f t="shared" si="70"/>
        <v>#VALUE!</v>
      </c>
      <c r="V305" t="e">
        <f t="shared" si="71"/>
        <v>#VALUE!</v>
      </c>
      <c r="W305" s="8" t="e">
        <f>TRIM(CLEAN(MID(Updates!D305,FIND("Branch: ",Updates!D305)+8,(FIND("Division",Updates!D305)-(FIND("Branch: ",Updates!D305)+8)))))</f>
        <v>#VALUE!</v>
      </c>
      <c r="X305" s="8" t="e">
        <f>TRIM(CLEAN(MID(Updates!D305,FIND("Pooled Position: ",Updates!D305)+17,(FIND("Are the",Updates!D305)-(FIND("Pooled Position: ",Updates!D305)+17)))))</f>
        <v>#VALUE!</v>
      </c>
      <c r="Y305" t="e">
        <f>TRIM(CLEAN(MID(Updates!D305,FIND("Employee Name: ",Updates!D305)+15,(FIND("Job Title",Updates!D305)-(FIND("Employee Name: ",Updates!D305)+15)))))</f>
        <v>#VALUE!</v>
      </c>
      <c r="Z305" s="9" t="e">
        <f t="shared" si="72"/>
        <v>#VALUE!</v>
      </c>
      <c r="AA305" t="e">
        <f t="shared" si="73"/>
        <v>#VALUE!</v>
      </c>
      <c r="AB305" t="e">
        <f t="shared" si="74"/>
        <v>#VALUE!</v>
      </c>
      <c r="AC305" t="e">
        <f t="shared" si="75"/>
        <v>#VALUE!</v>
      </c>
      <c r="AD305" t="e">
        <f>TRIM(CLEAN(MID(Updates!D305,FIND("Account to clone: ",Updates!D305)+18,(FIND("Position",Updates!D305)-(FIND("Account to clone: ",Updates!D305)+18)))))</f>
        <v>#VALUE!</v>
      </c>
      <c r="AE305" t="str">
        <f t="shared" si="76"/>
        <v/>
      </c>
      <c r="AF305" t="str">
        <f t="shared" si="77"/>
        <v>No</v>
      </c>
      <c r="AG305" t="e">
        <f>TRIM(CLEAN(MID(Updates!D305,FIND("Home Share (H:\ drive) required: ",Updates!D305)+33,(FIND("Group Share (S:\ drive) required: ",Updates!D305)-(FIND("Home Share (H:\ drive) required: ",Updates!D305)+33)))))</f>
        <v>#VALUE!</v>
      </c>
      <c r="AH305" t="str">
        <f t="shared" si="78"/>
        <v>No</v>
      </c>
      <c r="AI305" t="e">
        <f>TRIM(CLEAN(MID(Updates!D305,FIND("S Drive Path: ",Updates!D305)+14,(FIND("Position",Updates!D305)-(FIND("S Drive Path: ",Updates!D305)+14)))))</f>
        <v>#VALUE!</v>
      </c>
      <c r="AJ305" t="e">
        <f>("USR\"&amp;Updates!N305)</f>
        <v>#VALUE!</v>
      </c>
      <c r="AK305" t="e">
        <f>Updates!N305&amp;"$"</f>
        <v>#VALUE!</v>
      </c>
      <c r="AL305" s="11">
        <f t="shared" ca="1" si="79"/>
        <v>11</v>
      </c>
      <c r="AM305" s="6" t="str">
        <f ca="1">LOOKUP(AL305,AN2:AN21,AO2:AO21)</f>
        <v>DC4MDB01</v>
      </c>
    </row>
    <row r="306" spans="1:39" ht="12" customHeight="1">
      <c r="A306" s="13" t="e">
        <f>LOOKUP(99^99,--("0"&amp;MID(Updates!N306,MIN(SEARCH({0,1,2,3,4,5,6,7,8,9},Updates!N306&amp;"0123456789")),ROW($A$1:$A$10000))))</f>
        <v>#N/A</v>
      </c>
      <c r="B306" s="6" t="e">
        <f>TRIM(CLEAN(MID(Updates!D306,FIND("Network User Id: ",Updates!D306)+17,(FIND("E-MAIL ACCOUNTS",Updates!D306)-(FIND("Network User Id:",Updates!D306)+17)))))</f>
        <v>#VALUE!</v>
      </c>
      <c r="C306" s="6" t="e">
        <f>TRIM(CLEAN(MID(Updates!D306,FIND("Logon ID: ",Updates!D306)+10,(FIND("Password:",Updates!D306)-(FIND("Logon ID:",Updates!D306)+10)))))</f>
        <v>#VALUE!</v>
      </c>
      <c r="D306" t="e">
        <f>TRIM(CLEAN(MID(Updates!D306,FIND("Primary Address: ",Updates!D306)+17,(FIND("Secondary Address:",Updates!D306)-(FIND("Primary Address: ",Updates!D306)+17)))))</f>
        <v>#VALUE!</v>
      </c>
      <c r="E306" t="e">
        <f>TRIM(CLEAN(MID(Updates!D306,FIND("Secondary Address: ",Updates!D306)+19,(FIND("** PLEASE DO NOT REPLY TO THIS E-MAIL. ",Updates!D306)-(FIND("Secondary Address: ",Updates!D306)+19)))))</f>
        <v>#VALUE!</v>
      </c>
      <c r="F306" t="b">
        <f>IF(COUNT(SEARCH({"transpo.ottawa.on.ca","biblioottawalibrary.ca"},E306)),"@ottawa.ca")</f>
        <v>0</v>
      </c>
      <c r="G306" s="9" t="e">
        <f t="shared" si="64"/>
        <v>#VALUE!</v>
      </c>
      <c r="H306" t="e">
        <f>TRIM(CLEAN(MID(Updates!D306,FIND("E-mail Address: ",Updates!D306)+16,(FIND("The employee",Updates!D306)-(FIND("E-mail Address: ",Updates!D306)+16)))))</f>
        <v>#VALUE!</v>
      </c>
      <c r="I306" t="e">
        <f>TRIM(CLEAN(MID(Updates!D306,FIND("Account Password: ",Updates!D306)+18,(FIND("NETWORK ACCOUNTS",Updates!D306)-(FIND("Account Password:",Updates!D306)+18)))))</f>
        <v>#VALUE!</v>
      </c>
      <c r="J306" t="e">
        <f>TRIM(CLEAN(MID(Updates!D306,FIND("Password: ",Updates!D306)+10,(FIND("E-mail",Updates!D306)-(FIND("Password:",Updates!D306)+12)))))</f>
        <v>#VALUE!</v>
      </c>
      <c r="K306" t="e">
        <f>TRIM(CLEAN(MID(Updates!D306,FIND("Account to clone: ",Updates!D306)+18,(FIND("Position",Updates!D306)-(FIND("Account to clone: ",Updates!D306)+18)))))</f>
        <v>#VALUE!</v>
      </c>
      <c r="L306" t="e">
        <f>TRIM(CLEAN(MID(Updates!D306,FIND("Clone permissions of another account: ",Updates!D306)+38,(FIND("Email required:",Updates!D306)-(FIND("Clone permissions of another account: ",Updates!D306)+38)))))</f>
        <v>#VALUE!</v>
      </c>
      <c r="M306" t="e">
        <f t="shared" si="65"/>
        <v>#VALUE!</v>
      </c>
      <c r="N306" t="e">
        <f>TRIM(CLEAN(MID(Updates!D306,FIND("First Name: ",Updates!D306)+12,(FIND("Middle Name: ",Updates!D306)-(FIND("First Name: ",Updates!D306)+12)))))</f>
        <v>#VALUE!</v>
      </c>
      <c r="O306" t="e">
        <f>TRIM(CLEAN(MID(Updates!E306,FIND("Last Name: ",Updates!E306)+11,(FIND("Middle Initial:",Updates!E306)-(FIND("Last Name: ",Updates!E306)+11)))))</f>
        <v>#VALUE!</v>
      </c>
      <c r="P306" t="e">
        <f>TRIM(CLEAN(MID(Updates!D306,FIND("Middle Initial: ",Updates!D306)+16,(FIND("Department: ",Updates!D306)-(FIND("Middle Initial: ",Updates!D306)+16)))))</f>
        <v>#VALUE!</v>
      </c>
      <c r="Q306" t="e">
        <f t="shared" si="66"/>
        <v>#VALUE!</v>
      </c>
      <c r="R306" t="e">
        <f t="shared" si="67"/>
        <v>#VALUE!</v>
      </c>
      <c r="S306" t="e">
        <f t="shared" si="68"/>
        <v>#VALUE!</v>
      </c>
      <c r="T306" s="14" t="e">
        <f t="shared" si="69"/>
        <v>#VALUE!</v>
      </c>
      <c r="U306" t="e">
        <f t="shared" si="70"/>
        <v>#VALUE!</v>
      </c>
      <c r="V306" t="e">
        <f t="shared" si="71"/>
        <v>#VALUE!</v>
      </c>
      <c r="W306" s="8" t="e">
        <f>TRIM(CLEAN(MID(Updates!D306,FIND("Branch: ",Updates!D306)+8,(FIND("Division",Updates!D306)-(FIND("Branch: ",Updates!D306)+8)))))</f>
        <v>#VALUE!</v>
      </c>
      <c r="X306" s="8" t="e">
        <f>TRIM(CLEAN(MID(Updates!D306,FIND("Pooled Position: ",Updates!D306)+17,(FIND("Are the",Updates!D306)-(FIND("Pooled Position: ",Updates!D306)+17)))))</f>
        <v>#VALUE!</v>
      </c>
      <c r="Y306" t="e">
        <f>TRIM(CLEAN(MID(Updates!D306,FIND("Employee Name: ",Updates!D306)+15,(FIND("Job Title",Updates!D306)-(FIND("Employee Name: ",Updates!D306)+15)))))</f>
        <v>#VALUE!</v>
      </c>
      <c r="Z306" s="9" t="e">
        <f t="shared" si="72"/>
        <v>#VALUE!</v>
      </c>
      <c r="AA306" t="e">
        <f t="shared" si="73"/>
        <v>#VALUE!</v>
      </c>
      <c r="AB306" t="e">
        <f t="shared" si="74"/>
        <v>#VALUE!</v>
      </c>
      <c r="AC306" t="e">
        <f t="shared" si="75"/>
        <v>#VALUE!</v>
      </c>
      <c r="AD306" t="e">
        <f>TRIM(CLEAN(MID(Updates!D306,FIND("Account to clone: ",Updates!D306)+18,(FIND("Position",Updates!D306)-(FIND("Account to clone: ",Updates!D306)+18)))))</f>
        <v>#VALUE!</v>
      </c>
      <c r="AE306" t="str">
        <f t="shared" si="76"/>
        <v/>
      </c>
      <c r="AF306" t="str">
        <f t="shared" si="77"/>
        <v>No</v>
      </c>
      <c r="AG306" t="e">
        <f>TRIM(CLEAN(MID(Updates!D306,FIND("Home Share (H:\ drive) required: ",Updates!D306)+33,(FIND("Group Share (S:\ drive) required: ",Updates!D306)-(FIND("Home Share (H:\ drive) required: ",Updates!D306)+33)))))</f>
        <v>#VALUE!</v>
      </c>
      <c r="AH306" t="str">
        <f t="shared" si="78"/>
        <v>No</v>
      </c>
      <c r="AI306" t="e">
        <f>TRIM(CLEAN(MID(Updates!D306,FIND("S Drive Path: ",Updates!D306)+14,(FIND("Position",Updates!D306)-(FIND("S Drive Path: ",Updates!D306)+14)))))</f>
        <v>#VALUE!</v>
      </c>
      <c r="AJ306" t="e">
        <f>("USR\"&amp;Updates!N306)</f>
        <v>#VALUE!</v>
      </c>
      <c r="AK306" t="e">
        <f>Updates!N306&amp;"$"</f>
        <v>#VALUE!</v>
      </c>
      <c r="AL306" s="11">
        <f t="shared" ca="1" si="79"/>
        <v>10</v>
      </c>
      <c r="AM306" s="6" t="str">
        <f ca="1">LOOKUP(AL306,AN2:AN21,AO2:AO21)</f>
        <v>DC1MDB10</v>
      </c>
    </row>
    <row r="307" spans="1:39" ht="12" customHeight="1">
      <c r="A307" s="13" t="e">
        <f>LOOKUP(99^99,--("0"&amp;MID(Updates!N307,MIN(SEARCH({0,1,2,3,4,5,6,7,8,9},Updates!N307&amp;"0123456789")),ROW($A$1:$A$10000))))</f>
        <v>#N/A</v>
      </c>
      <c r="B307" s="6" t="e">
        <f>TRIM(CLEAN(MID(Updates!D307,FIND("Network User Id: ",Updates!D307)+17,(FIND("E-MAIL ACCOUNTS",Updates!D307)-(FIND("Network User Id:",Updates!D307)+17)))))</f>
        <v>#VALUE!</v>
      </c>
      <c r="C307" s="6" t="e">
        <f>TRIM(CLEAN(MID(Updates!D307,FIND("Logon ID: ",Updates!D307)+10,(FIND("Password:",Updates!D307)-(FIND("Logon ID:",Updates!D307)+10)))))</f>
        <v>#VALUE!</v>
      </c>
      <c r="D307" t="e">
        <f>TRIM(CLEAN(MID(Updates!D307,FIND("Primary Address: ",Updates!D307)+17,(FIND("Secondary Address:",Updates!D307)-(FIND("Primary Address: ",Updates!D307)+17)))))</f>
        <v>#VALUE!</v>
      </c>
      <c r="E307" t="e">
        <f>TRIM(CLEAN(MID(Updates!D307,FIND("Secondary Address: ",Updates!D307)+19,(FIND("** PLEASE DO NOT REPLY TO THIS E-MAIL. ",Updates!D307)-(FIND("Secondary Address: ",Updates!D307)+19)))))</f>
        <v>#VALUE!</v>
      </c>
      <c r="F307" t="b">
        <f>IF(COUNT(SEARCH({"transpo.ottawa.on.ca","biblioottawalibrary.ca"},E307)),"@ottawa.ca")</f>
        <v>0</v>
      </c>
      <c r="G307" s="9" t="e">
        <f t="shared" si="64"/>
        <v>#VALUE!</v>
      </c>
      <c r="H307" t="e">
        <f>TRIM(CLEAN(MID(Updates!D307,FIND("E-mail Address: ",Updates!D307)+16,(FIND("The employee",Updates!D307)-(FIND("E-mail Address: ",Updates!D307)+16)))))</f>
        <v>#VALUE!</v>
      </c>
      <c r="I307" t="e">
        <f>TRIM(CLEAN(MID(Updates!D307,FIND("Account Password: ",Updates!D307)+18,(FIND("NETWORK ACCOUNTS",Updates!D307)-(FIND("Account Password:",Updates!D307)+18)))))</f>
        <v>#VALUE!</v>
      </c>
      <c r="J307" t="e">
        <f>TRIM(CLEAN(MID(Updates!D307,FIND("Password: ",Updates!D307)+10,(FIND("E-mail",Updates!D307)-(FIND("Password:",Updates!D307)+12)))))</f>
        <v>#VALUE!</v>
      </c>
      <c r="K307" t="e">
        <f>TRIM(CLEAN(MID(Updates!D307,FIND("Account to clone: ",Updates!D307)+18,(FIND("Position",Updates!D307)-(FIND("Account to clone: ",Updates!D307)+18)))))</f>
        <v>#VALUE!</v>
      </c>
      <c r="L307" t="e">
        <f>TRIM(CLEAN(MID(Updates!D307,FIND("Clone permissions of another account: ",Updates!D307)+38,(FIND("Email required:",Updates!D307)-(FIND("Clone permissions of another account: ",Updates!D307)+38)))))</f>
        <v>#VALUE!</v>
      </c>
      <c r="M307" t="e">
        <f t="shared" si="65"/>
        <v>#VALUE!</v>
      </c>
      <c r="N307" t="e">
        <f>TRIM(CLEAN(MID(Updates!D307,FIND("First Name: ",Updates!D307)+12,(FIND("Middle Name: ",Updates!D307)-(FIND("First Name: ",Updates!D307)+12)))))</f>
        <v>#VALUE!</v>
      </c>
      <c r="O307" t="e">
        <f>TRIM(CLEAN(MID(Updates!E307,FIND("Last Name: ",Updates!E307)+11,(FIND("Middle Initial:",Updates!E307)-(FIND("Last Name: ",Updates!E307)+11)))))</f>
        <v>#VALUE!</v>
      </c>
      <c r="P307" t="e">
        <f>TRIM(CLEAN(MID(Updates!D307,FIND("Middle Initial: ",Updates!D307)+16,(FIND("Department: ",Updates!D307)-(FIND("Middle Initial: ",Updates!D307)+16)))))</f>
        <v>#VALUE!</v>
      </c>
      <c r="Q307" t="e">
        <f t="shared" si="66"/>
        <v>#VALUE!</v>
      </c>
      <c r="R307" t="e">
        <f t="shared" si="67"/>
        <v>#VALUE!</v>
      </c>
      <c r="S307" t="e">
        <f t="shared" si="68"/>
        <v>#VALUE!</v>
      </c>
      <c r="T307" s="14" t="e">
        <f t="shared" si="69"/>
        <v>#VALUE!</v>
      </c>
      <c r="U307" t="e">
        <f t="shared" si="70"/>
        <v>#VALUE!</v>
      </c>
      <c r="V307" t="e">
        <f t="shared" si="71"/>
        <v>#VALUE!</v>
      </c>
      <c r="W307" s="8" t="e">
        <f>TRIM(CLEAN(MID(Updates!D307,FIND("Branch: ",Updates!D307)+8,(FIND("Division",Updates!D307)-(FIND("Branch: ",Updates!D307)+8)))))</f>
        <v>#VALUE!</v>
      </c>
      <c r="X307" s="8" t="e">
        <f>TRIM(CLEAN(MID(Updates!D307,FIND("Pooled Position: ",Updates!D307)+17,(FIND("Are the",Updates!D307)-(FIND("Pooled Position: ",Updates!D307)+17)))))</f>
        <v>#VALUE!</v>
      </c>
      <c r="Y307" t="e">
        <f>TRIM(CLEAN(MID(Updates!D307,FIND("Employee Name: ",Updates!D307)+15,(FIND("Job Title",Updates!D307)-(FIND("Employee Name: ",Updates!D307)+15)))))</f>
        <v>#VALUE!</v>
      </c>
      <c r="Z307" s="9" t="e">
        <f t="shared" si="72"/>
        <v>#VALUE!</v>
      </c>
      <c r="AA307" t="e">
        <f t="shared" si="73"/>
        <v>#VALUE!</v>
      </c>
      <c r="AB307" t="e">
        <f t="shared" si="74"/>
        <v>#VALUE!</v>
      </c>
      <c r="AC307" t="e">
        <f t="shared" si="75"/>
        <v>#VALUE!</v>
      </c>
      <c r="AD307" t="e">
        <f>TRIM(CLEAN(MID(Updates!D307,FIND("Account to clone: ",Updates!D307)+18,(FIND("Position",Updates!D307)-(FIND("Account to clone: ",Updates!D307)+18)))))</f>
        <v>#VALUE!</v>
      </c>
      <c r="AE307" t="str">
        <f t="shared" si="76"/>
        <v/>
      </c>
      <c r="AF307" t="str">
        <f t="shared" si="77"/>
        <v>No</v>
      </c>
      <c r="AG307" t="e">
        <f>TRIM(CLEAN(MID(Updates!D307,FIND("Home Share (H:\ drive) required: ",Updates!D307)+33,(FIND("Group Share (S:\ drive) required: ",Updates!D307)-(FIND("Home Share (H:\ drive) required: ",Updates!D307)+33)))))</f>
        <v>#VALUE!</v>
      </c>
      <c r="AH307" t="str">
        <f t="shared" si="78"/>
        <v>No</v>
      </c>
      <c r="AI307" t="e">
        <f>TRIM(CLEAN(MID(Updates!D307,FIND("S Drive Path: ",Updates!D307)+14,(FIND("Position",Updates!D307)-(FIND("S Drive Path: ",Updates!D307)+14)))))</f>
        <v>#VALUE!</v>
      </c>
      <c r="AJ307" t="e">
        <f>("USR\"&amp;Updates!N307)</f>
        <v>#VALUE!</v>
      </c>
      <c r="AK307" t="e">
        <f>Updates!N307&amp;"$"</f>
        <v>#VALUE!</v>
      </c>
      <c r="AL307" s="11">
        <f t="shared" ca="1" si="79"/>
        <v>8</v>
      </c>
      <c r="AM307" s="6" t="str">
        <f ca="1">LOOKUP(AL307,AN2:AN21,AO2:AO21)</f>
        <v>DC1MDB08</v>
      </c>
    </row>
    <row r="308" spans="1:39" ht="12" customHeight="1">
      <c r="A308" s="13" t="e">
        <f>LOOKUP(99^99,--("0"&amp;MID(Updates!N308,MIN(SEARCH({0,1,2,3,4,5,6,7,8,9},Updates!N308&amp;"0123456789")),ROW($A$1:$A$10000))))</f>
        <v>#N/A</v>
      </c>
      <c r="B308" s="6" t="e">
        <f>TRIM(CLEAN(MID(Updates!D308,FIND("Network User Id: ",Updates!D308)+17,(FIND("E-MAIL ACCOUNTS",Updates!D308)-(FIND("Network User Id:",Updates!D308)+17)))))</f>
        <v>#VALUE!</v>
      </c>
      <c r="C308" s="6" t="e">
        <f>TRIM(CLEAN(MID(Updates!D308,FIND("Logon ID: ",Updates!D308)+10,(FIND("Password:",Updates!D308)-(FIND("Logon ID:",Updates!D308)+10)))))</f>
        <v>#VALUE!</v>
      </c>
      <c r="D308" t="e">
        <f>TRIM(CLEAN(MID(Updates!D308,FIND("Primary Address: ",Updates!D308)+17,(FIND("Secondary Address:",Updates!D308)-(FIND("Primary Address: ",Updates!D308)+17)))))</f>
        <v>#VALUE!</v>
      </c>
      <c r="E308" t="e">
        <f>TRIM(CLEAN(MID(Updates!D308,FIND("Secondary Address: ",Updates!D308)+19,(FIND("** PLEASE DO NOT REPLY TO THIS E-MAIL. ",Updates!D308)-(FIND("Secondary Address: ",Updates!D308)+19)))))</f>
        <v>#VALUE!</v>
      </c>
      <c r="F308" t="b">
        <f>IF(COUNT(SEARCH({"transpo.ottawa.on.ca","biblioottawalibrary.ca"},E308)),"@ottawa.ca")</f>
        <v>0</v>
      </c>
      <c r="G308" s="9" t="e">
        <f t="shared" si="64"/>
        <v>#VALUE!</v>
      </c>
      <c r="H308" t="e">
        <f>TRIM(CLEAN(MID(Updates!D308,FIND("E-mail Address: ",Updates!D308)+16,(FIND("The employee",Updates!D308)-(FIND("E-mail Address: ",Updates!D308)+16)))))</f>
        <v>#VALUE!</v>
      </c>
      <c r="I308" t="e">
        <f>TRIM(CLEAN(MID(Updates!D308,FIND("Account Password: ",Updates!D308)+18,(FIND("NETWORK ACCOUNTS",Updates!D308)-(FIND("Account Password:",Updates!D308)+18)))))</f>
        <v>#VALUE!</v>
      </c>
      <c r="J308" t="e">
        <f>TRIM(CLEAN(MID(Updates!D308,FIND("Password: ",Updates!D308)+10,(FIND("E-mail",Updates!D308)-(FIND("Password:",Updates!D308)+12)))))</f>
        <v>#VALUE!</v>
      </c>
      <c r="K308" t="e">
        <f>TRIM(CLEAN(MID(Updates!D308,FIND("Account to clone: ",Updates!D308)+18,(FIND("Position",Updates!D308)-(FIND("Account to clone: ",Updates!D308)+18)))))</f>
        <v>#VALUE!</v>
      </c>
      <c r="L308" t="e">
        <f>TRIM(CLEAN(MID(Updates!D308,FIND("Clone permissions of another account: ",Updates!D308)+38,(FIND("Email required:",Updates!D308)-(FIND("Clone permissions of another account: ",Updates!D308)+38)))))</f>
        <v>#VALUE!</v>
      </c>
      <c r="M308" t="e">
        <f t="shared" si="65"/>
        <v>#VALUE!</v>
      </c>
      <c r="N308" t="e">
        <f>TRIM(CLEAN(MID(Updates!D308,FIND("First Name: ",Updates!D308)+12,(FIND("Middle Name: ",Updates!D308)-(FIND("First Name: ",Updates!D308)+12)))))</f>
        <v>#VALUE!</v>
      </c>
      <c r="O308" t="e">
        <f>TRIM(CLEAN(MID(Updates!E308,FIND("Last Name: ",Updates!E308)+11,(FIND("Middle Initial:",Updates!E308)-(FIND("Last Name: ",Updates!E308)+11)))))</f>
        <v>#VALUE!</v>
      </c>
      <c r="P308" t="e">
        <f>TRIM(CLEAN(MID(Updates!D308,FIND("Middle Initial: ",Updates!D308)+16,(FIND("Department: ",Updates!D308)-(FIND("Middle Initial: ",Updates!D308)+16)))))</f>
        <v>#VALUE!</v>
      </c>
      <c r="Q308" t="e">
        <f t="shared" si="66"/>
        <v>#VALUE!</v>
      </c>
      <c r="R308" t="e">
        <f t="shared" si="67"/>
        <v>#VALUE!</v>
      </c>
      <c r="S308" t="e">
        <f t="shared" si="68"/>
        <v>#VALUE!</v>
      </c>
      <c r="T308" s="14" t="e">
        <f t="shared" si="69"/>
        <v>#VALUE!</v>
      </c>
      <c r="U308" t="e">
        <f t="shared" si="70"/>
        <v>#VALUE!</v>
      </c>
      <c r="V308" t="e">
        <f t="shared" si="71"/>
        <v>#VALUE!</v>
      </c>
      <c r="W308" s="8" t="e">
        <f>TRIM(CLEAN(MID(Updates!D308,FIND("Branch: ",Updates!D308)+8,(FIND("Division",Updates!D308)-(FIND("Branch: ",Updates!D308)+8)))))</f>
        <v>#VALUE!</v>
      </c>
      <c r="X308" s="8" t="e">
        <f>TRIM(CLEAN(MID(Updates!D308,FIND("Pooled Position: ",Updates!D308)+17,(FIND("Are the",Updates!D308)-(FIND("Pooled Position: ",Updates!D308)+17)))))</f>
        <v>#VALUE!</v>
      </c>
      <c r="Y308" t="e">
        <f>TRIM(CLEAN(MID(Updates!D308,FIND("Employee Name: ",Updates!D308)+15,(FIND("Job Title",Updates!D308)-(FIND("Employee Name: ",Updates!D308)+15)))))</f>
        <v>#VALUE!</v>
      </c>
      <c r="Z308" s="9" t="e">
        <f t="shared" si="72"/>
        <v>#VALUE!</v>
      </c>
      <c r="AA308" t="e">
        <f t="shared" si="73"/>
        <v>#VALUE!</v>
      </c>
      <c r="AB308" t="e">
        <f t="shared" si="74"/>
        <v>#VALUE!</v>
      </c>
      <c r="AC308" t="e">
        <f t="shared" si="75"/>
        <v>#VALUE!</v>
      </c>
      <c r="AD308" t="e">
        <f>TRIM(CLEAN(MID(Updates!D308,FIND("Account to clone: ",Updates!D308)+18,(FIND("Position",Updates!D308)-(FIND("Account to clone: ",Updates!D308)+18)))))</f>
        <v>#VALUE!</v>
      </c>
      <c r="AE308" t="str">
        <f t="shared" si="76"/>
        <v/>
      </c>
      <c r="AF308" t="str">
        <f t="shared" si="77"/>
        <v>No</v>
      </c>
      <c r="AG308" t="e">
        <f>TRIM(CLEAN(MID(Updates!D308,FIND("Home Share (H:\ drive) required: ",Updates!D308)+33,(FIND("Group Share (S:\ drive) required: ",Updates!D308)-(FIND("Home Share (H:\ drive) required: ",Updates!D308)+33)))))</f>
        <v>#VALUE!</v>
      </c>
      <c r="AH308" t="str">
        <f t="shared" si="78"/>
        <v>No</v>
      </c>
      <c r="AI308" t="e">
        <f>TRIM(CLEAN(MID(Updates!D308,FIND("S Drive Path: ",Updates!D308)+14,(FIND("Position",Updates!D308)-(FIND("S Drive Path: ",Updates!D308)+14)))))</f>
        <v>#VALUE!</v>
      </c>
      <c r="AJ308" t="e">
        <f>("USR\"&amp;Updates!N308)</f>
        <v>#VALUE!</v>
      </c>
      <c r="AK308" t="e">
        <f>Updates!N308&amp;"$"</f>
        <v>#VALUE!</v>
      </c>
      <c r="AL308" s="11">
        <f t="shared" ca="1" si="79"/>
        <v>12</v>
      </c>
      <c r="AM308" s="6" t="str">
        <f ca="1">LOOKUP(AL308,AN2:AN21,AO2:AO21)</f>
        <v>DC4MDB02</v>
      </c>
    </row>
    <row r="309" spans="1:39" ht="12" customHeight="1">
      <c r="A309" s="13" t="e">
        <f>LOOKUP(99^99,--("0"&amp;MID(Updates!N309,MIN(SEARCH({0,1,2,3,4,5,6,7,8,9},Updates!N309&amp;"0123456789")),ROW($A$1:$A$10000))))</f>
        <v>#N/A</v>
      </c>
      <c r="B309" s="6" t="e">
        <f>TRIM(CLEAN(MID(Updates!D309,FIND("Network User Id: ",Updates!D309)+17,(FIND("E-MAIL ACCOUNTS",Updates!D309)-(FIND("Network User Id:",Updates!D309)+17)))))</f>
        <v>#VALUE!</v>
      </c>
      <c r="C309" s="6" t="e">
        <f>TRIM(CLEAN(MID(Updates!D309,FIND("Logon ID: ",Updates!D309)+10,(FIND("Password:",Updates!D309)-(FIND("Logon ID:",Updates!D309)+10)))))</f>
        <v>#VALUE!</v>
      </c>
      <c r="D309" t="e">
        <f>TRIM(CLEAN(MID(Updates!D309,FIND("Primary Address: ",Updates!D309)+17,(FIND("Secondary Address:",Updates!D309)-(FIND("Primary Address: ",Updates!D309)+17)))))</f>
        <v>#VALUE!</v>
      </c>
      <c r="E309" t="e">
        <f>TRIM(CLEAN(MID(Updates!D309,FIND("Secondary Address: ",Updates!D309)+19,(FIND("** PLEASE DO NOT REPLY TO THIS E-MAIL. ",Updates!D309)-(FIND("Secondary Address: ",Updates!D309)+19)))))</f>
        <v>#VALUE!</v>
      </c>
      <c r="F309" t="b">
        <f>IF(COUNT(SEARCH({"transpo.ottawa.on.ca","biblioottawalibrary.ca"},E309)),"@ottawa.ca")</f>
        <v>0</v>
      </c>
      <c r="G309" s="9" t="e">
        <f t="shared" si="64"/>
        <v>#VALUE!</v>
      </c>
      <c r="H309" t="e">
        <f>TRIM(CLEAN(MID(Updates!D309,FIND("E-mail Address: ",Updates!D309)+16,(FIND("The employee",Updates!D309)-(FIND("E-mail Address: ",Updates!D309)+16)))))</f>
        <v>#VALUE!</v>
      </c>
      <c r="I309" t="e">
        <f>TRIM(CLEAN(MID(Updates!D309,FIND("Account Password: ",Updates!D309)+18,(FIND("NETWORK ACCOUNTS",Updates!D309)-(FIND("Account Password:",Updates!D309)+18)))))</f>
        <v>#VALUE!</v>
      </c>
      <c r="J309" t="e">
        <f>TRIM(CLEAN(MID(Updates!D309,FIND("Password: ",Updates!D309)+10,(FIND("E-mail",Updates!D309)-(FIND("Password:",Updates!D309)+12)))))</f>
        <v>#VALUE!</v>
      </c>
      <c r="K309" t="e">
        <f>TRIM(CLEAN(MID(Updates!D309,FIND("Account to clone: ",Updates!D309)+18,(FIND("Position",Updates!D309)-(FIND("Account to clone: ",Updates!D309)+18)))))</f>
        <v>#VALUE!</v>
      </c>
      <c r="L309" t="e">
        <f>TRIM(CLEAN(MID(Updates!D309,FIND("Clone permissions of another account: ",Updates!D309)+38,(FIND("Email required:",Updates!D309)-(FIND("Clone permissions of another account: ",Updates!D309)+38)))))</f>
        <v>#VALUE!</v>
      </c>
      <c r="M309" t="e">
        <f t="shared" si="65"/>
        <v>#VALUE!</v>
      </c>
      <c r="N309" t="e">
        <f>TRIM(CLEAN(MID(Updates!D309,FIND("First Name: ",Updates!D309)+12,(FIND("Middle Name: ",Updates!D309)-(FIND("First Name: ",Updates!D309)+12)))))</f>
        <v>#VALUE!</v>
      </c>
      <c r="O309" t="e">
        <f>TRIM(CLEAN(MID(Updates!E309,FIND("Last Name: ",Updates!E309)+11,(FIND("Middle Initial:",Updates!E309)-(FIND("Last Name: ",Updates!E309)+11)))))</f>
        <v>#VALUE!</v>
      </c>
      <c r="P309" t="e">
        <f>TRIM(CLEAN(MID(Updates!D309,FIND("Middle Initial: ",Updates!D309)+16,(FIND("Department: ",Updates!D309)-(FIND("Middle Initial: ",Updates!D309)+16)))))</f>
        <v>#VALUE!</v>
      </c>
      <c r="Q309" t="e">
        <f t="shared" si="66"/>
        <v>#VALUE!</v>
      </c>
      <c r="R309" t="e">
        <f t="shared" si="67"/>
        <v>#VALUE!</v>
      </c>
      <c r="S309" t="e">
        <f t="shared" si="68"/>
        <v>#VALUE!</v>
      </c>
      <c r="T309" s="14" t="e">
        <f t="shared" si="69"/>
        <v>#VALUE!</v>
      </c>
      <c r="U309" t="e">
        <f t="shared" si="70"/>
        <v>#VALUE!</v>
      </c>
      <c r="V309" t="e">
        <f t="shared" si="71"/>
        <v>#VALUE!</v>
      </c>
      <c r="W309" s="8" t="e">
        <f>TRIM(CLEAN(MID(Updates!D309,FIND("Branch: ",Updates!D309)+8,(FIND("Division",Updates!D309)-(FIND("Branch: ",Updates!D309)+8)))))</f>
        <v>#VALUE!</v>
      </c>
      <c r="X309" s="8" t="e">
        <f>TRIM(CLEAN(MID(Updates!D309,FIND("Pooled Position: ",Updates!D309)+17,(FIND("Are the",Updates!D309)-(FIND("Pooled Position: ",Updates!D309)+17)))))</f>
        <v>#VALUE!</v>
      </c>
      <c r="Y309" t="e">
        <f>TRIM(CLEAN(MID(Updates!D309,FIND("Employee Name: ",Updates!D309)+15,(FIND("Job Title",Updates!D309)-(FIND("Employee Name: ",Updates!D309)+15)))))</f>
        <v>#VALUE!</v>
      </c>
      <c r="Z309" s="9" t="e">
        <f t="shared" si="72"/>
        <v>#VALUE!</v>
      </c>
      <c r="AA309" t="e">
        <f t="shared" si="73"/>
        <v>#VALUE!</v>
      </c>
      <c r="AB309" t="e">
        <f t="shared" si="74"/>
        <v>#VALUE!</v>
      </c>
      <c r="AC309" t="e">
        <f t="shared" si="75"/>
        <v>#VALUE!</v>
      </c>
      <c r="AD309" t="e">
        <f>TRIM(CLEAN(MID(Updates!D309,FIND("Account to clone: ",Updates!D309)+18,(FIND("Position",Updates!D309)-(FIND("Account to clone: ",Updates!D309)+18)))))</f>
        <v>#VALUE!</v>
      </c>
      <c r="AE309" t="str">
        <f t="shared" si="76"/>
        <v/>
      </c>
      <c r="AF309" t="str">
        <f t="shared" si="77"/>
        <v>No</v>
      </c>
      <c r="AG309" t="e">
        <f>TRIM(CLEAN(MID(Updates!D309,FIND("Home Share (H:\ drive) required: ",Updates!D309)+33,(FIND("Group Share (S:\ drive) required: ",Updates!D309)-(FIND("Home Share (H:\ drive) required: ",Updates!D309)+33)))))</f>
        <v>#VALUE!</v>
      </c>
      <c r="AH309" t="str">
        <f t="shared" si="78"/>
        <v>No</v>
      </c>
      <c r="AI309" t="e">
        <f>TRIM(CLEAN(MID(Updates!D309,FIND("S Drive Path: ",Updates!D309)+14,(FIND("Position",Updates!D309)-(FIND("S Drive Path: ",Updates!D309)+14)))))</f>
        <v>#VALUE!</v>
      </c>
      <c r="AJ309" t="e">
        <f>("USR\"&amp;Updates!N309)</f>
        <v>#VALUE!</v>
      </c>
      <c r="AK309" t="e">
        <f>Updates!N309&amp;"$"</f>
        <v>#VALUE!</v>
      </c>
      <c r="AL309" s="11">
        <f t="shared" ca="1" si="79"/>
        <v>18</v>
      </c>
      <c r="AM309" s="6" t="str">
        <f ca="1">LOOKUP(AL309,AN2:AN21,AO2:AO21)</f>
        <v>DC4MDB08</v>
      </c>
    </row>
    <row r="310" spans="1:39" ht="12" customHeight="1">
      <c r="A310" s="13" t="e">
        <f>LOOKUP(99^99,--("0"&amp;MID(Updates!N310,MIN(SEARCH({0,1,2,3,4,5,6,7,8,9},Updates!N310&amp;"0123456789")),ROW($A$1:$A$10000))))</f>
        <v>#N/A</v>
      </c>
      <c r="B310" s="6" t="e">
        <f>TRIM(CLEAN(MID(Updates!D310,FIND("Network User Id: ",Updates!D310)+17,(FIND("E-MAIL ACCOUNTS",Updates!D310)-(FIND("Network User Id:",Updates!D310)+17)))))</f>
        <v>#VALUE!</v>
      </c>
      <c r="C310" s="6" t="e">
        <f>TRIM(CLEAN(MID(Updates!D310,FIND("Logon ID: ",Updates!D310)+10,(FIND("Password:",Updates!D310)-(FIND("Logon ID:",Updates!D310)+10)))))</f>
        <v>#VALUE!</v>
      </c>
      <c r="D310" t="e">
        <f>TRIM(CLEAN(MID(Updates!D310,FIND("Primary Address: ",Updates!D310)+17,(FIND("Secondary Address:",Updates!D310)-(FIND("Primary Address: ",Updates!D310)+17)))))</f>
        <v>#VALUE!</v>
      </c>
      <c r="E310" t="e">
        <f>TRIM(CLEAN(MID(Updates!D310,FIND("Secondary Address: ",Updates!D310)+19,(FIND("** PLEASE DO NOT REPLY TO THIS E-MAIL. ",Updates!D310)-(FIND("Secondary Address: ",Updates!D310)+19)))))</f>
        <v>#VALUE!</v>
      </c>
      <c r="F310" t="b">
        <f>IF(COUNT(SEARCH({"transpo.ottawa.on.ca","biblioottawalibrary.ca"},E310)),"@ottawa.ca")</f>
        <v>0</v>
      </c>
      <c r="G310" s="9" t="e">
        <f t="shared" si="64"/>
        <v>#VALUE!</v>
      </c>
      <c r="H310" t="e">
        <f>TRIM(CLEAN(MID(Updates!D310,FIND("E-mail Address: ",Updates!D310)+16,(FIND("The employee",Updates!D310)-(FIND("E-mail Address: ",Updates!D310)+16)))))</f>
        <v>#VALUE!</v>
      </c>
      <c r="I310" t="e">
        <f>TRIM(CLEAN(MID(Updates!D310,FIND("Account Password: ",Updates!D310)+18,(FIND("NETWORK ACCOUNTS",Updates!D310)-(FIND("Account Password:",Updates!D310)+18)))))</f>
        <v>#VALUE!</v>
      </c>
      <c r="J310" t="e">
        <f>TRIM(CLEAN(MID(Updates!D310,FIND("Password: ",Updates!D310)+10,(FIND("E-mail",Updates!D310)-(FIND("Password:",Updates!D310)+12)))))</f>
        <v>#VALUE!</v>
      </c>
      <c r="K310" t="e">
        <f>TRIM(CLEAN(MID(Updates!D310,FIND("Account to clone: ",Updates!D310)+18,(FIND("Position",Updates!D310)-(FIND("Account to clone: ",Updates!D310)+18)))))</f>
        <v>#VALUE!</v>
      </c>
      <c r="L310" t="e">
        <f>TRIM(CLEAN(MID(Updates!D310,FIND("Clone permissions of another account: ",Updates!D310)+38,(FIND("Email required:",Updates!D310)-(FIND("Clone permissions of another account: ",Updates!D310)+38)))))</f>
        <v>#VALUE!</v>
      </c>
      <c r="M310" t="e">
        <f t="shared" si="65"/>
        <v>#VALUE!</v>
      </c>
      <c r="N310" t="e">
        <f>TRIM(CLEAN(MID(Updates!D310,FIND("First Name: ",Updates!D310)+12,(FIND("Middle Name: ",Updates!D310)-(FIND("First Name: ",Updates!D310)+12)))))</f>
        <v>#VALUE!</v>
      </c>
      <c r="O310" t="e">
        <f>TRIM(CLEAN(MID(Updates!E310,FIND("Last Name: ",Updates!E310)+11,(FIND("Middle Initial:",Updates!E310)-(FIND("Last Name: ",Updates!E310)+11)))))</f>
        <v>#VALUE!</v>
      </c>
      <c r="P310" t="e">
        <f>TRIM(CLEAN(MID(Updates!D310,FIND("Middle Initial: ",Updates!D310)+16,(FIND("Department: ",Updates!D310)-(FIND("Middle Initial: ",Updates!D310)+16)))))</f>
        <v>#VALUE!</v>
      </c>
      <c r="Q310" t="e">
        <f t="shared" si="66"/>
        <v>#VALUE!</v>
      </c>
      <c r="R310" t="e">
        <f t="shared" si="67"/>
        <v>#VALUE!</v>
      </c>
      <c r="S310" t="e">
        <f t="shared" si="68"/>
        <v>#VALUE!</v>
      </c>
      <c r="T310" s="14" t="e">
        <f t="shared" si="69"/>
        <v>#VALUE!</v>
      </c>
      <c r="U310" t="e">
        <f t="shared" si="70"/>
        <v>#VALUE!</v>
      </c>
      <c r="V310" t="e">
        <f t="shared" si="71"/>
        <v>#VALUE!</v>
      </c>
      <c r="W310" s="8" t="e">
        <f>TRIM(CLEAN(MID(Updates!D310,FIND("Branch: ",Updates!D310)+8,(FIND("Division",Updates!D310)-(FIND("Branch: ",Updates!D310)+8)))))</f>
        <v>#VALUE!</v>
      </c>
      <c r="X310" s="8" t="e">
        <f>TRIM(CLEAN(MID(Updates!D310,FIND("Pooled Position: ",Updates!D310)+17,(FIND("Are the",Updates!D310)-(FIND("Pooled Position: ",Updates!D310)+17)))))</f>
        <v>#VALUE!</v>
      </c>
      <c r="Y310" t="e">
        <f>TRIM(CLEAN(MID(Updates!D310,FIND("Employee Name: ",Updates!D310)+15,(FIND("Job Title",Updates!D310)-(FIND("Employee Name: ",Updates!D310)+15)))))</f>
        <v>#VALUE!</v>
      </c>
      <c r="Z310" s="9" t="e">
        <f t="shared" si="72"/>
        <v>#VALUE!</v>
      </c>
      <c r="AA310" t="e">
        <f t="shared" si="73"/>
        <v>#VALUE!</v>
      </c>
      <c r="AB310" t="e">
        <f t="shared" si="74"/>
        <v>#VALUE!</v>
      </c>
      <c r="AC310" t="e">
        <f t="shared" si="75"/>
        <v>#VALUE!</v>
      </c>
      <c r="AD310" t="e">
        <f>TRIM(CLEAN(MID(Updates!D310,FIND("Account to clone: ",Updates!D310)+18,(FIND("Position",Updates!D310)-(FIND("Account to clone: ",Updates!D310)+18)))))</f>
        <v>#VALUE!</v>
      </c>
      <c r="AE310" t="str">
        <f t="shared" si="76"/>
        <v/>
      </c>
      <c r="AF310" t="str">
        <f t="shared" si="77"/>
        <v>No</v>
      </c>
      <c r="AG310" t="e">
        <f>TRIM(CLEAN(MID(Updates!D310,FIND("Home Share (H:\ drive) required: ",Updates!D310)+33,(FIND("Group Share (S:\ drive) required: ",Updates!D310)-(FIND("Home Share (H:\ drive) required: ",Updates!D310)+33)))))</f>
        <v>#VALUE!</v>
      </c>
      <c r="AH310" t="str">
        <f t="shared" si="78"/>
        <v>No</v>
      </c>
      <c r="AI310" t="e">
        <f>TRIM(CLEAN(MID(Updates!D310,FIND("S Drive Path: ",Updates!D310)+14,(FIND("Position",Updates!D310)-(FIND("S Drive Path: ",Updates!D310)+14)))))</f>
        <v>#VALUE!</v>
      </c>
      <c r="AJ310" t="e">
        <f>("USR\"&amp;Updates!N310)</f>
        <v>#VALUE!</v>
      </c>
      <c r="AK310" t="e">
        <f>Updates!N310&amp;"$"</f>
        <v>#VALUE!</v>
      </c>
      <c r="AL310" s="11">
        <f t="shared" ca="1" si="79"/>
        <v>7</v>
      </c>
      <c r="AM310" s="6" t="str">
        <f ca="1">LOOKUP(AL310,AN2:AN21,AO2:AO21)</f>
        <v>DC1MDB07</v>
      </c>
    </row>
    <row r="311" spans="1:39" ht="12" customHeight="1">
      <c r="A311" s="13" t="e">
        <f>LOOKUP(99^99,--("0"&amp;MID(Updates!N311,MIN(SEARCH({0,1,2,3,4,5,6,7,8,9},Updates!N311&amp;"0123456789")),ROW($A$1:$A$10000))))</f>
        <v>#N/A</v>
      </c>
      <c r="B311" s="6" t="e">
        <f>TRIM(CLEAN(MID(Updates!D311,FIND("Network User Id: ",Updates!D311)+17,(FIND("E-MAIL ACCOUNTS",Updates!D311)-(FIND("Network User Id:",Updates!D311)+17)))))</f>
        <v>#VALUE!</v>
      </c>
      <c r="C311" s="6" t="e">
        <f>TRIM(CLEAN(MID(Updates!D311,FIND("Logon ID: ",Updates!D311)+10,(FIND("Password:",Updates!D311)-(FIND("Logon ID:",Updates!D311)+10)))))</f>
        <v>#VALUE!</v>
      </c>
      <c r="D311" t="e">
        <f>TRIM(CLEAN(MID(Updates!D311,FIND("Primary Address: ",Updates!D311)+17,(FIND("Secondary Address:",Updates!D311)-(FIND("Primary Address: ",Updates!D311)+17)))))</f>
        <v>#VALUE!</v>
      </c>
      <c r="E311" t="e">
        <f>TRIM(CLEAN(MID(Updates!D311,FIND("Secondary Address: ",Updates!D311)+19,(FIND("** PLEASE DO NOT REPLY TO THIS E-MAIL. ",Updates!D311)-(FIND("Secondary Address: ",Updates!D311)+19)))))</f>
        <v>#VALUE!</v>
      </c>
      <c r="F311" t="b">
        <f>IF(COUNT(SEARCH({"transpo.ottawa.on.ca","biblioottawalibrary.ca"},E311)),"@ottawa.ca")</f>
        <v>0</v>
      </c>
      <c r="G311" s="9" t="e">
        <f t="shared" si="64"/>
        <v>#VALUE!</v>
      </c>
      <c r="H311" t="e">
        <f>TRIM(CLEAN(MID(Updates!D311,FIND("E-mail Address: ",Updates!D311)+16,(FIND("The employee",Updates!D311)-(FIND("E-mail Address: ",Updates!D311)+16)))))</f>
        <v>#VALUE!</v>
      </c>
      <c r="I311" t="e">
        <f>TRIM(CLEAN(MID(Updates!D311,FIND("Account Password: ",Updates!D311)+18,(FIND("NETWORK ACCOUNTS",Updates!D311)-(FIND("Account Password:",Updates!D311)+18)))))</f>
        <v>#VALUE!</v>
      </c>
      <c r="J311" t="e">
        <f>TRIM(CLEAN(MID(Updates!D311,FIND("Password: ",Updates!D311)+10,(FIND("E-mail",Updates!D311)-(FIND("Password:",Updates!D311)+12)))))</f>
        <v>#VALUE!</v>
      </c>
      <c r="K311" t="e">
        <f>TRIM(CLEAN(MID(Updates!D311,FIND("Account to clone: ",Updates!D311)+18,(FIND("Position",Updates!D311)-(FIND("Account to clone: ",Updates!D311)+18)))))</f>
        <v>#VALUE!</v>
      </c>
      <c r="L311" t="e">
        <f>TRIM(CLEAN(MID(Updates!D311,FIND("Clone permissions of another account: ",Updates!D311)+38,(FIND("Email required:",Updates!D311)-(FIND("Clone permissions of another account: ",Updates!D311)+38)))))</f>
        <v>#VALUE!</v>
      </c>
      <c r="M311" t="e">
        <f t="shared" si="65"/>
        <v>#VALUE!</v>
      </c>
      <c r="N311" t="e">
        <f>TRIM(CLEAN(MID(Updates!D311,FIND("First Name: ",Updates!D311)+12,(FIND("Middle Name: ",Updates!D311)-(FIND("First Name: ",Updates!D311)+12)))))</f>
        <v>#VALUE!</v>
      </c>
      <c r="O311" t="e">
        <f>TRIM(CLEAN(MID(Updates!E311,FIND("Last Name: ",Updates!E311)+11,(FIND("Middle Initial:",Updates!E311)-(FIND("Last Name: ",Updates!E311)+11)))))</f>
        <v>#VALUE!</v>
      </c>
      <c r="P311" t="e">
        <f>TRIM(CLEAN(MID(Updates!D311,FIND("Middle Initial: ",Updates!D311)+16,(FIND("Department: ",Updates!D311)-(FIND("Middle Initial: ",Updates!D311)+16)))))</f>
        <v>#VALUE!</v>
      </c>
      <c r="Q311" t="e">
        <f t="shared" si="66"/>
        <v>#VALUE!</v>
      </c>
      <c r="R311" t="e">
        <f t="shared" si="67"/>
        <v>#VALUE!</v>
      </c>
      <c r="S311" t="e">
        <f t="shared" si="68"/>
        <v>#VALUE!</v>
      </c>
      <c r="T311" s="14" t="e">
        <f t="shared" si="69"/>
        <v>#VALUE!</v>
      </c>
      <c r="U311" t="e">
        <f t="shared" si="70"/>
        <v>#VALUE!</v>
      </c>
      <c r="V311" t="e">
        <f t="shared" si="71"/>
        <v>#VALUE!</v>
      </c>
      <c r="W311" s="8" t="e">
        <f>TRIM(CLEAN(MID(Updates!D311,FIND("Branch: ",Updates!D311)+8,(FIND("Division",Updates!D311)-(FIND("Branch: ",Updates!D311)+8)))))</f>
        <v>#VALUE!</v>
      </c>
      <c r="X311" s="8" t="e">
        <f>TRIM(CLEAN(MID(Updates!D311,FIND("Pooled Position: ",Updates!D311)+17,(FIND("Are the",Updates!D311)-(FIND("Pooled Position: ",Updates!D311)+17)))))</f>
        <v>#VALUE!</v>
      </c>
      <c r="Y311" t="e">
        <f>TRIM(CLEAN(MID(Updates!D311,FIND("Employee Name: ",Updates!D311)+15,(FIND("Job Title",Updates!D311)-(FIND("Employee Name: ",Updates!D311)+15)))))</f>
        <v>#VALUE!</v>
      </c>
      <c r="Z311" s="9" t="e">
        <f t="shared" si="72"/>
        <v>#VALUE!</v>
      </c>
      <c r="AA311" t="e">
        <f t="shared" si="73"/>
        <v>#VALUE!</v>
      </c>
      <c r="AB311" t="e">
        <f t="shared" si="74"/>
        <v>#VALUE!</v>
      </c>
      <c r="AC311" t="e">
        <f t="shared" si="75"/>
        <v>#VALUE!</v>
      </c>
      <c r="AD311" t="e">
        <f>TRIM(CLEAN(MID(Updates!D311,FIND("Account to clone: ",Updates!D311)+18,(FIND("Position",Updates!D311)-(FIND("Account to clone: ",Updates!D311)+18)))))</f>
        <v>#VALUE!</v>
      </c>
      <c r="AE311" t="str">
        <f t="shared" si="76"/>
        <v/>
      </c>
      <c r="AF311" t="str">
        <f t="shared" si="77"/>
        <v>No</v>
      </c>
      <c r="AG311" t="e">
        <f>TRIM(CLEAN(MID(Updates!D311,FIND("Home Share (H:\ drive) required: ",Updates!D311)+33,(FIND("Group Share (S:\ drive) required: ",Updates!D311)-(FIND("Home Share (H:\ drive) required: ",Updates!D311)+33)))))</f>
        <v>#VALUE!</v>
      </c>
      <c r="AH311" t="str">
        <f t="shared" si="78"/>
        <v>No</v>
      </c>
      <c r="AI311" t="e">
        <f>TRIM(CLEAN(MID(Updates!D311,FIND("S Drive Path: ",Updates!D311)+14,(FIND("Position",Updates!D311)-(FIND("S Drive Path: ",Updates!D311)+14)))))</f>
        <v>#VALUE!</v>
      </c>
      <c r="AJ311" t="e">
        <f>("USR\"&amp;Updates!N311)</f>
        <v>#VALUE!</v>
      </c>
      <c r="AK311" t="e">
        <f>Updates!N311&amp;"$"</f>
        <v>#VALUE!</v>
      </c>
      <c r="AL311" s="11">
        <f t="shared" ca="1" si="79"/>
        <v>11</v>
      </c>
      <c r="AM311" s="6" t="str">
        <f ca="1">LOOKUP(AL311,AN2:AN21,AO2:AO21)</f>
        <v>DC4MDB01</v>
      </c>
    </row>
    <row r="312" spans="1:39" ht="12" customHeight="1">
      <c r="A312" s="13" t="e">
        <f>LOOKUP(99^99,--("0"&amp;MID(Updates!N312,MIN(SEARCH({0,1,2,3,4,5,6,7,8,9},Updates!N312&amp;"0123456789")),ROW($A$1:$A$10000))))</f>
        <v>#N/A</v>
      </c>
      <c r="B312" s="6" t="e">
        <f>TRIM(CLEAN(MID(Updates!D312,FIND("Network User Id: ",Updates!D312)+17,(FIND("E-MAIL ACCOUNTS",Updates!D312)-(FIND("Network User Id:",Updates!D312)+17)))))</f>
        <v>#VALUE!</v>
      </c>
      <c r="C312" s="6" t="e">
        <f>TRIM(CLEAN(MID(Updates!D312,FIND("Logon ID: ",Updates!D312)+10,(FIND("Password:",Updates!D312)-(FIND("Logon ID:",Updates!D312)+10)))))</f>
        <v>#VALUE!</v>
      </c>
      <c r="D312" t="e">
        <f>TRIM(CLEAN(MID(Updates!D312,FIND("Primary Address: ",Updates!D312)+17,(FIND("Secondary Address:",Updates!D312)-(FIND("Primary Address: ",Updates!D312)+17)))))</f>
        <v>#VALUE!</v>
      </c>
      <c r="E312" t="e">
        <f>TRIM(CLEAN(MID(Updates!D312,FIND("Secondary Address: ",Updates!D312)+19,(FIND("** PLEASE DO NOT REPLY TO THIS E-MAIL. ",Updates!D312)-(FIND("Secondary Address: ",Updates!D312)+19)))))</f>
        <v>#VALUE!</v>
      </c>
      <c r="F312" t="b">
        <f>IF(COUNT(SEARCH({"transpo.ottawa.on.ca","biblioottawalibrary.ca"},E312)),"@ottawa.ca")</f>
        <v>0</v>
      </c>
      <c r="G312" s="9" t="e">
        <f t="shared" si="64"/>
        <v>#VALUE!</v>
      </c>
      <c r="H312" t="e">
        <f>TRIM(CLEAN(MID(Updates!D312,FIND("E-mail Address: ",Updates!D312)+16,(FIND("The employee",Updates!D312)-(FIND("E-mail Address: ",Updates!D312)+16)))))</f>
        <v>#VALUE!</v>
      </c>
      <c r="I312" t="e">
        <f>TRIM(CLEAN(MID(Updates!D312,FIND("Account Password: ",Updates!D312)+18,(FIND("NETWORK ACCOUNTS",Updates!D312)-(FIND("Account Password:",Updates!D312)+18)))))</f>
        <v>#VALUE!</v>
      </c>
      <c r="J312" t="e">
        <f>TRIM(CLEAN(MID(Updates!D312,FIND("Password: ",Updates!D312)+10,(FIND("E-mail",Updates!D312)-(FIND("Password:",Updates!D312)+12)))))</f>
        <v>#VALUE!</v>
      </c>
      <c r="K312" t="e">
        <f>TRIM(CLEAN(MID(Updates!D312,FIND("Account to clone: ",Updates!D312)+18,(FIND("Position",Updates!D312)-(FIND("Account to clone: ",Updates!D312)+18)))))</f>
        <v>#VALUE!</v>
      </c>
      <c r="L312" t="e">
        <f>TRIM(CLEAN(MID(Updates!D312,FIND("Clone permissions of another account: ",Updates!D312)+38,(FIND("Email required:",Updates!D312)-(FIND("Clone permissions of another account: ",Updates!D312)+38)))))</f>
        <v>#VALUE!</v>
      </c>
      <c r="M312" t="e">
        <f t="shared" si="65"/>
        <v>#VALUE!</v>
      </c>
      <c r="N312" t="e">
        <f>TRIM(CLEAN(MID(Updates!D312,FIND("First Name: ",Updates!D312)+12,(FIND("Middle Name: ",Updates!D312)-(FIND("First Name: ",Updates!D312)+12)))))</f>
        <v>#VALUE!</v>
      </c>
      <c r="O312" t="e">
        <f>TRIM(CLEAN(MID(Updates!E312,FIND("Last Name: ",Updates!E312)+11,(FIND("Middle Initial:",Updates!E312)-(FIND("Last Name: ",Updates!E312)+11)))))</f>
        <v>#VALUE!</v>
      </c>
      <c r="P312" t="e">
        <f>TRIM(CLEAN(MID(Updates!D312,FIND("Middle Initial: ",Updates!D312)+16,(FIND("Department: ",Updates!D312)-(FIND("Middle Initial: ",Updates!D312)+16)))))</f>
        <v>#VALUE!</v>
      </c>
      <c r="Q312" t="e">
        <f t="shared" si="66"/>
        <v>#VALUE!</v>
      </c>
      <c r="R312" t="e">
        <f t="shared" si="67"/>
        <v>#VALUE!</v>
      </c>
      <c r="S312" t="e">
        <f t="shared" si="68"/>
        <v>#VALUE!</v>
      </c>
      <c r="T312" s="14" t="e">
        <f t="shared" si="69"/>
        <v>#VALUE!</v>
      </c>
      <c r="U312" t="e">
        <f t="shared" si="70"/>
        <v>#VALUE!</v>
      </c>
      <c r="V312" t="e">
        <f t="shared" si="71"/>
        <v>#VALUE!</v>
      </c>
      <c r="W312" s="8" t="e">
        <f>TRIM(CLEAN(MID(Updates!D312,FIND("Branch: ",Updates!D312)+8,(FIND("Division",Updates!D312)-(FIND("Branch: ",Updates!D312)+8)))))</f>
        <v>#VALUE!</v>
      </c>
      <c r="X312" s="8" t="e">
        <f>TRIM(CLEAN(MID(Updates!D312,FIND("Pooled Position: ",Updates!D312)+17,(FIND("Are the",Updates!D312)-(FIND("Pooled Position: ",Updates!D312)+17)))))</f>
        <v>#VALUE!</v>
      </c>
      <c r="Y312" t="e">
        <f>TRIM(CLEAN(MID(Updates!D312,FIND("Employee Name: ",Updates!D312)+15,(FIND("Job Title",Updates!D312)-(FIND("Employee Name: ",Updates!D312)+15)))))</f>
        <v>#VALUE!</v>
      </c>
      <c r="Z312" s="9" t="e">
        <f t="shared" si="72"/>
        <v>#VALUE!</v>
      </c>
      <c r="AA312" t="e">
        <f t="shared" si="73"/>
        <v>#VALUE!</v>
      </c>
      <c r="AB312" t="e">
        <f t="shared" si="74"/>
        <v>#VALUE!</v>
      </c>
      <c r="AC312" t="e">
        <f t="shared" si="75"/>
        <v>#VALUE!</v>
      </c>
      <c r="AD312" t="e">
        <f>TRIM(CLEAN(MID(Updates!D312,FIND("Account to clone: ",Updates!D312)+18,(FIND("Position",Updates!D312)-(FIND("Account to clone: ",Updates!D312)+18)))))</f>
        <v>#VALUE!</v>
      </c>
      <c r="AE312" t="str">
        <f t="shared" si="76"/>
        <v/>
      </c>
      <c r="AF312" t="str">
        <f t="shared" si="77"/>
        <v>No</v>
      </c>
      <c r="AG312" t="e">
        <f>TRIM(CLEAN(MID(Updates!D312,FIND("Home Share (H:\ drive) required: ",Updates!D312)+33,(FIND("Group Share (S:\ drive) required: ",Updates!D312)-(FIND("Home Share (H:\ drive) required: ",Updates!D312)+33)))))</f>
        <v>#VALUE!</v>
      </c>
      <c r="AH312" t="str">
        <f t="shared" si="78"/>
        <v>No</v>
      </c>
      <c r="AI312" t="e">
        <f>TRIM(CLEAN(MID(Updates!D312,FIND("S Drive Path: ",Updates!D312)+14,(FIND("Position",Updates!D312)-(FIND("S Drive Path: ",Updates!D312)+14)))))</f>
        <v>#VALUE!</v>
      </c>
      <c r="AJ312" t="e">
        <f>("USR\"&amp;Updates!N312)</f>
        <v>#VALUE!</v>
      </c>
      <c r="AK312" t="e">
        <f>Updates!N312&amp;"$"</f>
        <v>#VALUE!</v>
      </c>
      <c r="AL312" s="11">
        <f t="shared" ca="1" si="79"/>
        <v>6</v>
      </c>
      <c r="AM312" s="6" t="str">
        <f ca="1">LOOKUP(AL312,AN2:AN21,AO2:AO21)</f>
        <v>DC1MDB06</v>
      </c>
    </row>
    <row r="313" spans="1:39" ht="12" customHeight="1">
      <c r="A313" s="13" t="e">
        <f>LOOKUP(99^99,--("0"&amp;MID(Updates!N313,MIN(SEARCH({0,1,2,3,4,5,6,7,8,9},Updates!N313&amp;"0123456789")),ROW($A$1:$A$10000))))</f>
        <v>#N/A</v>
      </c>
      <c r="B313" s="6" t="e">
        <f>TRIM(CLEAN(MID(Updates!D313,FIND("Network User Id: ",Updates!D313)+17,(FIND("E-MAIL ACCOUNTS",Updates!D313)-(FIND("Network User Id:",Updates!D313)+17)))))</f>
        <v>#VALUE!</v>
      </c>
      <c r="C313" s="6" t="e">
        <f>TRIM(CLEAN(MID(Updates!D313,FIND("Logon ID: ",Updates!D313)+10,(FIND("Password:",Updates!D313)-(FIND("Logon ID:",Updates!D313)+10)))))</f>
        <v>#VALUE!</v>
      </c>
      <c r="D313" t="e">
        <f>TRIM(CLEAN(MID(Updates!D313,FIND("Primary Address: ",Updates!D313)+17,(FIND("Secondary Address:",Updates!D313)-(FIND("Primary Address: ",Updates!D313)+17)))))</f>
        <v>#VALUE!</v>
      </c>
      <c r="E313" t="e">
        <f>TRIM(CLEAN(MID(Updates!D313,FIND("Secondary Address: ",Updates!D313)+19,(FIND("** PLEASE DO NOT REPLY TO THIS E-MAIL. ",Updates!D313)-(FIND("Secondary Address: ",Updates!D313)+19)))))</f>
        <v>#VALUE!</v>
      </c>
      <c r="F313" t="b">
        <f>IF(COUNT(SEARCH({"transpo.ottawa.on.ca","biblioottawalibrary.ca"},E313)),"@ottawa.ca")</f>
        <v>0</v>
      </c>
      <c r="G313" s="9" t="e">
        <f t="shared" si="64"/>
        <v>#VALUE!</v>
      </c>
      <c r="H313" t="e">
        <f>TRIM(CLEAN(MID(Updates!D313,FIND("E-mail Address: ",Updates!D313)+16,(FIND("The employee",Updates!D313)-(FIND("E-mail Address: ",Updates!D313)+16)))))</f>
        <v>#VALUE!</v>
      </c>
      <c r="I313" t="e">
        <f>TRIM(CLEAN(MID(Updates!D313,FIND("Account Password: ",Updates!D313)+18,(FIND("NETWORK ACCOUNTS",Updates!D313)-(FIND("Account Password:",Updates!D313)+18)))))</f>
        <v>#VALUE!</v>
      </c>
      <c r="J313" t="e">
        <f>TRIM(CLEAN(MID(Updates!D313,FIND("Password: ",Updates!D313)+10,(FIND("E-mail",Updates!D313)-(FIND("Password:",Updates!D313)+12)))))</f>
        <v>#VALUE!</v>
      </c>
      <c r="K313" t="e">
        <f>TRIM(CLEAN(MID(Updates!D313,FIND("Account to clone: ",Updates!D313)+18,(FIND("Position",Updates!D313)-(FIND("Account to clone: ",Updates!D313)+18)))))</f>
        <v>#VALUE!</v>
      </c>
      <c r="L313" t="e">
        <f>TRIM(CLEAN(MID(Updates!D313,FIND("Clone permissions of another account: ",Updates!D313)+38,(FIND("Email required:",Updates!D313)-(FIND("Clone permissions of another account: ",Updates!D313)+38)))))</f>
        <v>#VALUE!</v>
      </c>
      <c r="M313" t="e">
        <f t="shared" si="65"/>
        <v>#VALUE!</v>
      </c>
      <c r="N313" t="e">
        <f>TRIM(CLEAN(MID(Updates!D313,FIND("First Name: ",Updates!D313)+12,(FIND("Middle Name: ",Updates!D313)-(FIND("First Name: ",Updates!D313)+12)))))</f>
        <v>#VALUE!</v>
      </c>
      <c r="O313" t="e">
        <f>TRIM(CLEAN(MID(Updates!E313,FIND("Last Name: ",Updates!E313)+11,(FIND("Middle Initial:",Updates!E313)-(FIND("Last Name: ",Updates!E313)+11)))))</f>
        <v>#VALUE!</v>
      </c>
      <c r="P313" t="e">
        <f>TRIM(CLEAN(MID(Updates!D313,FIND("Middle Initial: ",Updates!D313)+16,(FIND("Department: ",Updates!D313)-(FIND("Middle Initial: ",Updates!D313)+16)))))</f>
        <v>#VALUE!</v>
      </c>
      <c r="Q313" t="e">
        <f t="shared" si="66"/>
        <v>#VALUE!</v>
      </c>
      <c r="R313" t="e">
        <f t="shared" si="67"/>
        <v>#VALUE!</v>
      </c>
      <c r="S313" t="e">
        <f t="shared" si="68"/>
        <v>#VALUE!</v>
      </c>
      <c r="T313" s="14" t="e">
        <f t="shared" si="69"/>
        <v>#VALUE!</v>
      </c>
      <c r="U313" t="e">
        <f t="shared" si="70"/>
        <v>#VALUE!</v>
      </c>
      <c r="V313" t="e">
        <f t="shared" si="71"/>
        <v>#VALUE!</v>
      </c>
      <c r="W313" s="8" t="e">
        <f>TRIM(CLEAN(MID(Updates!D313,FIND("Branch: ",Updates!D313)+8,(FIND("Division",Updates!D313)-(FIND("Branch: ",Updates!D313)+8)))))</f>
        <v>#VALUE!</v>
      </c>
      <c r="X313" s="8" t="e">
        <f>TRIM(CLEAN(MID(Updates!D313,FIND("Pooled Position: ",Updates!D313)+17,(FIND("Are the",Updates!D313)-(FIND("Pooled Position: ",Updates!D313)+17)))))</f>
        <v>#VALUE!</v>
      </c>
      <c r="Y313" t="e">
        <f>TRIM(CLEAN(MID(Updates!D313,FIND("Employee Name: ",Updates!D313)+15,(FIND("Job Title",Updates!D313)-(FIND("Employee Name: ",Updates!D313)+15)))))</f>
        <v>#VALUE!</v>
      </c>
      <c r="Z313" s="9" t="e">
        <f t="shared" si="72"/>
        <v>#VALUE!</v>
      </c>
      <c r="AA313" t="e">
        <f t="shared" si="73"/>
        <v>#VALUE!</v>
      </c>
      <c r="AB313" t="e">
        <f t="shared" si="74"/>
        <v>#VALUE!</v>
      </c>
      <c r="AC313" t="e">
        <f t="shared" si="75"/>
        <v>#VALUE!</v>
      </c>
      <c r="AD313" t="e">
        <f>TRIM(CLEAN(MID(Updates!D313,FIND("Account to clone: ",Updates!D313)+18,(FIND("Position",Updates!D313)-(FIND("Account to clone: ",Updates!D313)+18)))))</f>
        <v>#VALUE!</v>
      </c>
      <c r="AE313" t="str">
        <f t="shared" si="76"/>
        <v/>
      </c>
      <c r="AF313" t="str">
        <f t="shared" si="77"/>
        <v>No</v>
      </c>
      <c r="AG313" t="e">
        <f>TRIM(CLEAN(MID(Updates!D313,FIND("Home Share (H:\ drive) required: ",Updates!D313)+33,(FIND("Group Share (S:\ drive) required: ",Updates!D313)-(FIND("Home Share (H:\ drive) required: ",Updates!D313)+33)))))</f>
        <v>#VALUE!</v>
      </c>
      <c r="AH313" t="str">
        <f t="shared" si="78"/>
        <v>No</v>
      </c>
      <c r="AI313" t="e">
        <f>TRIM(CLEAN(MID(Updates!D313,FIND("S Drive Path: ",Updates!D313)+14,(FIND("Position",Updates!D313)-(FIND("S Drive Path: ",Updates!D313)+14)))))</f>
        <v>#VALUE!</v>
      </c>
      <c r="AJ313" t="e">
        <f>("USR\"&amp;Updates!N313)</f>
        <v>#VALUE!</v>
      </c>
      <c r="AK313" t="e">
        <f>Updates!N313&amp;"$"</f>
        <v>#VALUE!</v>
      </c>
      <c r="AL313" s="11">
        <f t="shared" ca="1" si="79"/>
        <v>20</v>
      </c>
      <c r="AM313" s="6" t="str">
        <f ca="1">LOOKUP(AL313,AN2:AN21,AO2:AO21)</f>
        <v>DC4MDB10</v>
      </c>
    </row>
    <row r="314" spans="1:39" ht="12" customHeight="1">
      <c r="A314" s="13" t="e">
        <f>LOOKUP(99^99,--("0"&amp;MID(Updates!N314,MIN(SEARCH({0,1,2,3,4,5,6,7,8,9},Updates!N314&amp;"0123456789")),ROW($A$1:$A$10000))))</f>
        <v>#N/A</v>
      </c>
      <c r="B314" s="6" t="e">
        <f>TRIM(CLEAN(MID(Updates!D314,FIND("Network User Id: ",Updates!D314)+17,(FIND("E-MAIL ACCOUNTS",Updates!D314)-(FIND("Network User Id:",Updates!D314)+17)))))</f>
        <v>#VALUE!</v>
      </c>
      <c r="C314" s="6" t="e">
        <f>TRIM(CLEAN(MID(Updates!D314,FIND("Logon ID: ",Updates!D314)+10,(FIND("Password:",Updates!D314)-(FIND("Logon ID:",Updates!D314)+10)))))</f>
        <v>#VALUE!</v>
      </c>
      <c r="D314" t="e">
        <f>TRIM(CLEAN(MID(Updates!D314,FIND("Primary Address: ",Updates!D314)+17,(FIND("Secondary Address:",Updates!D314)-(FIND("Primary Address: ",Updates!D314)+17)))))</f>
        <v>#VALUE!</v>
      </c>
      <c r="E314" t="e">
        <f>TRIM(CLEAN(MID(Updates!D314,FIND("Secondary Address: ",Updates!D314)+19,(FIND("** PLEASE DO NOT REPLY TO THIS E-MAIL. ",Updates!D314)-(FIND("Secondary Address: ",Updates!D314)+19)))))</f>
        <v>#VALUE!</v>
      </c>
      <c r="F314" t="b">
        <f>IF(COUNT(SEARCH({"transpo.ottawa.on.ca","biblioottawalibrary.ca"},E314)),"@ottawa.ca")</f>
        <v>0</v>
      </c>
      <c r="G314" s="9" t="e">
        <f t="shared" si="64"/>
        <v>#VALUE!</v>
      </c>
      <c r="H314" t="e">
        <f>TRIM(CLEAN(MID(Updates!D314,FIND("E-mail Address: ",Updates!D314)+16,(FIND("The employee",Updates!D314)-(FIND("E-mail Address: ",Updates!D314)+16)))))</f>
        <v>#VALUE!</v>
      </c>
      <c r="I314" t="e">
        <f>TRIM(CLEAN(MID(Updates!D314,FIND("Account Password: ",Updates!D314)+18,(FIND("NETWORK ACCOUNTS",Updates!D314)-(FIND("Account Password:",Updates!D314)+18)))))</f>
        <v>#VALUE!</v>
      </c>
      <c r="J314" t="e">
        <f>TRIM(CLEAN(MID(Updates!D314,FIND("Password: ",Updates!D314)+10,(FIND("E-mail",Updates!D314)-(FIND("Password:",Updates!D314)+12)))))</f>
        <v>#VALUE!</v>
      </c>
      <c r="K314" t="e">
        <f>TRIM(CLEAN(MID(Updates!D314,FIND("Account to clone: ",Updates!D314)+18,(FIND("Position",Updates!D314)-(FIND("Account to clone: ",Updates!D314)+18)))))</f>
        <v>#VALUE!</v>
      </c>
      <c r="L314" t="e">
        <f>TRIM(CLEAN(MID(Updates!D314,FIND("Clone permissions of another account: ",Updates!D314)+38,(FIND("Email required:",Updates!D314)-(FIND("Clone permissions of another account: ",Updates!D314)+38)))))</f>
        <v>#VALUE!</v>
      </c>
      <c r="M314" t="e">
        <f t="shared" si="65"/>
        <v>#VALUE!</v>
      </c>
      <c r="N314" t="e">
        <f>TRIM(CLEAN(MID(Updates!D314,FIND("First Name: ",Updates!D314)+12,(FIND("Middle Name: ",Updates!D314)-(FIND("First Name: ",Updates!D314)+12)))))</f>
        <v>#VALUE!</v>
      </c>
      <c r="O314" t="e">
        <f>TRIM(CLEAN(MID(Updates!E314,FIND("Last Name: ",Updates!E314)+11,(FIND("Middle Initial:",Updates!E314)-(FIND("Last Name: ",Updates!E314)+11)))))</f>
        <v>#VALUE!</v>
      </c>
      <c r="P314" t="e">
        <f>TRIM(CLEAN(MID(Updates!D314,FIND("Middle Initial: ",Updates!D314)+16,(FIND("Department: ",Updates!D314)-(FIND("Middle Initial: ",Updates!D314)+16)))))</f>
        <v>#VALUE!</v>
      </c>
      <c r="Q314" t="e">
        <f t="shared" si="66"/>
        <v>#VALUE!</v>
      </c>
      <c r="R314" t="e">
        <f t="shared" si="67"/>
        <v>#VALUE!</v>
      </c>
      <c r="S314" t="e">
        <f t="shared" si="68"/>
        <v>#VALUE!</v>
      </c>
      <c r="T314" s="14" t="e">
        <f t="shared" si="69"/>
        <v>#VALUE!</v>
      </c>
      <c r="U314" t="e">
        <f t="shared" si="70"/>
        <v>#VALUE!</v>
      </c>
      <c r="V314" t="e">
        <f t="shared" si="71"/>
        <v>#VALUE!</v>
      </c>
      <c r="W314" s="8" t="e">
        <f>TRIM(CLEAN(MID(Updates!D314,FIND("Branch: ",Updates!D314)+8,(FIND("Division",Updates!D314)-(FIND("Branch: ",Updates!D314)+8)))))</f>
        <v>#VALUE!</v>
      </c>
      <c r="X314" s="8" t="e">
        <f>TRIM(CLEAN(MID(Updates!D314,FIND("Pooled Position: ",Updates!D314)+17,(FIND("Are the",Updates!D314)-(FIND("Pooled Position: ",Updates!D314)+17)))))</f>
        <v>#VALUE!</v>
      </c>
      <c r="Y314" t="e">
        <f>TRIM(CLEAN(MID(Updates!D314,FIND("Employee Name: ",Updates!D314)+15,(FIND("Job Title",Updates!D314)-(FIND("Employee Name: ",Updates!D314)+15)))))</f>
        <v>#VALUE!</v>
      </c>
      <c r="Z314" s="9" t="e">
        <f t="shared" si="72"/>
        <v>#VALUE!</v>
      </c>
      <c r="AA314" t="e">
        <f t="shared" si="73"/>
        <v>#VALUE!</v>
      </c>
      <c r="AB314" t="e">
        <f t="shared" si="74"/>
        <v>#VALUE!</v>
      </c>
      <c r="AC314" t="e">
        <f t="shared" si="75"/>
        <v>#VALUE!</v>
      </c>
      <c r="AD314" t="e">
        <f>TRIM(CLEAN(MID(Updates!D314,FIND("Account to clone: ",Updates!D314)+18,(FIND("Position",Updates!D314)-(FIND("Account to clone: ",Updates!D314)+18)))))</f>
        <v>#VALUE!</v>
      </c>
      <c r="AE314" t="str">
        <f t="shared" si="76"/>
        <v/>
      </c>
      <c r="AF314" t="str">
        <f t="shared" si="77"/>
        <v>No</v>
      </c>
      <c r="AG314" t="e">
        <f>TRIM(CLEAN(MID(Updates!D314,FIND("Home Share (H:\ drive) required: ",Updates!D314)+33,(FIND("Group Share (S:\ drive) required: ",Updates!D314)-(FIND("Home Share (H:\ drive) required: ",Updates!D314)+33)))))</f>
        <v>#VALUE!</v>
      </c>
      <c r="AH314" t="str">
        <f t="shared" si="78"/>
        <v>No</v>
      </c>
      <c r="AI314" t="e">
        <f>TRIM(CLEAN(MID(Updates!D314,FIND("S Drive Path: ",Updates!D314)+14,(FIND("Position",Updates!D314)-(FIND("S Drive Path: ",Updates!D314)+14)))))</f>
        <v>#VALUE!</v>
      </c>
      <c r="AJ314" t="e">
        <f>("USR\"&amp;Updates!N314)</f>
        <v>#VALUE!</v>
      </c>
      <c r="AK314" t="e">
        <f>Updates!N314&amp;"$"</f>
        <v>#VALUE!</v>
      </c>
      <c r="AL314" s="11">
        <f t="shared" ca="1" si="79"/>
        <v>6</v>
      </c>
      <c r="AM314" s="6" t="str">
        <f ca="1">LOOKUP(AL314,AN2:AN21,AO2:AO21)</f>
        <v>DC1MDB06</v>
      </c>
    </row>
    <row r="315" spans="1:39" ht="12" customHeight="1">
      <c r="A315" s="13" t="e">
        <f>LOOKUP(99^99,--("0"&amp;MID(Updates!N315,MIN(SEARCH({0,1,2,3,4,5,6,7,8,9},Updates!N315&amp;"0123456789")),ROW($A$1:$A$10000))))</f>
        <v>#N/A</v>
      </c>
      <c r="B315" s="6" t="e">
        <f>TRIM(CLEAN(MID(Updates!D315,FIND("Network User Id: ",Updates!D315)+17,(FIND("E-MAIL ACCOUNTS",Updates!D315)-(FIND("Network User Id:",Updates!D315)+17)))))</f>
        <v>#VALUE!</v>
      </c>
      <c r="C315" s="6" t="e">
        <f>TRIM(CLEAN(MID(Updates!D315,FIND("Logon ID: ",Updates!D315)+10,(FIND("Password:",Updates!D315)-(FIND("Logon ID:",Updates!D315)+10)))))</f>
        <v>#VALUE!</v>
      </c>
      <c r="D315" t="e">
        <f>TRIM(CLEAN(MID(Updates!D315,FIND("Primary Address: ",Updates!D315)+17,(FIND("Secondary Address:",Updates!D315)-(FIND("Primary Address: ",Updates!D315)+17)))))</f>
        <v>#VALUE!</v>
      </c>
      <c r="E315" t="e">
        <f>TRIM(CLEAN(MID(Updates!D315,FIND("Secondary Address: ",Updates!D315)+19,(FIND("** PLEASE DO NOT REPLY TO THIS E-MAIL. ",Updates!D315)-(FIND("Secondary Address: ",Updates!D315)+19)))))</f>
        <v>#VALUE!</v>
      </c>
      <c r="F315" t="b">
        <f>IF(COUNT(SEARCH({"transpo.ottawa.on.ca","biblioottawalibrary.ca"},E315)),"@ottawa.ca")</f>
        <v>0</v>
      </c>
      <c r="G315" s="9" t="e">
        <f t="shared" si="64"/>
        <v>#VALUE!</v>
      </c>
      <c r="H315" t="e">
        <f>TRIM(CLEAN(MID(Updates!D315,FIND("E-mail Address: ",Updates!D315)+16,(FIND("The employee",Updates!D315)-(FIND("E-mail Address: ",Updates!D315)+16)))))</f>
        <v>#VALUE!</v>
      </c>
      <c r="I315" t="e">
        <f>TRIM(CLEAN(MID(Updates!D315,FIND("Account Password: ",Updates!D315)+18,(FIND("NETWORK ACCOUNTS",Updates!D315)-(FIND("Account Password:",Updates!D315)+18)))))</f>
        <v>#VALUE!</v>
      </c>
      <c r="J315" t="e">
        <f>TRIM(CLEAN(MID(Updates!D315,FIND("Password: ",Updates!D315)+10,(FIND("E-mail",Updates!D315)-(FIND("Password:",Updates!D315)+12)))))</f>
        <v>#VALUE!</v>
      </c>
      <c r="K315" t="e">
        <f>TRIM(CLEAN(MID(Updates!D315,FIND("Account to clone: ",Updates!D315)+18,(FIND("Position",Updates!D315)-(FIND("Account to clone: ",Updates!D315)+18)))))</f>
        <v>#VALUE!</v>
      </c>
      <c r="L315" t="e">
        <f>TRIM(CLEAN(MID(Updates!D315,FIND("Clone permissions of another account: ",Updates!D315)+38,(FIND("Email required:",Updates!D315)-(FIND("Clone permissions of another account: ",Updates!D315)+38)))))</f>
        <v>#VALUE!</v>
      </c>
      <c r="M315" t="e">
        <f t="shared" si="65"/>
        <v>#VALUE!</v>
      </c>
      <c r="N315" t="e">
        <f>TRIM(CLEAN(MID(Updates!D315,FIND("First Name: ",Updates!D315)+12,(FIND("Middle Name: ",Updates!D315)-(FIND("First Name: ",Updates!D315)+12)))))</f>
        <v>#VALUE!</v>
      </c>
      <c r="O315" t="e">
        <f>TRIM(CLEAN(MID(Updates!E315,FIND("Last Name: ",Updates!E315)+11,(FIND("Middle Initial:",Updates!E315)-(FIND("Last Name: ",Updates!E315)+11)))))</f>
        <v>#VALUE!</v>
      </c>
      <c r="P315" t="e">
        <f>TRIM(CLEAN(MID(Updates!D315,FIND("Middle Initial: ",Updates!D315)+16,(FIND("Department: ",Updates!D315)-(FIND("Middle Initial: ",Updates!D315)+16)))))</f>
        <v>#VALUE!</v>
      </c>
      <c r="Q315" t="e">
        <f t="shared" si="66"/>
        <v>#VALUE!</v>
      </c>
      <c r="R315" t="e">
        <f t="shared" si="67"/>
        <v>#VALUE!</v>
      </c>
      <c r="S315" t="e">
        <f t="shared" si="68"/>
        <v>#VALUE!</v>
      </c>
      <c r="T315" s="14" t="e">
        <f t="shared" si="69"/>
        <v>#VALUE!</v>
      </c>
      <c r="U315" t="e">
        <f t="shared" si="70"/>
        <v>#VALUE!</v>
      </c>
      <c r="V315" t="e">
        <f t="shared" si="71"/>
        <v>#VALUE!</v>
      </c>
      <c r="W315" s="8" t="e">
        <f>TRIM(CLEAN(MID(Updates!D315,FIND("Branch: ",Updates!D315)+8,(FIND("Division",Updates!D315)-(FIND("Branch: ",Updates!D315)+8)))))</f>
        <v>#VALUE!</v>
      </c>
      <c r="X315" s="8" t="e">
        <f>TRIM(CLEAN(MID(Updates!D315,FIND("Pooled Position: ",Updates!D315)+17,(FIND("Are the",Updates!D315)-(FIND("Pooled Position: ",Updates!D315)+17)))))</f>
        <v>#VALUE!</v>
      </c>
      <c r="Y315" t="e">
        <f>TRIM(CLEAN(MID(Updates!D315,FIND("Employee Name: ",Updates!D315)+15,(FIND("Job Title",Updates!D315)-(FIND("Employee Name: ",Updates!D315)+15)))))</f>
        <v>#VALUE!</v>
      </c>
      <c r="Z315" s="9" t="e">
        <f t="shared" si="72"/>
        <v>#VALUE!</v>
      </c>
      <c r="AA315" t="e">
        <f t="shared" si="73"/>
        <v>#VALUE!</v>
      </c>
      <c r="AB315" t="e">
        <f t="shared" si="74"/>
        <v>#VALUE!</v>
      </c>
      <c r="AC315" t="e">
        <f t="shared" si="75"/>
        <v>#VALUE!</v>
      </c>
      <c r="AD315" t="e">
        <f>TRIM(CLEAN(MID(Updates!D315,FIND("Account to clone: ",Updates!D315)+18,(FIND("Position",Updates!D315)-(FIND("Account to clone: ",Updates!D315)+18)))))</f>
        <v>#VALUE!</v>
      </c>
      <c r="AE315" t="str">
        <f t="shared" si="76"/>
        <v/>
      </c>
      <c r="AF315" t="str">
        <f t="shared" si="77"/>
        <v>No</v>
      </c>
      <c r="AG315" t="e">
        <f>TRIM(CLEAN(MID(Updates!D315,FIND("Home Share (H:\ drive) required: ",Updates!D315)+33,(FIND("Group Share (S:\ drive) required: ",Updates!D315)-(FIND("Home Share (H:\ drive) required: ",Updates!D315)+33)))))</f>
        <v>#VALUE!</v>
      </c>
      <c r="AH315" t="str">
        <f t="shared" si="78"/>
        <v>No</v>
      </c>
      <c r="AI315" t="e">
        <f>TRIM(CLEAN(MID(Updates!D315,FIND("S Drive Path: ",Updates!D315)+14,(FIND("Position",Updates!D315)-(FIND("S Drive Path: ",Updates!D315)+14)))))</f>
        <v>#VALUE!</v>
      </c>
      <c r="AJ315" t="e">
        <f>("USR\"&amp;Updates!N315)</f>
        <v>#VALUE!</v>
      </c>
      <c r="AK315" t="e">
        <f>Updates!N315&amp;"$"</f>
        <v>#VALUE!</v>
      </c>
      <c r="AL315" s="11">
        <f t="shared" ca="1" si="79"/>
        <v>9</v>
      </c>
      <c r="AM315" s="6" t="str">
        <f ca="1">LOOKUP(AL315,AN2:AN21,AO2:AO21)</f>
        <v>DC1MDB09</v>
      </c>
    </row>
    <row r="316" spans="1:39" ht="12" customHeight="1">
      <c r="A316" s="13" t="e">
        <f>LOOKUP(99^99,--("0"&amp;MID(Updates!N316,MIN(SEARCH({0,1,2,3,4,5,6,7,8,9},Updates!N316&amp;"0123456789")),ROW($A$1:$A$10000))))</f>
        <v>#N/A</v>
      </c>
      <c r="B316" s="6" t="e">
        <f>TRIM(CLEAN(MID(Updates!D316,FIND("Network User Id: ",Updates!D316)+17,(FIND("E-MAIL ACCOUNTS",Updates!D316)-(FIND("Network User Id:",Updates!D316)+17)))))</f>
        <v>#VALUE!</v>
      </c>
      <c r="C316" s="6" t="e">
        <f>TRIM(CLEAN(MID(Updates!D316,FIND("Logon ID: ",Updates!D316)+10,(FIND("Password:",Updates!D316)-(FIND("Logon ID:",Updates!D316)+10)))))</f>
        <v>#VALUE!</v>
      </c>
      <c r="D316" t="e">
        <f>TRIM(CLEAN(MID(Updates!D316,FIND("Primary Address: ",Updates!D316)+17,(FIND("Secondary Address:",Updates!D316)-(FIND("Primary Address: ",Updates!D316)+17)))))</f>
        <v>#VALUE!</v>
      </c>
      <c r="E316" t="e">
        <f>TRIM(CLEAN(MID(Updates!D316,FIND("Secondary Address: ",Updates!D316)+19,(FIND("** PLEASE DO NOT REPLY TO THIS E-MAIL. ",Updates!D316)-(FIND("Secondary Address: ",Updates!D316)+19)))))</f>
        <v>#VALUE!</v>
      </c>
      <c r="F316" t="b">
        <f>IF(COUNT(SEARCH({"transpo.ottawa.on.ca","biblioottawalibrary.ca"},E316)),"@ottawa.ca")</f>
        <v>0</v>
      </c>
      <c r="G316" s="9" t="e">
        <f t="shared" si="64"/>
        <v>#VALUE!</v>
      </c>
      <c r="H316" t="e">
        <f>TRIM(CLEAN(MID(Updates!D316,FIND("E-mail Address: ",Updates!D316)+16,(FIND("The employee",Updates!D316)-(FIND("E-mail Address: ",Updates!D316)+16)))))</f>
        <v>#VALUE!</v>
      </c>
      <c r="I316" t="e">
        <f>TRIM(CLEAN(MID(Updates!D316,FIND("Account Password: ",Updates!D316)+18,(FIND("NETWORK ACCOUNTS",Updates!D316)-(FIND("Account Password:",Updates!D316)+18)))))</f>
        <v>#VALUE!</v>
      </c>
      <c r="J316" t="e">
        <f>TRIM(CLEAN(MID(Updates!D316,FIND("Password: ",Updates!D316)+10,(FIND("E-mail",Updates!D316)-(FIND("Password:",Updates!D316)+12)))))</f>
        <v>#VALUE!</v>
      </c>
      <c r="K316" t="e">
        <f>TRIM(CLEAN(MID(Updates!D316,FIND("Account to clone: ",Updates!D316)+18,(FIND("Position",Updates!D316)-(FIND("Account to clone: ",Updates!D316)+18)))))</f>
        <v>#VALUE!</v>
      </c>
      <c r="L316" t="e">
        <f>TRIM(CLEAN(MID(Updates!D316,FIND("Clone permissions of another account: ",Updates!D316)+38,(FIND("Email required:",Updates!D316)-(FIND("Clone permissions of another account: ",Updates!D316)+38)))))</f>
        <v>#VALUE!</v>
      </c>
      <c r="M316" t="e">
        <f t="shared" si="65"/>
        <v>#VALUE!</v>
      </c>
      <c r="N316" t="e">
        <f>TRIM(CLEAN(MID(Updates!D316,FIND("First Name: ",Updates!D316)+12,(FIND("Middle Name: ",Updates!D316)-(FIND("First Name: ",Updates!D316)+12)))))</f>
        <v>#VALUE!</v>
      </c>
      <c r="O316" t="e">
        <f>TRIM(CLEAN(MID(Updates!E316,FIND("Last Name: ",Updates!E316)+11,(FIND("Middle Initial:",Updates!E316)-(FIND("Last Name: ",Updates!E316)+11)))))</f>
        <v>#VALUE!</v>
      </c>
      <c r="P316" t="e">
        <f>TRIM(CLEAN(MID(Updates!D316,FIND("Middle Initial: ",Updates!D316)+16,(FIND("Department: ",Updates!D316)-(FIND("Middle Initial: ",Updates!D316)+16)))))</f>
        <v>#VALUE!</v>
      </c>
      <c r="Q316" t="e">
        <f t="shared" si="66"/>
        <v>#VALUE!</v>
      </c>
      <c r="R316" t="e">
        <f t="shared" si="67"/>
        <v>#VALUE!</v>
      </c>
      <c r="S316" t="e">
        <f t="shared" si="68"/>
        <v>#VALUE!</v>
      </c>
      <c r="T316" s="14" t="e">
        <f t="shared" si="69"/>
        <v>#VALUE!</v>
      </c>
      <c r="U316" t="e">
        <f t="shared" si="70"/>
        <v>#VALUE!</v>
      </c>
      <c r="V316" t="e">
        <f t="shared" si="71"/>
        <v>#VALUE!</v>
      </c>
      <c r="W316" s="8" t="e">
        <f>TRIM(CLEAN(MID(Updates!D316,FIND("Branch: ",Updates!D316)+8,(FIND("Division",Updates!D316)-(FIND("Branch: ",Updates!D316)+8)))))</f>
        <v>#VALUE!</v>
      </c>
      <c r="X316" s="8" t="e">
        <f>TRIM(CLEAN(MID(Updates!D316,FIND("Pooled Position: ",Updates!D316)+17,(FIND("Are the",Updates!D316)-(FIND("Pooled Position: ",Updates!D316)+17)))))</f>
        <v>#VALUE!</v>
      </c>
      <c r="Y316" t="e">
        <f>TRIM(CLEAN(MID(Updates!D316,FIND("Employee Name: ",Updates!D316)+15,(FIND("Job Title",Updates!D316)-(FIND("Employee Name: ",Updates!D316)+15)))))</f>
        <v>#VALUE!</v>
      </c>
      <c r="Z316" s="9" t="e">
        <f t="shared" si="72"/>
        <v>#VALUE!</v>
      </c>
      <c r="AA316" t="e">
        <f t="shared" si="73"/>
        <v>#VALUE!</v>
      </c>
      <c r="AB316" t="e">
        <f t="shared" si="74"/>
        <v>#VALUE!</v>
      </c>
      <c r="AC316" t="e">
        <f t="shared" si="75"/>
        <v>#VALUE!</v>
      </c>
      <c r="AD316" t="e">
        <f>TRIM(CLEAN(MID(Updates!D316,FIND("Account to clone: ",Updates!D316)+18,(FIND("Position",Updates!D316)-(FIND("Account to clone: ",Updates!D316)+18)))))</f>
        <v>#VALUE!</v>
      </c>
      <c r="AE316" t="str">
        <f t="shared" si="76"/>
        <v/>
      </c>
      <c r="AF316" t="str">
        <f t="shared" si="77"/>
        <v>No</v>
      </c>
      <c r="AG316" t="e">
        <f>TRIM(CLEAN(MID(Updates!D316,FIND("Home Share (H:\ drive) required: ",Updates!D316)+33,(FIND("Group Share (S:\ drive) required: ",Updates!D316)-(FIND("Home Share (H:\ drive) required: ",Updates!D316)+33)))))</f>
        <v>#VALUE!</v>
      </c>
      <c r="AH316" t="str">
        <f t="shared" si="78"/>
        <v>No</v>
      </c>
      <c r="AI316" t="e">
        <f>TRIM(CLEAN(MID(Updates!D316,FIND("S Drive Path: ",Updates!D316)+14,(FIND("Position",Updates!D316)-(FIND("S Drive Path: ",Updates!D316)+14)))))</f>
        <v>#VALUE!</v>
      </c>
      <c r="AJ316" t="e">
        <f>("USR\"&amp;Updates!N316)</f>
        <v>#VALUE!</v>
      </c>
      <c r="AK316" t="e">
        <f>Updates!N316&amp;"$"</f>
        <v>#VALUE!</v>
      </c>
      <c r="AL316" s="11">
        <f t="shared" ca="1" si="79"/>
        <v>12</v>
      </c>
      <c r="AM316" s="6" t="str">
        <f ca="1">LOOKUP(AL316,AN2:AN21,AO2:AO21)</f>
        <v>DC4MDB02</v>
      </c>
    </row>
    <row r="317" spans="1:39" ht="12" customHeight="1">
      <c r="A317" s="13" t="e">
        <f>LOOKUP(99^99,--("0"&amp;MID(Updates!N317,MIN(SEARCH({0,1,2,3,4,5,6,7,8,9},Updates!N317&amp;"0123456789")),ROW($A$1:$A$10000))))</f>
        <v>#N/A</v>
      </c>
      <c r="B317" s="6" t="e">
        <f>TRIM(CLEAN(MID(Updates!D317,FIND("Network User Id: ",Updates!D317)+17,(FIND("E-MAIL ACCOUNTS",Updates!D317)-(FIND("Network User Id:",Updates!D317)+17)))))</f>
        <v>#VALUE!</v>
      </c>
      <c r="C317" s="6" t="e">
        <f>TRIM(CLEAN(MID(Updates!D317,FIND("Logon ID: ",Updates!D317)+10,(FIND("Password:",Updates!D317)-(FIND("Logon ID:",Updates!D317)+10)))))</f>
        <v>#VALUE!</v>
      </c>
      <c r="D317" t="e">
        <f>TRIM(CLEAN(MID(Updates!D317,FIND("Primary Address: ",Updates!D317)+17,(FIND("Secondary Address:",Updates!D317)-(FIND("Primary Address: ",Updates!D317)+17)))))</f>
        <v>#VALUE!</v>
      </c>
      <c r="E317" t="e">
        <f>TRIM(CLEAN(MID(Updates!D317,FIND("Secondary Address: ",Updates!D317)+19,(FIND("** PLEASE DO NOT REPLY TO THIS E-MAIL. ",Updates!D317)-(FIND("Secondary Address: ",Updates!D317)+19)))))</f>
        <v>#VALUE!</v>
      </c>
      <c r="F317" t="b">
        <f>IF(COUNT(SEARCH({"transpo.ottawa.on.ca","biblioottawalibrary.ca"},E317)),"@ottawa.ca")</f>
        <v>0</v>
      </c>
      <c r="G317" s="9" t="e">
        <f t="shared" si="64"/>
        <v>#VALUE!</v>
      </c>
      <c r="H317" t="e">
        <f>TRIM(CLEAN(MID(Updates!D317,FIND("E-mail Address: ",Updates!D317)+16,(FIND("The employee",Updates!D317)-(FIND("E-mail Address: ",Updates!D317)+16)))))</f>
        <v>#VALUE!</v>
      </c>
      <c r="I317" t="e">
        <f>TRIM(CLEAN(MID(Updates!D317,FIND("Account Password: ",Updates!D317)+18,(FIND("NETWORK ACCOUNTS",Updates!D317)-(FIND("Account Password:",Updates!D317)+18)))))</f>
        <v>#VALUE!</v>
      </c>
      <c r="J317" t="e">
        <f>TRIM(CLEAN(MID(Updates!D317,FIND("Password: ",Updates!D317)+10,(FIND("E-mail",Updates!D317)-(FIND("Password:",Updates!D317)+12)))))</f>
        <v>#VALUE!</v>
      </c>
      <c r="K317" t="e">
        <f>TRIM(CLEAN(MID(Updates!D317,FIND("Account to clone: ",Updates!D317)+18,(FIND("Position",Updates!D317)-(FIND("Account to clone: ",Updates!D317)+18)))))</f>
        <v>#VALUE!</v>
      </c>
      <c r="L317" t="e">
        <f>TRIM(CLEAN(MID(Updates!D317,FIND("Clone permissions of another account: ",Updates!D317)+38,(FIND("Email required:",Updates!D317)-(FIND("Clone permissions of another account: ",Updates!D317)+38)))))</f>
        <v>#VALUE!</v>
      </c>
      <c r="M317" t="e">
        <f t="shared" si="65"/>
        <v>#VALUE!</v>
      </c>
      <c r="N317" t="e">
        <f>TRIM(CLEAN(MID(Updates!D317,FIND("First Name: ",Updates!D317)+12,(FIND("Middle Name: ",Updates!D317)-(FIND("First Name: ",Updates!D317)+12)))))</f>
        <v>#VALUE!</v>
      </c>
      <c r="O317" t="e">
        <f>TRIM(CLEAN(MID(Updates!E317,FIND("Last Name: ",Updates!E317)+11,(FIND("Middle Initial:",Updates!E317)-(FIND("Last Name: ",Updates!E317)+11)))))</f>
        <v>#VALUE!</v>
      </c>
      <c r="P317" t="e">
        <f>TRIM(CLEAN(MID(Updates!D317,FIND("Middle Initial: ",Updates!D317)+16,(FIND("Department: ",Updates!D317)-(FIND("Middle Initial: ",Updates!D317)+16)))))</f>
        <v>#VALUE!</v>
      </c>
      <c r="Q317" t="e">
        <f t="shared" si="66"/>
        <v>#VALUE!</v>
      </c>
      <c r="R317" t="e">
        <f t="shared" si="67"/>
        <v>#VALUE!</v>
      </c>
      <c r="S317" t="e">
        <f t="shared" si="68"/>
        <v>#VALUE!</v>
      </c>
      <c r="T317" s="14" t="e">
        <f t="shared" si="69"/>
        <v>#VALUE!</v>
      </c>
      <c r="U317" t="e">
        <f t="shared" si="70"/>
        <v>#VALUE!</v>
      </c>
      <c r="V317" t="e">
        <f t="shared" si="71"/>
        <v>#VALUE!</v>
      </c>
      <c r="W317" s="8" t="e">
        <f>TRIM(CLEAN(MID(Updates!D317,FIND("Branch: ",Updates!D317)+8,(FIND("Division",Updates!D317)-(FIND("Branch: ",Updates!D317)+8)))))</f>
        <v>#VALUE!</v>
      </c>
      <c r="X317" s="8" t="e">
        <f>TRIM(CLEAN(MID(Updates!D317,FIND("Pooled Position: ",Updates!D317)+17,(FIND("Are the",Updates!D317)-(FIND("Pooled Position: ",Updates!D317)+17)))))</f>
        <v>#VALUE!</v>
      </c>
      <c r="Y317" t="e">
        <f>TRIM(CLEAN(MID(Updates!D317,FIND("Employee Name: ",Updates!D317)+15,(FIND("Job Title",Updates!D317)-(FIND("Employee Name: ",Updates!D317)+15)))))</f>
        <v>#VALUE!</v>
      </c>
      <c r="Z317" s="9" t="e">
        <f t="shared" si="72"/>
        <v>#VALUE!</v>
      </c>
      <c r="AA317" t="e">
        <f t="shared" si="73"/>
        <v>#VALUE!</v>
      </c>
      <c r="AB317" t="e">
        <f t="shared" si="74"/>
        <v>#VALUE!</v>
      </c>
      <c r="AC317" t="e">
        <f t="shared" si="75"/>
        <v>#VALUE!</v>
      </c>
      <c r="AD317" t="e">
        <f>TRIM(CLEAN(MID(Updates!D317,FIND("Account to clone: ",Updates!D317)+18,(FIND("Position",Updates!D317)-(FIND("Account to clone: ",Updates!D317)+18)))))</f>
        <v>#VALUE!</v>
      </c>
      <c r="AE317" t="str">
        <f t="shared" si="76"/>
        <v/>
      </c>
      <c r="AF317" t="str">
        <f t="shared" si="77"/>
        <v>No</v>
      </c>
      <c r="AG317" t="e">
        <f>TRIM(CLEAN(MID(Updates!D317,FIND("Home Share (H:\ drive) required: ",Updates!D317)+33,(FIND("Group Share (S:\ drive) required: ",Updates!D317)-(FIND("Home Share (H:\ drive) required: ",Updates!D317)+33)))))</f>
        <v>#VALUE!</v>
      </c>
      <c r="AH317" t="str">
        <f t="shared" si="78"/>
        <v>No</v>
      </c>
      <c r="AI317" t="e">
        <f>TRIM(CLEAN(MID(Updates!D317,FIND("S Drive Path: ",Updates!D317)+14,(FIND("Position",Updates!D317)-(FIND("S Drive Path: ",Updates!D317)+14)))))</f>
        <v>#VALUE!</v>
      </c>
      <c r="AJ317" t="e">
        <f>("USR\"&amp;Updates!N317)</f>
        <v>#VALUE!</v>
      </c>
      <c r="AK317" t="e">
        <f>Updates!N317&amp;"$"</f>
        <v>#VALUE!</v>
      </c>
      <c r="AL317" s="11">
        <f t="shared" ca="1" si="79"/>
        <v>17</v>
      </c>
      <c r="AM317" s="6" t="str">
        <f ca="1">LOOKUP(AL317,AN2:AN21,AO2:AO21)</f>
        <v>DC4MDB07</v>
      </c>
    </row>
    <row r="318" spans="1:39" ht="12" customHeight="1">
      <c r="A318" s="13" t="e">
        <f>LOOKUP(99^99,--("0"&amp;MID(Updates!N318,MIN(SEARCH({0,1,2,3,4,5,6,7,8,9},Updates!N318&amp;"0123456789")),ROW($A$1:$A$10000))))</f>
        <v>#N/A</v>
      </c>
      <c r="B318" s="6" t="e">
        <f>TRIM(CLEAN(MID(Updates!D318,FIND("Network User Id: ",Updates!D318)+17,(FIND("E-MAIL ACCOUNTS",Updates!D318)-(FIND("Network User Id:",Updates!D318)+17)))))</f>
        <v>#VALUE!</v>
      </c>
      <c r="C318" s="6" t="e">
        <f>TRIM(CLEAN(MID(Updates!D318,FIND("Logon ID: ",Updates!D318)+10,(FIND("Password:",Updates!D318)-(FIND("Logon ID:",Updates!D318)+10)))))</f>
        <v>#VALUE!</v>
      </c>
      <c r="D318" t="e">
        <f>TRIM(CLEAN(MID(Updates!D318,FIND("Primary Address: ",Updates!D318)+17,(FIND("Secondary Address:",Updates!D318)-(FIND("Primary Address: ",Updates!D318)+17)))))</f>
        <v>#VALUE!</v>
      </c>
      <c r="E318" t="e">
        <f>TRIM(CLEAN(MID(Updates!D318,FIND("Secondary Address: ",Updates!D318)+19,(FIND("** PLEASE DO NOT REPLY TO THIS E-MAIL. ",Updates!D318)-(FIND("Secondary Address: ",Updates!D318)+19)))))</f>
        <v>#VALUE!</v>
      </c>
      <c r="F318" t="b">
        <f>IF(COUNT(SEARCH({"transpo.ottawa.on.ca","biblioottawalibrary.ca"},E318)),"@ottawa.ca")</f>
        <v>0</v>
      </c>
      <c r="G318" s="9" t="e">
        <f t="shared" si="64"/>
        <v>#VALUE!</v>
      </c>
      <c r="H318" t="e">
        <f>TRIM(CLEAN(MID(Updates!D318,FIND("E-mail Address: ",Updates!D318)+16,(FIND("The employee",Updates!D318)-(FIND("E-mail Address: ",Updates!D318)+16)))))</f>
        <v>#VALUE!</v>
      </c>
      <c r="I318" t="e">
        <f>TRIM(CLEAN(MID(Updates!D318,FIND("Account Password: ",Updates!D318)+18,(FIND("NETWORK ACCOUNTS",Updates!D318)-(FIND("Account Password:",Updates!D318)+18)))))</f>
        <v>#VALUE!</v>
      </c>
      <c r="J318" t="e">
        <f>TRIM(CLEAN(MID(Updates!D318,FIND("Password: ",Updates!D318)+10,(FIND("E-mail",Updates!D318)-(FIND("Password:",Updates!D318)+12)))))</f>
        <v>#VALUE!</v>
      </c>
      <c r="K318" t="e">
        <f>TRIM(CLEAN(MID(Updates!D318,FIND("Account to clone: ",Updates!D318)+18,(FIND("Position",Updates!D318)-(FIND("Account to clone: ",Updates!D318)+18)))))</f>
        <v>#VALUE!</v>
      </c>
      <c r="L318" t="e">
        <f>TRIM(CLEAN(MID(Updates!D318,FIND("Clone permissions of another account: ",Updates!D318)+38,(FIND("Email required:",Updates!D318)-(FIND("Clone permissions of another account: ",Updates!D318)+38)))))</f>
        <v>#VALUE!</v>
      </c>
      <c r="M318" t="e">
        <f t="shared" si="65"/>
        <v>#VALUE!</v>
      </c>
      <c r="N318" t="e">
        <f>TRIM(CLEAN(MID(Updates!D318,FIND("First Name: ",Updates!D318)+12,(FIND("Middle Name: ",Updates!D318)-(FIND("First Name: ",Updates!D318)+12)))))</f>
        <v>#VALUE!</v>
      </c>
      <c r="O318" t="e">
        <f>TRIM(CLEAN(MID(Updates!E318,FIND("Last Name: ",Updates!E318)+11,(FIND("Middle Initial:",Updates!E318)-(FIND("Last Name: ",Updates!E318)+11)))))</f>
        <v>#VALUE!</v>
      </c>
      <c r="P318" t="e">
        <f>TRIM(CLEAN(MID(Updates!D318,FIND("Middle Initial: ",Updates!D318)+16,(FIND("Department: ",Updates!D318)-(FIND("Middle Initial: ",Updates!D318)+16)))))</f>
        <v>#VALUE!</v>
      </c>
      <c r="Q318" t="e">
        <f t="shared" si="66"/>
        <v>#VALUE!</v>
      </c>
      <c r="R318" t="e">
        <f t="shared" si="67"/>
        <v>#VALUE!</v>
      </c>
      <c r="S318" t="e">
        <f t="shared" si="68"/>
        <v>#VALUE!</v>
      </c>
      <c r="T318" s="14" t="e">
        <f t="shared" si="69"/>
        <v>#VALUE!</v>
      </c>
      <c r="U318" t="e">
        <f t="shared" si="70"/>
        <v>#VALUE!</v>
      </c>
      <c r="V318" t="e">
        <f t="shared" si="71"/>
        <v>#VALUE!</v>
      </c>
      <c r="W318" s="8" t="e">
        <f>TRIM(CLEAN(MID(Updates!D318,FIND("Branch: ",Updates!D318)+8,(FIND("Division",Updates!D318)-(FIND("Branch: ",Updates!D318)+8)))))</f>
        <v>#VALUE!</v>
      </c>
      <c r="X318" s="8" t="e">
        <f>TRIM(CLEAN(MID(Updates!D318,FIND("Pooled Position: ",Updates!D318)+17,(FIND("Are the",Updates!D318)-(FIND("Pooled Position: ",Updates!D318)+17)))))</f>
        <v>#VALUE!</v>
      </c>
      <c r="Y318" t="e">
        <f>TRIM(CLEAN(MID(Updates!D318,FIND("Employee Name: ",Updates!D318)+15,(FIND("Job Title",Updates!D318)-(FIND("Employee Name: ",Updates!D318)+15)))))</f>
        <v>#VALUE!</v>
      </c>
      <c r="Z318" s="9" t="e">
        <f t="shared" si="72"/>
        <v>#VALUE!</v>
      </c>
      <c r="AA318" t="e">
        <f t="shared" si="73"/>
        <v>#VALUE!</v>
      </c>
      <c r="AB318" t="e">
        <f t="shared" si="74"/>
        <v>#VALUE!</v>
      </c>
      <c r="AC318" t="e">
        <f t="shared" si="75"/>
        <v>#VALUE!</v>
      </c>
      <c r="AD318" t="e">
        <f>TRIM(CLEAN(MID(Updates!D318,FIND("Account to clone: ",Updates!D318)+18,(FIND("Position",Updates!D318)-(FIND("Account to clone: ",Updates!D318)+18)))))</f>
        <v>#VALUE!</v>
      </c>
      <c r="AE318" t="str">
        <f t="shared" si="76"/>
        <v/>
      </c>
      <c r="AF318" t="str">
        <f t="shared" si="77"/>
        <v>No</v>
      </c>
      <c r="AG318" t="e">
        <f>TRIM(CLEAN(MID(Updates!D318,FIND("Home Share (H:\ drive) required: ",Updates!D318)+33,(FIND("Group Share (S:\ drive) required: ",Updates!D318)-(FIND("Home Share (H:\ drive) required: ",Updates!D318)+33)))))</f>
        <v>#VALUE!</v>
      </c>
      <c r="AH318" t="str">
        <f t="shared" si="78"/>
        <v>No</v>
      </c>
      <c r="AI318" t="e">
        <f>TRIM(CLEAN(MID(Updates!D318,FIND("S Drive Path: ",Updates!D318)+14,(FIND("Position",Updates!D318)-(FIND("S Drive Path: ",Updates!D318)+14)))))</f>
        <v>#VALUE!</v>
      </c>
      <c r="AJ318" t="e">
        <f>("USR\"&amp;Updates!N318)</f>
        <v>#VALUE!</v>
      </c>
      <c r="AK318" t="e">
        <f>Updates!N318&amp;"$"</f>
        <v>#VALUE!</v>
      </c>
      <c r="AL318" s="11">
        <f t="shared" ca="1" si="79"/>
        <v>9</v>
      </c>
      <c r="AM318" s="6" t="str">
        <f ca="1">LOOKUP(AL318,AN2:AN21,AO2:AO21)</f>
        <v>DC1MDB09</v>
      </c>
    </row>
    <row r="319" spans="1:39" ht="12" customHeight="1">
      <c r="A319" s="13" t="e">
        <f>LOOKUP(99^99,--("0"&amp;MID(Updates!N319,MIN(SEARCH({0,1,2,3,4,5,6,7,8,9},Updates!N319&amp;"0123456789")),ROW($A$1:$A$10000))))</f>
        <v>#N/A</v>
      </c>
      <c r="B319" s="6" t="e">
        <f>TRIM(CLEAN(MID(Updates!D319,FIND("Network User Id: ",Updates!D319)+17,(FIND("E-MAIL ACCOUNTS",Updates!D319)-(FIND("Network User Id:",Updates!D319)+17)))))</f>
        <v>#VALUE!</v>
      </c>
      <c r="C319" s="6" t="e">
        <f>TRIM(CLEAN(MID(Updates!D319,FIND("Logon ID: ",Updates!D319)+10,(FIND("Password:",Updates!D319)-(FIND("Logon ID:",Updates!D319)+10)))))</f>
        <v>#VALUE!</v>
      </c>
      <c r="D319" t="e">
        <f>TRIM(CLEAN(MID(Updates!D319,FIND("Primary Address: ",Updates!D319)+17,(FIND("Secondary Address:",Updates!D319)-(FIND("Primary Address: ",Updates!D319)+17)))))</f>
        <v>#VALUE!</v>
      </c>
      <c r="E319" t="e">
        <f>TRIM(CLEAN(MID(Updates!D319,FIND("Secondary Address: ",Updates!D319)+19,(FIND("** PLEASE DO NOT REPLY TO THIS E-MAIL. ",Updates!D319)-(FIND("Secondary Address: ",Updates!D319)+19)))))</f>
        <v>#VALUE!</v>
      </c>
      <c r="F319" t="b">
        <f>IF(COUNT(SEARCH({"transpo.ottawa.on.ca","biblioottawalibrary.ca"},E319)),"@ottawa.ca")</f>
        <v>0</v>
      </c>
      <c r="G319" s="9" t="e">
        <f t="shared" si="64"/>
        <v>#VALUE!</v>
      </c>
      <c r="H319" t="e">
        <f>TRIM(CLEAN(MID(Updates!D319,FIND("E-mail Address: ",Updates!D319)+16,(FIND("The employee",Updates!D319)-(FIND("E-mail Address: ",Updates!D319)+16)))))</f>
        <v>#VALUE!</v>
      </c>
      <c r="I319" t="e">
        <f>TRIM(CLEAN(MID(Updates!D319,FIND("Account Password: ",Updates!D319)+18,(FIND("NETWORK ACCOUNTS",Updates!D319)-(FIND("Account Password:",Updates!D319)+18)))))</f>
        <v>#VALUE!</v>
      </c>
      <c r="J319" t="e">
        <f>TRIM(CLEAN(MID(Updates!D319,FIND("Password: ",Updates!D319)+10,(FIND("E-mail",Updates!D319)-(FIND("Password:",Updates!D319)+12)))))</f>
        <v>#VALUE!</v>
      </c>
      <c r="K319" t="e">
        <f>TRIM(CLEAN(MID(Updates!D319,FIND("Account to clone: ",Updates!D319)+18,(FIND("Position",Updates!D319)-(FIND("Account to clone: ",Updates!D319)+18)))))</f>
        <v>#VALUE!</v>
      </c>
      <c r="L319" t="e">
        <f>TRIM(CLEAN(MID(Updates!D319,FIND("Clone permissions of another account: ",Updates!D319)+38,(FIND("Email required:",Updates!D319)-(FIND("Clone permissions of another account: ",Updates!D319)+38)))))</f>
        <v>#VALUE!</v>
      </c>
      <c r="M319" t="e">
        <f t="shared" si="65"/>
        <v>#VALUE!</v>
      </c>
      <c r="N319" t="e">
        <f>TRIM(CLEAN(MID(Updates!D319,FIND("First Name: ",Updates!D319)+12,(FIND("Middle Name: ",Updates!D319)-(FIND("First Name: ",Updates!D319)+12)))))</f>
        <v>#VALUE!</v>
      </c>
      <c r="O319" t="e">
        <f>TRIM(CLEAN(MID(Updates!E319,FIND("Last Name: ",Updates!E319)+11,(FIND("Middle Initial:",Updates!E319)-(FIND("Last Name: ",Updates!E319)+11)))))</f>
        <v>#VALUE!</v>
      </c>
      <c r="P319" t="e">
        <f>TRIM(CLEAN(MID(Updates!D319,FIND("Middle Initial: ",Updates!D319)+16,(FIND("Department: ",Updates!D319)-(FIND("Middle Initial: ",Updates!D319)+16)))))</f>
        <v>#VALUE!</v>
      </c>
      <c r="Q319" t="e">
        <f t="shared" si="66"/>
        <v>#VALUE!</v>
      </c>
      <c r="R319" t="e">
        <f t="shared" si="67"/>
        <v>#VALUE!</v>
      </c>
      <c r="S319" t="e">
        <f t="shared" si="68"/>
        <v>#VALUE!</v>
      </c>
      <c r="T319" s="14" t="e">
        <f t="shared" si="69"/>
        <v>#VALUE!</v>
      </c>
      <c r="U319" t="e">
        <f t="shared" si="70"/>
        <v>#VALUE!</v>
      </c>
      <c r="V319" t="e">
        <f t="shared" si="71"/>
        <v>#VALUE!</v>
      </c>
      <c r="W319" s="8" t="e">
        <f>TRIM(CLEAN(MID(Updates!D319,FIND("Branch: ",Updates!D319)+8,(FIND("Division",Updates!D319)-(FIND("Branch: ",Updates!D319)+8)))))</f>
        <v>#VALUE!</v>
      </c>
      <c r="X319" s="8" t="e">
        <f>TRIM(CLEAN(MID(Updates!D319,FIND("Pooled Position: ",Updates!D319)+17,(FIND("Are the",Updates!D319)-(FIND("Pooled Position: ",Updates!D319)+17)))))</f>
        <v>#VALUE!</v>
      </c>
      <c r="Y319" t="e">
        <f>TRIM(CLEAN(MID(Updates!D319,FIND("Employee Name: ",Updates!D319)+15,(FIND("Job Title",Updates!D319)-(FIND("Employee Name: ",Updates!D319)+15)))))</f>
        <v>#VALUE!</v>
      </c>
      <c r="Z319" s="9" t="e">
        <f t="shared" si="72"/>
        <v>#VALUE!</v>
      </c>
      <c r="AA319" t="e">
        <f t="shared" si="73"/>
        <v>#VALUE!</v>
      </c>
      <c r="AB319" t="e">
        <f t="shared" si="74"/>
        <v>#VALUE!</v>
      </c>
      <c r="AC319" t="e">
        <f t="shared" si="75"/>
        <v>#VALUE!</v>
      </c>
      <c r="AD319" t="e">
        <f>TRIM(CLEAN(MID(Updates!D319,FIND("Account to clone: ",Updates!D319)+18,(FIND("Position",Updates!D319)-(FIND("Account to clone: ",Updates!D319)+18)))))</f>
        <v>#VALUE!</v>
      </c>
      <c r="AE319" t="str">
        <f t="shared" si="76"/>
        <v/>
      </c>
      <c r="AF319" t="str">
        <f t="shared" si="77"/>
        <v>No</v>
      </c>
      <c r="AG319" t="e">
        <f>TRIM(CLEAN(MID(Updates!D319,FIND("Home Share (H:\ drive) required: ",Updates!D319)+33,(FIND("Group Share (S:\ drive) required: ",Updates!D319)-(FIND("Home Share (H:\ drive) required: ",Updates!D319)+33)))))</f>
        <v>#VALUE!</v>
      </c>
      <c r="AH319" t="str">
        <f t="shared" si="78"/>
        <v>No</v>
      </c>
      <c r="AI319" t="e">
        <f>TRIM(CLEAN(MID(Updates!D319,FIND("S Drive Path: ",Updates!D319)+14,(FIND("Position",Updates!D319)-(FIND("S Drive Path: ",Updates!D319)+14)))))</f>
        <v>#VALUE!</v>
      </c>
      <c r="AJ319" t="e">
        <f>("USR\"&amp;Updates!N319)</f>
        <v>#VALUE!</v>
      </c>
      <c r="AK319" t="e">
        <f>Updates!N319&amp;"$"</f>
        <v>#VALUE!</v>
      </c>
      <c r="AL319" s="11">
        <f t="shared" ca="1" si="79"/>
        <v>5</v>
      </c>
      <c r="AM319" s="6" t="str">
        <f ca="1">LOOKUP(AL319,AN2:AN21,AO2:AO21)</f>
        <v>DC1MDB05</v>
      </c>
    </row>
    <row r="320" spans="1:39" ht="12" customHeight="1">
      <c r="A320" s="13" t="e">
        <f>LOOKUP(99^99,--("0"&amp;MID(Updates!N320,MIN(SEARCH({0,1,2,3,4,5,6,7,8,9},Updates!N320&amp;"0123456789")),ROW($A$1:$A$10000))))</f>
        <v>#N/A</v>
      </c>
      <c r="B320" s="6" t="e">
        <f>TRIM(CLEAN(MID(Updates!D320,FIND("Network User Id: ",Updates!D320)+17,(FIND("E-MAIL ACCOUNTS",Updates!D320)-(FIND("Network User Id:",Updates!D320)+17)))))</f>
        <v>#VALUE!</v>
      </c>
      <c r="C320" s="6" t="e">
        <f>TRIM(CLEAN(MID(Updates!D320,FIND("Logon ID: ",Updates!D320)+10,(FIND("Password:",Updates!D320)-(FIND("Logon ID:",Updates!D320)+10)))))</f>
        <v>#VALUE!</v>
      </c>
      <c r="D320" t="e">
        <f>TRIM(CLEAN(MID(Updates!D320,FIND("Primary Address: ",Updates!D320)+17,(FIND("Secondary Address:",Updates!D320)-(FIND("Primary Address: ",Updates!D320)+17)))))</f>
        <v>#VALUE!</v>
      </c>
      <c r="E320" t="e">
        <f>TRIM(CLEAN(MID(Updates!D320,FIND("Secondary Address: ",Updates!D320)+19,(FIND("** PLEASE DO NOT REPLY TO THIS E-MAIL. ",Updates!D320)-(FIND("Secondary Address: ",Updates!D320)+19)))))</f>
        <v>#VALUE!</v>
      </c>
      <c r="F320" t="b">
        <f>IF(COUNT(SEARCH({"transpo.ottawa.on.ca","biblioottawalibrary.ca"},E320)),"@ottawa.ca")</f>
        <v>0</v>
      </c>
      <c r="G320" s="9" t="e">
        <f t="shared" si="64"/>
        <v>#VALUE!</v>
      </c>
      <c r="H320" t="e">
        <f>TRIM(CLEAN(MID(Updates!D320,FIND("E-mail Address: ",Updates!D320)+16,(FIND("The employee",Updates!D320)-(FIND("E-mail Address: ",Updates!D320)+16)))))</f>
        <v>#VALUE!</v>
      </c>
      <c r="I320" t="e">
        <f>TRIM(CLEAN(MID(Updates!D320,FIND("Account Password: ",Updates!D320)+18,(FIND("NETWORK ACCOUNTS",Updates!D320)-(FIND("Account Password:",Updates!D320)+18)))))</f>
        <v>#VALUE!</v>
      </c>
      <c r="J320" t="e">
        <f>TRIM(CLEAN(MID(Updates!D320,FIND("Password: ",Updates!D320)+10,(FIND("E-mail",Updates!D320)-(FIND("Password:",Updates!D320)+12)))))</f>
        <v>#VALUE!</v>
      </c>
      <c r="K320" t="e">
        <f>TRIM(CLEAN(MID(Updates!D320,FIND("Account to clone: ",Updates!D320)+18,(FIND("Position",Updates!D320)-(FIND("Account to clone: ",Updates!D320)+18)))))</f>
        <v>#VALUE!</v>
      </c>
      <c r="L320" t="e">
        <f>TRIM(CLEAN(MID(Updates!D320,FIND("Clone permissions of another account: ",Updates!D320)+38,(FIND("Email required:",Updates!D320)-(FIND("Clone permissions of another account: ",Updates!D320)+38)))))</f>
        <v>#VALUE!</v>
      </c>
      <c r="M320" t="e">
        <f t="shared" si="65"/>
        <v>#VALUE!</v>
      </c>
      <c r="N320" t="e">
        <f>TRIM(CLEAN(MID(Updates!D320,FIND("First Name: ",Updates!D320)+12,(FIND("Middle Name: ",Updates!D320)-(FIND("First Name: ",Updates!D320)+12)))))</f>
        <v>#VALUE!</v>
      </c>
      <c r="O320" t="e">
        <f>TRIM(CLEAN(MID(Updates!E320,FIND("Last Name: ",Updates!E320)+11,(FIND("Middle Initial:",Updates!E320)-(FIND("Last Name: ",Updates!E320)+11)))))</f>
        <v>#VALUE!</v>
      </c>
      <c r="P320" t="e">
        <f>TRIM(CLEAN(MID(Updates!D320,FIND("Middle Initial: ",Updates!D320)+16,(FIND("Department: ",Updates!D320)-(FIND("Middle Initial: ",Updates!D320)+16)))))</f>
        <v>#VALUE!</v>
      </c>
      <c r="Q320" t="e">
        <f t="shared" si="66"/>
        <v>#VALUE!</v>
      </c>
      <c r="R320" t="e">
        <f t="shared" si="67"/>
        <v>#VALUE!</v>
      </c>
      <c r="S320" t="e">
        <f t="shared" si="68"/>
        <v>#VALUE!</v>
      </c>
      <c r="T320" s="14" t="e">
        <f t="shared" si="69"/>
        <v>#VALUE!</v>
      </c>
      <c r="U320" t="e">
        <f t="shared" si="70"/>
        <v>#VALUE!</v>
      </c>
      <c r="V320" t="e">
        <f t="shared" si="71"/>
        <v>#VALUE!</v>
      </c>
      <c r="W320" s="8" t="e">
        <f>TRIM(CLEAN(MID(Updates!D320,FIND("Branch: ",Updates!D320)+8,(FIND("Division",Updates!D320)-(FIND("Branch: ",Updates!D320)+8)))))</f>
        <v>#VALUE!</v>
      </c>
      <c r="X320" s="8" t="e">
        <f>TRIM(CLEAN(MID(Updates!D320,FIND("Pooled Position: ",Updates!D320)+17,(FIND("Are the",Updates!D320)-(FIND("Pooled Position: ",Updates!D320)+17)))))</f>
        <v>#VALUE!</v>
      </c>
      <c r="Y320" t="e">
        <f>TRIM(CLEAN(MID(Updates!D320,FIND("Employee Name: ",Updates!D320)+15,(FIND("Job Title",Updates!D320)-(FIND("Employee Name: ",Updates!D320)+15)))))</f>
        <v>#VALUE!</v>
      </c>
      <c r="Z320" s="9" t="e">
        <f t="shared" si="72"/>
        <v>#VALUE!</v>
      </c>
      <c r="AA320" t="e">
        <f t="shared" si="73"/>
        <v>#VALUE!</v>
      </c>
      <c r="AB320" t="e">
        <f t="shared" si="74"/>
        <v>#VALUE!</v>
      </c>
      <c r="AC320" t="e">
        <f t="shared" si="75"/>
        <v>#VALUE!</v>
      </c>
      <c r="AD320" t="e">
        <f>TRIM(CLEAN(MID(Updates!D320,FIND("Account to clone: ",Updates!D320)+18,(FIND("Position",Updates!D320)-(FIND("Account to clone: ",Updates!D320)+18)))))</f>
        <v>#VALUE!</v>
      </c>
      <c r="AE320" t="str">
        <f t="shared" si="76"/>
        <v/>
      </c>
      <c r="AF320" t="str">
        <f t="shared" si="77"/>
        <v>No</v>
      </c>
      <c r="AG320" t="e">
        <f>TRIM(CLEAN(MID(Updates!D320,FIND("Home Share (H:\ drive) required: ",Updates!D320)+33,(FIND("Group Share (S:\ drive) required: ",Updates!D320)-(FIND("Home Share (H:\ drive) required: ",Updates!D320)+33)))))</f>
        <v>#VALUE!</v>
      </c>
      <c r="AH320" t="str">
        <f t="shared" si="78"/>
        <v>No</v>
      </c>
      <c r="AI320" t="e">
        <f>TRIM(CLEAN(MID(Updates!D320,FIND("S Drive Path: ",Updates!D320)+14,(FIND("Position",Updates!D320)-(FIND("S Drive Path: ",Updates!D320)+14)))))</f>
        <v>#VALUE!</v>
      </c>
      <c r="AJ320" t="e">
        <f>("USR\"&amp;Updates!N320)</f>
        <v>#VALUE!</v>
      </c>
      <c r="AK320" t="e">
        <f>Updates!N320&amp;"$"</f>
        <v>#VALUE!</v>
      </c>
      <c r="AL320" s="11">
        <f t="shared" ca="1" si="79"/>
        <v>17</v>
      </c>
      <c r="AM320" s="6" t="str">
        <f ca="1">LOOKUP(AL320,AN2:AN21,AO2:AO21)</f>
        <v>DC4MDB07</v>
      </c>
    </row>
    <row r="321" spans="1:39" ht="12" customHeight="1">
      <c r="A321" s="13" t="e">
        <f>LOOKUP(99^99,--("0"&amp;MID(Updates!N321,MIN(SEARCH({0,1,2,3,4,5,6,7,8,9},Updates!N321&amp;"0123456789")),ROW($A$1:$A$10000))))</f>
        <v>#N/A</v>
      </c>
      <c r="B321" s="6" t="e">
        <f>TRIM(CLEAN(MID(Updates!D321,FIND("Network User Id: ",Updates!D321)+17,(FIND("E-MAIL ACCOUNTS",Updates!D321)-(FIND("Network User Id:",Updates!D321)+17)))))</f>
        <v>#VALUE!</v>
      </c>
      <c r="C321" s="6" t="e">
        <f>TRIM(CLEAN(MID(Updates!D321,FIND("Logon ID: ",Updates!D321)+10,(FIND("Password:",Updates!D321)-(FIND("Logon ID:",Updates!D321)+10)))))</f>
        <v>#VALUE!</v>
      </c>
      <c r="D321" t="e">
        <f>TRIM(CLEAN(MID(Updates!D321,FIND("Primary Address: ",Updates!D321)+17,(FIND("Secondary Address:",Updates!D321)-(FIND("Primary Address: ",Updates!D321)+17)))))</f>
        <v>#VALUE!</v>
      </c>
      <c r="E321" t="e">
        <f>TRIM(CLEAN(MID(Updates!D321,FIND("Secondary Address: ",Updates!D321)+19,(FIND("** PLEASE DO NOT REPLY TO THIS E-MAIL. ",Updates!D321)-(FIND("Secondary Address: ",Updates!D321)+19)))))</f>
        <v>#VALUE!</v>
      </c>
      <c r="F321" t="b">
        <f>IF(COUNT(SEARCH({"transpo.ottawa.on.ca","biblioottawalibrary.ca"},E321)),"@ottawa.ca")</f>
        <v>0</v>
      </c>
      <c r="G321" s="9" t="e">
        <f t="shared" si="64"/>
        <v>#VALUE!</v>
      </c>
      <c r="H321" t="e">
        <f>TRIM(CLEAN(MID(Updates!D321,FIND("E-mail Address: ",Updates!D321)+16,(FIND("The employee",Updates!D321)-(FIND("E-mail Address: ",Updates!D321)+16)))))</f>
        <v>#VALUE!</v>
      </c>
      <c r="I321" t="e">
        <f>TRIM(CLEAN(MID(Updates!D321,FIND("Account Password: ",Updates!D321)+18,(FIND("NETWORK ACCOUNTS",Updates!D321)-(FIND("Account Password:",Updates!D321)+18)))))</f>
        <v>#VALUE!</v>
      </c>
      <c r="J321" t="e">
        <f>TRIM(CLEAN(MID(Updates!D321,FIND("Password: ",Updates!D321)+10,(FIND("E-mail",Updates!D321)-(FIND("Password:",Updates!D321)+12)))))</f>
        <v>#VALUE!</v>
      </c>
      <c r="K321" t="e">
        <f>TRIM(CLEAN(MID(Updates!D321,FIND("Account to clone: ",Updates!D321)+18,(FIND("Position",Updates!D321)-(FIND("Account to clone: ",Updates!D321)+18)))))</f>
        <v>#VALUE!</v>
      </c>
      <c r="L321" t="e">
        <f>TRIM(CLEAN(MID(Updates!D321,FIND("Clone permissions of another account: ",Updates!D321)+38,(FIND("Email required:",Updates!D321)-(FIND("Clone permissions of another account: ",Updates!D321)+38)))))</f>
        <v>#VALUE!</v>
      </c>
      <c r="M321" t="e">
        <f t="shared" si="65"/>
        <v>#VALUE!</v>
      </c>
      <c r="N321" t="e">
        <f>TRIM(CLEAN(MID(Updates!D321,FIND("First Name: ",Updates!D321)+12,(FIND("Middle Name: ",Updates!D321)-(FIND("First Name: ",Updates!D321)+12)))))</f>
        <v>#VALUE!</v>
      </c>
      <c r="O321" t="e">
        <f>TRIM(CLEAN(MID(Updates!E321,FIND("Last Name: ",Updates!E321)+11,(FIND("Middle Initial:",Updates!E321)-(FIND("Last Name: ",Updates!E321)+11)))))</f>
        <v>#VALUE!</v>
      </c>
      <c r="P321" t="e">
        <f>TRIM(CLEAN(MID(Updates!D321,FIND("Middle Initial: ",Updates!D321)+16,(FIND("Department: ",Updates!D321)-(FIND("Middle Initial: ",Updates!D321)+16)))))</f>
        <v>#VALUE!</v>
      </c>
      <c r="Q321" t="e">
        <f t="shared" si="66"/>
        <v>#VALUE!</v>
      </c>
      <c r="R321" t="e">
        <f t="shared" si="67"/>
        <v>#VALUE!</v>
      </c>
      <c r="S321" t="e">
        <f t="shared" si="68"/>
        <v>#VALUE!</v>
      </c>
      <c r="T321" s="14" t="e">
        <f t="shared" si="69"/>
        <v>#VALUE!</v>
      </c>
      <c r="U321" t="e">
        <f t="shared" si="70"/>
        <v>#VALUE!</v>
      </c>
      <c r="V321" t="e">
        <f t="shared" si="71"/>
        <v>#VALUE!</v>
      </c>
      <c r="W321" s="8" t="e">
        <f>TRIM(CLEAN(MID(Updates!D321,FIND("Branch: ",Updates!D321)+8,(FIND("Division",Updates!D321)-(FIND("Branch: ",Updates!D321)+8)))))</f>
        <v>#VALUE!</v>
      </c>
      <c r="X321" s="8" t="e">
        <f>TRIM(CLEAN(MID(Updates!D321,FIND("Pooled Position: ",Updates!D321)+17,(FIND("Are the",Updates!D321)-(FIND("Pooled Position: ",Updates!D321)+17)))))</f>
        <v>#VALUE!</v>
      </c>
      <c r="Y321" t="e">
        <f>TRIM(CLEAN(MID(Updates!D321,FIND("Employee Name: ",Updates!D321)+15,(FIND("Job Title",Updates!D321)-(FIND("Employee Name: ",Updates!D321)+15)))))</f>
        <v>#VALUE!</v>
      </c>
      <c r="Z321" s="9" t="e">
        <f t="shared" si="72"/>
        <v>#VALUE!</v>
      </c>
      <c r="AA321" t="e">
        <f t="shared" si="73"/>
        <v>#VALUE!</v>
      </c>
      <c r="AB321" t="e">
        <f t="shared" si="74"/>
        <v>#VALUE!</v>
      </c>
      <c r="AC321" t="e">
        <f t="shared" si="75"/>
        <v>#VALUE!</v>
      </c>
      <c r="AD321" t="e">
        <f>TRIM(CLEAN(MID(Updates!D321,FIND("Account to clone: ",Updates!D321)+18,(FIND("Position",Updates!D321)-(FIND("Account to clone: ",Updates!D321)+18)))))</f>
        <v>#VALUE!</v>
      </c>
      <c r="AE321" t="str">
        <f t="shared" si="76"/>
        <v/>
      </c>
      <c r="AF321" t="str">
        <f t="shared" si="77"/>
        <v>No</v>
      </c>
      <c r="AG321" t="e">
        <f>TRIM(CLEAN(MID(Updates!D321,FIND("Home Share (H:\ drive) required: ",Updates!D321)+33,(FIND("Group Share (S:\ drive) required: ",Updates!D321)-(FIND("Home Share (H:\ drive) required: ",Updates!D321)+33)))))</f>
        <v>#VALUE!</v>
      </c>
      <c r="AH321" t="str">
        <f t="shared" si="78"/>
        <v>No</v>
      </c>
      <c r="AI321" t="e">
        <f>TRIM(CLEAN(MID(Updates!D321,FIND("S Drive Path: ",Updates!D321)+14,(FIND("Position",Updates!D321)-(FIND("S Drive Path: ",Updates!D321)+14)))))</f>
        <v>#VALUE!</v>
      </c>
      <c r="AJ321" t="e">
        <f>("USR\"&amp;Updates!N321)</f>
        <v>#VALUE!</v>
      </c>
      <c r="AK321" t="e">
        <f>Updates!N321&amp;"$"</f>
        <v>#VALUE!</v>
      </c>
      <c r="AL321" s="11">
        <f t="shared" ca="1" si="79"/>
        <v>1</v>
      </c>
      <c r="AM321" s="6" t="str">
        <f ca="1">LOOKUP(AL321,AN2:AN21,AO2:AO21)</f>
        <v>DC1MDB01</v>
      </c>
    </row>
    <row r="322" spans="1:39" ht="12" customHeight="1">
      <c r="A322" s="13" t="e">
        <f>LOOKUP(99^99,--("0"&amp;MID(Updates!N322,MIN(SEARCH({0,1,2,3,4,5,6,7,8,9},Updates!N322&amp;"0123456789")),ROW($A$1:$A$10000))))</f>
        <v>#N/A</v>
      </c>
      <c r="B322" s="6" t="e">
        <f>TRIM(CLEAN(MID(Updates!D322,FIND("Network User Id: ",Updates!D322)+17,(FIND("E-MAIL ACCOUNTS",Updates!D322)-(FIND("Network User Id:",Updates!D322)+17)))))</f>
        <v>#VALUE!</v>
      </c>
      <c r="C322" s="6" t="e">
        <f>TRIM(CLEAN(MID(Updates!D322,FIND("Logon ID: ",Updates!D322)+10,(FIND("Password:",Updates!D322)-(FIND("Logon ID:",Updates!D322)+10)))))</f>
        <v>#VALUE!</v>
      </c>
      <c r="D322" t="e">
        <f>TRIM(CLEAN(MID(Updates!D322,FIND("Primary Address: ",Updates!D322)+17,(FIND("Secondary Address:",Updates!D322)-(FIND("Primary Address: ",Updates!D322)+17)))))</f>
        <v>#VALUE!</v>
      </c>
      <c r="E322" t="e">
        <f>TRIM(CLEAN(MID(Updates!D322,FIND("Secondary Address: ",Updates!D322)+19,(FIND("** PLEASE DO NOT REPLY TO THIS E-MAIL. ",Updates!D322)-(FIND("Secondary Address: ",Updates!D322)+19)))))</f>
        <v>#VALUE!</v>
      </c>
      <c r="F322" t="b">
        <f>IF(COUNT(SEARCH({"transpo.ottawa.on.ca","biblioottawalibrary.ca"},E322)),"@ottawa.ca")</f>
        <v>0</v>
      </c>
      <c r="G322" s="9" t="e">
        <f t="shared" si="64"/>
        <v>#VALUE!</v>
      </c>
      <c r="H322" t="e">
        <f>TRIM(CLEAN(MID(Updates!D322,FIND("E-mail Address: ",Updates!D322)+16,(FIND("The employee",Updates!D322)-(FIND("E-mail Address: ",Updates!D322)+16)))))</f>
        <v>#VALUE!</v>
      </c>
      <c r="I322" t="e">
        <f>TRIM(CLEAN(MID(Updates!D322,FIND("Account Password: ",Updates!D322)+18,(FIND("NETWORK ACCOUNTS",Updates!D322)-(FIND("Account Password:",Updates!D322)+18)))))</f>
        <v>#VALUE!</v>
      </c>
      <c r="J322" t="e">
        <f>TRIM(CLEAN(MID(Updates!D322,FIND("Password: ",Updates!D322)+10,(FIND("E-mail",Updates!D322)-(FIND("Password:",Updates!D322)+12)))))</f>
        <v>#VALUE!</v>
      </c>
      <c r="K322" t="e">
        <f>TRIM(CLEAN(MID(Updates!D322,FIND("Account to clone: ",Updates!D322)+18,(FIND("Position",Updates!D322)-(FIND("Account to clone: ",Updates!D322)+18)))))</f>
        <v>#VALUE!</v>
      </c>
      <c r="L322" t="e">
        <f>TRIM(CLEAN(MID(Updates!D322,FIND("Clone permissions of another account: ",Updates!D322)+38,(FIND("Email required:",Updates!D322)-(FIND("Clone permissions of another account: ",Updates!D322)+38)))))</f>
        <v>#VALUE!</v>
      </c>
      <c r="M322" t="e">
        <f t="shared" si="65"/>
        <v>#VALUE!</v>
      </c>
      <c r="N322" t="e">
        <f>TRIM(CLEAN(MID(Updates!D322,FIND("First Name: ",Updates!D322)+12,(FIND("Middle Name: ",Updates!D322)-(FIND("First Name: ",Updates!D322)+12)))))</f>
        <v>#VALUE!</v>
      </c>
      <c r="O322" t="e">
        <f>TRIM(CLEAN(MID(Updates!E322,FIND("Last Name: ",Updates!E322)+11,(FIND("Middle Initial:",Updates!E322)-(FIND("Last Name: ",Updates!E322)+11)))))</f>
        <v>#VALUE!</v>
      </c>
      <c r="P322" t="e">
        <f>TRIM(CLEAN(MID(Updates!D322,FIND("Middle Initial: ",Updates!D322)+16,(FIND("Department: ",Updates!D322)-(FIND("Middle Initial: ",Updates!D322)+16)))))</f>
        <v>#VALUE!</v>
      </c>
      <c r="Q322" t="e">
        <f t="shared" si="66"/>
        <v>#VALUE!</v>
      </c>
      <c r="R322" t="e">
        <f t="shared" si="67"/>
        <v>#VALUE!</v>
      </c>
      <c r="S322" t="e">
        <f t="shared" si="68"/>
        <v>#VALUE!</v>
      </c>
      <c r="T322" s="14" t="e">
        <f t="shared" si="69"/>
        <v>#VALUE!</v>
      </c>
      <c r="U322" t="e">
        <f t="shared" si="70"/>
        <v>#VALUE!</v>
      </c>
      <c r="V322" t="e">
        <f t="shared" si="71"/>
        <v>#VALUE!</v>
      </c>
      <c r="W322" s="8" t="e">
        <f>TRIM(CLEAN(MID(Updates!D322,FIND("Branch: ",Updates!D322)+8,(FIND("Division",Updates!D322)-(FIND("Branch: ",Updates!D322)+8)))))</f>
        <v>#VALUE!</v>
      </c>
      <c r="X322" s="8" t="e">
        <f>TRIM(CLEAN(MID(Updates!D322,FIND("Pooled Position: ",Updates!D322)+17,(FIND("Are the",Updates!D322)-(FIND("Pooled Position: ",Updates!D322)+17)))))</f>
        <v>#VALUE!</v>
      </c>
      <c r="Y322" t="e">
        <f>TRIM(CLEAN(MID(Updates!D322,FIND("Employee Name: ",Updates!D322)+15,(FIND("Job Title",Updates!D322)-(FIND("Employee Name: ",Updates!D322)+15)))))</f>
        <v>#VALUE!</v>
      </c>
      <c r="Z322" s="9" t="e">
        <f t="shared" si="72"/>
        <v>#VALUE!</v>
      </c>
      <c r="AA322" t="e">
        <f t="shared" si="73"/>
        <v>#VALUE!</v>
      </c>
      <c r="AB322" t="e">
        <f t="shared" si="74"/>
        <v>#VALUE!</v>
      </c>
      <c r="AC322" t="e">
        <f t="shared" si="75"/>
        <v>#VALUE!</v>
      </c>
      <c r="AD322" t="e">
        <f>TRIM(CLEAN(MID(Updates!D322,FIND("Account to clone: ",Updates!D322)+18,(FIND("Position",Updates!D322)-(FIND("Account to clone: ",Updates!D322)+18)))))</f>
        <v>#VALUE!</v>
      </c>
      <c r="AE322" t="str">
        <f t="shared" si="76"/>
        <v/>
      </c>
      <c r="AF322" t="str">
        <f t="shared" si="77"/>
        <v>No</v>
      </c>
      <c r="AG322" t="e">
        <f>TRIM(CLEAN(MID(Updates!D322,FIND("Home Share (H:\ drive) required: ",Updates!D322)+33,(FIND("Group Share (S:\ drive) required: ",Updates!D322)-(FIND("Home Share (H:\ drive) required: ",Updates!D322)+33)))))</f>
        <v>#VALUE!</v>
      </c>
      <c r="AH322" t="str">
        <f t="shared" si="78"/>
        <v>No</v>
      </c>
      <c r="AI322" t="e">
        <f>TRIM(CLEAN(MID(Updates!D322,FIND("S Drive Path: ",Updates!D322)+14,(FIND("Position",Updates!D322)-(FIND("S Drive Path: ",Updates!D322)+14)))))</f>
        <v>#VALUE!</v>
      </c>
      <c r="AJ322" t="e">
        <f>("USR\"&amp;Updates!N322)</f>
        <v>#VALUE!</v>
      </c>
      <c r="AK322" t="e">
        <f>Updates!N322&amp;"$"</f>
        <v>#VALUE!</v>
      </c>
      <c r="AL322" s="11">
        <f t="shared" ca="1" si="79"/>
        <v>5</v>
      </c>
      <c r="AM322" s="6" t="str">
        <f ca="1">LOOKUP(AL322,AN2:AN21,AO2:AO21)</f>
        <v>DC1MDB05</v>
      </c>
    </row>
    <row r="323" spans="1:39" ht="12" customHeight="1">
      <c r="A323" s="13" t="e">
        <f>LOOKUP(99^99,--("0"&amp;MID(Updates!N323,MIN(SEARCH({0,1,2,3,4,5,6,7,8,9},Updates!N323&amp;"0123456789")),ROW($A$1:$A$10000))))</f>
        <v>#N/A</v>
      </c>
      <c r="B323" s="6" t="e">
        <f>TRIM(CLEAN(MID(Updates!D323,FIND("Network User Id: ",Updates!D323)+17,(FIND("E-MAIL ACCOUNTS",Updates!D323)-(FIND("Network User Id:",Updates!D323)+17)))))</f>
        <v>#VALUE!</v>
      </c>
      <c r="C323" s="6" t="e">
        <f>TRIM(CLEAN(MID(Updates!D323,FIND("Logon ID: ",Updates!D323)+10,(FIND("Password:",Updates!D323)-(FIND("Logon ID:",Updates!D323)+10)))))</f>
        <v>#VALUE!</v>
      </c>
      <c r="D323" t="e">
        <f>TRIM(CLEAN(MID(Updates!D323,FIND("Primary Address: ",Updates!D323)+17,(FIND("Secondary Address:",Updates!D323)-(FIND("Primary Address: ",Updates!D323)+17)))))</f>
        <v>#VALUE!</v>
      </c>
      <c r="E323" t="e">
        <f>TRIM(CLEAN(MID(Updates!D323,FIND("Secondary Address: ",Updates!D323)+19,(FIND("** PLEASE DO NOT REPLY TO THIS E-MAIL. ",Updates!D323)-(FIND("Secondary Address: ",Updates!D323)+19)))))</f>
        <v>#VALUE!</v>
      </c>
      <c r="F323" t="b">
        <f>IF(COUNT(SEARCH({"transpo.ottawa.on.ca","biblioottawalibrary.ca"},E323)),"@ottawa.ca")</f>
        <v>0</v>
      </c>
      <c r="G323" s="9" t="e">
        <f t="shared" ref="G323:G386" si="80">TRIM(LEFT(SUBSTITUTE(E323,"@",REPT(" ",LEN(E323))),LEN(E323)))</f>
        <v>#VALUE!</v>
      </c>
      <c r="H323" t="e">
        <f>TRIM(CLEAN(MID(Updates!D323,FIND("E-mail Address: ",Updates!D323)+16,(FIND("The employee",Updates!D323)-(FIND("E-mail Address: ",Updates!D323)+16)))))</f>
        <v>#VALUE!</v>
      </c>
      <c r="I323" t="e">
        <f>TRIM(CLEAN(MID(Updates!D323,FIND("Account Password: ",Updates!D323)+18,(FIND("NETWORK ACCOUNTS",Updates!D323)-(FIND("Account Password:",Updates!D323)+18)))))</f>
        <v>#VALUE!</v>
      </c>
      <c r="J323" t="e">
        <f>TRIM(CLEAN(MID(Updates!D323,FIND("Password: ",Updates!D323)+10,(FIND("E-mail",Updates!D323)-(FIND("Password:",Updates!D323)+12)))))</f>
        <v>#VALUE!</v>
      </c>
      <c r="K323" t="e">
        <f>TRIM(CLEAN(MID(Updates!D323,FIND("Account to clone: ",Updates!D323)+18,(FIND("Position",Updates!D323)-(FIND("Account to clone: ",Updates!D323)+18)))))</f>
        <v>#VALUE!</v>
      </c>
      <c r="L323" t="e">
        <f>TRIM(CLEAN(MID(Updates!D323,FIND("Clone permissions of another account: ",Updates!D323)+38,(FIND("Email required:",Updates!D323)-(FIND("Clone permissions of another account: ",Updates!D323)+38)))))</f>
        <v>#VALUE!</v>
      </c>
      <c r="M323" t="e">
        <f t="shared" ref="M323:M386" si="81">IF(L323="No","",L323)</f>
        <v>#VALUE!</v>
      </c>
      <c r="N323" t="e">
        <f>TRIM(CLEAN(MID(Updates!D323,FIND("First Name: ",Updates!D323)+12,(FIND("Middle Name: ",Updates!D323)-(FIND("First Name: ",Updates!D323)+12)))))</f>
        <v>#VALUE!</v>
      </c>
      <c r="O323" t="e">
        <f>TRIM(CLEAN(MID(Updates!E323,FIND("Last Name: ",Updates!E323)+11,(FIND("Middle Initial:",Updates!E323)-(FIND("Last Name: ",Updates!E323)+11)))))</f>
        <v>#VALUE!</v>
      </c>
      <c r="P323" t="e">
        <f>TRIM(CLEAN(MID(Updates!D323,FIND("Middle Initial: ",Updates!D323)+16,(FIND("Department: ",Updates!D323)-(FIND("Middle Initial: ",Updates!D323)+16)))))</f>
        <v>#VALUE!</v>
      </c>
      <c r="Q323" t="e">
        <f t="shared" ref="Q323:Q386" si="82">TRIM(LEFT(SUBSTITUTE(Z323," ",REPT(" ",255)),255))</f>
        <v>#VALUE!</v>
      </c>
      <c r="R323" t="e">
        <f t="shared" ref="R323:R386" si="83">SUBSTITUTE(S323, " ", "-", 1)</f>
        <v>#VALUE!</v>
      </c>
      <c r="S323" t="e">
        <f t="shared" ref="S323:S386" si="84">RIGHT(Y323,LEN(Y323)-FIND(" ",Y323))</f>
        <v>#VALUE!</v>
      </c>
      <c r="T323" s="14" t="e">
        <f t="shared" ref="T323:T386" si="85">SUBSTITUTE(R323,".","")</f>
        <v>#VALUE!</v>
      </c>
      <c r="U323" t="e">
        <f t="shared" ref="U323:U386" si="86">IF(LEFT(S323,1)="(",RIGHT(S323,LEN(S323)-FIND(" ",S323)),"")</f>
        <v>#VALUE!</v>
      </c>
      <c r="V323" t="e">
        <f t="shared" ref="V323:V386" si="87">IF(U323="",T323,U323)</f>
        <v>#VALUE!</v>
      </c>
      <c r="W323" s="8" t="e">
        <f>TRIM(CLEAN(MID(Updates!D323,FIND("Branch: ",Updates!D323)+8,(FIND("Division",Updates!D323)-(FIND("Branch: ",Updates!D323)+8)))))</f>
        <v>#VALUE!</v>
      </c>
      <c r="X323" s="8" t="e">
        <f>TRIM(CLEAN(MID(Updates!D323,FIND("Pooled Position: ",Updates!D323)+17,(FIND("Are the",Updates!D323)-(FIND("Pooled Position: ",Updates!D323)+17)))))</f>
        <v>#VALUE!</v>
      </c>
      <c r="Y323" t="e">
        <f>TRIM(CLEAN(MID(Updates!D323,FIND("Employee Name: ",Updates!D323)+15,(FIND("Job Title",Updates!D323)-(FIND("Employee Name: ",Updates!D323)+15)))))</f>
        <v>#VALUE!</v>
      </c>
      <c r="Z323" s="9" t="e">
        <f t="shared" ref="Z323:Z386" si="88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Y323,"á","a"),"â","a"),"à","a"),"é","e"),"è","e"),"ê","e"),"ë","e"),"î","i"),"ï","i"),"ó","o"),"ô","o"),"ù","u"),"û","u"),"À","A"),"Á","A"),"Â","A"),"É","E"),"È","E"),"É","E"),"Ë","E"),"Î","I"),"Ï","I"),"Ó","O"),"Ô","O"),"Ù","U"),"É","E"),"Ë","E")</f>
        <v>#VALUE!</v>
      </c>
      <c r="AA323" t="e">
        <f t="shared" ref="AA323:AA386" si="89">TRIM(CLEAN(IF(ISTEXT(C323)=FALSE,B323,IF(ISTEXT(C323)=TRUE,C323))))</f>
        <v>#VALUE!</v>
      </c>
      <c r="AB323" t="e">
        <f t="shared" ref="AB323:AB386" si="90">TRIM(CLEAN(IF(ISTEXT(H323)=FALSE,E323,IF(ISTEXT(H323)=TRUE,H323))))</f>
        <v>#VALUE!</v>
      </c>
      <c r="AC323" t="e">
        <f t="shared" ref="AC323:AC386" si="91">TRIM(CLEAN(IF(ISTEXT(J323)=FALSE,I323,IF(ISTEXT(J323)=TRUE,J323))))</f>
        <v>#VALUE!</v>
      </c>
      <c r="AD323" t="e">
        <f>TRIM(CLEAN(MID(Updates!D323,FIND("Account to clone: ",Updates!D323)+18,(FIND("Position",Updates!D323)-(FIND("Account to clone: ",Updates!D323)+18)))))</f>
        <v>#VALUE!</v>
      </c>
      <c r="AE323" t="str">
        <f t="shared" ref="AE323:AE386" si="92">TRIM(CLEAN(IF(ISERROR(AD323),"",AD323)))</f>
        <v/>
      </c>
      <c r="AF323" t="str">
        <f t="shared" ref="AF323:AF386" si="93">IF(AE323="","No","Yes")</f>
        <v>No</v>
      </c>
      <c r="AG323" t="e">
        <f>TRIM(CLEAN(MID(Updates!D323,FIND("Home Share (H:\ drive) required: ",Updates!D323)+33,(FIND("Group Share (S:\ drive) required: ",Updates!D323)-(FIND("Home Share (H:\ drive) required: ",Updates!D323)+33)))))</f>
        <v>#VALUE!</v>
      </c>
      <c r="AH323" t="str">
        <f t="shared" ref="AH323:AH386" si="94">IF(ISERROR(AG323),"No",AG323)</f>
        <v>No</v>
      </c>
      <c r="AI323" t="e">
        <f>TRIM(CLEAN(MID(Updates!D323,FIND("S Drive Path: ",Updates!D323)+14,(FIND("Position",Updates!D323)-(FIND("S Drive Path: ",Updates!D323)+14)))))</f>
        <v>#VALUE!</v>
      </c>
      <c r="AJ323" t="e">
        <f>("USR\"&amp;Updates!N323)</f>
        <v>#VALUE!</v>
      </c>
      <c r="AK323" t="e">
        <f>Updates!N323&amp;"$"</f>
        <v>#VALUE!</v>
      </c>
      <c r="AL323" s="11">
        <f t="shared" ref="AL323:AL386" ca="1" si="95">RANDBETWEEN(1,20)</f>
        <v>15</v>
      </c>
      <c r="AM323" s="6" t="str">
        <f ca="1">LOOKUP(AL323,AN2:AN21,AO2:AO21)</f>
        <v>DC4MDB05</v>
      </c>
    </row>
    <row r="324" spans="1:39" ht="12" customHeight="1">
      <c r="A324" s="13" t="e">
        <f>LOOKUP(99^99,--("0"&amp;MID(Updates!N324,MIN(SEARCH({0,1,2,3,4,5,6,7,8,9},Updates!N324&amp;"0123456789")),ROW($A$1:$A$10000))))</f>
        <v>#N/A</v>
      </c>
      <c r="B324" s="6" t="e">
        <f>TRIM(CLEAN(MID(Updates!D324,FIND("Network User Id: ",Updates!D324)+17,(FIND("E-MAIL ACCOUNTS",Updates!D324)-(FIND("Network User Id:",Updates!D324)+17)))))</f>
        <v>#VALUE!</v>
      </c>
      <c r="C324" s="6" t="e">
        <f>TRIM(CLEAN(MID(Updates!D324,FIND("Logon ID: ",Updates!D324)+10,(FIND("Password:",Updates!D324)-(FIND("Logon ID:",Updates!D324)+10)))))</f>
        <v>#VALUE!</v>
      </c>
      <c r="D324" t="e">
        <f>TRIM(CLEAN(MID(Updates!D324,FIND("Primary Address: ",Updates!D324)+17,(FIND("Secondary Address:",Updates!D324)-(FIND("Primary Address: ",Updates!D324)+17)))))</f>
        <v>#VALUE!</v>
      </c>
      <c r="E324" t="e">
        <f>TRIM(CLEAN(MID(Updates!D324,FIND("Secondary Address: ",Updates!D324)+19,(FIND("** PLEASE DO NOT REPLY TO THIS E-MAIL. ",Updates!D324)-(FIND("Secondary Address: ",Updates!D324)+19)))))</f>
        <v>#VALUE!</v>
      </c>
      <c r="F324" t="b">
        <f>IF(COUNT(SEARCH({"transpo.ottawa.on.ca","biblioottawalibrary.ca"},E324)),"@ottawa.ca")</f>
        <v>0</v>
      </c>
      <c r="G324" s="9" t="e">
        <f t="shared" si="80"/>
        <v>#VALUE!</v>
      </c>
      <c r="H324" t="e">
        <f>TRIM(CLEAN(MID(Updates!D324,FIND("E-mail Address: ",Updates!D324)+16,(FIND("The employee",Updates!D324)-(FIND("E-mail Address: ",Updates!D324)+16)))))</f>
        <v>#VALUE!</v>
      </c>
      <c r="I324" t="e">
        <f>TRIM(CLEAN(MID(Updates!D324,FIND("Account Password: ",Updates!D324)+18,(FIND("NETWORK ACCOUNTS",Updates!D324)-(FIND("Account Password:",Updates!D324)+18)))))</f>
        <v>#VALUE!</v>
      </c>
      <c r="J324" t="e">
        <f>TRIM(CLEAN(MID(Updates!D324,FIND("Password: ",Updates!D324)+10,(FIND("E-mail",Updates!D324)-(FIND("Password:",Updates!D324)+12)))))</f>
        <v>#VALUE!</v>
      </c>
      <c r="K324" t="e">
        <f>TRIM(CLEAN(MID(Updates!D324,FIND("Account to clone: ",Updates!D324)+18,(FIND("Position",Updates!D324)-(FIND("Account to clone: ",Updates!D324)+18)))))</f>
        <v>#VALUE!</v>
      </c>
      <c r="L324" t="e">
        <f>TRIM(CLEAN(MID(Updates!D324,FIND("Clone permissions of another account: ",Updates!D324)+38,(FIND("Email required:",Updates!D324)-(FIND("Clone permissions of another account: ",Updates!D324)+38)))))</f>
        <v>#VALUE!</v>
      </c>
      <c r="M324" t="e">
        <f t="shared" si="81"/>
        <v>#VALUE!</v>
      </c>
      <c r="N324" t="e">
        <f>TRIM(CLEAN(MID(Updates!D324,FIND("First Name: ",Updates!D324)+12,(FIND("Middle Name: ",Updates!D324)-(FIND("First Name: ",Updates!D324)+12)))))</f>
        <v>#VALUE!</v>
      </c>
      <c r="O324" t="e">
        <f>TRIM(CLEAN(MID(Updates!E324,FIND("Last Name: ",Updates!E324)+11,(FIND("Middle Initial:",Updates!E324)-(FIND("Last Name: ",Updates!E324)+11)))))</f>
        <v>#VALUE!</v>
      </c>
      <c r="P324" t="e">
        <f>TRIM(CLEAN(MID(Updates!D324,FIND("Middle Initial: ",Updates!D324)+16,(FIND("Department: ",Updates!D324)-(FIND("Middle Initial: ",Updates!D324)+16)))))</f>
        <v>#VALUE!</v>
      </c>
      <c r="Q324" t="e">
        <f t="shared" si="82"/>
        <v>#VALUE!</v>
      </c>
      <c r="R324" t="e">
        <f t="shared" si="83"/>
        <v>#VALUE!</v>
      </c>
      <c r="S324" t="e">
        <f t="shared" si="84"/>
        <v>#VALUE!</v>
      </c>
      <c r="T324" s="14" t="e">
        <f t="shared" si="85"/>
        <v>#VALUE!</v>
      </c>
      <c r="U324" t="e">
        <f t="shared" si="86"/>
        <v>#VALUE!</v>
      </c>
      <c r="V324" t="e">
        <f t="shared" si="87"/>
        <v>#VALUE!</v>
      </c>
      <c r="W324" s="8" t="e">
        <f>TRIM(CLEAN(MID(Updates!D324,FIND("Branch: ",Updates!D324)+8,(FIND("Division",Updates!D324)-(FIND("Branch: ",Updates!D324)+8)))))</f>
        <v>#VALUE!</v>
      </c>
      <c r="X324" s="8" t="e">
        <f>TRIM(CLEAN(MID(Updates!D324,FIND("Pooled Position: ",Updates!D324)+17,(FIND("Are the",Updates!D324)-(FIND("Pooled Position: ",Updates!D324)+17)))))</f>
        <v>#VALUE!</v>
      </c>
      <c r="Y324" t="e">
        <f>TRIM(CLEAN(MID(Updates!D324,FIND("Employee Name: ",Updates!D324)+15,(FIND("Job Title",Updates!D324)-(FIND("Employee Name: ",Updates!D324)+15)))))</f>
        <v>#VALUE!</v>
      </c>
      <c r="Z324" s="9" t="e">
        <f t="shared" si="88"/>
        <v>#VALUE!</v>
      </c>
      <c r="AA324" t="e">
        <f t="shared" si="89"/>
        <v>#VALUE!</v>
      </c>
      <c r="AB324" t="e">
        <f t="shared" si="90"/>
        <v>#VALUE!</v>
      </c>
      <c r="AC324" t="e">
        <f t="shared" si="91"/>
        <v>#VALUE!</v>
      </c>
      <c r="AD324" t="e">
        <f>TRIM(CLEAN(MID(Updates!D324,FIND("Account to clone: ",Updates!D324)+18,(FIND("Position",Updates!D324)-(FIND("Account to clone: ",Updates!D324)+18)))))</f>
        <v>#VALUE!</v>
      </c>
      <c r="AE324" t="str">
        <f t="shared" si="92"/>
        <v/>
      </c>
      <c r="AF324" t="str">
        <f t="shared" si="93"/>
        <v>No</v>
      </c>
      <c r="AG324" t="e">
        <f>TRIM(CLEAN(MID(Updates!D324,FIND("Home Share (H:\ drive) required: ",Updates!D324)+33,(FIND("Group Share (S:\ drive) required: ",Updates!D324)-(FIND("Home Share (H:\ drive) required: ",Updates!D324)+33)))))</f>
        <v>#VALUE!</v>
      </c>
      <c r="AH324" t="str">
        <f t="shared" si="94"/>
        <v>No</v>
      </c>
      <c r="AI324" t="e">
        <f>TRIM(CLEAN(MID(Updates!D324,FIND("S Drive Path: ",Updates!D324)+14,(FIND("Position",Updates!D324)-(FIND("S Drive Path: ",Updates!D324)+14)))))</f>
        <v>#VALUE!</v>
      </c>
      <c r="AJ324" t="e">
        <f>("USR\"&amp;Updates!N324)</f>
        <v>#VALUE!</v>
      </c>
      <c r="AK324" t="e">
        <f>Updates!N324&amp;"$"</f>
        <v>#VALUE!</v>
      </c>
      <c r="AL324" s="11">
        <f t="shared" ca="1" si="95"/>
        <v>17</v>
      </c>
      <c r="AM324" s="6" t="str">
        <f ca="1">LOOKUP(AL324,AN2:AN21,AO2:AO21)</f>
        <v>DC4MDB07</v>
      </c>
    </row>
    <row r="325" spans="1:39" ht="12" customHeight="1">
      <c r="A325" s="13" t="e">
        <f>LOOKUP(99^99,--("0"&amp;MID(Updates!N325,MIN(SEARCH({0,1,2,3,4,5,6,7,8,9},Updates!N325&amp;"0123456789")),ROW($A$1:$A$10000))))</f>
        <v>#N/A</v>
      </c>
      <c r="B325" s="6" t="e">
        <f>TRIM(CLEAN(MID(Updates!D325,FIND("Network User Id: ",Updates!D325)+17,(FIND("E-MAIL ACCOUNTS",Updates!D325)-(FIND("Network User Id:",Updates!D325)+17)))))</f>
        <v>#VALUE!</v>
      </c>
      <c r="C325" s="6" t="e">
        <f>TRIM(CLEAN(MID(Updates!D325,FIND("Logon ID: ",Updates!D325)+10,(FIND("Password:",Updates!D325)-(FIND("Logon ID:",Updates!D325)+10)))))</f>
        <v>#VALUE!</v>
      </c>
      <c r="D325" t="e">
        <f>TRIM(CLEAN(MID(Updates!D325,FIND("Primary Address: ",Updates!D325)+17,(FIND("Secondary Address:",Updates!D325)-(FIND("Primary Address: ",Updates!D325)+17)))))</f>
        <v>#VALUE!</v>
      </c>
      <c r="E325" t="e">
        <f>TRIM(CLEAN(MID(Updates!D325,FIND("Secondary Address: ",Updates!D325)+19,(FIND("** PLEASE DO NOT REPLY TO THIS E-MAIL. ",Updates!D325)-(FIND("Secondary Address: ",Updates!D325)+19)))))</f>
        <v>#VALUE!</v>
      </c>
      <c r="F325" t="b">
        <f>IF(COUNT(SEARCH({"transpo.ottawa.on.ca","biblioottawalibrary.ca"},E325)),"@ottawa.ca")</f>
        <v>0</v>
      </c>
      <c r="G325" s="9" t="e">
        <f t="shared" si="80"/>
        <v>#VALUE!</v>
      </c>
      <c r="H325" t="e">
        <f>TRIM(CLEAN(MID(Updates!D325,FIND("E-mail Address: ",Updates!D325)+16,(FIND("The employee",Updates!D325)-(FIND("E-mail Address: ",Updates!D325)+16)))))</f>
        <v>#VALUE!</v>
      </c>
      <c r="I325" t="e">
        <f>TRIM(CLEAN(MID(Updates!D325,FIND("Account Password: ",Updates!D325)+18,(FIND("NETWORK ACCOUNTS",Updates!D325)-(FIND("Account Password:",Updates!D325)+18)))))</f>
        <v>#VALUE!</v>
      </c>
      <c r="J325" t="e">
        <f>TRIM(CLEAN(MID(Updates!D325,FIND("Password: ",Updates!D325)+10,(FIND("E-mail",Updates!D325)-(FIND("Password:",Updates!D325)+12)))))</f>
        <v>#VALUE!</v>
      </c>
      <c r="K325" t="e">
        <f>TRIM(CLEAN(MID(Updates!D325,FIND("Account to clone: ",Updates!D325)+18,(FIND("Position",Updates!D325)-(FIND("Account to clone: ",Updates!D325)+18)))))</f>
        <v>#VALUE!</v>
      </c>
      <c r="L325" t="e">
        <f>TRIM(CLEAN(MID(Updates!D325,FIND("Clone permissions of another account: ",Updates!D325)+38,(FIND("Email required:",Updates!D325)-(FIND("Clone permissions of another account: ",Updates!D325)+38)))))</f>
        <v>#VALUE!</v>
      </c>
      <c r="M325" t="e">
        <f t="shared" si="81"/>
        <v>#VALUE!</v>
      </c>
      <c r="N325" t="e">
        <f>TRIM(CLEAN(MID(Updates!D325,FIND("First Name: ",Updates!D325)+12,(FIND("Middle Name: ",Updates!D325)-(FIND("First Name: ",Updates!D325)+12)))))</f>
        <v>#VALUE!</v>
      </c>
      <c r="O325" t="e">
        <f>TRIM(CLEAN(MID(Updates!E325,FIND("Last Name: ",Updates!E325)+11,(FIND("Middle Initial:",Updates!E325)-(FIND("Last Name: ",Updates!E325)+11)))))</f>
        <v>#VALUE!</v>
      </c>
      <c r="P325" t="e">
        <f>TRIM(CLEAN(MID(Updates!D325,FIND("Middle Initial: ",Updates!D325)+16,(FIND("Department: ",Updates!D325)-(FIND("Middle Initial: ",Updates!D325)+16)))))</f>
        <v>#VALUE!</v>
      </c>
      <c r="Q325" t="e">
        <f t="shared" si="82"/>
        <v>#VALUE!</v>
      </c>
      <c r="R325" t="e">
        <f t="shared" si="83"/>
        <v>#VALUE!</v>
      </c>
      <c r="S325" t="e">
        <f t="shared" si="84"/>
        <v>#VALUE!</v>
      </c>
      <c r="T325" s="14" t="e">
        <f t="shared" si="85"/>
        <v>#VALUE!</v>
      </c>
      <c r="U325" t="e">
        <f t="shared" si="86"/>
        <v>#VALUE!</v>
      </c>
      <c r="V325" t="e">
        <f t="shared" si="87"/>
        <v>#VALUE!</v>
      </c>
      <c r="W325" s="8" t="e">
        <f>TRIM(CLEAN(MID(Updates!D325,FIND("Branch: ",Updates!D325)+8,(FIND("Division",Updates!D325)-(FIND("Branch: ",Updates!D325)+8)))))</f>
        <v>#VALUE!</v>
      </c>
      <c r="X325" s="8" t="e">
        <f>TRIM(CLEAN(MID(Updates!D325,FIND("Pooled Position: ",Updates!D325)+17,(FIND("Are the",Updates!D325)-(FIND("Pooled Position: ",Updates!D325)+17)))))</f>
        <v>#VALUE!</v>
      </c>
      <c r="Y325" t="e">
        <f>TRIM(CLEAN(MID(Updates!D325,FIND("Employee Name: ",Updates!D325)+15,(FIND("Job Title",Updates!D325)-(FIND("Employee Name: ",Updates!D325)+15)))))</f>
        <v>#VALUE!</v>
      </c>
      <c r="Z325" s="9" t="e">
        <f t="shared" si="88"/>
        <v>#VALUE!</v>
      </c>
      <c r="AA325" t="e">
        <f t="shared" si="89"/>
        <v>#VALUE!</v>
      </c>
      <c r="AB325" t="e">
        <f t="shared" si="90"/>
        <v>#VALUE!</v>
      </c>
      <c r="AC325" t="e">
        <f t="shared" si="91"/>
        <v>#VALUE!</v>
      </c>
      <c r="AD325" t="e">
        <f>TRIM(CLEAN(MID(Updates!D325,FIND("Account to clone: ",Updates!D325)+18,(FIND("Position",Updates!D325)-(FIND("Account to clone: ",Updates!D325)+18)))))</f>
        <v>#VALUE!</v>
      </c>
      <c r="AE325" t="str">
        <f t="shared" si="92"/>
        <v/>
      </c>
      <c r="AF325" t="str">
        <f t="shared" si="93"/>
        <v>No</v>
      </c>
      <c r="AG325" t="e">
        <f>TRIM(CLEAN(MID(Updates!D325,FIND("Home Share (H:\ drive) required: ",Updates!D325)+33,(FIND("Group Share (S:\ drive) required: ",Updates!D325)-(FIND("Home Share (H:\ drive) required: ",Updates!D325)+33)))))</f>
        <v>#VALUE!</v>
      </c>
      <c r="AH325" t="str">
        <f t="shared" si="94"/>
        <v>No</v>
      </c>
      <c r="AI325" t="e">
        <f>TRIM(CLEAN(MID(Updates!D325,FIND("S Drive Path: ",Updates!D325)+14,(FIND("Position",Updates!D325)-(FIND("S Drive Path: ",Updates!D325)+14)))))</f>
        <v>#VALUE!</v>
      </c>
      <c r="AJ325" t="e">
        <f>("USR\"&amp;Updates!N325)</f>
        <v>#VALUE!</v>
      </c>
      <c r="AK325" t="e">
        <f>Updates!N325&amp;"$"</f>
        <v>#VALUE!</v>
      </c>
      <c r="AL325" s="11">
        <f t="shared" ca="1" si="95"/>
        <v>3</v>
      </c>
      <c r="AM325" s="6" t="str">
        <f ca="1">LOOKUP(AL325,AN2:AN21,AO2:AO21)</f>
        <v>DC1MDB03</v>
      </c>
    </row>
    <row r="326" spans="1:39" ht="12" customHeight="1">
      <c r="A326" s="13" t="e">
        <f>LOOKUP(99^99,--("0"&amp;MID(Updates!N326,MIN(SEARCH({0,1,2,3,4,5,6,7,8,9},Updates!N326&amp;"0123456789")),ROW($A$1:$A$10000))))</f>
        <v>#N/A</v>
      </c>
      <c r="B326" s="6" t="e">
        <f>TRIM(CLEAN(MID(Updates!D326,FIND("Network User Id: ",Updates!D326)+17,(FIND("E-MAIL ACCOUNTS",Updates!D326)-(FIND("Network User Id:",Updates!D326)+17)))))</f>
        <v>#VALUE!</v>
      </c>
      <c r="C326" s="6" t="e">
        <f>TRIM(CLEAN(MID(Updates!D326,FIND("Logon ID: ",Updates!D326)+10,(FIND("Password:",Updates!D326)-(FIND("Logon ID:",Updates!D326)+10)))))</f>
        <v>#VALUE!</v>
      </c>
      <c r="D326" t="e">
        <f>TRIM(CLEAN(MID(Updates!D326,FIND("Primary Address: ",Updates!D326)+17,(FIND("Secondary Address:",Updates!D326)-(FIND("Primary Address: ",Updates!D326)+17)))))</f>
        <v>#VALUE!</v>
      </c>
      <c r="E326" t="e">
        <f>TRIM(CLEAN(MID(Updates!D326,FIND("Secondary Address: ",Updates!D326)+19,(FIND("** PLEASE DO NOT REPLY TO THIS E-MAIL. ",Updates!D326)-(FIND("Secondary Address: ",Updates!D326)+19)))))</f>
        <v>#VALUE!</v>
      </c>
      <c r="F326" t="b">
        <f>IF(COUNT(SEARCH({"transpo.ottawa.on.ca","biblioottawalibrary.ca"},E326)),"@ottawa.ca")</f>
        <v>0</v>
      </c>
      <c r="G326" s="9" t="e">
        <f t="shared" si="80"/>
        <v>#VALUE!</v>
      </c>
      <c r="H326" t="e">
        <f>TRIM(CLEAN(MID(Updates!D326,FIND("E-mail Address: ",Updates!D326)+16,(FIND("The employee",Updates!D326)-(FIND("E-mail Address: ",Updates!D326)+16)))))</f>
        <v>#VALUE!</v>
      </c>
      <c r="I326" t="e">
        <f>TRIM(CLEAN(MID(Updates!D326,FIND("Account Password: ",Updates!D326)+18,(FIND("NETWORK ACCOUNTS",Updates!D326)-(FIND("Account Password:",Updates!D326)+18)))))</f>
        <v>#VALUE!</v>
      </c>
      <c r="J326" t="e">
        <f>TRIM(CLEAN(MID(Updates!D326,FIND("Password: ",Updates!D326)+10,(FIND("E-mail",Updates!D326)-(FIND("Password:",Updates!D326)+12)))))</f>
        <v>#VALUE!</v>
      </c>
      <c r="K326" t="e">
        <f>TRIM(CLEAN(MID(Updates!D326,FIND("Account to clone: ",Updates!D326)+18,(FIND("Position",Updates!D326)-(FIND("Account to clone: ",Updates!D326)+18)))))</f>
        <v>#VALUE!</v>
      </c>
      <c r="L326" t="e">
        <f>TRIM(CLEAN(MID(Updates!D326,FIND("Clone permissions of another account: ",Updates!D326)+38,(FIND("Email required:",Updates!D326)-(FIND("Clone permissions of another account: ",Updates!D326)+38)))))</f>
        <v>#VALUE!</v>
      </c>
      <c r="M326" t="e">
        <f t="shared" si="81"/>
        <v>#VALUE!</v>
      </c>
      <c r="N326" t="e">
        <f>TRIM(CLEAN(MID(Updates!D326,FIND("First Name: ",Updates!D326)+12,(FIND("Middle Name: ",Updates!D326)-(FIND("First Name: ",Updates!D326)+12)))))</f>
        <v>#VALUE!</v>
      </c>
      <c r="O326" t="e">
        <f>TRIM(CLEAN(MID(Updates!E326,FIND("Last Name: ",Updates!E326)+11,(FIND("Middle Initial:",Updates!E326)-(FIND("Last Name: ",Updates!E326)+11)))))</f>
        <v>#VALUE!</v>
      </c>
      <c r="P326" t="e">
        <f>TRIM(CLEAN(MID(Updates!D326,FIND("Middle Initial: ",Updates!D326)+16,(FIND("Department: ",Updates!D326)-(FIND("Middle Initial: ",Updates!D326)+16)))))</f>
        <v>#VALUE!</v>
      </c>
      <c r="Q326" t="e">
        <f t="shared" si="82"/>
        <v>#VALUE!</v>
      </c>
      <c r="R326" t="e">
        <f t="shared" si="83"/>
        <v>#VALUE!</v>
      </c>
      <c r="S326" t="e">
        <f t="shared" si="84"/>
        <v>#VALUE!</v>
      </c>
      <c r="T326" s="14" t="e">
        <f t="shared" si="85"/>
        <v>#VALUE!</v>
      </c>
      <c r="U326" t="e">
        <f t="shared" si="86"/>
        <v>#VALUE!</v>
      </c>
      <c r="V326" t="e">
        <f t="shared" si="87"/>
        <v>#VALUE!</v>
      </c>
      <c r="W326" s="8" t="e">
        <f>TRIM(CLEAN(MID(Updates!D326,FIND("Branch: ",Updates!D326)+8,(FIND("Division",Updates!D326)-(FIND("Branch: ",Updates!D326)+8)))))</f>
        <v>#VALUE!</v>
      </c>
      <c r="X326" s="8" t="e">
        <f>TRIM(CLEAN(MID(Updates!D326,FIND("Pooled Position: ",Updates!D326)+17,(FIND("Are the",Updates!D326)-(FIND("Pooled Position: ",Updates!D326)+17)))))</f>
        <v>#VALUE!</v>
      </c>
      <c r="Y326" t="e">
        <f>TRIM(CLEAN(MID(Updates!D326,FIND("Employee Name: ",Updates!D326)+15,(FIND("Job Title",Updates!D326)-(FIND("Employee Name: ",Updates!D326)+15)))))</f>
        <v>#VALUE!</v>
      </c>
      <c r="Z326" s="9" t="e">
        <f t="shared" si="88"/>
        <v>#VALUE!</v>
      </c>
      <c r="AA326" t="e">
        <f t="shared" si="89"/>
        <v>#VALUE!</v>
      </c>
      <c r="AB326" t="e">
        <f t="shared" si="90"/>
        <v>#VALUE!</v>
      </c>
      <c r="AC326" t="e">
        <f t="shared" si="91"/>
        <v>#VALUE!</v>
      </c>
      <c r="AD326" t="e">
        <f>TRIM(CLEAN(MID(Updates!D326,FIND("Account to clone: ",Updates!D326)+18,(FIND("Position",Updates!D326)-(FIND("Account to clone: ",Updates!D326)+18)))))</f>
        <v>#VALUE!</v>
      </c>
      <c r="AE326" t="str">
        <f t="shared" si="92"/>
        <v/>
      </c>
      <c r="AF326" t="str">
        <f t="shared" si="93"/>
        <v>No</v>
      </c>
      <c r="AG326" t="e">
        <f>TRIM(CLEAN(MID(Updates!D326,FIND("Home Share (H:\ drive) required: ",Updates!D326)+33,(FIND("Group Share (S:\ drive) required: ",Updates!D326)-(FIND("Home Share (H:\ drive) required: ",Updates!D326)+33)))))</f>
        <v>#VALUE!</v>
      </c>
      <c r="AH326" t="str">
        <f t="shared" si="94"/>
        <v>No</v>
      </c>
      <c r="AI326" t="e">
        <f>TRIM(CLEAN(MID(Updates!D326,FIND("S Drive Path: ",Updates!D326)+14,(FIND("Position",Updates!D326)-(FIND("S Drive Path: ",Updates!D326)+14)))))</f>
        <v>#VALUE!</v>
      </c>
      <c r="AJ326" t="e">
        <f>("USR\"&amp;Updates!N326)</f>
        <v>#VALUE!</v>
      </c>
      <c r="AK326" t="e">
        <f>Updates!N326&amp;"$"</f>
        <v>#VALUE!</v>
      </c>
      <c r="AL326" s="11">
        <f t="shared" ca="1" si="95"/>
        <v>5</v>
      </c>
      <c r="AM326" s="6" t="str">
        <f ca="1">LOOKUP(AL326,AN2:AN21,AO2:AO21)</f>
        <v>DC1MDB05</v>
      </c>
    </row>
    <row r="327" spans="1:39" ht="12" customHeight="1">
      <c r="A327" s="13" t="e">
        <f>LOOKUP(99^99,--("0"&amp;MID(Updates!N327,MIN(SEARCH({0,1,2,3,4,5,6,7,8,9},Updates!N327&amp;"0123456789")),ROW($A$1:$A$10000))))</f>
        <v>#N/A</v>
      </c>
      <c r="B327" s="6" t="e">
        <f>TRIM(CLEAN(MID(Updates!D327,FIND("Network User Id: ",Updates!D327)+17,(FIND("E-MAIL ACCOUNTS",Updates!D327)-(FIND("Network User Id:",Updates!D327)+17)))))</f>
        <v>#VALUE!</v>
      </c>
      <c r="C327" s="6" t="e">
        <f>TRIM(CLEAN(MID(Updates!D327,FIND("Logon ID: ",Updates!D327)+10,(FIND("Password:",Updates!D327)-(FIND("Logon ID:",Updates!D327)+10)))))</f>
        <v>#VALUE!</v>
      </c>
      <c r="D327" t="e">
        <f>TRIM(CLEAN(MID(Updates!D327,FIND("Primary Address: ",Updates!D327)+17,(FIND("Secondary Address:",Updates!D327)-(FIND("Primary Address: ",Updates!D327)+17)))))</f>
        <v>#VALUE!</v>
      </c>
      <c r="E327" t="e">
        <f>TRIM(CLEAN(MID(Updates!D327,FIND("Secondary Address: ",Updates!D327)+19,(FIND("** PLEASE DO NOT REPLY TO THIS E-MAIL. ",Updates!D327)-(FIND("Secondary Address: ",Updates!D327)+19)))))</f>
        <v>#VALUE!</v>
      </c>
      <c r="F327" t="b">
        <f>IF(COUNT(SEARCH({"transpo.ottawa.on.ca","biblioottawalibrary.ca"},E327)),"@ottawa.ca")</f>
        <v>0</v>
      </c>
      <c r="G327" s="9" t="e">
        <f t="shared" si="80"/>
        <v>#VALUE!</v>
      </c>
      <c r="H327" t="e">
        <f>TRIM(CLEAN(MID(Updates!D327,FIND("E-mail Address: ",Updates!D327)+16,(FIND("The employee",Updates!D327)-(FIND("E-mail Address: ",Updates!D327)+16)))))</f>
        <v>#VALUE!</v>
      </c>
      <c r="I327" t="e">
        <f>TRIM(CLEAN(MID(Updates!D327,FIND("Account Password: ",Updates!D327)+18,(FIND("NETWORK ACCOUNTS",Updates!D327)-(FIND("Account Password:",Updates!D327)+18)))))</f>
        <v>#VALUE!</v>
      </c>
      <c r="J327" t="e">
        <f>TRIM(CLEAN(MID(Updates!D327,FIND("Password: ",Updates!D327)+10,(FIND("E-mail",Updates!D327)-(FIND("Password:",Updates!D327)+12)))))</f>
        <v>#VALUE!</v>
      </c>
      <c r="K327" t="e">
        <f>TRIM(CLEAN(MID(Updates!D327,FIND("Account to clone: ",Updates!D327)+18,(FIND("Position",Updates!D327)-(FIND("Account to clone: ",Updates!D327)+18)))))</f>
        <v>#VALUE!</v>
      </c>
      <c r="L327" t="e">
        <f>TRIM(CLEAN(MID(Updates!D327,FIND("Clone permissions of another account: ",Updates!D327)+38,(FIND("Email required:",Updates!D327)-(FIND("Clone permissions of another account: ",Updates!D327)+38)))))</f>
        <v>#VALUE!</v>
      </c>
      <c r="M327" t="e">
        <f t="shared" si="81"/>
        <v>#VALUE!</v>
      </c>
      <c r="N327" t="e">
        <f>TRIM(CLEAN(MID(Updates!D327,FIND("First Name: ",Updates!D327)+12,(FIND("Middle Name: ",Updates!D327)-(FIND("First Name: ",Updates!D327)+12)))))</f>
        <v>#VALUE!</v>
      </c>
      <c r="O327" t="e">
        <f>TRIM(CLEAN(MID(Updates!E327,FIND("Last Name: ",Updates!E327)+11,(FIND("Middle Initial:",Updates!E327)-(FIND("Last Name: ",Updates!E327)+11)))))</f>
        <v>#VALUE!</v>
      </c>
      <c r="P327" t="e">
        <f>TRIM(CLEAN(MID(Updates!D327,FIND("Middle Initial: ",Updates!D327)+16,(FIND("Department: ",Updates!D327)-(FIND("Middle Initial: ",Updates!D327)+16)))))</f>
        <v>#VALUE!</v>
      </c>
      <c r="Q327" t="e">
        <f t="shared" si="82"/>
        <v>#VALUE!</v>
      </c>
      <c r="R327" t="e">
        <f t="shared" si="83"/>
        <v>#VALUE!</v>
      </c>
      <c r="S327" t="e">
        <f t="shared" si="84"/>
        <v>#VALUE!</v>
      </c>
      <c r="T327" s="14" t="e">
        <f t="shared" si="85"/>
        <v>#VALUE!</v>
      </c>
      <c r="U327" t="e">
        <f t="shared" si="86"/>
        <v>#VALUE!</v>
      </c>
      <c r="V327" t="e">
        <f t="shared" si="87"/>
        <v>#VALUE!</v>
      </c>
      <c r="W327" s="8" t="e">
        <f>TRIM(CLEAN(MID(Updates!D327,FIND("Branch: ",Updates!D327)+8,(FIND("Division",Updates!D327)-(FIND("Branch: ",Updates!D327)+8)))))</f>
        <v>#VALUE!</v>
      </c>
      <c r="X327" s="8" t="e">
        <f>TRIM(CLEAN(MID(Updates!D327,FIND("Pooled Position: ",Updates!D327)+17,(FIND("Are the",Updates!D327)-(FIND("Pooled Position: ",Updates!D327)+17)))))</f>
        <v>#VALUE!</v>
      </c>
      <c r="Y327" t="e">
        <f>TRIM(CLEAN(MID(Updates!D327,FIND("Employee Name: ",Updates!D327)+15,(FIND("Job Title",Updates!D327)-(FIND("Employee Name: ",Updates!D327)+15)))))</f>
        <v>#VALUE!</v>
      </c>
      <c r="Z327" s="9" t="e">
        <f t="shared" si="88"/>
        <v>#VALUE!</v>
      </c>
      <c r="AA327" t="e">
        <f t="shared" si="89"/>
        <v>#VALUE!</v>
      </c>
      <c r="AB327" t="e">
        <f t="shared" si="90"/>
        <v>#VALUE!</v>
      </c>
      <c r="AC327" t="e">
        <f t="shared" si="91"/>
        <v>#VALUE!</v>
      </c>
      <c r="AD327" t="e">
        <f>TRIM(CLEAN(MID(Updates!D327,FIND("Account to clone: ",Updates!D327)+18,(FIND("Position",Updates!D327)-(FIND("Account to clone: ",Updates!D327)+18)))))</f>
        <v>#VALUE!</v>
      </c>
      <c r="AE327" t="str">
        <f t="shared" si="92"/>
        <v/>
      </c>
      <c r="AF327" t="str">
        <f t="shared" si="93"/>
        <v>No</v>
      </c>
      <c r="AG327" t="e">
        <f>TRIM(CLEAN(MID(Updates!D327,FIND("Home Share (H:\ drive) required: ",Updates!D327)+33,(FIND("Group Share (S:\ drive) required: ",Updates!D327)-(FIND("Home Share (H:\ drive) required: ",Updates!D327)+33)))))</f>
        <v>#VALUE!</v>
      </c>
      <c r="AH327" t="str">
        <f t="shared" si="94"/>
        <v>No</v>
      </c>
      <c r="AI327" t="e">
        <f>TRIM(CLEAN(MID(Updates!D327,FIND("S Drive Path: ",Updates!D327)+14,(FIND("Position",Updates!D327)-(FIND("S Drive Path: ",Updates!D327)+14)))))</f>
        <v>#VALUE!</v>
      </c>
      <c r="AJ327" t="e">
        <f>("USR\"&amp;Updates!N327)</f>
        <v>#VALUE!</v>
      </c>
      <c r="AK327" t="e">
        <f>Updates!N327&amp;"$"</f>
        <v>#VALUE!</v>
      </c>
      <c r="AL327" s="11">
        <f t="shared" ca="1" si="95"/>
        <v>8</v>
      </c>
      <c r="AM327" s="6" t="str">
        <f ca="1">LOOKUP(AL327,AN2:AN21,AO2:AO21)</f>
        <v>DC1MDB08</v>
      </c>
    </row>
    <row r="328" spans="1:39" ht="12" customHeight="1">
      <c r="A328" s="13" t="e">
        <f>LOOKUP(99^99,--("0"&amp;MID(Updates!N328,MIN(SEARCH({0,1,2,3,4,5,6,7,8,9},Updates!N328&amp;"0123456789")),ROW($A$1:$A$10000))))</f>
        <v>#N/A</v>
      </c>
      <c r="B328" s="6" t="e">
        <f>TRIM(CLEAN(MID(Updates!D328,FIND("Network User Id: ",Updates!D328)+17,(FIND("E-MAIL ACCOUNTS",Updates!D328)-(FIND("Network User Id:",Updates!D328)+17)))))</f>
        <v>#VALUE!</v>
      </c>
      <c r="C328" s="6" t="e">
        <f>TRIM(CLEAN(MID(Updates!D328,FIND("Logon ID: ",Updates!D328)+10,(FIND("Password:",Updates!D328)-(FIND("Logon ID:",Updates!D328)+10)))))</f>
        <v>#VALUE!</v>
      </c>
      <c r="D328" t="e">
        <f>TRIM(CLEAN(MID(Updates!D328,FIND("Primary Address: ",Updates!D328)+17,(FIND("Secondary Address:",Updates!D328)-(FIND("Primary Address: ",Updates!D328)+17)))))</f>
        <v>#VALUE!</v>
      </c>
      <c r="E328" t="e">
        <f>TRIM(CLEAN(MID(Updates!D328,FIND("Secondary Address: ",Updates!D328)+19,(FIND("** PLEASE DO NOT REPLY TO THIS E-MAIL. ",Updates!D328)-(FIND("Secondary Address: ",Updates!D328)+19)))))</f>
        <v>#VALUE!</v>
      </c>
      <c r="F328" t="b">
        <f>IF(COUNT(SEARCH({"transpo.ottawa.on.ca","biblioottawalibrary.ca"},E328)),"@ottawa.ca")</f>
        <v>0</v>
      </c>
      <c r="G328" s="9" t="e">
        <f t="shared" si="80"/>
        <v>#VALUE!</v>
      </c>
      <c r="H328" t="e">
        <f>TRIM(CLEAN(MID(Updates!D328,FIND("E-mail Address: ",Updates!D328)+16,(FIND("The employee",Updates!D328)-(FIND("E-mail Address: ",Updates!D328)+16)))))</f>
        <v>#VALUE!</v>
      </c>
      <c r="I328" t="e">
        <f>TRIM(CLEAN(MID(Updates!D328,FIND("Account Password: ",Updates!D328)+18,(FIND("NETWORK ACCOUNTS",Updates!D328)-(FIND("Account Password:",Updates!D328)+18)))))</f>
        <v>#VALUE!</v>
      </c>
      <c r="J328" t="e">
        <f>TRIM(CLEAN(MID(Updates!D328,FIND("Password: ",Updates!D328)+10,(FIND("E-mail",Updates!D328)-(FIND("Password:",Updates!D328)+12)))))</f>
        <v>#VALUE!</v>
      </c>
      <c r="K328" t="e">
        <f>TRIM(CLEAN(MID(Updates!D328,FIND("Account to clone: ",Updates!D328)+18,(FIND("Position",Updates!D328)-(FIND("Account to clone: ",Updates!D328)+18)))))</f>
        <v>#VALUE!</v>
      </c>
      <c r="L328" t="e">
        <f>TRIM(CLEAN(MID(Updates!D328,FIND("Clone permissions of another account: ",Updates!D328)+38,(FIND("Email required:",Updates!D328)-(FIND("Clone permissions of another account: ",Updates!D328)+38)))))</f>
        <v>#VALUE!</v>
      </c>
      <c r="M328" t="e">
        <f t="shared" si="81"/>
        <v>#VALUE!</v>
      </c>
      <c r="N328" t="e">
        <f>TRIM(CLEAN(MID(Updates!D328,FIND("First Name: ",Updates!D328)+12,(FIND("Middle Name: ",Updates!D328)-(FIND("First Name: ",Updates!D328)+12)))))</f>
        <v>#VALUE!</v>
      </c>
      <c r="O328" t="e">
        <f>TRIM(CLEAN(MID(Updates!E328,FIND("Last Name: ",Updates!E328)+11,(FIND("Middle Initial:",Updates!E328)-(FIND("Last Name: ",Updates!E328)+11)))))</f>
        <v>#VALUE!</v>
      </c>
      <c r="P328" t="e">
        <f>TRIM(CLEAN(MID(Updates!D328,FIND("Middle Initial: ",Updates!D328)+16,(FIND("Department: ",Updates!D328)-(FIND("Middle Initial: ",Updates!D328)+16)))))</f>
        <v>#VALUE!</v>
      </c>
      <c r="Q328" t="e">
        <f t="shared" si="82"/>
        <v>#VALUE!</v>
      </c>
      <c r="R328" t="e">
        <f t="shared" si="83"/>
        <v>#VALUE!</v>
      </c>
      <c r="S328" t="e">
        <f t="shared" si="84"/>
        <v>#VALUE!</v>
      </c>
      <c r="T328" s="14" t="e">
        <f t="shared" si="85"/>
        <v>#VALUE!</v>
      </c>
      <c r="U328" t="e">
        <f t="shared" si="86"/>
        <v>#VALUE!</v>
      </c>
      <c r="V328" t="e">
        <f t="shared" si="87"/>
        <v>#VALUE!</v>
      </c>
      <c r="W328" s="8" t="e">
        <f>TRIM(CLEAN(MID(Updates!D328,FIND("Branch: ",Updates!D328)+8,(FIND("Division",Updates!D328)-(FIND("Branch: ",Updates!D328)+8)))))</f>
        <v>#VALUE!</v>
      </c>
      <c r="X328" s="8" t="e">
        <f>TRIM(CLEAN(MID(Updates!D328,FIND("Pooled Position: ",Updates!D328)+17,(FIND("Are the",Updates!D328)-(FIND("Pooled Position: ",Updates!D328)+17)))))</f>
        <v>#VALUE!</v>
      </c>
      <c r="Y328" t="e">
        <f>TRIM(CLEAN(MID(Updates!D328,FIND("Employee Name: ",Updates!D328)+15,(FIND("Job Title",Updates!D328)-(FIND("Employee Name: ",Updates!D328)+15)))))</f>
        <v>#VALUE!</v>
      </c>
      <c r="Z328" s="9" t="e">
        <f t="shared" si="88"/>
        <v>#VALUE!</v>
      </c>
      <c r="AA328" t="e">
        <f t="shared" si="89"/>
        <v>#VALUE!</v>
      </c>
      <c r="AB328" t="e">
        <f t="shared" si="90"/>
        <v>#VALUE!</v>
      </c>
      <c r="AC328" t="e">
        <f t="shared" si="91"/>
        <v>#VALUE!</v>
      </c>
      <c r="AD328" t="e">
        <f>TRIM(CLEAN(MID(Updates!D328,FIND("Account to clone: ",Updates!D328)+18,(FIND("Position",Updates!D328)-(FIND("Account to clone: ",Updates!D328)+18)))))</f>
        <v>#VALUE!</v>
      </c>
      <c r="AE328" t="str">
        <f t="shared" si="92"/>
        <v/>
      </c>
      <c r="AF328" t="str">
        <f t="shared" si="93"/>
        <v>No</v>
      </c>
      <c r="AG328" t="e">
        <f>TRIM(CLEAN(MID(Updates!D328,FIND("Home Share (H:\ drive) required: ",Updates!D328)+33,(FIND("Group Share (S:\ drive) required: ",Updates!D328)-(FIND("Home Share (H:\ drive) required: ",Updates!D328)+33)))))</f>
        <v>#VALUE!</v>
      </c>
      <c r="AH328" t="str">
        <f t="shared" si="94"/>
        <v>No</v>
      </c>
      <c r="AI328" t="e">
        <f>TRIM(CLEAN(MID(Updates!D328,FIND("S Drive Path: ",Updates!D328)+14,(FIND("Position",Updates!D328)-(FIND("S Drive Path: ",Updates!D328)+14)))))</f>
        <v>#VALUE!</v>
      </c>
      <c r="AJ328" t="e">
        <f>("USR\"&amp;Updates!N328)</f>
        <v>#VALUE!</v>
      </c>
      <c r="AK328" t="e">
        <f>Updates!N328&amp;"$"</f>
        <v>#VALUE!</v>
      </c>
      <c r="AL328" s="11">
        <f t="shared" ca="1" si="95"/>
        <v>19</v>
      </c>
      <c r="AM328" s="6" t="str">
        <f ca="1">LOOKUP(AL328,AN2:AN21,AO2:AO21)</f>
        <v>DC4MDB09</v>
      </c>
    </row>
    <row r="329" spans="1:39" ht="12" customHeight="1">
      <c r="A329" s="13" t="e">
        <f>LOOKUP(99^99,--("0"&amp;MID(Updates!N329,MIN(SEARCH({0,1,2,3,4,5,6,7,8,9},Updates!N329&amp;"0123456789")),ROW($A$1:$A$10000))))</f>
        <v>#N/A</v>
      </c>
      <c r="B329" s="6" t="e">
        <f>TRIM(CLEAN(MID(Updates!D329,FIND("Network User Id: ",Updates!D329)+17,(FIND("E-MAIL ACCOUNTS",Updates!D329)-(FIND("Network User Id:",Updates!D329)+17)))))</f>
        <v>#VALUE!</v>
      </c>
      <c r="C329" s="6" t="e">
        <f>TRIM(CLEAN(MID(Updates!D329,FIND("Logon ID: ",Updates!D329)+10,(FIND("Password:",Updates!D329)-(FIND("Logon ID:",Updates!D329)+10)))))</f>
        <v>#VALUE!</v>
      </c>
      <c r="D329" t="e">
        <f>TRIM(CLEAN(MID(Updates!D329,FIND("Primary Address: ",Updates!D329)+17,(FIND("Secondary Address:",Updates!D329)-(FIND("Primary Address: ",Updates!D329)+17)))))</f>
        <v>#VALUE!</v>
      </c>
      <c r="E329" t="e">
        <f>TRIM(CLEAN(MID(Updates!D329,FIND("Secondary Address: ",Updates!D329)+19,(FIND("** PLEASE DO NOT REPLY TO THIS E-MAIL. ",Updates!D329)-(FIND("Secondary Address: ",Updates!D329)+19)))))</f>
        <v>#VALUE!</v>
      </c>
      <c r="F329" t="b">
        <f>IF(COUNT(SEARCH({"transpo.ottawa.on.ca","biblioottawalibrary.ca"},E329)),"@ottawa.ca")</f>
        <v>0</v>
      </c>
      <c r="G329" s="9" t="e">
        <f t="shared" si="80"/>
        <v>#VALUE!</v>
      </c>
      <c r="H329" t="e">
        <f>TRIM(CLEAN(MID(Updates!D329,FIND("E-mail Address: ",Updates!D329)+16,(FIND("The employee",Updates!D329)-(FIND("E-mail Address: ",Updates!D329)+16)))))</f>
        <v>#VALUE!</v>
      </c>
      <c r="I329" t="e">
        <f>TRIM(CLEAN(MID(Updates!D329,FIND("Account Password: ",Updates!D329)+18,(FIND("NETWORK ACCOUNTS",Updates!D329)-(FIND("Account Password:",Updates!D329)+18)))))</f>
        <v>#VALUE!</v>
      </c>
      <c r="J329" t="e">
        <f>TRIM(CLEAN(MID(Updates!D329,FIND("Password: ",Updates!D329)+10,(FIND("E-mail",Updates!D329)-(FIND("Password:",Updates!D329)+12)))))</f>
        <v>#VALUE!</v>
      </c>
      <c r="K329" t="e">
        <f>TRIM(CLEAN(MID(Updates!D329,FIND("Account to clone: ",Updates!D329)+18,(FIND("Position",Updates!D329)-(FIND("Account to clone: ",Updates!D329)+18)))))</f>
        <v>#VALUE!</v>
      </c>
      <c r="L329" t="e">
        <f>TRIM(CLEAN(MID(Updates!D329,FIND("Clone permissions of another account: ",Updates!D329)+38,(FIND("Email required:",Updates!D329)-(FIND("Clone permissions of another account: ",Updates!D329)+38)))))</f>
        <v>#VALUE!</v>
      </c>
      <c r="M329" t="e">
        <f t="shared" si="81"/>
        <v>#VALUE!</v>
      </c>
      <c r="N329" t="e">
        <f>TRIM(CLEAN(MID(Updates!D329,FIND("First Name: ",Updates!D329)+12,(FIND("Middle Name: ",Updates!D329)-(FIND("First Name: ",Updates!D329)+12)))))</f>
        <v>#VALUE!</v>
      </c>
      <c r="O329" t="e">
        <f>TRIM(CLEAN(MID(Updates!E329,FIND("Last Name: ",Updates!E329)+11,(FIND("Middle Initial:",Updates!E329)-(FIND("Last Name: ",Updates!E329)+11)))))</f>
        <v>#VALUE!</v>
      </c>
      <c r="P329" t="e">
        <f>TRIM(CLEAN(MID(Updates!D329,FIND("Middle Initial: ",Updates!D329)+16,(FIND("Department: ",Updates!D329)-(FIND("Middle Initial: ",Updates!D329)+16)))))</f>
        <v>#VALUE!</v>
      </c>
      <c r="Q329" t="e">
        <f t="shared" si="82"/>
        <v>#VALUE!</v>
      </c>
      <c r="R329" t="e">
        <f t="shared" si="83"/>
        <v>#VALUE!</v>
      </c>
      <c r="S329" t="e">
        <f t="shared" si="84"/>
        <v>#VALUE!</v>
      </c>
      <c r="T329" s="14" t="e">
        <f t="shared" si="85"/>
        <v>#VALUE!</v>
      </c>
      <c r="U329" t="e">
        <f t="shared" si="86"/>
        <v>#VALUE!</v>
      </c>
      <c r="V329" t="e">
        <f t="shared" si="87"/>
        <v>#VALUE!</v>
      </c>
      <c r="W329" s="8" t="e">
        <f>TRIM(CLEAN(MID(Updates!D329,FIND("Branch: ",Updates!D329)+8,(FIND("Division",Updates!D329)-(FIND("Branch: ",Updates!D329)+8)))))</f>
        <v>#VALUE!</v>
      </c>
      <c r="X329" s="8" t="e">
        <f>TRIM(CLEAN(MID(Updates!D329,FIND("Pooled Position: ",Updates!D329)+17,(FIND("Are the",Updates!D329)-(FIND("Pooled Position: ",Updates!D329)+17)))))</f>
        <v>#VALUE!</v>
      </c>
      <c r="Y329" t="e">
        <f>TRIM(CLEAN(MID(Updates!D329,FIND("Employee Name: ",Updates!D329)+15,(FIND("Job Title",Updates!D329)-(FIND("Employee Name: ",Updates!D329)+15)))))</f>
        <v>#VALUE!</v>
      </c>
      <c r="Z329" s="9" t="e">
        <f t="shared" si="88"/>
        <v>#VALUE!</v>
      </c>
      <c r="AA329" t="e">
        <f t="shared" si="89"/>
        <v>#VALUE!</v>
      </c>
      <c r="AB329" t="e">
        <f t="shared" si="90"/>
        <v>#VALUE!</v>
      </c>
      <c r="AC329" t="e">
        <f t="shared" si="91"/>
        <v>#VALUE!</v>
      </c>
      <c r="AD329" t="e">
        <f>TRIM(CLEAN(MID(Updates!D329,FIND("Account to clone: ",Updates!D329)+18,(FIND("Position",Updates!D329)-(FIND("Account to clone: ",Updates!D329)+18)))))</f>
        <v>#VALUE!</v>
      </c>
      <c r="AE329" t="str">
        <f t="shared" si="92"/>
        <v/>
      </c>
      <c r="AF329" t="str">
        <f t="shared" si="93"/>
        <v>No</v>
      </c>
      <c r="AG329" t="e">
        <f>TRIM(CLEAN(MID(Updates!D329,FIND("Home Share (H:\ drive) required: ",Updates!D329)+33,(FIND("Group Share (S:\ drive) required: ",Updates!D329)-(FIND("Home Share (H:\ drive) required: ",Updates!D329)+33)))))</f>
        <v>#VALUE!</v>
      </c>
      <c r="AH329" t="str">
        <f t="shared" si="94"/>
        <v>No</v>
      </c>
      <c r="AI329" t="e">
        <f>TRIM(CLEAN(MID(Updates!D329,FIND("S Drive Path: ",Updates!D329)+14,(FIND("Position",Updates!D329)-(FIND("S Drive Path: ",Updates!D329)+14)))))</f>
        <v>#VALUE!</v>
      </c>
      <c r="AJ329" t="e">
        <f>("USR\"&amp;Updates!N329)</f>
        <v>#VALUE!</v>
      </c>
      <c r="AK329" t="e">
        <f>Updates!N329&amp;"$"</f>
        <v>#VALUE!</v>
      </c>
      <c r="AL329" s="11">
        <f t="shared" ca="1" si="95"/>
        <v>1</v>
      </c>
      <c r="AM329" s="6" t="str">
        <f ca="1">LOOKUP(AL329,AN2:AN21,AO2:AO21)</f>
        <v>DC1MDB01</v>
      </c>
    </row>
    <row r="330" spans="1:39" ht="12" customHeight="1">
      <c r="A330" s="13" t="e">
        <f>LOOKUP(99^99,--("0"&amp;MID(Updates!N330,MIN(SEARCH({0,1,2,3,4,5,6,7,8,9},Updates!N330&amp;"0123456789")),ROW($A$1:$A$10000))))</f>
        <v>#N/A</v>
      </c>
      <c r="B330" s="6" t="e">
        <f>TRIM(CLEAN(MID(Updates!D330,FIND("Network User Id: ",Updates!D330)+17,(FIND("E-MAIL ACCOUNTS",Updates!D330)-(FIND("Network User Id:",Updates!D330)+17)))))</f>
        <v>#VALUE!</v>
      </c>
      <c r="C330" s="6" t="e">
        <f>TRIM(CLEAN(MID(Updates!D330,FIND("Logon ID: ",Updates!D330)+10,(FIND("Password:",Updates!D330)-(FIND("Logon ID:",Updates!D330)+10)))))</f>
        <v>#VALUE!</v>
      </c>
      <c r="D330" t="e">
        <f>TRIM(CLEAN(MID(Updates!D330,FIND("Primary Address: ",Updates!D330)+17,(FIND("Secondary Address:",Updates!D330)-(FIND("Primary Address: ",Updates!D330)+17)))))</f>
        <v>#VALUE!</v>
      </c>
      <c r="E330" t="e">
        <f>TRIM(CLEAN(MID(Updates!D330,FIND("Secondary Address: ",Updates!D330)+19,(FIND("** PLEASE DO NOT REPLY TO THIS E-MAIL. ",Updates!D330)-(FIND("Secondary Address: ",Updates!D330)+19)))))</f>
        <v>#VALUE!</v>
      </c>
      <c r="F330" t="b">
        <f>IF(COUNT(SEARCH({"transpo.ottawa.on.ca","biblioottawalibrary.ca"},E330)),"@ottawa.ca")</f>
        <v>0</v>
      </c>
      <c r="G330" s="9" t="e">
        <f t="shared" si="80"/>
        <v>#VALUE!</v>
      </c>
      <c r="H330" t="e">
        <f>TRIM(CLEAN(MID(Updates!D330,FIND("E-mail Address: ",Updates!D330)+16,(FIND("The employee",Updates!D330)-(FIND("E-mail Address: ",Updates!D330)+16)))))</f>
        <v>#VALUE!</v>
      </c>
      <c r="I330" t="e">
        <f>TRIM(CLEAN(MID(Updates!D330,FIND("Account Password: ",Updates!D330)+18,(FIND("NETWORK ACCOUNTS",Updates!D330)-(FIND("Account Password:",Updates!D330)+18)))))</f>
        <v>#VALUE!</v>
      </c>
      <c r="J330" t="e">
        <f>TRIM(CLEAN(MID(Updates!D330,FIND("Password: ",Updates!D330)+10,(FIND("E-mail",Updates!D330)-(FIND("Password:",Updates!D330)+12)))))</f>
        <v>#VALUE!</v>
      </c>
      <c r="K330" t="e">
        <f>TRIM(CLEAN(MID(Updates!D330,FIND("Account to clone: ",Updates!D330)+18,(FIND("Position",Updates!D330)-(FIND("Account to clone: ",Updates!D330)+18)))))</f>
        <v>#VALUE!</v>
      </c>
      <c r="L330" t="e">
        <f>TRIM(CLEAN(MID(Updates!D330,FIND("Clone permissions of another account: ",Updates!D330)+38,(FIND("Email required:",Updates!D330)-(FIND("Clone permissions of another account: ",Updates!D330)+38)))))</f>
        <v>#VALUE!</v>
      </c>
      <c r="M330" t="e">
        <f t="shared" si="81"/>
        <v>#VALUE!</v>
      </c>
      <c r="N330" t="e">
        <f>TRIM(CLEAN(MID(Updates!D330,FIND("First Name: ",Updates!D330)+12,(FIND("Middle Name: ",Updates!D330)-(FIND("First Name: ",Updates!D330)+12)))))</f>
        <v>#VALUE!</v>
      </c>
      <c r="O330" t="e">
        <f>TRIM(CLEAN(MID(Updates!E330,FIND("Last Name: ",Updates!E330)+11,(FIND("Middle Initial:",Updates!E330)-(FIND("Last Name: ",Updates!E330)+11)))))</f>
        <v>#VALUE!</v>
      </c>
      <c r="P330" t="e">
        <f>TRIM(CLEAN(MID(Updates!D330,FIND("Middle Initial: ",Updates!D330)+16,(FIND("Department: ",Updates!D330)-(FIND("Middle Initial: ",Updates!D330)+16)))))</f>
        <v>#VALUE!</v>
      </c>
      <c r="Q330" t="e">
        <f t="shared" si="82"/>
        <v>#VALUE!</v>
      </c>
      <c r="R330" t="e">
        <f t="shared" si="83"/>
        <v>#VALUE!</v>
      </c>
      <c r="S330" t="e">
        <f t="shared" si="84"/>
        <v>#VALUE!</v>
      </c>
      <c r="T330" s="14" t="e">
        <f t="shared" si="85"/>
        <v>#VALUE!</v>
      </c>
      <c r="U330" t="e">
        <f t="shared" si="86"/>
        <v>#VALUE!</v>
      </c>
      <c r="V330" t="e">
        <f t="shared" si="87"/>
        <v>#VALUE!</v>
      </c>
      <c r="W330" s="8" t="e">
        <f>TRIM(CLEAN(MID(Updates!D330,FIND("Branch: ",Updates!D330)+8,(FIND("Division",Updates!D330)-(FIND("Branch: ",Updates!D330)+8)))))</f>
        <v>#VALUE!</v>
      </c>
      <c r="X330" s="8" t="e">
        <f>TRIM(CLEAN(MID(Updates!D330,FIND("Pooled Position: ",Updates!D330)+17,(FIND("Are the",Updates!D330)-(FIND("Pooled Position: ",Updates!D330)+17)))))</f>
        <v>#VALUE!</v>
      </c>
      <c r="Y330" t="e">
        <f>TRIM(CLEAN(MID(Updates!D330,FIND("Employee Name: ",Updates!D330)+15,(FIND("Job Title",Updates!D330)-(FIND("Employee Name: ",Updates!D330)+15)))))</f>
        <v>#VALUE!</v>
      </c>
      <c r="Z330" s="9" t="e">
        <f t="shared" si="88"/>
        <v>#VALUE!</v>
      </c>
      <c r="AA330" t="e">
        <f t="shared" si="89"/>
        <v>#VALUE!</v>
      </c>
      <c r="AB330" t="e">
        <f t="shared" si="90"/>
        <v>#VALUE!</v>
      </c>
      <c r="AC330" t="e">
        <f t="shared" si="91"/>
        <v>#VALUE!</v>
      </c>
      <c r="AD330" t="e">
        <f>TRIM(CLEAN(MID(Updates!D330,FIND("Account to clone: ",Updates!D330)+18,(FIND("Position",Updates!D330)-(FIND("Account to clone: ",Updates!D330)+18)))))</f>
        <v>#VALUE!</v>
      </c>
      <c r="AE330" t="str">
        <f t="shared" si="92"/>
        <v/>
      </c>
      <c r="AF330" t="str">
        <f t="shared" si="93"/>
        <v>No</v>
      </c>
      <c r="AG330" t="e">
        <f>TRIM(CLEAN(MID(Updates!D330,FIND("Home Share (H:\ drive) required: ",Updates!D330)+33,(FIND("Group Share (S:\ drive) required: ",Updates!D330)-(FIND("Home Share (H:\ drive) required: ",Updates!D330)+33)))))</f>
        <v>#VALUE!</v>
      </c>
      <c r="AH330" t="str">
        <f t="shared" si="94"/>
        <v>No</v>
      </c>
      <c r="AI330" t="e">
        <f>TRIM(CLEAN(MID(Updates!D330,FIND("S Drive Path: ",Updates!D330)+14,(FIND("Position",Updates!D330)-(FIND("S Drive Path: ",Updates!D330)+14)))))</f>
        <v>#VALUE!</v>
      </c>
      <c r="AJ330" t="e">
        <f>("USR\"&amp;Updates!N330)</f>
        <v>#VALUE!</v>
      </c>
      <c r="AK330" t="e">
        <f>Updates!N330&amp;"$"</f>
        <v>#VALUE!</v>
      </c>
      <c r="AL330" s="11">
        <f t="shared" ca="1" si="95"/>
        <v>8</v>
      </c>
      <c r="AM330" s="6" t="str">
        <f ca="1">LOOKUP(AL330,AN2:AN21,AO2:AO21)</f>
        <v>DC1MDB08</v>
      </c>
    </row>
    <row r="331" spans="1:39" ht="12" customHeight="1">
      <c r="A331" s="13" t="e">
        <f>LOOKUP(99^99,--("0"&amp;MID(Updates!N331,MIN(SEARCH({0,1,2,3,4,5,6,7,8,9},Updates!N331&amp;"0123456789")),ROW($A$1:$A$10000))))</f>
        <v>#N/A</v>
      </c>
      <c r="B331" s="6" t="e">
        <f>TRIM(CLEAN(MID(Updates!D331,FIND("Network User Id: ",Updates!D331)+17,(FIND("E-MAIL ACCOUNTS",Updates!D331)-(FIND("Network User Id:",Updates!D331)+17)))))</f>
        <v>#VALUE!</v>
      </c>
      <c r="C331" s="6" t="e">
        <f>TRIM(CLEAN(MID(Updates!D331,FIND("Logon ID: ",Updates!D331)+10,(FIND("Password:",Updates!D331)-(FIND("Logon ID:",Updates!D331)+10)))))</f>
        <v>#VALUE!</v>
      </c>
      <c r="D331" t="e">
        <f>TRIM(CLEAN(MID(Updates!D331,FIND("Primary Address: ",Updates!D331)+17,(FIND("Secondary Address:",Updates!D331)-(FIND("Primary Address: ",Updates!D331)+17)))))</f>
        <v>#VALUE!</v>
      </c>
      <c r="E331" t="e">
        <f>TRIM(CLEAN(MID(Updates!D331,FIND("Secondary Address: ",Updates!D331)+19,(FIND("** PLEASE DO NOT REPLY TO THIS E-MAIL. ",Updates!D331)-(FIND("Secondary Address: ",Updates!D331)+19)))))</f>
        <v>#VALUE!</v>
      </c>
      <c r="F331" t="b">
        <f>IF(COUNT(SEARCH({"transpo.ottawa.on.ca","biblioottawalibrary.ca"},E331)),"@ottawa.ca")</f>
        <v>0</v>
      </c>
      <c r="G331" s="9" t="e">
        <f t="shared" si="80"/>
        <v>#VALUE!</v>
      </c>
      <c r="H331" t="e">
        <f>TRIM(CLEAN(MID(Updates!D331,FIND("E-mail Address: ",Updates!D331)+16,(FIND("The employee",Updates!D331)-(FIND("E-mail Address: ",Updates!D331)+16)))))</f>
        <v>#VALUE!</v>
      </c>
      <c r="I331" t="e">
        <f>TRIM(CLEAN(MID(Updates!D331,FIND("Account Password: ",Updates!D331)+18,(FIND("NETWORK ACCOUNTS",Updates!D331)-(FIND("Account Password:",Updates!D331)+18)))))</f>
        <v>#VALUE!</v>
      </c>
      <c r="J331" t="e">
        <f>TRIM(CLEAN(MID(Updates!D331,FIND("Password: ",Updates!D331)+10,(FIND("E-mail",Updates!D331)-(FIND("Password:",Updates!D331)+12)))))</f>
        <v>#VALUE!</v>
      </c>
      <c r="K331" t="e">
        <f>TRIM(CLEAN(MID(Updates!D331,FIND("Account to clone: ",Updates!D331)+18,(FIND("Position",Updates!D331)-(FIND("Account to clone: ",Updates!D331)+18)))))</f>
        <v>#VALUE!</v>
      </c>
      <c r="L331" t="e">
        <f>TRIM(CLEAN(MID(Updates!D331,FIND("Clone permissions of another account: ",Updates!D331)+38,(FIND("Email required:",Updates!D331)-(FIND("Clone permissions of another account: ",Updates!D331)+38)))))</f>
        <v>#VALUE!</v>
      </c>
      <c r="M331" t="e">
        <f t="shared" si="81"/>
        <v>#VALUE!</v>
      </c>
      <c r="N331" t="e">
        <f>TRIM(CLEAN(MID(Updates!D331,FIND("First Name: ",Updates!D331)+12,(FIND("Middle Name: ",Updates!D331)-(FIND("First Name: ",Updates!D331)+12)))))</f>
        <v>#VALUE!</v>
      </c>
      <c r="O331" t="e">
        <f>TRIM(CLEAN(MID(Updates!E331,FIND("Last Name: ",Updates!E331)+11,(FIND("Middle Initial:",Updates!E331)-(FIND("Last Name: ",Updates!E331)+11)))))</f>
        <v>#VALUE!</v>
      </c>
      <c r="P331" t="e">
        <f>TRIM(CLEAN(MID(Updates!D331,FIND("Middle Initial: ",Updates!D331)+16,(FIND("Department: ",Updates!D331)-(FIND("Middle Initial: ",Updates!D331)+16)))))</f>
        <v>#VALUE!</v>
      </c>
      <c r="Q331" t="e">
        <f t="shared" si="82"/>
        <v>#VALUE!</v>
      </c>
      <c r="R331" t="e">
        <f t="shared" si="83"/>
        <v>#VALUE!</v>
      </c>
      <c r="S331" t="e">
        <f t="shared" si="84"/>
        <v>#VALUE!</v>
      </c>
      <c r="T331" s="14" t="e">
        <f t="shared" si="85"/>
        <v>#VALUE!</v>
      </c>
      <c r="U331" t="e">
        <f t="shared" si="86"/>
        <v>#VALUE!</v>
      </c>
      <c r="V331" t="e">
        <f t="shared" si="87"/>
        <v>#VALUE!</v>
      </c>
      <c r="W331" s="8" t="e">
        <f>TRIM(CLEAN(MID(Updates!D331,FIND("Branch: ",Updates!D331)+8,(FIND("Division",Updates!D331)-(FIND("Branch: ",Updates!D331)+8)))))</f>
        <v>#VALUE!</v>
      </c>
      <c r="X331" s="8" t="e">
        <f>TRIM(CLEAN(MID(Updates!D331,FIND("Pooled Position: ",Updates!D331)+17,(FIND("Are the",Updates!D331)-(FIND("Pooled Position: ",Updates!D331)+17)))))</f>
        <v>#VALUE!</v>
      </c>
      <c r="Y331" t="e">
        <f>TRIM(CLEAN(MID(Updates!D331,FIND("Employee Name: ",Updates!D331)+15,(FIND("Job Title",Updates!D331)-(FIND("Employee Name: ",Updates!D331)+15)))))</f>
        <v>#VALUE!</v>
      </c>
      <c r="Z331" s="9" t="e">
        <f t="shared" si="88"/>
        <v>#VALUE!</v>
      </c>
      <c r="AA331" t="e">
        <f t="shared" si="89"/>
        <v>#VALUE!</v>
      </c>
      <c r="AB331" t="e">
        <f t="shared" si="90"/>
        <v>#VALUE!</v>
      </c>
      <c r="AC331" t="e">
        <f t="shared" si="91"/>
        <v>#VALUE!</v>
      </c>
      <c r="AD331" t="e">
        <f>TRIM(CLEAN(MID(Updates!D331,FIND("Account to clone: ",Updates!D331)+18,(FIND("Position",Updates!D331)-(FIND("Account to clone: ",Updates!D331)+18)))))</f>
        <v>#VALUE!</v>
      </c>
      <c r="AE331" t="str">
        <f t="shared" si="92"/>
        <v/>
      </c>
      <c r="AF331" t="str">
        <f t="shared" si="93"/>
        <v>No</v>
      </c>
      <c r="AG331" t="e">
        <f>TRIM(CLEAN(MID(Updates!D331,FIND("Home Share (H:\ drive) required: ",Updates!D331)+33,(FIND("Group Share (S:\ drive) required: ",Updates!D331)-(FIND("Home Share (H:\ drive) required: ",Updates!D331)+33)))))</f>
        <v>#VALUE!</v>
      </c>
      <c r="AH331" t="str">
        <f t="shared" si="94"/>
        <v>No</v>
      </c>
      <c r="AI331" t="e">
        <f>TRIM(CLEAN(MID(Updates!D331,FIND("S Drive Path: ",Updates!D331)+14,(FIND("Position",Updates!D331)-(FIND("S Drive Path: ",Updates!D331)+14)))))</f>
        <v>#VALUE!</v>
      </c>
      <c r="AJ331" t="e">
        <f>("USR\"&amp;Updates!N331)</f>
        <v>#VALUE!</v>
      </c>
      <c r="AK331" t="e">
        <f>Updates!N331&amp;"$"</f>
        <v>#VALUE!</v>
      </c>
      <c r="AL331" s="11">
        <f t="shared" ca="1" si="95"/>
        <v>11</v>
      </c>
      <c r="AM331" s="6" t="str">
        <f ca="1">LOOKUP(AL331,AN2:AN21,AO2:AO21)</f>
        <v>DC4MDB01</v>
      </c>
    </row>
    <row r="332" spans="1:39" ht="12" customHeight="1">
      <c r="A332" s="13" t="e">
        <f>LOOKUP(99^99,--("0"&amp;MID(Updates!N332,MIN(SEARCH({0,1,2,3,4,5,6,7,8,9},Updates!N332&amp;"0123456789")),ROW($A$1:$A$10000))))</f>
        <v>#N/A</v>
      </c>
      <c r="B332" s="6" t="e">
        <f>TRIM(CLEAN(MID(Updates!D332,FIND("Network User Id: ",Updates!D332)+17,(FIND("E-MAIL ACCOUNTS",Updates!D332)-(FIND("Network User Id:",Updates!D332)+17)))))</f>
        <v>#VALUE!</v>
      </c>
      <c r="C332" s="6" t="e">
        <f>TRIM(CLEAN(MID(Updates!D332,FIND("Logon ID: ",Updates!D332)+10,(FIND("Password:",Updates!D332)-(FIND("Logon ID:",Updates!D332)+10)))))</f>
        <v>#VALUE!</v>
      </c>
      <c r="D332" t="e">
        <f>TRIM(CLEAN(MID(Updates!D332,FIND("Primary Address: ",Updates!D332)+17,(FIND("Secondary Address:",Updates!D332)-(FIND("Primary Address: ",Updates!D332)+17)))))</f>
        <v>#VALUE!</v>
      </c>
      <c r="E332" t="e">
        <f>TRIM(CLEAN(MID(Updates!D332,FIND("Secondary Address: ",Updates!D332)+19,(FIND("** PLEASE DO NOT REPLY TO THIS E-MAIL. ",Updates!D332)-(FIND("Secondary Address: ",Updates!D332)+19)))))</f>
        <v>#VALUE!</v>
      </c>
      <c r="F332" t="b">
        <f>IF(COUNT(SEARCH({"transpo.ottawa.on.ca","biblioottawalibrary.ca"},E332)),"@ottawa.ca")</f>
        <v>0</v>
      </c>
      <c r="G332" s="9" t="e">
        <f t="shared" si="80"/>
        <v>#VALUE!</v>
      </c>
      <c r="H332" t="e">
        <f>TRIM(CLEAN(MID(Updates!D332,FIND("E-mail Address: ",Updates!D332)+16,(FIND("The employee",Updates!D332)-(FIND("E-mail Address: ",Updates!D332)+16)))))</f>
        <v>#VALUE!</v>
      </c>
      <c r="I332" t="e">
        <f>TRIM(CLEAN(MID(Updates!D332,FIND("Account Password: ",Updates!D332)+18,(FIND("NETWORK ACCOUNTS",Updates!D332)-(FIND("Account Password:",Updates!D332)+18)))))</f>
        <v>#VALUE!</v>
      </c>
      <c r="J332" t="e">
        <f>TRIM(CLEAN(MID(Updates!D332,FIND("Password: ",Updates!D332)+10,(FIND("E-mail",Updates!D332)-(FIND("Password:",Updates!D332)+12)))))</f>
        <v>#VALUE!</v>
      </c>
      <c r="K332" t="e">
        <f>TRIM(CLEAN(MID(Updates!D332,FIND("Account to clone: ",Updates!D332)+18,(FIND("Position",Updates!D332)-(FIND("Account to clone: ",Updates!D332)+18)))))</f>
        <v>#VALUE!</v>
      </c>
      <c r="L332" t="e">
        <f>TRIM(CLEAN(MID(Updates!D332,FIND("Clone permissions of another account: ",Updates!D332)+38,(FIND("Email required:",Updates!D332)-(FIND("Clone permissions of another account: ",Updates!D332)+38)))))</f>
        <v>#VALUE!</v>
      </c>
      <c r="M332" t="e">
        <f t="shared" si="81"/>
        <v>#VALUE!</v>
      </c>
      <c r="N332" t="e">
        <f>TRIM(CLEAN(MID(Updates!D332,FIND("First Name: ",Updates!D332)+12,(FIND("Middle Name: ",Updates!D332)-(FIND("First Name: ",Updates!D332)+12)))))</f>
        <v>#VALUE!</v>
      </c>
      <c r="O332" t="e">
        <f>TRIM(CLEAN(MID(Updates!E332,FIND("Last Name: ",Updates!E332)+11,(FIND("Middle Initial:",Updates!E332)-(FIND("Last Name: ",Updates!E332)+11)))))</f>
        <v>#VALUE!</v>
      </c>
      <c r="P332" t="e">
        <f>TRIM(CLEAN(MID(Updates!D332,FIND("Middle Initial: ",Updates!D332)+16,(FIND("Department: ",Updates!D332)-(FIND("Middle Initial: ",Updates!D332)+16)))))</f>
        <v>#VALUE!</v>
      </c>
      <c r="Q332" t="e">
        <f t="shared" si="82"/>
        <v>#VALUE!</v>
      </c>
      <c r="R332" t="e">
        <f t="shared" si="83"/>
        <v>#VALUE!</v>
      </c>
      <c r="S332" t="e">
        <f t="shared" si="84"/>
        <v>#VALUE!</v>
      </c>
      <c r="T332" s="14" t="e">
        <f t="shared" si="85"/>
        <v>#VALUE!</v>
      </c>
      <c r="U332" t="e">
        <f t="shared" si="86"/>
        <v>#VALUE!</v>
      </c>
      <c r="V332" t="e">
        <f t="shared" si="87"/>
        <v>#VALUE!</v>
      </c>
      <c r="W332" s="8" t="e">
        <f>TRIM(CLEAN(MID(Updates!D332,FIND("Branch: ",Updates!D332)+8,(FIND("Division",Updates!D332)-(FIND("Branch: ",Updates!D332)+8)))))</f>
        <v>#VALUE!</v>
      </c>
      <c r="X332" s="8" t="e">
        <f>TRIM(CLEAN(MID(Updates!D332,FIND("Pooled Position: ",Updates!D332)+17,(FIND("Are the",Updates!D332)-(FIND("Pooled Position: ",Updates!D332)+17)))))</f>
        <v>#VALUE!</v>
      </c>
      <c r="Y332" t="e">
        <f>TRIM(CLEAN(MID(Updates!D332,FIND("Employee Name: ",Updates!D332)+15,(FIND("Job Title",Updates!D332)-(FIND("Employee Name: ",Updates!D332)+15)))))</f>
        <v>#VALUE!</v>
      </c>
      <c r="Z332" s="9" t="e">
        <f t="shared" si="88"/>
        <v>#VALUE!</v>
      </c>
      <c r="AA332" t="e">
        <f t="shared" si="89"/>
        <v>#VALUE!</v>
      </c>
      <c r="AB332" t="e">
        <f t="shared" si="90"/>
        <v>#VALUE!</v>
      </c>
      <c r="AC332" t="e">
        <f t="shared" si="91"/>
        <v>#VALUE!</v>
      </c>
      <c r="AD332" t="e">
        <f>TRIM(CLEAN(MID(Updates!D332,FIND("Account to clone: ",Updates!D332)+18,(FIND("Position",Updates!D332)-(FIND("Account to clone: ",Updates!D332)+18)))))</f>
        <v>#VALUE!</v>
      </c>
      <c r="AE332" t="str">
        <f t="shared" si="92"/>
        <v/>
      </c>
      <c r="AF332" t="str">
        <f t="shared" si="93"/>
        <v>No</v>
      </c>
      <c r="AG332" t="e">
        <f>TRIM(CLEAN(MID(Updates!D332,FIND("Home Share (H:\ drive) required: ",Updates!D332)+33,(FIND("Group Share (S:\ drive) required: ",Updates!D332)-(FIND("Home Share (H:\ drive) required: ",Updates!D332)+33)))))</f>
        <v>#VALUE!</v>
      </c>
      <c r="AH332" t="str">
        <f t="shared" si="94"/>
        <v>No</v>
      </c>
      <c r="AI332" t="e">
        <f>TRIM(CLEAN(MID(Updates!D332,FIND("S Drive Path: ",Updates!D332)+14,(FIND("Position",Updates!D332)-(FIND("S Drive Path: ",Updates!D332)+14)))))</f>
        <v>#VALUE!</v>
      </c>
      <c r="AJ332" t="e">
        <f>("USR\"&amp;Updates!N332)</f>
        <v>#VALUE!</v>
      </c>
      <c r="AK332" t="e">
        <f>Updates!N332&amp;"$"</f>
        <v>#VALUE!</v>
      </c>
      <c r="AL332" s="11">
        <f t="shared" ca="1" si="95"/>
        <v>20</v>
      </c>
      <c r="AM332" s="6" t="str">
        <f ca="1">LOOKUP(AL332,AN2:AN21,AO2:AO21)</f>
        <v>DC4MDB10</v>
      </c>
    </row>
    <row r="333" spans="1:39" ht="12" customHeight="1">
      <c r="A333" s="13" t="e">
        <f>LOOKUP(99^99,--("0"&amp;MID(Updates!N333,MIN(SEARCH({0,1,2,3,4,5,6,7,8,9},Updates!N333&amp;"0123456789")),ROW($A$1:$A$10000))))</f>
        <v>#N/A</v>
      </c>
      <c r="B333" s="6" t="e">
        <f>TRIM(CLEAN(MID(Updates!D333,FIND("Network User Id: ",Updates!D333)+17,(FIND("E-MAIL ACCOUNTS",Updates!D333)-(FIND("Network User Id:",Updates!D333)+17)))))</f>
        <v>#VALUE!</v>
      </c>
      <c r="C333" s="6" t="e">
        <f>TRIM(CLEAN(MID(Updates!D333,FIND("Logon ID: ",Updates!D333)+10,(FIND("Password:",Updates!D333)-(FIND("Logon ID:",Updates!D333)+10)))))</f>
        <v>#VALUE!</v>
      </c>
      <c r="D333" t="e">
        <f>TRIM(CLEAN(MID(Updates!D333,FIND("Primary Address: ",Updates!D333)+17,(FIND("Secondary Address:",Updates!D333)-(FIND("Primary Address: ",Updates!D333)+17)))))</f>
        <v>#VALUE!</v>
      </c>
      <c r="E333" t="e">
        <f>TRIM(CLEAN(MID(Updates!D333,FIND("Secondary Address: ",Updates!D333)+19,(FIND("** PLEASE DO NOT REPLY TO THIS E-MAIL. ",Updates!D333)-(FIND("Secondary Address: ",Updates!D333)+19)))))</f>
        <v>#VALUE!</v>
      </c>
      <c r="F333" t="b">
        <f>IF(COUNT(SEARCH({"transpo.ottawa.on.ca","biblioottawalibrary.ca"},E333)),"@ottawa.ca")</f>
        <v>0</v>
      </c>
      <c r="G333" s="9" t="e">
        <f t="shared" si="80"/>
        <v>#VALUE!</v>
      </c>
      <c r="H333" t="e">
        <f>TRIM(CLEAN(MID(Updates!D333,FIND("E-mail Address: ",Updates!D333)+16,(FIND("The employee",Updates!D333)-(FIND("E-mail Address: ",Updates!D333)+16)))))</f>
        <v>#VALUE!</v>
      </c>
      <c r="I333" t="e">
        <f>TRIM(CLEAN(MID(Updates!D333,FIND("Account Password: ",Updates!D333)+18,(FIND("NETWORK ACCOUNTS",Updates!D333)-(FIND("Account Password:",Updates!D333)+18)))))</f>
        <v>#VALUE!</v>
      </c>
      <c r="J333" t="e">
        <f>TRIM(CLEAN(MID(Updates!D333,FIND("Password: ",Updates!D333)+10,(FIND("E-mail",Updates!D333)-(FIND("Password:",Updates!D333)+12)))))</f>
        <v>#VALUE!</v>
      </c>
      <c r="K333" t="e">
        <f>TRIM(CLEAN(MID(Updates!D333,FIND("Account to clone: ",Updates!D333)+18,(FIND("Position",Updates!D333)-(FIND("Account to clone: ",Updates!D333)+18)))))</f>
        <v>#VALUE!</v>
      </c>
      <c r="L333" t="e">
        <f>TRIM(CLEAN(MID(Updates!D333,FIND("Clone permissions of another account: ",Updates!D333)+38,(FIND("Email required:",Updates!D333)-(FIND("Clone permissions of another account: ",Updates!D333)+38)))))</f>
        <v>#VALUE!</v>
      </c>
      <c r="M333" t="e">
        <f t="shared" si="81"/>
        <v>#VALUE!</v>
      </c>
      <c r="N333" t="e">
        <f>TRIM(CLEAN(MID(Updates!D333,FIND("First Name: ",Updates!D333)+12,(FIND("Middle Name: ",Updates!D333)-(FIND("First Name: ",Updates!D333)+12)))))</f>
        <v>#VALUE!</v>
      </c>
      <c r="O333" t="e">
        <f>TRIM(CLEAN(MID(Updates!E333,FIND("Last Name: ",Updates!E333)+11,(FIND("Middle Initial:",Updates!E333)-(FIND("Last Name: ",Updates!E333)+11)))))</f>
        <v>#VALUE!</v>
      </c>
      <c r="P333" t="e">
        <f>TRIM(CLEAN(MID(Updates!D333,FIND("Middle Initial: ",Updates!D333)+16,(FIND("Department: ",Updates!D333)-(FIND("Middle Initial: ",Updates!D333)+16)))))</f>
        <v>#VALUE!</v>
      </c>
      <c r="Q333" t="e">
        <f t="shared" si="82"/>
        <v>#VALUE!</v>
      </c>
      <c r="R333" t="e">
        <f t="shared" si="83"/>
        <v>#VALUE!</v>
      </c>
      <c r="S333" t="e">
        <f t="shared" si="84"/>
        <v>#VALUE!</v>
      </c>
      <c r="T333" s="14" t="e">
        <f t="shared" si="85"/>
        <v>#VALUE!</v>
      </c>
      <c r="U333" t="e">
        <f t="shared" si="86"/>
        <v>#VALUE!</v>
      </c>
      <c r="V333" t="e">
        <f t="shared" si="87"/>
        <v>#VALUE!</v>
      </c>
      <c r="W333" s="8" t="e">
        <f>TRIM(CLEAN(MID(Updates!D333,FIND("Branch: ",Updates!D333)+8,(FIND("Division",Updates!D333)-(FIND("Branch: ",Updates!D333)+8)))))</f>
        <v>#VALUE!</v>
      </c>
      <c r="X333" s="8" t="e">
        <f>TRIM(CLEAN(MID(Updates!D333,FIND("Pooled Position: ",Updates!D333)+17,(FIND("Are the",Updates!D333)-(FIND("Pooled Position: ",Updates!D333)+17)))))</f>
        <v>#VALUE!</v>
      </c>
      <c r="Y333" t="e">
        <f>TRIM(CLEAN(MID(Updates!D333,FIND("Employee Name: ",Updates!D333)+15,(FIND("Job Title",Updates!D333)-(FIND("Employee Name: ",Updates!D333)+15)))))</f>
        <v>#VALUE!</v>
      </c>
      <c r="Z333" s="9" t="e">
        <f t="shared" si="88"/>
        <v>#VALUE!</v>
      </c>
      <c r="AA333" t="e">
        <f t="shared" si="89"/>
        <v>#VALUE!</v>
      </c>
      <c r="AB333" t="e">
        <f t="shared" si="90"/>
        <v>#VALUE!</v>
      </c>
      <c r="AC333" t="e">
        <f t="shared" si="91"/>
        <v>#VALUE!</v>
      </c>
      <c r="AD333" t="e">
        <f>TRIM(CLEAN(MID(Updates!D333,FIND("Account to clone: ",Updates!D333)+18,(FIND("Position",Updates!D333)-(FIND("Account to clone: ",Updates!D333)+18)))))</f>
        <v>#VALUE!</v>
      </c>
      <c r="AE333" t="str">
        <f t="shared" si="92"/>
        <v/>
      </c>
      <c r="AF333" t="str">
        <f t="shared" si="93"/>
        <v>No</v>
      </c>
      <c r="AG333" t="e">
        <f>TRIM(CLEAN(MID(Updates!D333,FIND("Home Share (H:\ drive) required: ",Updates!D333)+33,(FIND("Group Share (S:\ drive) required: ",Updates!D333)-(FIND("Home Share (H:\ drive) required: ",Updates!D333)+33)))))</f>
        <v>#VALUE!</v>
      </c>
      <c r="AH333" t="str">
        <f t="shared" si="94"/>
        <v>No</v>
      </c>
      <c r="AI333" t="e">
        <f>TRIM(CLEAN(MID(Updates!D333,FIND("S Drive Path: ",Updates!D333)+14,(FIND("Position",Updates!D333)-(FIND("S Drive Path: ",Updates!D333)+14)))))</f>
        <v>#VALUE!</v>
      </c>
      <c r="AJ333" t="e">
        <f>("USR\"&amp;Updates!N333)</f>
        <v>#VALUE!</v>
      </c>
      <c r="AK333" t="e">
        <f>Updates!N333&amp;"$"</f>
        <v>#VALUE!</v>
      </c>
      <c r="AL333" s="11">
        <f t="shared" ca="1" si="95"/>
        <v>8</v>
      </c>
      <c r="AM333" s="6" t="str">
        <f ca="1">LOOKUP(AL333,AN2:AN21,AO2:AO21)</f>
        <v>DC1MDB08</v>
      </c>
    </row>
    <row r="334" spans="1:39" ht="12" customHeight="1">
      <c r="A334" s="13" t="e">
        <f>LOOKUP(99^99,--("0"&amp;MID(Updates!N334,MIN(SEARCH({0,1,2,3,4,5,6,7,8,9},Updates!N334&amp;"0123456789")),ROW($A$1:$A$10000))))</f>
        <v>#N/A</v>
      </c>
      <c r="B334" s="6" t="e">
        <f>TRIM(CLEAN(MID(Updates!D334,FIND("Network User Id: ",Updates!D334)+17,(FIND("E-MAIL ACCOUNTS",Updates!D334)-(FIND("Network User Id:",Updates!D334)+17)))))</f>
        <v>#VALUE!</v>
      </c>
      <c r="C334" s="6" t="e">
        <f>TRIM(CLEAN(MID(Updates!D334,FIND("Logon ID: ",Updates!D334)+10,(FIND("Password:",Updates!D334)-(FIND("Logon ID:",Updates!D334)+10)))))</f>
        <v>#VALUE!</v>
      </c>
      <c r="D334" t="e">
        <f>TRIM(CLEAN(MID(Updates!D334,FIND("Primary Address: ",Updates!D334)+17,(FIND("Secondary Address:",Updates!D334)-(FIND("Primary Address: ",Updates!D334)+17)))))</f>
        <v>#VALUE!</v>
      </c>
      <c r="E334" t="e">
        <f>TRIM(CLEAN(MID(Updates!D334,FIND("Secondary Address: ",Updates!D334)+19,(FIND("** PLEASE DO NOT REPLY TO THIS E-MAIL. ",Updates!D334)-(FIND("Secondary Address: ",Updates!D334)+19)))))</f>
        <v>#VALUE!</v>
      </c>
      <c r="F334" t="b">
        <f>IF(COUNT(SEARCH({"transpo.ottawa.on.ca","biblioottawalibrary.ca"},E334)),"@ottawa.ca")</f>
        <v>0</v>
      </c>
      <c r="G334" s="9" t="e">
        <f t="shared" si="80"/>
        <v>#VALUE!</v>
      </c>
      <c r="H334" t="e">
        <f>TRIM(CLEAN(MID(Updates!D334,FIND("E-mail Address: ",Updates!D334)+16,(FIND("The employee",Updates!D334)-(FIND("E-mail Address: ",Updates!D334)+16)))))</f>
        <v>#VALUE!</v>
      </c>
      <c r="I334" t="e">
        <f>TRIM(CLEAN(MID(Updates!D334,FIND("Account Password: ",Updates!D334)+18,(FIND("NETWORK ACCOUNTS",Updates!D334)-(FIND("Account Password:",Updates!D334)+18)))))</f>
        <v>#VALUE!</v>
      </c>
      <c r="J334" t="e">
        <f>TRIM(CLEAN(MID(Updates!D334,FIND("Password: ",Updates!D334)+10,(FIND("E-mail",Updates!D334)-(FIND("Password:",Updates!D334)+12)))))</f>
        <v>#VALUE!</v>
      </c>
      <c r="K334" t="e">
        <f>TRIM(CLEAN(MID(Updates!D334,FIND("Account to clone: ",Updates!D334)+18,(FIND("Position",Updates!D334)-(FIND("Account to clone: ",Updates!D334)+18)))))</f>
        <v>#VALUE!</v>
      </c>
      <c r="L334" t="e">
        <f>TRIM(CLEAN(MID(Updates!D334,FIND("Clone permissions of another account: ",Updates!D334)+38,(FIND("Email required:",Updates!D334)-(FIND("Clone permissions of another account: ",Updates!D334)+38)))))</f>
        <v>#VALUE!</v>
      </c>
      <c r="M334" t="e">
        <f t="shared" si="81"/>
        <v>#VALUE!</v>
      </c>
      <c r="N334" t="e">
        <f>TRIM(CLEAN(MID(Updates!D334,FIND("First Name: ",Updates!D334)+12,(FIND("Middle Name: ",Updates!D334)-(FIND("First Name: ",Updates!D334)+12)))))</f>
        <v>#VALUE!</v>
      </c>
      <c r="O334" t="e">
        <f>TRIM(CLEAN(MID(Updates!E334,FIND("Last Name: ",Updates!E334)+11,(FIND("Middle Initial:",Updates!E334)-(FIND("Last Name: ",Updates!E334)+11)))))</f>
        <v>#VALUE!</v>
      </c>
      <c r="P334" t="e">
        <f>TRIM(CLEAN(MID(Updates!D334,FIND("Middle Initial: ",Updates!D334)+16,(FIND("Department: ",Updates!D334)-(FIND("Middle Initial: ",Updates!D334)+16)))))</f>
        <v>#VALUE!</v>
      </c>
      <c r="Q334" t="e">
        <f t="shared" si="82"/>
        <v>#VALUE!</v>
      </c>
      <c r="R334" t="e">
        <f t="shared" si="83"/>
        <v>#VALUE!</v>
      </c>
      <c r="S334" t="e">
        <f t="shared" si="84"/>
        <v>#VALUE!</v>
      </c>
      <c r="T334" s="14" t="e">
        <f t="shared" si="85"/>
        <v>#VALUE!</v>
      </c>
      <c r="U334" t="e">
        <f t="shared" si="86"/>
        <v>#VALUE!</v>
      </c>
      <c r="V334" t="e">
        <f t="shared" si="87"/>
        <v>#VALUE!</v>
      </c>
      <c r="W334" s="8" t="e">
        <f>TRIM(CLEAN(MID(Updates!D334,FIND("Branch: ",Updates!D334)+8,(FIND("Division",Updates!D334)-(FIND("Branch: ",Updates!D334)+8)))))</f>
        <v>#VALUE!</v>
      </c>
      <c r="X334" s="8" t="e">
        <f>TRIM(CLEAN(MID(Updates!D334,FIND("Pooled Position: ",Updates!D334)+17,(FIND("Are the",Updates!D334)-(FIND("Pooled Position: ",Updates!D334)+17)))))</f>
        <v>#VALUE!</v>
      </c>
      <c r="Y334" t="e">
        <f>TRIM(CLEAN(MID(Updates!D334,FIND("Employee Name: ",Updates!D334)+15,(FIND("Job Title",Updates!D334)-(FIND("Employee Name: ",Updates!D334)+15)))))</f>
        <v>#VALUE!</v>
      </c>
      <c r="Z334" s="9" t="e">
        <f t="shared" si="88"/>
        <v>#VALUE!</v>
      </c>
      <c r="AA334" t="e">
        <f t="shared" si="89"/>
        <v>#VALUE!</v>
      </c>
      <c r="AB334" t="e">
        <f t="shared" si="90"/>
        <v>#VALUE!</v>
      </c>
      <c r="AC334" t="e">
        <f t="shared" si="91"/>
        <v>#VALUE!</v>
      </c>
      <c r="AD334" t="e">
        <f>TRIM(CLEAN(MID(Updates!D334,FIND("Account to clone: ",Updates!D334)+18,(FIND("Position",Updates!D334)-(FIND("Account to clone: ",Updates!D334)+18)))))</f>
        <v>#VALUE!</v>
      </c>
      <c r="AE334" t="str">
        <f t="shared" si="92"/>
        <v/>
      </c>
      <c r="AF334" t="str">
        <f t="shared" si="93"/>
        <v>No</v>
      </c>
      <c r="AG334" t="e">
        <f>TRIM(CLEAN(MID(Updates!D334,FIND("Home Share (H:\ drive) required: ",Updates!D334)+33,(FIND("Group Share (S:\ drive) required: ",Updates!D334)-(FIND("Home Share (H:\ drive) required: ",Updates!D334)+33)))))</f>
        <v>#VALUE!</v>
      </c>
      <c r="AH334" t="str">
        <f t="shared" si="94"/>
        <v>No</v>
      </c>
      <c r="AI334" t="e">
        <f>TRIM(CLEAN(MID(Updates!D334,FIND("S Drive Path: ",Updates!D334)+14,(FIND("Position",Updates!D334)-(FIND("S Drive Path: ",Updates!D334)+14)))))</f>
        <v>#VALUE!</v>
      </c>
      <c r="AJ334" t="e">
        <f>("USR\"&amp;Updates!N334)</f>
        <v>#VALUE!</v>
      </c>
      <c r="AK334" t="e">
        <f>Updates!N334&amp;"$"</f>
        <v>#VALUE!</v>
      </c>
      <c r="AL334" s="11">
        <f t="shared" ca="1" si="95"/>
        <v>2</v>
      </c>
      <c r="AM334" s="6" t="str">
        <f ca="1">LOOKUP(AL334,AN2:AN21,AO2:AO21)</f>
        <v>DC1MDB02</v>
      </c>
    </row>
    <row r="335" spans="1:39" ht="12" customHeight="1">
      <c r="A335" s="13" t="e">
        <f>LOOKUP(99^99,--("0"&amp;MID(Updates!N335,MIN(SEARCH({0,1,2,3,4,5,6,7,8,9},Updates!N335&amp;"0123456789")),ROW($A$1:$A$10000))))</f>
        <v>#N/A</v>
      </c>
      <c r="B335" s="6" t="e">
        <f>TRIM(CLEAN(MID(Updates!D335,FIND("Network User Id: ",Updates!D335)+17,(FIND("E-MAIL ACCOUNTS",Updates!D335)-(FIND("Network User Id:",Updates!D335)+17)))))</f>
        <v>#VALUE!</v>
      </c>
      <c r="C335" s="6" t="e">
        <f>TRIM(CLEAN(MID(Updates!D335,FIND("Logon ID: ",Updates!D335)+10,(FIND("Password:",Updates!D335)-(FIND("Logon ID:",Updates!D335)+10)))))</f>
        <v>#VALUE!</v>
      </c>
      <c r="D335" t="e">
        <f>TRIM(CLEAN(MID(Updates!D335,FIND("Primary Address: ",Updates!D335)+17,(FIND("Secondary Address:",Updates!D335)-(FIND("Primary Address: ",Updates!D335)+17)))))</f>
        <v>#VALUE!</v>
      </c>
      <c r="E335" t="e">
        <f>TRIM(CLEAN(MID(Updates!D335,FIND("Secondary Address: ",Updates!D335)+19,(FIND("** PLEASE DO NOT REPLY TO THIS E-MAIL. ",Updates!D335)-(FIND("Secondary Address: ",Updates!D335)+19)))))</f>
        <v>#VALUE!</v>
      </c>
      <c r="F335" t="b">
        <f>IF(COUNT(SEARCH({"transpo.ottawa.on.ca","biblioottawalibrary.ca"},E335)),"@ottawa.ca")</f>
        <v>0</v>
      </c>
      <c r="G335" s="9" t="e">
        <f t="shared" si="80"/>
        <v>#VALUE!</v>
      </c>
      <c r="H335" t="e">
        <f>TRIM(CLEAN(MID(Updates!D335,FIND("E-mail Address: ",Updates!D335)+16,(FIND("The employee",Updates!D335)-(FIND("E-mail Address: ",Updates!D335)+16)))))</f>
        <v>#VALUE!</v>
      </c>
      <c r="I335" t="e">
        <f>TRIM(CLEAN(MID(Updates!D335,FIND("Account Password: ",Updates!D335)+18,(FIND("NETWORK ACCOUNTS",Updates!D335)-(FIND("Account Password:",Updates!D335)+18)))))</f>
        <v>#VALUE!</v>
      </c>
      <c r="J335" t="e">
        <f>TRIM(CLEAN(MID(Updates!D335,FIND("Password: ",Updates!D335)+10,(FIND("E-mail",Updates!D335)-(FIND("Password:",Updates!D335)+12)))))</f>
        <v>#VALUE!</v>
      </c>
      <c r="K335" t="e">
        <f>TRIM(CLEAN(MID(Updates!D335,FIND("Account to clone: ",Updates!D335)+18,(FIND("Position",Updates!D335)-(FIND("Account to clone: ",Updates!D335)+18)))))</f>
        <v>#VALUE!</v>
      </c>
      <c r="L335" t="e">
        <f>TRIM(CLEAN(MID(Updates!D335,FIND("Clone permissions of another account: ",Updates!D335)+38,(FIND("Email required:",Updates!D335)-(FIND("Clone permissions of another account: ",Updates!D335)+38)))))</f>
        <v>#VALUE!</v>
      </c>
      <c r="M335" t="e">
        <f t="shared" si="81"/>
        <v>#VALUE!</v>
      </c>
      <c r="N335" t="e">
        <f>TRIM(CLEAN(MID(Updates!D335,FIND("First Name: ",Updates!D335)+12,(FIND("Middle Name: ",Updates!D335)-(FIND("First Name: ",Updates!D335)+12)))))</f>
        <v>#VALUE!</v>
      </c>
      <c r="O335" t="e">
        <f>TRIM(CLEAN(MID(Updates!E335,FIND("Last Name: ",Updates!E335)+11,(FIND("Middle Initial:",Updates!E335)-(FIND("Last Name: ",Updates!E335)+11)))))</f>
        <v>#VALUE!</v>
      </c>
      <c r="P335" t="e">
        <f>TRIM(CLEAN(MID(Updates!D335,FIND("Middle Initial: ",Updates!D335)+16,(FIND("Department: ",Updates!D335)-(FIND("Middle Initial: ",Updates!D335)+16)))))</f>
        <v>#VALUE!</v>
      </c>
      <c r="Q335" t="e">
        <f t="shared" si="82"/>
        <v>#VALUE!</v>
      </c>
      <c r="R335" t="e">
        <f t="shared" si="83"/>
        <v>#VALUE!</v>
      </c>
      <c r="S335" t="e">
        <f t="shared" si="84"/>
        <v>#VALUE!</v>
      </c>
      <c r="T335" s="14" t="e">
        <f t="shared" si="85"/>
        <v>#VALUE!</v>
      </c>
      <c r="U335" t="e">
        <f t="shared" si="86"/>
        <v>#VALUE!</v>
      </c>
      <c r="V335" t="e">
        <f t="shared" si="87"/>
        <v>#VALUE!</v>
      </c>
      <c r="W335" s="8" t="e">
        <f>TRIM(CLEAN(MID(Updates!D335,FIND("Branch: ",Updates!D335)+8,(FIND("Division",Updates!D335)-(FIND("Branch: ",Updates!D335)+8)))))</f>
        <v>#VALUE!</v>
      </c>
      <c r="X335" s="8" t="e">
        <f>TRIM(CLEAN(MID(Updates!D335,FIND("Pooled Position: ",Updates!D335)+17,(FIND("Are the",Updates!D335)-(FIND("Pooled Position: ",Updates!D335)+17)))))</f>
        <v>#VALUE!</v>
      </c>
      <c r="Y335" t="e">
        <f>TRIM(CLEAN(MID(Updates!D335,FIND("Employee Name: ",Updates!D335)+15,(FIND("Job Title",Updates!D335)-(FIND("Employee Name: ",Updates!D335)+15)))))</f>
        <v>#VALUE!</v>
      </c>
      <c r="Z335" s="9" t="e">
        <f t="shared" si="88"/>
        <v>#VALUE!</v>
      </c>
      <c r="AA335" t="e">
        <f t="shared" si="89"/>
        <v>#VALUE!</v>
      </c>
      <c r="AB335" t="e">
        <f t="shared" si="90"/>
        <v>#VALUE!</v>
      </c>
      <c r="AC335" t="e">
        <f t="shared" si="91"/>
        <v>#VALUE!</v>
      </c>
      <c r="AD335" t="e">
        <f>TRIM(CLEAN(MID(Updates!D335,FIND("Account to clone: ",Updates!D335)+18,(FIND("Position",Updates!D335)-(FIND("Account to clone: ",Updates!D335)+18)))))</f>
        <v>#VALUE!</v>
      </c>
      <c r="AE335" t="str">
        <f t="shared" si="92"/>
        <v/>
      </c>
      <c r="AF335" t="str">
        <f t="shared" si="93"/>
        <v>No</v>
      </c>
      <c r="AG335" t="e">
        <f>TRIM(CLEAN(MID(Updates!D335,FIND("Home Share (H:\ drive) required: ",Updates!D335)+33,(FIND("Group Share (S:\ drive) required: ",Updates!D335)-(FIND("Home Share (H:\ drive) required: ",Updates!D335)+33)))))</f>
        <v>#VALUE!</v>
      </c>
      <c r="AH335" t="str">
        <f t="shared" si="94"/>
        <v>No</v>
      </c>
      <c r="AI335" t="e">
        <f>TRIM(CLEAN(MID(Updates!D335,FIND("S Drive Path: ",Updates!D335)+14,(FIND("Position",Updates!D335)-(FIND("S Drive Path: ",Updates!D335)+14)))))</f>
        <v>#VALUE!</v>
      </c>
      <c r="AJ335" t="e">
        <f>("USR\"&amp;Updates!N335)</f>
        <v>#VALUE!</v>
      </c>
      <c r="AK335" t="e">
        <f>Updates!N335&amp;"$"</f>
        <v>#VALUE!</v>
      </c>
      <c r="AL335" s="11">
        <f t="shared" ca="1" si="95"/>
        <v>4</v>
      </c>
      <c r="AM335" s="6" t="str">
        <f ca="1">LOOKUP(AL335,AN2:AN21,AO2:AO21)</f>
        <v>DC1MDB04</v>
      </c>
    </row>
    <row r="336" spans="1:39" ht="12" customHeight="1">
      <c r="A336" s="13" t="e">
        <f>LOOKUP(99^99,--("0"&amp;MID(Updates!N336,MIN(SEARCH({0,1,2,3,4,5,6,7,8,9},Updates!N336&amp;"0123456789")),ROW($A$1:$A$10000))))</f>
        <v>#N/A</v>
      </c>
      <c r="B336" s="6" t="e">
        <f>TRIM(CLEAN(MID(Updates!D336,FIND("Network User Id: ",Updates!D336)+17,(FIND("E-MAIL ACCOUNTS",Updates!D336)-(FIND("Network User Id:",Updates!D336)+17)))))</f>
        <v>#VALUE!</v>
      </c>
      <c r="C336" s="6" t="e">
        <f>TRIM(CLEAN(MID(Updates!D336,FIND("Logon ID: ",Updates!D336)+10,(FIND("Password:",Updates!D336)-(FIND("Logon ID:",Updates!D336)+10)))))</f>
        <v>#VALUE!</v>
      </c>
      <c r="D336" t="e">
        <f>TRIM(CLEAN(MID(Updates!D336,FIND("Primary Address: ",Updates!D336)+17,(FIND("Secondary Address:",Updates!D336)-(FIND("Primary Address: ",Updates!D336)+17)))))</f>
        <v>#VALUE!</v>
      </c>
      <c r="E336" t="e">
        <f>TRIM(CLEAN(MID(Updates!D336,FIND("Secondary Address: ",Updates!D336)+19,(FIND("** PLEASE DO NOT REPLY TO THIS E-MAIL. ",Updates!D336)-(FIND("Secondary Address: ",Updates!D336)+19)))))</f>
        <v>#VALUE!</v>
      </c>
      <c r="F336" t="b">
        <f>IF(COUNT(SEARCH({"transpo.ottawa.on.ca","biblioottawalibrary.ca"},E336)),"@ottawa.ca")</f>
        <v>0</v>
      </c>
      <c r="G336" s="9" t="e">
        <f t="shared" si="80"/>
        <v>#VALUE!</v>
      </c>
      <c r="H336" t="e">
        <f>TRIM(CLEAN(MID(Updates!D336,FIND("E-mail Address: ",Updates!D336)+16,(FIND("The employee",Updates!D336)-(FIND("E-mail Address: ",Updates!D336)+16)))))</f>
        <v>#VALUE!</v>
      </c>
      <c r="I336" t="e">
        <f>TRIM(CLEAN(MID(Updates!D336,FIND("Account Password: ",Updates!D336)+18,(FIND("NETWORK ACCOUNTS",Updates!D336)-(FIND("Account Password:",Updates!D336)+18)))))</f>
        <v>#VALUE!</v>
      </c>
      <c r="J336" t="e">
        <f>TRIM(CLEAN(MID(Updates!D336,FIND("Password: ",Updates!D336)+10,(FIND("E-mail",Updates!D336)-(FIND("Password:",Updates!D336)+12)))))</f>
        <v>#VALUE!</v>
      </c>
      <c r="K336" t="e">
        <f>TRIM(CLEAN(MID(Updates!D336,FIND("Account to clone: ",Updates!D336)+18,(FIND("Position",Updates!D336)-(FIND("Account to clone: ",Updates!D336)+18)))))</f>
        <v>#VALUE!</v>
      </c>
      <c r="L336" t="e">
        <f>TRIM(CLEAN(MID(Updates!D336,FIND("Clone permissions of another account: ",Updates!D336)+38,(FIND("Email required:",Updates!D336)-(FIND("Clone permissions of another account: ",Updates!D336)+38)))))</f>
        <v>#VALUE!</v>
      </c>
      <c r="M336" t="e">
        <f t="shared" si="81"/>
        <v>#VALUE!</v>
      </c>
      <c r="N336" t="e">
        <f>TRIM(CLEAN(MID(Updates!D336,FIND("First Name: ",Updates!D336)+12,(FIND("Middle Name: ",Updates!D336)-(FIND("First Name: ",Updates!D336)+12)))))</f>
        <v>#VALUE!</v>
      </c>
      <c r="O336" t="e">
        <f>TRIM(CLEAN(MID(Updates!E336,FIND("Last Name: ",Updates!E336)+11,(FIND("Middle Initial:",Updates!E336)-(FIND("Last Name: ",Updates!E336)+11)))))</f>
        <v>#VALUE!</v>
      </c>
      <c r="P336" t="e">
        <f>TRIM(CLEAN(MID(Updates!D336,FIND("Middle Initial: ",Updates!D336)+16,(FIND("Department: ",Updates!D336)-(FIND("Middle Initial: ",Updates!D336)+16)))))</f>
        <v>#VALUE!</v>
      </c>
      <c r="Q336" t="e">
        <f t="shared" si="82"/>
        <v>#VALUE!</v>
      </c>
      <c r="R336" t="e">
        <f t="shared" si="83"/>
        <v>#VALUE!</v>
      </c>
      <c r="S336" t="e">
        <f t="shared" si="84"/>
        <v>#VALUE!</v>
      </c>
      <c r="T336" s="14" t="e">
        <f t="shared" si="85"/>
        <v>#VALUE!</v>
      </c>
      <c r="U336" t="e">
        <f t="shared" si="86"/>
        <v>#VALUE!</v>
      </c>
      <c r="V336" t="e">
        <f t="shared" si="87"/>
        <v>#VALUE!</v>
      </c>
      <c r="W336" s="8" t="e">
        <f>TRIM(CLEAN(MID(Updates!D336,FIND("Branch: ",Updates!D336)+8,(FIND("Division",Updates!D336)-(FIND("Branch: ",Updates!D336)+8)))))</f>
        <v>#VALUE!</v>
      </c>
      <c r="X336" s="8" t="e">
        <f>TRIM(CLEAN(MID(Updates!D336,FIND("Pooled Position: ",Updates!D336)+17,(FIND("Are the",Updates!D336)-(FIND("Pooled Position: ",Updates!D336)+17)))))</f>
        <v>#VALUE!</v>
      </c>
      <c r="Y336" t="e">
        <f>TRIM(CLEAN(MID(Updates!D336,FIND("Employee Name: ",Updates!D336)+15,(FIND("Job Title",Updates!D336)-(FIND("Employee Name: ",Updates!D336)+15)))))</f>
        <v>#VALUE!</v>
      </c>
      <c r="Z336" s="9" t="e">
        <f t="shared" si="88"/>
        <v>#VALUE!</v>
      </c>
      <c r="AA336" t="e">
        <f t="shared" si="89"/>
        <v>#VALUE!</v>
      </c>
      <c r="AB336" t="e">
        <f t="shared" si="90"/>
        <v>#VALUE!</v>
      </c>
      <c r="AC336" t="e">
        <f t="shared" si="91"/>
        <v>#VALUE!</v>
      </c>
      <c r="AD336" t="e">
        <f>TRIM(CLEAN(MID(Updates!D336,FIND("Account to clone: ",Updates!D336)+18,(FIND("Position",Updates!D336)-(FIND("Account to clone: ",Updates!D336)+18)))))</f>
        <v>#VALUE!</v>
      </c>
      <c r="AE336" t="str">
        <f t="shared" si="92"/>
        <v/>
      </c>
      <c r="AF336" t="str">
        <f t="shared" si="93"/>
        <v>No</v>
      </c>
      <c r="AG336" t="e">
        <f>TRIM(CLEAN(MID(Updates!D336,FIND("Home Share (H:\ drive) required: ",Updates!D336)+33,(FIND("Group Share (S:\ drive) required: ",Updates!D336)-(FIND("Home Share (H:\ drive) required: ",Updates!D336)+33)))))</f>
        <v>#VALUE!</v>
      </c>
      <c r="AH336" t="str">
        <f t="shared" si="94"/>
        <v>No</v>
      </c>
      <c r="AI336" t="e">
        <f>TRIM(CLEAN(MID(Updates!D336,FIND("S Drive Path: ",Updates!D336)+14,(FIND("Position",Updates!D336)-(FIND("S Drive Path: ",Updates!D336)+14)))))</f>
        <v>#VALUE!</v>
      </c>
      <c r="AJ336" t="e">
        <f>("USR\"&amp;Updates!N336)</f>
        <v>#VALUE!</v>
      </c>
      <c r="AK336" t="e">
        <f>Updates!N336&amp;"$"</f>
        <v>#VALUE!</v>
      </c>
      <c r="AL336" s="11">
        <f t="shared" ca="1" si="95"/>
        <v>15</v>
      </c>
      <c r="AM336" s="6" t="str">
        <f ca="1">LOOKUP(AL336,AN2:AN21,AO2:AO21)</f>
        <v>DC4MDB05</v>
      </c>
    </row>
    <row r="337" spans="1:39" ht="12" customHeight="1">
      <c r="A337" s="13" t="e">
        <f>LOOKUP(99^99,--("0"&amp;MID(Updates!N337,MIN(SEARCH({0,1,2,3,4,5,6,7,8,9},Updates!N337&amp;"0123456789")),ROW($A$1:$A$10000))))</f>
        <v>#N/A</v>
      </c>
      <c r="B337" s="6" t="e">
        <f>TRIM(CLEAN(MID(Updates!D337,FIND("Network User Id: ",Updates!D337)+17,(FIND("E-MAIL ACCOUNTS",Updates!D337)-(FIND("Network User Id:",Updates!D337)+17)))))</f>
        <v>#VALUE!</v>
      </c>
      <c r="C337" s="6" t="e">
        <f>TRIM(CLEAN(MID(Updates!D337,FIND("Logon ID: ",Updates!D337)+10,(FIND("Password:",Updates!D337)-(FIND("Logon ID:",Updates!D337)+10)))))</f>
        <v>#VALUE!</v>
      </c>
      <c r="D337" t="e">
        <f>TRIM(CLEAN(MID(Updates!D337,FIND("Primary Address: ",Updates!D337)+17,(FIND("Secondary Address:",Updates!D337)-(FIND("Primary Address: ",Updates!D337)+17)))))</f>
        <v>#VALUE!</v>
      </c>
      <c r="E337" t="e">
        <f>TRIM(CLEAN(MID(Updates!D337,FIND("Secondary Address: ",Updates!D337)+19,(FIND("** PLEASE DO NOT REPLY TO THIS E-MAIL. ",Updates!D337)-(FIND("Secondary Address: ",Updates!D337)+19)))))</f>
        <v>#VALUE!</v>
      </c>
      <c r="F337" t="b">
        <f>IF(COUNT(SEARCH({"transpo.ottawa.on.ca","biblioottawalibrary.ca"},E337)),"@ottawa.ca")</f>
        <v>0</v>
      </c>
      <c r="G337" s="9" t="e">
        <f t="shared" si="80"/>
        <v>#VALUE!</v>
      </c>
      <c r="H337" t="e">
        <f>TRIM(CLEAN(MID(Updates!D337,FIND("E-mail Address: ",Updates!D337)+16,(FIND("The employee",Updates!D337)-(FIND("E-mail Address: ",Updates!D337)+16)))))</f>
        <v>#VALUE!</v>
      </c>
      <c r="I337" t="e">
        <f>TRIM(CLEAN(MID(Updates!D337,FIND("Account Password: ",Updates!D337)+18,(FIND("NETWORK ACCOUNTS",Updates!D337)-(FIND("Account Password:",Updates!D337)+18)))))</f>
        <v>#VALUE!</v>
      </c>
      <c r="J337" t="e">
        <f>TRIM(CLEAN(MID(Updates!D337,FIND("Password: ",Updates!D337)+10,(FIND("E-mail",Updates!D337)-(FIND("Password:",Updates!D337)+12)))))</f>
        <v>#VALUE!</v>
      </c>
      <c r="K337" t="e">
        <f>TRIM(CLEAN(MID(Updates!D337,FIND("Account to clone: ",Updates!D337)+18,(FIND("Position",Updates!D337)-(FIND("Account to clone: ",Updates!D337)+18)))))</f>
        <v>#VALUE!</v>
      </c>
      <c r="L337" t="e">
        <f>TRIM(CLEAN(MID(Updates!D337,FIND("Clone permissions of another account: ",Updates!D337)+38,(FIND("Email required:",Updates!D337)-(FIND("Clone permissions of another account: ",Updates!D337)+38)))))</f>
        <v>#VALUE!</v>
      </c>
      <c r="M337" t="e">
        <f t="shared" si="81"/>
        <v>#VALUE!</v>
      </c>
      <c r="N337" t="e">
        <f>TRIM(CLEAN(MID(Updates!D337,FIND("First Name: ",Updates!D337)+12,(FIND("Middle Name: ",Updates!D337)-(FIND("First Name: ",Updates!D337)+12)))))</f>
        <v>#VALUE!</v>
      </c>
      <c r="O337" t="e">
        <f>TRIM(CLEAN(MID(Updates!E337,FIND("Last Name: ",Updates!E337)+11,(FIND("Middle Initial:",Updates!E337)-(FIND("Last Name: ",Updates!E337)+11)))))</f>
        <v>#VALUE!</v>
      </c>
      <c r="P337" t="e">
        <f>TRIM(CLEAN(MID(Updates!D337,FIND("Middle Initial: ",Updates!D337)+16,(FIND("Department: ",Updates!D337)-(FIND("Middle Initial: ",Updates!D337)+16)))))</f>
        <v>#VALUE!</v>
      </c>
      <c r="Q337" t="e">
        <f t="shared" si="82"/>
        <v>#VALUE!</v>
      </c>
      <c r="R337" t="e">
        <f t="shared" si="83"/>
        <v>#VALUE!</v>
      </c>
      <c r="S337" t="e">
        <f t="shared" si="84"/>
        <v>#VALUE!</v>
      </c>
      <c r="T337" s="14" t="e">
        <f t="shared" si="85"/>
        <v>#VALUE!</v>
      </c>
      <c r="U337" t="e">
        <f t="shared" si="86"/>
        <v>#VALUE!</v>
      </c>
      <c r="V337" t="e">
        <f t="shared" si="87"/>
        <v>#VALUE!</v>
      </c>
      <c r="W337" s="8" t="e">
        <f>TRIM(CLEAN(MID(Updates!D337,FIND("Branch: ",Updates!D337)+8,(FIND("Division",Updates!D337)-(FIND("Branch: ",Updates!D337)+8)))))</f>
        <v>#VALUE!</v>
      </c>
      <c r="X337" s="8" t="e">
        <f>TRIM(CLEAN(MID(Updates!D337,FIND("Pooled Position: ",Updates!D337)+17,(FIND("Are the",Updates!D337)-(FIND("Pooled Position: ",Updates!D337)+17)))))</f>
        <v>#VALUE!</v>
      </c>
      <c r="Y337" t="e">
        <f>TRIM(CLEAN(MID(Updates!D337,FIND("Employee Name: ",Updates!D337)+15,(FIND("Job Title",Updates!D337)-(FIND("Employee Name: ",Updates!D337)+15)))))</f>
        <v>#VALUE!</v>
      </c>
      <c r="Z337" s="9" t="e">
        <f t="shared" si="88"/>
        <v>#VALUE!</v>
      </c>
      <c r="AA337" t="e">
        <f t="shared" si="89"/>
        <v>#VALUE!</v>
      </c>
      <c r="AB337" t="e">
        <f t="shared" si="90"/>
        <v>#VALUE!</v>
      </c>
      <c r="AC337" t="e">
        <f t="shared" si="91"/>
        <v>#VALUE!</v>
      </c>
      <c r="AD337" t="e">
        <f>TRIM(CLEAN(MID(Updates!D337,FIND("Account to clone: ",Updates!D337)+18,(FIND("Position",Updates!D337)-(FIND("Account to clone: ",Updates!D337)+18)))))</f>
        <v>#VALUE!</v>
      </c>
      <c r="AE337" t="str">
        <f t="shared" si="92"/>
        <v/>
      </c>
      <c r="AF337" t="str">
        <f t="shared" si="93"/>
        <v>No</v>
      </c>
      <c r="AG337" t="e">
        <f>TRIM(CLEAN(MID(Updates!D337,FIND("Home Share (H:\ drive) required: ",Updates!D337)+33,(FIND("Group Share (S:\ drive) required: ",Updates!D337)-(FIND("Home Share (H:\ drive) required: ",Updates!D337)+33)))))</f>
        <v>#VALUE!</v>
      </c>
      <c r="AH337" t="str">
        <f t="shared" si="94"/>
        <v>No</v>
      </c>
      <c r="AI337" t="e">
        <f>TRIM(CLEAN(MID(Updates!D337,FIND("S Drive Path: ",Updates!D337)+14,(FIND("Position",Updates!D337)-(FIND("S Drive Path: ",Updates!D337)+14)))))</f>
        <v>#VALUE!</v>
      </c>
      <c r="AJ337" t="e">
        <f>("USR\"&amp;Updates!N337)</f>
        <v>#VALUE!</v>
      </c>
      <c r="AK337" t="e">
        <f>Updates!N337&amp;"$"</f>
        <v>#VALUE!</v>
      </c>
      <c r="AL337" s="11">
        <f t="shared" ca="1" si="95"/>
        <v>3</v>
      </c>
      <c r="AM337" s="6" t="str">
        <f ca="1">LOOKUP(AL337,AN2:AN21,AO2:AO21)</f>
        <v>DC1MDB03</v>
      </c>
    </row>
    <row r="338" spans="1:39" ht="12" customHeight="1">
      <c r="A338" s="13" t="e">
        <f>LOOKUP(99^99,--("0"&amp;MID(Updates!N338,MIN(SEARCH({0,1,2,3,4,5,6,7,8,9},Updates!N338&amp;"0123456789")),ROW($A$1:$A$10000))))</f>
        <v>#N/A</v>
      </c>
      <c r="B338" s="6" t="e">
        <f>TRIM(CLEAN(MID(Updates!D338,FIND("Network User Id: ",Updates!D338)+17,(FIND("E-MAIL ACCOUNTS",Updates!D338)-(FIND("Network User Id:",Updates!D338)+17)))))</f>
        <v>#VALUE!</v>
      </c>
      <c r="C338" s="6" t="e">
        <f>TRIM(CLEAN(MID(Updates!D338,FIND("Logon ID: ",Updates!D338)+10,(FIND("Password:",Updates!D338)-(FIND("Logon ID:",Updates!D338)+10)))))</f>
        <v>#VALUE!</v>
      </c>
      <c r="D338" t="e">
        <f>TRIM(CLEAN(MID(Updates!D338,FIND("Primary Address: ",Updates!D338)+17,(FIND("Secondary Address:",Updates!D338)-(FIND("Primary Address: ",Updates!D338)+17)))))</f>
        <v>#VALUE!</v>
      </c>
      <c r="E338" t="e">
        <f>TRIM(CLEAN(MID(Updates!D338,FIND("Secondary Address: ",Updates!D338)+19,(FIND("** PLEASE DO NOT REPLY TO THIS E-MAIL. ",Updates!D338)-(FIND("Secondary Address: ",Updates!D338)+19)))))</f>
        <v>#VALUE!</v>
      </c>
      <c r="F338" t="b">
        <f>IF(COUNT(SEARCH({"transpo.ottawa.on.ca","biblioottawalibrary.ca"},E338)),"@ottawa.ca")</f>
        <v>0</v>
      </c>
      <c r="G338" s="9" t="e">
        <f t="shared" si="80"/>
        <v>#VALUE!</v>
      </c>
      <c r="H338" t="e">
        <f>TRIM(CLEAN(MID(Updates!D338,FIND("E-mail Address: ",Updates!D338)+16,(FIND("The employee",Updates!D338)-(FIND("E-mail Address: ",Updates!D338)+16)))))</f>
        <v>#VALUE!</v>
      </c>
      <c r="I338" t="e">
        <f>TRIM(CLEAN(MID(Updates!D338,FIND("Account Password: ",Updates!D338)+18,(FIND("NETWORK ACCOUNTS",Updates!D338)-(FIND("Account Password:",Updates!D338)+18)))))</f>
        <v>#VALUE!</v>
      </c>
      <c r="J338" t="e">
        <f>TRIM(CLEAN(MID(Updates!D338,FIND("Password: ",Updates!D338)+10,(FIND("E-mail",Updates!D338)-(FIND("Password:",Updates!D338)+12)))))</f>
        <v>#VALUE!</v>
      </c>
      <c r="K338" t="e">
        <f>TRIM(CLEAN(MID(Updates!D338,FIND("Account to clone: ",Updates!D338)+18,(FIND("Position",Updates!D338)-(FIND("Account to clone: ",Updates!D338)+18)))))</f>
        <v>#VALUE!</v>
      </c>
      <c r="L338" t="e">
        <f>TRIM(CLEAN(MID(Updates!D338,FIND("Clone permissions of another account: ",Updates!D338)+38,(FIND("Email required:",Updates!D338)-(FIND("Clone permissions of another account: ",Updates!D338)+38)))))</f>
        <v>#VALUE!</v>
      </c>
      <c r="M338" t="e">
        <f t="shared" si="81"/>
        <v>#VALUE!</v>
      </c>
      <c r="N338" t="e">
        <f>TRIM(CLEAN(MID(Updates!D338,FIND("First Name: ",Updates!D338)+12,(FIND("Middle Name: ",Updates!D338)-(FIND("First Name: ",Updates!D338)+12)))))</f>
        <v>#VALUE!</v>
      </c>
      <c r="O338" t="e">
        <f>TRIM(CLEAN(MID(Updates!E338,FIND("Last Name: ",Updates!E338)+11,(FIND("Middle Initial:",Updates!E338)-(FIND("Last Name: ",Updates!E338)+11)))))</f>
        <v>#VALUE!</v>
      </c>
      <c r="P338" t="e">
        <f>TRIM(CLEAN(MID(Updates!D338,FIND("Middle Initial: ",Updates!D338)+16,(FIND("Department: ",Updates!D338)-(FIND("Middle Initial: ",Updates!D338)+16)))))</f>
        <v>#VALUE!</v>
      </c>
      <c r="Q338" t="e">
        <f t="shared" si="82"/>
        <v>#VALUE!</v>
      </c>
      <c r="R338" t="e">
        <f t="shared" si="83"/>
        <v>#VALUE!</v>
      </c>
      <c r="S338" t="e">
        <f t="shared" si="84"/>
        <v>#VALUE!</v>
      </c>
      <c r="T338" s="14" t="e">
        <f t="shared" si="85"/>
        <v>#VALUE!</v>
      </c>
      <c r="U338" t="e">
        <f t="shared" si="86"/>
        <v>#VALUE!</v>
      </c>
      <c r="V338" t="e">
        <f t="shared" si="87"/>
        <v>#VALUE!</v>
      </c>
      <c r="W338" s="8" t="e">
        <f>TRIM(CLEAN(MID(Updates!D338,FIND("Branch: ",Updates!D338)+8,(FIND("Division",Updates!D338)-(FIND("Branch: ",Updates!D338)+8)))))</f>
        <v>#VALUE!</v>
      </c>
      <c r="X338" s="8" t="e">
        <f>TRIM(CLEAN(MID(Updates!D338,FIND("Pooled Position: ",Updates!D338)+17,(FIND("Are the",Updates!D338)-(FIND("Pooled Position: ",Updates!D338)+17)))))</f>
        <v>#VALUE!</v>
      </c>
      <c r="Y338" t="e">
        <f>TRIM(CLEAN(MID(Updates!D338,FIND("Employee Name: ",Updates!D338)+15,(FIND("Job Title",Updates!D338)-(FIND("Employee Name: ",Updates!D338)+15)))))</f>
        <v>#VALUE!</v>
      </c>
      <c r="Z338" s="9" t="e">
        <f t="shared" si="88"/>
        <v>#VALUE!</v>
      </c>
      <c r="AA338" t="e">
        <f t="shared" si="89"/>
        <v>#VALUE!</v>
      </c>
      <c r="AB338" t="e">
        <f t="shared" si="90"/>
        <v>#VALUE!</v>
      </c>
      <c r="AC338" t="e">
        <f t="shared" si="91"/>
        <v>#VALUE!</v>
      </c>
      <c r="AD338" t="e">
        <f>TRIM(CLEAN(MID(Updates!D338,FIND("Account to clone: ",Updates!D338)+18,(FIND("Position",Updates!D338)-(FIND("Account to clone: ",Updates!D338)+18)))))</f>
        <v>#VALUE!</v>
      </c>
      <c r="AE338" t="str">
        <f t="shared" si="92"/>
        <v/>
      </c>
      <c r="AF338" t="str">
        <f t="shared" si="93"/>
        <v>No</v>
      </c>
      <c r="AG338" t="e">
        <f>TRIM(CLEAN(MID(Updates!D338,FIND("Home Share (H:\ drive) required: ",Updates!D338)+33,(FIND("Group Share (S:\ drive) required: ",Updates!D338)-(FIND("Home Share (H:\ drive) required: ",Updates!D338)+33)))))</f>
        <v>#VALUE!</v>
      </c>
      <c r="AH338" t="str">
        <f t="shared" si="94"/>
        <v>No</v>
      </c>
      <c r="AI338" t="e">
        <f>TRIM(CLEAN(MID(Updates!D338,FIND("S Drive Path: ",Updates!D338)+14,(FIND("Position",Updates!D338)-(FIND("S Drive Path: ",Updates!D338)+14)))))</f>
        <v>#VALUE!</v>
      </c>
      <c r="AJ338" t="e">
        <f>("USR\"&amp;Updates!N338)</f>
        <v>#VALUE!</v>
      </c>
      <c r="AK338" t="e">
        <f>Updates!N338&amp;"$"</f>
        <v>#VALUE!</v>
      </c>
      <c r="AL338" s="11">
        <f t="shared" ca="1" si="95"/>
        <v>2</v>
      </c>
      <c r="AM338" s="6" t="str">
        <f ca="1">LOOKUP(AL338,AN2:AN21,AO2:AO21)</f>
        <v>DC1MDB02</v>
      </c>
    </row>
    <row r="339" spans="1:39" ht="12" customHeight="1">
      <c r="A339" s="13" t="e">
        <f>LOOKUP(99^99,--("0"&amp;MID(Updates!N339,MIN(SEARCH({0,1,2,3,4,5,6,7,8,9},Updates!N339&amp;"0123456789")),ROW($A$1:$A$10000))))</f>
        <v>#N/A</v>
      </c>
      <c r="B339" s="6" t="e">
        <f>TRIM(CLEAN(MID(Updates!D339,FIND("Network User Id: ",Updates!D339)+17,(FIND("E-MAIL ACCOUNTS",Updates!D339)-(FIND("Network User Id:",Updates!D339)+17)))))</f>
        <v>#VALUE!</v>
      </c>
      <c r="C339" s="6" t="e">
        <f>TRIM(CLEAN(MID(Updates!D339,FIND("Logon ID: ",Updates!D339)+10,(FIND("Password:",Updates!D339)-(FIND("Logon ID:",Updates!D339)+10)))))</f>
        <v>#VALUE!</v>
      </c>
      <c r="D339" t="e">
        <f>TRIM(CLEAN(MID(Updates!D339,FIND("Primary Address: ",Updates!D339)+17,(FIND("Secondary Address:",Updates!D339)-(FIND("Primary Address: ",Updates!D339)+17)))))</f>
        <v>#VALUE!</v>
      </c>
      <c r="E339" t="e">
        <f>TRIM(CLEAN(MID(Updates!D339,FIND("Secondary Address: ",Updates!D339)+19,(FIND("** PLEASE DO NOT REPLY TO THIS E-MAIL. ",Updates!D339)-(FIND("Secondary Address: ",Updates!D339)+19)))))</f>
        <v>#VALUE!</v>
      </c>
      <c r="F339" t="b">
        <f>IF(COUNT(SEARCH({"transpo.ottawa.on.ca","biblioottawalibrary.ca"},E339)),"@ottawa.ca")</f>
        <v>0</v>
      </c>
      <c r="G339" s="9" t="e">
        <f t="shared" si="80"/>
        <v>#VALUE!</v>
      </c>
      <c r="H339" t="e">
        <f>TRIM(CLEAN(MID(Updates!D339,FIND("E-mail Address: ",Updates!D339)+16,(FIND("The employee",Updates!D339)-(FIND("E-mail Address: ",Updates!D339)+16)))))</f>
        <v>#VALUE!</v>
      </c>
      <c r="I339" t="e">
        <f>TRIM(CLEAN(MID(Updates!D339,FIND("Account Password: ",Updates!D339)+18,(FIND("NETWORK ACCOUNTS",Updates!D339)-(FIND("Account Password:",Updates!D339)+18)))))</f>
        <v>#VALUE!</v>
      </c>
      <c r="J339" t="e">
        <f>TRIM(CLEAN(MID(Updates!D339,FIND("Password: ",Updates!D339)+10,(FIND("E-mail",Updates!D339)-(FIND("Password:",Updates!D339)+12)))))</f>
        <v>#VALUE!</v>
      </c>
      <c r="K339" t="e">
        <f>TRIM(CLEAN(MID(Updates!D339,FIND("Account to clone: ",Updates!D339)+18,(FIND("Position",Updates!D339)-(FIND("Account to clone: ",Updates!D339)+18)))))</f>
        <v>#VALUE!</v>
      </c>
      <c r="L339" t="e">
        <f>TRIM(CLEAN(MID(Updates!D339,FIND("Clone permissions of another account: ",Updates!D339)+38,(FIND("Email required:",Updates!D339)-(FIND("Clone permissions of another account: ",Updates!D339)+38)))))</f>
        <v>#VALUE!</v>
      </c>
      <c r="M339" t="e">
        <f t="shared" si="81"/>
        <v>#VALUE!</v>
      </c>
      <c r="N339" t="e">
        <f>TRIM(CLEAN(MID(Updates!D339,FIND("First Name: ",Updates!D339)+12,(FIND("Middle Name: ",Updates!D339)-(FIND("First Name: ",Updates!D339)+12)))))</f>
        <v>#VALUE!</v>
      </c>
      <c r="O339" t="e">
        <f>TRIM(CLEAN(MID(Updates!E339,FIND("Last Name: ",Updates!E339)+11,(FIND("Middle Initial:",Updates!E339)-(FIND("Last Name: ",Updates!E339)+11)))))</f>
        <v>#VALUE!</v>
      </c>
      <c r="P339" t="e">
        <f>TRIM(CLEAN(MID(Updates!D339,FIND("Middle Initial: ",Updates!D339)+16,(FIND("Department: ",Updates!D339)-(FIND("Middle Initial: ",Updates!D339)+16)))))</f>
        <v>#VALUE!</v>
      </c>
      <c r="Q339" t="e">
        <f t="shared" si="82"/>
        <v>#VALUE!</v>
      </c>
      <c r="R339" t="e">
        <f t="shared" si="83"/>
        <v>#VALUE!</v>
      </c>
      <c r="S339" t="e">
        <f t="shared" si="84"/>
        <v>#VALUE!</v>
      </c>
      <c r="T339" s="14" t="e">
        <f t="shared" si="85"/>
        <v>#VALUE!</v>
      </c>
      <c r="U339" t="e">
        <f t="shared" si="86"/>
        <v>#VALUE!</v>
      </c>
      <c r="V339" t="e">
        <f t="shared" si="87"/>
        <v>#VALUE!</v>
      </c>
      <c r="W339" s="8" t="e">
        <f>TRIM(CLEAN(MID(Updates!D339,FIND("Branch: ",Updates!D339)+8,(FIND("Division",Updates!D339)-(FIND("Branch: ",Updates!D339)+8)))))</f>
        <v>#VALUE!</v>
      </c>
      <c r="X339" s="8" t="e">
        <f>TRIM(CLEAN(MID(Updates!D339,FIND("Pooled Position: ",Updates!D339)+17,(FIND("Are the",Updates!D339)-(FIND("Pooled Position: ",Updates!D339)+17)))))</f>
        <v>#VALUE!</v>
      </c>
      <c r="Y339" t="e">
        <f>TRIM(CLEAN(MID(Updates!D339,FIND("Employee Name: ",Updates!D339)+15,(FIND("Job Title",Updates!D339)-(FIND("Employee Name: ",Updates!D339)+15)))))</f>
        <v>#VALUE!</v>
      </c>
      <c r="Z339" s="9" t="e">
        <f t="shared" si="88"/>
        <v>#VALUE!</v>
      </c>
      <c r="AA339" t="e">
        <f t="shared" si="89"/>
        <v>#VALUE!</v>
      </c>
      <c r="AB339" t="e">
        <f t="shared" si="90"/>
        <v>#VALUE!</v>
      </c>
      <c r="AC339" t="e">
        <f t="shared" si="91"/>
        <v>#VALUE!</v>
      </c>
      <c r="AD339" t="e">
        <f>TRIM(CLEAN(MID(Updates!D339,FIND("Account to clone: ",Updates!D339)+18,(FIND("Position",Updates!D339)-(FIND("Account to clone: ",Updates!D339)+18)))))</f>
        <v>#VALUE!</v>
      </c>
      <c r="AE339" t="str">
        <f t="shared" si="92"/>
        <v/>
      </c>
      <c r="AF339" t="str">
        <f t="shared" si="93"/>
        <v>No</v>
      </c>
      <c r="AG339" t="e">
        <f>TRIM(CLEAN(MID(Updates!D339,FIND("Home Share (H:\ drive) required: ",Updates!D339)+33,(FIND("Group Share (S:\ drive) required: ",Updates!D339)-(FIND("Home Share (H:\ drive) required: ",Updates!D339)+33)))))</f>
        <v>#VALUE!</v>
      </c>
      <c r="AH339" t="str">
        <f t="shared" si="94"/>
        <v>No</v>
      </c>
      <c r="AI339" t="e">
        <f>TRIM(CLEAN(MID(Updates!D339,FIND("S Drive Path: ",Updates!D339)+14,(FIND("Position",Updates!D339)-(FIND("S Drive Path: ",Updates!D339)+14)))))</f>
        <v>#VALUE!</v>
      </c>
      <c r="AJ339" t="e">
        <f>("USR\"&amp;Updates!N339)</f>
        <v>#VALUE!</v>
      </c>
      <c r="AK339" t="e">
        <f>Updates!N339&amp;"$"</f>
        <v>#VALUE!</v>
      </c>
      <c r="AL339" s="11">
        <f t="shared" ca="1" si="95"/>
        <v>2</v>
      </c>
      <c r="AM339" s="6" t="str">
        <f ca="1">LOOKUP(AL339,AN2:AN21,AO2:AO21)</f>
        <v>DC1MDB02</v>
      </c>
    </row>
    <row r="340" spans="1:39" ht="12" customHeight="1">
      <c r="A340" s="13" t="e">
        <f>LOOKUP(99^99,--("0"&amp;MID(Updates!N340,MIN(SEARCH({0,1,2,3,4,5,6,7,8,9},Updates!N340&amp;"0123456789")),ROW($A$1:$A$10000))))</f>
        <v>#N/A</v>
      </c>
      <c r="B340" s="6" t="e">
        <f>TRIM(CLEAN(MID(Updates!D340,FIND("Network User Id: ",Updates!D340)+17,(FIND("E-MAIL ACCOUNTS",Updates!D340)-(FIND("Network User Id:",Updates!D340)+17)))))</f>
        <v>#VALUE!</v>
      </c>
      <c r="C340" s="6" t="e">
        <f>TRIM(CLEAN(MID(Updates!D340,FIND("Logon ID: ",Updates!D340)+10,(FIND("Password:",Updates!D340)-(FIND("Logon ID:",Updates!D340)+10)))))</f>
        <v>#VALUE!</v>
      </c>
      <c r="D340" t="e">
        <f>TRIM(CLEAN(MID(Updates!D340,FIND("Primary Address: ",Updates!D340)+17,(FIND("Secondary Address:",Updates!D340)-(FIND("Primary Address: ",Updates!D340)+17)))))</f>
        <v>#VALUE!</v>
      </c>
      <c r="E340" t="e">
        <f>TRIM(CLEAN(MID(Updates!D340,FIND("Secondary Address: ",Updates!D340)+19,(FIND("** PLEASE DO NOT REPLY TO THIS E-MAIL. ",Updates!D340)-(FIND("Secondary Address: ",Updates!D340)+19)))))</f>
        <v>#VALUE!</v>
      </c>
      <c r="F340" t="b">
        <f>IF(COUNT(SEARCH({"transpo.ottawa.on.ca","biblioottawalibrary.ca"},E340)),"@ottawa.ca")</f>
        <v>0</v>
      </c>
      <c r="G340" s="9" t="e">
        <f t="shared" si="80"/>
        <v>#VALUE!</v>
      </c>
      <c r="H340" t="e">
        <f>TRIM(CLEAN(MID(Updates!D340,FIND("E-mail Address: ",Updates!D340)+16,(FIND("The employee",Updates!D340)-(FIND("E-mail Address: ",Updates!D340)+16)))))</f>
        <v>#VALUE!</v>
      </c>
      <c r="I340" t="e">
        <f>TRIM(CLEAN(MID(Updates!D340,FIND("Account Password: ",Updates!D340)+18,(FIND("NETWORK ACCOUNTS",Updates!D340)-(FIND("Account Password:",Updates!D340)+18)))))</f>
        <v>#VALUE!</v>
      </c>
      <c r="J340" t="e">
        <f>TRIM(CLEAN(MID(Updates!D340,FIND("Password: ",Updates!D340)+10,(FIND("E-mail",Updates!D340)-(FIND("Password:",Updates!D340)+12)))))</f>
        <v>#VALUE!</v>
      </c>
      <c r="K340" t="e">
        <f>TRIM(CLEAN(MID(Updates!D340,FIND("Account to clone: ",Updates!D340)+18,(FIND("Position",Updates!D340)-(FIND("Account to clone: ",Updates!D340)+18)))))</f>
        <v>#VALUE!</v>
      </c>
      <c r="L340" t="e">
        <f>TRIM(CLEAN(MID(Updates!D340,FIND("Clone permissions of another account: ",Updates!D340)+38,(FIND("Email required:",Updates!D340)-(FIND("Clone permissions of another account: ",Updates!D340)+38)))))</f>
        <v>#VALUE!</v>
      </c>
      <c r="M340" t="e">
        <f t="shared" si="81"/>
        <v>#VALUE!</v>
      </c>
      <c r="N340" t="e">
        <f>TRIM(CLEAN(MID(Updates!D340,FIND("First Name: ",Updates!D340)+12,(FIND("Middle Name: ",Updates!D340)-(FIND("First Name: ",Updates!D340)+12)))))</f>
        <v>#VALUE!</v>
      </c>
      <c r="O340" t="e">
        <f>TRIM(CLEAN(MID(Updates!E340,FIND("Last Name: ",Updates!E340)+11,(FIND("Middle Initial:",Updates!E340)-(FIND("Last Name: ",Updates!E340)+11)))))</f>
        <v>#VALUE!</v>
      </c>
      <c r="P340" t="e">
        <f>TRIM(CLEAN(MID(Updates!D340,FIND("Middle Initial: ",Updates!D340)+16,(FIND("Department: ",Updates!D340)-(FIND("Middle Initial: ",Updates!D340)+16)))))</f>
        <v>#VALUE!</v>
      </c>
      <c r="Q340" t="e">
        <f t="shared" si="82"/>
        <v>#VALUE!</v>
      </c>
      <c r="R340" t="e">
        <f t="shared" si="83"/>
        <v>#VALUE!</v>
      </c>
      <c r="S340" t="e">
        <f t="shared" si="84"/>
        <v>#VALUE!</v>
      </c>
      <c r="T340" s="14" t="e">
        <f t="shared" si="85"/>
        <v>#VALUE!</v>
      </c>
      <c r="U340" t="e">
        <f t="shared" si="86"/>
        <v>#VALUE!</v>
      </c>
      <c r="V340" t="e">
        <f t="shared" si="87"/>
        <v>#VALUE!</v>
      </c>
      <c r="W340" s="8" t="e">
        <f>TRIM(CLEAN(MID(Updates!D340,FIND("Branch: ",Updates!D340)+8,(FIND("Division",Updates!D340)-(FIND("Branch: ",Updates!D340)+8)))))</f>
        <v>#VALUE!</v>
      </c>
      <c r="X340" s="8" t="e">
        <f>TRIM(CLEAN(MID(Updates!D340,FIND("Pooled Position: ",Updates!D340)+17,(FIND("Are the",Updates!D340)-(FIND("Pooled Position: ",Updates!D340)+17)))))</f>
        <v>#VALUE!</v>
      </c>
      <c r="Y340" t="e">
        <f>TRIM(CLEAN(MID(Updates!D340,FIND("Employee Name: ",Updates!D340)+15,(FIND("Job Title",Updates!D340)-(FIND("Employee Name: ",Updates!D340)+15)))))</f>
        <v>#VALUE!</v>
      </c>
      <c r="Z340" s="9" t="e">
        <f t="shared" si="88"/>
        <v>#VALUE!</v>
      </c>
      <c r="AA340" t="e">
        <f t="shared" si="89"/>
        <v>#VALUE!</v>
      </c>
      <c r="AB340" t="e">
        <f t="shared" si="90"/>
        <v>#VALUE!</v>
      </c>
      <c r="AC340" t="e">
        <f t="shared" si="91"/>
        <v>#VALUE!</v>
      </c>
      <c r="AD340" t="e">
        <f>TRIM(CLEAN(MID(Updates!D340,FIND("Account to clone: ",Updates!D340)+18,(FIND("Position",Updates!D340)-(FIND("Account to clone: ",Updates!D340)+18)))))</f>
        <v>#VALUE!</v>
      </c>
      <c r="AE340" t="str">
        <f t="shared" si="92"/>
        <v/>
      </c>
      <c r="AF340" t="str">
        <f t="shared" si="93"/>
        <v>No</v>
      </c>
      <c r="AG340" t="e">
        <f>TRIM(CLEAN(MID(Updates!D340,FIND("Home Share (H:\ drive) required: ",Updates!D340)+33,(FIND("Group Share (S:\ drive) required: ",Updates!D340)-(FIND("Home Share (H:\ drive) required: ",Updates!D340)+33)))))</f>
        <v>#VALUE!</v>
      </c>
      <c r="AH340" t="str">
        <f t="shared" si="94"/>
        <v>No</v>
      </c>
      <c r="AI340" t="e">
        <f>TRIM(CLEAN(MID(Updates!D340,FIND("S Drive Path: ",Updates!D340)+14,(FIND("Position",Updates!D340)-(FIND("S Drive Path: ",Updates!D340)+14)))))</f>
        <v>#VALUE!</v>
      </c>
      <c r="AJ340" t="e">
        <f>("USR\"&amp;Updates!N340)</f>
        <v>#VALUE!</v>
      </c>
      <c r="AK340" t="e">
        <f>Updates!N340&amp;"$"</f>
        <v>#VALUE!</v>
      </c>
      <c r="AL340" s="11">
        <f t="shared" ca="1" si="95"/>
        <v>2</v>
      </c>
      <c r="AM340" s="6" t="str">
        <f ca="1">LOOKUP(AL340,AN2:AN21,AO2:AO21)</f>
        <v>DC1MDB02</v>
      </c>
    </row>
    <row r="341" spans="1:39" ht="12" customHeight="1">
      <c r="A341" s="13" t="e">
        <f>LOOKUP(99^99,--("0"&amp;MID(Updates!N341,MIN(SEARCH({0,1,2,3,4,5,6,7,8,9},Updates!N341&amp;"0123456789")),ROW($A$1:$A$10000))))</f>
        <v>#N/A</v>
      </c>
      <c r="B341" s="6" t="e">
        <f>TRIM(CLEAN(MID(Updates!D341,FIND("Network User Id: ",Updates!D341)+17,(FIND("E-MAIL ACCOUNTS",Updates!D341)-(FIND("Network User Id:",Updates!D341)+17)))))</f>
        <v>#VALUE!</v>
      </c>
      <c r="C341" s="6" t="e">
        <f>TRIM(CLEAN(MID(Updates!D341,FIND("Logon ID: ",Updates!D341)+10,(FIND("Password:",Updates!D341)-(FIND("Logon ID:",Updates!D341)+10)))))</f>
        <v>#VALUE!</v>
      </c>
      <c r="D341" t="e">
        <f>TRIM(CLEAN(MID(Updates!D341,FIND("Primary Address: ",Updates!D341)+17,(FIND("Secondary Address:",Updates!D341)-(FIND("Primary Address: ",Updates!D341)+17)))))</f>
        <v>#VALUE!</v>
      </c>
      <c r="E341" t="e">
        <f>TRIM(CLEAN(MID(Updates!D341,FIND("Secondary Address: ",Updates!D341)+19,(FIND("** PLEASE DO NOT REPLY TO THIS E-MAIL. ",Updates!D341)-(FIND("Secondary Address: ",Updates!D341)+19)))))</f>
        <v>#VALUE!</v>
      </c>
      <c r="F341" t="b">
        <f>IF(COUNT(SEARCH({"transpo.ottawa.on.ca","biblioottawalibrary.ca"},E341)),"@ottawa.ca")</f>
        <v>0</v>
      </c>
      <c r="G341" s="9" t="e">
        <f t="shared" si="80"/>
        <v>#VALUE!</v>
      </c>
      <c r="H341" t="e">
        <f>TRIM(CLEAN(MID(Updates!D341,FIND("E-mail Address: ",Updates!D341)+16,(FIND("The employee",Updates!D341)-(FIND("E-mail Address: ",Updates!D341)+16)))))</f>
        <v>#VALUE!</v>
      </c>
      <c r="I341" t="e">
        <f>TRIM(CLEAN(MID(Updates!D341,FIND("Account Password: ",Updates!D341)+18,(FIND("NETWORK ACCOUNTS",Updates!D341)-(FIND("Account Password:",Updates!D341)+18)))))</f>
        <v>#VALUE!</v>
      </c>
      <c r="J341" t="e">
        <f>TRIM(CLEAN(MID(Updates!D341,FIND("Password: ",Updates!D341)+10,(FIND("E-mail",Updates!D341)-(FIND("Password:",Updates!D341)+12)))))</f>
        <v>#VALUE!</v>
      </c>
      <c r="K341" t="e">
        <f>TRIM(CLEAN(MID(Updates!D341,FIND("Account to clone: ",Updates!D341)+18,(FIND("Position",Updates!D341)-(FIND("Account to clone: ",Updates!D341)+18)))))</f>
        <v>#VALUE!</v>
      </c>
      <c r="L341" t="e">
        <f>TRIM(CLEAN(MID(Updates!D341,FIND("Clone permissions of another account: ",Updates!D341)+38,(FIND("Email required:",Updates!D341)-(FIND("Clone permissions of another account: ",Updates!D341)+38)))))</f>
        <v>#VALUE!</v>
      </c>
      <c r="M341" t="e">
        <f t="shared" si="81"/>
        <v>#VALUE!</v>
      </c>
      <c r="N341" t="e">
        <f>TRIM(CLEAN(MID(Updates!D341,FIND("First Name: ",Updates!D341)+12,(FIND("Middle Name: ",Updates!D341)-(FIND("First Name: ",Updates!D341)+12)))))</f>
        <v>#VALUE!</v>
      </c>
      <c r="O341" t="e">
        <f>TRIM(CLEAN(MID(Updates!E341,FIND("Last Name: ",Updates!E341)+11,(FIND("Middle Initial:",Updates!E341)-(FIND("Last Name: ",Updates!E341)+11)))))</f>
        <v>#VALUE!</v>
      </c>
      <c r="P341" t="e">
        <f>TRIM(CLEAN(MID(Updates!D341,FIND("Middle Initial: ",Updates!D341)+16,(FIND("Department: ",Updates!D341)-(FIND("Middle Initial: ",Updates!D341)+16)))))</f>
        <v>#VALUE!</v>
      </c>
      <c r="Q341" t="e">
        <f t="shared" si="82"/>
        <v>#VALUE!</v>
      </c>
      <c r="R341" t="e">
        <f t="shared" si="83"/>
        <v>#VALUE!</v>
      </c>
      <c r="S341" t="e">
        <f t="shared" si="84"/>
        <v>#VALUE!</v>
      </c>
      <c r="T341" s="14" t="e">
        <f t="shared" si="85"/>
        <v>#VALUE!</v>
      </c>
      <c r="U341" t="e">
        <f t="shared" si="86"/>
        <v>#VALUE!</v>
      </c>
      <c r="V341" t="e">
        <f t="shared" si="87"/>
        <v>#VALUE!</v>
      </c>
      <c r="W341" s="8" t="e">
        <f>TRIM(CLEAN(MID(Updates!D341,FIND("Branch: ",Updates!D341)+8,(FIND("Division",Updates!D341)-(FIND("Branch: ",Updates!D341)+8)))))</f>
        <v>#VALUE!</v>
      </c>
      <c r="X341" s="8" t="e">
        <f>TRIM(CLEAN(MID(Updates!D341,FIND("Pooled Position: ",Updates!D341)+17,(FIND("Are the",Updates!D341)-(FIND("Pooled Position: ",Updates!D341)+17)))))</f>
        <v>#VALUE!</v>
      </c>
      <c r="Y341" t="e">
        <f>TRIM(CLEAN(MID(Updates!D341,FIND("Employee Name: ",Updates!D341)+15,(FIND("Job Title",Updates!D341)-(FIND("Employee Name: ",Updates!D341)+15)))))</f>
        <v>#VALUE!</v>
      </c>
      <c r="Z341" s="9" t="e">
        <f t="shared" si="88"/>
        <v>#VALUE!</v>
      </c>
      <c r="AA341" t="e">
        <f t="shared" si="89"/>
        <v>#VALUE!</v>
      </c>
      <c r="AB341" t="e">
        <f t="shared" si="90"/>
        <v>#VALUE!</v>
      </c>
      <c r="AC341" t="e">
        <f t="shared" si="91"/>
        <v>#VALUE!</v>
      </c>
      <c r="AD341" t="e">
        <f>TRIM(CLEAN(MID(Updates!D341,FIND("Account to clone: ",Updates!D341)+18,(FIND("Position",Updates!D341)-(FIND("Account to clone: ",Updates!D341)+18)))))</f>
        <v>#VALUE!</v>
      </c>
      <c r="AE341" t="str">
        <f t="shared" si="92"/>
        <v/>
      </c>
      <c r="AF341" t="str">
        <f t="shared" si="93"/>
        <v>No</v>
      </c>
      <c r="AG341" t="e">
        <f>TRIM(CLEAN(MID(Updates!D341,FIND("Home Share (H:\ drive) required: ",Updates!D341)+33,(FIND("Group Share (S:\ drive) required: ",Updates!D341)-(FIND("Home Share (H:\ drive) required: ",Updates!D341)+33)))))</f>
        <v>#VALUE!</v>
      </c>
      <c r="AH341" t="str">
        <f t="shared" si="94"/>
        <v>No</v>
      </c>
      <c r="AI341" t="e">
        <f>TRIM(CLEAN(MID(Updates!D341,FIND("S Drive Path: ",Updates!D341)+14,(FIND("Position",Updates!D341)-(FIND("S Drive Path: ",Updates!D341)+14)))))</f>
        <v>#VALUE!</v>
      </c>
      <c r="AJ341" t="e">
        <f>("USR\"&amp;Updates!N341)</f>
        <v>#VALUE!</v>
      </c>
      <c r="AK341" t="e">
        <f>Updates!N341&amp;"$"</f>
        <v>#VALUE!</v>
      </c>
      <c r="AL341" s="11">
        <f t="shared" ca="1" si="95"/>
        <v>17</v>
      </c>
      <c r="AM341" s="6" t="str">
        <f ca="1">LOOKUP(AL341,AN2:AN21,AO2:AO21)</f>
        <v>DC4MDB07</v>
      </c>
    </row>
    <row r="342" spans="1:39" ht="12" customHeight="1">
      <c r="A342" s="13" t="e">
        <f>LOOKUP(99^99,--("0"&amp;MID(Updates!N342,MIN(SEARCH({0,1,2,3,4,5,6,7,8,9},Updates!N342&amp;"0123456789")),ROW($A$1:$A$10000))))</f>
        <v>#N/A</v>
      </c>
      <c r="B342" s="6" t="e">
        <f>TRIM(CLEAN(MID(Updates!D342,FIND("Network User Id: ",Updates!D342)+17,(FIND("E-MAIL ACCOUNTS",Updates!D342)-(FIND("Network User Id:",Updates!D342)+17)))))</f>
        <v>#VALUE!</v>
      </c>
      <c r="C342" s="6" t="e">
        <f>TRIM(CLEAN(MID(Updates!D342,FIND("Logon ID: ",Updates!D342)+10,(FIND("Password:",Updates!D342)-(FIND("Logon ID:",Updates!D342)+10)))))</f>
        <v>#VALUE!</v>
      </c>
      <c r="D342" t="e">
        <f>TRIM(CLEAN(MID(Updates!D342,FIND("Primary Address: ",Updates!D342)+17,(FIND("Secondary Address:",Updates!D342)-(FIND("Primary Address: ",Updates!D342)+17)))))</f>
        <v>#VALUE!</v>
      </c>
      <c r="E342" t="e">
        <f>TRIM(CLEAN(MID(Updates!D342,FIND("Secondary Address: ",Updates!D342)+19,(FIND("** PLEASE DO NOT REPLY TO THIS E-MAIL. ",Updates!D342)-(FIND("Secondary Address: ",Updates!D342)+19)))))</f>
        <v>#VALUE!</v>
      </c>
      <c r="F342" t="b">
        <f>IF(COUNT(SEARCH({"transpo.ottawa.on.ca","biblioottawalibrary.ca"},E342)),"@ottawa.ca")</f>
        <v>0</v>
      </c>
      <c r="G342" s="9" t="e">
        <f t="shared" si="80"/>
        <v>#VALUE!</v>
      </c>
      <c r="H342" t="e">
        <f>TRIM(CLEAN(MID(Updates!D342,FIND("E-mail Address: ",Updates!D342)+16,(FIND("The employee",Updates!D342)-(FIND("E-mail Address: ",Updates!D342)+16)))))</f>
        <v>#VALUE!</v>
      </c>
      <c r="I342" t="e">
        <f>TRIM(CLEAN(MID(Updates!D342,FIND("Account Password: ",Updates!D342)+18,(FIND("NETWORK ACCOUNTS",Updates!D342)-(FIND("Account Password:",Updates!D342)+18)))))</f>
        <v>#VALUE!</v>
      </c>
      <c r="J342" t="e">
        <f>TRIM(CLEAN(MID(Updates!D342,FIND("Password: ",Updates!D342)+10,(FIND("E-mail",Updates!D342)-(FIND("Password:",Updates!D342)+12)))))</f>
        <v>#VALUE!</v>
      </c>
      <c r="K342" t="e">
        <f>TRIM(CLEAN(MID(Updates!D342,FIND("Account to clone: ",Updates!D342)+18,(FIND("Position",Updates!D342)-(FIND("Account to clone: ",Updates!D342)+18)))))</f>
        <v>#VALUE!</v>
      </c>
      <c r="L342" t="e">
        <f>TRIM(CLEAN(MID(Updates!D342,FIND("Clone permissions of another account: ",Updates!D342)+38,(FIND("Email required:",Updates!D342)-(FIND("Clone permissions of another account: ",Updates!D342)+38)))))</f>
        <v>#VALUE!</v>
      </c>
      <c r="M342" t="e">
        <f t="shared" si="81"/>
        <v>#VALUE!</v>
      </c>
      <c r="N342" t="e">
        <f>TRIM(CLEAN(MID(Updates!D342,FIND("First Name: ",Updates!D342)+12,(FIND("Middle Name: ",Updates!D342)-(FIND("First Name: ",Updates!D342)+12)))))</f>
        <v>#VALUE!</v>
      </c>
      <c r="O342" t="e">
        <f>TRIM(CLEAN(MID(Updates!E342,FIND("Last Name: ",Updates!E342)+11,(FIND("Middle Initial:",Updates!E342)-(FIND("Last Name: ",Updates!E342)+11)))))</f>
        <v>#VALUE!</v>
      </c>
      <c r="P342" t="e">
        <f>TRIM(CLEAN(MID(Updates!D342,FIND("Middle Initial: ",Updates!D342)+16,(FIND("Department: ",Updates!D342)-(FIND("Middle Initial: ",Updates!D342)+16)))))</f>
        <v>#VALUE!</v>
      </c>
      <c r="Q342" t="e">
        <f t="shared" si="82"/>
        <v>#VALUE!</v>
      </c>
      <c r="R342" t="e">
        <f t="shared" si="83"/>
        <v>#VALUE!</v>
      </c>
      <c r="S342" t="e">
        <f t="shared" si="84"/>
        <v>#VALUE!</v>
      </c>
      <c r="T342" s="14" t="e">
        <f t="shared" si="85"/>
        <v>#VALUE!</v>
      </c>
      <c r="U342" t="e">
        <f t="shared" si="86"/>
        <v>#VALUE!</v>
      </c>
      <c r="V342" t="e">
        <f t="shared" si="87"/>
        <v>#VALUE!</v>
      </c>
      <c r="W342" s="8" t="e">
        <f>TRIM(CLEAN(MID(Updates!D342,FIND("Branch: ",Updates!D342)+8,(FIND("Division",Updates!D342)-(FIND("Branch: ",Updates!D342)+8)))))</f>
        <v>#VALUE!</v>
      </c>
      <c r="X342" s="8" t="e">
        <f>TRIM(CLEAN(MID(Updates!D342,FIND("Pooled Position: ",Updates!D342)+17,(FIND("Are the",Updates!D342)-(FIND("Pooled Position: ",Updates!D342)+17)))))</f>
        <v>#VALUE!</v>
      </c>
      <c r="Y342" t="e">
        <f>TRIM(CLEAN(MID(Updates!D342,FIND("Employee Name: ",Updates!D342)+15,(FIND("Job Title",Updates!D342)-(FIND("Employee Name: ",Updates!D342)+15)))))</f>
        <v>#VALUE!</v>
      </c>
      <c r="Z342" s="9" t="e">
        <f t="shared" si="88"/>
        <v>#VALUE!</v>
      </c>
      <c r="AA342" t="e">
        <f t="shared" si="89"/>
        <v>#VALUE!</v>
      </c>
      <c r="AB342" t="e">
        <f t="shared" si="90"/>
        <v>#VALUE!</v>
      </c>
      <c r="AC342" t="e">
        <f t="shared" si="91"/>
        <v>#VALUE!</v>
      </c>
      <c r="AD342" t="e">
        <f>TRIM(CLEAN(MID(Updates!D342,FIND("Account to clone: ",Updates!D342)+18,(FIND("Position",Updates!D342)-(FIND("Account to clone: ",Updates!D342)+18)))))</f>
        <v>#VALUE!</v>
      </c>
      <c r="AE342" t="str">
        <f t="shared" si="92"/>
        <v/>
      </c>
      <c r="AF342" t="str">
        <f t="shared" si="93"/>
        <v>No</v>
      </c>
      <c r="AG342" t="e">
        <f>TRIM(CLEAN(MID(Updates!D342,FIND("Home Share (H:\ drive) required: ",Updates!D342)+33,(FIND("Group Share (S:\ drive) required: ",Updates!D342)-(FIND("Home Share (H:\ drive) required: ",Updates!D342)+33)))))</f>
        <v>#VALUE!</v>
      </c>
      <c r="AH342" t="str">
        <f t="shared" si="94"/>
        <v>No</v>
      </c>
      <c r="AI342" t="e">
        <f>TRIM(CLEAN(MID(Updates!D342,FIND("S Drive Path: ",Updates!D342)+14,(FIND("Position",Updates!D342)-(FIND("S Drive Path: ",Updates!D342)+14)))))</f>
        <v>#VALUE!</v>
      </c>
      <c r="AJ342" t="e">
        <f>("USR\"&amp;Updates!N342)</f>
        <v>#VALUE!</v>
      </c>
      <c r="AK342" t="e">
        <f>Updates!N342&amp;"$"</f>
        <v>#VALUE!</v>
      </c>
      <c r="AL342" s="11">
        <f t="shared" ca="1" si="95"/>
        <v>6</v>
      </c>
      <c r="AM342" s="6" t="str">
        <f ca="1">LOOKUP(AL342,AN2:AN21,AO2:AO21)</f>
        <v>DC1MDB06</v>
      </c>
    </row>
    <row r="343" spans="1:39" ht="12" customHeight="1">
      <c r="A343" s="13" t="e">
        <f>LOOKUP(99^99,--("0"&amp;MID(Updates!N343,MIN(SEARCH({0,1,2,3,4,5,6,7,8,9},Updates!N343&amp;"0123456789")),ROW($A$1:$A$10000))))</f>
        <v>#N/A</v>
      </c>
      <c r="B343" s="6" t="e">
        <f>TRIM(CLEAN(MID(Updates!D343,FIND("Network User Id: ",Updates!D343)+17,(FIND("E-MAIL ACCOUNTS",Updates!D343)-(FIND("Network User Id:",Updates!D343)+17)))))</f>
        <v>#VALUE!</v>
      </c>
      <c r="C343" s="6" t="e">
        <f>TRIM(CLEAN(MID(Updates!D343,FIND("Logon ID: ",Updates!D343)+10,(FIND("Password:",Updates!D343)-(FIND("Logon ID:",Updates!D343)+10)))))</f>
        <v>#VALUE!</v>
      </c>
      <c r="D343" t="e">
        <f>TRIM(CLEAN(MID(Updates!D343,FIND("Primary Address: ",Updates!D343)+17,(FIND("Secondary Address:",Updates!D343)-(FIND("Primary Address: ",Updates!D343)+17)))))</f>
        <v>#VALUE!</v>
      </c>
      <c r="E343" t="e">
        <f>TRIM(CLEAN(MID(Updates!D343,FIND("Secondary Address: ",Updates!D343)+19,(FIND("** PLEASE DO NOT REPLY TO THIS E-MAIL. ",Updates!D343)-(FIND("Secondary Address: ",Updates!D343)+19)))))</f>
        <v>#VALUE!</v>
      </c>
      <c r="F343" t="b">
        <f>IF(COUNT(SEARCH({"transpo.ottawa.on.ca","biblioottawalibrary.ca"},E343)),"@ottawa.ca")</f>
        <v>0</v>
      </c>
      <c r="G343" s="9" t="e">
        <f t="shared" si="80"/>
        <v>#VALUE!</v>
      </c>
      <c r="H343" t="e">
        <f>TRIM(CLEAN(MID(Updates!D343,FIND("E-mail Address: ",Updates!D343)+16,(FIND("The employee",Updates!D343)-(FIND("E-mail Address: ",Updates!D343)+16)))))</f>
        <v>#VALUE!</v>
      </c>
      <c r="I343" t="e">
        <f>TRIM(CLEAN(MID(Updates!D343,FIND("Account Password: ",Updates!D343)+18,(FIND("NETWORK ACCOUNTS",Updates!D343)-(FIND("Account Password:",Updates!D343)+18)))))</f>
        <v>#VALUE!</v>
      </c>
      <c r="J343" t="e">
        <f>TRIM(CLEAN(MID(Updates!D343,FIND("Password: ",Updates!D343)+10,(FIND("E-mail",Updates!D343)-(FIND("Password:",Updates!D343)+12)))))</f>
        <v>#VALUE!</v>
      </c>
      <c r="K343" t="e">
        <f>TRIM(CLEAN(MID(Updates!D343,FIND("Account to clone: ",Updates!D343)+18,(FIND("Position",Updates!D343)-(FIND("Account to clone: ",Updates!D343)+18)))))</f>
        <v>#VALUE!</v>
      </c>
      <c r="L343" t="e">
        <f>TRIM(CLEAN(MID(Updates!D343,FIND("Clone permissions of another account: ",Updates!D343)+38,(FIND("Email required:",Updates!D343)-(FIND("Clone permissions of another account: ",Updates!D343)+38)))))</f>
        <v>#VALUE!</v>
      </c>
      <c r="M343" t="e">
        <f t="shared" si="81"/>
        <v>#VALUE!</v>
      </c>
      <c r="N343" t="e">
        <f>TRIM(CLEAN(MID(Updates!D343,FIND("First Name: ",Updates!D343)+12,(FIND("Middle Name: ",Updates!D343)-(FIND("First Name: ",Updates!D343)+12)))))</f>
        <v>#VALUE!</v>
      </c>
      <c r="O343" t="e">
        <f>TRIM(CLEAN(MID(Updates!E343,FIND("Last Name: ",Updates!E343)+11,(FIND("Middle Initial:",Updates!E343)-(FIND("Last Name: ",Updates!E343)+11)))))</f>
        <v>#VALUE!</v>
      </c>
      <c r="P343" t="e">
        <f>TRIM(CLEAN(MID(Updates!D343,FIND("Middle Initial: ",Updates!D343)+16,(FIND("Department: ",Updates!D343)-(FIND("Middle Initial: ",Updates!D343)+16)))))</f>
        <v>#VALUE!</v>
      </c>
      <c r="Q343" t="e">
        <f t="shared" si="82"/>
        <v>#VALUE!</v>
      </c>
      <c r="R343" t="e">
        <f t="shared" si="83"/>
        <v>#VALUE!</v>
      </c>
      <c r="S343" t="e">
        <f t="shared" si="84"/>
        <v>#VALUE!</v>
      </c>
      <c r="T343" s="14" t="e">
        <f t="shared" si="85"/>
        <v>#VALUE!</v>
      </c>
      <c r="U343" t="e">
        <f t="shared" si="86"/>
        <v>#VALUE!</v>
      </c>
      <c r="V343" t="e">
        <f t="shared" si="87"/>
        <v>#VALUE!</v>
      </c>
      <c r="W343" s="8" t="e">
        <f>TRIM(CLEAN(MID(Updates!D343,FIND("Branch: ",Updates!D343)+8,(FIND("Division",Updates!D343)-(FIND("Branch: ",Updates!D343)+8)))))</f>
        <v>#VALUE!</v>
      </c>
      <c r="X343" s="8" t="e">
        <f>TRIM(CLEAN(MID(Updates!D343,FIND("Pooled Position: ",Updates!D343)+17,(FIND("Are the",Updates!D343)-(FIND("Pooled Position: ",Updates!D343)+17)))))</f>
        <v>#VALUE!</v>
      </c>
      <c r="Y343" t="e">
        <f>TRIM(CLEAN(MID(Updates!D343,FIND("Employee Name: ",Updates!D343)+15,(FIND("Job Title",Updates!D343)-(FIND("Employee Name: ",Updates!D343)+15)))))</f>
        <v>#VALUE!</v>
      </c>
      <c r="Z343" s="9" t="e">
        <f t="shared" si="88"/>
        <v>#VALUE!</v>
      </c>
      <c r="AA343" t="e">
        <f t="shared" si="89"/>
        <v>#VALUE!</v>
      </c>
      <c r="AB343" t="e">
        <f t="shared" si="90"/>
        <v>#VALUE!</v>
      </c>
      <c r="AC343" t="e">
        <f t="shared" si="91"/>
        <v>#VALUE!</v>
      </c>
      <c r="AD343" t="e">
        <f>TRIM(CLEAN(MID(Updates!D343,FIND("Account to clone: ",Updates!D343)+18,(FIND("Position",Updates!D343)-(FIND("Account to clone: ",Updates!D343)+18)))))</f>
        <v>#VALUE!</v>
      </c>
      <c r="AE343" t="str">
        <f t="shared" si="92"/>
        <v/>
      </c>
      <c r="AF343" t="str">
        <f t="shared" si="93"/>
        <v>No</v>
      </c>
      <c r="AG343" t="e">
        <f>TRIM(CLEAN(MID(Updates!D343,FIND("Home Share (H:\ drive) required: ",Updates!D343)+33,(FIND("Group Share (S:\ drive) required: ",Updates!D343)-(FIND("Home Share (H:\ drive) required: ",Updates!D343)+33)))))</f>
        <v>#VALUE!</v>
      </c>
      <c r="AH343" t="str">
        <f t="shared" si="94"/>
        <v>No</v>
      </c>
      <c r="AI343" t="e">
        <f>TRIM(CLEAN(MID(Updates!D343,FIND("S Drive Path: ",Updates!D343)+14,(FIND("Position",Updates!D343)-(FIND("S Drive Path: ",Updates!D343)+14)))))</f>
        <v>#VALUE!</v>
      </c>
      <c r="AJ343" t="e">
        <f>("USR\"&amp;Updates!N343)</f>
        <v>#VALUE!</v>
      </c>
      <c r="AK343" t="e">
        <f>Updates!N343&amp;"$"</f>
        <v>#VALUE!</v>
      </c>
      <c r="AL343" s="11">
        <f t="shared" ca="1" si="95"/>
        <v>3</v>
      </c>
      <c r="AM343" s="6" t="str">
        <f ca="1">LOOKUP(AL343,AN2:AN21,AO2:AO21)</f>
        <v>DC1MDB03</v>
      </c>
    </row>
    <row r="344" spans="1:39" ht="12" customHeight="1">
      <c r="A344" s="13" t="e">
        <f>LOOKUP(99^99,--("0"&amp;MID(Updates!N344,MIN(SEARCH({0,1,2,3,4,5,6,7,8,9},Updates!N344&amp;"0123456789")),ROW($A$1:$A$10000))))</f>
        <v>#N/A</v>
      </c>
      <c r="B344" s="6" t="e">
        <f>TRIM(CLEAN(MID(Updates!D344,FIND("Network User Id: ",Updates!D344)+17,(FIND("E-MAIL ACCOUNTS",Updates!D344)-(FIND("Network User Id:",Updates!D344)+17)))))</f>
        <v>#VALUE!</v>
      </c>
      <c r="C344" s="6" t="e">
        <f>TRIM(CLEAN(MID(Updates!D344,FIND("Logon ID: ",Updates!D344)+10,(FIND("Password:",Updates!D344)-(FIND("Logon ID:",Updates!D344)+10)))))</f>
        <v>#VALUE!</v>
      </c>
      <c r="D344" t="e">
        <f>TRIM(CLEAN(MID(Updates!D344,FIND("Primary Address: ",Updates!D344)+17,(FIND("Secondary Address:",Updates!D344)-(FIND("Primary Address: ",Updates!D344)+17)))))</f>
        <v>#VALUE!</v>
      </c>
      <c r="E344" t="e">
        <f>TRIM(CLEAN(MID(Updates!D344,FIND("Secondary Address: ",Updates!D344)+19,(FIND("** PLEASE DO NOT REPLY TO THIS E-MAIL. ",Updates!D344)-(FIND("Secondary Address: ",Updates!D344)+19)))))</f>
        <v>#VALUE!</v>
      </c>
      <c r="F344" t="b">
        <f>IF(COUNT(SEARCH({"transpo.ottawa.on.ca","biblioottawalibrary.ca"},E344)),"@ottawa.ca")</f>
        <v>0</v>
      </c>
      <c r="G344" s="9" t="e">
        <f t="shared" si="80"/>
        <v>#VALUE!</v>
      </c>
      <c r="H344" t="e">
        <f>TRIM(CLEAN(MID(Updates!D344,FIND("E-mail Address: ",Updates!D344)+16,(FIND("The employee",Updates!D344)-(FIND("E-mail Address: ",Updates!D344)+16)))))</f>
        <v>#VALUE!</v>
      </c>
      <c r="I344" t="e">
        <f>TRIM(CLEAN(MID(Updates!D344,FIND("Account Password: ",Updates!D344)+18,(FIND("NETWORK ACCOUNTS",Updates!D344)-(FIND("Account Password:",Updates!D344)+18)))))</f>
        <v>#VALUE!</v>
      </c>
      <c r="J344" t="e">
        <f>TRIM(CLEAN(MID(Updates!D344,FIND("Password: ",Updates!D344)+10,(FIND("E-mail",Updates!D344)-(FIND("Password:",Updates!D344)+12)))))</f>
        <v>#VALUE!</v>
      </c>
      <c r="K344" t="e">
        <f>TRIM(CLEAN(MID(Updates!D344,FIND("Account to clone: ",Updates!D344)+18,(FIND("Position",Updates!D344)-(FIND("Account to clone: ",Updates!D344)+18)))))</f>
        <v>#VALUE!</v>
      </c>
      <c r="L344" t="e">
        <f>TRIM(CLEAN(MID(Updates!D344,FIND("Clone permissions of another account: ",Updates!D344)+38,(FIND("Email required:",Updates!D344)-(FIND("Clone permissions of another account: ",Updates!D344)+38)))))</f>
        <v>#VALUE!</v>
      </c>
      <c r="M344" t="e">
        <f t="shared" si="81"/>
        <v>#VALUE!</v>
      </c>
      <c r="N344" t="e">
        <f>TRIM(CLEAN(MID(Updates!D344,FIND("First Name: ",Updates!D344)+12,(FIND("Middle Name: ",Updates!D344)-(FIND("First Name: ",Updates!D344)+12)))))</f>
        <v>#VALUE!</v>
      </c>
      <c r="O344" t="e">
        <f>TRIM(CLEAN(MID(Updates!E344,FIND("Last Name: ",Updates!E344)+11,(FIND("Middle Initial:",Updates!E344)-(FIND("Last Name: ",Updates!E344)+11)))))</f>
        <v>#VALUE!</v>
      </c>
      <c r="P344" t="e">
        <f>TRIM(CLEAN(MID(Updates!D344,FIND("Middle Initial: ",Updates!D344)+16,(FIND("Department: ",Updates!D344)-(FIND("Middle Initial: ",Updates!D344)+16)))))</f>
        <v>#VALUE!</v>
      </c>
      <c r="Q344" t="e">
        <f t="shared" si="82"/>
        <v>#VALUE!</v>
      </c>
      <c r="R344" t="e">
        <f t="shared" si="83"/>
        <v>#VALUE!</v>
      </c>
      <c r="S344" t="e">
        <f t="shared" si="84"/>
        <v>#VALUE!</v>
      </c>
      <c r="T344" s="14" t="e">
        <f t="shared" si="85"/>
        <v>#VALUE!</v>
      </c>
      <c r="U344" t="e">
        <f t="shared" si="86"/>
        <v>#VALUE!</v>
      </c>
      <c r="V344" t="e">
        <f t="shared" si="87"/>
        <v>#VALUE!</v>
      </c>
      <c r="W344" s="8" t="e">
        <f>TRIM(CLEAN(MID(Updates!D344,FIND("Branch: ",Updates!D344)+8,(FIND("Division",Updates!D344)-(FIND("Branch: ",Updates!D344)+8)))))</f>
        <v>#VALUE!</v>
      </c>
      <c r="X344" s="8" t="e">
        <f>TRIM(CLEAN(MID(Updates!D344,FIND("Pooled Position: ",Updates!D344)+17,(FIND("Are the",Updates!D344)-(FIND("Pooled Position: ",Updates!D344)+17)))))</f>
        <v>#VALUE!</v>
      </c>
      <c r="Y344" t="e">
        <f>TRIM(CLEAN(MID(Updates!D344,FIND("Employee Name: ",Updates!D344)+15,(FIND("Job Title",Updates!D344)-(FIND("Employee Name: ",Updates!D344)+15)))))</f>
        <v>#VALUE!</v>
      </c>
      <c r="Z344" s="9" t="e">
        <f t="shared" si="88"/>
        <v>#VALUE!</v>
      </c>
      <c r="AA344" t="e">
        <f t="shared" si="89"/>
        <v>#VALUE!</v>
      </c>
      <c r="AB344" t="e">
        <f t="shared" si="90"/>
        <v>#VALUE!</v>
      </c>
      <c r="AC344" t="e">
        <f t="shared" si="91"/>
        <v>#VALUE!</v>
      </c>
      <c r="AD344" t="e">
        <f>TRIM(CLEAN(MID(Updates!D344,FIND("Account to clone: ",Updates!D344)+18,(FIND("Position",Updates!D344)-(FIND("Account to clone: ",Updates!D344)+18)))))</f>
        <v>#VALUE!</v>
      </c>
      <c r="AE344" t="str">
        <f t="shared" si="92"/>
        <v/>
      </c>
      <c r="AF344" t="str">
        <f t="shared" si="93"/>
        <v>No</v>
      </c>
      <c r="AG344" t="e">
        <f>TRIM(CLEAN(MID(Updates!D344,FIND("Home Share (H:\ drive) required: ",Updates!D344)+33,(FIND("Group Share (S:\ drive) required: ",Updates!D344)-(FIND("Home Share (H:\ drive) required: ",Updates!D344)+33)))))</f>
        <v>#VALUE!</v>
      </c>
      <c r="AH344" t="str">
        <f t="shared" si="94"/>
        <v>No</v>
      </c>
      <c r="AI344" t="e">
        <f>TRIM(CLEAN(MID(Updates!D344,FIND("S Drive Path: ",Updates!D344)+14,(FIND("Position",Updates!D344)-(FIND("S Drive Path: ",Updates!D344)+14)))))</f>
        <v>#VALUE!</v>
      </c>
      <c r="AJ344" t="e">
        <f>("USR\"&amp;Updates!N344)</f>
        <v>#VALUE!</v>
      </c>
      <c r="AK344" t="e">
        <f>Updates!N344&amp;"$"</f>
        <v>#VALUE!</v>
      </c>
      <c r="AL344" s="11">
        <f t="shared" ca="1" si="95"/>
        <v>15</v>
      </c>
      <c r="AM344" s="6" t="str">
        <f ca="1">LOOKUP(AL344,AN2:AN21,AO2:AO21)</f>
        <v>DC4MDB05</v>
      </c>
    </row>
    <row r="345" spans="1:39" ht="12" customHeight="1">
      <c r="A345" s="13" t="e">
        <f>LOOKUP(99^99,--("0"&amp;MID(Updates!N345,MIN(SEARCH({0,1,2,3,4,5,6,7,8,9},Updates!N345&amp;"0123456789")),ROW($A$1:$A$10000))))</f>
        <v>#N/A</v>
      </c>
      <c r="B345" s="6" t="e">
        <f>TRIM(CLEAN(MID(Updates!D345,FIND("Network User Id: ",Updates!D345)+17,(FIND("E-MAIL ACCOUNTS",Updates!D345)-(FIND("Network User Id:",Updates!D345)+17)))))</f>
        <v>#VALUE!</v>
      </c>
      <c r="C345" s="6" t="e">
        <f>TRIM(CLEAN(MID(Updates!D345,FIND("Logon ID: ",Updates!D345)+10,(FIND("Password:",Updates!D345)-(FIND("Logon ID:",Updates!D345)+10)))))</f>
        <v>#VALUE!</v>
      </c>
      <c r="D345" t="e">
        <f>TRIM(CLEAN(MID(Updates!D345,FIND("Primary Address: ",Updates!D345)+17,(FIND("Secondary Address:",Updates!D345)-(FIND("Primary Address: ",Updates!D345)+17)))))</f>
        <v>#VALUE!</v>
      </c>
      <c r="E345" t="e">
        <f>TRIM(CLEAN(MID(Updates!D345,FIND("Secondary Address: ",Updates!D345)+19,(FIND("** PLEASE DO NOT REPLY TO THIS E-MAIL. ",Updates!D345)-(FIND("Secondary Address: ",Updates!D345)+19)))))</f>
        <v>#VALUE!</v>
      </c>
      <c r="F345" t="b">
        <f>IF(COUNT(SEARCH({"transpo.ottawa.on.ca","biblioottawalibrary.ca"},E345)),"@ottawa.ca")</f>
        <v>0</v>
      </c>
      <c r="G345" s="9" t="e">
        <f t="shared" si="80"/>
        <v>#VALUE!</v>
      </c>
      <c r="H345" t="e">
        <f>TRIM(CLEAN(MID(Updates!D345,FIND("E-mail Address: ",Updates!D345)+16,(FIND("The employee",Updates!D345)-(FIND("E-mail Address: ",Updates!D345)+16)))))</f>
        <v>#VALUE!</v>
      </c>
      <c r="I345" t="e">
        <f>TRIM(CLEAN(MID(Updates!D345,FIND("Account Password: ",Updates!D345)+18,(FIND("NETWORK ACCOUNTS",Updates!D345)-(FIND("Account Password:",Updates!D345)+18)))))</f>
        <v>#VALUE!</v>
      </c>
      <c r="J345" t="e">
        <f>TRIM(CLEAN(MID(Updates!D345,FIND("Password: ",Updates!D345)+10,(FIND("E-mail",Updates!D345)-(FIND("Password:",Updates!D345)+12)))))</f>
        <v>#VALUE!</v>
      </c>
      <c r="K345" t="e">
        <f>TRIM(CLEAN(MID(Updates!D345,FIND("Account to clone: ",Updates!D345)+18,(FIND("Position",Updates!D345)-(FIND("Account to clone: ",Updates!D345)+18)))))</f>
        <v>#VALUE!</v>
      </c>
      <c r="L345" t="e">
        <f>TRIM(CLEAN(MID(Updates!D345,FIND("Clone permissions of another account: ",Updates!D345)+38,(FIND("Email required:",Updates!D345)-(FIND("Clone permissions of another account: ",Updates!D345)+38)))))</f>
        <v>#VALUE!</v>
      </c>
      <c r="M345" t="e">
        <f t="shared" si="81"/>
        <v>#VALUE!</v>
      </c>
      <c r="N345" t="e">
        <f>TRIM(CLEAN(MID(Updates!D345,FIND("First Name: ",Updates!D345)+12,(FIND("Middle Name: ",Updates!D345)-(FIND("First Name: ",Updates!D345)+12)))))</f>
        <v>#VALUE!</v>
      </c>
      <c r="O345" t="e">
        <f>TRIM(CLEAN(MID(Updates!E345,FIND("Last Name: ",Updates!E345)+11,(FIND("Middle Initial:",Updates!E345)-(FIND("Last Name: ",Updates!E345)+11)))))</f>
        <v>#VALUE!</v>
      </c>
      <c r="P345" t="e">
        <f>TRIM(CLEAN(MID(Updates!D345,FIND("Middle Initial: ",Updates!D345)+16,(FIND("Department: ",Updates!D345)-(FIND("Middle Initial: ",Updates!D345)+16)))))</f>
        <v>#VALUE!</v>
      </c>
      <c r="Q345" t="e">
        <f t="shared" si="82"/>
        <v>#VALUE!</v>
      </c>
      <c r="R345" t="e">
        <f t="shared" si="83"/>
        <v>#VALUE!</v>
      </c>
      <c r="S345" t="e">
        <f t="shared" si="84"/>
        <v>#VALUE!</v>
      </c>
      <c r="T345" s="14" t="e">
        <f t="shared" si="85"/>
        <v>#VALUE!</v>
      </c>
      <c r="U345" t="e">
        <f t="shared" si="86"/>
        <v>#VALUE!</v>
      </c>
      <c r="V345" t="e">
        <f t="shared" si="87"/>
        <v>#VALUE!</v>
      </c>
      <c r="W345" s="8" t="e">
        <f>TRIM(CLEAN(MID(Updates!D345,FIND("Branch: ",Updates!D345)+8,(FIND("Division",Updates!D345)-(FIND("Branch: ",Updates!D345)+8)))))</f>
        <v>#VALUE!</v>
      </c>
      <c r="X345" s="8" t="e">
        <f>TRIM(CLEAN(MID(Updates!D345,FIND("Pooled Position: ",Updates!D345)+17,(FIND("Are the",Updates!D345)-(FIND("Pooled Position: ",Updates!D345)+17)))))</f>
        <v>#VALUE!</v>
      </c>
      <c r="Y345" t="e">
        <f>TRIM(CLEAN(MID(Updates!D345,FIND("Employee Name: ",Updates!D345)+15,(FIND("Job Title",Updates!D345)-(FIND("Employee Name: ",Updates!D345)+15)))))</f>
        <v>#VALUE!</v>
      </c>
      <c r="Z345" s="9" t="e">
        <f t="shared" si="88"/>
        <v>#VALUE!</v>
      </c>
      <c r="AA345" t="e">
        <f t="shared" si="89"/>
        <v>#VALUE!</v>
      </c>
      <c r="AB345" t="e">
        <f t="shared" si="90"/>
        <v>#VALUE!</v>
      </c>
      <c r="AC345" t="e">
        <f t="shared" si="91"/>
        <v>#VALUE!</v>
      </c>
      <c r="AD345" t="e">
        <f>TRIM(CLEAN(MID(Updates!D345,FIND("Account to clone: ",Updates!D345)+18,(FIND("Position",Updates!D345)-(FIND("Account to clone: ",Updates!D345)+18)))))</f>
        <v>#VALUE!</v>
      </c>
      <c r="AE345" t="str">
        <f t="shared" si="92"/>
        <v/>
      </c>
      <c r="AF345" t="str">
        <f t="shared" si="93"/>
        <v>No</v>
      </c>
      <c r="AG345" t="e">
        <f>TRIM(CLEAN(MID(Updates!D345,FIND("Home Share (H:\ drive) required: ",Updates!D345)+33,(FIND("Group Share (S:\ drive) required: ",Updates!D345)-(FIND("Home Share (H:\ drive) required: ",Updates!D345)+33)))))</f>
        <v>#VALUE!</v>
      </c>
      <c r="AH345" t="str">
        <f t="shared" si="94"/>
        <v>No</v>
      </c>
      <c r="AI345" t="e">
        <f>TRIM(CLEAN(MID(Updates!D345,FIND("S Drive Path: ",Updates!D345)+14,(FIND("Position",Updates!D345)-(FIND("S Drive Path: ",Updates!D345)+14)))))</f>
        <v>#VALUE!</v>
      </c>
      <c r="AJ345" t="e">
        <f>("USR\"&amp;Updates!N345)</f>
        <v>#VALUE!</v>
      </c>
      <c r="AK345" t="e">
        <f>Updates!N345&amp;"$"</f>
        <v>#VALUE!</v>
      </c>
      <c r="AL345" s="11">
        <f t="shared" ca="1" si="95"/>
        <v>15</v>
      </c>
      <c r="AM345" s="6" t="str">
        <f ca="1">LOOKUP(AL345,AN2:AN21,AO2:AO21)</f>
        <v>DC4MDB05</v>
      </c>
    </row>
    <row r="346" spans="1:39" ht="12" customHeight="1">
      <c r="A346" s="13" t="e">
        <f>LOOKUP(99^99,--("0"&amp;MID(Updates!N346,MIN(SEARCH({0,1,2,3,4,5,6,7,8,9},Updates!N346&amp;"0123456789")),ROW($A$1:$A$10000))))</f>
        <v>#N/A</v>
      </c>
      <c r="B346" s="6" t="e">
        <f>TRIM(CLEAN(MID(Updates!D346,FIND("Network User Id: ",Updates!D346)+17,(FIND("E-MAIL ACCOUNTS",Updates!D346)-(FIND("Network User Id:",Updates!D346)+17)))))</f>
        <v>#VALUE!</v>
      </c>
      <c r="C346" s="6" t="e">
        <f>TRIM(CLEAN(MID(Updates!D346,FIND("Logon ID: ",Updates!D346)+10,(FIND("Password:",Updates!D346)-(FIND("Logon ID:",Updates!D346)+10)))))</f>
        <v>#VALUE!</v>
      </c>
      <c r="D346" t="e">
        <f>TRIM(CLEAN(MID(Updates!D346,FIND("Primary Address: ",Updates!D346)+17,(FIND("Secondary Address:",Updates!D346)-(FIND("Primary Address: ",Updates!D346)+17)))))</f>
        <v>#VALUE!</v>
      </c>
      <c r="E346" t="e">
        <f>TRIM(CLEAN(MID(Updates!D346,FIND("Secondary Address: ",Updates!D346)+19,(FIND("** PLEASE DO NOT REPLY TO THIS E-MAIL. ",Updates!D346)-(FIND("Secondary Address: ",Updates!D346)+19)))))</f>
        <v>#VALUE!</v>
      </c>
      <c r="F346" t="b">
        <f>IF(COUNT(SEARCH({"transpo.ottawa.on.ca","biblioottawalibrary.ca"},E346)),"@ottawa.ca")</f>
        <v>0</v>
      </c>
      <c r="G346" s="9" t="e">
        <f t="shared" si="80"/>
        <v>#VALUE!</v>
      </c>
      <c r="H346" t="e">
        <f>TRIM(CLEAN(MID(Updates!D346,FIND("E-mail Address: ",Updates!D346)+16,(FIND("The employee",Updates!D346)-(FIND("E-mail Address: ",Updates!D346)+16)))))</f>
        <v>#VALUE!</v>
      </c>
      <c r="I346" t="e">
        <f>TRIM(CLEAN(MID(Updates!D346,FIND("Account Password: ",Updates!D346)+18,(FIND("NETWORK ACCOUNTS",Updates!D346)-(FIND("Account Password:",Updates!D346)+18)))))</f>
        <v>#VALUE!</v>
      </c>
      <c r="J346" t="e">
        <f>TRIM(CLEAN(MID(Updates!D346,FIND("Password: ",Updates!D346)+10,(FIND("E-mail",Updates!D346)-(FIND("Password:",Updates!D346)+12)))))</f>
        <v>#VALUE!</v>
      </c>
      <c r="K346" t="e">
        <f>TRIM(CLEAN(MID(Updates!D346,FIND("Account to clone: ",Updates!D346)+18,(FIND("Position",Updates!D346)-(FIND("Account to clone: ",Updates!D346)+18)))))</f>
        <v>#VALUE!</v>
      </c>
      <c r="L346" t="e">
        <f>TRIM(CLEAN(MID(Updates!D346,FIND("Clone permissions of another account: ",Updates!D346)+38,(FIND("Email required:",Updates!D346)-(FIND("Clone permissions of another account: ",Updates!D346)+38)))))</f>
        <v>#VALUE!</v>
      </c>
      <c r="M346" t="e">
        <f t="shared" si="81"/>
        <v>#VALUE!</v>
      </c>
      <c r="N346" t="e">
        <f>TRIM(CLEAN(MID(Updates!D346,FIND("First Name: ",Updates!D346)+12,(FIND("Middle Name: ",Updates!D346)-(FIND("First Name: ",Updates!D346)+12)))))</f>
        <v>#VALUE!</v>
      </c>
      <c r="O346" t="e">
        <f>TRIM(CLEAN(MID(Updates!E346,FIND("Last Name: ",Updates!E346)+11,(FIND("Middle Initial:",Updates!E346)-(FIND("Last Name: ",Updates!E346)+11)))))</f>
        <v>#VALUE!</v>
      </c>
      <c r="P346" t="e">
        <f>TRIM(CLEAN(MID(Updates!D346,FIND("Middle Initial: ",Updates!D346)+16,(FIND("Department: ",Updates!D346)-(FIND("Middle Initial: ",Updates!D346)+16)))))</f>
        <v>#VALUE!</v>
      </c>
      <c r="Q346" t="e">
        <f t="shared" si="82"/>
        <v>#VALUE!</v>
      </c>
      <c r="R346" t="e">
        <f t="shared" si="83"/>
        <v>#VALUE!</v>
      </c>
      <c r="S346" t="e">
        <f t="shared" si="84"/>
        <v>#VALUE!</v>
      </c>
      <c r="T346" s="14" t="e">
        <f t="shared" si="85"/>
        <v>#VALUE!</v>
      </c>
      <c r="U346" t="e">
        <f t="shared" si="86"/>
        <v>#VALUE!</v>
      </c>
      <c r="V346" t="e">
        <f t="shared" si="87"/>
        <v>#VALUE!</v>
      </c>
      <c r="W346" s="8" t="e">
        <f>TRIM(CLEAN(MID(Updates!D346,FIND("Branch: ",Updates!D346)+8,(FIND("Division",Updates!D346)-(FIND("Branch: ",Updates!D346)+8)))))</f>
        <v>#VALUE!</v>
      </c>
      <c r="X346" s="8" t="e">
        <f>TRIM(CLEAN(MID(Updates!D346,FIND("Pooled Position: ",Updates!D346)+17,(FIND("Are the",Updates!D346)-(FIND("Pooled Position: ",Updates!D346)+17)))))</f>
        <v>#VALUE!</v>
      </c>
      <c r="Y346" t="e">
        <f>TRIM(CLEAN(MID(Updates!D346,FIND("Employee Name: ",Updates!D346)+15,(FIND("Job Title",Updates!D346)-(FIND("Employee Name: ",Updates!D346)+15)))))</f>
        <v>#VALUE!</v>
      </c>
      <c r="Z346" s="9" t="e">
        <f t="shared" si="88"/>
        <v>#VALUE!</v>
      </c>
      <c r="AA346" t="e">
        <f t="shared" si="89"/>
        <v>#VALUE!</v>
      </c>
      <c r="AB346" t="e">
        <f t="shared" si="90"/>
        <v>#VALUE!</v>
      </c>
      <c r="AC346" t="e">
        <f t="shared" si="91"/>
        <v>#VALUE!</v>
      </c>
      <c r="AD346" t="e">
        <f>TRIM(CLEAN(MID(Updates!D346,FIND("Account to clone: ",Updates!D346)+18,(FIND("Position",Updates!D346)-(FIND("Account to clone: ",Updates!D346)+18)))))</f>
        <v>#VALUE!</v>
      </c>
      <c r="AE346" t="str">
        <f t="shared" si="92"/>
        <v/>
      </c>
      <c r="AF346" t="str">
        <f t="shared" si="93"/>
        <v>No</v>
      </c>
      <c r="AG346" t="e">
        <f>TRIM(CLEAN(MID(Updates!D346,FIND("Home Share (H:\ drive) required: ",Updates!D346)+33,(FIND("Group Share (S:\ drive) required: ",Updates!D346)-(FIND("Home Share (H:\ drive) required: ",Updates!D346)+33)))))</f>
        <v>#VALUE!</v>
      </c>
      <c r="AH346" t="str">
        <f t="shared" si="94"/>
        <v>No</v>
      </c>
      <c r="AI346" t="e">
        <f>TRIM(CLEAN(MID(Updates!D346,FIND("S Drive Path: ",Updates!D346)+14,(FIND("Position",Updates!D346)-(FIND("S Drive Path: ",Updates!D346)+14)))))</f>
        <v>#VALUE!</v>
      </c>
      <c r="AJ346" t="e">
        <f>("USR\"&amp;Updates!N346)</f>
        <v>#VALUE!</v>
      </c>
      <c r="AK346" t="e">
        <f>Updates!N346&amp;"$"</f>
        <v>#VALUE!</v>
      </c>
      <c r="AL346" s="11">
        <f t="shared" ca="1" si="95"/>
        <v>2</v>
      </c>
      <c r="AM346" s="6" t="str">
        <f ca="1">LOOKUP(AL346,AN2:AN21,AO2:AO21)</f>
        <v>DC1MDB02</v>
      </c>
    </row>
    <row r="347" spans="1:39" ht="12" customHeight="1">
      <c r="A347" s="13" t="e">
        <f>LOOKUP(99^99,--("0"&amp;MID(Updates!N347,MIN(SEARCH({0,1,2,3,4,5,6,7,8,9},Updates!N347&amp;"0123456789")),ROW($A$1:$A$10000))))</f>
        <v>#N/A</v>
      </c>
      <c r="B347" s="6" t="e">
        <f>TRIM(CLEAN(MID(Updates!D347,FIND("Network User Id: ",Updates!D347)+17,(FIND("E-MAIL ACCOUNTS",Updates!D347)-(FIND("Network User Id:",Updates!D347)+17)))))</f>
        <v>#VALUE!</v>
      </c>
      <c r="C347" s="6" t="e">
        <f>TRIM(CLEAN(MID(Updates!D347,FIND("Logon ID: ",Updates!D347)+10,(FIND("Password:",Updates!D347)-(FIND("Logon ID:",Updates!D347)+10)))))</f>
        <v>#VALUE!</v>
      </c>
      <c r="D347" t="e">
        <f>TRIM(CLEAN(MID(Updates!D347,FIND("Primary Address: ",Updates!D347)+17,(FIND("Secondary Address:",Updates!D347)-(FIND("Primary Address: ",Updates!D347)+17)))))</f>
        <v>#VALUE!</v>
      </c>
      <c r="E347" t="e">
        <f>TRIM(CLEAN(MID(Updates!D347,FIND("Secondary Address: ",Updates!D347)+19,(FIND("** PLEASE DO NOT REPLY TO THIS E-MAIL. ",Updates!D347)-(FIND("Secondary Address: ",Updates!D347)+19)))))</f>
        <v>#VALUE!</v>
      </c>
      <c r="F347" t="b">
        <f>IF(COUNT(SEARCH({"transpo.ottawa.on.ca","biblioottawalibrary.ca"},E347)),"@ottawa.ca")</f>
        <v>0</v>
      </c>
      <c r="G347" s="9" t="e">
        <f t="shared" si="80"/>
        <v>#VALUE!</v>
      </c>
      <c r="H347" t="e">
        <f>TRIM(CLEAN(MID(Updates!D347,FIND("E-mail Address: ",Updates!D347)+16,(FIND("The employee",Updates!D347)-(FIND("E-mail Address: ",Updates!D347)+16)))))</f>
        <v>#VALUE!</v>
      </c>
      <c r="I347" t="e">
        <f>TRIM(CLEAN(MID(Updates!D347,FIND("Account Password: ",Updates!D347)+18,(FIND("NETWORK ACCOUNTS",Updates!D347)-(FIND("Account Password:",Updates!D347)+18)))))</f>
        <v>#VALUE!</v>
      </c>
      <c r="J347" t="e">
        <f>TRIM(CLEAN(MID(Updates!D347,FIND("Password: ",Updates!D347)+10,(FIND("E-mail",Updates!D347)-(FIND("Password:",Updates!D347)+12)))))</f>
        <v>#VALUE!</v>
      </c>
      <c r="K347" t="e">
        <f>TRIM(CLEAN(MID(Updates!D347,FIND("Account to clone: ",Updates!D347)+18,(FIND("Position",Updates!D347)-(FIND("Account to clone: ",Updates!D347)+18)))))</f>
        <v>#VALUE!</v>
      </c>
      <c r="L347" t="e">
        <f>TRIM(CLEAN(MID(Updates!D347,FIND("Clone permissions of another account: ",Updates!D347)+38,(FIND("Email required:",Updates!D347)-(FIND("Clone permissions of another account: ",Updates!D347)+38)))))</f>
        <v>#VALUE!</v>
      </c>
      <c r="M347" t="e">
        <f t="shared" si="81"/>
        <v>#VALUE!</v>
      </c>
      <c r="N347" t="e">
        <f>TRIM(CLEAN(MID(Updates!D347,FIND("First Name: ",Updates!D347)+12,(FIND("Middle Name: ",Updates!D347)-(FIND("First Name: ",Updates!D347)+12)))))</f>
        <v>#VALUE!</v>
      </c>
      <c r="O347" t="e">
        <f>TRIM(CLEAN(MID(Updates!E347,FIND("Last Name: ",Updates!E347)+11,(FIND("Middle Initial:",Updates!E347)-(FIND("Last Name: ",Updates!E347)+11)))))</f>
        <v>#VALUE!</v>
      </c>
      <c r="P347" t="e">
        <f>TRIM(CLEAN(MID(Updates!D347,FIND("Middle Initial: ",Updates!D347)+16,(FIND("Department: ",Updates!D347)-(FIND("Middle Initial: ",Updates!D347)+16)))))</f>
        <v>#VALUE!</v>
      </c>
      <c r="Q347" t="e">
        <f t="shared" si="82"/>
        <v>#VALUE!</v>
      </c>
      <c r="R347" t="e">
        <f t="shared" si="83"/>
        <v>#VALUE!</v>
      </c>
      <c r="S347" t="e">
        <f t="shared" si="84"/>
        <v>#VALUE!</v>
      </c>
      <c r="T347" s="14" t="e">
        <f t="shared" si="85"/>
        <v>#VALUE!</v>
      </c>
      <c r="U347" t="e">
        <f t="shared" si="86"/>
        <v>#VALUE!</v>
      </c>
      <c r="V347" t="e">
        <f t="shared" si="87"/>
        <v>#VALUE!</v>
      </c>
      <c r="W347" s="8" t="e">
        <f>TRIM(CLEAN(MID(Updates!D347,FIND("Branch: ",Updates!D347)+8,(FIND("Division",Updates!D347)-(FIND("Branch: ",Updates!D347)+8)))))</f>
        <v>#VALUE!</v>
      </c>
      <c r="X347" s="8" t="e">
        <f>TRIM(CLEAN(MID(Updates!D347,FIND("Pooled Position: ",Updates!D347)+17,(FIND("Are the",Updates!D347)-(FIND("Pooled Position: ",Updates!D347)+17)))))</f>
        <v>#VALUE!</v>
      </c>
      <c r="Y347" t="e">
        <f>TRIM(CLEAN(MID(Updates!D347,FIND("Employee Name: ",Updates!D347)+15,(FIND("Job Title",Updates!D347)-(FIND("Employee Name: ",Updates!D347)+15)))))</f>
        <v>#VALUE!</v>
      </c>
      <c r="Z347" s="9" t="e">
        <f t="shared" si="88"/>
        <v>#VALUE!</v>
      </c>
      <c r="AA347" t="e">
        <f t="shared" si="89"/>
        <v>#VALUE!</v>
      </c>
      <c r="AB347" t="e">
        <f t="shared" si="90"/>
        <v>#VALUE!</v>
      </c>
      <c r="AC347" t="e">
        <f t="shared" si="91"/>
        <v>#VALUE!</v>
      </c>
      <c r="AD347" t="e">
        <f>TRIM(CLEAN(MID(Updates!D347,FIND("Account to clone: ",Updates!D347)+18,(FIND("Position",Updates!D347)-(FIND("Account to clone: ",Updates!D347)+18)))))</f>
        <v>#VALUE!</v>
      </c>
      <c r="AE347" t="str">
        <f t="shared" si="92"/>
        <v/>
      </c>
      <c r="AF347" t="str">
        <f t="shared" si="93"/>
        <v>No</v>
      </c>
      <c r="AG347" t="e">
        <f>TRIM(CLEAN(MID(Updates!D347,FIND("Home Share (H:\ drive) required: ",Updates!D347)+33,(FIND("Group Share (S:\ drive) required: ",Updates!D347)-(FIND("Home Share (H:\ drive) required: ",Updates!D347)+33)))))</f>
        <v>#VALUE!</v>
      </c>
      <c r="AH347" t="str">
        <f t="shared" si="94"/>
        <v>No</v>
      </c>
      <c r="AI347" t="e">
        <f>TRIM(CLEAN(MID(Updates!D347,FIND("S Drive Path: ",Updates!D347)+14,(FIND("Position",Updates!D347)-(FIND("S Drive Path: ",Updates!D347)+14)))))</f>
        <v>#VALUE!</v>
      </c>
      <c r="AJ347" t="e">
        <f>("USR\"&amp;Updates!N347)</f>
        <v>#VALUE!</v>
      </c>
      <c r="AK347" t="e">
        <f>Updates!N347&amp;"$"</f>
        <v>#VALUE!</v>
      </c>
      <c r="AL347" s="11">
        <f t="shared" ca="1" si="95"/>
        <v>18</v>
      </c>
      <c r="AM347" s="6" t="str">
        <f ca="1">LOOKUP(AL347,AN2:AN21,AO2:AO21)</f>
        <v>DC4MDB08</v>
      </c>
    </row>
    <row r="348" spans="1:39" ht="12" customHeight="1">
      <c r="A348" s="13" t="e">
        <f>LOOKUP(99^99,--("0"&amp;MID(Updates!N348,MIN(SEARCH({0,1,2,3,4,5,6,7,8,9},Updates!N348&amp;"0123456789")),ROW($A$1:$A$10000))))</f>
        <v>#N/A</v>
      </c>
      <c r="B348" s="6" t="e">
        <f>TRIM(CLEAN(MID(Updates!D348,FIND("Network User Id: ",Updates!D348)+17,(FIND("E-MAIL ACCOUNTS",Updates!D348)-(FIND("Network User Id:",Updates!D348)+17)))))</f>
        <v>#VALUE!</v>
      </c>
      <c r="C348" s="6" t="e">
        <f>TRIM(CLEAN(MID(Updates!D348,FIND("Logon ID: ",Updates!D348)+10,(FIND("Password:",Updates!D348)-(FIND("Logon ID:",Updates!D348)+10)))))</f>
        <v>#VALUE!</v>
      </c>
      <c r="D348" t="e">
        <f>TRIM(CLEAN(MID(Updates!D348,FIND("Primary Address: ",Updates!D348)+17,(FIND("Secondary Address:",Updates!D348)-(FIND("Primary Address: ",Updates!D348)+17)))))</f>
        <v>#VALUE!</v>
      </c>
      <c r="E348" t="e">
        <f>TRIM(CLEAN(MID(Updates!D348,FIND("Secondary Address: ",Updates!D348)+19,(FIND("** PLEASE DO NOT REPLY TO THIS E-MAIL. ",Updates!D348)-(FIND("Secondary Address: ",Updates!D348)+19)))))</f>
        <v>#VALUE!</v>
      </c>
      <c r="F348" t="b">
        <f>IF(COUNT(SEARCH({"transpo.ottawa.on.ca","biblioottawalibrary.ca"},E348)),"@ottawa.ca")</f>
        <v>0</v>
      </c>
      <c r="G348" s="9" t="e">
        <f t="shared" si="80"/>
        <v>#VALUE!</v>
      </c>
      <c r="H348" t="e">
        <f>TRIM(CLEAN(MID(Updates!D348,FIND("E-mail Address: ",Updates!D348)+16,(FIND("The employee",Updates!D348)-(FIND("E-mail Address: ",Updates!D348)+16)))))</f>
        <v>#VALUE!</v>
      </c>
      <c r="I348" t="e">
        <f>TRIM(CLEAN(MID(Updates!D348,FIND("Account Password: ",Updates!D348)+18,(FIND("NETWORK ACCOUNTS",Updates!D348)-(FIND("Account Password:",Updates!D348)+18)))))</f>
        <v>#VALUE!</v>
      </c>
      <c r="J348" t="e">
        <f>TRIM(CLEAN(MID(Updates!D348,FIND("Password: ",Updates!D348)+10,(FIND("E-mail",Updates!D348)-(FIND("Password:",Updates!D348)+12)))))</f>
        <v>#VALUE!</v>
      </c>
      <c r="K348" t="e">
        <f>TRIM(CLEAN(MID(Updates!D348,FIND("Account to clone: ",Updates!D348)+18,(FIND("Position",Updates!D348)-(FIND("Account to clone: ",Updates!D348)+18)))))</f>
        <v>#VALUE!</v>
      </c>
      <c r="L348" t="e">
        <f>TRIM(CLEAN(MID(Updates!D348,FIND("Clone permissions of another account: ",Updates!D348)+38,(FIND("Email required:",Updates!D348)-(FIND("Clone permissions of another account: ",Updates!D348)+38)))))</f>
        <v>#VALUE!</v>
      </c>
      <c r="M348" t="e">
        <f t="shared" si="81"/>
        <v>#VALUE!</v>
      </c>
      <c r="N348" t="e">
        <f>TRIM(CLEAN(MID(Updates!D348,FIND("First Name: ",Updates!D348)+12,(FIND("Middle Name: ",Updates!D348)-(FIND("First Name: ",Updates!D348)+12)))))</f>
        <v>#VALUE!</v>
      </c>
      <c r="O348" t="e">
        <f>TRIM(CLEAN(MID(Updates!E348,FIND("Last Name: ",Updates!E348)+11,(FIND("Middle Initial:",Updates!E348)-(FIND("Last Name: ",Updates!E348)+11)))))</f>
        <v>#VALUE!</v>
      </c>
      <c r="P348" t="e">
        <f>TRIM(CLEAN(MID(Updates!D348,FIND("Middle Initial: ",Updates!D348)+16,(FIND("Department: ",Updates!D348)-(FIND("Middle Initial: ",Updates!D348)+16)))))</f>
        <v>#VALUE!</v>
      </c>
      <c r="Q348" t="e">
        <f t="shared" si="82"/>
        <v>#VALUE!</v>
      </c>
      <c r="R348" t="e">
        <f t="shared" si="83"/>
        <v>#VALUE!</v>
      </c>
      <c r="S348" t="e">
        <f t="shared" si="84"/>
        <v>#VALUE!</v>
      </c>
      <c r="T348" s="14" t="e">
        <f t="shared" si="85"/>
        <v>#VALUE!</v>
      </c>
      <c r="U348" t="e">
        <f t="shared" si="86"/>
        <v>#VALUE!</v>
      </c>
      <c r="V348" t="e">
        <f t="shared" si="87"/>
        <v>#VALUE!</v>
      </c>
      <c r="W348" s="8" t="e">
        <f>TRIM(CLEAN(MID(Updates!D348,FIND("Branch: ",Updates!D348)+8,(FIND("Division",Updates!D348)-(FIND("Branch: ",Updates!D348)+8)))))</f>
        <v>#VALUE!</v>
      </c>
      <c r="X348" s="8" t="e">
        <f>TRIM(CLEAN(MID(Updates!D348,FIND("Pooled Position: ",Updates!D348)+17,(FIND("Are the",Updates!D348)-(FIND("Pooled Position: ",Updates!D348)+17)))))</f>
        <v>#VALUE!</v>
      </c>
      <c r="Y348" t="e">
        <f>TRIM(CLEAN(MID(Updates!D348,FIND("Employee Name: ",Updates!D348)+15,(FIND("Job Title",Updates!D348)-(FIND("Employee Name: ",Updates!D348)+15)))))</f>
        <v>#VALUE!</v>
      </c>
      <c r="Z348" s="9" t="e">
        <f t="shared" si="88"/>
        <v>#VALUE!</v>
      </c>
      <c r="AA348" t="e">
        <f t="shared" si="89"/>
        <v>#VALUE!</v>
      </c>
      <c r="AB348" t="e">
        <f t="shared" si="90"/>
        <v>#VALUE!</v>
      </c>
      <c r="AC348" t="e">
        <f t="shared" si="91"/>
        <v>#VALUE!</v>
      </c>
      <c r="AD348" t="e">
        <f>TRIM(CLEAN(MID(Updates!D348,FIND("Account to clone: ",Updates!D348)+18,(FIND("Position",Updates!D348)-(FIND("Account to clone: ",Updates!D348)+18)))))</f>
        <v>#VALUE!</v>
      </c>
      <c r="AE348" t="str">
        <f t="shared" si="92"/>
        <v/>
      </c>
      <c r="AF348" t="str">
        <f t="shared" si="93"/>
        <v>No</v>
      </c>
      <c r="AG348" t="e">
        <f>TRIM(CLEAN(MID(Updates!D348,FIND("Home Share (H:\ drive) required: ",Updates!D348)+33,(FIND("Group Share (S:\ drive) required: ",Updates!D348)-(FIND("Home Share (H:\ drive) required: ",Updates!D348)+33)))))</f>
        <v>#VALUE!</v>
      </c>
      <c r="AH348" t="str">
        <f t="shared" si="94"/>
        <v>No</v>
      </c>
      <c r="AI348" t="e">
        <f>TRIM(CLEAN(MID(Updates!D348,FIND("S Drive Path: ",Updates!D348)+14,(FIND("Position",Updates!D348)-(FIND("S Drive Path: ",Updates!D348)+14)))))</f>
        <v>#VALUE!</v>
      </c>
      <c r="AJ348" t="e">
        <f>("USR\"&amp;Updates!N348)</f>
        <v>#VALUE!</v>
      </c>
      <c r="AK348" t="e">
        <f>Updates!N348&amp;"$"</f>
        <v>#VALUE!</v>
      </c>
      <c r="AL348" s="11">
        <f t="shared" ca="1" si="95"/>
        <v>10</v>
      </c>
      <c r="AM348" s="6" t="str">
        <f ca="1">LOOKUP(AL348,AN2:AN21,AO2:AO21)</f>
        <v>DC1MDB10</v>
      </c>
    </row>
    <row r="349" spans="1:39" ht="12" customHeight="1">
      <c r="A349" s="13" t="e">
        <f>LOOKUP(99^99,--("0"&amp;MID(Updates!N349,MIN(SEARCH({0,1,2,3,4,5,6,7,8,9},Updates!N349&amp;"0123456789")),ROW($A$1:$A$10000))))</f>
        <v>#N/A</v>
      </c>
      <c r="B349" s="6" t="e">
        <f>TRIM(CLEAN(MID(Updates!D349,FIND("Network User Id: ",Updates!D349)+17,(FIND("E-MAIL ACCOUNTS",Updates!D349)-(FIND("Network User Id:",Updates!D349)+17)))))</f>
        <v>#VALUE!</v>
      </c>
      <c r="C349" s="6" t="e">
        <f>TRIM(CLEAN(MID(Updates!D349,FIND("Logon ID: ",Updates!D349)+10,(FIND("Password:",Updates!D349)-(FIND("Logon ID:",Updates!D349)+10)))))</f>
        <v>#VALUE!</v>
      </c>
      <c r="D349" t="e">
        <f>TRIM(CLEAN(MID(Updates!D349,FIND("Primary Address: ",Updates!D349)+17,(FIND("Secondary Address:",Updates!D349)-(FIND("Primary Address: ",Updates!D349)+17)))))</f>
        <v>#VALUE!</v>
      </c>
      <c r="E349" t="e">
        <f>TRIM(CLEAN(MID(Updates!D349,FIND("Secondary Address: ",Updates!D349)+19,(FIND("** PLEASE DO NOT REPLY TO THIS E-MAIL. ",Updates!D349)-(FIND("Secondary Address: ",Updates!D349)+19)))))</f>
        <v>#VALUE!</v>
      </c>
      <c r="F349" t="b">
        <f>IF(COUNT(SEARCH({"transpo.ottawa.on.ca","biblioottawalibrary.ca"},E349)),"@ottawa.ca")</f>
        <v>0</v>
      </c>
      <c r="G349" s="9" t="e">
        <f t="shared" si="80"/>
        <v>#VALUE!</v>
      </c>
      <c r="H349" t="e">
        <f>TRIM(CLEAN(MID(Updates!D349,FIND("E-mail Address: ",Updates!D349)+16,(FIND("The employee",Updates!D349)-(FIND("E-mail Address: ",Updates!D349)+16)))))</f>
        <v>#VALUE!</v>
      </c>
      <c r="I349" t="e">
        <f>TRIM(CLEAN(MID(Updates!D349,FIND("Account Password: ",Updates!D349)+18,(FIND("NETWORK ACCOUNTS",Updates!D349)-(FIND("Account Password:",Updates!D349)+18)))))</f>
        <v>#VALUE!</v>
      </c>
      <c r="J349" t="e">
        <f>TRIM(CLEAN(MID(Updates!D349,FIND("Password: ",Updates!D349)+10,(FIND("E-mail",Updates!D349)-(FIND("Password:",Updates!D349)+12)))))</f>
        <v>#VALUE!</v>
      </c>
      <c r="K349" t="e">
        <f>TRIM(CLEAN(MID(Updates!D349,FIND("Account to clone: ",Updates!D349)+18,(FIND("Position",Updates!D349)-(FIND("Account to clone: ",Updates!D349)+18)))))</f>
        <v>#VALUE!</v>
      </c>
      <c r="L349" t="e">
        <f>TRIM(CLEAN(MID(Updates!D349,FIND("Clone permissions of another account: ",Updates!D349)+38,(FIND("Email required:",Updates!D349)-(FIND("Clone permissions of another account: ",Updates!D349)+38)))))</f>
        <v>#VALUE!</v>
      </c>
      <c r="M349" t="e">
        <f t="shared" si="81"/>
        <v>#VALUE!</v>
      </c>
      <c r="N349" t="e">
        <f>TRIM(CLEAN(MID(Updates!D349,FIND("First Name: ",Updates!D349)+12,(FIND("Middle Name: ",Updates!D349)-(FIND("First Name: ",Updates!D349)+12)))))</f>
        <v>#VALUE!</v>
      </c>
      <c r="O349" t="e">
        <f>TRIM(CLEAN(MID(Updates!E349,FIND("Last Name: ",Updates!E349)+11,(FIND("Middle Initial:",Updates!E349)-(FIND("Last Name: ",Updates!E349)+11)))))</f>
        <v>#VALUE!</v>
      </c>
      <c r="P349" t="e">
        <f>TRIM(CLEAN(MID(Updates!D349,FIND("Middle Initial: ",Updates!D349)+16,(FIND("Department: ",Updates!D349)-(FIND("Middle Initial: ",Updates!D349)+16)))))</f>
        <v>#VALUE!</v>
      </c>
      <c r="Q349" t="e">
        <f t="shared" si="82"/>
        <v>#VALUE!</v>
      </c>
      <c r="R349" t="e">
        <f t="shared" si="83"/>
        <v>#VALUE!</v>
      </c>
      <c r="S349" t="e">
        <f t="shared" si="84"/>
        <v>#VALUE!</v>
      </c>
      <c r="T349" s="14" t="e">
        <f t="shared" si="85"/>
        <v>#VALUE!</v>
      </c>
      <c r="U349" t="e">
        <f t="shared" si="86"/>
        <v>#VALUE!</v>
      </c>
      <c r="V349" t="e">
        <f t="shared" si="87"/>
        <v>#VALUE!</v>
      </c>
      <c r="W349" s="8" t="e">
        <f>TRIM(CLEAN(MID(Updates!D349,FIND("Branch: ",Updates!D349)+8,(FIND("Division",Updates!D349)-(FIND("Branch: ",Updates!D349)+8)))))</f>
        <v>#VALUE!</v>
      </c>
      <c r="X349" s="8" t="e">
        <f>TRIM(CLEAN(MID(Updates!D349,FIND("Pooled Position: ",Updates!D349)+17,(FIND("Are the",Updates!D349)-(FIND("Pooled Position: ",Updates!D349)+17)))))</f>
        <v>#VALUE!</v>
      </c>
      <c r="Y349" t="e">
        <f>TRIM(CLEAN(MID(Updates!D349,FIND("Employee Name: ",Updates!D349)+15,(FIND("Job Title",Updates!D349)-(FIND("Employee Name: ",Updates!D349)+15)))))</f>
        <v>#VALUE!</v>
      </c>
      <c r="Z349" s="9" t="e">
        <f t="shared" si="88"/>
        <v>#VALUE!</v>
      </c>
      <c r="AA349" t="e">
        <f t="shared" si="89"/>
        <v>#VALUE!</v>
      </c>
      <c r="AB349" t="e">
        <f t="shared" si="90"/>
        <v>#VALUE!</v>
      </c>
      <c r="AC349" t="e">
        <f t="shared" si="91"/>
        <v>#VALUE!</v>
      </c>
      <c r="AD349" t="e">
        <f>TRIM(CLEAN(MID(Updates!D349,FIND("Account to clone: ",Updates!D349)+18,(FIND("Position",Updates!D349)-(FIND("Account to clone: ",Updates!D349)+18)))))</f>
        <v>#VALUE!</v>
      </c>
      <c r="AE349" t="str">
        <f t="shared" si="92"/>
        <v/>
      </c>
      <c r="AF349" t="str">
        <f t="shared" si="93"/>
        <v>No</v>
      </c>
      <c r="AG349" t="e">
        <f>TRIM(CLEAN(MID(Updates!D349,FIND("Home Share (H:\ drive) required: ",Updates!D349)+33,(FIND("Group Share (S:\ drive) required: ",Updates!D349)-(FIND("Home Share (H:\ drive) required: ",Updates!D349)+33)))))</f>
        <v>#VALUE!</v>
      </c>
      <c r="AH349" t="str">
        <f t="shared" si="94"/>
        <v>No</v>
      </c>
      <c r="AI349" t="e">
        <f>TRIM(CLEAN(MID(Updates!D349,FIND("S Drive Path: ",Updates!D349)+14,(FIND("Position",Updates!D349)-(FIND("S Drive Path: ",Updates!D349)+14)))))</f>
        <v>#VALUE!</v>
      </c>
      <c r="AJ349" t="e">
        <f>("USR\"&amp;Updates!N349)</f>
        <v>#VALUE!</v>
      </c>
      <c r="AK349" t="e">
        <f>Updates!N349&amp;"$"</f>
        <v>#VALUE!</v>
      </c>
      <c r="AL349" s="11">
        <f t="shared" ca="1" si="95"/>
        <v>13</v>
      </c>
      <c r="AM349" s="6" t="str">
        <f ca="1">LOOKUP(AL349,AN2:AN21,AO2:AO21)</f>
        <v>DC4MDB03</v>
      </c>
    </row>
    <row r="350" spans="1:39" ht="12" customHeight="1">
      <c r="A350" s="13" t="e">
        <f>LOOKUP(99^99,--("0"&amp;MID(Updates!N350,MIN(SEARCH({0,1,2,3,4,5,6,7,8,9},Updates!N350&amp;"0123456789")),ROW($A$1:$A$10000))))</f>
        <v>#N/A</v>
      </c>
      <c r="B350" s="6" t="e">
        <f>TRIM(CLEAN(MID(Updates!D350,FIND("Network User Id: ",Updates!D350)+17,(FIND("E-MAIL ACCOUNTS",Updates!D350)-(FIND("Network User Id:",Updates!D350)+17)))))</f>
        <v>#VALUE!</v>
      </c>
      <c r="C350" s="6" t="e">
        <f>TRIM(CLEAN(MID(Updates!D350,FIND("Logon ID: ",Updates!D350)+10,(FIND("Password:",Updates!D350)-(FIND("Logon ID:",Updates!D350)+10)))))</f>
        <v>#VALUE!</v>
      </c>
      <c r="D350" t="e">
        <f>TRIM(CLEAN(MID(Updates!D350,FIND("Primary Address: ",Updates!D350)+17,(FIND("Secondary Address:",Updates!D350)-(FIND("Primary Address: ",Updates!D350)+17)))))</f>
        <v>#VALUE!</v>
      </c>
      <c r="E350" t="e">
        <f>TRIM(CLEAN(MID(Updates!D350,FIND("Secondary Address: ",Updates!D350)+19,(FIND("** PLEASE DO NOT REPLY TO THIS E-MAIL. ",Updates!D350)-(FIND("Secondary Address: ",Updates!D350)+19)))))</f>
        <v>#VALUE!</v>
      </c>
      <c r="F350" t="b">
        <f>IF(COUNT(SEARCH({"transpo.ottawa.on.ca","biblioottawalibrary.ca"},E350)),"@ottawa.ca")</f>
        <v>0</v>
      </c>
      <c r="G350" s="9" t="e">
        <f t="shared" si="80"/>
        <v>#VALUE!</v>
      </c>
      <c r="H350" t="e">
        <f>TRIM(CLEAN(MID(Updates!D350,FIND("E-mail Address: ",Updates!D350)+16,(FIND("The employee",Updates!D350)-(FIND("E-mail Address: ",Updates!D350)+16)))))</f>
        <v>#VALUE!</v>
      </c>
      <c r="I350" t="e">
        <f>TRIM(CLEAN(MID(Updates!D350,FIND("Account Password: ",Updates!D350)+18,(FIND("NETWORK ACCOUNTS",Updates!D350)-(FIND("Account Password:",Updates!D350)+18)))))</f>
        <v>#VALUE!</v>
      </c>
      <c r="J350" t="e">
        <f>TRIM(CLEAN(MID(Updates!D350,FIND("Password: ",Updates!D350)+10,(FIND("E-mail",Updates!D350)-(FIND("Password:",Updates!D350)+12)))))</f>
        <v>#VALUE!</v>
      </c>
      <c r="K350" t="e">
        <f>TRIM(CLEAN(MID(Updates!D350,FIND("Account to clone: ",Updates!D350)+18,(FIND("Position",Updates!D350)-(FIND("Account to clone: ",Updates!D350)+18)))))</f>
        <v>#VALUE!</v>
      </c>
      <c r="L350" t="e">
        <f>TRIM(CLEAN(MID(Updates!D350,FIND("Clone permissions of another account: ",Updates!D350)+38,(FIND("Email required:",Updates!D350)-(FIND("Clone permissions of another account: ",Updates!D350)+38)))))</f>
        <v>#VALUE!</v>
      </c>
      <c r="M350" t="e">
        <f t="shared" si="81"/>
        <v>#VALUE!</v>
      </c>
      <c r="N350" t="e">
        <f>TRIM(CLEAN(MID(Updates!D350,FIND("First Name: ",Updates!D350)+12,(FIND("Middle Name: ",Updates!D350)-(FIND("First Name: ",Updates!D350)+12)))))</f>
        <v>#VALUE!</v>
      </c>
      <c r="O350" t="e">
        <f>TRIM(CLEAN(MID(Updates!E350,FIND("Last Name: ",Updates!E350)+11,(FIND("Middle Initial:",Updates!E350)-(FIND("Last Name: ",Updates!E350)+11)))))</f>
        <v>#VALUE!</v>
      </c>
      <c r="P350" t="e">
        <f>TRIM(CLEAN(MID(Updates!D350,FIND("Middle Initial: ",Updates!D350)+16,(FIND("Department: ",Updates!D350)-(FIND("Middle Initial: ",Updates!D350)+16)))))</f>
        <v>#VALUE!</v>
      </c>
      <c r="Q350" t="e">
        <f t="shared" si="82"/>
        <v>#VALUE!</v>
      </c>
      <c r="R350" t="e">
        <f t="shared" si="83"/>
        <v>#VALUE!</v>
      </c>
      <c r="S350" t="e">
        <f t="shared" si="84"/>
        <v>#VALUE!</v>
      </c>
      <c r="T350" s="14" t="e">
        <f t="shared" si="85"/>
        <v>#VALUE!</v>
      </c>
      <c r="U350" t="e">
        <f t="shared" si="86"/>
        <v>#VALUE!</v>
      </c>
      <c r="V350" t="e">
        <f t="shared" si="87"/>
        <v>#VALUE!</v>
      </c>
      <c r="W350" s="8" t="e">
        <f>TRIM(CLEAN(MID(Updates!D350,FIND("Branch: ",Updates!D350)+8,(FIND("Division",Updates!D350)-(FIND("Branch: ",Updates!D350)+8)))))</f>
        <v>#VALUE!</v>
      </c>
      <c r="X350" s="8" t="e">
        <f>TRIM(CLEAN(MID(Updates!D350,FIND("Pooled Position: ",Updates!D350)+17,(FIND("Are the",Updates!D350)-(FIND("Pooled Position: ",Updates!D350)+17)))))</f>
        <v>#VALUE!</v>
      </c>
      <c r="Y350" t="e">
        <f>TRIM(CLEAN(MID(Updates!D350,FIND("Employee Name: ",Updates!D350)+15,(FIND("Job Title",Updates!D350)-(FIND("Employee Name: ",Updates!D350)+15)))))</f>
        <v>#VALUE!</v>
      </c>
      <c r="Z350" s="9" t="e">
        <f t="shared" si="88"/>
        <v>#VALUE!</v>
      </c>
      <c r="AA350" t="e">
        <f t="shared" si="89"/>
        <v>#VALUE!</v>
      </c>
      <c r="AB350" t="e">
        <f t="shared" si="90"/>
        <v>#VALUE!</v>
      </c>
      <c r="AC350" t="e">
        <f t="shared" si="91"/>
        <v>#VALUE!</v>
      </c>
      <c r="AD350" t="e">
        <f>TRIM(CLEAN(MID(Updates!D350,FIND("Account to clone: ",Updates!D350)+18,(FIND("Position",Updates!D350)-(FIND("Account to clone: ",Updates!D350)+18)))))</f>
        <v>#VALUE!</v>
      </c>
      <c r="AE350" t="str">
        <f t="shared" si="92"/>
        <v/>
      </c>
      <c r="AF350" t="str">
        <f t="shared" si="93"/>
        <v>No</v>
      </c>
      <c r="AG350" t="e">
        <f>TRIM(CLEAN(MID(Updates!D350,FIND("Home Share (H:\ drive) required: ",Updates!D350)+33,(FIND("Group Share (S:\ drive) required: ",Updates!D350)-(FIND("Home Share (H:\ drive) required: ",Updates!D350)+33)))))</f>
        <v>#VALUE!</v>
      </c>
      <c r="AH350" t="str">
        <f t="shared" si="94"/>
        <v>No</v>
      </c>
      <c r="AI350" t="e">
        <f>TRIM(CLEAN(MID(Updates!D350,FIND("S Drive Path: ",Updates!D350)+14,(FIND("Position",Updates!D350)-(FIND("S Drive Path: ",Updates!D350)+14)))))</f>
        <v>#VALUE!</v>
      </c>
      <c r="AJ350" t="e">
        <f>("USR\"&amp;Updates!N350)</f>
        <v>#VALUE!</v>
      </c>
      <c r="AK350" t="e">
        <f>Updates!N350&amp;"$"</f>
        <v>#VALUE!</v>
      </c>
      <c r="AL350" s="11">
        <f t="shared" ca="1" si="95"/>
        <v>18</v>
      </c>
      <c r="AM350" s="6" t="str">
        <f ca="1">LOOKUP(AL350,AN2:AN21,AO2:AO21)</f>
        <v>DC4MDB08</v>
      </c>
    </row>
    <row r="351" spans="1:39" ht="12" customHeight="1">
      <c r="A351" s="13" t="e">
        <f>LOOKUP(99^99,--("0"&amp;MID(Updates!N351,MIN(SEARCH({0,1,2,3,4,5,6,7,8,9},Updates!N351&amp;"0123456789")),ROW($A$1:$A$10000))))</f>
        <v>#N/A</v>
      </c>
      <c r="B351" s="6" t="e">
        <f>TRIM(CLEAN(MID(Updates!D351,FIND("Network User Id: ",Updates!D351)+17,(FIND("E-MAIL ACCOUNTS",Updates!D351)-(FIND("Network User Id:",Updates!D351)+17)))))</f>
        <v>#VALUE!</v>
      </c>
      <c r="C351" s="6" t="e">
        <f>TRIM(CLEAN(MID(Updates!D351,FIND("Logon ID: ",Updates!D351)+10,(FIND("Password:",Updates!D351)-(FIND("Logon ID:",Updates!D351)+10)))))</f>
        <v>#VALUE!</v>
      </c>
      <c r="D351" t="e">
        <f>TRIM(CLEAN(MID(Updates!D351,FIND("Primary Address: ",Updates!D351)+17,(FIND("Secondary Address:",Updates!D351)-(FIND("Primary Address: ",Updates!D351)+17)))))</f>
        <v>#VALUE!</v>
      </c>
      <c r="E351" t="e">
        <f>TRIM(CLEAN(MID(Updates!D351,FIND("Secondary Address: ",Updates!D351)+19,(FIND("** PLEASE DO NOT REPLY TO THIS E-MAIL. ",Updates!D351)-(FIND("Secondary Address: ",Updates!D351)+19)))))</f>
        <v>#VALUE!</v>
      </c>
      <c r="F351" t="b">
        <f>IF(COUNT(SEARCH({"transpo.ottawa.on.ca","biblioottawalibrary.ca"},E351)),"@ottawa.ca")</f>
        <v>0</v>
      </c>
      <c r="G351" s="9" t="e">
        <f t="shared" si="80"/>
        <v>#VALUE!</v>
      </c>
      <c r="H351" t="e">
        <f>TRIM(CLEAN(MID(Updates!D351,FIND("E-mail Address: ",Updates!D351)+16,(FIND("The employee",Updates!D351)-(FIND("E-mail Address: ",Updates!D351)+16)))))</f>
        <v>#VALUE!</v>
      </c>
      <c r="I351" t="e">
        <f>TRIM(CLEAN(MID(Updates!D351,FIND("Account Password: ",Updates!D351)+18,(FIND("NETWORK ACCOUNTS",Updates!D351)-(FIND("Account Password:",Updates!D351)+18)))))</f>
        <v>#VALUE!</v>
      </c>
      <c r="J351" t="e">
        <f>TRIM(CLEAN(MID(Updates!D351,FIND("Password: ",Updates!D351)+10,(FIND("E-mail",Updates!D351)-(FIND("Password:",Updates!D351)+12)))))</f>
        <v>#VALUE!</v>
      </c>
      <c r="K351" t="e">
        <f>TRIM(CLEAN(MID(Updates!D351,FIND("Account to clone: ",Updates!D351)+18,(FIND("Position",Updates!D351)-(FIND("Account to clone: ",Updates!D351)+18)))))</f>
        <v>#VALUE!</v>
      </c>
      <c r="L351" t="e">
        <f>TRIM(CLEAN(MID(Updates!D351,FIND("Clone permissions of another account: ",Updates!D351)+38,(FIND("Email required:",Updates!D351)-(FIND("Clone permissions of another account: ",Updates!D351)+38)))))</f>
        <v>#VALUE!</v>
      </c>
      <c r="M351" t="e">
        <f t="shared" si="81"/>
        <v>#VALUE!</v>
      </c>
      <c r="N351" t="e">
        <f>TRIM(CLEAN(MID(Updates!D351,FIND("First Name: ",Updates!D351)+12,(FIND("Middle Name: ",Updates!D351)-(FIND("First Name: ",Updates!D351)+12)))))</f>
        <v>#VALUE!</v>
      </c>
      <c r="O351" t="e">
        <f>TRIM(CLEAN(MID(Updates!E351,FIND("Last Name: ",Updates!E351)+11,(FIND("Middle Initial:",Updates!E351)-(FIND("Last Name: ",Updates!E351)+11)))))</f>
        <v>#VALUE!</v>
      </c>
      <c r="P351" t="e">
        <f>TRIM(CLEAN(MID(Updates!D351,FIND("Middle Initial: ",Updates!D351)+16,(FIND("Department: ",Updates!D351)-(FIND("Middle Initial: ",Updates!D351)+16)))))</f>
        <v>#VALUE!</v>
      </c>
      <c r="Q351" t="e">
        <f t="shared" si="82"/>
        <v>#VALUE!</v>
      </c>
      <c r="R351" t="e">
        <f t="shared" si="83"/>
        <v>#VALUE!</v>
      </c>
      <c r="S351" t="e">
        <f t="shared" si="84"/>
        <v>#VALUE!</v>
      </c>
      <c r="T351" s="14" t="e">
        <f t="shared" si="85"/>
        <v>#VALUE!</v>
      </c>
      <c r="U351" t="e">
        <f t="shared" si="86"/>
        <v>#VALUE!</v>
      </c>
      <c r="V351" t="e">
        <f t="shared" si="87"/>
        <v>#VALUE!</v>
      </c>
      <c r="W351" s="8" t="e">
        <f>TRIM(CLEAN(MID(Updates!D351,FIND("Branch: ",Updates!D351)+8,(FIND("Division",Updates!D351)-(FIND("Branch: ",Updates!D351)+8)))))</f>
        <v>#VALUE!</v>
      </c>
      <c r="X351" s="8" t="e">
        <f>TRIM(CLEAN(MID(Updates!D351,FIND("Pooled Position: ",Updates!D351)+17,(FIND("Are the",Updates!D351)-(FIND("Pooled Position: ",Updates!D351)+17)))))</f>
        <v>#VALUE!</v>
      </c>
      <c r="Y351" t="e">
        <f>TRIM(CLEAN(MID(Updates!D351,FIND("Employee Name: ",Updates!D351)+15,(FIND("Job Title",Updates!D351)-(FIND("Employee Name: ",Updates!D351)+15)))))</f>
        <v>#VALUE!</v>
      </c>
      <c r="Z351" s="9" t="e">
        <f t="shared" si="88"/>
        <v>#VALUE!</v>
      </c>
      <c r="AA351" t="e">
        <f t="shared" si="89"/>
        <v>#VALUE!</v>
      </c>
      <c r="AB351" t="e">
        <f t="shared" si="90"/>
        <v>#VALUE!</v>
      </c>
      <c r="AC351" t="e">
        <f t="shared" si="91"/>
        <v>#VALUE!</v>
      </c>
      <c r="AD351" t="e">
        <f>TRIM(CLEAN(MID(Updates!D351,FIND("Account to clone: ",Updates!D351)+18,(FIND("Position",Updates!D351)-(FIND("Account to clone: ",Updates!D351)+18)))))</f>
        <v>#VALUE!</v>
      </c>
      <c r="AE351" t="str">
        <f t="shared" si="92"/>
        <v/>
      </c>
      <c r="AF351" t="str">
        <f t="shared" si="93"/>
        <v>No</v>
      </c>
      <c r="AG351" t="e">
        <f>TRIM(CLEAN(MID(Updates!D351,FIND("Home Share (H:\ drive) required: ",Updates!D351)+33,(FIND("Group Share (S:\ drive) required: ",Updates!D351)-(FIND("Home Share (H:\ drive) required: ",Updates!D351)+33)))))</f>
        <v>#VALUE!</v>
      </c>
      <c r="AH351" t="str">
        <f t="shared" si="94"/>
        <v>No</v>
      </c>
      <c r="AI351" t="e">
        <f>TRIM(CLEAN(MID(Updates!D351,FIND("S Drive Path: ",Updates!D351)+14,(FIND("Position",Updates!D351)-(FIND("S Drive Path: ",Updates!D351)+14)))))</f>
        <v>#VALUE!</v>
      </c>
      <c r="AJ351" t="e">
        <f>("USR\"&amp;Updates!N351)</f>
        <v>#VALUE!</v>
      </c>
      <c r="AK351" t="e">
        <f>Updates!N351&amp;"$"</f>
        <v>#VALUE!</v>
      </c>
      <c r="AL351" s="11">
        <f t="shared" ca="1" si="95"/>
        <v>4</v>
      </c>
      <c r="AM351" s="6" t="str">
        <f ca="1">LOOKUP(AL351,AN2:AN21,AO2:AO21)</f>
        <v>DC1MDB04</v>
      </c>
    </row>
    <row r="352" spans="1:39" ht="12" customHeight="1">
      <c r="A352" s="13" t="e">
        <f>LOOKUP(99^99,--("0"&amp;MID(Updates!N352,MIN(SEARCH({0,1,2,3,4,5,6,7,8,9},Updates!N352&amp;"0123456789")),ROW($A$1:$A$10000))))</f>
        <v>#N/A</v>
      </c>
      <c r="B352" s="6" t="e">
        <f>TRIM(CLEAN(MID(Updates!D352,FIND("Network User Id: ",Updates!D352)+17,(FIND("E-MAIL ACCOUNTS",Updates!D352)-(FIND("Network User Id:",Updates!D352)+17)))))</f>
        <v>#VALUE!</v>
      </c>
      <c r="C352" s="6" t="e">
        <f>TRIM(CLEAN(MID(Updates!D352,FIND("Logon ID: ",Updates!D352)+10,(FIND("Password:",Updates!D352)-(FIND("Logon ID:",Updates!D352)+10)))))</f>
        <v>#VALUE!</v>
      </c>
      <c r="D352" t="e">
        <f>TRIM(CLEAN(MID(Updates!D352,FIND("Primary Address: ",Updates!D352)+17,(FIND("Secondary Address:",Updates!D352)-(FIND("Primary Address: ",Updates!D352)+17)))))</f>
        <v>#VALUE!</v>
      </c>
      <c r="E352" t="e">
        <f>TRIM(CLEAN(MID(Updates!D352,FIND("Secondary Address: ",Updates!D352)+19,(FIND("** PLEASE DO NOT REPLY TO THIS E-MAIL. ",Updates!D352)-(FIND("Secondary Address: ",Updates!D352)+19)))))</f>
        <v>#VALUE!</v>
      </c>
      <c r="F352" t="b">
        <f>IF(COUNT(SEARCH({"transpo.ottawa.on.ca","biblioottawalibrary.ca"},E352)),"@ottawa.ca")</f>
        <v>0</v>
      </c>
      <c r="G352" s="9" t="e">
        <f t="shared" si="80"/>
        <v>#VALUE!</v>
      </c>
      <c r="H352" t="e">
        <f>TRIM(CLEAN(MID(Updates!D352,FIND("E-mail Address: ",Updates!D352)+16,(FIND("The employee",Updates!D352)-(FIND("E-mail Address: ",Updates!D352)+16)))))</f>
        <v>#VALUE!</v>
      </c>
      <c r="I352" t="e">
        <f>TRIM(CLEAN(MID(Updates!D352,FIND("Account Password: ",Updates!D352)+18,(FIND("NETWORK ACCOUNTS",Updates!D352)-(FIND("Account Password:",Updates!D352)+18)))))</f>
        <v>#VALUE!</v>
      </c>
      <c r="J352" t="e">
        <f>TRIM(CLEAN(MID(Updates!D352,FIND("Password: ",Updates!D352)+10,(FIND("E-mail",Updates!D352)-(FIND("Password:",Updates!D352)+12)))))</f>
        <v>#VALUE!</v>
      </c>
      <c r="K352" t="e">
        <f>TRIM(CLEAN(MID(Updates!D352,FIND("Account to clone: ",Updates!D352)+18,(FIND("Position",Updates!D352)-(FIND("Account to clone: ",Updates!D352)+18)))))</f>
        <v>#VALUE!</v>
      </c>
      <c r="L352" t="e">
        <f>TRIM(CLEAN(MID(Updates!D352,FIND("Clone permissions of another account: ",Updates!D352)+38,(FIND("Email required:",Updates!D352)-(FIND("Clone permissions of another account: ",Updates!D352)+38)))))</f>
        <v>#VALUE!</v>
      </c>
      <c r="M352" t="e">
        <f t="shared" si="81"/>
        <v>#VALUE!</v>
      </c>
      <c r="N352" t="e">
        <f>TRIM(CLEAN(MID(Updates!D352,FIND("First Name: ",Updates!D352)+12,(FIND("Middle Name: ",Updates!D352)-(FIND("First Name: ",Updates!D352)+12)))))</f>
        <v>#VALUE!</v>
      </c>
      <c r="O352" t="e">
        <f>TRIM(CLEAN(MID(Updates!E352,FIND("Last Name: ",Updates!E352)+11,(FIND("Middle Initial:",Updates!E352)-(FIND("Last Name: ",Updates!E352)+11)))))</f>
        <v>#VALUE!</v>
      </c>
      <c r="P352" t="e">
        <f>TRIM(CLEAN(MID(Updates!D352,FIND("Middle Initial: ",Updates!D352)+16,(FIND("Department: ",Updates!D352)-(FIND("Middle Initial: ",Updates!D352)+16)))))</f>
        <v>#VALUE!</v>
      </c>
      <c r="Q352" t="e">
        <f t="shared" si="82"/>
        <v>#VALUE!</v>
      </c>
      <c r="R352" t="e">
        <f t="shared" si="83"/>
        <v>#VALUE!</v>
      </c>
      <c r="S352" t="e">
        <f t="shared" si="84"/>
        <v>#VALUE!</v>
      </c>
      <c r="T352" s="14" t="e">
        <f t="shared" si="85"/>
        <v>#VALUE!</v>
      </c>
      <c r="U352" t="e">
        <f t="shared" si="86"/>
        <v>#VALUE!</v>
      </c>
      <c r="V352" t="e">
        <f t="shared" si="87"/>
        <v>#VALUE!</v>
      </c>
      <c r="W352" s="8" t="e">
        <f>TRIM(CLEAN(MID(Updates!D352,FIND("Branch: ",Updates!D352)+8,(FIND("Division",Updates!D352)-(FIND("Branch: ",Updates!D352)+8)))))</f>
        <v>#VALUE!</v>
      </c>
      <c r="X352" s="8" t="e">
        <f>TRIM(CLEAN(MID(Updates!D352,FIND("Pooled Position: ",Updates!D352)+17,(FIND("Are the",Updates!D352)-(FIND("Pooled Position: ",Updates!D352)+17)))))</f>
        <v>#VALUE!</v>
      </c>
      <c r="Y352" t="e">
        <f>TRIM(CLEAN(MID(Updates!D352,FIND("Employee Name: ",Updates!D352)+15,(FIND("Job Title",Updates!D352)-(FIND("Employee Name: ",Updates!D352)+15)))))</f>
        <v>#VALUE!</v>
      </c>
      <c r="Z352" s="9" t="e">
        <f t="shared" si="88"/>
        <v>#VALUE!</v>
      </c>
      <c r="AA352" t="e">
        <f t="shared" si="89"/>
        <v>#VALUE!</v>
      </c>
      <c r="AB352" t="e">
        <f t="shared" si="90"/>
        <v>#VALUE!</v>
      </c>
      <c r="AC352" t="e">
        <f t="shared" si="91"/>
        <v>#VALUE!</v>
      </c>
      <c r="AD352" t="e">
        <f>TRIM(CLEAN(MID(Updates!D352,FIND("Account to clone: ",Updates!D352)+18,(FIND("Position",Updates!D352)-(FIND("Account to clone: ",Updates!D352)+18)))))</f>
        <v>#VALUE!</v>
      </c>
      <c r="AE352" t="str">
        <f t="shared" si="92"/>
        <v/>
      </c>
      <c r="AF352" t="str">
        <f t="shared" si="93"/>
        <v>No</v>
      </c>
      <c r="AG352" t="e">
        <f>TRIM(CLEAN(MID(Updates!D352,FIND("Home Share (H:\ drive) required: ",Updates!D352)+33,(FIND("Group Share (S:\ drive) required: ",Updates!D352)-(FIND("Home Share (H:\ drive) required: ",Updates!D352)+33)))))</f>
        <v>#VALUE!</v>
      </c>
      <c r="AH352" t="str">
        <f t="shared" si="94"/>
        <v>No</v>
      </c>
      <c r="AI352" t="e">
        <f>TRIM(CLEAN(MID(Updates!D352,FIND("S Drive Path: ",Updates!D352)+14,(FIND("Position",Updates!D352)-(FIND("S Drive Path: ",Updates!D352)+14)))))</f>
        <v>#VALUE!</v>
      </c>
      <c r="AJ352" t="e">
        <f>("USR\"&amp;Updates!N352)</f>
        <v>#VALUE!</v>
      </c>
      <c r="AK352" t="e">
        <f>Updates!N352&amp;"$"</f>
        <v>#VALUE!</v>
      </c>
      <c r="AL352" s="11">
        <f t="shared" ca="1" si="95"/>
        <v>18</v>
      </c>
      <c r="AM352" s="6" t="str">
        <f ca="1">LOOKUP(AL352,AN2:AN21,AO2:AO21)</f>
        <v>DC4MDB08</v>
      </c>
    </row>
    <row r="353" spans="1:39" ht="12" customHeight="1">
      <c r="A353" s="13" t="e">
        <f>LOOKUP(99^99,--("0"&amp;MID(Updates!N353,MIN(SEARCH({0,1,2,3,4,5,6,7,8,9},Updates!N353&amp;"0123456789")),ROW($A$1:$A$10000))))</f>
        <v>#N/A</v>
      </c>
      <c r="B353" s="6" t="e">
        <f>TRIM(CLEAN(MID(Updates!D353,FIND("Network User Id: ",Updates!D353)+17,(FIND("E-MAIL ACCOUNTS",Updates!D353)-(FIND("Network User Id:",Updates!D353)+17)))))</f>
        <v>#VALUE!</v>
      </c>
      <c r="C353" s="6" t="e">
        <f>TRIM(CLEAN(MID(Updates!D353,FIND("Logon ID: ",Updates!D353)+10,(FIND("Password:",Updates!D353)-(FIND("Logon ID:",Updates!D353)+10)))))</f>
        <v>#VALUE!</v>
      </c>
      <c r="D353" t="e">
        <f>TRIM(CLEAN(MID(Updates!D353,FIND("Primary Address: ",Updates!D353)+17,(FIND("Secondary Address:",Updates!D353)-(FIND("Primary Address: ",Updates!D353)+17)))))</f>
        <v>#VALUE!</v>
      </c>
      <c r="E353" t="e">
        <f>TRIM(CLEAN(MID(Updates!D353,FIND("Secondary Address: ",Updates!D353)+19,(FIND("** PLEASE DO NOT REPLY TO THIS E-MAIL. ",Updates!D353)-(FIND("Secondary Address: ",Updates!D353)+19)))))</f>
        <v>#VALUE!</v>
      </c>
      <c r="F353" t="b">
        <f>IF(COUNT(SEARCH({"transpo.ottawa.on.ca","biblioottawalibrary.ca"},E353)),"@ottawa.ca")</f>
        <v>0</v>
      </c>
      <c r="G353" s="9" t="e">
        <f t="shared" si="80"/>
        <v>#VALUE!</v>
      </c>
      <c r="H353" t="e">
        <f>TRIM(CLEAN(MID(Updates!D353,FIND("E-mail Address: ",Updates!D353)+16,(FIND("The employee",Updates!D353)-(FIND("E-mail Address: ",Updates!D353)+16)))))</f>
        <v>#VALUE!</v>
      </c>
      <c r="I353" t="e">
        <f>TRIM(CLEAN(MID(Updates!D353,FIND("Account Password: ",Updates!D353)+18,(FIND("NETWORK ACCOUNTS",Updates!D353)-(FIND("Account Password:",Updates!D353)+18)))))</f>
        <v>#VALUE!</v>
      </c>
      <c r="J353" t="e">
        <f>TRIM(CLEAN(MID(Updates!D353,FIND("Password: ",Updates!D353)+10,(FIND("E-mail",Updates!D353)-(FIND("Password:",Updates!D353)+12)))))</f>
        <v>#VALUE!</v>
      </c>
      <c r="K353" t="e">
        <f>TRIM(CLEAN(MID(Updates!D353,FIND("Account to clone: ",Updates!D353)+18,(FIND("Position",Updates!D353)-(FIND("Account to clone: ",Updates!D353)+18)))))</f>
        <v>#VALUE!</v>
      </c>
      <c r="L353" t="e">
        <f>TRIM(CLEAN(MID(Updates!D353,FIND("Clone permissions of another account: ",Updates!D353)+38,(FIND("Email required:",Updates!D353)-(FIND("Clone permissions of another account: ",Updates!D353)+38)))))</f>
        <v>#VALUE!</v>
      </c>
      <c r="M353" t="e">
        <f t="shared" si="81"/>
        <v>#VALUE!</v>
      </c>
      <c r="N353" t="e">
        <f>TRIM(CLEAN(MID(Updates!D353,FIND("First Name: ",Updates!D353)+12,(FIND("Middle Name: ",Updates!D353)-(FIND("First Name: ",Updates!D353)+12)))))</f>
        <v>#VALUE!</v>
      </c>
      <c r="O353" t="e">
        <f>TRIM(CLEAN(MID(Updates!E353,FIND("Last Name: ",Updates!E353)+11,(FIND("Middle Initial:",Updates!E353)-(FIND("Last Name: ",Updates!E353)+11)))))</f>
        <v>#VALUE!</v>
      </c>
      <c r="P353" t="e">
        <f>TRIM(CLEAN(MID(Updates!D353,FIND("Middle Initial: ",Updates!D353)+16,(FIND("Department: ",Updates!D353)-(FIND("Middle Initial: ",Updates!D353)+16)))))</f>
        <v>#VALUE!</v>
      </c>
      <c r="Q353" t="e">
        <f t="shared" si="82"/>
        <v>#VALUE!</v>
      </c>
      <c r="R353" t="e">
        <f t="shared" si="83"/>
        <v>#VALUE!</v>
      </c>
      <c r="S353" t="e">
        <f t="shared" si="84"/>
        <v>#VALUE!</v>
      </c>
      <c r="T353" s="14" t="e">
        <f t="shared" si="85"/>
        <v>#VALUE!</v>
      </c>
      <c r="U353" t="e">
        <f t="shared" si="86"/>
        <v>#VALUE!</v>
      </c>
      <c r="V353" t="e">
        <f t="shared" si="87"/>
        <v>#VALUE!</v>
      </c>
      <c r="W353" s="8" t="e">
        <f>TRIM(CLEAN(MID(Updates!D353,FIND("Branch: ",Updates!D353)+8,(FIND("Division",Updates!D353)-(FIND("Branch: ",Updates!D353)+8)))))</f>
        <v>#VALUE!</v>
      </c>
      <c r="X353" s="8" t="e">
        <f>TRIM(CLEAN(MID(Updates!D353,FIND("Pooled Position: ",Updates!D353)+17,(FIND("Are the",Updates!D353)-(FIND("Pooled Position: ",Updates!D353)+17)))))</f>
        <v>#VALUE!</v>
      </c>
      <c r="Y353" t="e">
        <f>TRIM(CLEAN(MID(Updates!D353,FIND("Employee Name: ",Updates!D353)+15,(FIND("Job Title",Updates!D353)-(FIND("Employee Name: ",Updates!D353)+15)))))</f>
        <v>#VALUE!</v>
      </c>
      <c r="Z353" s="9" t="e">
        <f t="shared" si="88"/>
        <v>#VALUE!</v>
      </c>
      <c r="AA353" t="e">
        <f t="shared" si="89"/>
        <v>#VALUE!</v>
      </c>
      <c r="AB353" t="e">
        <f t="shared" si="90"/>
        <v>#VALUE!</v>
      </c>
      <c r="AC353" t="e">
        <f t="shared" si="91"/>
        <v>#VALUE!</v>
      </c>
      <c r="AD353" t="e">
        <f>TRIM(CLEAN(MID(Updates!D353,FIND("Account to clone: ",Updates!D353)+18,(FIND("Position",Updates!D353)-(FIND("Account to clone: ",Updates!D353)+18)))))</f>
        <v>#VALUE!</v>
      </c>
      <c r="AE353" t="str">
        <f t="shared" si="92"/>
        <v/>
      </c>
      <c r="AF353" t="str">
        <f t="shared" si="93"/>
        <v>No</v>
      </c>
      <c r="AG353" t="e">
        <f>TRIM(CLEAN(MID(Updates!D353,FIND("Home Share (H:\ drive) required: ",Updates!D353)+33,(FIND("Group Share (S:\ drive) required: ",Updates!D353)-(FIND("Home Share (H:\ drive) required: ",Updates!D353)+33)))))</f>
        <v>#VALUE!</v>
      </c>
      <c r="AH353" t="str">
        <f t="shared" si="94"/>
        <v>No</v>
      </c>
      <c r="AI353" t="e">
        <f>TRIM(CLEAN(MID(Updates!D353,FIND("S Drive Path: ",Updates!D353)+14,(FIND("Position",Updates!D353)-(FIND("S Drive Path: ",Updates!D353)+14)))))</f>
        <v>#VALUE!</v>
      </c>
      <c r="AJ353" t="e">
        <f>("USR\"&amp;Updates!N353)</f>
        <v>#VALUE!</v>
      </c>
      <c r="AK353" t="e">
        <f>Updates!N353&amp;"$"</f>
        <v>#VALUE!</v>
      </c>
      <c r="AL353" s="11">
        <f t="shared" ca="1" si="95"/>
        <v>10</v>
      </c>
      <c r="AM353" s="6" t="str">
        <f ca="1">LOOKUP(AL353,AN2:AN21,AO2:AO21)</f>
        <v>DC1MDB10</v>
      </c>
    </row>
    <row r="354" spans="1:39" ht="12" customHeight="1">
      <c r="A354" s="13" t="e">
        <f>LOOKUP(99^99,--("0"&amp;MID(Updates!N354,MIN(SEARCH({0,1,2,3,4,5,6,7,8,9},Updates!N354&amp;"0123456789")),ROW($A$1:$A$10000))))</f>
        <v>#N/A</v>
      </c>
      <c r="B354" s="6" t="e">
        <f>TRIM(CLEAN(MID(Updates!D354,FIND("Network User Id: ",Updates!D354)+17,(FIND("E-MAIL ACCOUNTS",Updates!D354)-(FIND("Network User Id:",Updates!D354)+17)))))</f>
        <v>#VALUE!</v>
      </c>
      <c r="C354" s="6" t="e">
        <f>TRIM(CLEAN(MID(Updates!D354,FIND("Logon ID: ",Updates!D354)+10,(FIND("Password:",Updates!D354)-(FIND("Logon ID:",Updates!D354)+10)))))</f>
        <v>#VALUE!</v>
      </c>
      <c r="D354" t="e">
        <f>TRIM(CLEAN(MID(Updates!D354,FIND("Primary Address: ",Updates!D354)+17,(FIND("Secondary Address:",Updates!D354)-(FIND("Primary Address: ",Updates!D354)+17)))))</f>
        <v>#VALUE!</v>
      </c>
      <c r="E354" t="e">
        <f>TRIM(CLEAN(MID(Updates!D354,FIND("Secondary Address: ",Updates!D354)+19,(FIND("** PLEASE DO NOT REPLY TO THIS E-MAIL. ",Updates!D354)-(FIND("Secondary Address: ",Updates!D354)+19)))))</f>
        <v>#VALUE!</v>
      </c>
      <c r="F354" t="b">
        <f>IF(COUNT(SEARCH({"transpo.ottawa.on.ca","biblioottawalibrary.ca"},E354)),"@ottawa.ca")</f>
        <v>0</v>
      </c>
      <c r="G354" s="9" t="e">
        <f t="shared" si="80"/>
        <v>#VALUE!</v>
      </c>
      <c r="H354" t="e">
        <f>TRIM(CLEAN(MID(Updates!D354,FIND("E-mail Address: ",Updates!D354)+16,(FIND("The employee",Updates!D354)-(FIND("E-mail Address: ",Updates!D354)+16)))))</f>
        <v>#VALUE!</v>
      </c>
      <c r="I354" t="e">
        <f>TRIM(CLEAN(MID(Updates!D354,FIND("Account Password: ",Updates!D354)+18,(FIND("NETWORK ACCOUNTS",Updates!D354)-(FIND("Account Password:",Updates!D354)+18)))))</f>
        <v>#VALUE!</v>
      </c>
      <c r="J354" t="e">
        <f>TRIM(CLEAN(MID(Updates!D354,FIND("Password: ",Updates!D354)+10,(FIND("E-mail",Updates!D354)-(FIND("Password:",Updates!D354)+12)))))</f>
        <v>#VALUE!</v>
      </c>
      <c r="K354" t="e">
        <f>TRIM(CLEAN(MID(Updates!D354,FIND("Account to clone: ",Updates!D354)+18,(FIND("Position",Updates!D354)-(FIND("Account to clone: ",Updates!D354)+18)))))</f>
        <v>#VALUE!</v>
      </c>
      <c r="L354" t="e">
        <f>TRIM(CLEAN(MID(Updates!D354,FIND("Clone permissions of another account: ",Updates!D354)+38,(FIND("Email required:",Updates!D354)-(FIND("Clone permissions of another account: ",Updates!D354)+38)))))</f>
        <v>#VALUE!</v>
      </c>
      <c r="M354" t="e">
        <f t="shared" si="81"/>
        <v>#VALUE!</v>
      </c>
      <c r="N354" t="e">
        <f>TRIM(CLEAN(MID(Updates!D354,FIND("First Name: ",Updates!D354)+12,(FIND("Middle Name: ",Updates!D354)-(FIND("First Name: ",Updates!D354)+12)))))</f>
        <v>#VALUE!</v>
      </c>
      <c r="O354" t="e">
        <f>TRIM(CLEAN(MID(Updates!E354,FIND("Last Name: ",Updates!E354)+11,(FIND("Middle Initial:",Updates!E354)-(FIND("Last Name: ",Updates!E354)+11)))))</f>
        <v>#VALUE!</v>
      </c>
      <c r="P354" t="e">
        <f>TRIM(CLEAN(MID(Updates!D354,FIND("Middle Initial: ",Updates!D354)+16,(FIND("Department: ",Updates!D354)-(FIND("Middle Initial: ",Updates!D354)+16)))))</f>
        <v>#VALUE!</v>
      </c>
      <c r="Q354" t="e">
        <f t="shared" si="82"/>
        <v>#VALUE!</v>
      </c>
      <c r="R354" t="e">
        <f t="shared" si="83"/>
        <v>#VALUE!</v>
      </c>
      <c r="S354" t="e">
        <f t="shared" si="84"/>
        <v>#VALUE!</v>
      </c>
      <c r="T354" s="14" t="e">
        <f t="shared" si="85"/>
        <v>#VALUE!</v>
      </c>
      <c r="U354" t="e">
        <f t="shared" si="86"/>
        <v>#VALUE!</v>
      </c>
      <c r="V354" t="e">
        <f t="shared" si="87"/>
        <v>#VALUE!</v>
      </c>
      <c r="W354" s="8" t="e">
        <f>TRIM(CLEAN(MID(Updates!D354,FIND("Branch: ",Updates!D354)+8,(FIND("Division",Updates!D354)-(FIND("Branch: ",Updates!D354)+8)))))</f>
        <v>#VALUE!</v>
      </c>
      <c r="X354" s="8" t="e">
        <f>TRIM(CLEAN(MID(Updates!D354,FIND("Pooled Position: ",Updates!D354)+17,(FIND("Are the",Updates!D354)-(FIND("Pooled Position: ",Updates!D354)+17)))))</f>
        <v>#VALUE!</v>
      </c>
      <c r="Y354" t="e">
        <f>TRIM(CLEAN(MID(Updates!D354,FIND("Employee Name: ",Updates!D354)+15,(FIND("Job Title",Updates!D354)-(FIND("Employee Name: ",Updates!D354)+15)))))</f>
        <v>#VALUE!</v>
      </c>
      <c r="Z354" s="9" t="e">
        <f t="shared" si="88"/>
        <v>#VALUE!</v>
      </c>
      <c r="AA354" t="e">
        <f t="shared" si="89"/>
        <v>#VALUE!</v>
      </c>
      <c r="AB354" t="e">
        <f t="shared" si="90"/>
        <v>#VALUE!</v>
      </c>
      <c r="AC354" t="e">
        <f t="shared" si="91"/>
        <v>#VALUE!</v>
      </c>
      <c r="AD354" t="e">
        <f>TRIM(CLEAN(MID(Updates!D354,FIND("Account to clone: ",Updates!D354)+18,(FIND("Position",Updates!D354)-(FIND("Account to clone: ",Updates!D354)+18)))))</f>
        <v>#VALUE!</v>
      </c>
      <c r="AE354" t="str">
        <f t="shared" si="92"/>
        <v/>
      </c>
      <c r="AF354" t="str">
        <f t="shared" si="93"/>
        <v>No</v>
      </c>
      <c r="AG354" t="e">
        <f>TRIM(CLEAN(MID(Updates!D354,FIND("Home Share (H:\ drive) required: ",Updates!D354)+33,(FIND("Group Share (S:\ drive) required: ",Updates!D354)-(FIND("Home Share (H:\ drive) required: ",Updates!D354)+33)))))</f>
        <v>#VALUE!</v>
      </c>
      <c r="AH354" t="str">
        <f t="shared" si="94"/>
        <v>No</v>
      </c>
      <c r="AI354" t="e">
        <f>TRIM(CLEAN(MID(Updates!D354,FIND("S Drive Path: ",Updates!D354)+14,(FIND("Position",Updates!D354)-(FIND("S Drive Path: ",Updates!D354)+14)))))</f>
        <v>#VALUE!</v>
      </c>
      <c r="AJ354" t="e">
        <f>("USR\"&amp;Updates!N354)</f>
        <v>#VALUE!</v>
      </c>
      <c r="AK354" t="e">
        <f>Updates!N354&amp;"$"</f>
        <v>#VALUE!</v>
      </c>
      <c r="AL354" s="11">
        <f t="shared" ca="1" si="95"/>
        <v>17</v>
      </c>
      <c r="AM354" s="6" t="str">
        <f ca="1">LOOKUP(AL354,AN2:AN21,AO2:AO21)</f>
        <v>DC4MDB07</v>
      </c>
    </row>
    <row r="355" spans="1:39" ht="12" customHeight="1">
      <c r="A355" s="13" t="e">
        <f>LOOKUP(99^99,--("0"&amp;MID(Updates!N355,MIN(SEARCH({0,1,2,3,4,5,6,7,8,9},Updates!N355&amp;"0123456789")),ROW($A$1:$A$10000))))</f>
        <v>#N/A</v>
      </c>
      <c r="B355" s="6" t="e">
        <f>TRIM(CLEAN(MID(Updates!D355,FIND("Network User Id: ",Updates!D355)+17,(FIND("E-MAIL ACCOUNTS",Updates!D355)-(FIND("Network User Id:",Updates!D355)+17)))))</f>
        <v>#VALUE!</v>
      </c>
      <c r="C355" s="6" t="e">
        <f>TRIM(CLEAN(MID(Updates!D355,FIND("Logon ID: ",Updates!D355)+10,(FIND("Password:",Updates!D355)-(FIND("Logon ID:",Updates!D355)+10)))))</f>
        <v>#VALUE!</v>
      </c>
      <c r="D355" t="e">
        <f>TRIM(CLEAN(MID(Updates!D355,FIND("Primary Address: ",Updates!D355)+17,(FIND("Secondary Address:",Updates!D355)-(FIND("Primary Address: ",Updates!D355)+17)))))</f>
        <v>#VALUE!</v>
      </c>
      <c r="E355" t="e">
        <f>TRIM(CLEAN(MID(Updates!D355,FIND("Secondary Address: ",Updates!D355)+19,(FIND("** PLEASE DO NOT REPLY TO THIS E-MAIL. ",Updates!D355)-(FIND("Secondary Address: ",Updates!D355)+19)))))</f>
        <v>#VALUE!</v>
      </c>
      <c r="F355" t="b">
        <f>IF(COUNT(SEARCH({"transpo.ottawa.on.ca","biblioottawalibrary.ca"},E355)),"@ottawa.ca")</f>
        <v>0</v>
      </c>
      <c r="G355" s="9" t="e">
        <f t="shared" si="80"/>
        <v>#VALUE!</v>
      </c>
      <c r="H355" t="e">
        <f>TRIM(CLEAN(MID(Updates!D355,FIND("E-mail Address: ",Updates!D355)+16,(FIND("The employee",Updates!D355)-(FIND("E-mail Address: ",Updates!D355)+16)))))</f>
        <v>#VALUE!</v>
      </c>
      <c r="I355" t="e">
        <f>TRIM(CLEAN(MID(Updates!D355,FIND("Account Password: ",Updates!D355)+18,(FIND("NETWORK ACCOUNTS",Updates!D355)-(FIND("Account Password:",Updates!D355)+18)))))</f>
        <v>#VALUE!</v>
      </c>
      <c r="J355" t="e">
        <f>TRIM(CLEAN(MID(Updates!D355,FIND("Password: ",Updates!D355)+10,(FIND("E-mail",Updates!D355)-(FIND("Password:",Updates!D355)+12)))))</f>
        <v>#VALUE!</v>
      </c>
      <c r="K355" t="e">
        <f>TRIM(CLEAN(MID(Updates!D355,FIND("Account to clone: ",Updates!D355)+18,(FIND("Position",Updates!D355)-(FIND("Account to clone: ",Updates!D355)+18)))))</f>
        <v>#VALUE!</v>
      </c>
      <c r="L355" t="e">
        <f>TRIM(CLEAN(MID(Updates!D355,FIND("Clone permissions of another account: ",Updates!D355)+38,(FIND("Email required:",Updates!D355)-(FIND("Clone permissions of another account: ",Updates!D355)+38)))))</f>
        <v>#VALUE!</v>
      </c>
      <c r="M355" t="e">
        <f t="shared" si="81"/>
        <v>#VALUE!</v>
      </c>
      <c r="N355" t="e">
        <f>TRIM(CLEAN(MID(Updates!D355,FIND("First Name: ",Updates!D355)+12,(FIND("Middle Name: ",Updates!D355)-(FIND("First Name: ",Updates!D355)+12)))))</f>
        <v>#VALUE!</v>
      </c>
      <c r="O355" t="e">
        <f>TRIM(CLEAN(MID(Updates!E355,FIND("Last Name: ",Updates!E355)+11,(FIND("Middle Initial:",Updates!E355)-(FIND("Last Name: ",Updates!E355)+11)))))</f>
        <v>#VALUE!</v>
      </c>
      <c r="P355" t="e">
        <f>TRIM(CLEAN(MID(Updates!D355,FIND("Middle Initial: ",Updates!D355)+16,(FIND("Department: ",Updates!D355)-(FIND("Middle Initial: ",Updates!D355)+16)))))</f>
        <v>#VALUE!</v>
      </c>
      <c r="Q355" t="e">
        <f t="shared" si="82"/>
        <v>#VALUE!</v>
      </c>
      <c r="R355" t="e">
        <f t="shared" si="83"/>
        <v>#VALUE!</v>
      </c>
      <c r="S355" t="e">
        <f t="shared" si="84"/>
        <v>#VALUE!</v>
      </c>
      <c r="T355" s="14" t="e">
        <f t="shared" si="85"/>
        <v>#VALUE!</v>
      </c>
      <c r="U355" t="e">
        <f t="shared" si="86"/>
        <v>#VALUE!</v>
      </c>
      <c r="V355" t="e">
        <f t="shared" si="87"/>
        <v>#VALUE!</v>
      </c>
      <c r="W355" s="8" t="e">
        <f>TRIM(CLEAN(MID(Updates!D355,FIND("Branch: ",Updates!D355)+8,(FIND("Division",Updates!D355)-(FIND("Branch: ",Updates!D355)+8)))))</f>
        <v>#VALUE!</v>
      </c>
      <c r="X355" s="8" t="e">
        <f>TRIM(CLEAN(MID(Updates!D355,FIND("Pooled Position: ",Updates!D355)+17,(FIND("Are the",Updates!D355)-(FIND("Pooled Position: ",Updates!D355)+17)))))</f>
        <v>#VALUE!</v>
      </c>
      <c r="Y355" t="e">
        <f>TRIM(CLEAN(MID(Updates!D355,FIND("Employee Name: ",Updates!D355)+15,(FIND("Job Title",Updates!D355)-(FIND("Employee Name: ",Updates!D355)+15)))))</f>
        <v>#VALUE!</v>
      </c>
      <c r="Z355" s="9" t="e">
        <f t="shared" si="88"/>
        <v>#VALUE!</v>
      </c>
      <c r="AA355" t="e">
        <f t="shared" si="89"/>
        <v>#VALUE!</v>
      </c>
      <c r="AB355" t="e">
        <f t="shared" si="90"/>
        <v>#VALUE!</v>
      </c>
      <c r="AC355" t="e">
        <f t="shared" si="91"/>
        <v>#VALUE!</v>
      </c>
      <c r="AD355" t="e">
        <f>TRIM(CLEAN(MID(Updates!D355,FIND("Account to clone: ",Updates!D355)+18,(FIND("Position",Updates!D355)-(FIND("Account to clone: ",Updates!D355)+18)))))</f>
        <v>#VALUE!</v>
      </c>
      <c r="AE355" t="str">
        <f t="shared" si="92"/>
        <v/>
      </c>
      <c r="AF355" t="str">
        <f t="shared" si="93"/>
        <v>No</v>
      </c>
      <c r="AG355" t="e">
        <f>TRIM(CLEAN(MID(Updates!D355,FIND("Home Share (H:\ drive) required: ",Updates!D355)+33,(FIND("Group Share (S:\ drive) required: ",Updates!D355)-(FIND("Home Share (H:\ drive) required: ",Updates!D355)+33)))))</f>
        <v>#VALUE!</v>
      </c>
      <c r="AH355" t="str">
        <f t="shared" si="94"/>
        <v>No</v>
      </c>
      <c r="AI355" t="e">
        <f>TRIM(CLEAN(MID(Updates!D355,FIND("S Drive Path: ",Updates!D355)+14,(FIND("Position",Updates!D355)-(FIND("S Drive Path: ",Updates!D355)+14)))))</f>
        <v>#VALUE!</v>
      </c>
      <c r="AJ355" t="e">
        <f>("USR\"&amp;Updates!N355)</f>
        <v>#VALUE!</v>
      </c>
      <c r="AK355" t="e">
        <f>Updates!N355&amp;"$"</f>
        <v>#VALUE!</v>
      </c>
      <c r="AL355" s="11">
        <f t="shared" ca="1" si="95"/>
        <v>19</v>
      </c>
      <c r="AM355" s="6" t="str">
        <f ca="1">LOOKUP(AL355,AN2:AN21,AO2:AO21)</f>
        <v>DC4MDB09</v>
      </c>
    </row>
    <row r="356" spans="1:39" ht="12" customHeight="1">
      <c r="A356" s="13" t="e">
        <f>LOOKUP(99^99,--("0"&amp;MID(Updates!N356,MIN(SEARCH({0,1,2,3,4,5,6,7,8,9},Updates!N356&amp;"0123456789")),ROW($A$1:$A$10000))))</f>
        <v>#N/A</v>
      </c>
      <c r="B356" s="6" t="e">
        <f>TRIM(CLEAN(MID(Updates!D356,FIND("Network User Id: ",Updates!D356)+17,(FIND("E-MAIL ACCOUNTS",Updates!D356)-(FIND("Network User Id:",Updates!D356)+17)))))</f>
        <v>#VALUE!</v>
      </c>
      <c r="C356" s="6" t="e">
        <f>TRIM(CLEAN(MID(Updates!D356,FIND("Logon ID: ",Updates!D356)+10,(FIND("Password:",Updates!D356)-(FIND("Logon ID:",Updates!D356)+10)))))</f>
        <v>#VALUE!</v>
      </c>
      <c r="D356" t="e">
        <f>TRIM(CLEAN(MID(Updates!D356,FIND("Primary Address: ",Updates!D356)+17,(FIND("Secondary Address:",Updates!D356)-(FIND("Primary Address: ",Updates!D356)+17)))))</f>
        <v>#VALUE!</v>
      </c>
      <c r="E356" t="e">
        <f>TRIM(CLEAN(MID(Updates!D356,FIND("Secondary Address: ",Updates!D356)+19,(FIND("** PLEASE DO NOT REPLY TO THIS E-MAIL. ",Updates!D356)-(FIND("Secondary Address: ",Updates!D356)+19)))))</f>
        <v>#VALUE!</v>
      </c>
      <c r="F356" t="b">
        <f>IF(COUNT(SEARCH({"transpo.ottawa.on.ca","biblioottawalibrary.ca"},E356)),"@ottawa.ca")</f>
        <v>0</v>
      </c>
      <c r="G356" s="9" t="e">
        <f t="shared" si="80"/>
        <v>#VALUE!</v>
      </c>
      <c r="H356" t="e">
        <f>TRIM(CLEAN(MID(Updates!D356,FIND("E-mail Address: ",Updates!D356)+16,(FIND("The employee",Updates!D356)-(FIND("E-mail Address: ",Updates!D356)+16)))))</f>
        <v>#VALUE!</v>
      </c>
      <c r="I356" t="e">
        <f>TRIM(CLEAN(MID(Updates!D356,FIND("Account Password: ",Updates!D356)+18,(FIND("NETWORK ACCOUNTS",Updates!D356)-(FIND("Account Password:",Updates!D356)+18)))))</f>
        <v>#VALUE!</v>
      </c>
      <c r="J356" t="e">
        <f>TRIM(CLEAN(MID(Updates!D356,FIND("Password: ",Updates!D356)+10,(FIND("E-mail",Updates!D356)-(FIND("Password:",Updates!D356)+12)))))</f>
        <v>#VALUE!</v>
      </c>
      <c r="K356" t="e">
        <f>TRIM(CLEAN(MID(Updates!D356,FIND("Account to clone: ",Updates!D356)+18,(FIND("Position",Updates!D356)-(FIND("Account to clone: ",Updates!D356)+18)))))</f>
        <v>#VALUE!</v>
      </c>
      <c r="L356" t="e">
        <f>TRIM(CLEAN(MID(Updates!D356,FIND("Clone permissions of another account: ",Updates!D356)+38,(FIND("Email required:",Updates!D356)-(FIND("Clone permissions of another account: ",Updates!D356)+38)))))</f>
        <v>#VALUE!</v>
      </c>
      <c r="M356" t="e">
        <f t="shared" si="81"/>
        <v>#VALUE!</v>
      </c>
      <c r="N356" t="e">
        <f>TRIM(CLEAN(MID(Updates!D356,FIND("First Name: ",Updates!D356)+12,(FIND("Middle Name: ",Updates!D356)-(FIND("First Name: ",Updates!D356)+12)))))</f>
        <v>#VALUE!</v>
      </c>
      <c r="O356" t="e">
        <f>TRIM(CLEAN(MID(Updates!E356,FIND("Last Name: ",Updates!E356)+11,(FIND("Middle Initial:",Updates!E356)-(FIND("Last Name: ",Updates!E356)+11)))))</f>
        <v>#VALUE!</v>
      </c>
      <c r="P356" t="e">
        <f>TRIM(CLEAN(MID(Updates!D356,FIND("Middle Initial: ",Updates!D356)+16,(FIND("Department: ",Updates!D356)-(FIND("Middle Initial: ",Updates!D356)+16)))))</f>
        <v>#VALUE!</v>
      </c>
      <c r="Q356" t="e">
        <f t="shared" si="82"/>
        <v>#VALUE!</v>
      </c>
      <c r="R356" t="e">
        <f t="shared" si="83"/>
        <v>#VALUE!</v>
      </c>
      <c r="S356" t="e">
        <f t="shared" si="84"/>
        <v>#VALUE!</v>
      </c>
      <c r="T356" s="14" t="e">
        <f t="shared" si="85"/>
        <v>#VALUE!</v>
      </c>
      <c r="U356" t="e">
        <f t="shared" si="86"/>
        <v>#VALUE!</v>
      </c>
      <c r="V356" t="e">
        <f t="shared" si="87"/>
        <v>#VALUE!</v>
      </c>
      <c r="W356" s="8" t="e">
        <f>TRIM(CLEAN(MID(Updates!D356,FIND("Branch: ",Updates!D356)+8,(FIND("Division",Updates!D356)-(FIND("Branch: ",Updates!D356)+8)))))</f>
        <v>#VALUE!</v>
      </c>
      <c r="X356" s="8" t="e">
        <f>TRIM(CLEAN(MID(Updates!D356,FIND("Pooled Position: ",Updates!D356)+17,(FIND("Are the",Updates!D356)-(FIND("Pooled Position: ",Updates!D356)+17)))))</f>
        <v>#VALUE!</v>
      </c>
      <c r="Y356" t="e">
        <f>TRIM(CLEAN(MID(Updates!D356,FIND("Employee Name: ",Updates!D356)+15,(FIND("Job Title",Updates!D356)-(FIND("Employee Name: ",Updates!D356)+15)))))</f>
        <v>#VALUE!</v>
      </c>
      <c r="Z356" s="9" t="e">
        <f t="shared" si="88"/>
        <v>#VALUE!</v>
      </c>
      <c r="AA356" t="e">
        <f t="shared" si="89"/>
        <v>#VALUE!</v>
      </c>
      <c r="AB356" t="e">
        <f t="shared" si="90"/>
        <v>#VALUE!</v>
      </c>
      <c r="AC356" t="e">
        <f t="shared" si="91"/>
        <v>#VALUE!</v>
      </c>
      <c r="AD356" t="e">
        <f>TRIM(CLEAN(MID(Updates!D356,FIND("Account to clone: ",Updates!D356)+18,(FIND("Position",Updates!D356)-(FIND("Account to clone: ",Updates!D356)+18)))))</f>
        <v>#VALUE!</v>
      </c>
      <c r="AE356" t="str">
        <f t="shared" si="92"/>
        <v/>
      </c>
      <c r="AF356" t="str">
        <f t="shared" si="93"/>
        <v>No</v>
      </c>
      <c r="AG356" t="e">
        <f>TRIM(CLEAN(MID(Updates!D356,FIND("Home Share (H:\ drive) required: ",Updates!D356)+33,(FIND("Group Share (S:\ drive) required: ",Updates!D356)-(FIND("Home Share (H:\ drive) required: ",Updates!D356)+33)))))</f>
        <v>#VALUE!</v>
      </c>
      <c r="AH356" t="str">
        <f t="shared" si="94"/>
        <v>No</v>
      </c>
      <c r="AI356" t="e">
        <f>TRIM(CLEAN(MID(Updates!D356,FIND("S Drive Path: ",Updates!D356)+14,(FIND("Position",Updates!D356)-(FIND("S Drive Path: ",Updates!D356)+14)))))</f>
        <v>#VALUE!</v>
      </c>
      <c r="AJ356" t="e">
        <f>("USR\"&amp;Updates!N356)</f>
        <v>#VALUE!</v>
      </c>
      <c r="AK356" t="e">
        <f>Updates!N356&amp;"$"</f>
        <v>#VALUE!</v>
      </c>
      <c r="AL356" s="11">
        <f t="shared" ca="1" si="95"/>
        <v>15</v>
      </c>
      <c r="AM356" s="6" t="str">
        <f ca="1">LOOKUP(AL356,AN2:AN21,AO2:AO21)</f>
        <v>DC4MDB05</v>
      </c>
    </row>
    <row r="357" spans="1:39" ht="12" customHeight="1">
      <c r="A357" s="13" t="e">
        <f>LOOKUP(99^99,--("0"&amp;MID(Updates!N357,MIN(SEARCH({0,1,2,3,4,5,6,7,8,9},Updates!N357&amp;"0123456789")),ROW($A$1:$A$10000))))</f>
        <v>#N/A</v>
      </c>
      <c r="B357" s="6" t="e">
        <f>TRIM(CLEAN(MID(Updates!D357,FIND("Network User Id: ",Updates!D357)+17,(FIND("E-MAIL ACCOUNTS",Updates!D357)-(FIND("Network User Id:",Updates!D357)+17)))))</f>
        <v>#VALUE!</v>
      </c>
      <c r="C357" s="6" t="e">
        <f>TRIM(CLEAN(MID(Updates!D357,FIND("Logon ID: ",Updates!D357)+10,(FIND("Password:",Updates!D357)-(FIND("Logon ID:",Updates!D357)+10)))))</f>
        <v>#VALUE!</v>
      </c>
      <c r="D357" t="e">
        <f>TRIM(CLEAN(MID(Updates!D357,FIND("Primary Address: ",Updates!D357)+17,(FIND("Secondary Address:",Updates!D357)-(FIND("Primary Address: ",Updates!D357)+17)))))</f>
        <v>#VALUE!</v>
      </c>
      <c r="E357" t="e">
        <f>TRIM(CLEAN(MID(Updates!D357,FIND("Secondary Address: ",Updates!D357)+19,(FIND("** PLEASE DO NOT REPLY TO THIS E-MAIL. ",Updates!D357)-(FIND("Secondary Address: ",Updates!D357)+19)))))</f>
        <v>#VALUE!</v>
      </c>
      <c r="F357" t="b">
        <f>IF(COUNT(SEARCH({"transpo.ottawa.on.ca","biblioottawalibrary.ca"},E357)),"@ottawa.ca")</f>
        <v>0</v>
      </c>
      <c r="G357" s="9" t="e">
        <f t="shared" si="80"/>
        <v>#VALUE!</v>
      </c>
      <c r="H357" t="e">
        <f>TRIM(CLEAN(MID(Updates!D357,FIND("E-mail Address: ",Updates!D357)+16,(FIND("The employee",Updates!D357)-(FIND("E-mail Address: ",Updates!D357)+16)))))</f>
        <v>#VALUE!</v>
      </c>
      <c r="I357" t="e">
        <f>TRIM(CLEAN(MID(Updates!D357,FIND("Account Password: ",Updates!D357)+18,(FIND("NETWORK ACCOUNTS",Updates!D357)-(FIND("Account Password:",Updates!D357)+18)))))</f>
        <v>#VALUE!</v>
      </c>
      <c r="J357" t="e">
        <f>TRIM(CLEAN(MID(Updates!D357,FIND("Password: ",Updates!D357)+10,(FIND("E-mail",Updates!D357)-(FIND("Password:",Updates!D357)+12)))))</f>
        <v>#VALUE!</v>
      </c>
      <c r="K357" t="e">
        <f>TRIM(CLEAN(MID(Updates!D357,FIND("Account to clone: ",Updates!D357)+18,(FIND("Position",Updates!D357)-(FIND("Account to clone: ",Updates!D357)+18)))))</f>
        <v>#VALUE!</v>
      </c>
      <c r="L357" t="e">
        <f>TRIM(CLEAN(MID(Updates!D357,FIND("Clone permissions of another account: ",Updates!D357)+38,(FIND("Email required:",Updates!D357)-(FIND("Clone permissions of another account: ",Updates!D357)+38)))))</f>
        <v>#VALUE!</v>
      </c>
      <c r="M357" t="e">
        <f t="shared" si="81"/>
        <v>#VALUE!</v>
      </c>
      <c r="N357" t="e">
        <f>TRIM(CLEAN(MID(Updates!D357,FIND("First Name: ",Updates!D357)+12,(FIND("Middle Name: ",Updates!D357)-(FIND("First Name: ",Updates!D357)+12)))))</f>
        <v>#VALUE!</v>
      </c>
      <c r="O357" t="e">
        <f>TRIM(CLEAN(MID(Updates!E357,FIND("Last Name: ",Updates!E357)+11,(FIND("Middle Initial:",Updates!E357)-(FIND("Last Name: ",Updates!E357)+11)))))</f>
        <v>#VALUE!</v>
      </c>
      <c r="P357" t="e">
        <f>TRIM(CLEAN(MID(Updates!D357,FIND("Middle Initial: ",Updates!D357)+16,(FIND("Department: ",Updates!D357)-(FIND("Middle Initial: ",Updates!D357)+16)))))</f>
        <v>#VALUE!</v>
      </c>
      <c r="Q357" t="e">
        <f t="shared" si="82"/>
        <v>#VALUE!</v>
      </c>
      <c r="R357" t="e">
        <f t="shared" si="83"/>
        <v>#VALUE!</v>
      </c>
      <c r="S357" t="e">
        <f t="shared" si="84"/>
        <v>#VALUE!</v>
      </c>
      <c r="T357" s="14" t="e">
        <f t="shared" si="85"/>
        <v>#VALUE!</v>
      </c>
      <c r="U357" t="e">
        <f t="shared" si="86"/>
        <v>#VALUE!</v>
      </c>
      <c r="V357" t="e">
        <f t="shared" si="87"/>
        <v>#VALUE!</v>
      </c>
      <c r="W357" s="8" t="e">
        <f>TRIM(CLEAN(MID(Updates!D357,FIND("Branch: ",Updates!D357)+8,(FIND("Division",Updates!D357)-(FIND("Branch: ",Updates!D357)+8)))))</f>
        <v>#VALUE!</v>
      </c>
      <c r="X357" s="8" t="e">
        <f>TRIM(CLEAN(MID(Updates!D357,FIND("Pooled Position: ",Updates!D357)+17,(FIND("Are the",Updates!D357)-(FIND("Pooled Position: ",Updates!D357)+17)))))</f>
        <v>#VALUE!</v>
      </c>
      <c r="Y357" t="e">
        <f>TRIM(CLEAN(MID(Updates!D357,FIND("Employee Name: ",Updates!D357)+15,(FIND("Job Title",Updates!D357)-(FIND("Employee Name: ",Updates!D357)+15)))))</f>
        <v>#VALUE!</v>
      </c>
      <c r="Z357" s="9" t="e">
        <f t="shared" si="88"/>
        <v>#VALUE!</v>
      </c>
      <c r="AA357" t="e">
        <f t="shared" si="89"/>
        <v>#VALUE!</v>
      </c>
      <c r="AB357" t="e">
        <f t="shared" si="90"/>
        <v>#VALUE!</v>
      </c>
      <c r="AC357" t="e">
        <f t="shared" si="91"/>
        <v>#VALUE!</v>
      </c>
      <c r="AD357" t="e">
        <f>TRIM(CLEAN(MID(Updates!D357,FIND("Account to clone: ",Updates!D357)+18,(FIND("Position",Updates!D357)-(FIND("Account to clone: ",Updates!D357)+18)))))</f>
        <v>#VALUE!</v>
      </c>
      <c r="AE357" t="str">
        <f t="shared" si="92"/>
        <v/>
      </c>
      <c r="AF357" t="str">
        <f t="shared" si="93"/>
        <v>No</v>
      </c>
      <c r="AG357" t="e">
        <f>TRIM(CLEAN(MID(Updates!D357,FIND("Home Share (H:\ drive) required: ",Updates!D357)+33,(FIND("Group Share (S:\ drive) required: ",Updates!D357)-(FIND("Home Share (H:\ drive) required: ",Updates!D357)+33)))))</f>
        <v>#VALUE!</v>
      </c>
      <c r="AH357" t="str">
        <f t="shared" si="94"/>
        <v>No</v>
      </c>
      <c r="AI357" t="e">
        <f>TRIM(CLEAN(MID(Updates!D357,FIND("S Drive Path: ",Updates!D357)+14,(FIND("Position",Updates!D357)-(FIND("S Drive Path: ",Updates!D357)+14)))))</f>
        <v>#VALUE!</v>
      </c>
      <c r="AJ357" t="e">
        <f>("USR\"&amp;Updates!N357)</f>
        <v>#VALUE!</v>
      </c>
      <c r="AK357" t="e">
        <f>Updates!N357&amp;"$"</f>
        <v>#VALUE!</v>
      </c>
      <c r="AL357" s="11">
        <f t="shared" ca="1" si="95"/>
        <v>8</v>
      </c>
      <c r="AM357" s="6" t="str">
        <f ca="1">LOOKUP(AL357,AN2:AN21,AO2:AO21)</f>
        <v>DC1MDB08</v>
      </c>
    </row>
    <row r="358" spans="1:39" ht="12" customHeight="1">
      <c r="A358" s="13" t="e">
        <f>LOOKUP(99^99,--("0"&amp;MID(Updates!N358,MIN(SEARCH({0,1,2,3,4,5,6,7,8,9},Updates!N358&amp;"0123456789")),ROW($A$1:$A$10000))))</f>
        <v>#N/A</v>
      </c>
      <c r="B358" s="6" t="e">
        <f>TRIM(CLEAN(MID(Updates!D358,FIND("Network User Id: ",Updates!D358)+17,(FIND("E-MAIL ACCOUNTS",Updates!D358)-(FIND("Network User Id:",Updates!D358)+17)))))</f>
        <v>#VALUE!</v>
      </c>
      <c r="C358" s="6" t="e">
        <f>TRIM(CLEAN(MID(Updates!D358,FIND("Logon ID: ",Updates!D358)+10,(FIND("Password:",Updates!D358)-(FIND("Logon ID:",Updates!D358)+10)))))</f>
        <v>#VALUE!</v>
      </c>
      <c r="D358" t="e">
        <f>TRIM(CLEAN(MID(Updates!D358,FIND("Primary Address: ",Updates!D358)+17,(FIND("Secondary Address:",Updates!D358)-(FIND("Primary Address: ",Updates!D358)+17)))))</f>
        <v>#VALUE!</v>
      </c>
      <c r="E358" t="e">
        <f>TRIM(CLEAN(MID(Updates!D358,FIND("Secondary Address: ",Updates!D358)+19,(FIND("** PLEASE DO NOT REPLY TO THIS E-MAIL. ",Updates!D358)-(FIND("Secondary Address: ",Updates!D358)+19)))))</f>
        <v>#VALUE!</v>
      </c>
      <c r="F358" t="b">
        <f>IF(COUNT(SEARCH({"transpo.ottawa.on.ca","biblioottawalibrary.ca"},E358)),"@ottawa.ca")</f>
        <v>0</v>
      </c>
      <c r="G358" s="9" t="e">
        <f t="shared" si="80"/>
        <v>#VALUE!</v>
      </c>
      <c r="H358" t="e">
        <f>TRIM(CLEAN(MID(Updates!D358,FIND("E-mail Address: ",Updates!D358)+16,(FIND("The employee",Updates!D358)-(FIND("E-mail Address: ",Updates!D358)+16)))))</f>
        <v>#VALUE!</v>
      </c>
      <c r="I358" t="e">
        <f>TRIM(CLEAN(MID(Updates!D358,FIND("Account Password: ",Updates!D358)+18,(FIND("NETWORK ACCOUNTS",Updates!D358)-(FIND("Account Password:",Updates!D358)+18)))))</f>
        <v>#VALUE!</v>
      </c>
      <c r="J358" t="e">
        <f>TRIM(CLEAN(MID(Updates!D358,FIND("Password: ",Updates!D358)+10,(FIND("E-mail",Updates!D358)-(FIND("Password:",Updates!D358)+12)))))</f>
        <v>#VALUE!</v>
      </c>
      <c r="K358" t="e">
        <f>TRIM(CLEAN(MID(Updates!D358,FIND("Account to clone: ",Updates!D358)+18,(FIND("Position",Updates!D358)-(FIND("Account to clone: ",Updates!D358)+18)))))</f>
        <v>#VALUE!</v>
      </c>
      <c r="L358" t="e">
        <f>TRIM(CLEAN(MID(Updates!D358,FIND("Clone permissions of another account: ",Updates!D358)+38,(FIND("Email required:",Updates!D358)-(FIND("Clone permissions of another account: ",Updates!D358)+38)))))</f>
        <v>#VALUE!</v>
      </c>
      <c r="M358" t="e">
        <f t="shared" si="81"/>
        <v>#VALUE!</v>
      </c>
      <c r="N358" t="e">
        <f>TRIM(CLEAN(MID(Updates!D358,FIND("First Name: ",Updates!D358)+12,(FIND("Middle Name: ",Updates!D358)-(FIND("First Name: ",Updates!D358)+12)))))</f>
        <v>#VALUE!</v>
      </c>
      <c r="O358" t="e">
        <f>TRIM(CLEAN(MID(Updates!E358,FIND("Last Name: ",Updates!E358)+11,(FIND("Middle Initial:",Updates!E358)-(FIND("Last Name: ",Updates!E358)+11)))))</f>
        <v>#VALUE!</v>
      </c>
      <c r="P358" t="e">
        <f>TRIM(CLEAN(MID(Updates!D358,FIND("Middle Initial: ",Updates!D358)+16,(FIND("Department: ",Updates!D358)-(FIND("Middle Initial: ",Updates!D358)+16)))))</f>
        <v>#VALUE!</v>
      </c>
      <c r="Q358" t="e">
        <f t="shared" si="82"/>
        <v>#VALUE!</v>
      </c>
      <c r="R358" t="e">
        <f t="shared" si="83"/>
        <v>#VALUE!</v>
      </c>
      <c r="S358" t="e">
        <f t="shared" si="84"/>
        <v>#VALUE!</v>
      </c>
      <c r="T358" s="14" t="e">
        <f t="shared" si="85"/>
        <v>#VALUE!</v>
      </c>
      <c r="U358" t="e">
        <f t="shared" si="86"/>
        <v>#VALUE!</v>
      </c>
      <c r="V358" t="e">
        <f t="shared" si="87"/>
        <v>#VALUE!</v>
      </c>
      <c r="W358" s="8" t="e">
        <f>TRIM(CLEAN(MID(Updates!D358,FIND("Branch: ",Updates!D358)+8,(FIND("Division",Updates!D358)-(FIND("Branch: ",Updates!D358)+8)))))</f>
        <v>#VALUE!</v>
      </c>
      <c r="X358" s="8" t="e">
        <f>TRIM(CLEAN(MID(Updates!D358,FIND("Pooled Position: ",Updates!D358)+17,(FIND("Are the",Updates!D358)-(FIND("Pooled Position: ",Updates!D358)+17)))))</f>
        <v>#VALUE!</v>
      </c>
      <c r="Y358" t="e">
        <f>TRIM(CLEAN(MID(Updates!D358,FIND("Employee Name: ",Updates!D358)+15,(FIND("Job Title",Updates!D358)-(FIND("Employee Name: ",Updates!D358)+15)))))</f>
        <v>#VALUE!</v>
      </c>
      <c r="Z358" s="9" t="e">
        <f t="shared" si="88"/>
        <v>#VALUE!</v>
      </c>
      <c r="AA358" t="e">
        <f t="shared" si="89"/>
        <v>#VALUE!</v>
      </c>
      <c r="AB358" t="e">
        <f t="shared" si="90"/>
        <v>#VALUE!</v>
      </c>
      <c r="AC358" t="e">
        <f t="shared" si="91"/>
        <v>#VALUE!</v>
      </c>
      <c r="AD358" t="e">
        <f>TRIM(CLEAN(MID(Updates!D358,FIND("Account to clone: ",Updates!D358)+18,(FIND("Position",Updates!D358)-(FIND("Account to clone: ",Updates!D358)+18)))))</f>
        <v>#VALUE!</v>
      </c>
      <c r="AE358" t="str">
        <f t="shared" si="92"/>
        <v/>
      </c>
      <c r="AF358" t="str">
        <f t="shared" si="93"/>
        <v>No</v>
      </c>
      <c r="AG358" t="e">
        <f>TRIM(CLEAN(MID(Updates!D358,FIND("Home Share (H:\ drive) required: ",Updates!D358)+33,(FIND("Group Share (S:\ drive) required: ",Updates!D358)-(FIND("Home Share (H:\ drive) required: ",Updates!D358)+33)))))</f>
        <v>#VALUE!</v>
      </c>
      <c r="AH358" t="str">
        <f t="shared" si="94"/>
        <v>No</v>
      </c>
      <c r="AI358" t="e">
        <f>TRIM(CLEAN(MID(Updates!D358,FIND("S Drive Path: ",Updates!D358)+14,(FIND("Position",Updates!D358)-(FIND("S Drive Path: ",Updates!D358)+14)))))</f>
        <v>#VALUE!</v>
      </c>
      <c r="AJ358" t="e">
        <f>("USR\"&amp;Updates!N358)</f>
        <v>#VALUE!</v>
      </c>
      <c r="AK358" t="e">
        <f>Updates!N358&amp;"$"</f>
        <v>#VALUE!</v>
      </c>
      <c r="AL358" s="11">
        <f t="shared" ca="1" si="95"/>
        <v>6</v>
      </c>
      <c r="AM358" s="6" t="str">
        <f ca="1">LOOKUP(AL358,AN2:AN21,AO2:AO21)</f>
        <v>DC1MDB06</v>
      </c>
    </row>
    <row r="359" spans="1:39" ht="12" customHeight="1">
      <c r="A359" s="13" t="e">
        <f>LOOKUP(99^99,--("0"&amp;MID(Updates!N359,MIN(SEARCH({0,1,2,3,4,5,6,7,8,9},Updates!N359&amp;"0123456789")),ROW($A$1:$A$10000))))</f>
        <v>#N/A</v>
      </c>
      <c r="B359" s="6" t="e">
        <f>TRIM(CLEAN(MID(Updates!D359,FIND("Network User Id: ",Updates!D359)+17,(FIND("E-MAIL ACCOUNTS",Updates!D359)-(FIND("Network User Id:",Updates!D359)+17)))))</f>
        <v>#VALUE!</v>
      </c>
      <c r="C359" s="6" t="e">
        <f>TRIM(CLEAN(MID(Updates!D359,FIND("Logon ID: ",Updates!D359)+10,(FIND("Password:",Updates!D359)-(FIND("Logon ID:",Updates!D359)+10)))))</f>
        <v>#VALUE!</v>
      </c>
      <c r="D359" t="e">
        <f>TRIM(CLEAN(MID(Updates!D359,FIND("Primary Address: ",Updates!D359)+17,(FIND("Secondary Address:",Updates!D359)-(FIND("Primary Address: ",Updates!D359)+17)))))</f>
        <v>#VALUE!</v>
      </c>
      <c r="E359" t="e">
        <f>TRIM(CLEAN(MID(Updates!D359,FIND("Secondary Address: ",Updates!D359)+19,(FIND("** PLEASE DO NOT REPLY TO THIS E-MAIL. ",Updates!D359)-(FIND("Secondary Address: ",Updates!D359)+19)))))</f>
        <v>#VALUE!</v>
      </c>
      <c r="F359" t="b">
        <f>IF(COUNT(SEARCH({"transpo.ottawa.on.ca","biblioottawalibrary.ca"},E359)),"@ottawa.ca")</f>
        <v>0</v>
      </c>
      <c r="G359" s="9" t="e">
        <f t="shared" si="80"/>
        <v>#VALUE!</v>
      </c>
      <c r="H359" t="e">
        <f>TRIM(CLEAN(MID(Updates!D359,FIND("E-mail Address: ",Updates!D359)+16,(FIND("The employee",Updates!D359)-(FIND("E-mail Address: ",Updates!D359)+16)))))</f>
        <v>#VALUE!</v>
      </c>
      <c r="I359" t="e">
        <f>TRIM(CLEAN(MID(Updates!D359,FIND("Account Password: ",Updates!D359)+18,(FIND("NETWORK ACCOUNTS",Updates!D359)-(FIND("Account Password:",Updates!D359)+18)))))</f>
        <v>#VALUE!</v>
      </c>
      <c r="J359" t="e">
        <f>TRIM(CLEAN(MID(Updates!D359,FIND("Password: ",Updates!D359)+10,(FIND("E-mail",Updates!D359)-(FIND("Password:",Updates!D359)+12)))))</f>
        <v>#VALUE!</v>
      </c>
      <c r="K359" t="e">
        <f>TRIM(CLEAN(MID(Updates!D359,FIND("Account to clone: ",Updates!D359)+18,(FIND("Position",Updates!D359)-(FIND("Account to clone: ",Updates!D359)+18)))))</f>
        <v>#VALUE!</v>
      </c>
      <c r="L359" t="e">
        <f>TRIM(CLEAN(MID(Updates!D359,FIND("Clone permissions of another account: ",Updates!D359)+38,(FIND("Email required:",Updates!D359)-(FIND("Clone permissions of another account: ",Updates!D359)+38)))))</f>
        <v>#VALUE!</v>
      </c>
      <c r="M359" t="e">
        <f t="shared" si="81"/>
        <v>#VALUE!</v>
      </c>
      <c r="N359" t="e">
        <f>TRIM(CLEAN(MID(Updates!D359,FIND("First Name: ",Updates!D359)+12,(FIND("Middle Name: ",Updates!D359)-(FIND("First Name: ",Updates!D359)+12)))))</f>
        <v>#VALUE!</v>
      </c>
      <c r="O359" t="e">
        <f>TRIM(CLEAN(MID(Updates!E359,FIND("Last Name: ",Updates!E359)+11,(FIND("Middle Initial:",Updates!E359)-(FIND("Last Name: ",Updates!E359)+11)))))</f>
        <v>#VALUE!</v>
      </c>
      <c r="P359" t="e">
        <f>TRIM(CLEAN(MID(Updates!D359,FIND("Middle Initial: ",Updates!D359)+16,(FIND("Department: ",Updates!D359)-(FIND("Middle Initial: ",Updates!D359)+16)))))</f>
        <v>#VALUE!</v>
      </c>
      <c r="Q359" t="e">
        <f t="shared" si="82"/>
        <v>#VALUE!</v>
      </c>
      <c r="R359" t="e">
        <f t="shared" si="83"/>
        <v>#VALUE!</v>
      </c>
      <c r="S359" t="e">
        <f t="shared" si="84"/>
        <v>#VALUE!</v>
      </c>
      <c r="T359" s="14" t="e">
        <f t="shared" si="85"/>
        <v>#VALUE!</v>
      </c>
      <c r="U359" t="e">
        <f t="shared" si="86"/>
        <v>#VALUE!</v>
      </c>
      <c r="V359" t="e">
        <f t="shared" si="87"/>
        <v>#VALUE!</v>
      </c>
      <c r="W359" s="8" t="e">
        <f>TRIM(CLEAN(MID(Updates!D359,FIND("Branch: ",Updates!D359)+8,(FIND("Division",Updates!D359)-(FIND("Branch: ",Updates!D359)+8)))))</f>
        <v>#VALUE!</v>
      </c>
      <c r="X359" s="8" t="e">
        <f>TRIM(CLEAN(MID(Updates!D359,FIND("Pooled Position: ",Updates!D359)+17,(FIND("Are the",Updates!D359)-(FIND("Pooled Position: ",Updates!D359)+17)))))</f>
        <v>#VALUE!</v>
      </c>
      <c r="Y359" t="e">
        <f>TRIM(CLEAN(MID(Updates!D359,FIND("Employee Name: ",Updates!D359)+15,(FIND("Job Title",Updates!D359)-(FIND("Employee Name: ",Updates!D359)+15)))))</f>
        <v>#VALUE!</v>
      </c>
      <c r="Z359" s="9" t="e">
        <f t="shared" si="88"/>
        <v>#VALUE!</v>
      </c>
      <c r="AA359" t="e">
        <f t="shared" si="89"/>
        <v>#VALUE!</v>
      </c>
      <c r="AB359" t="e">
        <f t="shared" si="90"/>
        <v>#VALUE!</v>
      </c>
      <c r="AC359" t="e">
        <f t="shared" si="91"/>
        <v>#VALUE!</v>
      </c>
      <c r="AD359" t="e">
        <f>TRIM(CLEAN(MID(Updates!D359,FIND("Account to clone: ",Updates!D359)+18,(FIND("Position",Updates!D359)-(FIND("Account to clone: ",Updates!D359)+18)))))</f>
        <v>#VALUE!</v>
      </c>
      <c r="AE359" t="str">
        <f t="shared" si="92"/>
        <v/>
      </c>
      <c r="AF359" t="str">
        <f t="shared" si="93"/>
        <v>No</v>
      </c>
      <c r="AG359" t="e">
        <f>TRIM(CLEAN(MID(Updates!D359,FIND("Home Share (H:\ drive) required: ",Updates!D359)+33,(FIND("Group Share (S:\ drive) required: ",Updates!D359)-(FIND("Home Share (H:\ drive) required: ",Updates!D359)+33)))))</f>
        <v>#VALUE!</v>
      </c>
      <c r="AH359" t="str">
        <f t="shared" si="94"/>
        <v>No</v>
      </c>
      <c r="AI359" t="e">
        <f>TRIM(CLEAN(MID(Updates!D359,FIND("S Drive Path: ",Updates!D359)+14,(FIND("Position",Updates!D359)-(FIND("S Drive Path: ",Updates!D359)+14)))))</f>
        <v>#VALUE!</v>
      </c>
      <c r="AJ359" t="e">
        <f>("USR\"&amp;Updates!N359)</f>
        <v>#VALUE!</v>
      </c>
      <c r="AK359" t="e">
        <f>Updates!N359&amp;"$"</f>
        <v>#VALUE!</v>
      </c>
      <c r="AL359" s="11">
        <f t="shared" ca="1" si="95"/>
        <v>19</v>
      </c>
      <c r="AM359" s="6" t="str">
        <f ca="1">LOOKUP(AL359,AN2:AN21,AO2:AO21)</f>
        <v>DC4MDB09</v>
      </c>
    </row>
    <row r="360" spans="1:39" ht="12" customHeight="1">
      <c r="A360" s="13" t="e">
        <f>LOOKUP(99^99,--("0"&amp;MID(Updates!N360,MIN(SEARCH({0,1,2,3,4,5,6,7,8,9},Updates!N360&amp;"0123456789")),ROW($A$1:$A$10000))))</f>
        <v>#N/A</v>
      </c>
      <c r="B360" s="6" t="e">
        <f>TRIM(CLEAN(MID(Updates!D360,FIND("Network User Id: ",Updates!D360)+17,(FIND("E-MAIL ACCOUNTS",Updates!D360)-(FIND("Network User Id:",Updates!D360)+17)))))</f>
        <v>#VALUE!</v>
      </c>
      <c r="C360" s="6" t="e">
        <f>TRIM(CLEAN(MID(Updates!D360,FIND("Logon ID: ",Updates!D360)+10,(FIND("Password:",Updates!D360)-(FIND("Logon ID:",Updates!D360)+10)))))</f>
        <v>#VALUE!</v>
      </c>
      <c r="D360" t="e">
        <f>TRIM(CLEAN(MID(Updates!D360,FIND("Primary Address: ",Updates!D360)+17,(FIND("Secondary Address:",Updates!D360)-(FIND("Primary Address: ",Updates!D360)+17)))))</f>
        <v>#VALUE!</v>
      </c>
      <c r="E360" t="e">
        <f>TRIM(CLEAN(MID(Updates!D360,FIND("Secondary Address: ",Updates!D360)+19,(FIND("** PLEASE DO NOT REPLY TO THIS E-MAIL. ",Updates!D360)-(FIND("Secondary Address: ",Updates!D360)+19)))))</f>
        <v>#VALUE!</v>
      </c>
      <c r="F360" t="b">
        <f>IF(COUNT(SEARCH({"transpo.ottawa.on.ca","biblioottawalibrary.ca"},E360)),"@ottawa.ca")</f>
        <v>0</v>
      </c>
      <c r="G360" s="9" t="e">
        <f t="shared" si="80"/>
        <v>#VALUE!</v>
      </c>
      <c r="H360" t="e">
        <f>TRIM(CLEAN(MID(Updates!D360,FIND("E-mail Address: ",Updates!D360)+16,(FIND("The employee",Updates!D360)-(FIND("E-mail Address: ",Updates!D360)+16)))))</f>
        <v>#VALUE!</v>
      </c>
      <c r="I360" t="e">
        <f>TRIM(CLEAN(MID(Updates!D360,FIND("Account Password: ",Updates!D360)+18,(FIND("NETWORK ACCOUNTS",Updates!D360)-(FIND("Account Password:",Updates!D360)+18)))))</f>
        <v>#VALUE!</v>
      </c>
      <c r="J360" t="e">
        <f>TRIM(CLEAN(MID(Updates!D360,FIND("Password: ",Updates!D360)+10,(FIND("E-mail",Updates!D360)-(FIND("Password:",Updates!D360)+12)))))</f>
        <v>#VALUE!</v>
      </c>
      <c r="K360" t="e">
        <f>TRIM(CLEAN(MID(Updates!D360,FIND("Account to clone: ",Updates!D360)+18,(FIND("Position",Updates!D360)-(FIND("Account to clone: ",Updates!D360)+18)))))</f>
        <v>#VALUE!</v>
      </c>
      <c r="L360" t="e">
        <f>TRIM(CLEAN(MID(Updates!D360,FIND("Clone permissions of another account: ",Updates!D360)+38,(FIND("Email required:",Updates!D360)-(FIND("Clone permissions of another account: ",Updates!D360)+38)))))</f>
        <v>#VALUE!</v>
      </c>
      <c r="M360" t="e">
        <f t="shared" si="81"/>
        <v>#VALUE!</v>
      </c>
      <c r="N360" t="e">
        <f>TRIM(CLEAN(MID(Updates!D360,FIND("First Name: ",Updates!D360)+12,(FIND("Middle Name: ",Updates!D360)-(FIND("First Name: ",Updates!D360)+12)))))</f>
        <v>#VALUE!</v>
      </c>
      <c r="O360" t="e">
        <f>TRIM(CLEAN(MID(Updates!E360,FIND("Last Name: ",Updates!E360)+11,(FIND("Middle Initial:",Updates!E360)-(FIND("Last Name: ",Updates!E360)+11)))))</f>
        <v>#VALUE!</v>
      </c>
      <c r="P360" t="e">
        <f>TRIM(CLEAN(MID(Updates!D360,FIND("Middle Initial: ",Updates!D360)+16,(FIND("Department: ",Updates!D360)-(FIND("Middle Initial: ",Updates!D360)+16)))))</f>
        <v>#VALUE!</v>
      </c>
      <c r="Q360" t="e">
        <f t="shared" si="82"/>
        <v>#VALUE!</v>
      </c>
      <c r="R360" t="e">
        <f t="shared" si="83"/>
        <v>#VALUE!</v>
      </c>
      <c r="S360" t="e">
        <f t="shared" si="84"/>
        <v>#VALUE!</v>
      </c>
      <c r="T360" s="14" t="e">
        <f t="shared" si="85"/>
        <v>#VALUE!</v>
      </c>
      <c r="U360" t="e">
        <f t="shared" si="86"/>
        <v>#VALUE!</v>
      </c>
      <c r="V360" t="e">
        <f t="shared" si="87"/>
        <v>#VALUE!</v>
      </c>
      <c r="W360" s="8" t="e">
        <f>TRIM(CLEAN(MID(Updates!D360,FIND("Branch: ",Updates!D360)+8,(FIND("Division",Updates!D360)-(FIND("Branch: ",Updates!D360)+8)))))</f>
        <v>#VALUE!</v>
      </c>
      <c r="X360" s="8" t="e">
        <f>TRIM(CLEAN(MID(Updates!D360,FIND("Pooled Position: ",Updates!D360)+17,(FIND("Are the",Updates!D360)-(FIND("Pooled Position: ",Updates!D360)+17)))))</f>
        <v>#VALUE!</v>
      </c>
      <c r="Y360" t="e">
        <f>TRIM(CLEAN(MID(Updates!D360,FIND("Employee Name: ",Updates!D360)+15,(FIND("Job Title",Updates!D360)-(FIND("Employee Name: ",Updates!D360)+15)))))</f>
        <v>#VALUE!</v>
      </c>
      <c r="Z360" s="9" t="e">
        <f t="shared" si="88"/>
        <v>#VALUE!</v>
      </c>
      <c r="AA360" t="e">
        <f t="shared" si="89"/>
        <v>#VALUE!</v>
      </c>
      <c r="AB360" t="e">
        <f t="shared" si="90"/>
        <v>#VALUE!</v>
      </c>
      <c r="AC360" t="e">
        <f t="shared" si="91"/>
        <v>#VALUE!</v>
      </c>
      <c r="AD360" t="e">
        <f>TRIM(CLEAN(MID(Updates!D360,FIND("Account to clone: ",Updates!D360)+18,(FIND("Position",Updates!D360)-(FIND("Account to clone: ",Updates!D360)+18)))))</f>
        <v>#VALUE!</v>
      </c>
      <c r="AE360" t="str">
        <f t="shared" si="92"/>
        <v/>
      </c>
      <c r="AF360" t="str">
        <f t="shared" si="93"/>
        <v>No</v>
      </c>
      <c r="AG360" t="e">
        <f>TRIM(CLEAN(MID(Updates!D360,FIND("Home Share (H:\ drive) required: ",Updates!D360)+33,(FIND("Group Share (S:\ drive) required: ",Updates!D360)-(FIND("Home Share (H:\ drive) required: ",Updates!D360)+33)))))</f>
        <v>#VALUE!</v>
      </c>
      <c r="AH360" t="str">
        <f t="shared" si="94"/>
        <v>No</v>
      </c>
      <c r="AI360" t="e">
        <f>TRIM(CLEAN(MID(Updates!D360,FIND("S Drive Path: ",Updates!D360)+14,(FIND("Position",Updates!D360)-(FIND("S Drive Path: ",Updates!D360)+14)))))</f>
        <v>#VALUE!</v>
      </c>
      <c r="AJ360" t="e">
        <f>("USR\"&amp;Updates!N360)</f>
        <v>#VALUE!</v>
      </c>
      <c r="AK360" t="e">
        <f>Updates!N360&amp;"$"</f>
        <v>#VALUE!</v>
      </c>
      <c r="AL360" s="11">
        <f t="shared" ca="1" si="95"/>
        <v>18</v>
      </c>
      <c r="AM360" s="6" t="str">
        <f ca="1">LOOKUP(AL360,AN2:AN21,AO2:AO21)</f>
        <v>DC4MDB08</v>
      </c>
    </row>
    <row r="361" spans="1:39" ht="12" customHeight="1">
      <c r="A361" s="13" t="e">
        <f>LOOKUP(99^99,--("0"&amp;MID(Updates!N361,MIN(SEARCH({0,1,2,3,4,5,6,7,8,9},Updates!N361&amp;"0123456789")),ROW($A$1:$A$10000))))</f>
        <v>#N/A</v>
      </c>
      <c r="B361" s="6" t="e">
        <f>TRIM(CLEAN(MID(Updates!D361,FIND("Network User Id: ",Updates!D361)+17,(FIND("E-MAIL ACCOUNTS",Updates!D361)-(FIND("Network User Id:",Updates!D361)+17)))))</f>
        <v>#VALUE!</v>
      </c>
      <c r="C361" s="6" t="e">
        <f>TRIM(CLEAN(MID(Updates!D361,FIND("Logon ID: ",Updates!D361)+10,(FIND("Password:",Updates!D361)-(FIND("Logon ID:",Updates!D361)+10)))))</f>
        <v>#VALUE!</v>
      </c>
      <c r="D361" t="e">
        <f>TRIM(CLEAN(MID(Updates!D361,FIND("Primary Address: ",Updates!D361)+17,(FIND("Secondary Address:",Updates!D361)-(FIND("Primary Address: ",Updates!D361)+17)))))</f>
        <v>#VALUE!</v>
      </c>
      <c r="E361" t="e">
        <f>TRIM(CLEAN(MID(Updates!D361,FIND("Secondary Address: ",Updates!D361)+19,(FIND("** PLEASE DO NOT REPLY TO THIS E-MAIL. ",Updates!D361)-(FIND("Secondary Address: ",Updates!D361)+19)))))</f>
        <v>#VALUE!</v>
      </c>
      <c r="F361" t="b">
        <f>IF(COUNT(SEARCH({"transpo.ottawa.on.ca","biblioottawalibrary.ca"},E361)),"@ottawa.ca")</f>
        <v>0</v>
      </c>
      <c r="G361" s="9" t="e">
        <f t="shared" si="80"/>
        <v>#VALUE!</v>
      </c>
      <c r="H361" t="e">
        <f>TRIM(CLEAN(MID(Updates!D361,FIND("E-mail Address: ",Updates!D361)+16,(FIND("The employee",Updates!D361)-(FIND("E-mail Address: ",Updates!D361)+16)))))</f>
        <v>#VALUE!</v>
      </c>
      <c r="I361" t="e">
        <f>TRIM(CLEAN(MID(Updates!D361,FIND("Account Password: ",Updates!D361)+18,(FIND("NETWORK ACCOUNTS",Updates!D361)-(FIND("Account Password:",Updates!D361)+18)))))</f>
        <v>#VALUE!</v>
      </c>
      <c r="J361" t="e">
        <f>TRIM(CLEAN(MID(Updates!D361,FIND("Password: ",Updates!D361)+10,(FIND("E-mail",Updates!D361)-(FIND("Password:",Updates!D361)+12)))))</f>
        <v>#VALUE!</v>
      </c>
      <c r="K361" t="e">
        <f>TRIM(CLEAN(MID(Updates!D361,FIND("Account to clone: ",Updates!D361)+18,(FIND("Position",Updates!D361)-(FIND("Account to clone: ",Updates!D361)+18)))))</f>
        <v>#VALUE!</v>
      </c>
      <c r="L361" t="e">
        <f>TRIM(CLEAN(MID(Updates!D361,FIND("Clone permissions of another account: ",Updates!D361)+38,(FIND("Email required:",Updates!D361)-(FIND("Clone permissions of another account: ",Updates!D361)+38)))))</f>
        <v>#VALUE!</v>
      </c>
      <c r="M361" t="e">
        <f t="shared" si="81"/>
        <v>#VALUE!</v>
      </c>
      <c r="N361" t="e">
        <f>TRIM(CLEAN(MID(Updates!D361,FIND("First Name: ",Updates!D361)+12,(FIND("Middle Name: ",Updates!D361)-(FIND("First Name: ",Updates!D361)+12)))))</f>
        <v>#VALUE!</v>
      </c>
      <c r="O361" t="e">
        <f>TRIM(CLEAN(MID(Updates!E361,FIND("Last Name: ",Updates!E361)+11,(FIND("Middle Initial:",Updates!E361)-(FIND("Last Name: ",Updates!E361)+11)))))</f>
        <v>#VALUE!</v>
      </c>
      <c r="P361" t="e">
        <f>TRIM(CLEAN(MID(Updates!D361,FIND("Middle Initial: ",Updates!D361)+16,(FIND("Department: ",Updates!D361)-(FIND("Middle Initial: ",Updates!D361)+16)))))</f>
        <v>#VALUE!</v>
      </c>
      <c r="Q361" t="e">
        <f t="shared" si="82"/>
        <v>#VALUE!</v>
      </c>
      <c r="R361" t="e">
        <f t="shared" si="83"/>
        <v>#VALUE!</v>
      </c>
      <c r="S361" t="e">
        <f t="shared" si="84"/>
        <v>#VALUE!</v>
      </c>
      <c r="T361" s="14" t="e">
        <f t="shared" si="85"/>
        <v>#VALUE!</v>
      </c>
      <c r="U361" t="e">
        <f t="shared" si="86"/>
        <v>#VALUE!</v>
      </c>
      <c r="V361" t="e">
        <f t="shared" si="87"/>
        <v>#VALUE!</v>
      </c>
      <c r="W361" s="8" t="e">
        <f>TRIM(CLEAN(MID(Updates!D361,FIND("Branch: ",Updates!D361)+8,(FIND("Division",Updates!D361)-(FIND("Branch: ",Updates!D361)+8)))))</f>
        <v>#VALUE!</v>
      </c>
      <c r="X361" s="8" t="e">
        <f>TRIM(CLEAN(MID(Updates!D361,FIND("Pooled Position: ",Updates!D361)+17,(FIND("Are the",Updates!D361)-(FIND("Pooled Position: ",Updates!D361)+17)))))</f>
        <v>#VALUE!</v>
      </c>
      <c r="Y361" t="e">
        <f>TRIM(CLEAN(MID(Updates!D361,FIND("Employee Name: ",Updates!D361)+15,(FIND("Job Title",Updates!D361)-(FIND("Employee Name: ",Updates!D361)+15)))))</f>
        <v>#VALUE!</v>
      </c>
      <c r="Z361" s="9" t="e">
        <f t="shared" si="88"/>
        <v>#VALUE!</v>
      </c>
      <c r="AA361" t="e">
        <f t="shared" si="89"/>
        <v>#VALUE!</v>
      </c>
      <c r="AB361" t="e">
        <f t="shared" si="90"/>
        <v>#VALUE!</v>
      </c>
      <c r="AC361" t="e">
        <f t="shared" si="91"/>
        <v>#VALUE!</v>
      </c>
      <c r="AD361" t="e">
        <f>TRIM(CLEAN(MID(Updates!D361,FIND("Account to clone: ",Updates!D361)+18,(FIND("Position",Updates!D361)-(FIND("Account to clone: ",Updates!D361)+18)))))</f>
        <v>#VALUE!</v>
      </c>
      <c r="AE361" t="str">
        <f t="shared" si="92"/>
        <v/>
      </c>
      <c r="AF361" t="str">
        <f t="shared" si="93"/>
        <v>No</v>
      </c>
      <c r="AG361" t="e">
        <f>TRIM(CLEAN(MID(Updates!D361,FIND("Home Share (H:\ drive) required: ",Updates!D361)+33,(FIND("Group Share (S:\ drive) required: ",Updates!D361)-(FIND("Home Share (H:\ drive) required: ",Updates!D361)+33)))))</f>
        <v>#VALUE!</v>
      </c>
      <c r="AH361" t="str">
        <f t="shared" si="94"/>
        <v>No</v>
      </c>
      <c r="AI361" t="e">
        <f>TRIM(CLEAN(MID(Updates!D361,FIND("S Drive Path: ",Updates!D361)+14,(FIND("Position",Updates!D361)-(FIND("S Drive Path: ",Updates!D361)+14)))))</f>
        <v>#VALUE!</v>
      </c>
      <c r="AJ361" t="e">
        <f>("USR\"&amp;Updates!N361)</f>
        <v>#VALUE!</v>
      </c>
      <c r="AK361" t="e">
        <f>Updates!N361&amp;"$"</f>
        <v>#VALUE!</v>
      </c>
      <c r="AL361" s="11">
        <f t="shared" ca="1" si="95"/>
        <v>2</v>
      </c>
      <c r="AM361" s="6" t="str">
        <f ca="1">LOOKUP(AL361,AN2:AN21,AO2:AO21)</f>
        <v>DC1MDB02</v>
      </c>
    </row>
    <row r="362" spans="1:39" ht="12" customHeight="1">
      <c r="A362" s="13" t="e">
        <f>LOOKUP(99^99,--("0"&amp;MID(Updates!N362,MIN(SEARCH({0,1,2,3,4,5,6,7,8,9},Updates!N362&amp;"0123456789")),ROW($A$1:$A$10000))))</f>
        <v>#N/A</v>
      </c>
      <c r="B362" s="6" t="e">
        <f>TRIM(CLEAN(MID(Updates!D362,FIND("Network User Id: ",Updates!D362)+17,(FIND("E-MAIL ACCOUNTS",Updates!D362)-(FIND("Network User Id:",Updates!D362)+17)))))</f>
        <v>#VALUE!</v>
      </c>
      <c r="C362" s="6" t="e">
        <f>TRIM(CLEAN(MID(Updates!D362,FIND("Logon ID: ",Updates!D362)+10,(FIND("Password:",Updates!D362)-(FIND("Logon ID:",Updates!D362)+10)))))</f>
        <v>#VALUE!</v>
      </c>
      <c r="D362" t="e">
        <f>TRIM(CLEAN(MID(Updates!D362,FIND("Primary Address: ",Updates!D362)+17,(FIND("Secondary Address:",Updates!D362)-(FIND("Primary Address: ",Updates!D362)+17)))))</f>
        <v>#VALUE!</v>
      </c>
      <c r="E362" t="e">
        <f>TRIM(CLEAN(MID(Updates!D362,FIND("Secondary Address: ",Updates!D362)+19,(FIND("** PLEASE DO NOT REPLY TO THIS E-MAIL. ",Updates!D362)-(FIND("Secondary Address: ",Updates!D362)+19)))))</f>
        <v>#VALUE!</v>
      </c>
      <c r="F362" t="b">
        <f>IF(COUNT(SEARCH({"transpo.ottawa.on.ca","biblioottawalibrary.ca"},E362)),"@ottawa.ca")</f>
        <v>0</v>
      </c>
      <c r="G362" s="9" t="e">
        <f t="shared" si="80"/>
        <v>#VALUE!</v>
      </c>
      <c r="H362" t="e">
        <f>TRIM(CLEAN(MID(Updates!D362,FIND("E-mail Address: ",Updates!D362)+16,(FIND("The employee",Updates!D362)-(FIND("E-mail Address: ",Updates!D362)+16)))))</f>
        <v>#VALUE!</v>
      </c>
      <c r="I362" t="e">
        <f>TRIM(CLEAN(MID(Updates!D362,FIND("Account Password: ",Updates!D362)+18,(FIND("NETWORK ACCOUNTS",Updates!D362)-(FIND("Account Password:",Updates!D362)+18)))))</f>
        <v>#VALUE!</v>
      </c>
      <c r="J362" t="e">
        <f>TRIM(CLEAN(MID(Updates!D362,FIND("Password: ",Updates!D362)+10,(FIND("E-mail",Updates!D362)-(FIND("Password:",Updates!D362)+12)))))</f>
        <v>#VALUE!</v>
      </c>
      <c r="K362" t="e">
        <f>TRIM(CLEAN(MID(Updates!D362,FIND("Account to clone: ",Updates!D362)+18,(FIND("Position",Updates!D362)-(FIND("Account to clone: ",Updates!D362)+18)))))</f>
        <v>#VALUE!</v>
      </c>
      <c r="L362" t="e">
        <f>TRIM(CLEAN(MID(Updates!D362,FIND("Clone permissions of another account: ",Updates!D362)+38,(FIND("Email required:",Updates!D362)-(FIND("Clone permissions of another account: ",Updates!D362)+38)))))</f>
        <v>#VALUE!</v>
      </c>
      <c r="M362" t="e">
        <f t="shared" si="81"/>
        <v>#VALUE!</v>
      </c>
      <c r="N362" t="e">
        <f>TRIM(CLEAN(MID(Updates!D362,FIND("First Name: ",Updates!D362)+12,(FIND("Middle Name: ",Updates!D362)-(FIND("First Name: ",Updates!D362)+12)))))</f>
        <v>#VALUE!</v>
      </c>
      <c r="O362" t="e">
        <f>TRIM(CLEAN(MID(Updates!E362,FIND("Last Name: ",Updates!E362)+11,(FIND("Middle Initial:",Updates!E362)-(FIND("Last Name: ",Updates!E362)+11)))))</f>
        <v>#VALUE!</v>
      </c>
      <c r="P362" t="e">
        <f>TRIM(CLEAN(MID(Updates!D362,FIND("Middle Initial: ",Updates!D362)+16,(FIND("Department: ",Updates!D362)-(FIND("Middle Initial: ",Updates!D362)+16)))))</f>
        <v>#VALUE!</v>
      </c>
      <c r="Q362" t="e">
        <f t="shared" si="82"/>
        <v>#VALUE!</v>
      </c>
      <c r="R362" t="e">
        <f t="shared" si="83"/>
        <v>#VALUE!</v>
      </c>
      <c r="S362" t="e">
        <f t="shared" si="84"/>
        <v>#VALUE!</v>
      </c>
      <c r="T362" s="14" t="e">
        <f t="shared" si="85"/>
        <v>#VALUE!</v>
      </c>
      <c r="U362" t="e">
        <f t="shared" si="86"/>
        <v>#VALUE!</v>
      </c>
      <c r="V362" t="e">
        <f t="shared" si="87"/>
        <v>#VALUE!</v>
      </c>
      <c r="W362" s="8" t="e">
        <f>TRIM(CLEAN(MID(Updates!D362,FIND("Branch: ",Updates!D362)+8,(FIND("Division",Updates!D362)-(FIND("Branch: ",Updates!D362)+8)))))</f>
        <v>#VALUE!</v>
      </c>
      <c r="X362" s="8" t="e">
        <f>TRIM(CLEAN(MID(Updates!D362,FIND("Pooled Position: ",Updates!D362)+17,(FIND("Are the",Updates!D362)-(FIND("Pooled Position: ",Updates!D362)+17)))))</f>
        <v>#VALUE!</v>
      </c>
      <c r="Y362" t="e">
        <f>TRIM(CLEAN(MID(Updates!D362,FIND("Employee Name: ",Updates!D362)+15,(FIND("Job Title",Updates!D362)-(FIND("Employee Name: ",Updates!D362)+15)))))</f>
        <v>#VALUE!</v>
      </c>
      <c r="Z362" s="9" t="e">
        <f t="shared" si="88"/>
        <v>#VALUE!</v>
      </c>
      <c r="AA362" t="e">
        <f t="shared" si="89"/>
        <v>#VALUE!</v>
      </c>
      <c r="AB362" t="e">
        <f t="shared" si="90"/>
        <v>#VALUE!</v>
      </c>
      <c r="AC362" t="e">
        <f t="shared" si="91"/>
        <v>#VALUE!</v>
      </c>
      <c r="AD362" t="e">
        <f>TRIM(CLEAN(MID(Updates!D362,FIND("Account to clone: ",Updates!D362)+18,(FIND("Position",Updates!D362)-(FIND("Account to clone: ",Updates!D362)+18)))))</f>
        <v>#VALUE!</v>
      </c>
      <c r="AE362" t="str">
        <f t="shared" si="92"/>
        <v/>
      </c>
      <c r="AF362" t="str">
        <f t="shared" si="93"/>
        <v>No</v>
      </c>
      <c r="AG362" t="e">
        <f>TRIM(CLEAN(MID(Updates!D362,FIND("Home Share (H:\ drive) required: ",Updates!D362)+33,(FIND("Group Share (S:\ drive) required: ",Updates!D362)-(FIND("Home Share (H:\ drive) required: ",Updates!D362)+33)))))</f>
        <v>#VALUE!</v>
      </c>
      <c r="AH362" t="str">
        <f t="shared" si="94"/>
        <v>No</v>
      </c>
      <c r="AI362" t="e">
        <f>TRIM(CLEAN(MID(Updates!D362,FIND("S Drive Path: ",Updates!D362)+14,(FIND("Position",Updates!D362)-(FIND("S Drive Path: ",Updates!D362)+14)))))</f>
        <v>#VALUE!</v>
      </c>
      <c r="AJ362" t="e">
        <f>("USR\"&amp;Updates!N362)</f>
        <v>#VALUE!</v>
      </c>
      <c r="AK362" t="e">
        <f>Updates!N362&amp;"$"</f>
        <v>#VALUE!</v>
      </c>
      <c r="AL362" s="11">
        <f t="shared" ca="1" si="95"/>
        <v>20</v>
      </c>
      <c r="AM362" s="6" t="str">
        <f ca="1">LOOKUP(AL362,AN2:AN21,AO2:AO21)</f>
        <v>DC4MDB10</v>
      </c>
    </row>
    <row r="363" spans="1:39" ht="12" customHeight="1">
      <c r="A363" s="13" t="e">
        <f>LOOKUP(99^99,--("0"&amp;MID(Updates!N363,MIN(SEARCH({0,1,2,3,4,5,6,7,8,9},Updates!N363&amp;"0123456789")),ROW($A$1:$A$10000))))</f>
        <v>#N/A</v>
      </c>
      <c r="B363" s="6" t="e">
        <f>TRIM(CLEAN(MID(Updates!D363,FIND("Network User Id: ",Updates!D363)+17,(FIND("E-MAIL ACCOUNTS",Updates!D363)-(FIND("Network User Id:",Updates!D363)+17)))))</f>
        <v>#VALUE!</v>
      </c>
      <c r="C363" s="6" t="e">
        <f>TRIM(CLEAN(MID(Updates!D363,FIND("Logon ID: ",Updates!D363)+10,(FIND("Password:",Updates!D363)-(FIND("Logon ID:",Updates!D363)+10)))))</f>
        <v>#VALUE!</v>
      </c>
      <c r="D363" t="e">
        <f>TRIM(CLEAN(MID(Updates!D363,FIND("Primary Address: ",Updates!D363)+17,(FIND("Secondary Address:",Updates!D363)-(FIND("Primary Address: ",Updates!D363)+17)))))</f>
        <v>#VALUE!</v>
      </c>
      <c r="E363" t="e">
        <f>TRIM(CLEAN(MID(Updates!D363,FIND("Secondary Address: ",Updates!D363)+19,(FIND("** PLEASE DO NOT REPLY TO THIS E-MAIL. ",Updates!D363)-(FIND("Secondary Address: ",Updates!D363)+19)))))</f>
        <v>#VALUE!</v>
      </c>
      <c r="F363" t="b">
        <f>IF(COUNT(SEARCH({"transpo.ottawa.on.ca","biblioottawalibrary.ca"},E363)),"@ottawa.ca")</f>
        <v>0</v>
      </c>
      <c r="G363" s="9" t="e">
        <f t="shared" si="80"/>
        <v>#VALUE!</v>
      </c>
      <c r="H363" t="e">
        <f>TRIM(CLEAN(MID(Updates!D363,FIND("E-mail Address: ",Updates!D363)+16,(FIND("The employee",Updates!D363)-(FIND("E-mail Address: ",Updates!D363)+16)))))</f>
        <v>#VALUE!</v>
      </c>
      <c r="I363" t="e">
        <f>TRIM(CLEAN(MID(Updates!D363,FIND("Account Password: ",Updates!D363)+18,(FIND("NETWORK ACCOUNTS",Updates!D363)-(FIND("Account Password:",Updates!D363)+18)))))</f>
        <v>#VALUE!</v>
      </c>
      <c r="J363" t="e">
        <f>TRIM(CLEAN(MID(Updates!D363,FIND("Password: ",Updates!D363)+10,(FIND("E-mail",Updates!D363)-(FIND("Password:",Updates!D363)+12)))))</f>
        <v>#VALUE!</v>
      </c>
      <c r="K363" t="e">
        <f>TRIM(CLEAN(MID(Updates!D363,FIND("Account to clone: ",Updates!D363)+18,(FIND("Position",Updates!D363)-(FIND("Account to clone: ",Updates!D363)+18)))))</f>
        <v>#VALUE!</v>
      </c>
      <c r="L363" t="e">
        <f>TRIM(CLEAN(MID(Updates!D363,FIND("Clone permissions of another account: ",Updates!D363)+38,(FIND("Email required:",Updates!D363)-(FIND("Clone permissions of another account: ",Updates!D363)+38)))))</f>
        <v>#VALUE!</v>
      </c>
      <c r="M363" t="e">
        <f t="shared" si="81"/>
        <v>#VALUE!</v>
      </c>
      <c r="N363" t="e">
        <f>TRIM(CLEAN(MID(Updates!D363,FIND("First Name: ",Updates!D363)+12,(FIND("Middle Name: ",Updates!D363)-(FIND("First Name: ",Updates!D363)+12)))))</f>
        <v>#VALUE!</v>
      </c>
      <c r="O363" t="e">
        <f>TRIM(CLEAN(MID(Updates!E363,FIND("Last Name: ",Updates!E363)+11,(FIND("Middle Initial:",Updates!E363)-(FIND("Last Name: ",Updates!E363)+11)))))</f>
        <v>#VALUE!</v>
      </c>
      <c r="P363" t="e">
        <f>TRIM(CLEAN(MID(Updates!D363,FIND("Middle Initial: ",Updates!D363)+16,(FIND("Department: ",Updates!D363)-(FIND("Middle Initial: ",Updates!D363)+16)))))</f>
        <v>#VALUE!</v>
      </c>
      <c r="Q363" t="e">
        <f t="shared" si="82"/>
        <v>#VALUE!</v>
      </c>
      <c r="R363" t="e">
        <f t="shared" si="83"/>
        <v>#VALUE!</v>
      </c>
      <c r="S363" t="e">
        <f t="shared" si="84"/>
        <v>#VALUE!</v>
      </c>
      <c r="T363" s="14" t="e">
        <f t="shared" si="85"/>
        <v>#VALUE!</v>
      </c>
      <c r="U363" t="e">
        <f t="shared" si="86"/>
        <v>#VALUE!</v>
      </c>
      <c r="V363" t="e">
        <f t="shared" si="87"/>
        <v>#VALUE!</v>
      </c>
      <c r="W363" s="8" t="e">
        <f>TRIM(CLEAN(MID(Updates!D363,FIND("Branch: ",Updates!D363)+8,(FIND("Division",Updates!D363)-(FIND("Branch: ",Updates!D363)+8)))))</f>
        <v>#VALUE!</v>
      </c>
      <c r="X363" s="8" t="e">
        <f>TRIM(CLEAN(MID(Updates!D363,FIND("Pooled Position: ",Updates!D363)+17,(FIND("Are the",Updates!D363)-(FIND("Pooled Position: ",Updates!D363)+17)))))</f>
        <v>#VALUE!</v>
      </c>
      <c r="Y363" t="e">
        <f>TRIM(CLEAN(MID(Updates!D363,FIND("Employee Name: ",Updates!D363)+15,(FIND("Job Title",Updates!D363)-(FIND("Employee Name: ",Updates!D363)+15)))))</f>
        <v>#VALUE!</v>
      </c>
      <c r="Z363" s="9" t="e">
        <f t="shared" si="88"/>
        <v>#VALUE!</v>
      </c>
      <c r="AA363" t="e">
        <f t="shared" si="89"/>
        <v>#VALUE!</v>
      </c>
      <c r="AB363" t="e">
        <f t="shared" si="90"/>
        <v>#VALUE!</v>
      </c>
      <c r="AC363" t="e">
        <f t="shared" si="91"/>
        <v>#VALUE!</v>
      </c>
      <c r="AD363" t="e">
        <f>TRIM(CLEAN(MID(Updates!D363,FIND("Account to clone: ",Updates!D363)+18,(FIND("Position",Updates!D363)-(FIND("Account to clone: ",Updates!D363)+18)))))</f>
        <v>#VALUE!</v>
      </c>
      <c r="AE363" t="str">
        <f t="shared" si="92"/>
        <v/>
      </c>
      <c r="AF363" t="str">
        <f t="shared" si="93"/>
        <v>No</v>
      </c>
      <c r="AG363" t="e">
        <f>TRIM(CLEAN(MID(Updates!D363,FIND("Home Share (H:\ drive) required: ",Updates!D363)+33,(FIND("Group Share (S:\ drive) required: ",Updates!D363)-(FIND("Home Share (H:\ drive) required: ",Updates!D363)+33)))))</f>
        <v>#VALUE!</v>
      </c>
      <c r="AH363" t="str">
        <f t="shared" si="94"/>
        <v>No</v>
      </c>
      <c r="AI363" t="e">
        <f>TRIM(CLEAN(MID(Updates!D363,FIND("S Drive Path: ",Updates!D363)+14,(FIND("Position",Updates!D363)-(FIND("S Drive Path: ",Updates!D363)+14)))))</f>
        <v>#VALUE!</v>
      </c>
      <c r="AJ363" t="e">
        <f>("USR\"&amp;Updates!N363)</f>
        <v>#VALUE!</v>
      </c>
      <c r="AK363" t="e">
        <f>Updates!N363&amp;"$"</f>
        <v>#VALUE!</v>
      </c>
      <c r="AL363" s="11">
        <f t="shared" ca="1" si="95"/>
        <v>8</v>
      </c>
      <c r="AM363" s="6" t="str">
        <f ca="1">LOOKUP(AL363,AN2:AN21,AO2:AO21)</f>
        <v>DC1MDB08</v>
      </c>
    </row>
    <row r="364" spans="1:39" ht="12" customHeight="1">
      <c r="A364" s="13" t="e">
        <f>LOOKUP(99^99,--("0"&amp;MID(Updates!N364,MIN(SEARCH({0,1,2,3,4,5,6,7,8,9},Updates!N364&amp;"0123456789")),ROW($A$1:$A$10000))))</f>
        <v>#N/A</v>
      </c>
      <c r="B364" s="6" t="e">
        <f>TRIM(CLEAN(MID(Updates!D364,FIND("Network User Id: ",Updates!D364)+17,(FIND("E-MAIL ACCOUNTS",Updates!D364)-(FIND("Network User Id:",Updates!D364)+17)))))</f>
        <v>#VALUE!</v>
      </c>
      <c r="C364" s="6" t="e">
        <f>TRIM(CLEAN(MID(Updates!D364,FIND("Logon ID: ",Updates!D364)+10,(FIND("Password:",Updates!D364)-(FIND("Logon ID:",Updates!D364)+10)))))</f>
        <v>#VALUE!</v>
      </c>
      <c r="D364" t="e">
        <f>TRIM(CLEAN(MID(Updates!D364,FIND("Primary Address: ",Updates!D364)+17,(FIND("Secondary Address:",Updates!D364)-(FIND("Primary Address: ",Updates!D364)+17)))))</f>
        <v>#VALUE!</v>
      </c>
      <c r="E364" t="e">
        <f>TRIM(CLEAN(MID(Updates!D364,FIND("Secondary Address: ",Updates!D364)+19,(FIND("** PLEASE DO NOT REPLY TO THIS E-MAIL. ",Updates!D364)-(FIND("Secondary Address: ",Updates!D364)+19)))))</f>
        <v>#VALUE!</v>
      </c>
      <c r="F364" t="b">
        <f>IF(COUNT(SEARCH({"transpo.ottawa.on.ca","biblioottawalibrary.ca"},E364)),"@ottawa.ca")</f>
        <v>0</v>
      </c>
      <c r="G364" s="9" t="e">
        <f t="shared" si="80"/>
        <v>#VALUE!</v>
      </c>
      <c r="H364" t="e">
        <f>TRIM(CLEAN(MID(Updates!D364,FIND("E-mail Address: ",Updates!D364)+16,(FIND("The employee",Updates!D364)-(FIND("E-mail Address: ",Updates!D364)+16)))))</f>
        <v>#VALUE!</v>
      </c>
      <c r="I364" t="e">
        <f>TRIM(CLEAN(MID(Updates!D364,FIND("Account Password: ",Updates!D364)+18,(FIND("NETWORK ACCOUNTS",Updates!D364)-(FIND("Account Password:",Updates!D364)+18)))))</f>
        <v>#VALUE!</v>
      </c>
      <c r="J364" t="e">
        <f>TRIM(CLEAN(MID(Updates!D364,FIND("Password: ",Updates!D364)+10,(FIND("E-mail",Updates!D364)-(FIND("Password:",Updates!D364)+12)))))</f>
        <v>#VALUE!</v>
      </c>
      <c r="K364" t="e">
        <f>TRIM(CLEAN(MID(Updates!D364,FIND("Account to clone: ",Updates!D364)+18,(FIND("Position",Updates!D364)-(FIND("Account to clone: ",Updates!D364)+18)))))</f>
        <v>#VALUE!</v>
      </c>
      <c r="L364" t="e">
        <f>TRIM(CLEAN(MID(Updates!D364,FIND("Clone permissions of another account: ",Updates!D364)+38,(FIND("Email required:",Updates!D364)-(FIND("Clone permissions of another account: ",Updates!D364)+38)))))</f>
        <v>#VALUE!</v>
      </c>
      <c r="M364" t="e">
        <f t="shared" si="81"/>
        <v>#VALUE!</v>
      </c>
      <c r="N364" t="e">
        <f>TRIM(CLEAN(MID(Updates!D364,FIND("First Name: ",Updates!D364)+12,(FIND("Middle Name: ",Updates!D364)-(FIND("First Name: ",Updates!D364)+12)))))</f>
        <v>#VALUE!</v>
      </c>
      <c r="O364" t="e">
        <f>TRIM(CLEAN(MID(Updates!E364,FIND("Last Name: ",Updates!E364)+11,(FIND("Middle Initial:",Updates!E364)-(FIND("Last Name: ",Updates!E364)+11)))))</f>
        <v>#VALUE!</v>
      </c>
      <c r="P364" t="e">
        <f>TRIM(CLEAN(MID(Updates!D364,FIND("Middle Initial: ",Updates!D364)+16,(FIND("Department: ",Updates!D364)-(FIND("Middle Initial: ",Updates!D364)+16)))))</f>
        <v>#VALUE!</v>
      </c>
      <c r="Q364" t="e">
        <f t="shared" si="82"/>
        <v>#VALUE!</v>
      </c>
      <c r="R364" t="e">
        <f t="shared" si="83"/>
        <v>#VALUE!</v>
      </c>
      <c r="S364" t="e">
        <f t="shared" si="84"/>
        <v>#VALUE!</v>
      </c>
      <c r="T364" s="14" t="e">
        <f t="shared" si="85"/>
        <v>#VALUE!</v>
      </c>
      <c r="U364" t="e">
        <f t="shared" si="86"/>
        <v>#VALUE!</v>
      </c>
      <c r="V364" t="e">
        <f t="shared" si="87"/>
        <v>#VALUE!</v>
      </c>
      <c r="W364" s="8" t="e">
        <f>TRIM(CLEAN(MID(Updates!D364,FIND("Branch: ",Updates!D364)+8,(FIND("Division",Updates!D364)-(FIND("Branch: ",Updates!D364)+8)))))</f>
        <v>#VALUE!</v>
      </c>
      <c r="X364" s="8" t="e">
        <f>TRIM(CLEAN(MID(Updates!D364,FIND("Pooled Position: ",Updates!D364)+17,(FIND("Are the",Updates!D364)-(FIND("Pooled Position: ",Updates!D364)+17)))))</f>
        <v>#VALUE!</v>
      </c>
      <c r="Y364" t="e">
        <f>TRIM(CLEAN(MID(Updates!D364,FIND("Employee Name: ",Updates!D364)+15,(FIND("Job Title",Updates!D364)-(FIND("Employee Name: ",Updates!D364)+15)))))</f>
        <v>#VALUE!</v>
      </c>
      <c r="Z364" s="9" t="e">
        <f t="shared" si="88"/>
        <v>#VALUE!</v>
      </c>
      <c r="AA364" t="e">
        <f t="shared" si="89"/>
        <v>#VALUE!</v>
      </c>
      <c r="AB364" t="e">
        <f t="shared" si="90"/>
        <v>#VALUE!</v>
      </c>
      <c r="AC364" t="e">
        <f t="shared" si="91"/>
        <v>#VALUE!</v>
      </c>
      <c r="AD364" t="e">
        <f>TRIM(CLEAN(MID(Updates!D364,FIND("Account to clone: ",Updates!D364)+18,(FIND("Position",Updates!D364)-(FIND("Account to clone: ",Updates!D364)+18)))))</f>
        <v>#VALUE!</v>
      </c>
      <c r="AE364" t="str">
        <f t="shared" si="92"/>
        <v/>
      </c>
      <c r="AF364" t="str">
        <f t="shared" si="93"/>
        <v>No</v>
      </c>
      <c r="AG364" t="e">
        <f>TRIM(CLEAN(MID(Updates!D364,FIND("Home Share (H:\ drive) required: ",Updates!D364)+33,(FIND("Group Share (S:\ drive) required: ",Updates!D364)-(FIND("Home Share (H:\ drive) required: ",Updates!D364)+33)))))</f>
        <v>#VALUE!</v>
      </c>
      <c r="AH364" t="str">
        <f t="shared" si="94"/>
        <v>No</v>
      </c>
      <c r="AI364" t="e">
        <f>TRIM(CLEAN(MID(Updates!D364,FIND("S Drive Path: ",Updates!D364)+14,(FIND("Position",Updates!D364)-(FIND("S Drive Path: ",Updates!D364)+14)))))</f>
        <v>#VALUE!</v>
      </c>
      <c r="AJ364" t="e">
        <f>("USR\"&amp;Updates!N364)</f>
        <v>#VALUE!</v>
      </c>
      <c r="AK364" t="e">
        <f>Updates!N364&amp;"$"</f>
        <v>#VALUE!</v>
      </c>
      <c r="AL364" s="11">
        <f t="shared" ca="1" si="95"/>
        <v>13</v>
      </c>
      <c r="AM364" s="6" t="str">
        <f ca="1">LOOKUP(AL364,AN2:AN21,AO2:AO21)</f>
        <v>DC4MDB03</v>
      </c>
    </row>
    <row r="365" spans="1:39" ht="12" customHeight="1">
      <c r="A365" s="13" t="e">
        <f>LOOKUP(99^99,--("0"&amp;MID(Updates!N365,MIN(SEARCH({0,1,2,3,4,5,6,7,8,9},Updates!N365&amp;"0123456789")),ROW($A$1:$A$10000))))</f>
        <v>#N/A</v>
      </c>
      <c r="B365" s="6" t="e">
        <f>TRIM(CLEAN(MID(Updates!D365,FIND("Network User Id: ",Updates!D365)+17,(FIND("E-MAIL ACCOUNTS",Updates!D365)-(FIND("Network User Id:",Updates!D365)+17)))))</f>
        <v>#VALUE!</v>
      </c>
      <c r="C365" s="6" t="e">
        <f>TRIM(CLEAN(MID(Updates!D365,FIND("Logon ID: ",Updates!D365)+10,(FIND("Password:",Updates!D365)-(FIND("Logon ID:",Updates!D365)+10)))))</f>
        <v>#VALUE!</v>
      </c>
      <c r="D365" t="e">
        <f>TRIM(CLEAN(MID(Updates!D365,FIND("Primary Address: ",Updates!D365)+17,(FIND("Secondary Address:",Updates!D365)-(FIND("Primary Address: ",Updates!D365)+17)))))</f>
        <v>#VALUE!</v>
      </c>
      <c r="E365" t="e">
        <f>TRIM(CLEAN(MID(Updates!D365,FIND("Secondary Address: ",Updates!D365)+19,(FIND("** PLEASE DO NOT REPLY TO THIS E-MAIL. ",Updates!D365)-(FIND("Secondary Address: ",Updates!D365)+19)))))</f>
        <v>#VALUE!</v>
      </c>
      <c r="F365" t="b">
        <f>IF(COUNT(SEARCH({"transpo.ottawa.on.ca","biblioottawalibrary.ca"},E365)),"@ottawa.ca")</f>
        <v>0</v>
      </c>
      <c r="G365" s="9" t="e">
        <f t="shared" si="80"/>
        <v>#VALUE!</v>
      </c>
      <c r="H365" t="e">
        <f>TRIM(CLEAN(MID(Updates!D365,FIND("E-mail Address: ",Updates!D365)+16,(FIND("The employee",Updates!D365)-(FIND("E-mail Address: ",Updates!D365)+16)))))</f>
        <v>#VALUE!</v>
      </c>
      <c r="I365" t="e">
        <f>TRIM(CLEAN(MID(Updates!D365,FIND("Account Password: ",Updates!D365)+18,(FIND("NETWORK ACCOUNTS",Updates!D365)-(FIND("Account Password:",Updates!D365)+18)))))</f>
        <v>#VALUE!</v>
      </c>
      <c r="J365" t="e">
        <f>TRIM(CLEAN(MID(Updates!D365,FIND("Password: ",Updates!D365)+10,(FIND("E-mail",Updates!D365)-(FIND("Password:",Updates!D365)+12)))))</f>
        <v>#VALUE!</v>
      </c>
      <c r="K365" t="e">
        <f>TRIM(CLEAN(MID(Updates!D365,FIND("Account to clone: ",Updates!D365)+18,(FIND("Position",Updates!D365)-(FIND("Account to clone: ",Updates!D365)+18)))))</f>
        <v>#VALUE!</v>
      </c>
      <c r="L365" t="e">
        <f>TRIM(CLEAN(MID(Updates!D365,FIND("Clone permissions of another account: ",Updates!D365)+38,(FIND("Email required:",Updates!D365)-(FIND("Clone permissions of another account: ",Updates!D365)+38)))))</f>
        <v>#VALUE!</v>
      </c>
      <c r="M365" t="e">
        <f t="shared" si="81"/>
        <v>#VALUE!</v>
      </c>
      <c r="N365" t="e">
        <f>TRIM(CLEAN(MID(Updates!D365,FIND("First Name: ",Updates!D365)+12,(FIND("Middle Name: ",Updates!D365)-(FIND("First Name: ",Updates!D365)+12)))))</f>
        <v>#VALUE!</v>
      </c>
      <c r="O365" t="e">
        <f>TRIM(CLEAN(MID(Updates!E365,FIND("Last Name: ",Updates!E365)+11,(FIND("Middle Initial:",Updates!E365)-(FIND("Last Name: ",Updates!E365)+11)))))</f>
        <v>#VALUE!</v>
      </c>
      <c r="P365" t="e">
        <f>TRIM(CLEAN(MID(Updates!D365,FIND("Middle Initial: ",Updates!D365)+16,(FIND("Department: ",Updates!D365)-(FIND("Middle Initial: ",Updates!D365)+16)))))</f>
        <v>#VALUE!</v>
      </c>
      <c r="Q365" t="e">
        <f t="shared" si="82"/>
        <v>#VALUE!</v>
      </c>
      <c r="R365" t="e">
        <f t="shared" si="83"/>
        <v>#VALUE!</v>
      </c>
      <c r="S365" t="e">
        <f t="shared" si="84"/>
        <v>#VALUE!</v>
      </c>
      <c r="T365" s="14" t="e">
        <f t="shared" si="85"/>
        <v>#VALUE!</v>
      </c>
      <c r="U365" t="e">
        <f t="shared" si="86"/>
        <v>#VALUE!</v>
      </c>
      <c r="V365" t="e">
        <f t="shared" si="87"/>
        <v>#VALUE!</v>
      </c>
      <c r="W365" s="8" t="e">
        <f>TRIM(CLEAN(MID(Updates!D365,FIND("Branch: ",Updates!D365)+8,(FIND("Division",Updates!D365)-(FIND("Branch: ",Updates!D365)+8)))))</f>
        <v>#VALUE!</v>
      </c>
      <c r="X365" s="8" t="e">
        <f>TRIM(CLEAN(MID(Updates!D365,FIND("Pooled Position: ",Updates!D365)+17,(FIND("Are the",Updates!D365)-(FIND("Pooled Position: ",Updates!D365)+17)))))</f>
        <v>#VALUE!</v>
      </c>
      <c r="Y365" t="e">
        <f>TRIM(CLEAN(MID(Updates!D365,FIND("Employee Name: ",Updates!D365)+15,(FIND("Job Title",Updates!D365)-(FIND("Employee Name: ",Updates!D365)+15)))))</f>
        <v>#VALUE!</v>
      </c>
      <c r="Z365" s="9" t="e">
        <f t="shared" si="88"/>
        <v>#VALUE!</v>
      </c>
      <c r="AA365" t="e">
        <f t="shared" si="89"/>
        <v>#VALUE!</v>
      </c>
      <c r="AB365" t="e">
        <f t="shared" si="90"/>
        <v>#VALUE!</v>
      </c>
      <c r="AC365" t="e">
        <f t="shared" si="91"/>
        <v>#VALUE!</v>
      </c>
      <c r="AD365" t="e">
        <f>TRIM(CLEAN(MID(Updates!D365,FIND("Account to clone: ",Updates!D365)+18,(FIND("Position",Updates!D365)-(FIND("Account to clone: ",Updates!D365)+18)))))</f>
        <v>#VALUE!</v>
      </c>
      <c r="AE365" t="str">
        <f t="shared" si="92"/>
        <v/>
      </c>
      <c r="AF365" t="str">
        <f t="shared" si="93"/>
        <v>No</v>
      </c>
      <c r="AG365" t="e">
        <f>TRIM(CLEAN(MID(Updates!D365,FIND("Home Share (H:\ drive) required: ",Updates!D365)+33,(FIND("Group Share (S:\ drive) required: ",Updates!D365)-(FIND("Home Share (H:\ drive) required: ",Updates!D365)+33)))))</f>
        <v>#VALUE!</v>
      </c>
      <c r="AH365" t="str">
        <f t="shared" si="94"/>
        <v>No</v>
      </c>
      <c r="AI365" t="e">
        <f>TRIM(CLEAN(MID(Updates!D365,FIND("S Drive Path: ",Updates!D365)+14,(FIND("Position",Updates!D365)-(FIND("S Drive Path: ",Updates!D365)+14)))))</f>
        <v>#VALUE!</v>
      </c>
      <c r="AJ365" t="e">
        <f>("USR\"&amp;Updates!N365)</f>
        <v>#VALUE!</v>
      </c>
      <c r="AK365" t="e">
        <f>Updates!N365&amp;"$"</f>
        <v>#VALUE!</v>
      </c>
      <c r="AL365" s="11">
        <f t="shared" ca="1" si="95"/>
        <v>1</v>
      </c>
      <c r="AM365" s="6" t="str">
        <f ca="1">LOOKUP(AL365,AN2:AN21,AO2:AO21)</f>
        <v>DC1MDB01</v>
      </c>
    </row>
    <row r="366" spans="1:39" ht="12" customHeight="1">
      <c r="A366" s="13" t="e">
        <f>LOOKUP(99^99,--("0"&amp;MID(Updates!N366,MIN(SEARCH({0,1,2,3,4,5,6,7,8,9},Updates!N366&amp;"0123456789")),ROW($A$1:$A$10000))))</f>
        <v>#N/A</v>
      </c>
      <c r="B366" s="6" t="e">
        <f>TRIM(CLEAN(MID(Updates!D366,FIND("Network User Id: ",Updates!D366)+17,(FIND("E-MAIL ACCOUNTS",Updates!D366)-(FIND("Network User Id:",Updates!D366)+17)))))</f>
        <v>#VALUE!</v>
      </c>
      <c r="C366" s="6" t="e">
        <f>TRIM(CLEAN(MID(Updates!D366,FIND("Logon ID: ",Updates!D366)+10,(FIND("Password:",Updates!D366)-(FIND("Logon ID:",Updates!D366)+10)))))</f>
        <v>#VALUE!</v>
      </c>
      <c r="D366" t="e">
        <f>TRIM(CLEAN(MID(Updates!D366,FIND("Primary Address: ",Updates!D366)+17,(FIND("Secondary Address:",Updates!D366)-(FIND("Primary Address: ",Updates!D366)+17)))))</f>
        <v>#VALUE!</v>
      </c>
      <c r="E366" t="e">
        <f>TRIM(CLEAN(MID(Updates!D366,FIND("Secondary Address: ",Updates!D366)+19,(FIND("** PLEASE DO NOT REPLY TO THIS E-MAIL. ",Updates!D366)-(FIND("Secondary Address: ",Updates!D366)+19)))))</f>
        <v>#VALUE!</v>
      </c>
      <c r="F366" t="b">
        <f>IF(COUNT(SEARCH({"transpo.ottawa.on.ca","biblioottawalibrary.ca"},E366)),"@ottawa.ca")</f>
        <v>0</v>
      </c>
      <c r="G366" s="9" t="e">
        <f t="shared" si="80"/>
        <v>#VALUE!</v>
      </c>
      <c r="H366" t="e">
        <f>TRIM(CLEAN(MID(Updates!D366,FIND("E-mail Address: ",Updates!D366)+16,(FIND("The employee",Updates!D366)-(FIND("E-mail Address: ",Updates!D366)+16)))))</f>
        <v>#VALUE!</v>
      </c>
      <c r="I366" t="e">
        <f>TRIM(CLEAN(MID(Updates!D366,FIND("Account Password: ",Updates!D366)+18,(FIND("NETWORK ACCOUNTS",Updates!D366)-(FIND("Account Password:",Updates!D366)+18)))))</f>
        <v>#VALUE!</v>
      </c>
      <c r="J366" t="e">
        <f>TRIM(CLEAN(MID(Updates!D366,FIND("Password: ",Updates!D366)+10,(FIND("E-mail",Updates!D366)-(FIND("Password:",Updates!D366)+12)))))</f>
        <v>#VALUE!</v>
      </c>
      <c r="K366" t="e">
        <f>TRIM(CLEAN(MID(Updates!D366,FIND("Account to clone: ",Updates!D366)+18,(FIND("Position",Updates!D366)-(FIND("Account to clone: ",Updates!D366)+18)))))</f>
        <v>#VALUE!</v>
      </c>
      <c r="L366" t="e">
        <f>TRIM(CLEAN(MID(Updates!D366,FIND("Clone permissions of another account: ",Updates!D366)+38,(FIND("Email required:",Updates!D366)-(FIND("Clone permissions of another account: ",Updates!D366)+38)))))</f>
        <v>#VALUE!</v>
      </c>
      <c r="M366" t="e">
        <f t="shared" si="81"/>
        <v>#VALUE!</v>
      </c>
      <c r="N366" t="e">
        <f>TRIM(CLEAN(MID(Updates!D366,FIND("First Name: ",Updates!D366)+12,(FIND("Middle Name: ",Updates!D366)-(FIND("First Name: ",Updates!D366)+12)))))</f>
        <v>#VALUE!</v>
      </c>
      <c r="O366" t="e">
        <f>TRIM(CLEAN(MID(Updates!E366,FIND("Last Name: ",Updates!E366)+11,(FIND("Middle Initial:",Updates!E366)-(FIND("Last Name: ",Updates!E366)+11)))))</f>
        <v>#VALUE!</v>
      </c>
      <c r="P366" t="e">
        <f>TRIM(CLEAN(MID(Updates!D366,FIND("Middle Initial: ",Updates!D366)+16,(FIND("Department: ",Updates!D366)-(FIND("Middle Initial: ",Updates!D366)+16)))))</f>
        <v>#VALUE!</v>
      </c>
      <c r="Q366" t="e">
        <f t="shared" si="82"/>
        <v>#VALUE!</v>
      </c>
      <c r="R366" t="e">
        <f t="shared" si="83"/>
        <v>#VALUE!</v>
      </c>
      <c r="S366" t="e">
        <f t="shared" si="84"/>
        <v>#VALUE!</v>
      </c>
      <c r="T366" s="14" t="e">
        <f t="shared" si="85"/>
        <v>#VALUE!</v>
      </c>
      <c r="U366" t="e">
        <f t="shared" si="86"/>
        <v>#VALUE!</v>
      </c>
      <c r="V366" t="e">
        <f t="shared" si="87"/>
        <v>#VALUE!</v>
      </c>
      <c r="W366" s="8" t="e">
        <f>TRIM(CLEAN(MID(Updates!D366,FIND("Branch: ",Updates!D366)+8,(FIND("Division",Updates!D366)-(FIND("Branch: ",Updates!D366)+8)))))</f>
        <v>#VALUE!</v>
      </c>
      <c r="X366" s="8" t="e">
        <f>TRIM(CLEAN(MID(Updates!D366,FIND("Pooled Position: ",Updates!D366)+17,(FIND("Are the",Updates!D366)-(FIND("Pooled Position: ",Updates!D366)+17)))))</f>
        <v>#VALUE!</v>
      </c>
      <c r="Y366" t="e">
        <f>TRIM(CLEAN(MID(Updates!D366,FIND("Employee Name: ",Updates!D366)+15,(FIND("Job Title",Updates!D366)-(FIND("Employee Name: ",Updates!D366)+15)))))</f>
        <v>#VALUE!</v>
      </c>
      <c r="Z366" s="9" t="e">
        <f t="shared" si="88"/>
        <v>#VALUE!</v>
      </c>
      <c r="AA366" t="e">
        <f t="shared" si="89"/>
        <v>#VALUE!</v>
      </c>
      <c r="AB366" t="e">
        <f t="shared" si="90"/>
        <v>#VALUE!</v>
      </c>
      <c r="AC366" t="e">
        <f t="shared" si="91"/>
        <v>#VALUE!</v>
      </c>
      <c r="AD366" t="e">
        <f>TRIM(CLEAN(MID(Updates!D366,FIND("Account to clone: ",Updates!D366)+18,(FIND("Position",Updates!D366)-(FIND("Account to clone: ",Updates!D366)+18)))))</f>
        <v>#VALUE!</v>
      </c>
      <c r="AE366" t="str">
        <f t="shared" si="92"/>
        <v/>
      </c>
      <c r="AF366" t="str">
        <f t="shared" si="93"/>
        <v>No</v>
      </c>
      <c r="AG366" t="e">
        <f>TRIM(CLEAN(MID(Updates!D366,FIND("Home Share (H:\ drive) required: ",Updates!D366)+33,(FIND("Group Share (S:\ drive) required: ",Updates!D366)-(FIND("Home Share (H:\ drive) required: ",Updates!D366)+33)))))</f>
        <v>#VALUE!</v>
      </c>
      <c r="AH366" t="str">
        <f t="shared" si="94"/>
        <v>No</v>
      </c>
      <c r="AI366" t="e">
        <f>TRIM(CLEAN(MID(Updates!D366,FIND("S Drive Path: ",Updates!D366)+14,(FIND("Position",Updates!D366)-(FIND("S Drive Path: ",Updates!D366)+14)))))</f>
        <v>#VALUE!</v>
      </c>
      <c r="AJ366" t="e">
        <f>("USR\"&amp;Updates!N366)</f>
        <v>#VALUE!</v>
      </c>
      <c r="AK366" t="e">
        <f>Updates!N366&amp;"$"</f>
        <v>#VALUE!</v>
      </c>
      <c r="AL366" s="11">
        <f t="shared" ca="1" si="95"/>
        <v>11</v>
      </c>
      <c r="AM366" s="6" t="str">
        <f ca="1">LOOKUP(AL366,AN2:AN21,AO2:AO21)</f>
        <v>DC4MDB01</v>
      </c>
    </row>
    <row r="367" spans="1:39" ht="12" customHeight="1">
      <c r="A367" s="13" t="e">
        <f>LOOKUP(99^99,--("0"&amp;MID(Updates!N367,MIN(SEARCH({0,1,2,3,4,5,6,7,8,9},Updates!N367&amp;"0123456789")),ROW($A$1:$A$10000))))</f>
        <v>#N/A</v>
      </c>
      <c r="B367" s="6" t="e">
        <f>TRIM(CLEAN(MID(Updates!D367,FIND("Network User Id: ",Updates!D367)+17,(FIND("E-MAIL ACCOUNTS",Updates!D367)-(FIND("Network User Id:",Updates!D367)+17)))))</f>
        <v>#VALUE!</v>
      </c>
      <c r="C367" s="6" t="e">
        <f>TRIM(CLEAN(MID(Updates!D367,FIND("Logon ID: ",Updates!D367)+10,(FIND("Password:",Updates!D367)-(FIND("Logon ID:",Updates!D367)+10)))))</f>
        <v>#VALUE!</v>
      </c>
      <c r="D367" t="e">
        <f>TRIM(CLEAN(MID(Updates!D367,FIND("Primary Address: ",Updates!D367)+17,(FIND("Secondary Address:",Updates!D367)-(FIND("Primary Address: ",Updates!D367)+17)))))</f>
        <v>#VALUE!</v>
      </c>
      <c r="E367" t="e">
        <f>TRIM(CLEAN(MID(Updates!D367,FIND("Secondary Address: ",Updates!D367)+19,(FIND("** PLEASE DO NOT REPLY TO THIS E-MAIL. ",Updates!D367)-(FIND("Secondary Address: ",Updates!D367)+19)))))</f>
        <v>#VALUE!</v>
      </c>
      <c r="F367" t="b">
        <f>IF(COUNT(SEARCH({"transpo.ottawa.on.ca","biblioottawalibrary.ca"},E367)),"@ottawa.ca")</f>
        <v>0</v>
      </c>
      <c r="G367" s="9" t="e">
        <f t="shared" si="80"/>
        <v>#VALUE!</v>
      </c>
      <c r="H367" t="e">
        <f>TRIM(CLEAN(MID(Updates!D367,FIND("E-mail Address: ",Updates!D367)+16,(FIND("The employee",Updates!D367)-(FIND("E-mail Address: ",Updates!D367)+16)))))</f>
        <v>#VALUE!</v>
      </c>
      <c r="I367" t="e">
        <f>TRIM(CLEAN(MID(Updates!D367,FIND("Account Password: ",Updates!D367)+18,(FIND("NETWORK ACCOUNTS",Updates!D367)-(FIND("Account Password:",Updates!D367)+18)))))</f>
        <v>#VALUE!</v>
      </c>
      <c r="J367" t="e">
        <f>TRIM(CLEAN(MID(Updates!D367,FIND("Password: ",Updates!D367)+10,(FIND("E-mail",Updates!D367)-(FIND("Password:",Updates!D367)+12)))))</f>
        <v>#VALUE!</v>
      </c>
      <c r="K367" t="e">
        <f>TRIM(CLEAN(MID(Updates!D367,FIND("Account to clone: ",Updates!D367)+18,(FIND("Position",Updates!D367)-(FIND("Account to clone: ",Updates!D367)+18)))))</f>
        <v>#VALUE!</v>
      </c>
      <c r="L367" t="e">
        <f>TRIM(CLEAN(MID(Updates!D367,FIND("Clone permissions of another account: ",Updates!D367)+38,(FIND("Email required:",Updates!D367)-(FIND("Clone permissions of another account: ",Updates!D367)+38)))))</f>
        <v>#VALUE!</v>
      </c>
      <c r="M367" t="e">
        <f t="shared" si="81"/>
        <v>#VALUE!</v>
      </c>
      <c r="N367" t="e">
        <f>TRIM(CLEAN(MID(Updates!D367,FIND("First Name: ",Updates!D367)+12,(FIND("Middle Name: ",Updates!D367)-(FIND("First Name: ",Updates!D367)+12)))))</f>
        <v>#VALUE!</v>
      </c>
      <c r="O367" t="e">
        <f>TRIM(CLEAN(MID(Updates!E367,FIND("Last Name: ",Updates!E367)+11,(FIND("Middle Initial:",Updates!E367)-(FIND("Last Name: ",Updates!E367)+11)))))</f>
        <v>#VALUE!</v>
      </c>
      <c r="P367" t="e">
        <f>TRIM(CLEAN(MID(Updates!D367,FIND("Middle Initial: ",Updates!D367)+16,(FIND("Department: ",Updates!D367)-(FIND("Middle Initial: ",Updates!D367)+16)))))</f>
        <v>#VALUE!</v>
      </c>
      <c r="Q367" t="e">
        <f t="shared" si="82"/>
        <v>#VALUE!</v>
      </c>
      <c r="R367" t="e">
        <f t="shared" si="83"/>
        <v>#VALUE!</v>
      </c>
      <c r="S367" t="e">
        <f t="shared" si="84"/>
        <v>#VALUE!</v>
      </c>
      <c r="T367" s="14" t="e">
        <f t="shared" si="85"/>
        <v>#VALUE!</v>
      </c>
      <c r="U367" t="e">
        <f t="shared" si="86"/>
        <v>#VALUE!</v>
      </c>
      <c r="V367" t="e">
        <f t="shared" si="87"/>
        <v>#VALUE!</v>
      </c>
      <c r="W367" s="8" t="e">
        <f>TRIM(CLEAN(MID(Updates!D367,FIND("Branch: ",Updates!D367)+8,(FIND("Division",Updates!D367)-(FIND("Branch: ",Updates!D367)+8)))))</f>
        <v>#VALUE!</v>
      </c>
      <c r="X367" s="8" t="e">
        <f>TRIM(CLEAN(MID(Updates!D367,FIND("Pooled Position: ",Updates!D367)+17,(FIND("Are the",Updates!D367)-(FIND("Pooled Position: ",Updates!D367)+17)))))</f>
        <v>#VALUE!</v>
      </c>
      <c r="Y367" t="e">
        <f>TRIM(CLEAN(MID(Updates!D367,FIND("Employee Name: ",Updates!D367)+15,(FIND("Job Title",Updates!D367)-(FIND("Employee Name: ",Updates!D367)+15)))))</f>
        <v>#VALUE!</v>
      </c>
      <c r="Z367" s="9" t="e">
        <f t="shared" si="88"/>
        <v>#VALUE!</v>
      </c>
      <c r="AA367" t="e">
        <f t="shared" si="89"/>
        <v>#VALUE!</v>
      </c>
      <c r="AB367" t="e">
        <f t="shared" si="90"/>
        <v>#VALUE!</v>
      </c>
      <c r="AC367" t="e">
        <f t="shared" si="91"/>
        <v>#VALUE!</v>
      </c>
      <c r="AD367" t="e">
        <f>TRIM(CLEAN(MID(Updates!D367,FIND("Account to clone: ",Updates!D367)+18,(FIND("Position",Updates!D367)-(FIND("Account to clone: ",Updates!D367)+18)))))</f>
        <v>#VALUE!</v>
      </c>
      <c r="AE367" t="str">
        <f t="shared" si="92"/>
        <v/>
      </c>
      <c r="AF367" t="str">
        <f t="shared" si="93"/>
        <v>No</v>
      </c>
      <c r="AG367" t="e">
        <f>TRIM(CLEAN(MID(Updates!D367,FIND("Home Share (H:\ drive) required: ",Updates!D367)+33,(FIND("Group Share (S:\ drive) required: ",Updates!D367)-(FIND("Home Share (H:\ drive) required: ",Updates!D367)+33)))))</f>
        <v>#VALUE!</v>
      </c>
      <c r="AH367" t="str">
        <f t="shared" si="94"/>
        <v>No</v>
      </c>
      <c r="AI367" t="e">
        <f>TRIM(CLEAN(MID(Updates!D367,FIND("S Drive Path: ",Updates!D367)+14,(FIND("Position",Updates!D367)-(FIND("S Drive Path: ",Updates!D367)+14)))))</f>
        <v>#VALUE!</v>
      </c>
      <c r="AJ367" t="e">
        <f>("USR\"&amp;Updates!N367)</f>
        <v>#VALUE!</v>
      </c>
      <c r="AK367" t="e">
        <f>Updates!N367&amp;"$"</f>
        <v>#VALUE!</v>
      </c>
      <c r="AL367" s="11">
        <f t="shared" ca="1" si="95"/>
        <v>2</v>
      </c>
      <c r="AM367" s="6" t="str">
        <f ca="1">LOOKUP(AL367,AN2:AN21,AO2:AO21)</f>
        <v>DC1MDB02</v>
      </c>
    </row>
    <row r="368" spans="1:39" ht="12" customHeight="1">
      <c r="A368" s="13" t="e">
        <f>LOOKUP(99^99,--("0"&amp;MID(Updates!N368,MIN(SEARCH({0,1,2,3,4,5,6,7,8,9},Updates!N368&amp;"0123456789")),ROW($A$1:$A$10000))))</f>
        <v>#N/A</v>
      </c>
      <c r="B368" s="6" t="e">
        <f>TRIM(CLEAN(MID(Updates!D368,FIND("Network User Id: ",Updates!D368)+17,(FIND("E-MAIL ACCOUNTS",Updates!D368)-(FIND("Network User Id:",Updates!D368)+17)))))</f>
        <v>#VALUE!</v>
      </c>
      <c r="C368" s="6" t="e">
        <f>TRIM(CLEAN(MID(Updates!D368,FIND("Logon ID: ",Updates!D368)+10,(FIND("Password:",Updates!D368)-(FIND("Logon ID:",Updates!D368)+10)))))</f>
        <v>#VALUE!</v>
      </c>
      <c r="D368" t="e">
        <f>TRIM(CLEAN(MID(Updates!D368,FIND("Primary Address: ",Updates!D368)+17,(FIND("Secondary Address:",Updates!D368)-(FIND("Primary Address: ",Updates!D368)+17)))))</f>
        <v>#VALUE!</v>
      </c>
      <c r="E368" t="e">
        <f>TRIM(CLEAN(MID(Updates!D368,FIND("Secondary Address: ",Updates!D368)+19,(FIND("** PLEASE DO NOT REPLY TO THIS E-MAIL. ",Updates!D368)-(FIND("Secondary Address: ",Updates!D368)+19)))))</f>
        <v>#VALUE!</v>
      </c>
      <c r="F368" t="b">
        <f>IF(COUNT(SEARCH({"transpo.ottawa.on.ca","biblioottawalibrary.ca"},E368)),"@ottawa.ca")</f>
        <v>0</v>
      </c>
      <c r="G368" s="9" t="e">
        <f t="shared" si="80"/>
        <v>#VALUE!</v>
      </c>
      <c r="H368" t="e">
        <f>TRIM(CLEAN(MID(Updates!D368,FIND("E-mail Address: ",Updates!D368)+16,(FIND("The employee",Updates!D368)-(FIND("E-mail Address: ",Updates!D368)+16)))))</f>
        <v>#VALUE!</v>
      </c>
      <c r="I368" t="e">
        <f>TRIM(CLEAN(MID(Updates!D368,FIND("Account Password: ",Updates!D368)+18,(FIND("NETWORK ACCOUNTS",Updates!D368)-(FIND("Account Password:",Updates!D368)+18)))))</f>
        <v>#VALUE!</v>
      </c>
      <c r="J368" t="e">
        <f>TRIM(CLEAN(MID(Updates!D368,FIND("Password: ",Updates!D368)+10,(FIND("E-mail",Updates!D368)-(FIND("Password:",Updates!D368)+12)))))</f>
        <v>#VALUE!</v>
      </c>
      <c r="K368" t="e">
        <f>TRIM(CLEAN(MID(Updates!D368,FIND("Account to clone: ",Updates!D368)+18,(FIND("Position",Updates!D368)-(FIND("Account to clone: ",Updates!D368)+18)))))</f>
        <v>#VALUE!</v>
      </c>
      <c r="L368" t="e">
        <f>TRIM(CLEAN(MID(Updates!D368,FIND("Clone permissions of another account: ",Updates!D368)+38,(FIND("Email required:",Updates!D368)-(FIND("Clone permissions of another account: ",Updates!D368)+38)))))</f>
        <v>#VALUE!</v>
      </c>
      <c r="M368" t="e">
        <f t="shared" si="81"/>
        <v>#VALUE!</v>
      </c>
      <c r="N368" t="e">
        <f>TRIM(CLEAN(MID(Updates!D368,FIND("First Name: ",Updates!D368)+12,(FIND("Middle Name: ",Updates!D368)-(FIND("First Name: ",Updates!D368)+12)))))</f>
        <v>#VALUE!</v>
      </c>
      <c r="O368" t="e">
        <f>TRIM(CLEAN(MID(Updates!E368,FIND("Last Name: ",Updates!E368)+11,(FIND("Middle Initial:",Updates!E368)-(FIND("Last Name: ",Updates!E368)+11)))))</f>
        <v>#VALUE!</v>
      </c>
      <c r="P368" t="e">
        <f>TRIM(CLEAN(MID(Updates!D368,FIND("Middle Initial: ",Updates!D368)+16,(FIND("Department: ",Updates!D368)-(FIND("Middle Initial: ",Updates!D368)+16)))))</f>
        <v>#VALUE!</v>
      </c>
      <c r="Q368" t="e">
        <f t="shared" si="82"/>
        <v>#VALUE!</v>
      </c>
      <c r="R368" t="e">
        <f t="shared" si="83"/>
        <v>#VALUE!</v>
      </c>
      <c r="S368" t="e">
        <f t="shared" si="84"/>
        <v>#VALUE!</v>
      </c>
      <c r="T368" s="14" t="e">
        <f t="shared" si="85"/>
        <v>#VALUE!</v>
      </c>
      <c r="U368" t="e">
        <f t="shared" si="86"/>
        <v>#VALUE!</v>
      </c>
      <c r="V368" t="e">
        <f t="shared" si="87"/>
        <v>#VALUE!</v>
      </c>
      <c r="W368" s="8" t="e">
        <f>TRIM(CLEAN(MID(Updates!D368,FIND("Branch: ",Updates!D368)+8,(FIND("Division",Updates!D368)-(FIND("Branch: ",Updates!D368)+8)))))</f>
        <v>#VALUE!</v>
      </c>
      <c r="X368" s="8" t="e">
        <f>TRIM(CLEAN(MID(Updates!D368,FIND("Pooled Position: ",Updates!D368)+17,(FIND("Are the",Updates!D368)-(FIND("Pooled Position: ",Updates!D368)+17)))))</f>
        <v>#VALUE!</v>
      </c>
      <c r="Y368" t="e">
        <f>TRIM(CLEAN(MID(Updates!D368,FIND("Employee Name: ",Updates!D368)+15,(FIND("Job Title",Updates!D368)-(FIND("Employee Name: ",Updates!D368)+15)))))</f>
        <v>#VALUE!</v>
      </c>
      <c r="Z368" s="9" t="e">
        <f t="shared" si="88"/>
        <v>#VALUE!</v>
      </c>
      <c r="AA368" t="e">
        <f t="shared" si="89"/>
        <v>#VALUE!</v>
      </c>
      <c r="AB368" t="e">
        <f t="shared" si="90"/>
        <v>#VALUE!</v>
      </c>
      <c r="AC368" t="e">
        <f t="shared" si="91"/>
        <v>#VALUE!</v>
      </c>
      <c r="AD368" t="e">
        <f>TRIM(CLEAN(MID(Updates!D368,FIND("Account to clone: ",Updates!D368)+18,(FIND("Position",Updates!D368)-(FIND("Account to clone: ",Updates!D368)+18)))))</f>
        <v>#VALUE!</v>
      </c>
      <c r="AE368" t="str">
        <f t="shared" si="92"/>
        <v/>
      </c>
      <c r="AF368" t="str">
        <f t="shared" si="93"/>
        <v>No</v>
      </c>
      <c r="AG368" t="e">
        <f>TRIM(CLEAN(MID(Updates!D368,FIND("Home Share (H:\ drive) required: ",Updates!D368)+33,(FIND("Group Share (S:\ drive) required: ",Updates!D368)-(FIND("Home Share (H:\ drive) required: ",Updates!D368)+33)))))</f>
        <v>#VALUE!</v>
      </c>
      <c r="AH368" t="str">
        <f t="shared" si="94"/>
        <v>No</v>
      </c>
      <c r="AI368" t="e">
        <f>TRIM(CLEAN(MID(Updates!D368,FIND("S Drive Path: ",Updates!D368)+14,(FIND("Position",Updates!D368)-(FIND("S Drive Path: ",Updates!D368)+14)))))</f>
        <v>#VALUE!</v>
      </c>
      <c r="AJ368" t="e">
        <f>("USR\"&amp;Updates!N368)</f>
        <v>#VALUE!</v>
      </c>
      <c r="AK368" t="e">
        <f>Updates!N368&amp;"$"</f>
        <v>#VALUE!</v>
      </c>
      <c r="AL368" s="11">
        <f t="shared" ca="1" si="95"/>
        <v>2</v>
      </c>
      <c r="AM368" s="6" t="str">
        <f ca="1">LOOKUP(AL368,AN2:AN21,AO2:AO21)</f>
        <v>DC1MDB02</v>
      </c>
    </row>
    <row r="369" spans="1:39" ht="12" customHeight="1">
      <c r="A369" s="13" t="e">
        <f>LOOKUP(99^99,--("0"&amp;MID(Updates!N369,MIN(SEARCH({0,1,2,3,4,5,6,7,8,9},Updates!N369&amp;"0123456789")),ROW($A$1:$A$10000))))</f>
        <v>#N/A</v>
      </c>
      <c r="B369" s="6" t="e">
        <f>TRIM(CLEAN(MID(Updates!D369,FIND("Network User Id: ",Updates!D369)+17,(FIND("E-MAIL ACCOUNTS",Updates!D369)-(FIND("Network User Id:",Updates!D369)+17)))))</f>
        <v>#VALUE!</v>
      </c>
      <c r="C369" s="6" t="e">
        <f>TRIM(CLEAN(MID(Updates!D369,FIND("Logon ID: ",Updates!D369)+10,(FIND("Password:",Updates!D369)-(FIND("Logon ID:",Updates!D369)+10)))))</f>
        <v>#VALUE!</v>
      </c>
      <c r="D369" t="e">
        <f>TRIM(CLEAN(MID(Updates!D369,FIND("Primary Address: ",Updates!D369)+17,(FIND("Secondary Address:",Updates!D369)-(FIND("Primary Address: ",Updates!D369)+17)))))</f>
        <v>#VALUE!</v>
      </c>
      <c r="E369" t="e">
        <f>TRIM(CLEAN(MID(Updates!D369,FIND("Secondary Address: ",Updates!D369)+19,(FIND("** PLEASE DO NOT REPLY TO THIS E-MAIL. ",Updates!D369)-(FIND("Secondary Address: ",Updates!D369)+19)))))</f>
        <v>#VALUE!</v>
      </c>
      <c r="F369" t="b">
        <f>IF(COUNT(SEARCH({"transpo.ottawa.on.ca","biblioottawalibrary.ca"},E369)),"@ottawa.ca")</f>
        <v>0</v>
      </c>
      <c r="G369" s="9" t="e">
        <f t="shared" si="80"/>
        <v>#VALUE!</v>
      </c>
      <c r="H369" t="e">
        <f>TRIM(CLEAN(MID(Updates!D369,FIND("E-mail Address: ",Updates!D369)+16,(FIND("The employee",Updates!D369)-(FIND("E-mail Address: ",Updates!D369)+16)))))</f>
        <v>#VALUE!</v>
      </c>
      <c r="I369" t="e">
        <f>TRIM(CLEAN(MID(Updates!D369,FIND("Account Password: ",Updates!D369)+18,(FIND("NETWORK ACCOUNTS",Updates!D369)-(FIND("Account Password:",Updates!D369)+18)))))</f>
        <v>#VALUE!</v>
      </c>
      <c r="J369" t="e">
        <f>TRIM(CLEAN(MID(Updates!D369,FIND("Password: ",Updates!D369)+10,(FIND("E-mail",Updates!D369)-(FIND("Password:",Updates!D369)+12)))))</f>
        <v>#VALUE!</v>
      </c>
      <c r="K369" t="e">
        <f>TRIM(CLEAN(MID(Updates!D369,FIND("Account to clone: ",Updates!D369)+18,(FIND("Position",Updates!D369)-(FIND("Account to clone: ",Updates!D369)+18)))))</f>
        <v>#VALUE!</v>
      </c>
      <c r="L369" t="e">
        <f>TRIM(CLEAN(MID(Updates!D369,FIND("Clone permissions of another account: ",Updates!D369)+38,(FIND("Email required:",Updates!D369)-(FIND("Clone permissions of another account: ",Updates!D369)+38)))))</f>
        <v>#VALUE!</v>
      </c>
      <c r="M369" t="e">
        <f t="shared" si="81"/>
        <v>#VALUE!</v>
      </c>
      <c r="N369" t="e">
        <f>TRIM(CLEAN(MID(Updates!D369,FIND("First Name: ",Updates!D369)+12,(FIND("Middle Name: ",Updates!D369)-(FIND("First Name: ",Updates!D369)+12)))))</f>
        <v>#VALUE!</v>
      </c>
      <c r="O369" t="e">
        <f>TRIM(CLEAN(MID(Updates!E369,FIND("Last Name: ",Updates!E369)+11,(FIND("Middle Initial:",Updates!E369)-(FIND("Last Name: ",Updates!E369)+11)))))</f>
        <v>#VALUE!</v>
      </c>
      <c r="P369" t="e">
        <f>TRIM(CLEAN(MID(Updates!D369,FIND("Middle Initial: ",Updates!D369)+16,(FIND("Department: ",Updates!D369)-(FIND("Middle Initial: ",Updates!D369)+16)))))</f>
        <v>#VALUE!</v>
      </c>
      <c r="Q369" t="e">
        <f t="shared" si="82"/>
        <v>#VALUE!</v>
      </c>
      <c r="R369" t="e">
        <f t="shared" si="83"/>
        <v>#VALUE!</v>
      </c>
      <c r="S369" t="e">
        <f t="shared" si="84"/>
        <v>#VALUE!</v>
      </c>
      <c r="T369" s="14" t="e">
        <f t="shared" si="85"/>
        <v>#VALUE!</v>
      </c>
      <c r="U369" t="e">
        <f t="shared" si="86"/>
        <v>#VALUE!</v>
      </c>
      <c r="V369" t="e">
        <f t="shared" si="87"/>
        <v>#VALUE!</v>
      </c>
      <c r="W369" s="8" t="e">
        <f>TRIM(CLEAN(MID(Updates!D369,FIND("Branch: ",Updates!D369)+8,(FIND("Division",Updates!D369)-(FIND("Branch: ",Updates!D369)+8)))))</f>
        <v>#VALUE!</v>
      </c>
      <c r="X369" s="8" t="e">
        <f>TRIM(CLEAN(MID(Updates!D369,FIND("Pooled Position: ",Updates!D369)+17,(FIND("Are the",Updates!D369)-(FIND("Pooled Position: ",Updates!D369)+17)))))</f>
        <v>#VALUE!</v>
      </c>
      <c r="Y369" t="e">
        <f>TRIM(CLEAN(MID(Updates!D369,FIND("Employee Name: ",Updates!D369)+15,(FIND("Job Title",Updates!D369)-(FIND("Employee Name: ",Updates!D369)+15)))))</f>
        <v>#VALUE!</v>
      </c>
      <c r="Z369" s="9" t="e">
        <f t="shared" si="88"/>
        <v>#VALUE!</v>
      </c>
      <c r="AA369" t="e">
        <f t="shared" si="89"/>
        <v>#VALUE!</v>
      </c>
      <c r="AB369" t="e">
        <f t="shared" si="90"/>
        <v>#VALUE!</v>
      </c>
      <c r="AC369" t="e">
        <f t="shared" si="91"/>
        <v>#VALUE!</v>
      </c>
      <c r="AD369" t="e">
        <f>TRIM(CLEAN(MID(Updates!D369,FIND("Account to clone: ",Updates!D369)+18,(FIND("Position",Updates!D369)-(FIND("Account to clone: ",Updates!D369)+18)))))</f>
        <v>#VALUE!</v>
      </c>
      <c r="AE369" t="str">
        <f t="shared" si="92"/>
        <v/>
      </c>
      <c r="AF369" t="str">
        <f t="shared" si="93"/>
        <v>No</v>
      </c>
      <c r="AG369" t="e">
        <f>TRIM(CLEAN(MID(Updates!D369,FIND("Home Share (H:\ drive) required: ",Updates!D369)+33,(FIND("Group Share (S:\ drive) required: ",Updates!D369)-(FIND("Home Share (H:\ drive) required: ",Updates!D369)+33)))))</f>
        <v>#VALUE!</v>
      </c>
      <c r="AH369" t="str">
        <f t="shared" si="94"/>
        <v>No</v>
      </c>
      <c r="AI369" t="e">
        <f>TRIM(CLEAN(MID(Updates!D369,FIND("S Drive Path: ",Updates!D369)+14,(FIND("Position",Updates!D369)-(FIND("S Drive Path: ",Updates!D369)+14)))))</f>
        <v>#VALUE!</v>
      </c>
      <c r="AJ369" t="e">
        <f>("USR\"&amp;Updates!N369)</f>
        <v>#VALUE!</v>
      </c>
      <c r="AK369" t="e">
        <f>Updates!N369&amp;"$"</f>
        <v>#VALUE!</v>
      </c>
      <c r="AL369" s="11">
        <f t="shared" ca="1" si="95"/>
        <v>15</v>
      </c>
      <c r="AM369" s="6" t="str">
        <f ca="1">LOOKUP(AL369,AN2:AN21,AO2:AO21)</f>
        <v>DC4MDB05</v>
      </c>
    </row>
    <row r="370" spans="1:39" ht="12" customHeight="1">
      <c r="A370" s="13" t="e">
        <f>LOOKUP(99^99,--("0"&amp;MID(Updates!N370,MIN(SEARCH({0,1,2,3,4,5,6,7,8,9},Updates!N370&amp;"0123456789")),ROW($A$1:$A$10000))))</f>
        <v>#N/A</v>
      </c>
      <c r="B370" s="6" t="e">
        <f>TRIM(CLEAN(MID(Updates!D370,FIND("Network User Id: ",Updates!D370)+17,(FIND("E-MAIL ACCOUNTS",Updates!D370)-(FIND("Network User Id:",Updates!D370)+17)))))</f>
        <v>#VALUE!</v>
      </c>
      <c r="C370" s="6" t="e">
        <f>TRIM(CLEAN(MID(Updates!D370,FIND("Logon ID: ",Updates!D370)+10,(FIND("Password:",Updates!D370)-(FIND("Logon ID:",Updates!D370)+10)))))</f>
        <v>#VALUE!</v>
      </c>
      <c r="D370" t="e">
        <f>TRIM(CLEAN(MID(Updates!D370,FIND("Primary Address: ",Updates!D370)+17,(FIND("Secondary Address:",Updates!D370)-(FIND("Primary Address: ",Updates!D370)+17)))))</f>
        <v>#VALUE!</v>
      </c>
      <c r="E370" t="e">
        <f>TRIM(CLEAN(MID(Updates!D370,FIND("Secondary Address: ",Updates!D370)+19,(FIND("** PLEASE DO NOT REPLY TO THIS E-MAIL. ",Updates!D370)-(FIND("Secondary Address: ",Updates!D370)+19)))))</f>
        <v>#VALUE!</v>
      </c>
      <c r="F370" t="b">
        <f>IF(COUNT(SEARCH({"transpo.ottawa.on.ca","biblioottawalibrary.ca"},E370)),"@ottawa.ca")</f>
        <v>0</v>
      </c>
      <c r="G370" s="9" t="e">
        <f t="shared" si="80"/>
        <v>#VALUE!</v>
      </c>
      <c r="H370" t="e">
        <f>TRIM(CLEAN(MID(Updates!D370,FIND("E-mail Address: ",Updates!D370)+16,(FIND("The employee",Updates!D370)-(FIND("E-mail Address: ",Updates!D370)+16)))))</f>
        <v>#VALUE!</v>
      </c>
      <c r="I370" t="e">
        <f>TRIM(CLEAN(MID(Updates!D370,FIND("Account Password: ",Updates!D370)+18,(FIND("NETWORK ACCOUNTS",Updates!D370)-(FIND("Account Password:",Updates!D370)+18)))))</f>
        <v>#VALUE!</v>
      </c>
      <c r="J370" t="e">
        <f>TRIM(CLEAN(MID(Updates!D370,FIND("Password: ",Updates!D370)+10,(FIND("E-mail",Updates!D370)-(FIND("Password:",Updates!D370)+12)))))</f>
        <v>#VALUE!</v>
      </c>
      <c r="K370" t="e">
        <f>TRIM(CLEAN(MID(Updates!D370,FIND("Account to clone: ",Updates!D370)+18,(FIND("Position",Updates!D370)-(FIND("Account to clone: ",Updates!D370)+18)))))</f>
        <v>#VALUE!</v>
      </c>
      <c r="L370" t="e">
        <f>TRIM(CLEAN(MID(Updates!D370,FIND("Clone permissions of another account: ",Updates!D370)+38,(FIND("Email required:",Updates!D370)-(FIND("Clone permissions of another account: ",Updates!D370)+38)))))</f>
        <v>#VALUE!</v>
      </c>
      <c r="M370" t="e">
        <f t="shared" si="81"/>
        <v>#VALUE!</v>
      </c>
      <c r="N370" t="e">
        <f>TRIM(CLEAN(MID(Updates!D370,FIND("First Name: ",Updates!D370)+12,(FIND("Middle Name: ",Updates!D370)-(FIND("First Name: ",Updates!D370)+12)))))</f>
        <v>#VALUE!</v>
      </c>
      <c r="O370" t="e">
        <f>TRIM(CLEAN(MID(Updates!E370,FIND("Last Name: ",Updates!E370)+11,(FIND("Middle Initial:",Updates!E370)-(FIND("Last Name: ",Updates!E370)+11)))))</f>
        <v>#VALUE!</v>
      </c>
      <c r="P370" t="e">
        <f>TRIM(CLEAN(MID(Updates!D370,FIND("Middle Initial: ",Updates!D370)+16,(FIND("Department: ",Updates!D370)-(FIND("Middle Initial: ",Updates!D370)+16)))))</f>
        <v>#VALUE!</v>
      </c>
      <c r="Q370" t="e">
        <f t="shared" si="82"/>
        <v>#VALUE!</v>
      </c>
      <c r="R370" t="e">
        <f t="shared" si="83"/>
        <v>#VALUE!</v>
      </c>
      <c r="S370" t="e">
        <f t="shared" si="84"/>
        <v>#VALUE!</v>
      </c>
      <c r="T370" s="14" t="e">
        <f t="shared" si="85"/>
        <v>#VALUE!</v>
      </c>
      <c r="U370" t="e">
        <f t="shared" si="86"/>
        <v>#VALUE!</v>
      </c>
      <c r="V370" t="e">
        <f t="shared" si="87"/>
        <v>#VALUE!</v>
      </c>
      <c r="W370" s="8" t="e">
        <f>TRIM(CLEAN(MID(Updates!D370,FIND("Branch: ",Updates!D370)+8,(FIND("Division",Updates!D370)-(FIND("Branch: ",Updates!D370)+8)))))</f>
        <v>#VALUE!</v>
      </c>
      <c r="X370" s="8" t="e">
        <f>TRIM(CLEAN(MID(Updates!D370,FIND("Pooled Position: ",Updates!D370)+17,(FIND("Are the",Updates!D370)-(FIND("Pooled Position: ",Updates!D370)+17)))))</f>
        <v>#VALUE!</v>
      </c>
      <c r="Y370" t="e">
        <f>TRIM(CLEAN(MID(Updates!D370,FIND("Employee Name: ",Updates!D370)+15,(FIND("Job Title",Updates!D370)-(FIND("Employee Name: ",Updates!D370)+15)))))</f>
        <v>#VALUE!</v>
      </c>
      <c r="Z370" s="9" t="e">
        <f t="shared" si="88"/>
        <v>#VALUE!</v>
      </c>
      <c r="AA370" t="e">
        <f t="shared" si="89"/>
        <v>#VALUE!</v>
      </c>
      <c r="AB370" t="e">
        <f t="shared" si="90"/>
        <v>#VALUE!</v>
      </c>
      <c r="AC370" t="e">
        <f t="shared" si="91"/>
        <v>#VALUE!</v>
      </c>
      <c r="AD370" t="e">
        <f>TRIM(CLEAN(MID(Updates!D370,FIND("Account to clone: ",Updates!D370)+18,(FIND("Position",Updates!D370)-(FIND("Account to clone: ",Updates!D370)+18)))))</f>
        <v>#VALUE!</v>
      </c>
      <c r="AE370" t="str">
        <f t="shared" si="92"/>
        <v/>
      </c>
      <c r="AF370" t="str">
        <f t="shared" si="93"/>
        <v>No</v>
      </c>
      <c r="AG370" t="e">
        <f>TRIM(CLEAN(MID(Updates!D370,FIND("Home Share (H:\ drive) required: ",Updates!D370)+33,(FIND("Group Share (S:\ drive) required: ",Updates!D370)-(FIND("Home Share (H:\ drive) required: ",Updates!D370)+33)))))</f>
        <v>#VALUE!</v>
      </c>
      <c r="AH370" t="str">
        <f t="shared" si="94"/>
        <v>No</v>
      </c>
      <c r="AI370" t="e">
        <f>TRIM(CLEAN(MID(Updates!D370,FIND("S Drive Path: ",Updates!D370)+14,(FIND("Position",Updates!D370)-(FIND("S Drive Path: ",Updates!D370)+14)))))</f>
        <v>#VALUE!</v>
      </c>
      <c r="AJ370" t="e">
        <f>("USR\"&amp;Updates!N370)</f>
        <v>#VALUE!</v>
      </c>
      <c r="AK370" t="e">
        <f>Updates!N370&amp;"$"</f>
        <v>#VALUE!</v>
      </c>
      <c r="AL370" s="11">
        <f t="shared" ca="1" si="95"/>
        <v>5</v>
      </c>
      <c r="AM370" s="6" t="str">
        <f ca="1">LOOKUP(AL370,AN2:AN21,AO2:AO21)</f>
        <v>DC1MDB05</v>
      </c>
    </row>
    <row r="371" spans="1:39" ht="12" customHeight="1">
      <c r="A371" s="13" t="e">
        <f>LOOKUP(99^99,--("0"&amp;MID(Updates!N371,MIN(SEARCH({0,1,2,3,4,5,6,7,8,9},Updates!N371&amp;"0123456789")),ROW($A$1:$A$10000))))</f>
        <v>#N/A</v>
      </c>
      <c r="B371" s="6" t="e">
        <f>TRIM(CLEAN(MID(Updates!D371,FIND("Network User Id: ",Updates!D371)+17,(FIND("E-MAIL ACCOUNTS",Updates!D371)-(FIND("Network User Id:",Updates!D371)+17)))))</f>
        <v>#VALUE!</v>
      </c>
      <c r="C371" s="6" t="e">
        <f>TRIM(CLEAN(MID(Updates!D371,FIND("Logon ID: ",Updates!D371)+10,(FIND("Password:",Updates!D371)-(FIND("Logon ID:",Updates!D371)+10)))))</f>
        <v>#VALUE!</v>
      </c>
      <c r="D371" t="e">
        <f>TRIM(CLEAN(MID(Updates!D371,FIND("Primary Address: ",Updates!D371)+17,(FIND("Secondary Address:",Updates!D371)-(FIND("Primary Address: ",Updates!D371)+17)))))</f>
        <v>#VALUE!</v>
      </c>
      <c r="E371" t="e">
        <f>TRIM(CLEAN(MID(Updates!D371,FIND("Secondary Address: ",Updates!D371)+19,(FIND("** PLEASE DO NOT REPLY TO THIS E-MAIL. ",Updates!D371)-(FIND("Secondary Address: ",Updates!D371)+19)))))</f>
        <v>#VALUE!</v>
      </c>
      <c r="F371" t="b">
        <f>IF(COUNT(SEARCH({"transpo.ottawa.on.ca","biblioottawalibrary.ca"},E371)),"@ottawa.ca")</f>
        <v>0</v>
      </c>
      <c r="G371" s="9" t="e">
        <f t="shared" si="80"/>
        <v>#VALUE!</v>
      </c>
      <c r="H371" t="e">
        <f>TRIM(CLEAN(MID(Updates!D371,FIND("E-mail Address: ",Updates!D371)+16,(FIND("The employee",Updates!D371)-(FIND("E-mail Address: ",Updates!D371)+16)))))</f>
        <v>#VALUE!</v>
      </c>
      <c r="I371" t="e">
        <f>TRIM(CLEAN(MID(Updates!D371,FIND("Account Password: ",Updates!D371)+18,(FIND("NETWORK ACCOUNTS",Updates!D371)-(FIND("Account Password:",Updates!D371)+18)))))</f>
        <v>#VALUE!</v>
      </c>
      <c r="J371" t="e">
        <f>TRIM(CLEAN(MID(Updates!D371,FIND("Password: ",Updates!D371)+10,(FIND("E-mail",Updates!D371)-(FIND("Password:",Updates!D371)+12)))))</f>
        <v>#VALUE!</v>
      </c>
      <c r="K371" t="e">
        <f>TRIM(CLEAN(MID(Updates!D371,FIND("Account to clone: ",Updates!D371)+18,(FIND("Position",Updates!D371)-(FIND("Account to clone: ",Updates!D371)+18)))))</f>
        <v>#VALUE!</v>
      </c>
      <c r="L371" t="e">
        <f>TRIM(CLEAN(MID(Updates!D371,FIND("Clone permissions of another account: ",Updates!D371)+38,(FIND("Email required:",Updates!D371)-(FIND("Clone permissions of another account: ",Updates!D371)+38)))))</f>
        <v>#VALUE!</v>
      </c>
      <c r="M371" t="e">
        <f t="shared" si="81"/>
        <v>#VALUE!</v>
      </c>
      <c r="N371" t="e">
        <f>TRIM(CLEAN(MID(Updates!D371,FIND("First Name: ",Updates!D371)+12,(FIND("Middle Name: ",Updates!D371)-(FIND("First Name: ",Updates!D371)+12)))))</f>
        <v>#VALUE!</v>
      </c>
      <c r="O371" t="e">
        <f>TRIM(CLEAN(MID(Updates!E371,FIND("Last Name: ",Updates!E371)+11,(FIND("Middle Initial:",Updates!E371)-(FIND("Last Name: ",Updates!E371)+11)))))</f>
        <v>#VALUE!</v>
      </c>
      <c r="P371" t="e">
        <f>TRIM(CLEAN(MID(Updates!D371,FIND("Middle Initial: ",Updates!D371)+16,(FIND("Department: ",Updates!D371)-(FIND("Middle Initial: ",Updates!D371)+16)))))</f>
        <v>#VALUE!</v>
      </c>
      <c r="Q371" t="e">
        <f t="shared" si="82"/>
        <v>#VALUE!</v>
      </c>
      <c r="R371" t="e">
        <f t="shared" si="83"/>
        <v>#VALUE!</v>
      </c>
      <c r="S371" t="e">
        <f t="shared" si="84"/>
        <v>#VALUE!</v>
      </c>
      <c r="T371" s="14" t="e">
        <f t="shared" si="85"/>
        <v>#VALUE!</v>
      </c>
      <c r="U371" t="e">
        <f t="shared" si="86"/>
        <v>#VALUE!</v>
      </c>
      <c r="V371" t="e">
        <f t="shared" si="87"/>
        <v>#VALUE!</v>
      </c>
      <c r="W371" s="8" t="e">
        <f>TRIM(CLEAN(MID(Updates!D371,FIND("Branch: ",Updates!D371)+8,(FIND("Division",Updates!D371)-(FIND("Branch: ",Updates!D371)+8)))))</f>
        <v>#VALUE!</v>
      </c>
      <c r="X371" s="8" t="e">
        <f>TRIM(CLEAN(MID(Updates!D371,FIND("Pooled Position: ",Updates!D371)+17,(FIND("Are the",Updates!D371)-(FIND("Pooled Position: ",Updates!D371)+17)))))</f>
        <v>#VALUE!</v>
      </c>
      <c r="Y371" t="e">
        <f>TRIM(CLEAN(MID(Updates!D371,FIND("Employee Name: ",Updates!D371)+15,(FIND("Job Title",Updates!D371)-(FIND("Employee Name: ",Updates!D371)+15)))))</f>
        <v>#VALUE!</v>
      </c>
      <c r="Z371" s="9" t="e">
        <f t="shared" si="88"/>
        <v>#VALUE!</v>
      </c>
      <c r="AA371" t="e">
        <f t="shared" si="89"/>
        <v>#VALUE!</v>
      </c>
      <c r="AB371" t="e">
        <f t="shared" si="90"/>
        <v>#VALUE!</v>
      </c>
      <c r="AC371" t="e">
        <f t="shared" si="91"/>
        <v>#VALUE!</v>
      </c>
      <c r="AD371" t="e">
        <f>TRIM(CLEAN(MID(Updates!D371,FIND("Account to clone: ",Updates!D371)+18,(FIND("Position",Updates!D371)-(FIND("Account to clone: ",Updates!D371)+18)))))</f>
        <v>#VALUE!</v>
      </c>
      <c r="AE371" t="str">
        <f t="shared" si="92"/>
        <v/>
      </c>
      <c r="AF371" t="str">
        <f t="shared" si="93"/>
        <v>No</v>
      </c>
      <c r="AG371" t="e">
        <f>TRIM(CLEAN(MID(Updates!D371,FIND("Home Share (H:\ drive) required: ",Updates!D371)+33,(FIND("Group Share (S:\ drive) required: ",Updates!D371)-(FIND("Home Share (H:\ drive) required: ",Updates!D371)+33)))))</f>
        <v>#VALUE!</v>
      </c>
      <c r="AH371" t="str">
        <f t="shared" si="94"/>
        <v>No</v>
      </c>
      <c r="AI371" t="e">
        <f>TRIM(CLEAN(MID(Updates!D371,FIND("S Drive Path: ",Updates!D371)+14,(FIND("Position",Updates!D371)-(FIND("S Drive Path: ",Updates!D371)+14)))))</f>
        <v>#VALUE!</v>
      </c>
      <c r="AJ371" t="e">
        <f>("USR\"&amp;Updates!N371)</f>
        <v>#VALUE!</v>
      </c>
      <c r="AK371" t="e">
        <f>Updates!N371&amp;"$"</f>
        <v>#VALUE!</v>
      </c>
      <c r="AL371" s="11">
        <f t="shared" ca="1" si="95"/>
        <v>19</v>
      </c>
      <c r="AM371" s="6" t="str">
        <f ca="1">LOOKUP(AL371,AN2:AN21,AO2:AO21)</f>
        <v>DC4MDB09</v>
      </c>
    </row>
    <row r="372" spans="1:39" ht="12" customHeight="1">
      <c r="A372" s="13" t="e">
        <f>LOOKUP(99^99,--("0"&amp;MID(Updates!N372,MIN(SEARCH({0,1,2,3,4,5,6,7,8,9},Updates!N372&amp;"0123456789")),ROW($A$1:$A$10000))))</f>
        <v>#N/A</v>
      </c>
      <c r="B372" s="6" t="e">
        <f>TRIM(CLEAN(MID(Updates!D372,FIND("Network User Id: ",Updates!D372)+17,(FIND("E-MAIL ACCOUNTS",Updates!D372)-(FIND("Network User Id:",Updates!D372)+17)))))</f>
        <v>#VALUE!</v>
      </c>
      <c r="C372" s="6" t="e">
        <f>TRIM(CLEAN(MID(Updates!D372,FIND("Logon ID: ",Updates!D372)+10,(FIND("Password:",Updates!D372)-(FIND("Logon ID:",Updates!D372)+10)))))</f>
        <v>#VALUE!</v>
      </c>
      <c r="D372" t="e">
        <f>TRIM(CLEAN(MID(Updates!D372,FIND("Primary Address: ",Updates!D372)+17,(FIND("Secondary Address:",Updates!D372)-(FIND("Primary Address: ",Updates!D372)+17)))))</f>
        <v>#VALUE!</v>
      </c>
      <c r="E372" t="e">
        <f>TRIM(CLEAN(MID(Updates!D372,FIND("Secondary Address: ",Updates!D372)+19,(FIND("** PLEASE DO NOT REPLY TO THIS E-MAIL. ",Updates!D372)-(FIND("Secondary Address: ",Updates!D372)+19)))))</f>
        <v>#VALUE!</v>
      </c>
      <c r="F372" t="b">
        <f>IF(COUNT(SEARCH({"transpo.ottawa.on.ca","biblioottawalibrary.ca"},E372)),"@ottawa.ca")</f>
        <v>0</v>
      </c>
      <c r="G372" s="9" t="e">
        <f t="shared" si="80"/>
        <v>#VALUE!</v>
      </c>
      <c r="H372" t="e">
        <f>TRIM(CLEAN(MID(Updates!D372,FIND("E-mail Address: ",Updates!D372)+16,(FIND("The employee",Updates!D372)-(FIND("E-mail Address: ",Updates!D372)+16)))))</f>
        <v>#VALUE!</v>
      </c>
      <c r="I372" t="e">
        <f>TRIM(CLEAN(MID(Updates!D372,FIND("Account Password: ",Updates!D372)+18,(FIND("NETWORK ACCOUNTS",Updates!D372)-(FIND("Account Password:",Updates!D372)+18)))))</f>
        <v>#VALUE!</v>
      </c>
      <c r="J372" t="e">
        <f>TRIM(CLEAN(MID(Updates!D372,FIND("Password: ",Updates!D372)+10,(FIND("E-mail",Updates!D372)-(FIND("Password:",Updates!D372)+12)))))</f>
        <v>#VALUE!</v>
      </c>
      <c r="K372" t="e">
        <f>TRIM(CLEAN(MID(Updates!D372,FIND("Account to clone: ",Updates!D372)+18,(FIND("Position",Updates!D372)-(FIND("Account to clone: ",Updates!D372)+18)))))</f>
        <v>#VALUE!</v>
      </c>
      <c r="L372" t="e">
        <f>TRIM(CLEAN(MID(Updates!D372,FIND("Clone permissions of another account: ",Updates!D372)+38,(FIND("Email required:",Updates!D372)-(FIND("Clone permissions of another account: ",Updates!D372)+38)))))</f>
        <v>#VALUE!</v>
      </c>
      <c r="M372" t="e">
        <f t="shared" si="81"/>
        <v>#VALUE!</v>
      </c>
      <c r="N372" t="e">
        <f>TRIM(CLEAN(MID(Updates!D372,FIND("First Name: ",Updates!D372)+12,(FIND("Middle Name: ",Updates!D372)-(FIND("First Name: ",Updates!D372)+12)))))</f>
        <v>#VALUE!</v>
      </c>
      <c r="O372" t="e">
        <f>TRIM(CLEAN(MID(Updates!E372,FIND("Last Name: ",Updates!E372)+11,(FIND("Middle Initial:",Updates!E372)-(FIND("Last Name: ",Updates!E372)+11)))))</f>
        <v>#VALUE!</v>
      </c>
      <c r="P372" t="e">
        <f>TRIM(CLEAN(MID(Updates!D372,FIND("Middle Initial: ",Updates!D372)+16,(FIND("Department: ",Updates!D372)-(FIND("Middle Initial: ",Updates!D372)+16)))))</f>
        <v>#VALUE!</v>
      </c>
      <c r="Q372" t="e">
        <f t="shared" si="82"/>
        <v>#VALUE!</v>
      </c>
      <c r="R372" t="e">
        <f t="shared" si="83"/>
        <v>#VALUE!</v>
      </c>
      <c r="S372" t="e">
        <f t="shared" si="84"/>
        <v>#VALUE!</v>
      </c>
      <c r="T372" s="14" t="e">
        <f t="shared" si="85"/>
        <v>#VALUE!</v>
      </c>
      <c r="U372" t="e">
        <f t="shared" si="86"/>
        <v>#VALUE!</v>
      </c>
      <c r="V372" t="e">
        <f t="shared" si="87"/>
        <v>#VALUE!</v>
      </c>
      <c r="W372" s="8" t="e">
        <f>TRIM(CLEAN(MID(Updates!D372,FIND("Branch: ",Updates!D372)+8,(FIND("Division",Updates!D372)-(FIND("Branch: ",Updates!D372)+8)))))</f>
        <v>#VALUE!</v>
      </c>
      <c r="X372" s="8" t="e">
        <f>TRIM(CLEAN(MID(Updates!D372,FIND("Pooled Position: ",Updates!D372)+17,(FIND("Are the",Updates!D372)-(FIND("Pooled Position: ",Updates!D372)+17)))))</f>
        <v>#VALUE!</v>
      </c>
      <c r="Y372" t="e">
        <f>TRIM(CLEAN(MID(Updates!D372,FIND("Employee Name: ",Updates!D372)+15,(FIND("Job Title",Updates!D372)-(FIND("Employee Name: ",Updates!D372)+15)))))</f>
        <v>#VALUE!</v>
      </c>
      <c r="Z372" s="9" t="e">
        <f t="shared" si="88"/>
        <v>#VALUE!</v>
      </c>
      <c r="AA372" t="e">
        <f t="shared" si="89"/>
        <v>#VALUE!</v>
      </c>
      <c r="AB372" t="e">
        <f t="shared" si="90"/>
        <v>#VALUE!</v>
      </c>
      <c r="AC372" t="e">
        <f t="shared" si="91"/>
        <v>#VALUE!</v>
      </c>
      <c r="AD372" t="e">
        <f>TRIM(CLEAN(MID(Updates!D372,FIND("Account to clone: ",Updates!D372)+18,(FIND("Position",Updates!D372)-(FIND("Account to clone: ",Updates!D372)+18)))))</f>
        <v>#VALUE!</v>
      </c>
      <c r="AE372" t="str">
        <f t="shared" si="92"/>
        <v/>
      </c>
      <c r="AF372" t="str">
        <f t="shared" si="93"/>
        <v>No</v>
      </c>
      <c r="AG372" t="e">
        <f>TRIM(CLEAN(MID(Updates!D372,FIND("Home Share (H:\ drive) required: ",Updates!D372)+33,(FIND("Group Share (S:\ drive) required: ",Updates!D372)-(FIND("Home Share (H:\ drive) required: ",Updates!D372)+33)))))</f>
        <v>#VALUE!</v>
      </c>
      <c r="AH372" t="str">
        <f t="shared" si="94"/>
        <v>No</v>
      </c>
      <c r="AI372" t="e">
        <f>TRIM(CLEAN(MID(Updates!D372,FIND("S Drive Path: ",Updates!D372)+14,(FIND("Position",Updates!D372)-(FIND("S Drive Path: ",Updates!D372)+14)))))</f>
        <v>#VALUE!</v>
      </c>
      <c r="AJ372" t="e">
        <f>("USR\"&amp;Updates!N372)</f>
        <v>#VALUE!</v>
      </c>
      <c r="AK372" t="e">
        <f>Updates!N372&amp;"$"</f>
        <v>#VALUE!</v>
      </c>
      <c r="AL372" s="11">
        <f t="shared" ca="1" si="95"/>
        <v>20</v>
      </c>
      <c r="AM372" s="6" t="str">
        <f ca="1">LOOKUP(AL372,AN2:AN21,AO2:AO21)</f>
        <v>DC4MDB10</v>
      </c>
    </row>
    <row r="373" spans="1:39" ht="12" customHeight="1">
      <c r="A373" s="13" t="e">
        <f>LOOKUP(99^99,--("0"&amp;MID(Updates!N373,MIN(SEARCH({0,1,2,3,4,5,6,7,8,9},Updates!N373&amp;"0123456789")),ROW($A$1:$A$10000))))</f>
        <v>#N/A</v>
      </c>
      <c r="B373" s="6" t="e">
        <f>TRIM(CLEAN(MID(Updates!D373,FIND("Network User Id: ",Updates!D373)+17,(FIND("E-MAIL ACCOUNTS",Updates!D373)-(FIND("Network User Id:",Updates!D373)+17)))))</f>
        <v>#VALUE!</v>
      </c>
      <c r="C373" s="6" t="e">
        <f>TRIM(CLEAN(MID(Updates!D373,FIND("Logon ID: ",Updates!D373)+10,(FIND("Password:",Updates!D373)-(FIND("Logon ID:",Updates!D373)+10)))))</f>
        <v>#VALUE!</v>
      </c>
      <c r="D373" t="e">
        <f>TRIM(CLEAN(MID(Updates!D373,FIND("Primary Address: ",Updates!D373)+17,(FIND("Secondary Address:",Updates!D373)-(FIND("Primary Address: ",Updates!D373)+17)))))</f>
        <v>#VALUE!</v>
      </c>
      <c r="E373" t="e">
        <f>TRIM(CLEAN(MID(Updates!D373,FIND("Secondary Address: ",Updates!D373)+19,(FIND("** PLEASE DO NOT REPLY TO THIS E-MAIL. ",Updates!D373)-(FIND("Secondary Address: ",Updates!D373)+19)))))</f>
        <v>#VALUE!</v>
      </c>
      <c r="F373" t="b">
        <f>IF(COUNT(SEARCH({"transpo.ottawa.on.ca","biblioottawalibrary.ca"},E373)),"@ottawa.ca")</f>
        <v>0</v>
      </c>
      <c r="G373" s="9" t="e">
        <f t="shared" si="80"/>
        <v>#VALUE!</v>
      </c>
      <c r="H373" t="e">
        <f>TRIM(CLEAN(MID(Updates!D373,FIND("E-mail Address: ",Updates!D373)+16,(FIND("The employee",Updates!D373)-(FIND("E-mail Address: ",Updates!D373)+16)))))</f>
        <v>#VALUE!</v>
      </c>
      <c r="I373" t="e">
        <f>TRIM(CLEAN(MID(Updates!D373,FIND("Account Password: ",Updates!D373)+18,(FIND("NETWORK ACCOUNTS",Updates!D373)-(FIND("Account Password:",Updates!D373)+18)))))</f>
        <v>#VALUE!</v>
      </c>
      <c r="J373" t="e">
        <f>TRIM(CLEAN(MID(Updates!D373,FIND("Password: ",Updates!D373)+10,(FIND("E-mail",Updates!D373)-(FIND("Password:",Updates!D373)+12)))))</f>
        <v>#VALUE!</v>
      </c>
      <c r="K373" t="e">
        <f>TRIM(CLEAN(MID(Updates!D373,FIND("Account to clone: ",Updates!D373)+18,(FIND("Position",Updates!D373)-(FIND("Account to clone: ",Updates!D373)+18)))))</f>
        <v>#VALUE!</v>
      </c>
      <c r="L373" t="e">
        <f>TRIM(CLEAN(MID(Updates!D373,FIND("Clone permissions of another account: ",Updates!D373)+38,(FIND("Email required:",Updates!D373)-(FIND("Clone permissions of another account: ",Updates!D373)+38)))))</f>
        <v>#VALUE!</v>
      </c>
      <c r="M373" t="e">
        <f t="shared" si="81"/>
        <v>#VALUE!</v>
      </c>
      <c r="N373" t="e">
        <f>TRIM(CLEAN(MID(Updates!D373,FIND("First Name: ",Updates!D373)+12,(FIND("Middle Name: ",Updates!D373)-(FIND("First Name: ",Updates!D373)+12)))))</f>
        <v>#VALUE!</v>
      </c>
      <c r="O373" t="e">
        <f>TRIM(CLEAN(MID(Updates!E373,FIND("Last Name: ",Updates!E373)+11,(FIND("Middle Initial:",Updates!E373)-(FIND("Last Name: ",Updates!E373)+11)))))</f>
        <v>#VALUE!</v>
      </c>
      <c r="P373" t="e">
        <f>TRIM(CLEAN(MID(Updates!D373,FIND("Middle Initial: ",Updates!D373)+16,(FIND("Department: ",Updates!D373)-(FIND("Middle Initial: ",Updates!D373)+16)))))</f>
        <v>#VALUE!</v>
      </c>
      <c r="Q373" t="e">
        <f t="shared" si="82"/>
        <v>#VALUE!</v>
      </c>
      <c r="R373" t="e">
        <f t="shared" si="83"/>
        <v>#VALUE!</v>
      </c>
      <c r="S373" t="e">
        <f t="shared" si="84"/>
        <v>#VALUE!</v>
      </c>
      <c r="T373" s="14" t="e">
        <f t="shared" si="85"/>
        <v>#VALUE!</v>
      </c>
      <c r="U373" t="e">
        <f t="shared" si="86"/>
        <v>#VALUE!</v>
      </c>
      <c r="V373" t="e">
        <f t="shared" si="87"/>
        <v>#VALUE!</v>
      </c>
      <c r="W373" s="8" t="e">
        <f>TRIM(CLEAN(MID(Updates!D373,FIND("Branch: ",Updates!D373)+8,(FIND("Division",Updates!D373)-(FIND("Branch: ",Updates!D373)+8)))))</f>
        <v>#VALUE!</v>
      </c>
      <c r="X373" s="8" t="e">
        <f>TRIM(CLEAN(MID(Updates!D373,FIND("Pooled Position: ",Updates!D373)+17,(FIND("Are the",Updates!D373)-(FIND("Pooled Position: ",Updates!D373)+17)))))</f>
        <v>#VALUE!</v>
      </c>
      <c r="Y373" t="e">
        <f>TRIM(CLEAN(MID(Updates!D373,FIND("Employee Name: ",Updates!D373)+15,(FIND("Job Title",Updates!D373)-(FIND("Employee Name: ",Updates!D373)+15)))))</f>
        <v>#VALUE!</v>
      </c>
      <c r="Z373" s="9" t="e">
        <f t="shared" si="88"/>
        <v>#VALUE!</v>
      </c>
      <c r="AA373" t="e">
        <f t="shared" si="89"/>
        <v>#VALUE!</v>
      </c>
      <c r="AB373" t="e">
        <f t="shared" si="90"/>
        <v>#VALUE!</v>
      </c>
      <c r="AC373" t="e">
        <f t="shared" si="91"/>
        <v>#VALUE!</v>
      </c>
      <c r="AD373" t="e">
        <f>TRIM(CLEAN(MID(Updates!D373,FIND("Account to clone: ",Updates!D373)+18,(FIND("Position",Updates!D373)-(FIND("Account to clone: ",Updates!D373)+18)))))</f>
        <v>#VALUE!</v>
      </c>
      <c r="AE373" t="str">
        <f t="shared" si="92"/>
        <v/>
      </c>
      <c r="AF373" t="str">
        <f t="shared" si="93"/>
        <v>No</v>
      </c>
      <c r="AG373" t="e">
        <f>TRIM(CLEAN(MID(Updates!D373,FIND("Home Share (H:\ drive) required: ",Updates!D373)+33,(FIND("Group Share (S:\ drive) required: ",Updates!D373)-(FIND("Home Share (H:\ drive) required: ",Updates!D373)+33)))))</f>
        <v>#VALUE!</v>
      </c>
      <c r="AH373" t="str">
        <f t="shared" si="94"/>
        <v>No</v>
      </c>
      <c r="AI373" t="e">
        <f>TRIM(CLEAN(MID(Updates!D373,FIND("S Drive Path: ",Updates!D373)+14,(FIND("Position",Updates!D373)-(FIND("S Drive Path: ",Updates!D373)+14)))))</f>
        <v>#VALUE!</v>
      </c>
      <c r="AJ373" t="e">
        <f>("USR\"&amp;Updates!N373)</f>
        <v>#VALUE!</v>
      </c>
      <c r="AK373" t="e">
        <f>Updates!N373&amp;"$"</f>
        <v>#VALUE!</v>
      </c>
      <c r="AL373" s="11">
        <f t="shared" ca="1" si="95"/>
        <v>7</v>
      </c>
      <c r="AM373" s="6" t="str">
        <f ca="1">LOOKUP(AL373,AN2:AN21,AO2:AO21)</f>
        <v>DC1MDB07</v>
      </c>
    </row>
    <row r="374" spans="1:39" ht="12" customHeight="1">
      <c r="A374" s="13" t="e">
        <f>LOOKUP(99^99,--("0"&amp;MID(Updates!N374,MIN(SEARCH({0,1,2,3,4,5,6,7,8,9},Updates!N374&amp;"0123456789")),ROW($A$1:$A$10000))))</f>
        <v>#N/A</v>
      </c>
      <c r="B374" s="6" t="e">
        <f>TRIM(CLEAN(MID(Updates!D374,FIND("Network User Id: ",Updates!D374)+17,(FIND("E-MAIL ACCOUNTS",Updates!D374)-(FIND("Network User Id:",Updates!D374)+17)))))</f>
        <v>#VALUE!</v>
      </c>
      <c r="C374" s="6" t="e">
        <f>TRIM(CLEAN(MID(Updates!D374,FIND("Logon ID: ",Updates!D374)+10,(FIND("Password:",Updates!D374)-(FIND("Logon ID:",Updates!D374)+10)))))</f>
        <v>#VALUE!</v>
      </c>
      <c r="D374" t="e">
        <f>TRIM(CLEAN(MID(Updates!D374,FIND("Primary Address: ",Updates!D374)+17,(FIND("Secondary Address:",Updates!D374)-(FIND("Primary Address: ",Updates!D374)+17)))))</f>
        <v>#VALUE!</v>
      </c>
      <c r="E374" t="e">
        <f>TRIM(CLEAN(MID(Updates!D374,FIND("Secondary Address: ",Updates!D374)+19,(FIND("** PLEASE DO NOT REPLY TO THIS E-MAIL. ",Updates!D374)-(FIND("Secondary Address: ",Updates!D374)+19)))))</f>
        <v>#VALUE!</v>
      </c>
      <c r="F374" t="b">
        <f>IF(COUNT(SEARCH({"transpo.ottawa.on.ca","biblioottawalibrary.ca"},E374)),"@ottawa.ca")</f>
        <v>0</v>
      </c>
      <c r="G374" s="9" t="e">
        <f t="shared" si="80"/>
        <v>#VALUE!</v>
      </c>
      <c r="H374" t="e">
        <f>TRIM(CLEAN(MID(Updates!D374,FIND("E-mail Address: ",Updates!D374)+16,(FIND("The employee",Updates!D374)-(FIND("E-mail Address: ",Updates!D374)+16)))))</f>
        <v>#VALUE!</v>
      </c>
      <c r="I374" t="e">
        <f>TRIM(CLEAN(MID(Updates!D374,FIND("Account Password: ",Updates!D374)+18,(FIND("NETWORK ACCOUNTS",Updates!D374)-(FIND("Account Password:",Updates!D374)+18)))))</f>
        <v>#VALUE!</v>
      </c>
      <c r="J374" t="e">
        <f>TRIM(CLEAN(MID(Updates!D374,FIND("Password: ",Updates!D374)+10,(FIND("E-mail",Updates!D374)-(FIND("Password:",Updates!D374)+12)))))</f>
        <v>#VALUE!</v>
      </c>
      <c r="K374" t="e">
        <f>TRIM(CLEAN(MID(Updates!D374,FIND("Account to clone: ",Updates!D374)+18,(FIND("Position",Updates!D374)-(FIND("Account to clone: ",Updates!D374)+18)))))</f>
        <v>#VALUE!</v>
      </c>
      <c r="L374" t="e">
        <f>TRIM(CLEAN(MID(Updates!D374,FIND("Clone permissions of another account: ",Updates!D374)+38,(FIND("Email required:",Updates!D374)-(FIND("Clone permissions of another account: ",Updates!D374)+38)))))</f>
        <v>#VALUE!</v>
      </c>
      <c r="M374" t="e">
        <f t="shared" si="81"/>
        <v>#VALUE!</v>
      </c>
      <c r="N374" t="e">
        <f>TRIM(CLEAN(MID(Updates!D374,FIND("First Name: ",Updates!D374)+12,(FIND("Middle Name: ",Updates!D374)-(FIND("First Name: ",Updates!D374)+12)))))</f>
        <v>#VALUE!</v>
      </c>
      <c r="O374" t="e">
        <f>TRIM(CLEAN(MID(Updates!E374,FIND("Last Name: ",Updates!E374)+11,(FIND("Middle Initial:",Updates!E374)-(FIND("Last Name: ",Updates!E374)+11)))))</f>
        <v>#VALUE!</v>
      </c>
      <c r="P374" t="e">
        <f>TRIM(CLEAN(MID(Updates!D374,FIND("Middle Initial: ",Updates!D374)+16,(FIND("Department: ",Updates!D374)-(FIND("Middle Initial: ",Updates!D374)+16)))))</f>
        <v>#VALUE!</v>
      </c>
      <c r="Q374" t="e">
        <f t="shared" si="82"/>
        <v>#VALUE!</v>
      </c>
      <c r="R374" t="e">
        <f t="shared" si="83"/>
        <v>#VALUE!</v>
      </c>
      <c r="S374" t="e">
        <f t="shared" si="84"/>
        <v>#VALUE!</v>
      </c>
      <c r="T374" s="14" t="e">
        <f t="shared" si="85"/>
        <v>#VALUE!</v>
      </c>
      <c r="U374" t="e">
        <f t="shared" si="86"/>
        <v>#VALUE!</v>
      </c>
      <c r="V374" t="e">
        <f t="shared" si="87"/>
        <v>#VALUE!</v>
      </c>
      <c r="W374" s="8" t="e">
        <f>TRIM(CLEAN(MID(Updates!D374,FIND("Branch: ",Updates!D374)+8,(FIND("Division",Updates!D374)-(FIND("Branch: ",Updates!D374)+8)))))</f>
        <v>#VALUE!</v>
      </c>
      <c r="X374" s="8" t="e">
        <f>TRIM(CLEAN(MID(Updates!D374,FIND("Pooled Position: ",Updates!D374)+17,(FIND("Are the",Updates!D374)-(FIND("Pooled Position: ",Updates!D374)+17)))))</f>
        <v>#VALUE!</v>
      </c>
      <c r="Y374" t="e">
        <f>TRIM(CLEAN(MID(Updates!D374,FIND("Employee Name: ",Updates!D374)+15,(FIND("Job Title",Updates!D374)-(FIND("Employee Name: ",Updates!D374)+15)))))</f>
        <v>#VALUE!</v>
      </c>
      <c r="Z374" s="9" t="e">
        <f t="shared" si="88"/>
        <v>#VALUE!</v>
      </c>
      <c r="AA374" t="e">
        <f t="shared" si="89"/>
        <v>#VALUE!</v>
      </c>
      <c r="AB374" t="e">
        <f t="shared" si="90"/>
        <v>#VALUE!</v>
      </c>
      <c r="AC374" t="e">
        <f t="shared" si="91"/>
        <v>#VALUE!</v>
      </c>
      <c r="AD374" t="e">
        <f>TRIM(CLEAN(MID(Updates!D374,FIND("Account to clone: ",Updates!D374)+18,(FIND("Position",Updates!D374)-(FIND("Account to clone: ",Updates!D374)+18)))))</f>
        <v>#VALUE!</v>
      </c>
      <c r="AE374" t="str">
        <f t="shared" si="92"/>
        <v/>
      </c>
      <c r="AF374" t="str">
        <f t="shared" si="93"/>
        <v>No</v>
      </c>
      <c r="AG374" t="e">
        <f>TRIM(CLEAN(MID(Updates!D374,FIND("Home Share (H:\ drive) required: ",Updates!D374)+33,(FIND("Group Share (S:\ drive) required: ",Updates!D374)-(FIND("Home Share (H:\ drive) required: ",Updates!D374)+33)))))</f>
        <v>#VALUE!</v>
      </c>
      <c r="AH374" t="str">
        <f t="shared" si="94"/>
        <v>No</v>
      </c>
      <c r="AI374" t="e">
        <f>TRIM(CLEAN(MID(Updates!D374,FIND("S Drive Path: ",Updates!D374)+14,(FIND("Position",Updates!D374)-(FIND("S Drive Path: ",Updates!D374)+14)))))</f>
        <v>#VALUE!</v>
      </c>
      <c r="AJ374" t="e">
        <f>("USR\"&amp;Updates!N374)</f>
        <v>#VALUE!</v>
      </c>
      <c r="AK374" t="e">
        <f>Updates!N374&amp;"$"</f>
        <v>#VALUE!</v>
      </c>
      <c r="AL374" s="11">
        <f t="shared" ca="1" si="95"/>
        <v>11</v>
      </c>
      <c r="AM374" s="6" t="str">
        <f ca="1">LOOKUP(AL374,AN2:AN21,AO2:AO21)</f>
        <v>DC4MDB01</v>
      </c>
    </row>
    <row r="375" spans="1:39" ht="12" customHeight="1">
      <c r="A375" s="13" t="e">
        <f>LOOKUP(99^99,--("0"&amp;MID(Updates!N375,MIN(SEARCH({0,1,2,3,4,5,6,7,8,9},Updates!N375&amp;"0123456789")),ROW($A$1:$A$10000))))</f>
        <v>#N/A</v>
      </c>
      <c r="B375" s="6" t="e">
        <f>TRIM(CLEAN(MID(Updates!D375,FIND("Network User Id: ",Updates!D375)+17,(FIND("E-MAIL ACCOUNTS",Updates!D375)-(FIND("Network User Id:",Updates!D375)+17)))))</f>
        <v>#VALUE!</v>
      </c>
      <c r="C375" s="6" t="e">
        <f>TRIM(CLEAN(MID(Updates!D375,FIND("Logon ID: ",Updates!D375)+10,(FIND("Password:",Updates!D375)-(FIND("Logon ID:",Updates!D375)+10)))))</f>
        <v>#VALUE!</v>
      </c>
      <c r="D375" t="e">
        <f>TRIM(CLEAN(MID(Updates!D375,FIND("Primary Address: ",Updates!D375)+17,(FIND("Secondary Address:",Updates!D375)-(FIND("Primary Address: ",Updates!D375)+17)))))</f>
        <v>#VALUE!</v>
      </c>
      <c r="E375" t="e">
        <f>TRIM(CLEAN(MID(Updates!D375,FIND("Secondary Address: ",Updates!D375)+19,(FIND("** PLEASE DO NOT REPLY TO THIS E-MAIL. ",Updates!D375)-(FIND("Secondary Address: ",Updates!D375)+19)))))</f>
        <v>#VALUE!</v>
      </c>
      <c r="F375" t="b">
        <f>IF(COUNT(SEARCH({"transpo.ottawa.on.ca","biblioottawalibrary.ca"},E375)),"@ottawa.ca")</f>
        <v>0</v>
      </c>
      <c r="G375" s="9" t="e">
        <f t="shared" si="80"/>
        <v>#VALUE!</v>
      </c>
      <c r="H375" t="e">
        <f>TRIM(CLEAN(MID(Updates!D375,FIND("E-mail Address: ",Updates!D375)+16,(FIND("The employee",Updates!D375)-(FIND("E-mail Address: ",Updates!D375)+16)))))</f>
        <v>#VALUE!</v>
      </c>
      <c r="I375" t="e">
        <f>TRIM(CLEAN(MID(Updates!D375,FIND("Account Password: ",Updates!D375)+18,(FIND("NETWORK ACCOUNTS",Updates!D375)-(FIND("Account Password:",Updates!D375)+18)))))</f>
        <v>#VALUE!</v>
      </c>
      <c r="J375" t="e">
        <f>TRIM(CLEAN(MID(Updates!D375,FIND("Password: ",Updates!D375)+10,(FIND("E-mail",Updates!D375)-(FIND("Password:",Updates!D375)+12)))))</f>
        <v>#VALUE!</v>
      </c>
      <c r="K375" t="e">
        <f>TRIM(CLEAN(MID(Updates!D375,FIND("Account to clone: ",Updates!D375)+18,(FIND("Position",Updates!D375)-(FIND("Account to clone: ",Updates!D375)+18)))))</f>
        <v>#VALUE!</v>
      </c>
      <c r="L375" t="e">
        <f>TRIM(CLEAN(MID(Updates!D375,FIND("Clone permissions of another account: ",Updates!D375)+38,(FIND("Email required:",Updates!D375)-(FIND("Clone permissions of another account: ",Updates!D375)+38)))))</f>
        <v>#VALUE!</v>
      </c>
      <c r="M375" t="e">
        <f t="shared" si="81"/>
        <v>#VALUE!</v>
      </c>
      <c r="N375" t="e">
        <f>TRIM(CLEAN(MID(Updates!D375,FIND("First Name: ",Updates!D375)+12,(FIND("Middle Name: ",Updates!D375)-(FIND("First Name: ",Updates!D375)+12)))))</f>
        <v>#VALUE!</v>
      </c>
      <c r="O375" t="e">
        <f>TRIM(CLEAN(MID(Updates!E375,FIND("Last Name: ",Updates!E375)+11,(FIND("Middle Initial:",Updates!E375)-(FIND("Last Name: ",Updates!E375)+11)))))</f>
        <v>#VALUE!</v>
      </c>
      <c r="P375" t="e">
        <f>TRIM(CLEAN(MID(Updates!D375,FIND("Middle Initial: ",Updates!D375)+16,(FIND("Department: ",Updates!D375)-(FIND("Middle Initial: ",Updates!D375)+16)))))</f>
        <v>#VALUE!</v>
      </c>
      <c r="Q375" t="e">
        <f t="shared" si="82"/>
        <v>#VALUE!</v>
      </c>
      <c r="R375" t="e">
        <f t="shared" si="83"/>
        <v>#VALUE!</v>
      </c>
      <c r="S375" t="e">
        <f t="shared" si="84"/>
        <v>#VALUE!</v>
      </c>
      <c r="T375" s="14" t="e">
        <f t="shared" si="85"/>
        <v>#VALUE!</v>
      </c>
      <c r="U375" t="e">
        <f t="shared" si="86"/>
        <v>#VALUE!</v>
      </c>
      <c r="V375" t="e">
        <f t="shared" si="87"/>
        <v>#VALUE!</v>
      </c>
      <c r="W375" s="8" t="e">
        <f>TRIM(CLEAN(MID(Updates!D375,FIND("Branch: ",Updates!D375)+8,(FIND("Division",Updates!D375)-(FIND("Branch: ",Updates!D375)+8)))))</f>
        <v>#VALUE!</v>
      </c>
      <c r="X375" s="8" t="e">
        <f>TRIM(CLEAN(MID(Updates!D375,FIND("Pooled Position: ",Updates!D375)+17,(FIND("Are the",Updates!D375)-(FIND("Pooled Position: ",Updates!D375)+17)))))</f>
        <v>#VALUE!</v>
      </c>
      <c r="Y375" t="e">
        <f>TRIM(CLEAN(MID(Updates!D375,FIND("Employee Name: ",Updates!D375)+15,(FIND("Job Title",Updates!D375)-(FIND("Employee Name: ",Updates!D375)+15)))))</f>
        <v>#VALUE!</v>
      </c>
      <c r="Z375" s="9" t="e">
        <f t="shared" si="88"/>
        <v>#VALUE!</v>
      </c>
      <c r="AA375" t="e">
        <f t="shared" si="89"/>
        <v>#VALUE!</v>
      </c>
      <c r="AB375" t="e">
        <f t="shared" si="90"/>
        <v>#VALUE!</v>
      </c>
      <c r="AC375" t="e">
        <f t="shared" si="91"/>
        <v>#VALUE!</v>
      </c>
      <c r="AD375" t="e">
        <f>TRIM(CLEAN(MID(Updates!D375,FIND("Account to clone: ",Updates!D375)+18,(FIND("Position",Updates!D375)-(FIND("Account to clone: ",Updates!D375)+18)))))</f>
        <v>#VALUE!</v>
      </c>
      <c r="AE375" t="str">
        <f t="shared" si="92"/>
        <v/>
      </c>
      <c r="AF375" t="str">
        <f t="shared" si="93"/>
        <v>No</v>
      </c>
      <c r="AG375" t="e">
        <f>TRIM(CLEAN(MID(Updates!D375,FIND("Home Share (H:\ drive) required: ",Updates!D375)+33,(FIND("Group Share (S:\ drive) required: ",Updates!D375)-(FIND("Home Share (H:\ drive) required: ",Updates!D375)+33)))))</f>
        <v>#VALUE!</v>
      </c>
      <c r="AH375" t="str">
        <f t="shared" si="94"/>
        <v>No</v>
      </c>
      <c r="AI375" t="e">
        <f>TRIM(CLEAN(MID(Updates!D375,FIND("S Drive Path: ",Updates!D375)+14,(FIND("Position",Updates!D375)-(FIND("S Drive Path: ",Updates!D375)+14)))))</f>
        <v>#VALUE!</v>
      </c>
      <c r="AJ375" t="e">
        <f>("USR\"&amp;Updates!N375)</f>
        <v>#VALUE!</v>
      </c>
      <c r="AK375" t="e">
        <f>Updates!N375&amp;"$"</f>
        <v>#VALUE!</v>
      </c>
      <c r="AL375" s="11">
        <f t="shared" ca="1" si="95"/>
        <v>20</v>
      </c>
      <c r="AM375" s="6" t="str">
        <f ca="1">LOOKUP(AL375,AN2:AN21,AO2:AO21)</f>
        <v>DC4MDB10</v>
      </c>
    </row>
    <row r="376" spans="1:39" ht="12" customHeight="1">
      <c r="A376" s="13" t="e">
        <f>LOOKUP(99^99,--("0"&amp;MID(Updates!N376,MIN(SEARCH({0,1,2,3,4,5,6,7,8,9},Updates!N376&amp;"0123456789")),ROW($A$1:$A$10000))))</f>
        <v>#N/A</v>
      </c>
      <c r="B376" s="6" t="e">
        <f>TRIM(CLEAN(MID(Updates!D376,FIND("Network User Id: ",Updates!D376)+17,(FIND("E-MAIL ACCOUNTS",Updates!D376)-(FIND("Network User Id:",Updates!D376)+17)))))</f>
        <v>#VALUE!</v>
      </c>
      <c r="C376" s="6" t="e">
        <f>TRIM(CLEAN(MID(Updates!D376,FIND("Logon ID: ",Updates!D376)+10,(FIND("Password:",Updates!D376)-(FIND("Logon ID:",Updates!D376)+10)))))</f>
        <v>#VALUE!</v>
      </c>
      <c r="D376" t="e">
        <f>TRIM(CLEAN(MID(Updates!D376,FIND("Primary Address: ",Updates!D376)+17,(FIND("Secondary Address:",Updates!D376)-(FIND("Primary Address: ",Updates!D376)+17)))))</f>
        <v>#VALUE!</v>
      </c>
      <c r="E376" t="e">
        <f>TRIM(CLEAN(MID(Updates!D376,FIND("Secondary Address: ",Updates!D376)+19,(FIND("** PLEASE DO NOT REPLY TO THIS E-MAIL. ",Updates!D376)-(FIND("Secondary Address: ",Updates!D376)+19)))))</f>
        <v>#VALUE!</v>
      </c>
      <c r="F376" t="b">
        <f>IF(COUNT(SEARCH({"transpo.ottawa.on.ca","biblioottawalibrary.ca"},E376)),"@ottawa.ca")</f>
        <v>0</v>
      </c>
      <c r="G376" s="9" t="e">
        <f t="shared" si="80"/>
        <v>#VALUE!</v>
      </c>
      <c r="H376" t="e">
        <f>TRIM(CLEAN(MID(Updates!D376,FIND("E-mail Address: ",Updates!D376)+16,(FIND("The employee",Updates!D376)-(FIND("E-mail Address: ",Updates!D376)+16)))))</f>
        <v>#VALUE!</v>
      </c>
      <c r="I376" t="e">
        <f>TRIM(CLEAN(MID(Updates!D376,FIND("Account Password: ",Updates!D376)+18,(FIND("NETWORK ACCOUNTS",Updates!D376)-(FIND("Account Password:",Updates!D376)+18)))))</f>
        <v>#VALUE!</v>
      </c>
      <c r="J376" t="e">
        <f>TRIM(CLEAN(MID(Updates!D376,FIND("Password: ",Updates!D376)+10,(FIND("E-mail",Updates!D376)-(FIND("Password:",Updates!D376)+12)))))</f>
        <v>#VALUE!</v>
      </c>
      <c r="K376" t="e">
        <f>TRIM(CLEAN(MID(Updates!D376,FIND("Account to clone: ",Updates!D376)+18,(FIND("Position",Updates!D376)-(FIND("Account to clone: ",Updates!D376)+18)))))</f>
        <v>#VALUE!</v>
      </c>
      <c r="L376" t="e">
        <f>TRIM(CLEAN(MID(Updates!D376,FIND("Clone permissions of another account: ",Updates!D376)+38,(FIND("Email required:",Updates!D376)-(FIND("Clone permissions of another account: ",Updates!D376)+38)))))</f>
        <v>#VALUE!</v>
      </c>
      <c r="M376" t="e">
        <f t="shared" si="81"/>
        <v>#VALUE!</v>
      </c>
      <c r="N376" t="e">
        <f>TRIM(CLEAN(MID(Updates!D376,FIND("First Name: ",Updates!D376)+12,(FIND("Middle Name: ",Updates!D376)-(FIND("First Name: ",Updates!D376)+12)))))</f>
        <v>#VALUE!</v>
      </c>
      <c r="O376" t="e">
        <f>TRIM(CLEAN(MID(Updates!E376,FIND("Last Name: ",Updates!E376)+11,(FIND("Middle Initial:",Updates!E376)-(FIND("Last Name: ",Updates!E376)+11)))))</f>
        <v>#VALUE!</v>
      </c>
      <c r="P376" t="e">
        <f>TRIM(CLEAN(MID(Updates!D376,FIND("Middle Initial: ",Updates!D376)+16,(FIND("Department: ",Updates!D376)-(FIND("Middle Initial: ",Updates!D376)+16)))))</f>
        <v>#VALUE!</v>
      </c>
      <c r="Q376" t="e">
        <f t="shared" si="82"/>
        <v>#VALUE!</v>
      </c>
      <c r="R376" t="e">
        <f t="shared" si="83"/>
        <v>#VALUE!</v>
      </c>
      <c r="S376" t="e">
        <f t="shared" si="84"/>
        <v>#VALUE!</v>
      </c>
      <c r="T376" s="14" t="e">
        <f t="shared" si="85"/>
        <v>#VALUE!</v>
      </c>
      <c r="U376" t="e">
        <f t="shared" si="86"/>
        <v>#VALUE!</v>
      </c>
      <c r="V376" t="e">
        <f t="shared" si="87"/>
        <v>#VALUE!</v>
      </c>
      <c r="W376" s="8" t="e">
        <f>TRIM(CLEAN(MID(Updates!D376,FIND("Branch: ",Updates!D376)+8,(FIND("Division",Updates!D376)-(FIND("Branch: ",Updates!D376)+8)))))</f>
        <v>#VALUE!</v>
      </c>
      <c r="X376" s="8" t="e">
        <f>TRIM(CLEAN(MID(Updates!D376,FIND("Pooled Position: ",Updates!D376)+17,(FIND("Are the",Updates!D376)-(FIND("Pooled Position: ",Updates!D376)+17)))))</f>
        <v>#VALUE!</v>
      </c>
      <c r="Y376" t="e">
        <f>TRIM(CLEAN(MID(Updates!D376,FIND("Employee Name: ",Updates!D376)+15,(FIND("Job Title",Updates!D376)-(FIND("Employee Name: ",Updates!D376)+15)))))</f>
        <v>#VALUE!</v>
      </c>
      <c r="Z376" s="9" t="e">
        <f t="shared" si="88"/>
        <v>#VALUE!</v>
      </c>
      <c r="AA376" t="e">
        <f t="shared" si="89"/>
        <v>#VALUE!</v>
      </c>
      <c r="AB376" t="e">
        <f t="shared" si="90"/>
        <v>#VALUE!</v>
      </c>
      <c r="AC376" t="e">
        <f t="shared" si="91"/>
        <v>#VALUE!</v>
      </c>
      <c r="AD376" t="e">
        <f>TRIM(CLEAN(MID(Updates!D376,FIND("Account to clone: ",Updates!D376)+18,(FIND("Position",Updates!D376)-(FIND("Account to clone: ",Updates!D376)+18)))))</f>
        <v>#VALUE!</v>
      </c>
      <c r="AE376" t="str">
        <f t="shared" si="92"/>
        <v/>
      </c>
      <c r="AF376" t="str">
        <f t="shared" si="93"/>
        <v>No</v>
      </c>
      <c r="AG376" t="e">
        <f>TRIM(CLEAN(MID(Updates!D376,FIND("Home Share (H:\ drive) required: ",Updates!D376)+33,(FIND("Group Share (S:\ drive) required: ",Updates!D376)-(FIND("Home Share (H:\ drive) required: ",Updates!D376)+33)))))</f>
        <v>#VALUE!</v>
      </c>
      <c r="AH376" t="str">
        <f t="shared" si="94"/>
        <v>No</v>
      </c>
      <c r="AI376" t="e">
        <f>TRIM(CLEAN(MID(Updates!D376,FIND("S Drive Path: ",Updates!D376)+14,(FIND("Position",Updates!D376)-(FIND("S Drive Path: ",Updates!D376)+14)))))</f>
        <v>#VALUE!</v>
      </c>
      <c r="AJ376" t="e">
        <f>("USR\"&amp;Updates!N376)</f>
        <v>#VALUE!</v>
      </c>
      <c r="AK376" t="e">
        <f>Updates!N376&amp;"$"</f>
        <v>#VALUE!</v>
      </c>
      <c r="AL376" s="11">
        <f t="shared" ca="1" si="95"/>
        <v>16</v>
      </c>
      <c r="AM376" s="6" t="str">
        <f ca="1">LOOKUP(AL376,AN2:AN21,AO2:AO21)</f>
        <v>DC4MDB06</v>
      </c>
    </row>
    <row r="377" spans="1:39" ht="12" customHeight="1">
      <c r="A377" s="13" t="e">
        <f>LOOKUP(99^99,--("0"&amp;MID(Updates!N377,MIN(SEARCH({0,1,2,3,4,5,6,7,8,9},Updates!N377&amp;"0123456789")),ROW($A$1:$A$10000))))</f>
        <v>#N/A</v>
      </c>
      <c r="B377" s="6" t="e">
        <f>TRIM(CLEAN(MID(Updates!D377,FIND("Network User Id: ",Updates!D377)+17,(FIND("E-MAIL ACCOUNTS",Updates!D377)-(FIND("Network User Id:",Updates!D377)+17)))))</f>
        <v>#VALUE!</v>
      </c>
      <c r="C377" s="6" t="e">
        <f>TRIM(CLEAN(MID(Updates!D377,FIND("Logon ID: ",Updates!D377)+10,(FIND("Password:",Updates!D377)-(FIND("Logon ID:",Updates!D377)+10)))))</f>
        <v>#VALUE!</v>
      </c>
      <c r="D377" t="e">
        <f>TRIM(CLEAN(MID(Updates!D377,FIND("Primary Address: ",Updates!D377)+17,(FIND("Secondary Address:",Updates!D377)-(FIND("Primary Address: ",Updates!D377)+17)))))</f>
        <v>#VALUE!</v>
      </c>
      <c r="E377" t="e">
        <f>TRIM(CLEAN(MID(Updates!D377,FIND("Secondary Address: ",Updates!D377)+19,(FIND("** PLEASE DO NOT REPLY TO THIS E-MAIL. ",Updates!D377)-(FIND("Secondary Address: ",Updates!D377)+19)))))</f>
        <v>#VALUE!</v>
      </c>
      <c r="F377" t="b">
        <f>IF(COUNT(SEARCH({"transpo.ottawa.on.ca","biblioottawalibrary.ca"},E377)),"@ottawa.ca")</f>
        <v>0</v>
      </c>
      <c r="G377" s="9" t="e">
        <f t="shared" si="80"/>
        <v>#VALUE!</v>
      </c>
      <c r="H377" t="e">
        <f>TRIM(CLEAN(MID(Updates!D377,FIND("E-mail Address: ",Updates!D377)+16,(FIND("The employee",Updates!D377)-(FIND("E-mail Address: ",Updates!D377)+16)))))</f>
        <v>#VALUE!</v>
      </c>
      <c r="I377" t="e">
        <f>TRIM(CLEAN(MID(Updates!D377,FIND("Account Password: ",Updates!D377)+18,(FIND("NETWORK ACCOUNTS",Updates!D377)-(FIND("Account Password:",Updates!D377)+18)))))</f>
        <v>#VALUE!</v>
      </c>
      <c r="J377" t="e">
        <f>TRIM(CLEAN(MID(Updates!D377,FIND("Password: ",Updates!D377)+10,(FIND("E-mail",Updates!D377)-(FIND("Password:",Updates!D377)+12)))))</f>
        <v>#VALUE!</v>
      </c>
      <c r="K377" t="e">
        <f>TRIM(CLEAN(MID(Updates!D377,FIND("Account to clone: ",Updates!D377)+18,(FIND("Position",Updates!D377)-(FIND("Account to clone: ",Updates!D377)+18)))))</f>
        <v>#VALUE!</v>
      </c>
      <c r="L377" t="e">
        <f>TRIM(CLEAN(MID(Updates!D377,FIND("Clone permissions of another account: ",Updates!D377)+38,(FIND("Email required:",Updates!D377)-(FIND("Clone permissions of another account: ",Updates!D377)+38)))))</f>
        <v>#VALUE!</v>
      </c>
      <c r="M377" t="e">
        <f t="shared" si="81"/>
        <v>#VALUE!</v>
      </c>
      <c r="N377" t="e">
        <f>TRIM(CLEAN(MID(Updates!D377,FIND("First Name: ",Updates!D377)+12,(FIND("Middle Name: ",Updates!D377)-(FIND("First Name: ",Updates!D377)+12)))))</f>
        <v>#VALUE!</v>
      </c>
      <c r="O377" t="e">
        <f>TRIM(CLEAN(MID(Updates!E377,FIND("Last Name: ",Updates!E377)+11,(FIND("Middle Initial:",Updates!E377)-(FIND("Last Name: ",Updates!E377)+11)))))</f>
        <v>#VALUE!</v>
      </c>
      <c r="P377" t="e">
        <f>TRIM(CLEAN(MID(Updates!D377,FIND("Middle Initial: ",Updates!D377)+16,(FIND("Department: ",Updates!D377)-(FIND("Middle Initial: ",Updates!D377)+16)))))</f>
        <v>#VALUE!</v>
      </c>
      <c r="Q377" t="e">
        <f t="shared" si="82"/>
        <v>#VALUE!</v>
      </c>
      <c r="R377" t="e">
        <f t="shared" si="83"/>
        <v>#VALUE!</v>
      </c>
      <c r="S377" t="e">
        <f t="shared" si="84"/>
        <v>#VALUE!</v>
      </c>
      <c r="T377" s="14" t="e">
        <f t="shared" si="85"/>
        <v>#VALUE!</v>
      </c>
      <c r="U377" t="e">
        <f t="shared" si="86"/>
        <v>#VALUE!</v>
      </c>
      <c r="V377" t="e">
        <f t="shared" si="87"/>
        <v>#VALUE!</v>
      </c>
      <c r="W377" s="8" t="e">
        <f>TRIM(CLEAN(MID(Updates!D377,FIND("Branch: ",Updates!D377)+8,(FIND("Division",Updates!D377)-(FIND("Branch: ",Updates!D377)+8)))))</f>
        <v>#VALUE!</v>
      </c>
      <c r="X377" s="8" t="e">
        <f>TRIM(CLEAN(MID(Updates!D377,FIND("Pooled Position: ",Updates!D377)+17,(FIND("Are the",Updates!D377)-(FIND("Pooled Position: ",Updates!D377)+17)))))</f>
        <v>#VALUE!</v>
      </c>
      <c r="Y377" t="e">
        <f>TRIM(CLEAN(MID(Updates!D377,FIND("Employee Name: ",Updates!D377)+15,(FIND("Job Title",Updates!D377)-(FIND("Employee Name: ",Updates!D377)+15)))))</f>
        <v>#VALUE!</v>
      </c>
      <c r="Z377" s="9" t="e">
        <f t="shared" si="88"/>
        <v>#VALUE!</v>
      </c>
      <c r="AA377" t="e">
        <f t="shared" si="89"/>
        <v>#VALUE!</v>
      </c>
      <c r="AB377" t="e">
        <f t="shared" si="90"/>
        <v>#VALUE!</v>
      </c>
      <c r="AC377" t="e">
        <f t="shared" si="91"/>
        <v>#VALUE!</v>
      </c>
      <c r="AD377" t="e">
        <f>TRIM(CLEAN(MID(Updates!D377,FIND("Account to clone: ",Updates!D377)+18,(FIND("Position",Updates!D377)-(FIND("Account to clone: ",Updates!D377)+18)))))</f>
        <v>#VALUE!</v>
      </c>
      <c r="AE377" t="str">
        <f t="shared" si="92"/>
        <v/>
      </c>
      <c r="AF377" t="str">
        <f t="shared" si="93"/>
        <v>No</v>
      </c>
      <c r="AG377" t="e">
        <f>TRIM(CLEAN(MID(Updates!D377,FIND("Home Share (H:\ drive) required: ",Updates!D377)+33,(FIND("Group Share (S:\ drive) required: ",Updates!D377)-(FIND("Home Share (H:\ drive) required: ",Updates!D377)+33)))))</f>
        <v>#VALUE!</v>
      </c>
      <c r="AH377" t="str">
        <f t="shared" si="94"/>
        <v>No</v>
      </c>
      <c r="AI377" t="e">
        <f>TRIM(CLEAN(MID(Updates!D377,FIND("S Drive Path: ",Updates!D377)+14,(FIND("Position",Updates!D377)-(FIND("S Drive Path: ",Updates!D377)+14)))))</f>
        <v>#VALUE!</v>
      </c>
      <c r="AJ377" t="e">
        <f>("USR\"&amp;Updates!N377)</f>
        <v>#VALUE!</v>
      </c>
      <c r="AK377" t="e">
        <f>Updates!N377&amp;"$"</f>
        <v>#VALUE!</v>
      </c>
      <c r="AL377" s="11">
        <f t="shared" ca="1" si="95"/>
        <v>16</v>
      </c>
      <c r="AM377" s="6" t="str">
        <f ca="1">LOOKUP(AL377,AN2:AN21,AO2:AO21)</f>
        <v>DC4MDB06</v>
      </c>
    </row>
    <row r="378" spans="1:39" ht="12" customHeight="1">
      <c r="A378" s="13" t="e">
        <f>LOOKUP(99^99,--("0"&amp;MID(Updates!N378,MIN(SEARCH({0,1,2,3,4,5,6,7,8,9},Updates!N378&amp;"0123456789")),ROW($A$1:$A$10000))))</f>
        <v>#N/A</v>
      </c>
      <c r="B378" s="6" t="e">
        <f>TRIM(CLEAN(MID(Updates!D378,FIND("Network User Id: ",Updates!D378)+17,(FIND("E-MAIL ACCOUNTS",Updates!D378)-(FIND("Network User Id:",Updates!D378)+17)))))</f>
        <v>#VALUE!</v>
      </c>
      <c r="C378" s="6" t="e">
        <f>TRIM(CLEAN(MID(Updates!D378,FIND("Logon ID: ",Updates!D378)+10,(FIND("Password:",Updates!D378)-(FIND("Logon ID:",Updates!D378)+10)))))</f>
        <v>#VALUE!</v>
      </c>
      <c r="D378" t="e">
        <f>TRIM(CLEAN(MID(Updates!D378,FIND("Primary Address: ",Updates!D378)+17,(FIND("Secondary Address:",Updates!D378)-(FIND("Primary Address: ",Updates!D378)+17)))))</f>
        <v>#VALUE!</v>
      </c>
      <c r="E378" t="e">
        <f>TRIM(CLEAN(MID(Updates!D378,FIND("Secondary Address: ",Updates!D378)+19,(FIND("** PLEASE DO NOT REPLY TO THIS E-MAIL. ",Updates!D378)-(FIND("Secondary Address: ",Updates!D378)+19)))))</f>
        <v>#VALUE!</v>
      </c>
      <c r="F378" t="b">
        <f>IF(COUNT(SEARCH({"transpo.ottawa.on.ca","biblioottawalibrary.ca"},E378)),"@ottawa.ca")</f>
        <v>0</v>
      </c>
      <c r="G378" s="9" t="e">
        <f t="shared" si="80"/>
        <v>#VALUE!</v>
      </c>
      <c r="H378" t="e">
        <f>TRIM(CLEAN(MID(Updates!D378,FIND("E-mail Address: ",Updates!D378)+16,(FIND("The employee",Updates!D378)-(FIND("E-mail Address: ",Updates!D378)+16)))))</f>
        <v>#VALUE!</v>
      </c>
      <c r="I378" t="e">
        <f>TRIM(CLEAN(MID(Updates!D378,FIND("Account Password: ",Updates!D378)+18,(FIND("NETWORK ACCOUNTS",Updates!D378)-(FIND("Account Password:",Updates!D378)+18)))))</f>
        <v>#VALUE!</v>
      </c>
      <c r="J378" t="e">
        <f>TRIM(CLEAN(MID(Updates!D378,FIND("Password: ",Updates!D378)+10,(FIND("E-mail",Updates!D378)-(FIND("Password:",Updates!D378)+12)))))</f>
        <v>#VALUE!</v>
      </c>
      <c r="K378" t="e">
        <f>TRIM(CLEAN(MID(Updates!D378,FIND("Account to clone: ",Updates!D378)+18,(FIND("Position",Updates!D378)-(FIND("Account to clone: ",Updates!D378)+18)))))</f>
        <v>#VALUE!</v>
      </c>
      <c r="L378" t="e">
        <f>TRIM(CLEAN(MID(Updates!D378,FIND("Clone permissions of another account: ",Updates!D378)+38,(FIND("Email required:",Updates!D378)-(FIND("Clone permissions of another account: ",Updates!D378)+38)))))</f>
        <v>#VALUE!</v>
      </c>
      <c r="M378" t="e">
        <f t="shared" si="81"/>
        <v>#VALUE!</v>
      </c>
      <c r="N378" t="e">
        <f>TRIM(CLEAN(MID(Updates!D378,FIND("First Name: ",Updates!D378)+12,(FIND("Middle Name: ",Updates!D378)-(FIND("First Name: ",Updates!D378)+12)))))</f>
        <v>#VALUE!</v>
      </c>
      <c r="O378" t="e">
        <f>TRIM(CLEAN(MID(Updates!E378,FIND("Last Name: ",Updates!E378)+11,(FIND("Middle Initial:",Updates!E378)-(FIND("Last Name: ",Updates!E378)+11)))))</f>
        <v>#VALUE!</v>
      </c>
      <c r="P378" t="e">
        <f>TRIM(CLEAN(MID(Updates!D378,FIND("Middle Initial: ",Updates!D378)+16,(FIND("Department: ",Updates!D378)-(FIND("Middle Initial: ",Updates!D378)+16)))))</f>
        <v>#VALUE!</v>
      </c>
      <c r="Q378" t="e">
        <f t="shared" si="82"/>
        <v>#VALUE!</v>
      </c>
      <c r="R378" t="e">
        <f t="shared" si="83"/>
        <v>#VALUE!</v>
      </c>
      <c r="S378" t="e">
        <f t="shared" si="84"/>
        <v>#VALUE!</v>
      </c>
      <c r="T378" s="14" t="e">
        <f t="shared" si="85"/>
        <v>#VALUE!</v>
      </c>
      <c r="U378" t="e">
        <f t="shared" si="86"/>
        <v>#VALUE!</v>
      </c>
      <c r="V378" t="e">
        <f t="shared" si="87"/>
        <v>#VALUE!</v>
      </c>
      <c r="W378" s="8" t="e">
        <f>TRIM(CLEAN(MID(Updates!D378,FIND("Branch: ",Updates!D378)+8,(FIND("Division",Updates!D378)-(FIND("Branch: ",Updates!D378)+8)))))</f>
        <v>#VALUE!</v>
      </c>
      <c r="X378" s="8" t="e">
        <f>TRIM(CLEAN(MID(Updates!D378,FIND("Pooled Position: ",Updates!D378)+17,(FIND("Are the",Updates!D378)-(FIND("Pooled Position: ",Updates!D378)+17)))))</f>
        <v>#VALUE!</v>
      </c>
      <c r="Y378" t="e">
        <f>TRIM(CLEAN(MID(Updates!D378,FIND("Employee Name: ",Updates!D378)+15,(FIND("Job Title",Updates!D378)-(FIND("Employee Name: ",Updates!D378)+15)))))</f>
        <v>#VALUE!</v>
      </c>
      <c r="Z378" s="9" t="e">
        <f t="shared" si="88"/>
        <v>#VALUE!</v>
      </c>
      <c r="AA378" t="e">
        <f t="shared" si="89"/>
        <v>#VALUE!</v>
      </c>
      <c r="AB378" t="e">
        <f t="shared" si="90"/>
        <v>#VALUE!</v>
      </c>
      <c r="AC378" t="e">
        <f t="shared" si="91"/>
        <v>#VALUE!</v>
      </c>
      <c r="AD378" t="e">
        <f>TRIM(CLEAN(MID(Updates!D378,FIND("Account to clone: ",Updates!D378)+18,(FIND("Position",Updates!D378)-(FIND("Account to clone: ",Updates!D378)+18)))))</f>
        <v>#VALUE!</v>
      </c>
      <c r="AE378" t="str">
        <f t="shared" si="92"/>
        <v/>
      </c>
      <c r="AF378" t="str">
        <f t="shared" si="93"/>
        <v>No</v>
      </c>
      <c r="AG378" t="e">
        <f>TRIM(CLEAN(MID(Updates!D378,FIND("Home Share (H:\ drive) required: ",Updates!D378)+33,(FIND("Group Share (S:\ drive) required: ",Updates!D378)-(FIND("Home Share (H:\ drive) required: ",Updates!D378)+33)))))</f>
        <v>#VALUE!</v>
      </c>
      <c r="AH378" t="str">
        <f t="shared" si="94"/>
        <v>No</v>
      </c>
      <c r="AI378" t="e">
        <f>TRIM(CLEAN(MID(Updates!D378,FIND("S Drive Path: ",Updates!D378)+14,(FIND("Position",Updates!D378)-(FIND("S Drive Path: ",Updates!D378)+14)))))</f>
        <v>#VALUE!</v>
      </c>
      <c r="AJ378" t="e">
        <f>("USR\"&amp;Updates!N378)</f>
        <v>#VALUE!</v>
      </c>
      <c r="AK378" t="e">
        <f>Updates!N378&amp;"$"</f>
        <v>#VALUE!</v>
      </c>
      <c r="AL378" s="11">
        <f t="shared" ca="1" si="95"/>
        <v>20</v>
      </c>
      <c r="AM378" s="6" t="str">
        <f ca="1">LOOKUP(AL378,AN2:AN21,AO2:AO21)</f>
        <v>DC4MDB10</v>
      </c>
    </row>
    <row r="379" spans="1:39" ht="12" customHeight="1">
      <c r="A379" s="13" t="e">
        <f>LOOKUP(99^99,--("0"&amp;MID(Updates!N379,MIN(SEARCH({0,1,2,3,4,5,6,7,8,9},Updates!N379&amp;"0123456789")),ROW($A$1:$A$10000))))</f>
        <v>#N/A</v>
      </c>
      <c r="B379" s="6" t="e">
        <f>TRIM(CLEAN(MID(Updates!D379,FIND("Network User Id: ",Updates!D379)+17,(FIND("E-MAIL ACCOUNTS",Updates!D379)-(FIND("Network User Id:",Updates!D379)+17)))))</f>
        <v>#VALUE!</v>
      </c>
      <c r="C379" s="6" t="e">
        <f>TRIM(CLEAN(MID(Updates!D379,FIND("Logon ID: ",Updates!D379)+10,(FIND("Password:",Updates!D379)-(FIND("Logon ID:",Updates!D379)+10)))))</f>
        <v>#VALUE!</v>
      </c>
      <c r="D379" t="e">
        <f>TRIM(CLEAN(MID(Updates!D379,FIND("Primary Address: ",Updates!D379)+17,(FIND("Secondary Address:",Updates!D379)-(FIND("Primary Address: ",Updates!D379)+17)))))</f>
        <v>#VALUE!</v>
      </c>
      <c r="E379" t="e">
        <f>TRIM(CLEAN(MID(Updates!D379,FIND("Secondary Address: ",Updates!D379)+19,(FIND("** PLEASE DO NOT REPLY TO THIS E-MAIL. ",Updates!D379)-(FIND("Secondary Address: ",Updates!D379)+19)))))</f>
        <v>#VALUE!</v>
      </c>
      <c r="F379" t="b">
        <f>IF(COUNT(SEARCH({"transpo.ottawa.on.ca","biblioottawalibrary.ca"},E379)),"@ottawa.ca")</f>
        <v>0</v>
      </c>
      <c r="G379" s="9" t="e">
        <f t="shared" si="80"/>
        <v>#VALUE!</v>
      </c>
      <c r="H379" t="e">
        <f>TRIM(CLEAN(MID(Updates!D379,FIND("E-mail Address: ",Updates!D379)+16,(FIND("The employee",Updates!D379)-(FIND("E-mail Address: ",Updates!D379)+16)))))</f>
        <v>#VALUE!</v>
      </c>
      <c r="I379" t="e">
        <f>TRIM(CLEAN(MID(Updates!D379,FIND("Account Password: ",Updates!D379)+18,(FIND("NETWORK ACCOUNTS",Updates!D379)-(FIND("Account Password:",Updates!D379)+18)))))</f>
        <v>#VALUE!</v>
      </c>
      <c r="J379" t="e">
        <f>TRIM(CLEAN(MID(Updates!D379,FIND("Password: ",Updates!D379)+10,(FIND("E-mail",Updates!D379)-(FIND("Password:",Updates!D379)+12)))))</f>
        <v>#VALUE!</v>
      </c>
      <c r="K379" t="e">
        <f>TRIM(CLEAN(MID(Updates!D379,FIND("Account to clone: ",Updates!D379)+18,(FIND("Position",Updates!D379)-(FIND("Account to clone: ",Updates!D379)+18)))))</f>
        <v>#VALUE!</v>
      </c>
      <c r="L379" t="e">
        <f>TRIM(CLEAN(MID(Updates!D379,FIND("Clone permissions of another account: ",Updates!D379)+38,(FIND("Email required:",Updates!D379)-(FIND("Clone permissions of another account: ",Updates!D379)+38)))))</f>
        <v>#VALUE!</v>
      </c>
      <c r="M379" t="e">
        <f t="shared" si="81"/>
        <v>#VALUE!</v>
      </c>
      <c r="N379" t="e">
        <f>TRIM(CLEAN(MID(Updates!D379,FIND("First Name: ",Updates!D379)+12,(FIND("Middle Name: ",Updates!D379)-(FIND("First Name: ",Updates!D379)+12)))))</f>
        <v>#VALUE!</v>
      </c>
      <c r="O379" t="e">
        <f>TRIM(CLEAN(MID(Updates!E379,FIND("Last Name: ",Updates!E379)+11,(FIND("Middle Initial:",Updates!E379)-(FIND("Last Name: ",Updates!E379)+11)))))</f>
        <v>#VALUE!</v>
      </c>
      <c r="P379" t="e">
        <f>TRIM(CLEAN(MID(Updates!D379,FIND("Middle Initial: ",Updates!D379)+16,(FIND("Department: ",Updates!D379)-(FIND("Middle Initial: ",Updates!D379)+16)))))</f>
        <v>#VALUE!</v>
      </c>
      <c r="Q379" t="e">
        <f t="shared" si="82"/>
        <v>#VALUE!</v>
      </c>
      <c r="R379" t="e">
        <f t="shared" si="83"/>
        <v>#VALUE!</v>
      </c>
      <c r="S379" t="e">
        <f t="shared" si="84"/>
        <v>#VALUE!</v>
      </c>
      <c r="T379" s="14" t="e">
        <f t="shared" si="85"/>
        <v>#VALUE!</v>
      </c>
      <c r="U379" t="e">
        <f t="shared" si="86"/>
        <v>#VALUE!</v>
      </c>
      <c r="V379" t="e">
        <f t="shared" si="87"/>
        <v>#VALUE!</v>
      </c>
      <c r="W379" s="8" t="e">
        <f>TRIM(CLEAN(MID(Updates!D379,FIND("Branch: ",Updates!D379)+8,(FIND("Division",Updates!D379)-(FIND("Branch: ",Updates!D379)+8)))))</f>
        <v>#VALUE!</v>
      </c>
      <c r="X379" s="8" t="e">
        <f>TRIM(CLEAN(MID(Updates!D379,FIND("Pooled Position: ",Updates!D379)+17,(FIND("Are the",Updates!D379)-(FIND("Pooled Position: ",Updates!D379)+17)))))</f>
        <v>#VALUE!</v>
      </c>
      <c r="Y379" t="e">
        <f>TRIM(CLEAN(MID(Updates!D379,FIND("Employee Name: ",Updates!D379)+15,(FIND("Job Title",Updates!D379)-(FIND("Employee Name: ",Updates!D379)+15)))))</f>
        <v>#VALUE!</v>
      </c>
      <c r="Z379" s="9" t="e">
        <f t="shared" si="88"/>
        <v>#VALUE!</v>
      </c>
      <c r="AA379" t="e">
        <f t="shared" si="89"/>
        <v>#VALUE!</v>
      </c>
      <c r="AB379" t="e">
        <f t="shared" si="90"/>
        <v>#VALUE!</v>
      </c>
      <c r="AC379" t="e">
        <f t="shared" si="91"/>
        <v>#VALUE!</v>
      </c>
      <c r="AD379" t="e">
        <f>TRIM(CLEAN(MID(Updates!D379,FIND("Account to clone: ",Updates!D379)+18,(FIND("Position",Updates!D379)-(FIND("Account to clone: ",Updates!D379)+18)))))</f>
        <v>#VALUE!</v>
      </c>
      <c r="AE379" t="str">
        <f t="shared" si="92"/>
        <v/>
      </c>
      <c r="AF379" t="str">
        <f t="shared" si="93"/>
        <v>No</v>
      </c>
      <c r="AG379" t="e">
        <f>TRIM(CLEAN(MID(Updates!D379,FIND("Home Share (H:\ drive) required: ",Updates!D379)+33,(FIND("Group Share (S:\ drive) required: ",Updates!D379)-(FIND("Home Share (H:\ drive) required: ",Updates!D379)+33)))))</f>
        <v>#VALUE!</v>
      </c>
      <c r="AH379" t="str">
        <f t="shared" si="94"/>
        <v>No</v>
      </c>
      <c r="AI379" t="e">
        <f>TRIM(CLEAN(MID(Updates!D379,FIND("S Drive Path: ",Updates!D379)+14,(FIND("Position",Updates!D379)-(FIND("S Drive Path: ",Updates!D379)+14)))))</f>
        <v>#VALUE!</v>
      </c>
      <c r="AJ379" t="e">
        <f>("USR\"&amp;Updates!N379)</f>
        <v>#VALUE!</v>
      </c>
      <c r="AK379" t="e">
        <f>Updates!N379&amp;"$"</f>
        <v>#VALUE!</v>
      </c>
      <c r="AL379" s="11">
        <f t="shared" ca="1" si="95"/>
        <v>17</v>
      </c>
      <c r="AM379" s="6" t="str">
        <f ca="1">LOOKUP(AL379,AN2:AN21,AO2:AO21)</f>
        <v>DC4MDB07</v>
      </c>
    </row>
    <row r="380" spans="1:39" ht="12" customHeight="1">
      <c r="A380" s="13" t="e">
        <f>LOOKUP(99^99,--("0"&amp;MID(Updates!N380,MIN(SEARCH({0,1,2,3,4,5,6,7,8,9},Updates!N380&amp;"0123456789")),ROW($A$1:$A$10000))))</f>
        <v>#N/A</v>
      </c>
      <c r="B380" s="6" t="e">
        <f>TRIM(CLEAN(MID(Updates!D380,FIND("Network User Id: ",Updates!D380)+17,(FIND("E-MAIL ACCOUNTS",Updates!D380)-(FIND("Network User Id:",Updates!D380)+17)))))</f>
        <v>#VALUE!</v>
      </c>
      <c r="C380" s="6" t="e">
        <f>TRIM(CLEAN(MID(Updates!D380,FIND("Logon ID: ",Updates!D380)+10,(FIND("Password:",Updates!D380)-(FIND("Logon ID:",Updates!D380)+10)))))</f>
        <v>#VALUE!</v>
      </c>
      <c r="D380" t="e">
        <f>TRIM(CLEAN(MID(Updates!D380,FIND("Primary Address: ",Updates!D380)+17,(FIND("Secondary Address:",Updates!D380)-(FIND("Primary Address: ",Updates!D380)+17)))))</f>
        <v>#VALUE!</v>
      </c>
      <c r="E380" t="e">
        <f>TRIM(CLEAN(MID(Updates!D380,FIND("Secondary Address: ",Updates!D380)+19,(FIND("** PLEASE DO NOT REPLY TO THIS E-MAIL. ",Updates!D380)-(FIND("Secondary Address: ",Updates!D380)+19)))))</f>
        <v>#VALUE!</v>
      </c>
      <c r="F380" t="b">
        <f>IF(COUNT(SEARCH({"transpo.ottawa.on.ca","biblioottawalibrary.ca"},E380)),"@ottawa.ca")</f>
        <v>0</v>
      </c>
      <c r="G380" s="9" t="e">
        <f t="shared" si="80"/>
        <v>#VALUE!</v>
      </c>
      <c r="H380" t="e">
        <f>TRIM(CLEAN(MID(Updates!D380,FIND("E-mail Address: ",Updates!D380)+16,(FIND("The employee",Updates!D380)-(FIND("E-mail Address: ",Updates!D380)+16)))))</f>
        <v>#VALUE!</v>
      </c>
      <c r="I380" t="e">
        <f>TRIM(CLEAN(MID(Updates!D380,FIND("Account Password: ",Updates!D380)+18,(FIND("NETWORK ACCOUNTS",Updates!D380)-(FIND("Account Password:",Updates!D380)+18)))))</f>
        <v>#VALUE!</v>
      </c>
      <c r="J380" t="e">
        <f>TRIM(CLEAN(MID(Updates!D380,FIND("Password: ",Updates!D380)+10,(FIND("E-mail",Updates!D380)-(FIND("Password:",Updates!D380)+12)))))</f>
        <v>#VALUE!</v>
      </c>
      <c r="K380" t="e">
        <f>TRIM(CLEAN(MID(Updates!D380,FIND("Account to clone: ",Updates!D380)+18,(FIND("Position",Updates!D380)-(FIND("Account to clone: ",Updates!D380)+18)))))</f>
        <v>#VALUE!</v>
      </c>
      <c r="L380" t="e">
        <f>TRIM(CLEAN(MID(Updates!D380,FIND("Clone permissions of another account: ",Updates!D380)+38,(FIND("Email required:",Updates!D380)-(FIND("Clone permissions of another account: ",Updates!D380)+38)))))</f>
        <v>#VALUE!</v>
      </c>
      <c r="M380" t="e">
        <f t="shared" si="81"/>
        <v>#VALUE!</v>
      </c>
      <c r="N380" t="e">
        <f>TRIM(CLEAN(MID(Updates!D380,FIND("First Name: ",Updates!D380)+12,(FIND("Middle Name: ",Updates!D380)-(FIND("First Name: ",Updates!D380)+12)))))</f>
        <v>#VALUE!</v>
      </c>
      <c r="O380" t="e">
        <f>TRIM(CLEAN(MID(Updates!E380,FIND("Last Name: ",Updates!E380)+11,(FIND("Middle Initial:",Updates!E380)-(FIND("Last Name: ",Updates!E380)+11)))))</f>
        <v>#VALUE!</v>
      </c>
      <c r="P380" t="e">
        <f>TRIM(CLEAN(MID(Updates!D380,FIND("Middle Initial: ",Updates!D380)+16,(FIND("Department: ",Updates!D380)-(FIND("Middle Initial: ",Updates!D380)+16)))))</f>
        <v>#VALUE!</v>
      </c>
      <c r="Q380" t="e">
        <f t="shared" si="82"/>
        <v>#VALUE!</v>
      </c>
      <c r="R380" t="e">
        <f t="shared" si="83"/>
        <v>#VALUE!</v>
      </c>
      <c r="S380" t="e">
        <f t="shared" si="84"/>
        <v>#VALUE!</v>
      </c>
      <c r="T380" s="14" t="e">
        <f t="shared" si="85"/>
        <v>#VALUE!</v>
      </c>
      <c r="U380" t="e">
        <f t="shared" si="86"/>
        <v>#VALUE!</v>
      </c>
      <c r="V380" t="e">
        <f t="shared" si="87"/>
        <v>#VALUE!</v>
      </c>
      <c r="W380" s="8" t="e">
        <f>TRIM(CLEAN(MID(Updates!D380,FIND("Branch: ",Updates!D380)+8,(FIND("Division",Updates!D380)-(FIND("Branch: ",Updates!D380)+8)))))</f>
        <v>#VALUE!</v>
      </c>
      <c r="X380" s="8" t="e">
        <f>TRIM(CLEAN(MID(Updates!D380,FIND("Pooled Position: ",Updates!D380)+17,(FIND("Are the",Updates!D380)-(FIND("Pooled Position: ",Updates!D380)+17)))))</f>
        <v>#VALUE!</v>
      </c>
      <c r="Y380" t="e">
        <f>TRIM(CLEAN(MID(Updates!D380,FIND("Employee Name: ",Updates!D380)+15,(FIND("Job Title",Updates!D380)-(FIND("Employee Name: ",Updates!D380)+15)))))</f>
        <v>#VALUE!</v>
      </c>
      <c r="Z380" s="9" t="e">
        <f t="shared" si="88"/>
        <v>#VALUE!</v>
      </c>
      <c r="AA380" t="e">
        <f t="shared" si="89"/>
        <v>#VALUE!</v>
      </c>
      <c r="AB380" t="e">
        <f t="shared" si="90"/>
        <v>#VALUE!</v>
      </c>
      <c r="AC380" t="e">
        <f t="shared" si="91"/>
        <v>#VALUE!</v>
      </c>
      <c r="AD380" t="e">
        <f>TRIM(CLEAN(MID(Updates!D380,FIND("Account to clone: ",Updates!D380)+18,(FIND("Position",Updates!D380)-(FIND("Account to clone: ",Updates!D380)+18)))))</f>
        <v>#VALUE!</v>
      </c>
      <c r="AE380" t="str">
        <f t="shared" si="92"/>
        <v/>
      </c>
      <c r="AF380" t="str">
        <f t="shared" si="93"/>
        <v>No</v>
      </c>
      <c r="AG380" t="e">
        <f>TRIM(CLEAN(MID(Updates!D380,FIND("Home Share (H:\ drive) required: ",Updates!D380)+33,(FIND("Group Share (S:\ drive) required: ",Updates!D380)-(FIND("Home Share (H:\ drive) required: ",Updates!D380)+33)))))</f>
        <v>#VALUE!</v>
      </c>
      <c r="AH380" t="str">
        <f t="shared" si="94"/>
        <v>No</v>
      </c>
      <c r="AI380" t="e">
        <f>TRIM(CLEAN(MID(Updates!D380,FIND("S Drive Path: ",Updates!D380)+14,(FIND("Position",Updates!D380)-(FIND("S Drive Path: ",Updates!D380)+14)))))</f>
        <v>#VALUE!</v>
      </c>
      <c r="AJ380" t="e">
        <f>("USR\"&amp;Updates!N380)</f>
        <v>#VALUE!</v>
      </c>
      <c r="AK380" t="e">
        <f>Updates!N380&amp;"$"</f>
        <v>#VALUE!</v>
      </c>
      <c r="AL380" s="11">
        <f t="shared" ca="1" si="95"/>
        <v>14</v>
      </c>
      <c r="AM380" s="6" t="str">
        <f ca="1">LOOKUP(AL380,AN2:AN21,AO2:AO21)</f>
        <v>DC4MDB04</v>
      </c>
    </row>
    <row r="381" spans="1:39" ht="12" customHeight="1">
      <c r="A381" s="13" t="e">
        <f>LOOKUP(99^99,--("0"&amp;MID(Updates!N381,MIN(SEARCH({0,1,2,3,4,5,6,7,8,9},Updates!N381&amp;"0123456789")),ROW($A$1:$A$10000))))</f>
        <v>#N/A</v>
      </c>
      <c r="B381" s="6" t="e">
        <f>TRIM(CLEAN(MID(Updates!D381,FIND("Network User Id: ",Updates!D381)+17,(FIND("E-MAIL ACCOUNTS",Updates!D381)-(FIND("Network User Id:",Updates!D381)+17)))))</f>
        <v>#VALUE!</v>
      </c>
      <c r="C381" s="6" t="e">
        <f>TRIM(CLEAN(MID(Updates!D381,FIND("Logon ID: ",Updates!D381)+10,(FIND("Password:",Updates!D381)-(FIND("Logon ID:",Updates!D381)+10)))))</f>
        <v>#VALUE!</v>
      </c>
      <c r="D381" t="e">
        <f>TRIM(CLEAN(MID(Updates!D381,FIND("Primary Address: ",Updates!D381)+17,(FIND("Secondary Address:",Updates!D381)-(FIND("Primary Address: ",Updates!D381)+17)))))</f>
        <v>#VALUE!</v>
      </c>
      <c r="E381" t="e">
        <f>TRIM(CLEAN(MID(Updates!D381,FIND("Secondary Address: ",Updates!D381)+19,(FIND("** PLEASE DO NOT REPLY TO THIS E-MAIL. ",Updates!D381)-(FIND("Secondary Address: ",Updates!D381)+19)))))</f>
        <v>#VALUE!</v>
      </c>
      <c r="F381" t="b">
        <f>IF(COUNT(SEARCH({"transpo.ottawa.on.ca","biblioottawalibrary.ca"},E381)),"@ottawa.ca")</f>
        <v>0</v>
      </c>
      <c r="G381" s="9" t="e">
        <f t="shared" si="80"/>
        <v>#VALUE!</v>
      </c>
      <c r="H381" t="e">
        <f>TRIM(CLEAN(MID(Updates!D381,FIND("E-mail Address: ",Updates!D381)+16,(FIND("The employee",Updates!D381)-(FIND("E-mail Address: ",Updates!D381)+16)))))</f>
        <v>#VALUE!</v>
      </c>
      <c r="I381" t="e">
        <f>TRIM(CLEAN(MID(Updates!D381,FIND("Account Password: ",Updates!D381)+18,(FIND("NETWORK ACCOUNTS",Updates!D381)-(FIND("Account Password:",Updates!D381)+18)))))</f>
        <v>#VALUE!</v>
      </c>
      <c r="J381" t="e">
        <f>TRIM(CLEAN(MID(Updates!D381,FIND("Password: ",Updates!D381)+10,(FIND("E-mail",Updates!D381)-(FIND("Password:",Updates!D381)+12)))))</f>
        <v>#VALUE!</v>
      </c>
      <c r="K381" t="e">
        <f>TRIM(CLEAN(MID(Updates!D381,FIND("Account to clone: ",Updates!D381)+18,(FIND("Position",Updates!D381)-(FIND("Account to clone: ",Updates!D381)+18)))))</f>
        <v>#VALUE!</v>
      </c>
      <c r="L381" t="e">
        <f>TRIM(CLEAN(MID(Updates!D381,FIND("Clone permissions of another account: ",Updates!D381)+38,(FIND("Email required:",Updates!D381)-(FIND("Clone permissions of another account: ",Updates!D381)+38)))))</f>
        <v>#VALUE!</v>
      </c>
      <c r="M381" t="e">
        <f t="shared" si="81"/>
        <v>#VALUE!</v>
      </c>
      <c r="N381" t="e">
        <f>TRIM(CLEAN(MID(Updates!D381,FIND("First Name: ",Updates!D381)+12,(FIND("Middle Name: ",Updates!D381)-(FIND("First Name: ",Updates!D381)+12)))))</f>
        <v>#VALUE!</v>
      </c>
      <c r="O381" t="e">
        <f>TRIM(CLEAN(MID(Updates!E381,FIND("Last Name: ",Updates!E381)+11,(FIND("Middle Initial:",Updates!E381)-(FIND("Last Name: ",Updates!E381)+11)))))</f>
        <v>#VALUE!</v>
      </c>
      <c r="P381" t="e">
        <f>TRIM(CLEAN(MID(Updates!D381,FIND("Middle Initial: ",Updates!D381)+16,(FIND("Department: ",Updates!D381)-(FIND("Middle Initial: ",Updates!D381)+16)))))</f>
        <v>#VALUE!</v>
      </c>
      <c r="Q381" t="e">
        <f t="shared" si="82"/>
        <v>#VALUE!</v>
      </c>
      <c r="R381" t="e">
        <f t="shared" si="83"/>
        <v>#VALUE!</v>
      </c>
      <c r="S381" t="e">
        <f t="shared" si="84"/>
        <v>#VALUE!</v>
      </c>
      <c r="T381" s="14" t="e">
        <f t="shared" si="85"/>
        <v>#VALUE!</v>
      </c>
      <c r="U381" t="e">
        <f t="shared" si="86"/>
        <v>#VALUE!</v>
      </c>
      <c r="V381" t="e">
        <f t="shared" si="87"/>
        <v>#VALUE!</v>
      </c>
      <c r="W381" s="8" t="e">
        <f>TRIM(CLEAN(MID(Updates!D381,FIND("Branch: ",Updates!D381)+8,(FIND("Division",Updates!D381)-(FIND("Branch: ",Updates!D381)+8)))))</f>
        <v>#VALUE!</v>
      </c>
      <c r="X381" s="8" t="e">
        <f>TRIM(CLEAN(MID(Updates!D381,FIND("Pooled Position: ",Updates!D381)+17,(FIND("Are the",Updates!D381)-(FIND("Pooled Position: ",Updates!D381)+17)))))</f>
        <v>#VALUE!</v>
      </c>
      <c r="Y381" t="e">
        <f>TRIM(CLEAN(MID(Updates!D381,FIND("Employee Name: ",Updates!D381)+15,(FIND("Job Title",Updates!D381)-(FIND("Employee Name: ",Updates!D381)+15)))))</f>
        <v>#VALUE!</v>
      </c>
      <c r="Z381" s="9" t="e">
        <f t="shared" si="88"/>
        <v>#VALUE!</v>
      </c>
      <c r="AA381" t="e">
        <f t="shared" si="89"/>
        <v>#VALUE!</v>
      </c>
      <c r="AB381" t="e">
        <f t="shared" si="90"/>
        <v>#VALUE!</v>
      </c>
      <c r="AC381" t="e">
        <f t="shared" si="91"/>
        <v>#VALUE!</v>
      </c>
      <c r="AD381" t="e">
        <f>TRIM(CLEAN(MID(Updates!D381,FIND("Account to clone: ",Updates!D381)+18,(FIND("Position",Updates!D381)-(FIND("Account to clone: ",Updates!D381)+18)))))</f>
        <v>#VALUE!</v>
      </c>
      <c r="AE381" t="str">
        <f t="shared" si="92"/>
        <v/>
      </c>
      <c r="AF381" t="str">
        <f t="shared" si="93"/>
        <v>No</v>
      </c>
      <c r="AG381" t="e">
        <f>TRIM(CLEAN(MID(Updates!D381,FIND("Home Share (H:\ drive) required: ",Updates!D381)+33,(FIND("Group Share (S:\ drive) required: ",Updates!D381)-(FIND("Home Share (H:\ drive) required: ",Updates!D381)+33)))))</f>
        <v>#VALUE!</v>
      </c>
      <c r="AH381" t="str">
        <f t="shared" si="94"/>
        <v>No</v>
      </c>
      <c r="AI381" t="e">
        <f>TRIM(CLEAN(MID(Updates!D381,FIND("S Drive Path: ",Updates!D381)+14,(FIND("Position",Updates!D381)-(FIND("S Drive Path: ",Updates!D381)+14)))))</f>
        <v>#VALUE!</v>
      </c>
      <c r="AJ381" t="e">
        <f>("USR\"&amp;Updates!N381)</f>
        <v>#VALUE!</v>
      </c>
      <c r="AK381" t="e">
        <f>Updates!N381&amp;"$"</f>
        <v>#VALUE!</v>
      </c>
      <c r="AL381" s="11">
        <f t="shared" ca="1" si="95"/>
        <v>9</v>
      </c>
      <c r="AM381" s="6" t="str">
        <f ca="1">LOOKUP(AL381,AN2:AN21,AO2:AO21)</f>
        <v>DC1MDB09</v>
      </c>
    </row>
    <row r="382" spans="1:39" ht="12" customHeight="1">
      <c r="A382" s="13" t="e">
        <f>LOOKUP(99^99,--("0"&amp;MID(Updates!N382,MIN(SEARCH({0,1,2,3,4,5,6,7,8,9},Updates!N382&amp;"0123456789")),ROW($A$1:$A$10000))))</f>
        <v>#N/A</v>
      </c>
      <c r="B382" s="6" t="e">
        <f>TRIM(CLEAN(MID(Updates!D382,FIND("Network User Id: ",Updates!D382)+17,(FIND("E-MAIL ACCOUNTS",Updates!D382)-(FIND("Network User Id:",Updates!D382)+17)))))</f>
        <v>#VALUE!</v>
      </c>
      <c r="C382" s="6" t="e">
        <f>TRIM(CLEAN(MID(Updates!D382,FIND("Logon ID: ",Updates!D382)+10,(FIND("Password:",Updates!D382)-(FIND("Logon ID:",Updates!D382)+10)))))</f>
        <v>#VALUE!</v>
      </c>
      <c r="D382" t="e">
        <f>TRIM(CLEAN(MID(Updates!D382,FIND("Primary Address: ",Updates!D382)+17,(FIND("Secondary Address:",Updates!D382)-(FIND("Primary Address: ",Updates!D382)+17)))))</f>
        <v>#VALUE!</v>
      </c>
      <c r="E382" t="e">
        <f>TRIM(CLEAN(MID(Updates!D382,FIND("Secondary Address: ",Updates!D382)+19,(FIND("** PLEASE DO NOT REPLY TO THIS E-MAIL. ",Updates!D382)-(FIND("Secondary Address: ",Updates!D382)+19)))))</f>
        <v>#VALUE!</v>
      </c>
      <c r="F382" t="b">
        <f>IF(COUNT(SEARCH({"transpo.ottawa.on.ca","biblioottawalibrary.ca"},E382)),"@ottawa.ca")</f>
        <v>0</v>
      </c>
      <c r="G382" s="9" t="e">
        <f t="shared" si="80"/>
        <v>#VALUE!</v>
      </c>
      <c r="H382" t="e">
        <f>TRIM(CLEAN(MID(Updates!D382,FIND("E-mail Address: ",Updates!D382)+16,(FIND("The employee",Updates!D382)-(FIND("E-mail Address: ",Updates!D382)+16)))))</f>
        <v>#VALUE!</v>
      </c>
      <c r="I382" t="e">
        <f>TRIM(CLEAN(MID(Updates!D382,FIND("Account Password: ",Updates!D382)+18,(FIND("NETWORK ACCOUNTS",Updates!D382)-(FIND("Account Password:",Updates!D382)+18)))))</f>
        <v>#VALUE!</v>
      </c>
      <c r="J382" t="e">
        <f>TRIM(CLEAN(MID(Updates!D382,FIND("Password: ",Updates!D382)+10,(FIND("E-mail",Updates!D382)-(FIND("Password:",Updates!D382)+12)))))</f>
        <v>#VALUE!</v>
      </c>
      <c r="K382" t="e">
        <f>TRIM(CLEAN(MID(Updates!D382,FIND("Account to clone: ",Updates!D382)+18,(FIND("Position",Updates!D382)-(FIND("Account to clone: ",Updates!D382)+18)))))</f>
        <v>#VALUE!</v>
      </c>
      <c r="L382" t="e">
        <f>TRIM(CLEAN(MID(Updates!D382,FIND("Clone permissions of another account: ",Updates!D382)+38,(FIND("Email required:",Updates!D382)-(FIND("Clone permissions of another account: ",Updates!D382)+38)))))</f>
        <v>#VALUE!</v>
      </c>
      <c r="M382" t="e">
        <f t="shared" si="81"/>
        <v>#VALUE!</v>
      </c>
      <c r="N382" t="e">
        <f>TRIM(CLEAN(MID(Updates!D382,FIND("First Name: ",Updates!D382)+12,(FIND("Middle Name: ",Updates!D382)-(FIND("First Name: ",Updates!D382)+12)))))</f>
        <v>#VALUE!</v>
      </c>
      <c r="O382" t="e">
        <f>TRIM(CLEAN(MID(Updates!E382,FIND("Last Name: ",Updates!E382)+11,(FIND("Middle Initial:",Updates!E382)-(FIND("Last Name: ",Updates!E382)+11)))))</f>
        <v>#VALUE!</v>
      </c>
      <c r="P382" t="e">
        <f>TRIM(CLEAN(MID(Updates!D382,FIND("Middle Initial: ",Updates!D382)+16,(FIND("Department: ",Updates!D382)-(FIND("Middle Initial: ",Updates!D382)+16)))))</f>
        <v>#VALUE!</v>
      </c>
      <c r="Q382" t="e">
        <f t="shared" si="82"/>
        <v>#VALUE!</v>
      </c>
      <c r="R382" t="e">
        <f t="shared" si="83"/>
        <v>#VALUE!</v>
      </c>
      <c r="S382" t="e">
        <f t="shared" si="84"/>
        <v>#VALUE!</v>
      </c>
      <c r="T382" s="14" t="e">
        <f t="shared" si="85"/>
        <v>#VALUE!</v>
      </c>
      <c r="U382" t="e">
        <f t="shared" si="86"/>
        <v>#VALUE!</v>
      </c>
      <c r="V382" t="e">
        <f t="shared" si="87"/>
        <v>#VALUE!</v>
      </c>
      <c r="W382" s="8" t="e">
        <f>TRIM(CLEAN(MID(Updates!D382,FIND("Branch: ",Updates!D382)+8,(FIND("Division",Updates!D382)-(FIND("Branch: ",Updates!D382)+8)))))</f>
        <v>#VALUE!</v>
      </c>
      <c r="X382" s="8" t="e">
        <f>TRIM(CLEAN(MID(Updates!D382,FIND("Pooled Position: ",Updates!D382)+17,(FIND("Are the",Updates!D382)-(FIND("Pooled Position: ",Updates!D382)+17)))))</f>
        <v>#VALUE!</v>
      </c>
      <c r="Y382" t="e">
        <f>TRIM(CLEAN(MID(Updates!D382,FIND("Employee Name: ",Updates!D382)+15,(FIND("Job Title",Updates!D382)-(FIND("Employee Name: ",Updates!D382)+15)))))</f>
        <v>#VALUE!</v>
      </c>
      <c r="Z382" s="9" t="e">
        <f t="shared" si="88"/>
        <v>#VALUE!</v>
      </c>
      <c r="AA382" t="e">
        <f t="shared" si="89"/>
        <v>#VALUE!</v>
      </c>
      <c r="AB382" t="e">
        <f t="shared" si="90"/>
        <v>#VALUE!</v>
      </c>
      <c r="AC382" t="e">
        <f t="shared" si="91"/>
        <v>#VALUE!</v>
      </c>
      <c r="AD382" t="e">
        <f>TRIM(CLEAN(MID(Updates!D382,FIND("Account to clone: ",Updates!D382)+18,(FIND("Position",Updates!D382)-(FIND("Account to clone: ",Updates!D382)+18)))))</f>
        <v>#VALUE!</v>
      </c>
      <c r="AE382" t="str">
        <f t="shared" si="92"/>
        <v/>
      </c>
      <c r="AF382" t="str">
        <f t="shared" si="93"/>
        <v>No</v>
      </c>
      <c r="AG382" t="e">
        <f>TRIM(CLEAN(MID(Updates!D382,FIND("Home Share (H:\ drive) required: ",Updates!D382)+33,(FIND("Group Share (S:\ drive) required: ",Updates!D382)-(FIND("Home Share (H:\ drive) required: ",Updates!D382)+33)))))</f>
        <v>#VALUE!</v>
      </c>
      <c r="AH382" t="str">
        <f t="shared" si="94"/>
        <v>No</v>
      </c>
      <c r="AI382" t="e">
        <f>TRIM(CLEAN(MID(Updates!D382,FIND("S Drive Path: ",Updates!D382)+14,(FIND("Position",Updates!D382)-(FIND("S Drive Path: ",Updates!D382)+14)))))</f>
        <v>#VALUE!</v>
      </c>
      <c r="AJ382" t="e">
        <f>("USR\"&amp;Updates!N382)</f>
        <v>#VALUE!</v>
      </c>
      <c r="AK382" t="e">
        <f>Updates!N382&amp;"$"</f>
        <v>#VALUE!</v>
      </c>
      <c r="AL382" s="11">
        <f t="shared" ca="1" si="95"/>
        <v>16</v>
      </c>
      <c r="AM382" s="6" t="str">
        <f ca="1">LOOKUP(AL382,AN2:AN21,AO2:AO21)</f>
        <v>DC4MDB06</v>
      </c>
    </row>
    <row r="383" spans="1:39" ht="12" customHeight="1">
      <c r="A383" s="13" t="e">
        <f>LOOKUP(99^99,--("0"&amp;MID(Updates!N383,MIN(SEARCH({0,1,2,3,4,5,6,7,8,9},Updates!N383&amp;"0123456789")),ROW($A$1:$A$10000))))</f>
        <v>#N/A</v>
      </c>
      <c r="B383" s="6" t="e">
        <f>TRIM(CLEAN(MID(Updates!D383,FIND("Network User Id: ",Updates!D383)+17,(FIND("E-MAIL ACCOUNTS",Updates!D383)-(FIND("Network User Id:",Updates!D383)+17)))))</f>
        <v>#VALUE!</v>
      </c>
      <c r="C383" s="6" t="e">
        <f>TRIM(CLEAN(MID(Updates!D383,FIND("Logon ID: ",Updates!D383)+10,(FIND("Password:",Updates!D383)-(FIND("Logon ID:",Updates!D383)+10)))))</f>
        <v>#VALUE!</v>
      </c>
      <c r="D383" t="e">
        <f>TRIM(CLEAN(MID(Updates!D383,FIND("Primary Address: ",Updates!D383)+17,(FIND("Secondary Address:",Updates!D383)-(FIND("Primary Address: ",Updates!D383)+17)))))</f>
        <v>#VALUE!</v>
      </c>
      <c r="E383" t="e">
        <f>TRIM(CLEAN(MID(Updates!D383,FIND("Secondary Address: ",Updates!D383)+19,(FIND("** PLEASE DO NOT REPLY TO THIS E-MAIL. ",Updates!D383)-(FIND("Secondary Address: ",Updates!D383)+19)))))</f>
        <v>#VALUE!</v>
      </c>
      <c r="F383" t="b">
        <f>IF(COUNT(SEARCH({"transpo.ottawa.on.ca","biblioottawalibrary.ca"},E383)),"@ottawa.ca")</f>
        <v>0</v>
      </c>
      <c r="G383" s="9" t="e">
        <f t="shared" si="80"/>
        <v>#VALUE!</v>
      </c>
      <c r="H383" t="e">
        <f>TRIM(CLEAN(MID(Updates!D383,FIND("E-mail Address: ",Updates!D383)+16,(FIND("The employee",Updates!D383)-(FIND("E-mail Address: ",Updates!D383)+16)))))</f>
        <v>#VALUE!</v>
      </c>
      <c r="I383" t="e">
        <f>TRIM(CLEAN(MID(Updates!D383,FIND("Account Password: ",Updates!D383)+18,(FIND("NETWORK ACCOUNTS",Updates!D383)-(FIND("Account Password:",Updates!D383)+18)))))</f>
        <v>#VALUE!</v>
      </c>
      <c r="J383" t="e">
        <f>TRIM(CLEAN(MID(Updates!D383,FIND("Password: ",Updates!D383)+10,(FIND("E-mail",Updates!D383)-(FIND("Password:",Updates!D383)+12)))))</f>
        <v>#VALUE!</v>
      </c>
      <c r="K383" t="e">
        <f>TRIM(CLEAN(MID(Updates!D383,FIND("Account to clone: ",Updates!D383)+18,(FIND("Position",Updates!D383)-(FIND("Account to clone: ",Updates!D383)+18)))))</f>
        <v>#VALUE!</v>
      </c>
      <c r="L383" t="e">
        <f>TRIM(CLEAN(MID(Updates!D383,FIND("Clone permissions of another account: ",Updates!D383)+38,(FIND("Email required:",Updates!D383)-(FIND("Clone permissions of another account: ",Updates!D383)+38)))))</f>
        <v>#VALUE!</v>
      </c>
      <c r="M383" t="e">
        <f t="shared" si="81"/>
        <v>#VALUE!</v>
      </c>
      <c r="N383" t="e">
        <f>TRIM(CLEAN(MID(Updates!D383,FIND("First Name: ",Updates!D383)+12,(FIND("Middle Name: ",Updates!D383)-(FIND("First Name: ",Updates!D383)+12)))))</f>
        <v>#VALUE!</v>
      </c>
      <c r="O383" t="e">
        <f>TRIM(CLEAN(MID(Updates!E383,FIND("Last Name: ",Updates!E383)+11,(FIND("Middle Initial:",Updates!E383)-(FIND("Last Name: ",Updates!E383)+11)))))</f>
        <v>#VALUE!</v>
      </c>
      <c r="P383" t="e">
        <f>TRIM(CLEAN(MID(Updates!D383,FIND("Middle Initial: ",Updates!D383)+16,(FIND("Department: ",Updates!D383)-(FIND("Middle Initial: ",Updates!D383)+16)))))</f>
        <v>#VALUE!</v>
      </c>
      <c r="Q383" t="e">
        <f t="shared" si="82"/>
        <v>#VALUE!</v>
      </c>
      <c r="R383" t="e">
        <f t="shared" si="83"/>
        <v>#VALUE!</v>
      </c>
      <c r="S383" t="e">
        <f t="shared" si="84"/>
        <v>#VALUE!</v>
      </c>
      <c r="T383" s="14" t="e">
        <f t="shared" si="85"/>
        <v>#VALUE!</v>
      </c>
      <c r="U383" t="e">
        <f t="shared" si="86"/>
        <v>#VALUE!</v>
      </c>
      <c r="V383" t="e">
        <f t="shared" si="87"/>
        <v>#VALUE!</v>
      </c>
      <c r="W383" s="8" t="e">
        <f>TRIM(CLEAN(MID(Updates!D383,FIND("Branch: ",Updates!D383)+8,(FIND("Division",Updates!D383)-(FIND("Branch: ",Updates!D383)+8)))))</f>
        <v>#VALUE!</v>
      </c>
      <c r="X383" s="8" t="e">
        <f>TRIM(CLEAN(MID(Updates!D383,FIND("Pooled Position: ",Updates!D383)+17,(FIND("Are the",Updates!D383)-(FIND("Pooled Position: ",Updates!D383)+17)))))</f>
        <v>#VALUE!</v>
      </c>
      <c r="Y383" t="e">
        <f>TRIM(CLEAN(MID(Updates!D383,FIND("Employee Name: ",Updates!D383)+15,(FIND("Job Title",Updates!D383)-(FIND("Employee Name: ",Updates!D383)+15)))))</f>
        <v>#VALUE!</v>
      </c>
      <c r="Z383" s="9" t="e">
        <f t="shared" si="88"/>
        <v>#VALUE!</v>
      </c>
      <c r="AA383" t="e">
        <f t="shared" si="89"/>
        <v>#VALUE!</v>
      </c>
      <c r="AB383" t="e">
        <f t="shared" si="90"/>
        <v>#VALUE!</v>
      </c>
      <c r="AC383" t="e">
        <f t="shared" si="91"/>
        <v>#VALUE!</v>
      </c>
      <c r="AD383" t="e">
        <f>TRIM(CLEAN(MID(Updates!D383,FIND("Account to clone: ",Updates!D383)+18,(FIND("Position",Updates!D383)-(FIND("Account to clone: ",Updates!D383)+18)))))</f>
        <v>#VALUE!</v>
      </c>
      <c r="AE383" t="str">
        <f t="shared" si="92"/>
        <v/>
      </c>
      <c r="AF383" t="str">
        <f t="shared" si="93"/>
        <v>No</v>
      </c>
      <c r="AG383" t="e">
        <f>TRIM(CLEAN(MID(Updates!D383,FIND("Home Share (H:\ drive) required: ",Updates!D383)+33,(FIND("Group Share (S:\ drive) required: ",Updates!D383)-(FIND("Home Share (H:\ drive) required: ",Updates!D383)+33)))))</f>
        <v>#VALUE!</v>
      </c>
      <c r="AH383" t="str">
        <f t="shared" si="94"/>
        <v>No</v>
      </c>
      <c r="AI383" t="e">
        <f>TRIM(CLEAN(MID(Updates!D383,FIND("S Drive Path: ",Updates!D383)+14,(FIND("Position",Updates!D383)-(FIND("S Drive Path: ",Updates!D383)+14)))))</f>
        <v>#VALUE!</v>
      </c>
      <c r="AJ383" t="e">
        <f>("USR\"&amp;Updates!N383)</f>
        <v>#VALUE!</v>
      </c>
      <c r="AK383" t="e">
        <f>Updates!N383&amp;"$"</f>
        <v>#VALUE!</v>
      </c>
      <c r="AL383" s="11">
        <f t="shared" ca="1" si="95"/>
        <v>11</v>
      </c>
      <c r="AM383" s="6" t="str">
        <f ca="1">LOOKUP(AL383,AN2:AN21,AO2:AO21)</f>
        <v>DC4MDB01</v>
      </c>
    </row>
    <row r="384" spans="1:39" ht="12" customHeight="1">
      <c r="A384" s="13" t="e">
        <f>LOOKUP(99^99,--("0"&amp;MID(Updates!N384,MIN(SEARCH({0,1,2,3,4,5,6,7,8,9},Updates!N384&amp;"0123456789")),ROW($A$1:$A$10000))))</f>
        <v>#N/A</v>
      </c>
      <c r="B384" s="6" t="e">
        <f>TRIM(CLEAN(MID(Updates!D384,FIND("Network User Id: ",Updates!D384)+17,(FIND("E-MAIL ACCOUNTS",Updates!D384)-(FIND("Network User Id:",Updates!D384)+17)))))</f>
        <v>#VALUE!</v>
      </c>
      <c r="C384" s="6" t="e">
        <f>TRIM(CLEAN(MID(Updates!D384,FIND("Logon ID: ",Updates!D384)+10,(FIND("Password:",Updates!D384)-(FIND("Logon ID:",Updates!D384)+10)))))</f>
        <v>#VALUE!</v>
      </c>
      <c r="D384" t="e">
        <f>TRIM(CLEAN(MID(Updates!D384,FIND("Primary Address: ",Updates!D384)+17,(FIND("Secondary Address:",Updates!D384)-(FIND("Primary Address: ",Updates!D384)+17)))))</f>
        <v>#VALUE!</v>
      </c>
      <c r="E384" t="e">
        <f>TRIM(CLEAN(MID(Updates!D384,FIND("Secondary Address: ",Updates!D384)+19,(FIND("** PLEASE DO NOT REPLY TO THIS E-MAIL. ",Updates!D384)-(FIND("Secondary Address: ",Updates!D384)+19)))))</f>
        <v>#VALUE!</v>
      </c>
      <c r="F384" t="b">
        <f>IF(COUNT(SEARCH({"transpo.ottawa.on.ca","biblioottawalibrary.ca"},E384)),"@ottawa.ca")</f>
        <v>0</v>
      </c>
      <c r="G384" s="9" t="e">
        <f t="shared" si="80"/>
        <v>#VALUE!</v>
      </c>
      <c r="H384" t="e">
        <f>TRIM(CLEAN(MID(Updates!D384,FIND("E-mail Address: ",Updates!D384)+16,(FIND("The employee",Updates!D384)-(FIND("E-mail Address: ",Updates!D384)+16)))))</f>
        <v>#VALUE!</v>
      </c>
      <c r="I384" t="e">
        <f>TRIM(CLEAN(MID(Updates!D384,FIND("Account Password: ",Updates!D384)+18,(FIND("NETWORK ACCOUNTS",Updates!D384)-(FIND("Account Password:",Updates!D384)+18)))))</f>
        <v>#VALUE!</v>
      </c>
      <c r="J384" t="e">
        <f>TRIM(CLEAN(MID(Updates!D384,FIND("Password: ",Updates!D384)+10,(FIND("E-mail",Updates!D384)-(FIND("Password:",Updates!D384)+12)))))</f>
        <v>#VALUE!</v>
      </c>
      <c r="K384" t="e">
        <f>TRIM(CLEAN(MID(Updates!D384,FIND("Account to clone: ",Updates!D384)+18,(FIND("Position",Updates!D384)-(FIND("Account to clone: ",Updates!D384)+18)))))</f>
        <v>#VALUE!</v>
      </c>
      <c r="L384" t="e">
        <f>TRIM(CLEAN(MID(Updates!D384,FIND("Clone permissions of another account: ",Updates!D384)+38,(FIND("Email required:",Updates!D384)-(FIND("Clone permissions of another account: ",Updates!D384)+38)))))</f>
        <v>#VALUE!</v>
      </c>
      <c r="M384" t="e">
        <f t="shared" si="81"/>
        <v>#VALUE!</v>
      </c>
      <c r="N384" t="e">
        <f>TRIM(CLEAN(MID(Updates!D384,FIND("First Name: ",Updates!D384)+12,(FIND("Middle Name: ",Updates!D384)-(FIND("First Name: ",Updates!D384)+12)))))</f>
        <v>#VALUE!</v>
      </c>
      <c r="O384" t="e">
        <f>TRIM(CLEAN(MID(Updates!E384,FIND("Last Name: ",Updates!E384)+11,(FIND("Middle Initial:",Updates!E384)-(FIND("Last Name: ",Updates!E384)+11)))))</f>
        <v>#VALUE!</v>
      </c>
      <c r="P384" t="e">
        <f>TRIM(CLEAN(MID(Updates!D384,FIND("Middle Initial: ",Updates!D384)+16,(FIND("Department: ",Updates!D384)-(FIND("Middle Initial: ",Updates!D384)+16)))))</f>
        <v>#VALUE!</v>
      </c>
      <c r="Q384" t="e">
        <f t="shared" si="82"/>
        <v>#VALUE!</v>
      </c>
      <c r="R384" t="e">
        <f t="shared" si="83"/>
        <v>#VALUE!</v>
      </c>
      <c r="S384" t="e">
        <f t="shared" si="84"/>
        <v>#VALUE!</v>
      </c>
      <c r="T384" s="14" t="e">
        <f t="shared" si="85"/>
        <v>#VALUE!</v>
      </c>
      <c r="U384" t="e">
        <f t="shared" si="86"/>
        <v>#VALUE!</v>
      </c>
      <c r="V384" t="e">
        <f t="shared" si="87"/>
        <v>#VALUE!</v>
      </c>
      <c r="W384" s="8" t="e">
        <f>TRIM(CLEAN(MID(Updates!D384,FIND("Branch: ",Updates!D384)+8,(FIND("Division",Updates!D384)-(FIND("Branch: ",Updates!D384)+8)))))</f>
        <v>#VALUE!</v>
      </c>
      <c r="X384" s="8" t="e">
        <f>TRIM(CLEAN(MID(Updates!D384,FIND("Pooled Position: ",Updates!D384)+17,(FIND("Are the",Updates!D384)-(FIND("Pooled Position: ",Updates!D384)+17)))))</f>
        <v>#VALUE!</v>
      </c>
      <c r="Y384" t="e">
        <f>TRIM(CLEAN(MID(Updates!D384,FIND("Employee Name: ",Updates!D384)+15,(FIND("Job Title",Updates!D384)-(FIND("Employee Name: ",Updates!D384)+15)))))</f>
        <v>#VALUE!</v>
      </c>
      <c r="Z384" s="9" t="e">
        <f t="shared" si="88"/>
        <v>#VALUE!</v>
      </c>
      <c r="AA384" t="e">
        <f t="shared" si="89"/>
        <v>#VALUE!</v>
      </c>
      <c r="AB384" t="e">
        <f t="shared" si="90"/>
        <v>#VALUE!</v>
      </c>
      <c r="AC384" t="e">
        <f t="shared" si="91"/>
        <v>#VALUE!</v>
      </c>
      <c r="AD384" t="e">
        <f>TRIM(CLEAN(MID(Updates!D384,FIND("Account to clone: ",Updates!D384)+18,(FIND("Position",Updates!D384)-(FIND("Account to clone: ",Updates!D384)+18)))))</f>
        <v>#VALUE!</v>
      </c>
      <c r="AE384" t="str">
        <f t="shared" si="92"/>
        <v/>
      </c>
      <c r="AF384" t="str">
        <f t="shared" si="93"/>
        <v>No</v>
      </c>
      <c r="AG384" t="e">
        <f>TRIM(CLEAN(MID(Updates!D384,FIND("Home Share (H:\ drive) required: ",Updates!D384)+33,(FIND("Group Share (S:\ drive) required: ",Updates!D384)-(FIND("Home Share (H:\ drive) required: ",Updates!D384)+33)))))</f>
        <v>#VALUE!</v>
      </c>
      <c r="AH384" t="str">
        <f t="shared" si="94"/>
        <v>No</v>
      </c>
      <c r="AI384" t="e">
        <f>TRIM(CLEAN(MID(Updates!D384,FIND("S Drive Path: ",Updates!D384)+14,(FIND("Position",Updates!D384)-(FIND("S Drive Path: ",Updates!D384)+14)))))</f>
        <v>#VALUE!</v>
      </c>
      <c r="AJ384" t="e">
        <f>("USR\"&amp;Updates!N384)</f>
        <v>#VALUE!</v>
      </c>
      <c r="AK384" t="e">
        <f>Updates!N384&amp;"$"</f>
        <v>#VALUE!</v>
      </c>
      <c r="AL384" s="11">
        <f t="shared" ca="1" si="95"/>
        <v>19</v>
      </c>
      <c r="AM384" s="6" t="str">
        <f ca="1">LOOKUP(AL384,AN2:AN21,AO2:AO21)</f>
        <v>DC4MDB09</v>
      </c>
    </row>
    <row r="385" spans="1:39" ht="12" customHeight="1">
      <c r="A385" s="13" t="e">
        <f>LOOKUP(99^99,--("0"&amp;MID(Updates!N385,MIN(SEARCH({0,1,2,3,4,5,6,7,8,9},Updates!N385&amp;"0123456789")),ROW($A$1:$A$10000))))</f>
        <v>#N/A</v>
      </c>
      <c r="B385" s="6" t="e">
        <f>TRIM(CLEAN(MID(Updates!D385,FIND("Network User Id: ",Updates!D385)+17,(FIND("E-MAIL ACCOUNTS",Updates!D385)-(FIND("Network User Id:",Updates!D385)+17)))))</f>
        <v>#VALUE!</v>
      </c>
      <c r="C385" s="6" t="e">
        <f>TRIM(CLEAN(MID(Updates!D385,FIND("Logon ID: ",Updates!D385)+10,(FIND("Password:",Updates!D385)-(FIND("Logon ID:",Updates!D385)+10)))))</f>
        <v>#VALUE!</v>
      </c>
      <c r="D385" t="e">
        <f>TRIM(CLEAN(MID(Updates!D385,FIND("Primary Address: ",Updates!D385)+17,(FIND("Secondary Address:",Updates!D385)-(FIND("Primary Address: ",Updates!D385)+17)))))</f>
        <v>#VALUE!</v>
      </c>
      <c r="E385" t="e">
        <f>TRIM(CLEAN(MID(Updates!D385,FIND("Secondary Address: ",Updates!D385)+19,(FIND("** PLEASE DO NOT REPLY TO THIS E-MAIL. ",Updates!D385)-(FIND("Secondary Address: ",Updates!D385)+19)))))</f>
        <v>#VALUE!</v>
      </c>
      <c r="F385" t="b">
        <f>IF(COUNT(SEARCH({"transpo.ottawa.on.ca","biblioottawalibrary.ca"},E385)),"@ottawa.ca")</f>
        <v>0</v>
      </c>
      <c r="G385" s="9" t="e">
        <f t="shared" si="80"/>
        <v>#VALUE!</v>
      </c>
      <c r="H385" t="e">
        <f>TRIM(CLEAN(MID(Updates!D385,FIND("E-mail Address: ",Updates!D385)+16,(FIND("The employee",Updates!D385)-(FIND("E-mail Address: ",Updates!D385)+16)))))</f>
        <v>#VALUE!</v>
      </c>
      <c r="I385" t="e">
        <f>TRIM(CLEAN(MID(Updates!D385,FIND("Account Password: ",Updates!D385)+18,(FIND("NETWORK ACCOUNTS",Updates!D385)-(FIND("Account Password:",Updates!D385)+18)))))</f>
        <v>#VALUE!</v>
      </c>
      <c r="J385" t="e">
        <f>TRIM(CLEAN(MID(Updates!D385,FIND("Password: ",Updates!D385)+10,(FIND("E-mail",Updates!D385)-(FIND("Password:",Updates!D385)+12)))))</f>
        <v>#VALUE!</v>
      </c>
      <c r="K385" t="e">
        <f>TRIM(CLEAN(MID(Updates!D385,FIND("Account to clone: ",Updates!D385)+18,(FIND("Position",Updates!D385)-(FIND("Account to clone: ",Updates!D385)+18)))))</f>
        <v>#VALUE!</v>
      </c>
      <c r="L385" t="e">
        <f>TRIM(CLEAN(MID(Updates!D385,FIND("Clone permissions of another account: ",Updates!D385)+38,(FIND("Email required:",Updates!D385)-(FIND("Clone permissions of another account: ",Updates!D385)+38)))))</f>
        <v>#VALUE!</v>
      </c>
      <c r="M385" t="e">
        <f t="shared" si="81"/>
        <v>#VALUE!</v>
      </c>
      <c r="N385" t="e">
        <f>TRIM(CLEAN(MID(Updates!D385,FIND("First Name: ",Updates!D385)+12,(FIND("Middle Name: ",Updates!D385)-(FIND("First Name: ",Updates!D385)+12)))))</f>
        <v>#VALUE!</v>
      </c>
      <c r="O385" t="e">
        <f>TRIM(CLEAN(MID(Updates!E385,FIND("Last Name: ",Updates!E385)+11,(FIND("Middle Initial:",Updates!E385)-(FIND("Last Name: ",Updates!E385)+11)))))</f>
        <v>#VALUE!</v>
      </c>
      <c r="P385" t="e">
        <f>TRIM(CLEAN(MID(Updates!D385,FIND("Middle Initial: ",Updates!D385)+16,(FIND("Department: ",Updates!D385)-(FIND("Middle Initial: ",Updates!D385)+16)))))</f>
        <v>#VALUE!</v>
      </c>
      <c r="Q385" t="e">
        <f t="shared" si="82"/>
        <v>#VALUE!</v>
      </c>
      <c r="R385" t="e">
        <f t="shared" si="83"/>
        <v>#VALUE!</v>
      </c>
      <c r="S385" t="e">
        <f t="shared" si="84"/>
        <v>#VALUE!</v>
      </c>
      <c r="T385" s="14" t="e">
        <f t="shared" si="85"/>
        <v>#VALUE!</v>
      </c>
      <c r="U385" t="e">
        <f t="shared" si="86"/>
        <v>#VALUE!</v>
      </c>
      <c r="V385" t="e">
        <f t="shared" si="87"/>
        <v>#VALUE!</v>
      </c>
      <c r="W385" s="8" t="e">
        <f>TRIM(CLEAN(MID(Updates!D385,FIND("Branch: ",Updates!D385)+8,(FIND("Division",Updates!D385)-(FIND("Branch: ",Updates!D385)+8)))))</f>
        <v>#VALUE!</v>
      </c>
      <c r="X385" s="8" t="e">
        <f>TRIM(CLEAN(MID(Updates!D385,FIND("Pooled Position: ",Updates!D385)+17,(FIND("Are the",Updates!D385)-(FIND("Pooled Position: ",Updates!D385)+17)))))</f>
        <v>#VALUE!</v>
      </c>
      <c r="Y385" t="e">
        <f>TRIM(CLEAN(MID(Updates!D385,FIND("Employee Name: ",Updates!D385)+15,(FIND("Job Title",Updates!D385)-(FIND("Employee Name: ",Updates!D385)+15)))))</f>
        <v>#VALUE!</v>
      </c>
      <c r="Z385" s="9" t="e">
        <f t="shared" si="88"/>
        <v>#VALUE!</v>
      </c>
      <c r="AA385" t="e">
        <f t="shared" si="89"/>
        <v>#VALUE!</v>
      </c>
      <c r="AB385" t="e">
        <f t="shared" si="90"/>
        <v>#VALUE!</v>
      </c>
      <c r="AC385" t="e">
        <f t="shared" si="91"/>
        <v>#VALUE!</v>
      </c>
      <c r="AD385" t="e">
        <f>TRIM(CLEAN(MID(Updates!D385,FIND("Account to clone: ",Updates!D385)+18,(FIND("Position",Updates!D385)-(FIND("Account to clone: ",Updates!D385)+18)))))</f>
        <v>#VALUE!</v>
      </c>
      <c r="AE385" t="str">
        <f t="shared" si="92"/>
        <v/>
      </c>
      <c r="AF385" t="str">
        <f t="shared" si="93"/>
        <v>No</v>
      </c>
      <c r="AG385" t="e">
        <f>TRIM(CLEAN(MID(Updates!D385,FIND("Home Share (H:\ drive) required: ",Updates!D385)+33,(FIND("Group Share (S:\ drive) required: ",Updates!D385)-(FIND("Home Share (H:\ drive) required: ",Updates!D385)+33)))))</f>
        <v>#VALUE!</v>
      </c>
      <c r="AH385" t="str">
        <f t="shared" si="94"/>
        <v>No</v>
      </c>
      <c r="AI385" t="e">
        <f>TRIM(CLEAN(MID(Updates!D385,FIND("S Drive Path: ",Updates!D385)+14,(FIND("Position",Updates!D385)-(FIND("S Drive Path: ",Updates!D385)+14)))))</f>
        <v>#VALUE!</v>
      </c>
      <c r="AJ385" t="e">
        <f>("USR\"&amp;Updates!N385)</f>
        <v>#VALUE!</v>
      </c>
      <c r="AK385" t="e">
        <f>Updates!N385&amp;"$"</f>
        <v>#VALUE!</v>
      </c>
      <c r="AL385" s="11">
        <f t="shared" ca="1" si="95"/>
        <v>15</v>
      </c>
      <c r="AM385" s="6" t="str">
        <f ca="1">LOOKUP(AL385,AN2:AN21,AO2:AO21)</f>
        <v>DC4MDB05</v>
      </c>
    </row>
    <row r="386" spans="1:39" ht="12" customHeight="1">
      <c r="A386" s="13" t="e">
        <f>LOOKUP(99^99,--("0"&amp;MID(Updates!N386,MIN(SEARCH({0,1,2,3,4,5,6,7,8,9},Updates!N386&amp;"0123456789")),ROW($A$1:$A$10000))))</f>
        <v>#N/A</v>
      </c>
      <c r="B386" s="6" t="e">
        <f>TRIM(CLEAN(MID(Updates!D386,FIND("Network User Id: ",Updates!D386)+17,(FIND("E-MAIL ACCOUNTS",Updates!D386)-(FIND("Network User Id:",Updates!D386)+17)))))</f>
        <v>#VALUE!</v>
      </c>
      <c r="C386" s="6" t="e">
        <f>TRIM(CLEAN(MID(Updates!D386,FIND("Logon ID: ",Updates!D386)+10,(FIND("Password:",Updates!D386)-(FIND("Logon ID:",Updates!D386)+10)))))</f>
        <v>#VALUE!</v>
      </c>
      <c r="D386" t="e">
        <f>TRIM(CLEAN(MID(Updates!D386,FIND("Primary Address: ",Updates!D386)+17,(FIND("Secondary Address:",Updates!D386)-(FIND("Primary Address: ",Updates!D386)+17)))))</f>
        <v>#VALUE!</v>
      </c>
      <c r="E386" t="e">
        <f>TRIM(CLEAN(MID(Updates!D386,FIND("Secondary Address: ",Updates!D386)+19,(FIND("** PLEASE DO NOT REPLY TO THIS E-MAIL. ",Updates!D386)-(FIND("Secondary Address: ",Updates!D386)+19)))))</f>
        <v>#VALUE!</v>
      </c>
      <c r="F386" t="b">
        <f>IF(COUNT(SEARCH({"transpo.ottawa.on.ca","biblioottawalibrary.ca"},E386)),"@ottawa.ca")</f>
        <v>0</v>
      </c>
      <c r="G386" s="9" t="e">
        <f t="shared" si="80"/>
        <v>#VALUE!</v>
      </c>
      <c r="H386" t="e">
        <f>TRIM(CLEAN(MID(Updates!D386,FIND("E-mail Address: ",Updates!D386)+16,(FIND("The employee",Updates!D386)-(FIND("E-mail Address: ",Updates!D386)+16)))))</f>
        <v>#VALUE!</v>
      </c>
      <c r="I386" t="e">
        <f>TRIM(CLEAN(MID(Updates!D386,FIND("Account Password: ",Updates!D386)+18,(FIND("NETWORK ACCOUNTS",Updates!D386)-(FIND("Account Password:",Updates!D386)+18)))))</f>
        <v>#VALUE!</v>
      </c>
      <c r="J386" t="e">
        <f>TRIM(CLEAN(MID(Updates!D386,FIND("Password: ",Updates!D386)+10,(FIND("E-mail",Updates!D386)-(FIND("Password:",Updates!D386)+12)))))</f>
        <v>#VALUE!</v>
      </c>
      <c r="K386" t="e">
        <f>TRIM(CLEAN(MID(Updates!D386,FIND("Account to clone: ",Updates!D386)+18,(FIND("Position",Updates!D386)-(FIND("Account to clone: ",Updates!D386)+18)))))</f>
        <v>#VALUE!</v>
      </c>
      <c r="L386" t="e">
        <f>TRIM(CLEAN(MID(Updates!D386,FIND("Clone permissions of another account: ",Updates!D386)+38,(FIND("Email required:",Updates!D386)-(FIND("Clone permissions of another account: ",Updates!D386)+38)))))</f>
        <v>#VALUE!</v>
      </c>
      <c r="M386" t="e">
        <f t="shared" si="81"/>
        <v>#VALUE!</v>
      </c>
      <c r="N386" t="e">
        <f>TRIM(CLEAN(MID(Updates!D386,FIND("First Name: ",Updates!D386)+12,(FIND("Middle Name: ",Updates!D386)-(FIND("First Name: ",Updates!D386)+12)))))</f>
        <v>#VALUE!</v>
      </c>
      <c r="O386" t="e">
        <f>TRIM(CLEAN(MID(Updates!E386,FIND("Last Name: ",Updates!E386)+11,(FIND("Middle Initial:",Updates!E386)-(FIND("Last Name: ",Updates!E386)+11)))))</f>
        <v>#VALUE!</v>
      </c>
      <c r="P386" t="e">
        <f>TRIM(CLEAN(MID(Updates!D386,FIND("Middle Initial: ",Updates!D386)+16,(FIND("Department: ",Updates!D386)-(FIND("Middle Initial: ",Updates!D386)+16)))))</f>
        <v>#VALUE!</v>
      </c>
      <c r="Q386" t="e">
        <f t="shared" si="82"/>
        <v>#VALUE!</v>
      </c>
      <c r="R386" t="e">
        <f t="shared" si="83"/>
        <v>#VALUE!</v>
      </c>
      <c r="S386" t="e">
        <f t="shared" si="84"/>
        <v>#VALUE!</v>
      </c>
      <c r="T386" s="14" t="e">
        <f t="shared" si="85"/>
        <v>#VALUE!</v>
      </c>
      <c r="U386" t="e">
        <f t="shared" si="86"/>
        <v>#VALUE!</v>
      </c>
      <c r="V386" t="e">
        <f t="shared" si="87"/>
        <v>#VALUE!</v>
      </c>
      <c r="W386" s="8" t="e">
        <f>TRIM(CLEAN(MID(Updates!D386,FIND("Branch: ",Updates!D386)+8,(FIND("Division",Updates!D386)-(FIND("Branch: ",Updates!D386)+8)))))</f>
        <v>#VALUE!</v>
      </c>
      <c r="X386" s="8" t="e">
        <f>TRIM(CLEAN(MID(Updates!D386,FIND("Pooled Position: ",Updates!D386)+17,(FIND("Are the",Updates!D386)-(FIND("Pooled Position: ",Updates!D386)+17)))))</f>
        <v>#VALUE!</v>
      </c>
      <c r="Y386" t="e">
        <f>TRIM(CLEAN(MID(Updates!D386,FIND("Employee Name: ",Updates!D386)+15,(FIND("Job Title",Updates!D386)-(FIND("Employee Name: ",Updates!D386)+15)))))</f>
        <v>#VALUE!</v>
      </c>
      <c r="Z386" s="9" t="e">
        <f t="shared" si="88"/>
        <v>#VALUE!</v>
      </c>
      <c r="AA386" t="e">
        <f t="shared" si="89"/>
        <v>#VALUE!</v>
      </c>
      <c r="AB386" t="e">
        <f t="shared" si="90"/>
        <v>#VALUE!</v>
      </c>
      <c r="AC386" t="e">
        <f t="shared" si="91"/>
        <v>#VALUE!</v>
      </c>
      <c r="AD386" t="e">
        <f>TRIM(CLEAN(MID(Updates!D386,FIND("Account to clone: ",Updates!D386)+18,(FIND("Position",Updates!D386)-(FIND("Account to clone: ",Updates!D386)+18)))))</f>
        <v>#VALUE!</v>
      </c>
      <c r="AE386" t="str">
        <f t="shared" si="92"/>
        <v/>
      </c>
      <c r="AF386" t="str">
        <f t="shared" si="93"/>
        <v>No</v>
      </c>
      <c r="AG386" t="e">
        <f>TRIM(CLEAN(MID(Updates!D386,FIND("Home Share (H:\ drive) required: ",Updates!D386)+33,(FIND("Group Share (S:\ drive) required: ",Updates!D386)-(FIND("Home Share (H:\ drive) required: ",Updates!D386)+33)))))</f>
        <v>#VALUE!</v>
      </c>
      <c r="AH386" t="str">
        <f t="shared" si="94"/>
        <v>No</v>
      </c>
      <c r="AI386" t="e">
        <f>TRIM(CLEAN(MID(Updates!D386,FIND("S Drive Path: ",Updates!D386)+14,(FIND("Position",Updates!D386)-(FIND("S Drive Path: ",Updates!D386)+14)))))</f>
        <v>#VALUE!</v>
      </c>
      <c r="AJ386" t="e">
        <f>("USR\"&amp;Updates!N386)</f>
        <v>#VALUE!</v>
      </c>
      <c r="AK386" t="e">
        <f>Updates!N386&amp;"$"</f>
        <v>#VALUE!</v>
      </c>
      <c r="AL386" s="11">
        <f t="shared" ca="1" si="95"/>
        <v>11</v>
      </c>
      <c r="AM386" s="6" t="str">
        <f ca="1">LOOKUP(AL386,AN2:AN21,AO2:AO21)</f>
        <v>DC4MDB01</v>
      </c>
    </row>
    <row r="387" spans="1:39" ht="12" customHeight="1">
      <c r="A387" s="13" t="e">
        <f>LOOKUP(99^99,--("0"&amp;MID(Updates!N387,MIN(SEARCH({0,1,2,3,4,5,6,7,8,9},Updates!N387&amp;"0123456789")),ROW($A$1:$A$10000))))</f>
        <v>#N/A</v>
      </c>
      <c r="B387" s="6" t="e">
        <f>TRIM(CLEAN(MID(Updates!D387,FIND("Network User Id: ",Updates!D387)+17,(FIND("E-MAIL ACCOUNTS",Updates!D387)-(FIND("Network User Id:",Updates!D387)+17)))))</f>
        <v>#VALUE!</v>
      </c>
      <c r="C387" s="6" t="e">
        <f>TRIM(CLEAN(MID(Updates!D387,FIND("Logon ID: ",Updates!D387)+10,(FIND("Password:",Updates!D387)-(FIND("Logon ID:",Updates!D387)+10)))))</f>
        <v>#VALUE!</v>
      </c>
      <c r="D387" t="e">
        <f>TRIM(CLEAN(MID(Updates!D387,FIND("Primary Address: ",Updates!D387)+17,(FIND("Secondary Address:",Updates!D387)-(FIND("Primary Address: ",Updates!D387)+17)))))</f>
        <v>#VALUE!</v>
      </c>
      <c r="E387" t="e">
        <f>TRIM(CLEAN(MID(Updates!D387,FIND("Secondary Address: ",Updates!D387)+19,(FIND("** PLEASE DO NOT REPLY TO THIS E-MAIL. ",Updates!D387)-(FIND("Secondary Address: ",Updates!D387)+19)))))</f>
        <v>#VALUE!</v>
      </c>
      <c r="F387" t="b">
        <f>IF(COUNT(SEARCH({"transpo.ottawa.on.ca","biblioottawalibrary.ca"},E387)),"@ottawa.ca")</f>
        <v>0</v>
      </c>
      <c r="G387" s="9" t="e">
        <f t="shared" ref="G387:G450" si="96">TRIM(LEFT(SUBSTITUTE(E387,"@",REPT(" ",LEN(E387))),LEN(E387)))</f>
        <v>#VALUE!</v>
      </c>
      <c r="H387" t="e">
        <f>TRIM(CLEAN(MID(Updates!D387,FIND("E-mail Address: ",Updates!D387)+16,(FIND("The employee",Updates!D387)-(FIND("E-mail Address: ",Updates!D387)+16)))))</f>
        <v>#VALUE!</v>
      </c>
      <c r="I387" t="e">
        <f>TRIM(CLEAN(MID(Updates!D387,FIND("Account Password: ",Updates!D387)+18,(FIND("NETWORK ACCOUNTS",Updates!D387)-(FIND("Account Password:",Updates!D387)+18)))))</f>
        <v>#VALUE!</v>
      </c>
      <c r="J387" t="e">
        <f>TRIM(CLEAN(MID(Updates!D387,FIND("Password: ",Updates!D387)+10,(FIND("E-mail",Updates!D387)-(FIND("Password:",Updates!D387)+12)))))</f>
        <v>#VALUE!</v>
      </c>
      <c r="K387" t="e">
        <f>TRIM(CLEAN(MID(Updates!D387,FIND("Account to clone: ",Updates!D387)+18,(FIND("Position",Updates!D387)-(FIND("Account to clone: ",Updates!D387)+18)))))</f>
        <v>#VALUE!</v>
      </c>
      <c r="L387" t="e">
        <f>TRIM(CLEAN(MID(Updates!D387,FIND("Clone permissions of another account: ",Updates!D387)+38,(FIND("Email required:",Updates!D387)-(FIND("Clone permissions of another account: ",Updates!D387)+38)))))</f>
        <v>#VALUE!</v>
      </c>
      <c r="M387" t="e">
        <f t="shared" ref="M387:M450" si="97">IF(L387="No","",L387)</f>
        <v>#VALUE!</v>
      </c>
      <c r="N387" t="e">
        <f>TRIM(CLEAN(MID(Updates!D387,FIND("First Name: ",Updates!D387)+12,(FIND("Middle Name: ",Updates!D387)-(FIND("First Name: ",Updates!D387)+12)))))</f>
        <v>#VALUE!</v>
      </c>
      <c r="O387" t="e">
        <f>TRIM(CLEAN(MID(Updates!E387,FIND("Last Name: ",Updates!E387)+11,(FIND("Middle Initial:",Updates!E387)-(FIND("Last Name: ",Updates!E387)+11)))))</f>
        <v>#VALUE!</v>
      </c>
      <c r="P387" t="e">
        <f>TRIM(CLEAN(MID(Updates!D387,FIND("Middle Initial: ",Updates!D387)+16,(FIND("Department: ",Updates!D387)-(FIND("Middle Initial: ",Updates!D387)+16)))))</f>
        <v>#VALUE!</v>
      </c>
      <c r="Q387" t="e">
        <f t="shared" ref="Q387:Q450" si="98">TRIM(LEFT(SUBSTITUTE(Z387," ",REPT(" ",255)),255))</f>
        <v>#VALUE!</v>
      </c>
      <c r="R387" t="e">
        <f t="shared" ref="R387:R450" si="99">SUBSTITUTE(S387, " ", "-", 1)</f>
        <v>#VALUE!</v>
      </c>
      <c r="S387" t="e">
        <f t="shared" ref="S387:S450" si="100">RIGHT(Y387,LEN(Y387)-FIND(" ",Y387))</f>
        <v>#VALUE!</v>
      </c>
      <c r="T387" s="14" t="e">
        <f t="shared" ref="T387:T450" si="101">SUBSTITUTE(R387,".","")</f>
        <v>#VALUE!</v>
      </c>
      <c r="U387" t="e">
        <f t="shared" ref="U387:U450" si="102">IF(LEFT(S387,1)="(",RIGHT(S387,LEN(S387)-FIND(" ",S387)),"")</f>
        <v>#VALUE!</v>
      </c>
      <c r="V387" t="e">
        <f t="shared" ref="V387:V450" si="103">IF(U387="",T387,U387)</f>
        <v>#VALUE!</v>
      </c>
      <c r="W387" s="8" t="e">
        <f>TRIM(CLEAN(MID(Updates!D387,FIND("Branch: ",Updates!D387)+8,(FIND("Division",Updates!D387)-(FIND("Branch: ",Updates!D387)+8)))))</f>
        <v>#VALUE!</v>
      </c>
      <c r="X387" s="8" t="e">
        <f>TRIM(CLEAN(MID(Updates!D387,FIND("Pooled Position: ",Updates!D387)+17,(FIND("Are the",Updates!D387)-(FIND("Pooled Position: ",Updates!D387)+17)))))</f>
        <v>#VALUE!</v>
      </c>
      <c r="Y387" t="e">
        <f>TRIM(CLEAN(MID(Updates!D387,FIND("Employee Name: ",Updates!D387)+15,(FIND("Job Title",Updates!D387)-(FIND("Employee Name: ",Updates!D387)+15)))))</f>
        <v>#VALUE!</v>
      </c>
      <c r="Z387" s="9" t="e">
        <f t="shared" ref="Z387:Z450" si="104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Y387,"á","a"),"â","a"),"à","a"),"é","e"),"è","e"),"ê","e"),"ë","e"),"î","i"),"ï","i"),"ó","o"),"ô","o"),"ù","u"),"û","u"),"À","A"),"Á","A"),"Â","A"),"É","E"),"È","E"),"É","E"),"Ë","E"),"Î","I"),"Ï","I"),"Ó","O"),"Ô","O"),"Ù","U"),"É","E"),"Ë","E")</f>
        <v>#VALUE!</v>
      </c>
      <c r="AA387" t="e">
        <f t="shared" ref="AA387:AA450" si="105">TRIM(CLEAN(IF(ISTEXT(C387)=FALSE,B387,IF(ISTEXT(C387)=TRUE,C387))))</f>
        <v>#VALUE!</v>
      </c>
      <c r="AB387" t="e">
        <f t="shared" ref="AB387:AB450" si="106">TRIM(CLEAN(IF(ISTEXT(H387)=FALSE,E387,IF(ISTEXT(H387)=TRUE,H387))))</f>
        <v>#VALUE!</v>
      </c>
      <c r="AC387" t="e">
        <f t="shared" ref="AC387:AC450" si="107">TRIM(CLEAN(IF(ISTEXT(J387)=FALSE,I387,IF(ISTEXT(J387)=TRUE,J387))))</f>
        <v>#VALUE!</v>
      </c>
      <c r="AD387" t="e">
        <f>TRIM(CLEAN(MID(Updates!D387,FIND("Account to clone: ",Updates!D387)+18,(FIND("Position",Updates!D387)-(FIND("Account to clone: ",Updates!D387)+18)))))</f>
        <v>#VALUE!</v>
      </c>
      <c r="AE387" t="str">
        <f t="shared" ref="AE387:AE450" si="108">TRIM(CLEAN(IF(ISERROR(AD387),"",AD387)))</f>
        <v/>
      </c>
      <c r="AF387" t="str">
        <f t="shared" ref="AF387:AF450" si="109">IF(AE387="","No","Yes")</f>
        <v>No</v>
      </c>
      <c r="AG387" t="e">
        <f>TRIM(CLEAN(MID(Updates!D387,FIND("Home Share (H:\ drive) required: ",Updates!D387)+33,(FIND("Group Share (S:\ drive) required: ",Updates!D387)-(FIND("Home Share (H:\ drive) required: ",Updates!D387)+33)))))</f>
        <v>#VALUE!</v>
      </c>
      <c r="AH387" t="str">
        <f t="shared" ref="AH387:AH450" si="110">IF(ISERROR(AG387),"No",AG387)</f>
        <v>No</v>
      </c>
      <c r="AI387" t="e">
        <f>TRIM(CLEAN(MID(Updates!D387,FIND("S Drive Path: ",Updates!D387)+14,(FIND("Position",Updates!D387)-(FIND("S Drive Path: ",Updates!D387)+14)))))</f>
        <v>#VALUE!</v>
      </c>
      <c r="AJ387" t="e">
        <f>("USR\"&amp;Updates!N387)</f>
        <v>#VALUE!</v>
      </c>
      <c r="AK387" t="e">
        <f>Updates!N387&amp;"$"</f>
        <v>#VALUE!</v>
      </c>
      <c r="AL387" s="11">
        <f t="shared" ref="AL387:AL450" ca="1" si="111">RANDBETWEEN(1,20)</f>
        <v>19</v>
      </c>
      <c r="AM387" s="6" t="str">
        <f ca="1">LOOKUP(AL387,AN2:AN21,AO2:AO21)</f>
        <v>DC4MDB09</v>
      </c>
    </row>
    <row r="388" spans="1:39" ht="12" customHeight="1">
      <c r="A388" s="13" t="e">
        <f>LOOKUP(99^99,--("0"&amp;MID(Updates!N388,MIN(SEARCH({0,1,2,3,4,5,6,7,8,9},Updates!N388&amp;"0123456789")),ROW($A$1:$A$10000))))</f>
        <v>#N/A</v>
      </c>
      <c r="B388" s="6" t="e">
        <f>TRIM(CLEAN(MID(Updates!D388,FIND("Network User Id: ",Updates!D388)+17,(FIND("E-MAIL ACCOUNTS",Updates!D388)-(FIND("Network User Id:",Updates!D388)+17)))))</f>
        <v>#VALUE!</v>
      </c>
      <c r="C388" s="6" t="e">
        <f>TRIM(CLEAN(MID(Updates!D388,FIND("Logon ID: ",Updates!D388)+10,(FIND("Password:",Updates!D388)-(FIND("Logon ID:",Updates!D388)+10)))))</f>
        <v>#VALUE!</v>
      </c>
      <c r="D388" t="e">
        <f>TRIM(CLEAN(MID(Updates!D388,FIND("Primary Address: ",Updates!D388)+17,(FIND("Secondary Address:",Updates!D388)-(FIND("Primary Address: ",Updates!D388)+17)))))</f>
        <v>#VALUE!</v>
      </c>
      <c r="E388" t="e">
        <f>TRIM(CLEAN(MID(Updates!D388,FIND("Secondary Address: ",Updates!D388)+19,(FIND("** PLEASE DO NOT REPLY TO THIS E-MAIL. ",Updates!D388)-(FIND("Secondary Address: ",Updates!D388)+19)))))</f>
        <v>#VALUE!</v>
      </c>
      <c r="F388" t="b">
        <f>IF(COUNT(SEARCH({"transpo.ottawa.on.ca","biblioottawalibrary.ca"},E388)),"@ottawa.ca")</f>
        <v>0</v>
      </c>
      <c r="G388" s="9" t="e">
        <f t="shared" si="96"/>
        <v>#VALUE!</v>
      </c>
      <c r="H388" t="e">
        <f>TRIM(CLEAN(MID(Updates!D388,FIND("E-mail Address: ",Updates!D388)+16,(FIND("The employee",Updates!D388)-(FIND("E-mail Address: ",Updates!D388)+16)))))</f>
        <v>#VALUE!</v>
      </c>
      <c r="I388" t="e">
        <f>TRIM(CLEAN(MID(Updates!D388,FIND("Account Password: ",Updates!D388)+18,(FIND("NETWORK ACCOUNTS",Updates!D388)-(FIND("Account Password:",Updates!D388)+18)))))</f>
        <v>#VALUE!</v>
      </c>
      <c r="J388" t="e">
        <f>TRIM(CLEAN(MID(Updates!D388,FIND("Password: ",Updates!D388)+10,(FIND("E-mail",Updates!D388)-(FIND("Password:",Updates!D388)+12)))))</f>
        <v>#VALUE!</v>
      </c>
      <c r="K388" t="e">
        <f>TRIM(CLEAN(MID(Updates!D388,FIND("Account to clone: ",Updates!D388)+18,(FIND("Position",Updates!D388)-(FIND("Account to clone: ",Updates!D388)+18)))))</f>
        <v>#VALUE!</v>
      </c>
      <c r="L388" t="e">
        <f>TRIM(CLEAN(MID(Updates!D388,FIND("Clone permissions of another account: ",Updates!D388)+38,(FIND("Email required:",Updates!D388)-(FIND("Clone permissions of another account: ",Updates!D388)+38)))))</f>
        <v>#VALUE!</v>
      </c>
      <c r="M388" t="e">
        <f t="shared" si="97"/>
        <v>#VALUE!</v>
      </c>
      <c r="N388" t="e">
        <f>TRIM(CLEAN(MID(Updates!D388,FIND("First Name: ",Updates!D388)+12,(FIND("Middle Name: ",Updates!D388)-(FIND("First Name: ",Updates!D388)+12)))))</f>
        <v>#VALUE!</v>
      </c>
      <c r="O388" t="e">
        <f>TRIM(CLEAN(MID(Updates!E388,FIND("Last Name: ",Updates!E388)+11,(FIND("Middle Initial:",Updates!E388)-(FIND("Last Name: ",Updates!E388)+11)))))</f>
        <v>#VALUE!</v>
      </c>
      <c r="P388" t="e">
        <f>TRIM(CLEAN(MID(Updates!D388,FIND("Middle Initial: ",Updates!D388)+16,(FIND("Department: ",Updates!D388)-(FIND("Middle Initial: ",Updates!D388)+16)))))</f>
        <v>#VALUE!</v>
      </c>
      <c r="Q388" t="e">
        <f t="shared" si="98"/>
        <v>#VALUE!</v>
      </c>
      <c r="R388" t="e">
        <f t="shared" si="99"/>
        <v>#VALUE!</v>
      </c>
      <c r="S388" t="e">
        <f t="shared" si="100"/>
        <v>#VALUE!</v>
      </c>
      <c r="T388" s="14" t="e">
        <f t="shared" si="101"/>
        <v>#VALUE!</v>
      </c>
      <c r="U388" t="e">
        <f t="shared" si="102"/>
        <v>#VALUE!</v>
      </c>
      <c r="V388" t="e">
        <f t="shared" si="103"/>
        <v>#VALUE!</v>
      </c>
      <c r="W388" s="8" t="e">
        <f>TRIM(CLEAN(MID(Updates!D388,FIND("Branch: ",Updates!D388)+8,(FIND("Division",Updates!D388)-(FIND("Branch: ",Updates!D388)+8)))))</f>
        <v>#VALUE!</v>
      </c>
      <c r="X388" s="8" t="e">
        <f>TRIM(CLEAN(MID(Updates!D388,FIND("Pooled Position: ",Updates!D388)+17,(FIND("Are the",Updates!D388)-(FIND("Pooled Position: ",Updates!D388)+17)))))</f>
        <v>#VALUE!</v>
      </c>
      <c r="Y388" t="e">
        <f>TRIM(CLEAN(MID(Updates!D388,FIND("Employee Name: ",Updates!D388)+15,(FIND("Job Title",Updates!D388)-(FIND("Employee Name: ",Updates!D388)+15)))))</f>
        <v>#VALUE!</v>
      </c>
      <c r="Z388" s="9" t="e">
        <f t="shared" si="104"/>
        <v>#VALUE!</v>
      </c>
      <c r="AA388" t="e">
        <f t="shared" si="105"/>
        <v>#VALUE!</v>
      </c>
      <c r="AB388" t="e">
        <f t="shared" si="106"/>
        <v>#VALUE!</v>
      </c>
      <c r="AC388" t="e">
        <f t="shared" si="107"/>
        <v>#VALUE!</v>
      </c>
      <c r="AD388" t="e">
        <f>TRIM(CLEAN(MID(Updates!D388,FIND("Account to clone: ",Updates!D388)+18,(FIND("Position",Updates!D388)-(FIND("Account to clone: ",Updates!D388)+18)))))</f>
        <v>#VALUE!</v>
      </c>
      <c r="AE388" t="str">
        <f t="shared" si="108"/>
        <v/>
      </c>
      <c r="AF388" t="str">
        <f t="shared" si="109"/>
        <v>No</v>
      </c>
      <c r="AG388" t="e">
        <f>TRIM(CLEAN(MID(Updates!D388,FIND("Home Share (H:\ drive) required: ",Updates!D388)+33,(FIND("Group Share (S:\ drive) required: ",Updates!D388)-(FIND("Home Share (H:\ drive) required: ",Updates!D388)+33)))))</f>
        <v>#VALUE!</v>
      </c>
      <c r="AH388" t="str">
        <f t="shared" si="110"/>
        <v>No</v>
      </c>
      <c r="AI388" t="e">
        <f>TRIM(CLEAN(MID(Updates!D388,FIND("S Drive Path: ",Updates!D388)+14,(FIND("Position",Updates!D388)-(FIND("S Drive Path: ",Updates!D388)+14)))))</f>
        <v>#VALUE!</v>
      </c>
      <c r="AJ388" t="e">
        <f>("USR\"&amp;Updates!N388)</f>
        <v>#VALUE!</v>
      </c>
      <c r="AK388" t="e">
        <f>Updates!N388&amp;"$"</f>
        <v>#VALUE!</v>
      </c>
      <c r="AL388" s="11">
        <f t="shared" ca="1" si="111"/>
        <v>12</v>
      </c>
      <c r="AM388" s="6" t="str">
        <f ca="1">LOOKUP(AL388,AN2:AN21,AO2:AO21)</f>
        <v>DC4MDB02</v>
      </c>
    </row>
    <row r="389" spans="1:39" ht="12" customHeight="1">
      <c r="A389" s="13" t="e">
        <f>LOOKUP(99^99,--("0"&amp;MID(Updates!N389,MIN(SEARCH({0,1,2,3,4,5,6,7,8,9},Updates!N389&amp;"0123456789")),ROW($A$1:$A$10000))))</f>
        <v>#N/A</v>
      </c>
      <c r="B389" s="6" t="e">
        <f>TRIM(CLEAN(MID(Updates!D389,FIND("Network User Id: ",Updates!D389)+17,(FIND("E-MAIL ACCOUNTS",Updates!D389)-(FIND("Network User Id:",Updates!D389)+17)))))</f>
        <v>#VALUE!</v>
      </c>
      <c r="C389" s="6" t="e">
        <f>TRIM(CLEAN(MID(Updates!D389,FIND("Logon ID: ",Updates!D389)+10,(FIND("Password:",Updates!D389)-(FIND("Logon ID:",Updates!D389)+10)))))</f>
        <v>#VALUE!</v>
      </c>
      <c r="D389" t="e">
        <f>TRIM(CLEAN(MID(Updates!D389,FIND("Primary Address: ",Updates!D389)+17,(FIND("Secondary Address:",Updates!D389)-(FIND("Primary Address: ",Updates!D389)+17)))))</f>
        <v>#VALUE!</v>
      </c>
      <c r="E389" t="e">
        <f>TRIM(CLEAN(MID(Updates!D389,FIND("Secondary Address: ",Updates!D389)+19,(FIND("** PLEASE DO NOT REPLY TO THIS E-MAIL. ",Updates!D389)-(FIND("Secondary Address: ",Updates!D389)+19)))))</f>
        <v>#VALUE!</v>
      </c>
      <c r="F389" t="b">
        <f>IF(COUNT(SEARCH({"transpo.ottawa.on.ca","biblioottawalibrary.ca"},E389)),"@ottawa.ca")</f>
        <v>0</v>
      </c>
      <c r="G389" s="9" t="e">
        <f t="shared" si="96"/>
        <v>#VALUE!</v>
      </c>
      <c r="H389" t="e">
        <f>TRIM(CLEAN(MID(Updates!D389,FIND("E-mail Address: ",Updates!D389)+16,(FIND("The employee",Updates!D389)-(FIND("E-mail Address: ",Updates!D389)+16)))))</f>
        <v>#VALUE!</v>
      </c>
      <c r="I389" t="e">
        <f>TRIM(CLEAN(MID(Updates!D389,FIND("Account Password: ",Updates!D389)+18,(FIND("NETWORK ACCOUNTS",Updates!D389)-(FIND("Account Password:",Updates!D389)+18)))))</f>
        <v>#VALUE!</v>
      </c>
      <c r="J389" t="e">
        <f>TRIM(CLEAN(MID(Updates!D389,FIND("Password: ",Updates!D389)+10,(FIND("E-mail",Updates!D389)-(FIND("Password:",Updates!D389)+12)))))</f>
        <v>#VALUE!</v>
      </c>
      <c r="K389" t="e">
        <f>TRIM(CLEAN(MID(Updates!D389,FIND("Account to clone: ",Updates!D389)+18,(FIND("Position",Updates!D389)-(FIND("Account to clone: ",Updates!D389)+18)))))</f>
        <v>#VALUE!</v>
      </c>
      <c r="L389" t="e">
        <f>TRIM(CLEAN(MID(Updates!D389,FIND("Clone permissions of another account: ",Updates!D389)+38,(FIND("Email required:",Updates!D389)-(FIND("Clone permissions of another account: ",Updates!D389)+38)))))</f>
        <v>#VALUE!</v>
      </c>
      <c r="M389" t="e">
        <f t="shared" si="97"/>
        <v>#VALUE!</v>
      </c>
      <c r="N389" t="e">
        <f>TRIM(CLEAN(MID(Updates!D389,FIND("First Name: ",Updates!D389)+12,(FIND("Middle Name: ",Updates!D389)-(FIND("First Name: ",Updates!D389)+12)))))</f>
        <v>#VALUE!</v>
      </c>
      <c r="O389" t="e">
        <f>TRIM(CLEAN(MID(Updates!E389,FIND("Last Name: ",Updates!E389)+11,(FIND("Middle Initial:",Updates!E389)-(FIND("Last Name: ",Updates!E389)+11)))))</f>
        <v>#VALUE!</v>
      </c>
      <c r="P389" t="e">
        <f>TRIM(CLEAN(MID(Updates!D389,FIND("Middle Initial: ",Updates!D389)+16,(FIND("Department: ",Updates!D389)-(FIND("Middle Initial: ",Updates!D389)+16)))))</f>
        <v>#VALUE!</v>
      </c>
      <c r="Q389" t="e">
        <f t="shared" si="98"/>
        <v>#VALUE!</v>
      </c>
      <c r="R389" t="e">
        <f t="shared" si="99"/>
        <v>#VALUE!</v>
      </c>
      <c r="S389" t="e">
        <f t="shared" si="100"/>
        <v>#VALUE!</v>
      </c>
      <c r="T389" s="14" t="e">
        <f t="shared" si="101"/>
        <v>#VALUE!</v>
      </c>
      <c r="U389" t="e">
        <f t="shared" si="102"/>
        <v>#VALUE!</v>
      </c>
      <c r="V389" t="e">
        <f t="shared" si="103"/>
        <v>#VALUE!</v>
      </c>
      <c r="W389" s="8" t="e">
        <f>TRIM(CLEAN(MID(Updates!D389,FIND("Branch: ",Updates!D389)+8,(FIND("Division",Updates!D389)-(FIND("Branch: ",Updates!D389)+8)))))</f>
        <v>#VALUE!</v>
      </c>
      <c r="X389" s="8" t="e">
        <f>TRIM(CLEAN(MID(Updates!D389,FIND("Pooled Position: ",Updates!D389)+17,(FIND("Are the",Updates!D389)-(FIND("Pooled Position: ",Updates!D389)+17)))))</f>
        <v>#VALUE!</v>
      </c>
      <c r="Y389" t="e">
        <f>TRIM(CLEAN(MID(Updates!D389,FIND("Employee Name: ",Updates!D389)+15,(FIND("Job Title",Updates!D389)-(FIND("Employee Name: ",Updates!D389)+15)))))</f>
        <v>#VALUE!</v>
      </c>
      <c r="Z389" s="9" t="e">
        <f t="shared" si="104"/>
        <v>#VALUE!</v>
      </c>
      <c r="AA389" t="e">
        <f t="shared" si="105"/>
        <v>#VALUE!</v>
      </c>
      <c r="AB389" t="e">
        <f t="shared" si="106"/>
        <v>#VALUE!</v>
      </c>
      <c r="AC389" t="e">
        <f t="shared" si="107"/>
        <v>#VALUE!</v>
      </c>
      <c r="AD389" t="e">
        <f>TRIM(CLEAN(MID(Updates!D389,FIND("Account to clone: ",Updates!D389)+18,(FIND("Position",Updates!D389)-(FIND("Account to clone: ",Updates!D389)+18)))))</f>
        <v>#VALUE!</v>
      </c>
      <c r="AE389" t="str">
        <f t="shared" si="108"/>
        <v/>
      </c>
      <c r="AF389" t="str">
        <f t="shared" si="109"/>
        <v>No</v>
      </c>
      <c r="AG389" t="e">
        <f>TRIM(CLEAN(MID(Updates!D389,FIND("Home Share (H:\ drive) required: ",Updates!D389)+33,(FIND("Group Share (S:\ drive) required: ",Updates!D389)-(FIND("Home Share (H:\ drive) required: ",Updates!D389)+33)))))</f>
        <v>#VALUE!</v>
      </c>
      <c r="AH389" t="str">
        <f t="shared" si="110"/>
        <v>No</v>
      </c>
      <c r="AI389" t="e">
        <f>TRIM(CLEAN(MID(Updates!D389,FIND("S Drive Path: ",Updates!D389)+14,(FIND("Position",Updates!D389)-(FIND("S Drive Path: ",Updates!D389)+14)))))</f>
        <v>#VALUE!</v>
      </c>
      <c r="AJ389" t="e">
        <f>("USR\"&amp;Updates!N389)</f>
        <v>#VALUE!</v>
      </c>
      <c r="AK389" t="e">
        <f>Updates!N389&amp;"$"</f>
        <v>#VALUE!</v>
      </c>
      <c r="AL389" s="11">
        <f t="shared" ca="1" si="111"/>
        <v>6</v>
      </c>
      <c r="AM389" s="6" t="str">
        <f ca="1">LOOKUP(AL389,AN2:AN21,AO2:AO21)</f>
        <v>DC1MDB06</v>
      </c>
    </row>
    <row r="390" spans="1:39" ht="12" customHeight="1">
      <c r="A390" s="13" t="e">
        <f>LOOKUP(99^99,--("0"&amp;MID(Updates!N390,MIN(SEARCH({0,1,2,3,4,5,6,7,8,9},Updates!N390&amp;"0123456789")),ROW($A$1:$A$10000))))</f>
        <v>#N/A</v>
      </c>
      <c r="B390" s="6" t="e">
        <f>TRIM(CLEAN(MID(Updates!D390,FIND("Network User Id: ",Updates!D390)+17,(FIND("E-MAIL ACCOUNTS",Updates!D390)-(FIND("Network User Id:",Updates!D390)+17)))))</f>
        <v>#VALUE!</v>
      </c>
      <c r="C390" s="6" t="e">
        <f>TRIM(CLEAN(MID(Updates!D390,FIND("Logon ID: ",Updates!D390)+10,(FIND("Password:",Updates!D390)-(FIND("Logon ID:",Updates!D390)+10)))))</f>
        <v>#VALUE!</v>
      </c>
      <c r="D390" t="e">
        <f>TRIM(CLEAN(MID(Updates!D390,FIND("Primary Address: ",Updates!D390)+17,(FIND("Secondary Address:",Updates!D390)-(FIND("Primary Address: ",Updates!D390)+17)))))</f>
        <v>#VALUE!</v>
      </c>
      <c r="E390" t="e">
        <f>TRIM(CLEAN(MID(Updates!D390,FIND("Secondary Address: ",Updates!D390)+19,(FIND("** PLEASE DO NOT REPLY TO THIS E-MAIL. ",Updates!D390)-(FIND("Secondary Address: ",Updates!D390)+19)))))</f>
        <v>#VALUE!</v>
      </c>
      <c r="F390" t="b">
        <f>IF(COUNT(SEARCH({"transpo.ottawa.on.ca","biblioottawalibrary.ca"},E390)),"@ottawa.ca")</f>
        <v>0</v>
      </c>
      <c r="G390" s="9" t="e">
        <f t="shared" si="96"/>
        <v>#VALUE!</v>
      </c>
      <c r="H390" t="e">
        <f>TRIM(CLEAN(MID(Updates!D390,FIND("E-mail Address: ",Updates!D390)+16,(FIND("The employee",Updates!D390)-(FIND("E-mail Address: ",Updates!D390)+16)))))</f>
        <v>#VALUE!</v>
      </c>
      <c r="I390" t="e">
        <f>TRIM(CLEAN(MID(Updates!D390,FIND("Account Password: ",Updates!D390)+18,(FIND("NETWORK ACCOUNTS",Updates!D390)-(FIND("Account Password:",Updates!D390)+18)))))</f>
        <v>#VALUE!</v>
      </c>
      <c r="J390" t="e">
        <f>TRIM(CLEAN(MID(Updates!D390,FIND("Password: ",Updates!D390)+10,(FIND("E-mail",Updates!D390)-(FIND("Password:",Updates!D390)+12)))))</f>
        <v>#VALUE!</v>
      </c>
      <c r="K390" t="e">
        <f>TRIM(CLEAN(MID(Updates!D390,FIND("Account to clone: ",Updates!D390)+18,(FIND("Position",Updates!D390)-(FIND("Account to clone: ",Updates!D390)+18)))))</f>
        <v>#VALUE!</v>
      </c>
      <c r="L390" t="e">
        <f>TRIM(CLEAN(MID(Updates!D390,FIND("Clone permissions of another account: ",Updates!D390)+38,(FIND("Email required:",Updates!D390)-(FIND("Clone permissions of another account: ",Updates!D390)+38)))))</f>
        <v>#VALUE!</v>
      </c>
      <c r="M390" t="e">
        <f t="shared" si="97"/>
        <v>#VALUE!</v>
      </c>
      <c r="N390" t="e">
        <f>TRIM(CLEAN(MID(Updates!D390,FIND("First Name: ",Updates!D390)+12,(FIND("Middle Name: ",Updates!D390)-(FIND("First Name: ",Updates!D390)+12)))))</f>
        <v>#VALUE!</v>
      </c>
      <c r="O390" t="e">
        <f>TRIM(CLEAN(MID(Updates!E390,FIND("Last Name: ",Updates!E390)+11,(FIND("Middle Initial:",Updates!E390)-(FIND("Last Name: ",Updates!E390)+11)))))</f>
        <v>#VALUE!</v>
      </c>
      <c r="P390" t="e">
        <f>TRIM(CLEAN(MID(Updates!D390,FIND("Middle Initial: ",Updates!D390)+16,(FIND("Department: ",Updates!D390)-(FIND("Middle Initial: ",Updates!D390)+16)))))</f>
        <v>#VALUE!</v>
      </c>
      <c r="Q390" t="e">
        <f t="shared" si="98"/>
        <v>#VALUE!</v>
      </c>
      <c r="R390" t="e">
        <f t="shared" si="99"/>
        <v>#VALUE!</v>
      </c>
      <c r="S390" t="e">
        <f t="shared" si="100"/>
        <v>#VALUE!</v>
      </c>
      <c r="T390" s="14" t="e">
        <f t="shared" si="101"/>
        <v>#VALUE!</v>
      </c>
      <c r="U390" t="e">
        <f t="shared" si="102"/>
        <v>#VALUE!</v>
      </c>
      <c r="V390" t="e">
        <f t="shared" si="103"/>
        <v>#VALUE!</v>
      </c>
      <c r="W390" s="8" t="e">
        <f>TRIM(CLEAN(MID(Updates!D390,FIND("Branch: ",Updates!D390)+8,(FIND("Division",Updates!D390)-(FIND("Branch: ",Updates!D390)+8)))))</f>
        <v>#VALUE!</v>
      </c>
      <c r="X390" s="8" t="e">
        <f>TRIM(CLEAN(MID(Updates!D390,FIND("Pooled Position: ",Updates!D390)+17,(FIND("Are the",Updates!D390)-(FIND("Pooled Position: ",Updates!D390)+17)))))</f>
        <v>#VALUE!</v>
      </c>
      <c r="Y390" t="e">
        <f>TRIM(CLEAN(MID(Updates!D390,FIND("Employee Name: ",Updates!D390)+15,(FIND("Job Title",Updates!D390)-(FIND("Employee Name: ",Updates!D390)+15)))))</f>
        <v>#VALUE!</v>
      </c>
      <c r="Z390" s="9" t="e">
        <f t="shared" si="104"/>
        <v>#VALUE!</v>
      </c>
      <c r="AA390" t="e">
        <f t="shared" si="105"/>
        <v>#VALUE!</v>
      </c>
      <c r="AB390" t="e">
        <f t="shared" si="106"/>
        <v>#VALUE!</v>
      </c>
      <c r="AC390" t="e">
        <f t="shared" si="107"/>
        <v>#VALUE!</v>
      </c>
      <c r="AD390" t="e">
        <f>TRIM(CLEAN(MID(Updates!D390,FIND("Account to clone: ",Updates!D390)+18,(FIND("Position",Updates!D390)-(FIND("Account to clone: ",Updates!D390)+18)))))</f>
        <v>#VALUE!</v>
      </c>
      <c r="AE390" t="str">
        <f t="shared" si="108"/>
        <v/>
      </c>
      <c r="AF390" t="str">
        <f t="shared" si="109"/>
        <v>No</v>
      </c>
      <c r="AG390" t="e">
        <f>TRIM(CLEAN(MID(Updates!D390,FIND("Home Share (H:\ drive) required: ",Updates!D390)+33,(FIND("Group Share (S:\ drive) required: ",Updates!D390)-(FIND("Home Share (H:\ drive) required: ",Updates!D390)+33)))))</f>
        <v>#VALUE!</v>
      </c>
      <c r="AH390" t="str">
        <f t="shared" si="110"/>
        <v>No</v>
      </c>
      <c r="AI390" t="e">
        <f>TRIM(CLEAN(MID(Updates!D390,FIND("S Drive Path: ",Updates!D390)+14,(FIND("Position",Updates!D390)-(FIND("S Drive Path: ",Updates!D390)+14)))))</f>
        <v>#VALUE!</v>
      </c>
      <c r="AJ390" t="e">
        <f>("USR\"&amp;Updates!N390)</f>
        <v>#VALUE!</v>
      </c>
      <c r="AK390" t="e">
        <f>Updates!N390&amp;"$"</f>
        <v>#VALUE!</v>
      </c>
      <c r="AL390" s="11">
        <f t="shared" ca="1" si="111"/>
        <v>16</v>
      </c>
      <c r="AM390" s="6" t="str">
        <f ca="1">LOOKUP(AL390,AN2:AN21,AO2:AO21)</f>
        <v>DC4MDB06</v>
      </c>
    </row>
    <row r="391" spans="1:39" ht="12" customHeight="1">
      <c r="A391" s="13" t="e">
        <f>LOOKUP(99^99,--("0"&amp;MID(Updates!N391,MIN(SEARCH({0,1,2,3,4,5,6,7,8,9},Updates!N391&amp;"0123456789")),ROW($A$1:$A$10000))))</f>
        <v>#N/A</v>
      </c>
      <c r="B391" s="6" t="e">
        <f>TRIM(CLEAN(MID(Updates!D391,FIND("Network User Id: ",Updates!D391)+17,(FIND("E-MAIL ACCOUNTS",Updates!D391)-(FIND("Network User Id:",Updates!D391)+17)))))</f>
        <v>#VALUE!</v>
      </c>
      <c r="C391" s="6" t="e">
        <f>TRIM(CLEAN(MID(Updates!D391,FIND("Logon ID: ",Updates!D391)+10,(FIND("Password:",Updates!D391)-(FIND("Logon ID:",Updates!D391)+10)))))</f>
        <v>#VALUE!</v>
      </c>
      <c r="D391" t="e">
        <f>TRIM(CLEAN(MID(Updates!D391,FIND("Primary Address: ",Updates!D391)+17,(FIND("Secondary Address:",Updates!D391)-(FIND("Primary Address: ",Updates!D391)+17)))))</f>
        <v>#VALUE!</v>
      </c>
      <c r="E391" t="e">
        <f>TRIM(CLEAN(MID(Updates!D391,FIND("Secondary Address: ",Updates!D391)+19,(FIND("** PLEASE DO NOT REPLY TO THIS E-MAIL. ",Updates!D391)-(FIND("Secondary Address: ",Updates!D391)+19)))))</f>
        <v>#VALUE!</v>
      </c>
      <c r="F391" t="b">
        <f>IF(COUNT(SEARCH({"transpo.ottawa.on.ca","biblioottawalibrary.ca"},E391)),"@ottawa.ca")</f>
        <v>0</v>
      </c>
      <c r="G391" s="9" t="e">
        <f t="shared" si="96"/>
        <v>#VALUE!</v>
      </c>
      <c r="H391" t="e">
        <f>TRIM(CLEAN(MID(Updates!D391,FIND("E-mail Address: ",Updates!D391)+16,(FIND("The employee",Updates!D391)-(FIND("E-mail Address: ",Updates!D391)+16)))))</f>
        <v>#VALUE!</v>
      </c>
      <c r="I391" t="e">
        <f>TRIM(CLEAN(MID(Updates!D391,FIND("Account Password: ",Updates!D391)+18,(FIND("NETWORK ACCOUNTS",Updates!D391)-(FIND("Account Password:",Updates!D391)+18)))))</f>
        <v>#VALUE!</v>
      </c>
      <c r="J391" t="e">
        <f>TRIM(CLEAN(MID(Updates!D391,FIND("Password: ",Updates!D391)+10,(FIND("E-mail",Updates!D391)-(FIND("Password:",Updates!D391)+12)))))</f>
        <v>#VALUE!</v>
      </c>
      <c r="K391" t="e">
        <f>TRIM(CLEAN(MID(Updates!D391,FIND("Account to clone: ",Updates!D391)+18,(FIND("Position",Updates!D391)-(FIND("Account to clone: ",Updates!D391)+18)))))</f>
        <v>#VALUE!</v>
      </c>
      <c r="L391" t="e">
        <f>TRIM(CLEAN(MID(Updates!D391,FIND("Clone permissions of another account: ",Updates!D391)+38,(FIND("Email required:",Updates!D391)-(FIND("Clone permissions of another account: ",Updates!D391)+38)))))</f>
        <v>#VALUE!</v>
      </c>
      <c r="M391" t="e">
        <f t="shared" si="97"/>
        <v>#VALUE!</v>
      </c>
      <c r="N391" t="e">
        <f>TRIM(CLEAN(MID(Updates!D391,FIND("First Name: ",Updates!D391)+12,(FIND("Middle Name: ",Updates!D391)-(FIND("First Name: ",Updates!D391)+12)))))</f>
        <v>#VALUE!</v>
      </c>
      <c r="O391" t="e">
        <f>TRIM(CLEAN(MID(Updates!E391,FIND("Last Name: ",Updates!E391)+11,(FIND("Middle Initial:",Updates!E391)-(FIND("Last Name: ",Updates!E391)+11)))))</f>
        <v>#VALUE!</v>
      </c>
      <c r="P391" t="e">
        <f>TRIM(CLEAN(MID(Updates!D391,FIND("Middle Initial: ",Updates!D391)+16,(FIND("Department: ",Updates!D391)-(FIND("Middle Initial: ",Updates!D391)+16)))))</f>
        <v>#VALUE!</v>
      </c>
      <c r="Q391" t="e">
        <f t="shared" si="98"/>
        <v>#VALUE!</v>
      </c>
      <c r="R391" t="e">
        <f t="shared" si="99"/>
        <v>#VALUE!</v>
      </c>
      <c r="S391" t="e">
        <f t="shared" si="100"/>
        <v>#VALUE!</v>
      </c>
      <c r="T391" s="14" t="e">
        <f t="shared" si="101"/>
        <v>#VALUE!</v>
      </c>
      <c r="U391" t="e">
        <f t="shared" si="102"/>
        <v>#VALUE!</v>
      </c>
      <c r="V391" t="e">
        <f t="shared" si="103"/>
        <v>#VALUE!</v>
      </c>
      <c r="W391" s="8" t="e">
        <f>TRIM(CLEAN(MID(Updates!D391,FIND("Branch: ",Updates!D391)+8,(FIND("Division",Updates!D391)-(FIND("Branch: ",Updates!D391)+8)))))</f>
        <v>#VALUE!</v>
      </c>
      <c r="X391" s="8" t="e">
        <f>TRIM(CLEAN(MID(Updates!D391,FIND("Pooled Position: ",Updates!D391)+17,(FIND("Are the",Updates!D391)-(FIND("Pooled Position: ",Updates!D391)+17)))))</f>
        <v>#VALUE!</v>
      </c>
      <c r="Y391" t="e">
        <f>TRIM(CLEAN(MID(Updates!D391,FIND("Employee Name: ",Updates!D391)+15,(FIND("Job Title",Updates!D391)-(FIND("Employee Name: ",Updates!D391)+15)))))</f>
        <v>#VALUE!</v>
      </c>
      <c r="Z391" s="9" t="e">
        <f t="shared" si="104"/>
        <v>#VALUE!</v>
      </c>
      <c r="AA391" t="e">
        <f t="shared" si="105"/>
        <v>#VALUE!</v>
      </c>
      <c r="AB391" t="e">
        <f t="shared" si="106"/>
        <v>#VALUE!</v>
      </c>
      <c r="AC391" t="e">
        <f t="shared" si="107"/>
        <v>#VALUE!</v>
      </c>
      <c r="AD391" t="e">
        <f>TRIM(CLEAN(MID(Updates!D391,FIND("Account to clone: ",Updates!D391)+18,(FIND("Position",Updates!D391)-(FIND("Account to clone: ",Updates!D391)+18)))))</f>
        <v>#VALUE!</v>
      </c>
      <c r="AE391" t="str">
        <f t="shared" si="108"/>
        <v/>
      </c>
      <c r="AF391" t="str">
        <f t="shared" si="109"/>
        <v>No</v>
      </c>
      <c r="AG391" t="e">
        <f>TRIM(CLEAN(MID(Updates!D391,FIND("Home Share (H:\ drive) required: ",Updates!D391)+33,(FIND("Group Share (S:\ drive) required: ",Updates!D391)-(FIND("Home Share (H:\ drive) required: ",Updates!D391)+33)))))</f>
        <v>#VALUE!</v>
      </c>
      <c r="AH391" t="str">
        <f t="shared" si="110"/>
        <v>No</v>
      </c>
      <c r="AI391" t="e">
        <f>TRIM(CLEAN(MID(Updates!D391,FIND("S Drive Path: ",Updates!D391)+14,(FIND("Position",Updates!D391)-(FIND("S Drive Path: ",Updates!D391)+14)))))</f>
        <v>#VALUE!</v>
      </c>
      <c r="AJ391" t="e">
        <f>("USR\"&amp;Updates!N391)</f>
        <v>#VALUE!</v>
      </c>
      <c r="AK391" t="e">
        <f>Updates!N391&amp;"$"</f>
        <v>#VALUE!</v>
      </c>
      <c r="AL391" s="11">
        <f t="shared" ca="1" si="111"/>
        <v>14</v>
      </c>
      <c r="AM391" s="6" t="str">
        <f ca="1">LOOKUP(AL391,AN2:AN21,AO2:AO21)</f>
        <v>DC4MDB04</v>
      </c>
    </row>
    <row r="392" spans="1:39" ht="12" customHeight="1">
      <c r="A392" s="13" t="e">
        <f>LOOKUP(99^99,--("0"&amp;MID(Updates!N392,MIN(SEARCH({0,1,2,3,4,5,6,7,8,9},Updates!N392&amp;"0123456789")),ROW($A$1:$A$10000))))</f>
        <v>#N/A</v>
      </c>
      <c r="B392" s="6" t="e">
        <f>TRIM(CLEAN(MID(Updates!D392,FIND("Network User Id: ",Updates!D392)+17,(FIND("E-MAIL ACCOUNTS",Updates!D392)-(FIND("Network User Id:",Updates!D392)+17)))))</f>
        <v>#VALUE!</v>
      </c>
      <c r="C392" s="6" t="e">
        <f>TRIM(CLEAN(MID(Updates!D392,FIND("Logon ID: ",Updates!D392)+10,(FIND("Password:",Updates!D392)-(FIND("Logon ID:",Updates!D392)+10)))))</f>
        <v>#VALUE!</v>
      </c>
      <c r="D392" t="e">
        <f>TRIM(CLEAN(MID(Updates!D392,FIND("Primary Address: ",Updates!D392)+17,(FIND("Secondary Address:",Updates!D392)-(FIND("Primary Address: ",Updates!D392)+17)))))</f>
        <v>#VALUE!</v>
      </c>
      <c r="E392" t="e">
        <f>TRIM(CLEAN(MID(Updates!D392,FIND("Secondary Address: ",Updates!D392)+19,(FIND("** PLEASE DO NOT REPLY TO THIS E-MAIL. ",Updates!D392)-(FIND("Secondary Address: ",Updates!D392)+19)))))</f>
        <v>#VALUE!</v>
      </c>
      <c r="F392" t="b">
        <f>IF(COUNT(SEARCH({"transpo.ottawa.on.ca","biblioottawalibrary.ca"},E392)),"@ottawa.ca")</f>
        <v>0</v>
      </c>
      <c r="G392" s="9" t="e">
        <f t="shared" si="96"/>
        <v>#VALUE!</v>
      </c>
      <c r="H392" t="e">
        <f>TRIM(CLEAN(MID(Updates!D392,FIND("E-mail Address: ",Updates!D392)+16,(FIND("The employee",Updates!D392)-(FIND("E-mail Address: ",Updates!D392)+16)))))</f>
        <v>#VALUE!</v>
      </c>
      <c r="I392" t="e">
        <f>TRIM(CLEAN(MID(Updates!D392,FIND("Account Password: ",Updates!D392)+18,(FIND("NETWORK ACCOUNTS",Updates!D392)-(FIND("Account Password:",Updates!D392)+18)))))</f>
        <v>#VALUE!</v>
      </c>
      <c r="J392" t="e">
        <f>TRIM(CLEAN(MID(Updates!D392,FIND("Password: ",Updates!D392)+10,(FIND("E-mail",Updates!D392)-(FIND("Password:",Updates!D392)+12)))))</f>
        <v>#VALUE!</v>
      </c>
      <c r="K392" t="e">
        <f>TRIM(CLEAN(MID(Updates!D392,FIND("Account to clone: ",Updates!D392)+18,(FIND("Position",Updates!D392)-(FIND("Account to clone: ",Updates!D392)+18)))))</f>
        <v>#VALUE!</v>
      </c>
      <c r="L392" t="e">
        <f>TRIM(CLEAN(MID(Updates!D392,FIND("Clone permissions of another account: ",Updates!D392)+38,(FIND("Email required:",Updates!D392)-(FIND("Clone permissions of another account: ",Updates!D392)+38)))))</f>
        <v>#VALUE!</v>
      </c>
      <c r="M392" t="e">
        <f t="shared" si="97"/>
        <v>#VALUE!</v>
      </c>
      <c r="N392" t="e">
        <f>TRIM(CLEAN(MID(Updates!D392,FIND("First Name: ",Updates!D392)+12,(FIND("Middle Name: ",Updates!D392)-(FIND("First Name: ",Updates!D392)+12)))))</f>
        <v>#VALUE!</v>
      </c>
      <c r="O392" t="e">
        <f>TRIM(CLEAN(MID(Updates!E392,FIND("Last Name: ",Updates!E392)+11,(FIND("Middle Initial:",Updates!E392)-(FIND("Last Name: ",Updates!E392)+11)))))</f>
        <v>#VALUE!</v>
      </c>
      <c r="P392" t="e">
        <f>TRIM(CLEAN(MID(Updates!D392,FIND("Middle Initial: ",Updates!D392)+16,(FIND("Department: ",Updates!D392)-(FIND("Middle Initial: ",Updates!D392)+16)))))</f>
        <v>#VALUE!</v>
      </c>
      <c r="Q392" t="e">
        <f t="shared" si="98"/>
        <v>#VALUE!</v>
      </c>
      <c r="R392" t="e">
        <f t="shared" si="99"/>
        <v>#VALUE!</v>
      </c>
      <c r="S392" t="e">
        <f t="shared" si="100"/>
        <v>#VALUE!</v>
      </c>
      <c r="T392" s="14" t="e">
        <f t="shared" si="101"/>
        <v>#VALUE!</v>
      </c>
      <c r="U392" t="e">
        <f t="shared" si="102"/>
        <v>#VALUE!</v>
      </c>
      <c r="V392" t="e">
        <f t="shared" si="103"/>
        <v>#VALUE!</v>
      </c>
      <c r="W392" s="8" t="e">
        <f>TRIM(CLEAN(MID(Updates!D392,FIND("Branch: ",Updates!D392)+8,(FIND("Division",Updates!D392)-(FIND("Branch: ",Updates!D392)+8)))))</f>
        <v>#VALUE!</v>
      </c>
      <c r="X392" s="8" t="e">
        <f>TRIM(CLEAN(MID(Updates!D392,FIND("Pooled Position: ",Updates!D392)+17,(FIND("Are the",Updates!D392)-(FIND("Pooled Position: ",Updates!D392)+17)))))</f>
        <v>#VALUE!</v>
      </c>
      <c r="Y392" t="e">
        <f>TRIM(CLEAN(MID(Updates!D392,FIND("Employee Name: ",Updates!D392)+15,(FIND("Job Title",Updates!D392)-(FIND("Employee Name: ",Updates!D392)+15)))))</f>
        <v>#VALUE!</v>
      </c>
      <c r="Z392" s="9" t="e">
        <f t="shared" si="104"/>
        <v>#VALUE!</v>
      </c>
      <c r="AA392" t="e">
        <f t="shared" si="105"/>
        <v>#VALUE!</v>
      </c>
      <c r="AB392" t="e">
        <f t="shared" si="106"/>
        <v>#VALUE!</v>
      </c>
      <c r="AC392" t="e">
        <f t="shared" si="107"/>
        <v>#VALUE!</v>
      </c>
      <c r="AD392" t="e">
        <f>TRIM(CLEAN(MID(Updates!D392,FIND("Account to clone: ",Updates!D392)+18,(FIND("Position",Updates!D392)-(FIND("Account to clone: ",Updates!D392)+18)))))</f>
        <v>#VALUE!</v>
      </c>
      <c r="AE392" t="str">
        <f t="shared" si="108"/>
        <v/>
      </c>
      <c r="AF392" t="str">
        <f t="shared" si="109"/>
        <v>No</v>
      </c>
      <c r="AG392" t="e">
        <f>TRIM(CLEAN(MID(Updates!D392,FIND("Home Share (H:\ drive) required: ",Updates!D392)+33,(FIND("Group Share (S:\ drive) required: ",Updates!D392)-(FIND("Home Share (H:\ drive) required: ",Updates!D392)+33)))))</f>
        <v>#VALUE!</v>
      </c>
      <c r="AH392" t="str">
        <f t="shared" si="110"/>
        <v>No</v>
      </c>
      <c r="AI392" t="e">
        <f>TRIM(CLEAN(MID(Updates!D392,FIND("S Drive Path: ",Updates!D392)+14,(FIND("Position",Updates!D392)-(FIND("S Drive Path: ",Updates!D392)+14)))))</f>
        <v>#VALUE!</v>
      </c>
      <c r="AJ392" t="e">
        <f>("USR\"&amp;Updates!N392)</f>
        <v>#VALUE!</v>
      </c>
      <c r="AK392" t="e">
        <f>Updates!N392&amp;"$"</f>
        <v>#VALUE!</v>
      </c>
      <c r="AL392" s="11">
        <f t="shared" ca="1" si="111"/>
        <v>14</v>
      </c>
      <c r="AM392" s="6" t="str">
        <f ca="1">LOOKUP(AL392,AN2:AN21,AO2:AO21)</f>
        <v>DC4MDB04</v>
      </c>
    </row>
    <row r="393" spans="1:39" ht="12" customHeight="1">
      <c r="A393" s="13" t="e">
        <f>LOOKUP(99^99,--("0"&amp;MID(Updates!N393,MIN(SEARCH({0,1,2,3,4,5,6,7,8,9},Updates!N393&amp;"0123456789")),ROW($A$1:$A$10000))))</f>
        <v>#N/A</v>
      </c>
      <c r="B393" s="6" t="e">
        <f>TRIM(CLEAN(MID(Updates!D393,FIND("Network User Id: ",Updates!D393)+17,(FIND("E-MAIL ACCOUNTS",Updates!D393)-(FIND("Network User Id:",Updates!D393)+17)))))</f>
        <v>#VALUE!</v>
      </c>
      <c r="C393" s="6" t="e">
        <f>TRIM(CLEAN(MID(Updates!D393,FIND("Logon ID: ",Updates!D393)+10,(FIND("Password:",Updates!D393)-(FIND("Logon ID:",Updates!D393)+10)))))</f>
        <v>#VALUE!</v>
      </c>
      <c r="D393" t="e">
        <f>TRIM(CLEAN(MID(Updates!D393,FIND("Primary Address: ",Updates!D393)+17,(FIND("Secondary Address:",Updates!D393)-(FIND("Primary Address: ",Updates!D393)+17)))))</f>
        <v>#VALUE!</v>
      </c>
      <c r="E393" t="e">
        <f>TRIM(CLEAN(MID(Updates!D393,FIND("Secondary Address: ",Updates!D393)+19,(FIND("** PLEASE DO NOT REPLY TO THIS E-MAIL. ",Updates!D393)-(FIND("Secondary Address: ",Updates!D393)+19)))))</f>
        <v>#VALUE!</v>
      </c>
      <c r="F393" t="b">
        <f>IF(COUNT(SEARCH({"transpo.ottawa.on.ca","biblioottawalibrary.ca"},E393)),"@ottawa.ca")</f>
        <v>0</v>
      </c>
      <c r="G393" s="9" t="e">
        <f t="shared" si="96"/>
        <v>#VALUE!</v>
      </c>
      <c r="H393" t="e">
        <f>TRIM(CLEAN(MID(Updates!D393,FIND("E-mail Address: ",Updates!D393)+16,(FIND("The employee",Updates!D393)-(FIND("E-mail Address: ",Updates!D393)+16)))))</f>
        <v>#VALUE!</v>
      </c>
      <c r="I393" t="e">
        <f>TRIM(CLEAN(MID(Updates!D393,FIND("Account Password: ",Updates!D393)+18,(FIND("NETWORK ACCOUNTS",Updates!D393)-(FIND("Account Password:",Updates!D393)+18)))))</f>
        <v>#VALUE!</v>
      </c>
      <c r="J393" t="e">
        <f>TRIM(CLEAN(MID(Updates!D393,FIND("Password: ",Updates!D393)+10,(FIND("E-mail",Updates!D393)-(FIND("Password:",Updates!D393)+12)))))</f>
        <v>#VALUE!</v>
      </c>
      <c r="K393" t="e">
        <f>TRIM(CLEAN(MID(Updates!D393,FIND("Account to clone: ",Updates!D393)+18,(FIND("Position",Updates!D393)-(FIND("Account to clone: ",Updates!D393)+18)))))</f>
        <v>#VALUE!</v>
      </c>
      <c r="L393" t="e">
        <f>TRIM(CLEAN(MID(Updates!D393,FIND("Clone permissions of another account: ",Updates!D393)+38,(FIND("Email required:",Updates!D393)-(FIND("Clone permissions of another account: ",Updates!D393)+38)))))</f>
        <v>#VALUE!</v>
      </c>
      <c r="M393" t="e">
        <f t="shared" si="97"/>
        <v>#VALUE!</v>
      </c>
      <c r="N393" t="e">
        <f>TRIM(CLEAN(MID(Updates!D393,FIND("First Name: ",Updates!D393)+12,(FIND("Middle Name: ",Updates!D393)-(FIND("First Name: ",Updates!D393)+12)))))</f>
        <v>#VALUE!</v>
      </c>
      <c r="O393" t="e">
        <f>TRIM(CLEAN(MID(Updates!E393,FIND("Last Name: ",Updates!E393)+11,(FIND("Middle Initial:",Updates!E393)-(FIND("Last Name: ",Updates!E393)+11)))))</f>
        <v>#VALUE!</v>
      </c>
      <c r="P393" t="e">
        <f>TRIM(CLEAN(MID(Updates!D393,FIND("Middle Initial: ",Updates!D393)+16,(FIND("Department: ",Updates!D393)-(FIND("Middle Initial: ",Updates!D393)+16)))))</f>
        <v>#VALUE!</v>
      </c>
      <c r="Q393" t="e">
        <f t="shared" si="98"/>
        <v>#VALUE!</v>
      </c>
      <c r="R393" t="e">
        <f t="shared" si="99"/>
        <v>#VALUE!</v>
      </c>
      <c r="S393" t="e">
        <f t="shared" si="100"/>
        <v>#VALUE!</v>
      </c>
      <c r="T393" s="14" t="e">
        <f t="shared" si="101"/>
        <v>#VALUE!</v>
      </c>
      <c r="U393" t="e">
        <f t="shared" si="102"/>
        <v>#VALUE!</v>
      </c>
      <c r="V393" t="e">
        <f t="shared" si="103"/>
        <v>#VALUE!</v>
      </c>
      <c r="W393" s="8" t="e">
        <f>TRIM(CLEAN(MID(Updates!D393,FIND("Branch: ",Updates!D393)+8,(FIND("Division",Updates!D393)-(FIND("Branch: ",Updates!D393)+8)))))</f>
        <v>#VALUE!</v>
      </c>
      <c r="X393" s="8" t="e">
        <f>TRIM(CLEAN(MID(Updates!D393,FIND("Pooled Position: ",Updates!D393)+17,(FIND("Are the",Updates!D393)-(FIND("Pooled Position: ",Updates!D393)+17)))))</f>
        <v>#VALUE!</v>
      </c>
      <c r="Y393" t="e">
        <f>TRIM(CLEAN(MID(Updates!D393,FIND("Employee Name: ",Updates!D393)+15,(FIND("Job Title",Updates!D393)-(FIND("Employee Name: ",Updates!D393)+15)))))</f>
        <v>#VALUE!</v>
      </c>
      <c r="Z393" s="9" t="e">
        <f t="shared" si="104"/>
        <v>#VALUE!</v>
      </c>
      <c r="AA393" t="e">
        <f t="shared" si="105"/>
        <v>#VALUE!</v>
      </c>
      <c r="AB393" t="e">
        <f t="shared" si="106"/>
        <v>#VALUE!</v>
      </c>
      <c r="AC393" t="e">
        <f t="shared" si="107"/>
        <v>#VALUE!</v>
      </c>
      <c r="AD393" t="e">
        <f>TRIM(CLEAN(MID(Updates!D393,FIND("Account to clone: ",Updates!D393)+18,(FIND("Position",Updates!D393)-(FIND("Account to clone: ",Updates!D393)+18)))))</f>
        <v>#VALUE!</v>
      </c>
      <c r="AE393" t="str">
        <f t="shared" si="108"/>
        <v/>
      </c>
      <c r="AF393" t="str">
        <f t="shared" si="109"/>
        <v>No</v>
      </c>
      <c r="AG393" t="e">
        <f>TRIM(CLEAN(MID(Updates!D393,FIND("Home Share (H:\ drive) required: ",Updates!D393)+33,(FIND("Group Share (S:\ drive) required: ",Updates!D393)-(FIND("Home Share (H:\ drive) required: ",Updates!D393)+33)))))</f>
        <v>#VALUE!</v>
      </c>
      <c r="AH393" t="str">
        <f t="shared" si="110"/>
        <v>No</v>
      </c>
      <c r="AI393" t="e">
        <f>TRIM(CLEAN(MID(Updates!D393,FIND("S Drive Path: ",Updates!D393)+14,(FIND("Position",Updates!D393)-(FIND("S Drive Path: ",Updates!D393)+14)))))</f>
        <v>#VALUE!</v>
      </c>
      <c r="AJ393" t="e">
        <f>("USR\"&amp;Updates!N393)</f>
        <v>#VALUE!</v>
      </c>
      <c r="AK393" t="e">
        <f>Updates!N393&amp;"$"</f>
        <v>#VALUE!</v>
      </c>
      <c r="AL393" s="11">
        <f t="shared" ca="1" si="111"/>
        <v>4</v>
      </c>
      <c r="AM393" s="6" t="str">
        <f ca="1">LOOKUP(AL393,AN2:AN21,AO2:AO21)</f>
        <v>DC1MDB04</v>
      </c>
    </row>
    <row r="394" spans="1:39" ht="12" customHeight="1">
      <c r="A394" s="13" t="e">
        <f>LOOKUP(99^99,--("0"&amp;MID(Updates!N394,MIN(SEARCH({0,1,2,3,4,5,6,7,8,9},Updates!N394&amp;"0123456789")),ROW($A$1:$A$10000))))</f>
        <v>#N/A</v>
      </c>
      <c r="B394" s="6" t="e">
        <f>TRIM(CLEAN(MID(Updates!D394,FIND("Network User Id: ",Updates!D394)+17,(FIND("E-MAIL ACCOUNTS",Updates!D394)-(FIND("Network User Id:",Updates!D394)+17)))))</f>
        <v>#VALUE!</v>
      </c>
      <c r="C394" s="6" t="e">
        <f>TRIM(CLEAN(MID(Updates!D394,FIND("Logon ID: ",Updates!D394)+10,(FIND("Password:",Updates!D394)-(FIND("Logon ID:",Updates!D394)+10)))))</f>
        <v>#VALUE!</v>
      </c>
      <c r="D394" t="e">
        <f>TRIM(CLEAN(MID(Updates!D394,FIND("Primary Address: ",Updates!D394)+17,(FIND("Secondary Address:",Updates!D394)-(FIND("Primary Address: ",Updates!D394)+17)))))</f>
        <v>#VALUE!</v>
      </c>
      <c r="E394" t="e">
        <f>TRIM(CLEAN(MID(Updates!D394,FIND("Secondary Address: ",Updates!D394)+19,(FIND("** PLEASE DO NOT REPLY TO THIS E-MAIL. ",Updates!D394)-(FIND("Secondary Address: ",Updates!D394)+19)))))</f>
        <v>#VALUE!</v>
      </c>
      <c r="F394" t="b">
        <f>IF(COUNT(SEARCH({"transpo.ottawa.on.ca","biblioottawalibrary.ca"},E394)),"@ottawa.ca")</f>
        <v>0</v>
      </c>
      <c r="G394" s="9" t="e">
        <f t="shared" si="96"/>
        <v>#VALUE!</v>
      </c>
      <c r="H394" t="e">
        <f>TRIM(CLEAN(MID(Updates!D394,FIND("E-mail Address: ",Updates!D394)+16,(FIND("The employee",Updates!D394)-(FIND("E-mail Address: ",Updates!D394)+16)))))</f>
        <v>#VALUE!</v>
      </c>
      <c r="I394" t="e">
        <f>TRIM(CLEAN(MID(Updates!D394,FIND("Account Password: ",Updates!D394)+18,(FIND("NETWORK ACCOUNTS",Updates!D394)-(FIND("Account Password:",Updates!D394)+18)))))</f>
        <v>#VALUE!</v>
      </c>
      <c r="J394" t="e">
        <f>TRIM(CLEAN(MID(Updates!D394,FIND("Password: ",Updates!D394)+10,(FIND("E-mail",Updates!D394)-(FIND("Password:",Updates!D394)+12)))))</f>
        <v>#VALUE!</v>
      </c>
      <c r="K394" t="e">
        <f>TRIM(CLEAN(MID(Updates!D394,FIND("Account to clone: ",Updates!D394)+18,(FIND("Position",Updates!D394)-(FIND("Account to clone: ",Updates!D394)+18)))))</f>
        <v>#VALUE!</v>
      </c>
      <c r="L394" t="e">
        <f>TRIM(CLEAN(MID(Updates!D394,FIND("Clone permissions of another account: ",Updates!D394)+38,(FIND("Email required:",Updates!D394)-(FIND("Clone permissions of another account: ",Updates!D394)+38)))))</f>
        <v>#VALUE!</v>
      </c>
      <c r="M394" t="e">
        <f t="shared" si="97"/>
        <v>#VALUE!</v>
      </c>
      <c r="N394" t="e">
        <f>TRIM(CLEAN(MID(Updates!D394,FIND("First Name: ",Updates!D394)+12,(FIND("Middle Name: ",Updates!D394)-(FIND("First Name: ",Updates!D394)+12)))))</f>
        <v>#VALUE!</v>
      </c>
      <c r="O394" t="e">
        <f>TRIM(CLEAN(MID(Updates!E394,FIND("Last Name: ",Updates!E394)+11,(FIND("Middle Initial:",Updates!E394)-(FIND("Last Name: ",Updates!E394)+11)))))</f>
        <v>#VALUE!</v>
      </c>
      <c r="P394" t="e">
        <f>TRIM(CLEAN(MID(Updates!D394,FIND("Middle Initial: ",Updates!D394)+16,(FIND("Department: ",Updates!D394)-(FIND("Middle Initial: ",Updates!D394)+16)))))</f>
        <v>#VALUE!</v>
      </c>
      <c r="Q394" t="e">
        <f t="shared" si="98"/>
        <v>#VALUE!</v>
      </c>
      <c r="R394" t="e">
        <f t="shared" si="99"/>
        <v>#VALUE!</v>
      </c>
      <c r="S394" t="e">
        <f t="shared" si="100"/>
        <v>#VALUE!</v>
      </c>
      <c r="T394" s="14" t="e">
        <f t="shared" si="101"/>
        <v>#VALUE!</v>
      </c>
      <c r="U394" t="e">
        <f t="shared" si="102"/>
        <v>#VALUE!</v>
      </c>
      <c r="V394" t="e">
        <f t="shared" si="103"/>
        <v>#VALUE!</v>
      </c>
      <c r="W394" s="8" t="e">
        <f>TRIM(CLEAN(MID(Updates!D394,FIND("Branch: ",Updates!D394)+8,(FIND("Division",Updates!D394)-(FIND("Branch: ",Updates!D394)+8)))))</f>
        <v>#VALUE!</v>
      </c>
      <c r="X394" s="8" t="e">
        <f>TRIM(CLEAN(MID(Updates!D394,FIND("Pooled Position: ",Updates!D394)+17,(FIND("Are the",Updates!D394)-(FIND("Pooled Position: ",Updates!D394)+17)))))</f>
        <v>#VALUE!</v>
      </c>
      <c r="Y394" t="e">
        <f>TRIM(CLEAN(MID(Updates!D394,FIND("Employee Name: ",Updates!D394)+15,(FIND("Job Title",Updates!D394)-(FIND("Employee Name: ",Updates!D394)+15)))))</f>
        <v>#VALUE!</v>
      </c>
      <c r="Z394" s="9" t="e">
        <f t="shared" si="104"/>
        <v>#VALUE!</v>
      </c>
      <c r="AA394" t="e">
        <f t="shared" si="105"/>
        <v>#VALUE!</v>
      </c>
      <c r="AB394" t="e">
        <f t="shared" si="106"/>
        <v>#VALUE!</v>
      </c>
      <c r="AC394" t="e">
        <f t="shared" si="107"/>
        <v>#VALUE!</v>
      </c>
      <c r="AD394" t="e">
        <f>TRIM(CLEAN(MID(Updates!D394,FIND("Account to clone: ",Updates!D394)+18,(FIND("Position",Updates!D394)-(FIND("Account to clone: ",Updates!D394)+18)))))</f>
        <v>#VALUE!</v>
      </c>
      <c r="AE394" t="str">
        <f t="shared" si="108"/>
        <v/>
      </c>
      <c r="AF394" t="str">
        <f t="shared" si="109"/>
        <v>No</v>
      </c>
      <c r="AG394" t="e">
        <f>TRIM(CLEAN(MID(Updates!D394,FIND("Home Share (H:\ drive) required: ",Updates!D394)+33,(FIND("Group Share (S:\ drive) required: ",Updates!D394)-(FIND("Home Share (H:\ drive) required: ",Updates!D394)+33)))))</f>
        <v>#VALUE!</v>
      </c>
      <c r="AH394" t="str">
        <f t="shared" si="110"/>
        <v>No</v>
      </c>
      <c r="AI394" t="e">
        <f>TRIM(CLEAN(MID(Updates!D394,FIND("S Drive Path: ",Updates!D394)+14,(FIND("Position",Updates!D394)-(FIND("S Drive Path: ",Updates!D394)+14)))))</f>
        <v>#VALUE!</v>
      </c>
      <c r="AJ394" t="e">
        <f>("USR\"&amp;Updates!N394)</f>
        <v>#VALUE!</v>
      </c>
      <c r="AK394" t="e">
        <f>Updates!N394&amp;"$"</f>
        <v>#VALUE!</v>
      </c>
      <c r="AL394" s="11">
        <f t="shared" ca="1" si="111"/>
        <v>12</v>
      </c>
      <c r="AM394" s="6" t="str">
        <f ca="1">LOOKUP(AL394,AN2:AN21,AO2:AO21)</f>
        <v>DC4MDB02</v>
      </c>
    </row>
    <row r="395" spans="1:39" ht="12" customHeight="1">
      <c r="A395" s="13" t="e">
        <f>LOOKUP(99^99,--("0"&amp;MID(Updates!N395,MIN(SEARCH({0,1,2,3,4,5,6,7,8,9},Updates!N395&amp;"0123456789")),ROW($A$1:$A$10000))))</f>
        <v>#N/A</v>
      </c>
      <c r="B395" s="6" t="e">
        <f>TRIM(CLEAN(MID(Updates!D395,FIND("Network User Id: ",Updates!D395)+17,(FIND("E-MAIL ACCOUNTS",Updates!D395)-(FIND("Network User Id:",Updates!D395)+17)))))</f>
        <v>#VALUE!</v>
      </c>
      <c r="C395" s="6" t="e">
        <f>TRIM(CLEAN(MID(Updates!D395,FIND("Logon ID: ",Updates!D395)+10,(FIND("Password:",Updates!D395)-(FIND("Logon ID:",Updates!D395)+10)))))</f>
        <v>#VALUE!</v>
      </c>
      <c r="D395" t="e">
        <f>TRIM(CLEAN(MID(Updates!D395,FIND("Primary Address: ",Updates!D395)+17,(FIND("Secondary Address:",Updates!D395)-(FIND("Primary Address: ",Updates!D395)+17)))))</f>
        <v>#VALUE!</v>
      </c>
      <c r="E395" t="e">
        <f>TRIM(CLEAN(MID(Updates!D395,FIND("Secondary Address: ",Updates!D395)+19,(FIND("** PLEASE DO NOT REPLY TO THIS E-MAIL. ",Updates!D395)-(FIND("Secondary Address: ",Updates!D395)+19)))))</f>
        <v>#VALUE!</v>
      </c>
      <c r="F395" t="b">
        <f>IF(COUNT(SEARCH({"transpo.ottawa.on.ca","biblioottawalibrary.ca"},E395)),"@ottawa.ca")</f>
        <v>0</v>
      </c>
      <c r="G395" s="9" t="e">
        <f t="shared" si="96"/>
        <v>#VALUE!</v>
      </c>
      <c r="H395" t="e">
        <f>TRIM(CLEAN(MID(Updates!D395,FIND("E-mail Address: ",Updates!D395)+16,(FIND("The employee",Updates!D395)-(FIND("E-mail Address: ",Updates!D395)+16)))))</f>
        <v>#VALUE!</v>
      </c>
      <c r="I395" t="e">
        <f>TRIM(CLEAN(MID(Updates!D395,FIND("Account Password: ",Updates!D395)+18,(FIND("NETWORK ACCOUNTS",Updates!D395)-(FIND("Account Password:",Updates!D395)+18)))))</f>
        <v>#VALUE!</v>
      </c>
      <c r="J395" t="e">
        <f>TRIM(CLEAN(MID(Updates!D395,FIND("Password: ",Updates!D395)+10,(FIND("E-mail",Updates!D395)-(FIND("Password:",Updates!D395)+12)))))</f>
        <v>#VALUE!</v>
      </c>
      <c r="K395" t="e">
        <f>TRIM(CLEAN(MID(Updates!D395,FIND("Account to clone: ",Updates!D395)+18,(FIND("Position",Updates!D395)-(FIND("Account to clone: ",Updates!D395)+18)))))</f>
        <v>#VALUE!</v>
      </c>
      <c r="L395" t="e">
        <f>TRIM(CLEAN(MID(Updates!D395,FIND("Clone permissions of another account: ",Updates!D395)+38,(FIND("Email required:",Updates!D395)-(FIND("Clone permissions of another account: ",Updates!D395)+38)))))</f>
        <v>#VALUE!</v>
      </c>
      <c r="M395" t="e">
        <f t="shared" si="97"/>
        <v>#VALUE!</v>
      </c>
      <c r="N395" t="e">
        <f>TRIM(CLEAN(MID(Updates!D395,FIND("First Name: ",Updates!D395)+12,(FIND("Middle Name: ",Updates!D395)-(FIND("First Name: ",Updates!D395)+12)))))</f>
        <v>#VALUE!</v>
      </c>
      <c r="O395" t="e">
        <f>TRIM(CLEAN(MID(Updates!E395,FIND("Last Name: ",Updates!E395)+11,(FIND("Middle Initial:",Updates!E395)-(FIND("Last Name: ",Updates!E395)+11)))))</f>
        <v>#VALUE!</v>
      </c>
      <c r="P395" t="e">
        <f>TRIM(CLEAN(MID(Updates!D395,FIND("Middle Initial: ",Updates!D395)+16,(FIND("Department: ",Updates!D395)-(FIND("Middle Initial: ",Updates!D395)+16)))))</f>
        <v>#VALUE!</v>
      </c>
      <c r="Q395" t="e">
        <f t="shared" si="98"/>
        <v>#VALUE!</v>
      </c>
      <c r="R395" t="e">
        <f t="shared" si="99"/>
        <v>#VALUE!</v>
      </c>
      <c r="S395" t="e">
        <f t="shared" si="100"/>
        <v>#VALUE!</v>
      </c>
      <c r="T395" s="14" t="e">
        <f t="shared" si="101"/>
        <v>#VALUE!</v>
      </c>
      <c r="U395" t="e">
        <f t="shared" si="102"/>
        <v>#VALUE!</v>
      </c>
      <c r="V395" t="e">
        <f t="shared" si="103"/>
        <v>#VALUE!</v>
      </c>
      <c r="W395" s="8" t="e">
        <f>TRIM(CLEAN(MID(Updates!D395,FIND("Branch: ",Updates!D395)+8,(FIND("Division",Updates!D395)-(FIND("Branch: ",Updates!D395)+8)))))</f>
        <v>#VALUE!</v>
      </c>
      <c r="X395" s="8" t="e">
        <f>TRIM(CLEAN(MID(Updates!D395,FIND("Pooled Position: ",Updates!D395)+17,(FIND("Are the",Updates!D395)-(FIND("Pooled Position: ",Updates!D395)+17)))))</f>
        <v>#VALUE!</v>
      </c>
      <c r="Y395" t="e">
        <f>TRIM(CLEAN(MID(Updates!D395,FIND("Employee Name: ",Updates!D395)+15,(FIND("Job Title",Updates!D395)-(FIND("Employee Name: ",Updates!D395)+15)))))</f>
        <v>#VALUE!</v>
      </c>
      <c r="Z395" s="9" t="e">
        <f t="shared" si="104"/>
        <v>#VALUE!</v>
      </c>
      <c r="AA395" t="e">
        <f t="shared" si="105"/>
        <v>#VALUE!</v>
      </c>
      <c r="AB395" t="e">
        <f t="shared" si="106"/>
        <v>#VALUE!</v>
      </c>
      <c r="AC395" t="e">
        <f t="shared" si="107"/>
        <v>#VALUE!</v>
      </c>
      <c r="AD395" t="e">
        <f>TRIM(CLEAN(MID(Updates!D395,FIND("Account to clone: ",Updates!D395)+18,(FIND("Position",Updates!D395)-(FIND("Account to clone: ",Updates!D395)+18)))))</f>
        <v>#VALUE!</v>
      </c>
      <c r="AE395" t="str">
        <f t="shared" si="108"/>
        <v/>
      </c>
      <c r="AF395" t="str">
        <f t="shared" si="109"/>
        <v>No</v>
      </c>
      <c r="AG395" t="e">
        <f>TRIM(CLEAN(MID(Updates!D395,FIND("Home Share (H:\ drive) required: ",Updates!D395)+33,(FIND("Group Share (S:\ drive) required: ",Updates!D395)-(FIND("Home Share (H:\ drive) required: ",Updates!D395)+33)))))</f>
        <v>#VALUE!</v>
      </c>
      <c r="AH395" t="str">
        <f t="shared" si="110"/>
        <v>No</v>
      </c>
      <c r="AI395" t="e">
        <f>TRIM(CLEAN(MID(Updates!D395,FIND("S Drive Path: ",Updates!D395)+14,(FIND("Position",Updates!D395)-(FIND("S Drive Path: ",Updates!D395)+14)))))</f>
        <v>#VALUE!</v>
      </c>
      <c r="AJ395" t="e">
        <f>("USR\"&amp;Updates!N395)</f>
        <v>#VALUE!</v>
      </c>
      <c r="AK395" t="e">
        <f>Updates!N395&amp;"$"</f>
        <v>#VALUE!</v>
      </c>
      <c r="AL395" s="11">
        <f t="shared" ca="1" si="111"/>
        <v>3</v>
      </c>
      <c r="AM395" s="6" t="str">
        <f ca="1">LOOKUP(AL395,AN2:AN21,AO2:AO21)</f>
        <v>DC1MDB03</v>
      </c>
    </row>
    <row r="396" spans="1:39" ht="12" customHeight="1">
      <c r="A396" s="13" t="e">
        <f>LOOKUP(99^99,--("0"&amp;MID(Updates!N396,MIN(SEARCH({0,1,2,3,4,5,6,7,8,9},Updates!N396&amp;"0123456789")),ROW($A$1:$A$10000))))</f>
        <v>#N/A</v>
      </c>
      <c r="B396" s="6" t="e">
        <f>TRIM(CLEAN(MID(Updates!D396,FIND("Network User Id: ",Updates!D396)+17,(FIND("E-MAIL ACCOUNTS",Updates!D396)-(FIND("Network User Id:",Updates!D396)+17)))))</f>
        <v>#VALUE!</v>
      </c>
      <c r="C396" s="6" t="e">
        <f>TRIM(CLEAN(MID(Updates!D396,FIND("Logon ID: ",Updates!D396)+10,(FIND("Password:",Updates!D396)-(FIND("Logon ID:",Updates!D396)+10)))))</f>
        <v>#VALUE!</v>
      </c>
      <c r="D396" t="e">
        <f>TRIM(CLEAN(MID(Updates!D396,FIND("Primary Address: ",Updates!D396)+17,(FIND("Secondary Address:",Updates!D396)-(FIND("Primary Address: ",Updates!D396)+17)))))</f>
        <v>#VALUE!</v>
      </c>
      <c r="E396" t="e">
        <f>TRIM(CLEAN(MID(Updates!D396,FIND("Secondary Address: ",Updates!D396)+19,(FIND("** PLEASE DO NOT REPLY TO THIS E-MAIL. ",Updates!D396)-(FIND("Secondary Address: ",Updates!D396)+19)))))</f>
        <v>#VALUE!</v>
      </c>
      <c r="F396" t="b">
        <f>IF(COUNT(SEARCH({"transpo.ottawa.on.ca","biblioottawalibrary.ca"},E396)),"@ottawa.ca")</f>
        <v>0</v>
      </c>
      <c r="G396" s="9" t="e">
        <f t="shared" si="96"/>
        <v>#VALUE!</v>
      </c>
      <c r="H396" t="e">
        <f>TRIM(CLEAN(MID(Updates!D396,FIND("E-mail Address: ",Updates!D396)+16,(FIND("The employee",Updates!D396)-(FIND("E-mail Address: ",Updates!D396)+16)))))</f>
        <v>#VALUE!</v>
      </c>
      <c r="I396" t="e">
        <f>TRIM(CLEAN(MID(Updates!D396,FIND("Account Password: ",Updates!D396)+18,(FIND("NETWORK ACCOUNTS",Updates!D396)-(FIND("Account Password:",Updates!D396)+18)))))</f>
        <v>#VALUE!</v>
      </c>
      <c r="J396" t="e">
        <f>TRIM(CLEAN(MID(Updates!D396,FIND("Password: ",Updates!D396)+10,(FIND("E-mail",Updates!D396)-(FIND("Password:",Updates!D396)+12)))))</f>
        <v>#VALUE!</v>
      </c>
      <c r="K396" t="e">
        <f>TRIM(CLEAN(MID(Updates!D396,FIND("Account to clone: ",Updates!D396)+18,(FIND("Position",Updates!D396)-(FIND("Account to clone: ",Updates!D396)+18)))))</f>
        <v>#VALUE!</v>
      </c>
      <c r="L396" t="e">
        <f>TRIM(CLEAN(MID(Updates!D396,FIND("Clone permissions of another account: ",Updates!D396)+38,(FIND("Email required:",Updates!D396)-(FIND("Clone permissions of another account: ",Updates!D396)+38)))))</f>
        <v>#VALUE!</v>
      </c>
      <c r="M396" t="e">
        <f t="shared" si="97"/>
        <v>#VALUE!</v>
      </c>
      <c r="N396" t="e">
        <f>TRIM(CLEAN(MID(Updates!D396,FIND("First Name: ",Updates!D396)+12,(FIND("Middle Name: ",Updates!D396)-(FIND("First Name: ",Updates!D396)+12)))))</f>
        <v>#VALUE!</v>
      </c>
      <c r="O396" t="e">
        <f>TRIM(CLEAN(MID(Updates!E396,FIND("Last Name: ",Updates!E396)+11,(FIND("Middle Initial:",Updates!E396)-(FIND("Last Name: ",Updates!E396)+11)))))</f>
        <v>#VALUE!</v>
      </c>
      <c r="P396" t="e">
        <f>TRIM(CLEAN(MID(Updates!D396,FIND("Middle Initial: ",Updates!D396)+16,(FIND("Department: ",Updates!D396)-(FIND("Middle Initial: ",Updates!D396)+16)))))</f>
        <v>#VALUE!</v>
      </c>
      <c r="Q396" t="e">
        <f t="shared" si="98"/>
        <v>#VALUE!</v>
      </c>
      <c r="R396" t="e">
        <f t="shared" si="99"/>
        <v>#VALUE!</v>
      </c>
      <c r="S396" t="e">
        <f t="shared" si="100"/>
        <v>#VALUE!</v>
      </c>
      <c r="T396" s="14" t="e">
        <f t="shared" si="101"/>
        <v>#VALUE!</v>
      </c>
      <c r="U396" t="e">
        <f t="shared" si="102"/>
        <v>#VALUE!</v>
      </c>
      <c r="V396" t="e">
        <f t="shared" si="103"/>
        <v>#VALUE!</v>
      </c>
      <c r="W396" s="8" t="e">
        <f>TRIM(CLEAN(MID(Updates!D396,FIND("Branch: ",Updates!D396)+8,(FIND("Division",Updates!D396)-(FIND("Branch: ",Updates!D396)+8)))))</f>
        <v>#VALUE!</v>
      </c>
      <c r="X396" s="8" t="e">
        <f>TRIM(CLEAN(MID(Updates!D396,FIND("Pooled Position: ",Updates!D396)+17,(FIND("Are the",Updates!D396)-(FIND("Pooled Position: ",Updates!D396)+17)))))</f>
        <v>#VALUE!</v>
      </c>
      <c r="Y396" t="e">
        <f>TRIM(CLEAN(MID(Updates!D396,FIND("Employee Name: ",Updates!D396)+15,(FIND("Job Title",Updates!D396)-(FIND("Employee Name: ",Updates!D396)+15)))))</f>
        <v>#VALUE!</v>
      </c>
      <c r="Z396" s="9" t="e">
        <f t="shared" si="104"/>
        <v>#VALUE!</v>
      </c>
      <c r="AA396" t="e">
        <f t="shared" si="105"/>
        <v>#VALUE!</v>
      </c>
      <c r="AB396" t="e">
        <f t="shared" si="106"/>
        <v>#VALUE!</v>
      </c>
      <c r="AC396" t="e">
        <f t="shared" si="107"/>
        <v>#VALUE!</v>
      </c>
      <c r="AD396" t="e">
        <f>TRIM(CLEAN(MID(Updates!D396,FIND("Account to clone: ",Updates!D396)+18,(FIND("Position",Updates!D396)-(FIND("Account to clone: ",Updates!D396)+18)))))</f>
        <v>#VALUE!</v>
      </c>
      <c r="AE396" t="str">
        <f t="shared" si="108"/>
        <v/>
      </c>
      <c r="AF396" t="str">
        <f t="shared" si="109"/>
        <v>No</v>
      </c>
      <c r="AG396" t="e">
        <f>TRIM(CLEAN(MID(Updates!D396,FIND("Home Share (H:\ drive) required: ",Updates!D396)+33,(FIND("Group Share (S:\ drive) required: ",Updates!D396)-(FIND("Home Share (H:\ drive) required: ",Updates!D396)+33)))))</f>
        <v>#VALUE!</v>
      </c>
      <c r="AH396" t="str">
        <f t="shared" si="110"/>
        <v>No</v>
      </c>
      <c r="AI396" t="e">
        <f>TRIM(CLEAN(MID(Updates!D396,FIND("S Drive Path: ",Updates!D396)+14,(FIND("Position",Updates!D396)-(FIND("S Drive Path: ",Updates!D396)+14)))))</f>
        <v>#VALUE!</v>
      </c>
      <c r="AJ396" t="e">
        <f>("USR\"&amp;Updates!N396)</f>
        <v>#VALUE!</v>
      </c>
      <c r="AK396" t="e">
        <f>Updates!N396&amp;"$"</f>
        <v>#VALUE!</v>
      </c>
      <c r="AL396" s="11">
        <f t="shared" ca="1" si="111"/>
        <v>7</v>
      </c>
      <c r="AM396" s="6" t="str">
        <f ca="1">LOOKUP(AL396,AN2:AN21,AO2:AO21)</f>
        <v>DC1MDB07</v>
      </c>
    </row>
    <row r="397" spans="1:39" ht="12" customHeight="1">
      <c r="A397" s="13" t="e">
        <f>LOOKUP(99^99,--("0"&amp;MID(Updates!N397,MIN(SEARCH({0,1,2,3,4,5,6,7,8,9},Updates!N397&amp;"0123456789")),ROW($A$1:$A$10000))))</f>
        <v>#N/A</v>
      </c>
      <c r="B397" s="6" t="e">
        <f>TRIM(CLEAN(MID(Updates!D397,FIND("Network User Id: ",Updates!D397)+17,(FIND("E-MAIL ACCOUNTS",Updates!D397)-(FIND("Network User Id:",Updates!D397)+17)))))</f>
        <v>#VALUE!</v>
      </c>
      <c r="C397" s="6" t="e">
        <f>TRIM(CLEAN(MID(Updates!D397,FIND("Logon ID: ",Updates!D397)+10,(FIND("Password:",Updates!D397)-(FIND("Logon ID:",Updates!D397)+10)))))</f>
        <v>#VALUE!</v>
      </c>
      <c r="D397" t="e">
        <f>TRIM(CLEAN(MID(Updates!D397,FIND("Primary Address: ",Updates!D397)+17,(FIND("Secondary Address:",Updates!D397)-(FIND("Primary Address: ",Updates!D397)+17)))))</f>
        <v>#VALUE!</v>
      </c>
      <c r="E397" t="e">
        <f>TRIM(CLEAN(MID(Updates!D397,FIND("Secondary Address: ",Updates!D397)+19,(FIND("** PLEASE DO NOT REPLY TO THIS E-MAIL. ",Updates!D397)-(FIND("Secondary Address: ",Updates!D397)+19)))))</f>
        <v>#VALUE!</v>
      </c>
      <c r="F397" t="b">
        <f>IF(COUNT(SEARCH({"transpo.ottawa.on.ca","biblioottawalibrary.ca"},E397)),"@ottawa.ca")</f>
        <v>0</v>
      </c>
      <c r="G397" s="9" t="e">
        <f t="shared" si="96"/>
        <v>#VALUE!</v>
      </c>
      <c r="H397" t="e">
        <f>TRIM(CLEAN(MID(Updates!D397,FIND("E-mail Address: ",Updates!D397)+16,(FIND("The employee",Updates!D397)-(FIND("E-mail Address: ",Updates!D397)+16)))))</f>
        <v>#VALUE!</v>
      </c>
      <c r="I397" t="e">
        <f>TRIM(CLEAN(MID(Updates!D397,FIND("Account Password: ",Updates!D397)+18,(FIND("NETWORK ACCOUNTS",Updates!D397)-(FIND("Account Password:",Updates!D397)+18)))))</f>
        <v>#VALUE!</v>
      </c>
      <c r="J397" t="e">
        <f>TRIM(CLEAN(MID(Updates!D397,FIND("Password: ",Updates!D397)+10,(FIND("E-mail",Updates!D397)-(FIND("Password:",Updates!D397)+12)))))</f>
        <v>#VALUE!</v>
      </c>
      <c r="K397" t="e">
        <f>TRIM(CLEAN(MID(Updates!D397,FIND("Account to clone: ",Updates!D397)+18,(FIND("Position",Updates!D397)-(FIND("Account to clone: ",Updates!D397)+18)))))</f>
        <v>#VALUE!</v>
      </c>
      <c r="L397" t="e">
        <f>TRIM(CLEAN(MID(Updates!D397,FIND("Clone permissions of another account: ",Updates!D397)+38,(FIND("Email required:",Updates!D397)-(FIND("Clone permissions of another account: ",Updates!D397)+38)))))</f>
        <v>#VALUE!</v>
      </c>
      <c r="M397" t="e">
        <f t="shared" si="97"/>
        <v>#VALUE!</v>
      </c>
      <c r="N397" t="e">
        <f>TRIM(CLEAN(MID(Updates!D397,FIND("First Name: ",Updates!D397)+12,(FIND("Middle Name: ",Updates!D397)-(FIND("First Name: ",Updates!D397)+12)))))</f>
        <v>#VALUE!</v>
      </c>
      <c r="O397" t="e">
        <f>TRIM(CLEAN(MID(Updates!E397,FIND("Last Name: ",Updates!E397)+11,(FIND("Middle Initial:",Updates!E397)-(FIND("Last Name: ",Updates!E397)+11)))))</f>
        <v>#VALUE!</v>
      </c>
      <c r="P397" t="e">
        <f>TRIM(CLEAN(MID(Updates!D397,FIND("Middle Initial: ",Updates!D397)+16,(FIND("Department: ",Updates!D397)-(FIND("Middle Initial: ",Updates!D397)+16)))))</f>
        <v>#VALUE!</v>
      </c>
      <c r="Q397" t="e">
        <f t="shared" si="98"/>
        <v>#VALUE!</v>
      </c>
      <c r="R397" t="e">
        <f t="shared" si="99"/>
        <v>#VALUE!</v>
      </c>
      <c r="S397" t="e">
        <f t="shared" si="100"/>
        <v>#VALUE!</v>
      </c>
      <c r="T397" s="14" t="e">
        <f t="shared" si="101"/>
        <v>#VALUE!</v>
      </c>
      <c r="U397" t="e">
        <f t="shared" si="102"/>
        <v>#VALUE!</v>
      </c>
      <c r="V397" t="e">
        <f t="shared" si="103"/>
        <v>#VALUE!</v>
      </c>
      <c r="W397" s="8" t="e">
        <f>TRIM(CLEAN(MID(Updates!D397,FIND("Branch: ",Updates!D397)+8,(FIND("Division",Updates!D397)-(FIND("Branch: ",Updates!D397)+8)))))</f>
        <v>#VALUE!</v>
      </c>
      <c r="X397" s="8" t="e">
        <f>TRIM(CLEAN(MID(Updates!D397,FIND("Pooled Position: ",Updates!D397)+17,(FIND("Are the",Updates!D397)-(FIND("Pooled Position: ",Updates!D397)+17)))))</f>
        <v>#VALUE!</v>
      </c>
      <c r="Y397" t="e">
        <f>TRIM(CLEAN(MID(Updates!D397,FIND("Employee Name: ",Updates!D397)+15,(FIND("Job Title",Updates!D397)-(FIND("Employee Name: ",Updates!D397)+15)))))</f>
        <v>#VALUE!</v>
      </c>
      <c r="Z397" s="9" t="e">
        <f t="shared" si="104"/>
        <v>#VALUE!</v>
      </c>
      <c r="AA397" t="e">
        <f t="shared" si="105"/>
        <v>#VALUE!</v>
      </c>
      <c r="AB397" t="e">
        <f t="shared" si="106"/>
        <v>#VALUE!</v>
      </c>
      <c r="AC397" t="e">
        <f t="shared" si="107"/>
        <v>#VALUE!</v>
      </c>
      <c r="AD397" t="e">
        <f>TRIM(CLEAN(MID(Updates!D397,FIND("Account to clone: ",Updates!D397)+18,(FIND("Position",Updates!D397)-(FIND("Account to clone: ",Updates!D397)+18)))))</f>
        <v>#VALUE!</v>
      </c>
      <c r="AE397" t="str">
        <f t="shared" si="108"/>
        <v/>
      </c>
      <c r="AF397" t="str">
        <f t="shared" si="109"/>
        <v>No</v>
      </c>
      <c r="AG397" t="e">
        <f>TRIM(CLEAN(MID(Updates!D397,FIND("Home Share (H:\ drive) required: ",Updates!D397)+33,(FIND("Group Share (S:\ drive) required: ",Updates!D397)-(FIND("Home Share (H:\ drive) required: ",Updates!D397)+33)))))</f>
        <v>#VALUE!</v>
      </c>
      <c r="AH397" t="str">
        <f t="shared" si="110"/>
        <v>No</v>
      </c>
      <c r="AI397" t="e">
        <f>TRIM(CLEAN(MID(Updates!D397,FIND("S Drive Path: ",Updates!D397)+14,(FIND("Position",Updates!D397)-(FIND("S Drive Path: ",Updates!D397)+14)))))</f>
        <v>#VALUE!</v>
      </c>
      <c r="AJ397" t="e">
        <f>("USR\"&amp;Updates!N397)</f>
        <v>#VALUE!</v>
      </c>
      <c r="AK397" t="e">
        <f>Updates!N397&amp;"$"</f>
        <v>#VALUE!</v>
      </c>
      <c r="AL397" s="11">
        <f t="shared" ca="1" si="111"/>
        <v>5</v>
      </c>
      <c r="AM397" s="6" t="str">
        <f ca="1">LOOKUP(AL397,AN2:AN21,AO2:AO21)</f>
        <v>DC1MDB05</v>
      </c>
    </row>
    <row r="398" spans="1:39" ht="12" customHeight="1">
      <c r="A398" s="13" t="e">
        <f>LOOKUP(99^99,--("0"&amp;MID(Updates!N398,MIN(SEARCH({0,1,2,3,4,5,6,7,8,9},Updates!N398&amp;"0123456789")),ROW($A$1:$A$10000))))</f>
        <v>#N/A</v>
      </c>
      <c r="B398" s="6" t="e">
        <f>TRIM(CLEAN(MID(Updates!D398,FIND("Network User Id: ",Updates!D398)+17,(FIND("E-MAIL ACCOUNTS",Updates!D398)-(FIND("Network User Id:",Updates!D398)+17)))))</f>
        <v>#VALUE!</v>
      </c>
      <c r="C398" s="6" t="e">
        <f>TRIM(CLEAN(MID(Updates!D398,FIND("Logon ID: ",Updates!D398)+10,(FIND("Password:",Updates!D398)-(FIND("Logon ID:",Updates!D398)+10)))))</f>
        <v>#VALUE!</v>
      </c>
      <c r="D398" t="e">
        <f>TRIM(CLEAN(MID(Updates!D398,FIND("Primary Address: ",Updates!D398)+17,(FIND("Secondary Address:",Updates!D398)-(FIND("Primary Address: ",Updates!D398)+17)))))</f>
        <v>#VALUE!</v>
      </c>
      <c r="E398" t="e">
        <f>TRIM(CLEAN(MID(Updates!D398,FIND("Secondary Address: ",Updates!D398)+19,(FIND("** PLEASE DO NOT REPLY TO THIS E-MAIL. ",Updates!D398)-(FIND("Secondary Address: ",Updates!D398)+19)))))</f>
        <v>#VALUE!</v>
      </c>
      <c r="F398" t="b">
        <f>IF(COUNT(SEARCH({"transpo.ottawa.on.ca","biblioottawalibrary.ca"},E398)),"@ottawa.ca")</f>
        <v>0</v>
      </c>
      <c r="G398" s="9" t="e">
        <f t="shared" si="96"/>
        <v>#VALUE!</v>
      </c>
      <c r="H398" t="e">
        <f>TRIM(CLEAN(MID(Updates!D398,FIND("E-mail Address: ",Updates!D398)+16,(FIND("The employee",Updates!D398)-(FIND("E-mail Address: ",Updates!D398)+16)))))</f>
        <v>#VALUE!</v>
      </c>
      <c r="I398" t="e">
        <f>TRIM(CLEAN(MID(Updates!D398,FIND("Account Password: ",Updates!D398)+18,(FIND("NETWORK ACCOUNTS",Updates!D398)-(FIND("Account Password:",Updates!D398)+18)))))</f>
        <v>#VALUE!</v>
      </c>
      <c r="J398" t="e">
        <f>TRIM(CLEAN(MID(Updates!D398,FIND("Password: ",Updates!D398)+10,(FIND("E-mail",Updates!D398)-(FIND("Password:",Updates!D398)+12)))))</f>
        <v>#VALUE!</v>
      </c>
      <c r="K398" t="e">
        <f>TRIM(CLEAN(MID(Updates!D398,FIND("Account to clone: ",Updates!D398)+18,(FIND("Position",Updates!D398)-(FIND("Account to clone: ",Updates!D398)+18)))))</f>
        <v>#VALUE!</v>
      </c>
      <c r="L398" t="e">
        <f>TRIM(CLEAN(MID(Updates!D398,FIND("Clone permissions of another account: ",Updates!D398)+38,(FIND("Email required:",Updates!D398)-(FIND("Clone permissions of another account: ",Updates!D398)+38)))))</f>
        <v>#VALUE!</v>
      </c>
      <c r="M398" t="e">
        <f t="shared" si="97"/>
        <v>#VALUE!</v>
      </c>
      <c r="N398" t="e">
        <f>TRIM(CLEAN(MID(Updates!D398,FIND("First Name: ",Updates!D398)+12,(FIND("Middle Name: ",Updates!D398)-(FIND("First Name: ",Updates!D398)+12)))))</f>
        <v>#VALUE!</v>
      </c>
      <c r="O398" t="e">
        <f>TRIM(CLEAN(MID(Updates!E398,FIND("Last Name: ",Updates!E398)+11,(FIND("Middle Initial:",Updates!E398)-(FIND("Last Name: ",Updates!E398)+11)))))</f>
        <v>#VALUE!</v>
      </c>
      <c r="P398" t="e">
        <f>TRIM(CLEAN(MID(Updates!D398,FIND("Middle Initial: ",Updates!D398)+16,(FIND("Department: ",Updates!D398)-(FIND("Middle Initial: ",Updates!D398)+16)))))</f>
        <v>#VALUE!</v>
      </c>
      <c r="Q398" t="e">
        <f t="shared" si="98"/>
        <v>#VALUE!</v>
      </c>
      <c r="R398" t="e">
        <f t="shared" si="99"/>
        <v>#VALUE!</v>
      </c>
      <c r="S398" t="e">
        <f t="shared" si="100"/>
        <v>#VALUE!</v>
      </c>
      <c r="T398" s="14" t="e">
        <f t="shared" si="101"/>
        <v>#VALUE!</v>
      </c>
      <c r="U398" t="e">
        <f t="shared" si="102"/>
        <v>#VALUE!</v>
      </c>
      <c r="V398" t="e">
        <f t="shared" si="103"/>
        <v>#VALUE!</v>
      </c>
      <c r="W398" s="8" t="e">
        <f>TRIM(CLEAN(MID(Updates!D398,FIND("Branch: ",Updates!D398)+8,(FIND("Division",Updates!D398)-(FIND("Branch: ",Updates!D398)+8)))))</f>
        <v>#VALUE!</v>
      </c>
      <c r="X398" s="8" t="e">
        <f>TRIM(CLEAN(MID(Updates!D398,FIND("Pooled Position: ",Updates!D398)+17,(FIND("Are the",Updates!D398)-(FIND("Pooled Position: ",Updates!D398)+17)))))</f>
        <v>#VALUE!</v>
      </c>
      <c r="Y398" t="e">
        <f>TRIM(CLEAN(MID(Updates!D398,FIND("Employee Name: ",Updates!D398)+15,(FIND("Job Title",Updates!D398)-(FIND("Employee Name: ",Updates!D398)+15)))))</f>
        <v>#VALUE!</v>
      </c>
      <c r="Z398" s="9" t="e">
        <f t="shared" si="104"/>
        <v>#VALUE!</v>
      </c>
      <c r="AA398" t="e">
        <f t="shared" si="105"/>
        <v>#VALUE!</v>
      </c>
      <c r="AB398" t="e">
        <f t="shared" si="106"/>
        <v>#VALUE!</v>
      </c>
      <c r="AC398" t="e">
        <f t="shared" si="107"/>
        <v>#VALUE!</v>
      </c>
      <c r="AD398" t="e">
        <f>TRIM(CLEAN(MID(Updates!D398,FIND("Account to clone: ",Updates!D398)+18,(FIND("Position",Updates!D398)-(FIND("Account to clone: ",Updates!D398)+18)))))</f>
        <v>#VALUE!</v>
      </c>
      <c r="AE398" t="str">
        <f t="shared" si="108"/>
        <v/>
      </c>
      <c r="AF398" t="str">
        <f t="shared" si="109"/>
        <v>No</v>
      </c>
      <c r="AG398" t="e">
        <f>TRIM(CLEAN(MID(Updates!D398,FIND("Home Share (H:\ drive) required: ",Updates!D398)+33,(FIND("Group Share (S:\ drive) required: ",Updates!D398)-(FIND("Home Share (H:\ drive) required: ",Updates!D398)+33)))))</f>
        <v>#VALUE!</v>
      </c>
      <c r="AH398" t="str">
        <f t="shared" si="110"/>
        <v>No</v>
      </c>
      <c r="AI398" t="e">
        <f>TRIM(CLEAN(MID(Updates!D398,FIND("S Drive Path: ",Updates!D398)+14,(FIND("Position",Updates!D398)-(FIND("S Drive Path: ",Updates!D398)+14)))))</f>
        <v>#VALUE!</v>
      </c>
      <c r="AJ398" t="e">
        <f>("USR\"&amp;Updates!N398)</f>
        <v>#VALUE!</v>
      </c>
      <c r="AK398" t="e">
        <f>Updates!N398&amp;"$"</f>
        <v>#VALUE!</v>
      </c>
      <c r="AL398" s="11">
        <f t="shared" ca="1" si="111"/>
        <v>6</v>
      </c>
      <c r="AM398" s="6" t="str">
        <f ca="1">LOOKUP(AL398,AN2:AN21,AO2:AO21)</f>
        <v>DC1MDB06</v>
      </c>
    </row>
    <row r="399" spans="1:39" ht="12" customHeight="1">
      <c r="A399" s="13" t="e">
        <f>LOOKUP(99^99,--("0"&amp;MID(Updates!N399,MIN(SEARCH({0,1,2,3,4,5,6,7,8,9},Updates!N399&amp;"0123456789")),ROW($A$1:$A$10000))))</f>
        <v>#N/A</v>
      </c>
      <c r="B399" s="6" t="e">
        <f>TRIM(CLEAN(MID(Updates!D399,FIND("Network User Id: ",Updates!D399)+17,(FIND("E-MAIL ACCOUNTS",Updates!D399)-(FIND("Network User Id:",Updates!D399)+17)))))</f>
        <v>#VALUE!</v>
      </c>
      <c r="C399" s="6" t="e">
        <f>TRIM(CLEAN(MID(Updates!D399,FIND("Logon ID: ",Updates!D399)+10,(FIND("Password:",Updates!D399)-(FIND("Logon ID:",Updates!D399)+10)))))</f>
        <v>#VALUE!</v>
      </c>
      <c r="D399" t="e">
        <f>TRIM(CLEAN(MID(Updates!D399,FIND("Primary Address: ",Updates!D399)+17,(FIND("Secondary Address:",Updates!D399)-(FIND("Primary Address: ",Updates!D399)+17)))))</f>
        <v>#VALUE!</v>
      </c>
      <c r="E399" t="e">
        <f>TRIM(CLEAN(MID(Updates!D399,FIND("Secondary Address: ",Updates!D399)+19,(FIND("** PLEASE DO NOT REPLY TO THIS E-MAIL. ",Updates!D399)-(FIND("Secondary Address: ",Updates!D399)+19)))))</f>
        <v>#VALUE!</v>
      </c>
      <c r="F399" t="b">
        <f>IF(COUNT(SEARCH({"transpo.ottawa.on.ca","biblioottawalibrary.ca"},E399)),"@ottawa.ca")</f>
        <v>0</v>
      </c>
      <c r="G399" s="9" t="e">
        <f t="shared" si="96"/>
        <v>#VALUE!</v>
      </c>
      <c r="H399" t="e">
        <f>TRIM(CLEAN(MID(Updates!D399,FIND("E-mail Address: ",Updates!D399)+16,(FIND("The employee",Updates!D399)-(FIND("E-mail Address: ",Updates!D399)+16)))))</f>
        <v>#VALUE!</v>
      </c>
      <c r="I399" t="e">
        <f>TRIM(CLEAN(MID(Updates!D399,FIND("Account Password: ",Updates!D399)+18,(FIND("NETWORK ACCOUNTS",Updates!D399)-(FIND("Account Password:",Updates!D399)+18)))))</f>
        <v>#VALUE!</v>
      </c>
      <c r="J399" t="e">
        <f>TRIM(CLEAN(MID(Updates!D399,FIND("Password: ",Updates!D399)+10,(FIND("E-mail",Updates!D399)-(FIND("Password:",Updates!D399)+12)))))</f>
        <v>#VALUE!</v>
      </c>
      <c r="K399" t="e">
        <f>TRIM(CLEAN(MID(Updates!D399,FIND("Account to clone: ",Updates!D399)+18,(FIND("Position",Updates!D399)-(FIND("Account to clone: ",Updates!D399)+18)))))</f>
        <v>#VALUE!</v>
      </c>
      <c r="L399" t="e">
        <f>TRIM(CLEAN(MID(Updates!D399,FIND("Clone permissions of another account: ",Updates!D399)+38,(FIND("Email required:",Updates!D399)-(FIND("Clone permissions of another account: ",Updates!D399)+38)))))</f>
        <v>#VALUE!</v>
      </c>
      <c r="M399" t="e">
        <f t="shared" si="97"/>
        <v>#VALUE!</v>
      </c>
      <c r="N399" t="e">
        <f>TRIM(CLEAN(MID(Updates!D399,FIND("First Name: ",Updates!D399)+12,(FIND("Middle Name: ",Updates!D399)-(FIND("First Name: ",Updates!D399)+12)))))</f>
        <v>#VALUE!</v>
      </c>
      <c r="O399" t="e">
        <f>TRIM(CLEAN(MID(Updates!E399,FIND("Last Name: ",Updates!E399)+11,(FIND("Middle Initial:",Updates!E399)-(FIND("Last Name: ",Updates!E399)+11)))))</f>
        <v>#VALUE!</v>
      </c>
      <c r="P399" t="e">
        <f>TRIM(CLEAN(MID(Updates!D399,FIND("Middle Initial: ",Updates!D399)+16,(FIND("Department: ",Updates!D399)-(FIND("Middle Initial: ",Updates!D399)+16)))))</f>
        <v>#VALUE!</v>
      </c>
      <c r="Q399" t="e">
        <f t="shared" si="98"/>
        <v>#VALUE!</v>
      </c>
      <c r="R399" t="e">
        <f t="shared" si="99"/>
        <v>#VALUE!</v>
      </c>
      <c r="S399" t="e">
        <f t="shared" si="100"/>
        <v>#VALUE!</v>
      </c>
      <c r="T399" s="14" t="e">
        <f t="shared" si="101"/>
        <v>#VALUE!</v>
      </c>
      <c r="U399" t="e">
        <f t="shared" si="102"/>
        <v>#VALUE!</v>
      </c>
      <c r="V399" t="e">
        <f t="shared" si="103"/>
        <v>#VALUE!</v>
      </c>
      <c r="W399" s="8" t="e">
        <f>TRIM(CLEAN(MID(Updates!D399,FIND("Branch: ",Updates!D399)+8,(FIND("Division",Updates!D399)-(FIND("Branch: ",Updates!D399)+8)))))</f>
        <v>#VALUE!</v>
      </c>
      <c r="X399" s="8" t="e">
        <f>TRIM(CLEAN(MID(Updates!D399,FIND("Pooled Position: ",Updates!D399)+17,(FIND("Are the",Updates!D399)-(FIND("Pooled Position: ",Updates!D399)+17)))))</f>
        <v>#VALUE!</v>
      </c>
      <c r="Y399" t="e">
        <f>TRIM(CLEAN(MID(Updates!D399,FIND("Employee Name: ",Updates!D399)+15,(FIND("Job Title",Updates!D399)-(FIND("Employee Name: ",Updates!D399)+15)))))</f>
        <v>#VALUE!</v>
      </c>
      <c r="Z399" s="9" t="e">
        <f t="shared" si="104"/>
        <v>#VALUE!</v>
      </c>
      <c r="AA399" t="e">
        <f t="shared" si="105"/>
        <v>#VALUE!</v>
      </c>
      <c r="AB399" t="e">
        <f t="shared" si="106"/>
        <v>#VALUE!</v>
      </c>
      <c r="AC399" t="e">
        <f t="shared" si="107"/>
        <v>#VALUE!</v>
      </c>
      <c r="AD399" t="e">
        <f>TRIM(CLEAN(MID(Updates!D399,FIND("Account to clone: ",Updates!D399)+18,(FIND("Position",Updates!D399)-(FIND("Account to clone: ",Updates!D399)+18)))))</f>
        <v>#VALUE!</v>
      </c>
      <c r="AE399" t="str">
        <f t="shared" si="108"/>
        <v/>
      </c>
      <c r="AF399" t="str">
        <f t="shared" si="109"/>
        <v>No</v>
      </c>
      <c r="AG399" t="e">
        <f>TRIM(CLEAN(MID(Updates!D399,FIND("Home Share (H:\ drive) required: ",Updates!D399)+33,(FIND("Group Share (S:\ drive) required: ",Updates!D399)-(FIND("Home Share (H:\ drive) required: ",Updates!D399)+33)))))</f>
        <v>#VALUE!</v>
      </c>
      <c r="AH399" t="str">
        <f t="shared" si="110"/>
        <v>No</v>
      </c>
      <c r="AI399" t="e">
        <f>TRIM(CLEAN(MID(Updates!D399,FIND("S Drive Path: ",Updates!D399)+14,(FIND("Position",Updates!D399)-(FIND("S Drive Path: ",Updates!D399)+14)))))</f>
        <v>#VALUE!</v>
      </c>
      <c r="AJ399" t="e">
        <f>("USR\"&amp;Updates!N399)</f>
        <v>#VALUE!</v>
      </c>
      <c r="AK399" t="e">
        <f>Updates!N399&amp;"$"</f>
        <v>#VALUE!</v>
      </c>
      <c r="AL399" s="11">
        <f t="shared" ca="1" si="111"/>
        <v>9</v>
      </c>
      <c r="AM399" s="6" t="str">
        <f ca="1">LOOKUP(AL399,AN2:AN21,AO2:AO21)</f>
        <v>DC1MDB09</v>
      </c>
    </row>
    <row r="400" spans="1:39" ht="12" customHeight="1">
      <c r="A400" s="13" t="e">
        <f>LOOKUP(99^99,--("0"&amp;MID(Updates!N400,MIN(SEARCH({0,1,2,3,4,5,6,7,8,9},Updates!N400&amp;"0123456789")),ROW($A$1:$A$10000))))</f>
        <v>#N/A</v>
      </c>
      <c r="B400" s="6" t="e">
        <f>TRIM(CLEAN(MID(Updates!D400,FIND("Network User Id: ",Updates!D400)+17,(FIND("E-MAIL ACCOUNTS",Updates!D400)-(FIND("Network User Id:",Updates!D400)+17)))))</f>
        <v>#VALUE!</v>
      </c>
      <c r="C400" s="6" t="e">
        <f>TRIM(CLEAN(MID(Updates!D400,FIND("Logon ID: ",Updates!D400)+10,(FIND("Password:",Updates!D400)-(FIND("Logon ID:",Updates!D400)+10)))))</f>
        <v>#VALUE!</v>
      </c>
      <c r="D400" t="e">
        <f>TRIM(CLEAN(MID(Updates!D400,FIND("Primary Address: ",Updates!D400)+17,(FIND("Secondary Address:",Updates!D400)-(FIND("Primary Address: ",Updates!D400)+17)))))</f>
        <v>#VALUE!</v>
      </c>
      <c r="E400" t="e">
        <f>TRIM(CLEAN(MID(Updates!D400,FIND("Secondary Address: ",Updates!D400)+19,(FIND("** PLEASE DO NOT REPLY TO THIS E-MAIL. ",Updates!D400)-(FIND("Secondary Address: ",Updates!D400)+19)))))</f>
        <v>#VALUE!</v>
      </c>
      <c r="F400" t="b">
        <f>IF(COUNT(SEARCH({"transpo.ottawa.on.ca","biblioottawalibrary.ca"},E400)),"@ottawa.ca")</f>
        <v>0</v>
      </c>
      <c r="G400" s="9" t="e">
        <f t="shared" si="96"/>
        <v>#VALUE!</v>
      </c>
      <c r="H400" t="e">
        <f>TRIM(CLEAN(MID(Updates!D400,FIND("E-mail Address: ",Updates!D400)+16,(FIND("The employee",Updates!D400)-(FIND("E-mail Address: ",Updates!D400)+16)))))</f>
        <v>#VALUE!</v>
      </c>
      <c r="I400" t="e">
        <f>TRIM(CLEAN(MID(Updates!D400,FIND("Account Password: ",Updates!D400)+18,(FIND("NETWORK ACCOUNTS",Updates!D400)-(FIND("Account Password:",Updates!D400)+18)))))</f>
        <v>#VALUE!</v>
      </c>
      <c r="J400" t="e">
        <f>TRIM(CLEAN(MID(Updates!D400,FIND("Password: ",Updates!D400)+10,(FIND("E-mail",Updates!D400)-(FIND("Password:",Updates!D400)+12)))))</f>
        <v>#VALUE!</v>
      </c>
      <c r="K400" t="e">
        <f>TRIM(CLEAN(MID(Updates!D400,FIND("Account to clone: ",Updates!D400)+18,(FIND("Position",Updates!D400)-(FIND("Account to clone: ",Updates!D400)+18)))))</f>
        <v>#VALUE!</v>
      </c>
      <c r="L400" t="e">
        <f>TRIM(CLEAN(MID(Updates!D400,FIND("Clone permissions of another account: ",Updates!D400)+38,(FIND("Email required:",Updates!D400)-(FIND("Clone permissions of another account: ",Updates!D400)+38)))))</f>
        <v>#VALUE!</v>
      </c>
      <c r="M400" t="e">
        <f t="shared" si="97"/>
        <v>#VALUE!</v>
      </c>
      <c r="N400" t="e">
        <f>TRIM(CLEAN(MID(Updates!D400,FIND("First Name: ",Updates!D400)+12,(FIND("Middle Name: ",Updates!D400)-(FIND("First Name: ",Updates!D400)+12)))))</f>
        <v>#VALUE!</v>
      </c>
      <c r="O400" t="e">
        <f>TRIM(CLEAN(MID(Updates!E400,FIND("Last Name: ",Updates!E400)+11,(FIND("Middle Initial:",Updates!E400)-(FIND("Last Name: ",Updates!E400)+11)))))</f>
        <v>#VALUE!</v>
      </c>
      <c r="P400" t="e">
        <f>TRIM(CLEAN(MID(Updates!D400,FIND("Middle Initial: ",Updates!D400)+16,(FIND("Department: ",Updates!D400)-(FIND("Middle Initial: ",Updates!D400)+16)))))</f>
        <v>#VALUE!</v>
      </c>
      <c r="Q400" t="e">
        <f t="shared" si="98"/>
        <v>#VALUE!</v>
      </c>
      <c r="R400" t="e">
        <f t="shared" si="99"/>
        <v>#VALUE!</v>
      </c>
      <c r="S400" t="e">
        <f t="shared" si="100"/>
        <v>#VALUE!</v>
      </c>
      <c r="T400" s="14" t="e">
        <f t="shared" si="101"/>
        <v>#VALUE!</v>
      </c>
      <c r="U400" t="e">
        <f t="shared" si="102"/>
        <v>#VALUE!</v>
      </c>
      <c r="V400" t="e">
        <f t="shared" si="103"/>
        <v>#VALUE!</v>
      </c>
      <c r="W400" s="8" t="e">
        <f>TRIM(CLEAN(MID(Updates!D400,FIND("Branch: ",Updates!D400)+8,(FIND("Division",Updates!D400)-(FIND("Branch: ",Updates!D400)+8)))))</f>
        <v>#VALUE!</v>
      </c>
      <c r="X400" s="8" t="e">
        <f>TRIM(CLEAN(MID(Updates!D400,FIND("Pooled Position: ",Updates!D400)+17,(FIND("Are the",Updates!D400)-(FIND("Pooled Position: ",Updates!D400)+17)))))</f>
        <v>#VALUE!</v>
      </c>
      <c r="Y400" t="e">
        <f>TRIM(CLEAN(MID(Updates!D400,FIND("Employee Name: ",Updates!D400)+15,(FIND("Job Title",Updates!D400)-(FIND("Employee Name: ",Updates!D400)+15)))))</f>
        <v>#VALUE!</v>
      </c>
      <c r="Z400" s="9" t="e">
        <f t="shared" si="104"/>
        <v>#VALUE!</v>
      </c>
      <c r="AA400" t="e">
        <f t="shared" si="105"/>
        <v>#VALUE!</v>
      </c>
      <c r="AB400" t="e">
        <f t="shared" si="106"/>
        <v>#VALUE!</v>
      </c>
      <c r="AC400" t="e">
        <f t="shared" si="107"/>
        <v>#VALUE!</v>
      </c>
      <c r="AD400" t="e">
        <f>TRIM(CLEAN(MID(Updates!D400,FIND("Account to clone: ",Updates!D400)+18,(FIND("Position",Updates!D400)-(FIND("Account to clone: ",Updates!D400)+18)))))</f>
        <v>#VALUE!</v>
      </c>
      <c r="AE400" t="str">
        <f t="shared" si="108"/>
        <v/>
      </c>
      <c r="AF400" t="str">
        <f t="shared" si="109"/>
        <v>No</v>
      </c>
      <c r="AG400" t="e">
        <f>TRIM(CLEAN(MID(Updates!D400,FIND("Home Share (H:\ drive) required: ",Updates!D400)+33,(FIND("Group Share (S:\ drive) required: ",Updates!D400)-(FIND("Home Share (H:\ drive) required: ",Updates!D400)+33)))))</f>
        <v>#VALUE!</v>
      </c>
      <c r="AH400" t="str">
        <f t="shared" si="110"/>
        <v>No</v>
      </c>
      <c r="AI400" t="e">
        <f>TRIM(CLEAN(MID(Updates!D400,FIND("S Drive Path: ",Updates!D400)+14,(FIND("Position",Updates!D400)-(FIND("S Drive Path: ",Updates!D400)+14)))))</f>
        <v>#VALUE!</v>
      </c>
      <c r="AJ400" t="e">
        <f>("USR\"&amp;Updates!N400)</f>
        <v>#VALUE!</v>
      </c>
      <c r="AK400" t="e">
        <f>Updates!N400&amp;"$"</f>
        <v>#VALUE!</v>
      </c>
      <c r="AL400" s="11">
        <f t="shared" ca="1" si="111"/>
        <v>20</v>
      </c>
      <c r="AM400" s="6" t="str">
        <f ca="1">LOOKUP(AL400,AN2:AN21,AO2:AO21)</f>
        <v>DC4MDB10</v>
      </c>
    </row>
    <row r="401" spans="1:39" ht="12" customHeight="1">
      <c r="A401" s="13" t="e">
        <f>LOOKUP(99^99,--("0"&amp;MID(Updates!N401,MIN(SEARCH({0,1,2,3,4,5,6,7,8,9},Updates!N401&amp;"0123456789")),ROW($A$1:$A$10000))))</f>
        <v>#N/A</v>
      </c>
      <c r="B401" s="6" t="e">
        <f>TRIM(CLEAN(MID(Updates!D401,FIND("Network User Id: ",Updates!D401)+17,(FIND("E-MAIL ACCOUNTS",Updates!D401)-(FIND("Network User Id:",Updates!D401)+17)))))</f>
        <v>#VALUE!</v>
      </c>
      <c r="C401" s="6" t="e">
        <f>TRIM(CLEAN(MID(Updates!D401,FIND("Logon ID: ",Updates!D401)+10,(FIND("Password:",Updates!D401)-(FIND("Logon ID:",Updates!D401)+10)))))</f>
        <v>#VALUE!</v>
      </c>
      <c r="D401" t="e">
        <f>TRIM(CLEAN(MID(Updates!D401,FIND("Primary Address: ",Updates!D401)+17,(FIND("Secondary Address:",Updates!D401)-(FIND("Primary Address: ",Updates!D401)+17)))))</f>
        <v>#VALUE!</v>
      </c>
      <c r="E401" t="e">
        <f>TRIM(CLEAN(MID(Updates!D401,FIND("Secondary Address: ",Updates!D401)+19,(FIND("** PLEASE DO NOT REPLY TO THIS E-MAIL. ",Updates!D401)-(FIND("Secondary Address: ",Updates!D401)+19)))))</f>
        <v>#VALUE!</v>
      </c>
      <c r="F401" t="b">
        <f>IF(COUNT(SEARCH({"transpo.ottawa.on.ca","biblioottawalibrary.ca"},E401)),"@ottawa.ca")</f>
        <v>0</v>
      </c>
      <c r="G401" s="9" t="e">
        <f t="shared" si="96"/>
        <v>#VALUE!</v>
      </c>
      <c r="H401" t="e">
        <f>TRIM(CLEAN(MID(Updates!D401,FIND("E-mail Address: ",Updates!D401)+16,(FIND("The employee",Updates!D401)-(FIND("E-mail Address: ",Updates!D401)+16)))))</f>
        <v>#VALUE!</v>
      </c>
      <c r="I401" t="e">
        <f>TRIM(CLEAN(MID(Updates!D401,FIND("Account Password: ",Updates!D401)+18,(FIND("NETWORK ACCOUNTS",Updates!D401)-(FIND("Account Password:",Updates!D401)+18)))))</f>
        <v>#VALUE!</v>
      </c>
      <c r="J401" t="e">
        <f>TRIM(CLEAN(MID(Updates!D401,FIND("Password: ",Updates!D401)+10,(FIND("E-mail",Updates!D401)-(FIND("Password:",Updates!D401)+12)))))</f>
        <v>#VALUE!</v>
      </c>
      <c r="K401" t="e">
        <f>TRIM(CLEAN(MID(Updates!D401,FIND("Account to clone: ",Updates!D401)+18,(FIND("Position",Updates!D401)-(FIND("Account to clone: ",Updates!D401)+18)))))</f>
        <v>#VALUE!</v>
      </c>
      <c r="L401" t="e">
        <f>TRIM(CLEAN(MID(Updates!D401,FIND("Clone permissions of another account: ",Updates!D401)+38,(FIND("Email required:",Updates!D401)-(FIND("Clone permissions of another account: ",Updates!D401)+38)))))</f>
        <v>#VALUE!</v>
      </c>
      <c r="M401" t="e">
        <f t="shared" si="97"/>
        <v>#VALUE!</v>
      </c>
      <c r="N401" t="e">
        <f>TRIM(CLEAN(MID(Updates!D401,FIND("First Name: ",Updates!D401)+12,(FIND("Middle Name: ",Updates!D401)-(FIND("First Name: ",Updates!D401)+12)))))</f>
        <v>#VALUE!</v>
      </c>
      <c r="O401" t="e">
        <f>TRIM(CLEAN(MID(Updates!E401,FIND("Last Name: ",Updates!E401)+11,(FIND("Middle Initial:",Updates!E401)-(FIND("Last Name: ",Updates!E401)+11)))))</f>
        <v>#VALUE!</v>
      </c>
      <c r="P401" t="e">
        <f>TRIM(CLEAN(MID(Updates!D401,FIND("Middle Initial: ",Updates!D401)+16,(FIND("Department: ",Updates!D401)-(FIND("Middle Initial: ",Updates!D401)+16)))))</f>
        <v>#VALUE!</v>
      </c>
      <c r="Q401" t="e">
        <f t="shared" si="98"/>
        <v>#VALUE!</v>
      </c>
      <c r="R401" t="e">
        <f t="shared" si="99"/>
        <v>#VALUE!</v>
      </c>
      <c r="S401" t="e">
        <f t="shared" si="100"/>
        <v>#VALUE!</v>
      </c>
      <c r="T401" s="14" t="e">
        <f t="shared" si="101"/>
        <v>#VALUE!</v>
      </c>
      <c r="U401" t="e">
        <f t="shared" si="102"/>
        <v>#VALUE!</v>
      </c>
      <c r="V401" t="e">
        <f t="shared" si="103"/>
        <v>#VALUE!</v>
      </c>
      <c r="W401" s="8" t="e">
        <f>TRIM(CLEAN(MID(Updates!D401,FIND("Branch: ",Updates!D401)+8,(FIND("Division",Updates!D401)-(FIND("Branch: ",Updates!D401)+8)))))</f>
        <v>#VALUE!</v>
      </c>
      <c r="X401" s="8" t="e">
        <f>TRIM(CLEAN(MID(Updates!D401,FIND("Pooled Position: ",Updates!D401)+17,(FIND("Are the",Updates!D401)-(FIND("Pooled Position: ",Updates!D401)+17)))))</f>
        <v>#VALUE!</v>
      </c>
      <c r="Y401" t="e">
        <f>TRIM(CLEAN(MID(Updates!D401,FIND("Employee Name: ",Updates!D401)+15,(FIND("Job Title",Updates!D401)-(FIND("Employee Name: ",Updates!D401)+15)))))</f>
        <v>#VALUE!</v>
      </c>
      <c r="Z401" s="9" t="e">
        <f t="shared" si="104"/>
        <v>#VALUE!</v>
      </c>
      <c r="AA401" t="e">
        <f t="shared" si="105"/>
        <v>#VALUE!</v>
      </c>
      <c r="AB401" t="e">
        <f t="shared" si="106"/>
        <v>#VALUE!</v>
      </c>
      <c r="AC401" t="e">
        <f t="shared" si="107"/>
        <v>#VALUE!</v>
      </c>
      <c r="AD401" t="e">
        <f>TRIM(CLEAN(MID(Updates!D401,FIND("Account to clone: ",Updates!D401)+18,(FIND("Position",Updates!D401)-(FIND("Account to clone: ",Updates!D401)+18)))))</f>
        <v>#VALUE!</v>
      </c>
      <c r="AE401" t="str">
        <f t="shared" si="108"/>
        <v/>
      </c>
      <c r="AF401" t="str">
        <f t="shared" si="109"/>
        <v>No</v>
      </c>
      <c r="AG401" t="e">
        <f>TRIM(CLEAN(MID(Updates!D401,FIND("Home Share (H:\ drive) required: ",Updates!D401)+33,(FIND("Group Share (S:\ drive) required: ",Updates!D401)-(FIND("Home Share (H:\ drive) required: ",Updates!D401)+33)))))</f>
        <v>#VALUE!</v>
      </c>
      <c r="AH401" t="str">
        <f t="shared" si="110"/>
        <v>No</v>
      </c>
      <c r="AI401" t="e">
        <f>TRIM(CLEAN(MID(Updates!D401,FIND("S Drive Path: ",Updates!D401)+14,(FIND("Position",Updates!D401)-(FIND("S Drive Path: ",Updates!D401)+14)))))</f>
        <v>#VALUE!</v>
      </c>
      <c r="AJ401" t="e">
        <f>("USR\"&amp;Updates!N401)</f>
        <v>#VALUE!</v>
      </c>
      <c r="AK401" t="e">
        <f>Updates!N401&amp;"$"</f>
        <v>#VALUE!</v>
      </c>
      <c r="AL401" s="11">
        <f t="shared" ca="1" si="111"/>
        <v>20</v>
      </c>
      <c r="AM401" s="6" t="str">
        <f ca="1">LOOKUP(AL401,AN2:AN21,AO2:AO21)</f>
        <v>DC4MDB10</v>
      </c>
    </row>
    <row r="402" spans="1:39" ht="12" customHeight="1">
      <c r="A402" s="13" t="e">
        <f>LOOKUP(99^99,--("0"&amp;MID(Updates!N402,MIN(SEARCH({0,1,2,3,4,5,6,7,8,9},Updates!N402&amp;"0123456789")),ROW($A$1:$A$10000))))</f>
        <v>#N/A</v>
      </c>
      <c r="B402" s="6" t="e">
        <f>TRIM(CLEAN(MID(Updates!D402,FIND("Network User Id: ",Updates!D402)+17,(FIND("E-MAIL ACCOUNTS",Updates!D402)-(FIND("Network User Id:",Updates!D402)+17)))))</f>
        <v>#VALUE!</v>
      </c>
      <c r="C402" s="6" t="e">
        <f>TRIM(CLEAN(MID(Updates!D402,FIND("Logon ID: ",Updates!D402)+10,(FIND("Password:",Updates!D402)-(FIND("Logon ID:",Updates!D402)+10)))))</f>
        <v>#VALUE!</v>
      </c>
      <c r="D402" t="e">
        <f>TRIM(CLEAN(MID(Updates!D402,FIND("Primary Address: ",Updates!D402)+17,(FIND("Secondary Address:",Updates!D402)-(FIND("Primary Address: ",Updates!D402)+17)))))</f>
        <v>#VALUE!</v>
      </c>
      <c r="E402" t="e">
        <f>TRIM(CLEAN(MID(Updates!D402,FIND("Secondary Address: ",Updates!D402)+19,(FIND("** PLEASE DO NOT REPLY TO THIS E-MAIL. ",Updates!D402)-(FIND("Secondary Address: ",Updates!D402)+19)))))</f>
        <v>#VALUE!</v>
      </c>
      <c r="F402" t="b">
        <f>IF(COUNT(SEARCH({"transpo.ottawa.on.ca","biblioottawalibrary.ca"},E402)),"@ottawa.ca")</f>
        <v>0</v>
      </c>
      <c r="G402" s="9" t="e">
        <f t="shared" si="96"/>
        <v>#VALUE!</v>
      </c>
      <c r="H402" t="e">
        <f>TRIM(CLEAN(MID(Updates!D402,FIND("E-mail Address: ",Updates!D402)+16,(FIND("The employee",Updates!D402)-(FIND("E-mail Address: ",Updates!D402)+16)))))</f>
        <v>#VALUE!</v>
      </c>
      <c r="I402" t="e">
        <f>TRIM(CLEAN(MID(Updates!D402,FIND("Account Password: ",Updates!D402)+18,(FIND("NETWORK ACCOUNTS",Updates!D402)-(FIND("Account Password:",Updates!D402)+18)))))</f>
        <v>#VALUE!</v>
      </c>
      <c r="J402" t="e">
        <f>TRIM(CLEAN(MID(Updates!D402,FIND("Password: ",Updates!D402)+10,(FIND("E-mail",Updates!D402)-(FIND("Password:",Updates!D402)+12)))))</f>
        <v>#VALUE!</v>
      </c>
      <c r="K402" t="e">
        <f>TRIM(CLEAN(MID(Updates!D402,FIND("Account to clone: ",Updates!D402)+18,(FIND("Position",Updates!D402)-(FIND("Account to clone: ",Updates!D402)+18)))))</f>
        <v>#VALUE!</v>
      </c>
      <c r="L402" t="e">
        <f>TRIM(CLEAN(MID(Updates!D402,FIND("Clone permissions of another account: ",Updates!D402)+38,(FIND("Email required:",Updates!D402)-(FIND("Clone permissions of another account: ",Updates!D402)+38)))))</f>
        <v>#VALUE!</v>
      </c>
      <c r="M402" t="e">
        <f t="shared" si="97"/>
        <v>#VALUE!</v>
      </c>
      <c r="N402" t="e">
        <f>TRIM(CLEAN(MID(Updates!D402,FIND("First Name: ",Updates!D402)+12,(FIND("Middle Name: ",Updates!D402)-(FIND("First Name: ",Updates!D402)+12)))))</f>
        <v>#VALUE!</v>
      </c>
      <c r="O402" t="e">
        <f>TRIM(CLEAN(MID(Updates!E402,FIND("Last Name: ",Updates!E402)+11,(FIND("Middle Initial:",Updates!E402)-(FIND("Last Name: ",Updates!E402)+11)))))</f>
        <v>#VALUE!</v>
      </c>
      <c r="P402" t="e">
        <f>TRIM(CLEAN(MID(Updates!D402,FIND("Middle Initial: ",Updates!D402)+16,(FIND("Department: ",Updates!D402)-(FIND("Middle Initial: ",Updates!D402)+16)))))</f>
        <v>#VALUE!</v>
      </c>
      <c r="Q402" t="e">
        <f t="shared" si="98"/>
        <v>#VALUE!</v>
      </c>
      <c r="R402" t="e">
        <f t="shared" si="99"/>
        <v>#VALUE!</v>
      </c>
      <c r="S402" t="e">
        <f t="shared" si="100"/>
        <v>#VALUE!</v>
      </c>
      <c r="T402" s="14" t="e">
        <f t="shared" si="101"/>
        <v>#VALUE!</v>
      </c>
      <c r="U402" t="e">
        <f t="shared" si="102"/>
        <v>#VALUE!</v>
      </c>
      <c r="V402" t="e">
        <f t="shared" si="103"/>
        <v>#VALUE!</v>
      </c>
      <c r="W402" s="8" t="e">
        <f>TRIM(CLEAN(MID(Updates!D402,FIND("Branch: ",Updates!D402)+8,(FIND("Division",Updates!D402)-(FIND("Branch: ",Updates!D402)+8)))))</f>
        <v>#VALUE!</v>
      </c>
      <c r="X402" s="8" t="e">
        <f>TRIM(CLEAN(MID(Updates!D402,FIND("Pooled Position: ",Updates!D402)+17,(FIND("Are the",Updates!D402)-(FIND("Pooled Position: ",Updates!D402)+17)))))</f>
        <v>#VALUE!</v>
      </c>
      <c r="Y402" t="e">
        <f>TRIM(CLEAN(MID(Updates!D402,FIND("Employee Name: ",Updates!D402)+15,(FIND("Job Title",Updates!D402)-(FIND("Employee Name: ",Updates!D402)+15)))))</f>
        <v>#VALUE!</v>
      </c>
      <c r="Z402" s="9" t="e">
        <f t="shared" si="104"/>
        <v>#VALUE!</v>
      </c>
      <c r="AA402" t="e">
        <f t="shared" si="105"/>
        <v>#VALUE!</v>
      </c>
      <c r="AB402" t="e">
        <f t="shared" si="106"/>
        <v>#VALUE!</v>
      </c>
      <c r="AC402" t="e">
        <f t="shared" si="107"/>
        <v>#VALUE!</v>
      </c>
      <c r="AD402" t="e">
        <f>TRIM(CLEAN(MID(Updates!D402,FIND("Account to clone: ",Updates!D402)+18,(FIND("Position",Updates!D402)-(FIND("Account to clone: ",Updates!D402)+18)))))</f>
        <v>#VALUE!</v>
      </c>
      <c r="AE402" t="str">
        <f t="shared" si="108"/>
        <v/>
      </c>
      <c r="AF402" t="str">
        <f t="shared" si="109"/>
        <v>No</v>
      </c>
      <c r="AG402" t="e">
        <f>TRIM(CLEAN(MID(Updates!D402,FIND("Home Share (H:\ drive) required: ",Updates!D402)+33,(FIND("Group Share (S:\ drive) required: ",Updates!D402)-(FIND("Home Share (H:\ drive) required: ",Updates!D402)+33)))))</f>
        <v>#VALUE!</v>
      </c>
      <c r="AH402" t="str">
        <f t="shared" si="110"/>
        <v>No</v>
      </c>
      <c r="AI402" t="e">
        <f>TRIM(CLEAN(MID(Updates!D402,FIND("S Drive Path: ",Updates!D402)+14,(FIND("Position",Updates!D402)-(FIND("S Drive Path: ",Updates!D402)+14)))))</f>
        <v>#VALUE!</v>
      </c>
      <c r="AJ402" t="e">
        <f>("USR\"&amp;Updates!N402)</f>
        <v>#VALUE!</v>
      </c>
      <c r="AK402" t="e">
        <f>Updates!N402&amp;"$"</f>
        <v>#VALUE!</v>
      </c>
      <c r="AL402" s="11">
        <f t="shared" ca="1" si="111"/>
        <v>18</v>
      </c>
      <c r="AM402" s="6" t="str">
        <f ca="1">LOOKUP(AL402,AN2:AN21,AO2:AO21)</f>
        <v>DC4MDB08</v>
      </c>
    </row>
    <row r="403" spans="1:39" ht="12" customHeight="1">
      <c r="A403" s="13" t="e">
        <f>LOOKUP(99^99,--("0"&amp;MID(Updates!N403,MIN(SEARCH({0,1,2,3,4,5,6,7,8,9},Updates!N403&amp;"0123456789")),ROW($A$1:$A$10000))))</f>
        <v>#N/A</v>
      </c>
      <c r="B403" s="6" t="e">
        <f>TRIM(CLEAN(MID(Updates!D403,FIND("Network User Id: ",Updates!D403)+17,(FIND("E-MAIL ACCOUNTS",Updates!D403)-(FIND("Network User Id:",Updates!D403)+17)))))</f>
        <v>#VALUE!</v>
      </c>
      <c r="C403" s="6" t="e">
        <f>TRIM(CLEAN(MID(Updates!D403,FIND("Logon ID: ",Updates!D403)+10,(FIND("Password:",Updates!D403)-(FIND("Logon ID:",Updates!D403)+10)))))</f>
        <v>#VALUE!</v>
      </c>
      <c r="D403" t="e">
        <f>TRIM(CLEAN(MID(Updates!D403,FIND("Primary Address: ",Updates!D403)+17,(FIND("Secondary Address:",Updates!D403)-(FIND("Primary Address: ",Updates!D403)+17)))))</f>
        <v>#VALUE!</v>
      </c>
      <c r="E403" t="e">
        <f>TRIM(CLEAN(MID(Updates!D403,FIND("Secondary Address: ",Updates!D403)+19,(FIND("** PLEASE DO NOT REPLY TO THIS E-MAIL. ",Updates!D403)-(FIND("Secondary Address: ",Updates!D403)+19)))))</f>
        <v>#VALUE!</v>
      </c>
      <c r="F403" t="b">
        <f>IF(COUNT(SEARCH({"transpo.ottawa.on.ca","biblioottawalibrary.ca"},E403)),"@ottawa.ca")</f>
        <v>0</v>
      </c>
      <c r="G403" s="9" t="e">
        <f t="shared" si="96"/>
        <v>#VALUE!</v>
      </c>
      <c r="H403" t="e">
        <f>TRIM(CLEAN(MID(Updates!D403,FIND("E-mail Address: ",Updates!D403)+16,(FIND("The employee",Updates!D403)-(FIND("E-mail Address: ",Updates!D403)+16)))))</f>
        <v>#VALUE!</v>
      </c>
      <c r="I403" t="e">
        <f>TRIM(CLEAN(MID(Updates!D403,FIND("Account Password: ",Updates!D403)+18,(FIND("NETWORK ACCOUNTS",Updates!D403)-(FIND("Account Password:",Updates!D403)+18)))))</f>
        <v>#VALUE!</v>
      </c>
      <c r="J403" t="e">
        <f>TRIM(CLEAN(MID(Updates!D403,FIND("Password: ",Updates!D403)+10,(FIND("E-mail",Updates!D403)-(FIND("Password:",Updates!D403)+12)))))</f>
        <v>#VALUE!</v>
      </c>
      <c r="K403" t="e">
        <f>TRIM(CLEAN(MID(Updates!D403,FIND("Account to clone: ",Updates!D403)+18,(FIND("Position",Updates!D403)-(FIND("Account to clone: ",Updates!D403)+18)))))</f>
        <v>#VALUE!</v>
      </c>
      <c r="L403" t="e">
        <f>TRIM(CLEAN(MID(Updates!D403,FIND("Clone permissions of another account: ",Updates!D403)+38,(FIND("Email required:",Updates!D403)-(FIND("Clone permissions of another account: ",Updates!D403)+38)))))</f>
        <v>#VALUE!</v>
      </c>
      <c r="M403" t="e">
        <f t="shared" si="97"/>
        <v>#VALUE!</v>
      </c>
      <c r="N403" t="e">
        <f>TRIM(CLEAN(MID(Updates!D403,FIND("First Name: ",Updates!D403)+12,(FIND("Middle Name: ",Updates!D403)-(FIND("First Name: ",Updates!D403)+12)))))</f>
        <v>#VALUE!</v>
      </c>
      <c r="O403" t="e">
        <f>TRIM(CLEAN(MID(Updates!E403,FIND("Last Name: ",Updates!E403)+11,(FIND("Middle Initial:",Updates!E403)-(FIND("Last Name: ",Updates!E403)+11)))))</f>
        <v>#VALUE!</v>
      </c>
      <c r="P403" t="e">
        <f>TRIM(CLEAN(MID(Updates!D403,FIND("Middle Initial: ",Updates!D403)+16,(FIND("Department: ",Updates!D403)-(FIND("Middle Initial: ",Updates!D403)+16)))))</f>
        <v>#VALUE!</v>
      </c>
      <c r="Q403" t="e">
        <f t="shared" si="98"/>
        <v>#VALUE!</v>
      </c>
      <c r="R403" t="e">
        <f t="shared" si="99"/>
        <v>#VALUE!</v>
      </c>
      <c r="S403" t="e">
        <f t="shared" si="100"/>
        <v>#VALUE!</v>
      </c>
      <c r="T403" s="14" t="e">
        <f t="shared" si="101"/>
        <v>#VALUE!</v>
      </c>
      <c r="U403" t="e">
        <f t="shared" si="102"/>
        <v>#VALUE!</v>
      </c>
      <c r="V403" t="e">
        <f t="shared" si="103"/>
        <v>#VALUE!</v>
      </c>
      <c r="W403" s="8" t="e">
        <f>TRIM(CLEAN(MID(Updates!D403,FIND("Branch: ",Updates!D403)+8,(FIND("Division",Updates!D403)-(FIND("Branch: ",Updates!D403)+8)))))</f>
        <v>#VALUE!</v>
      </c>
      <c r="X403" s="8" t="e">
        <f>TRIM(CLEAN(MID(Updates!D403,FIND("Pooled Position: ",Updates!D403)+17,(FIND("Are the",Updates!D403)-(FIND("Pooled Position: ",Updates!D403)+17)))))</f>
        <v>#VALUE!</v>
      </c>
      <c r="Y403" t="e">
        <f>TRIM(CLEAN(MID(Updates!D403,FIND("Employee Name: ",Updates!D403)+15,(FIND("Job Title",Updates!D403)-(FIND("Employee Name: ",Updates!D403)+15)))))</f>
        <v>#VALUE!</v>
      </c>
      <c r="Z403" s="9" t="e">
        <f t="shared" si="104"/>
        <v>#VALUE!</v>
      </c>
      <c r="AA403" t="e">
        <f t="shared" si="105"/>
        <v>#VALUE!</v>
      </c>
      <c r="AB403" t="e">
        <f t="shared" si="106"/>
        <v>#VALUE!</v>
      </c>
      <c r="AC403" t="e">
        <f t="shared" si="107"/>
        <v>#VALUE!</v>
      </c>
      <c r="AD403" t="e">
        <f>TRIM(CLEAN(MID(Updates!D403,FIND("Account to clone: ",Updates!D403)+18,(FIND("Position",Updates!D403)-(FIND("Account to clone: ",Updates!D403)+18)))))</f>
        <v>#VALUE!</v>
      </c>
      <c r="AE403" t="str">
        <f t="shared" si="108"/>
        <v/>
      </c>
      <c r="AF403" t="str">
        <f t="shared" si="109"/>
        <v>No</v>
      </c>
      <c r="AG403" t="e">
        <f>TRIM(CLEAN(MID(Updates!D403,FIND("Home Share (H:\ drive) required: ",Updates!D403)+33,(FIND("Group Share (S:\ drive) required: ",Updates!D403)-(FIND("Home Share (H:\ drive) required: ",Updates!D403)+33)))))</f>
        <v>#VALUE!</v>
      </c>
      <c r="AH403" t="str">
        <f t="shared" si="110"/>
        <v>No</v>
      </c>
      <c r="AI403" t="e">
        <f>TRIM(CLEAN(MID(Updates!D403,FIND("S Drive Path: ",Updates!D403)+14,(FIND("Position",Updates!D403)-(FIND("S Drive Path: ",Updates!D403)+14)))))</f>
        <v>#VALUE!</v>
      </c>
      <c r="AJ403" t="e">
        <f>("USR\"&amp;Updates!N403)</f>
        <v>#VALUE!</v>
      </c>
      <c r="AK403" t="e">
        <f>Updates!N403&amp;"$"</f>
        <v>#VALUE!</v>
      </c>
      <c r="AL403" s="11">
        <f t="shared" ca="1" si="111"/>
        <v>14</v>
      </c>
      <c r="AM403" s="6" t="str">
        <f ca="1">LOOKUP(AL403,AN2:AN21,AO2:AO21)</f>
        <v>DC4MDB04</v>
      </c>
    </row>
    <row r="404" spans="1:39" ht="12" customHeight="1">
      <c r="A404" s="13" t="e">
        <f>LOOKUP(99^99,--("0"&amp;MID(Updates!N404,MIN(SEARCH({0,1,2,3,4,5,6,7,8,9},Updates!N404&amp;"0123456789")),ROW($A$1:$A$10000))))</f>
        <v>#N/A</v>
      </c>
      <c r="B404" s="6" t="e">
        <f>TRIM(CLEAN(MID(Updates!D404,FIND("Network User Id: ",Updates!D404)+17,(FIND("E-MAIL ACCOUNTS",Updates!D404)-(FIND("Network User Id:",Updates!D404)+17)))))</f>
        <v>#VALUE!</v>
      </c>
      <c r="C404" s="6" t="e">
        <f>TRIM(CLEAN(MID(Updates!D404,FIND("Logon ID: ",Updates!D404)+10,(FIND("Password:",Updates!D404)-(FIND("Logon ID:",Updates!D404)+10)))))</f>
        <v>#VALUE!</v>
      </c>
      <c r="D404" t="e">
        <f>TRIM(CLEAN(MID(Updates!D404,FIND("Primary Address: ",Updates!D404)+17,(FIND("Secondary Address:",Updates!D404)-(FIND("Primary Address: ",Updates!D404)+17)))))</f>
        <v>#VALUE!</v>
      </c>
      <c r="E404" t="e">
        <f>TRIM(CLEAN(MID(Updates!D404,FIND("Secondary Address: ",Updates!D404)+19,(FIND("** PLEASE DO NOT REPLY TO THIS E-MAIL. ",Updates!D404)-(FIND("Secondary Address: ",Updates!D404)+19)))))</f>
        <v>#VALUE!</v>
      </c>
      <c r="F404" t="b">
        <f>IF(COUNT(SEARCH({"transpo.ottawa.on.ca","biblioottawalibrary.ca"},E404)),"@ottawa.ca")</f>
        <v>0</v>
      </c>
      <c r="G404" s="9" t="e">
        <f t="shared" si="96"/>
        <v>#VALUE!</v>
      </c>
      <c r="H404" t="e">
        <f>TRIM(CLEAN(MID(Updates!D404,FIND("E-mail Address: ",Updates!D404)+16,(FIND("The employee",Updates!D404)-(FIND("E-mail Address: ",Updates!D404)+16)))))</f>
        <v>#VALUE!</v>
      </c>
      <c r="I404" t="e">
        <f>TRIM(CLEAN(MID(Updates!D404,FIND("Account Password: ",Updates!D404)+18,(FIND("NETWORK ACCOUNTS",Updates!D404)-(FIND("Account Password:",Updates!D404)+18)))))</f>
        <v>#VALUE!</v>
      </c>
      <c r="J404" t="e">
        <f>TRIM(CLEAN(MID(Updates!D404,FIND("Password: ",Updates!D404)+10,(FIND("E-mail",Updates!D404)-(FIND("Password:",Updates!D404)+12)))))</f>
        <v>#VALUE!</v>
      </c>
      <c r="K404" t="e">
        <f>TRIM(CLEAN(MID(Updates!D404,FIND("Account to clone: ",Updates!D404)+18,(FIND("Position",Updates!D404)-(FIND("Account to clone: ",Updates!D404)+18)))))</f>
        <v>#VALUE!</v>
      </c>
      <c r="L404" t="e">
        <f>TRIM(CLEAN(MID(Updates!D404,FIND("Clone permissions of another account: ",Updates!D404)+38,(FIND("Email required:",Updates!D404)-(FIND("Clone permissions of another account: ",Updates!D404)+38)))))</f>
        <v>#VALUE!</v>
      </c>
      <c r="M404" t="e">
        <f t="shared" si="97"/>
        <v>#VALUE!</v>
      </c>
      <c r="N404" t="e">
        <f>TRIM(CLEAN(MID(Updates!D404,FIND("First Name: ",Updates!D404)+12,(FIND("Middle Name: ",Updates!D404)-(FIND("First Name: ",Updates!D404)+12)))))</f>
        <v>#VALUE!</v>
      </c>
      <c r="O404" t="e">
        <f>TRIM(CLEAN(MID(Updates!E404,FIND("Last Name: ",Updates!E404)+11,(FIND("Middle Initial:",Updates!E404)-(FIND("Last Name: ",Updates!E404)+11)))))</f>
        <v>#VALUE!</v>
      </c>
      <c r="P404" t="e">
        <f>TRIM(CLEAN(MID(Updates!D404,FIND("Middle Initial: ",Updates!D404)+16,(FIND("Department: ",Updates!D404)-(FIND("Middle Initial: ",Updates!D404)+16)))))</f>
        <v>#VALUE!</v>
      </c>
      <c r="Q404" t="e">
        <f t="shared" si="98"/>
        <v>#VALUE!</v>
      </c>
      <c r="R404" t="e">
        <f t="shared" si="99"/>
        <v>#VALUE!</v>
      </c>
      <c r="S404" t="e">
        <f t="shared" si="100"/>
        <v>#VALUE!</v>
      </c>
      <c r="T404" s="14" t="e">
        <f t="shared" si="101"/>
        <v>#VALUE!</v>
      </c>
      <c r="U404" t="e">
        <f t="shared" si="102"/>
        <v>#VALUE!</v>
      </c>
      <c r="V404" t="e">
        <f t="shared" si="103"/>
        <v>#VALUE!</v>
      </c>
      <c r="W404" s="8" t="e">
        <f>TRIM(CLEAN(MID(Updates!D404,FIND("Branch: ",Updates!D404)+8,(FIND("Division",Updates!D404)-(FIND("Branch: ",Updates!D404)+8)))))</f>
        <v>#VALUE!</v>
      </c>
      <c r="X404" s="8" t="e">
        <f>TRIM(CLEAN(MID(Updates!D404,FIND("Pooled Position: ",Updates!D404)+17,(FIND("Are the",Updates!D404)-(FIND("Pooled Position: ",Updates!D404)+17)))))</f>
        <v>#VALUE!</v>
      </c>
      <c r="Y404" t="e">
        <f>TRIM(CLEAN(MID(Updates!D404,FIND("Employee Name: ",Updates!D404)+15,(FIND("Job Title",Updates!D404)-(FIND("Employee Name: ",Updates!D404)+15)))))</f>
        <v>#VALUE!</v>
      </c>
      <c r="Z404" s="9" t="e">
        <f t="shared" si="104"/>
        <v>#VALUE!</v>
      </c>
      <c r="AA404" t="e">
        <f t="shared" si="105"/>
        <v>#VALUE!</v>
      </c>
      <c r="AB404" t="e">
        <f t="shared" si="106"/>
        <v>#VALUE!</v>
      </c>
      <c r="AC404" t="e">
        <f t="shared" si="107"/>
        <v>#VALUE!</v>
      </c>
      <c r="AD404" t="e">
        <f>TRIM(CLEAN(MID(Updates!D404,FIND("Account to clone: ",Updates!D404)+18,(FIND("Position",Updates!D404)-(FIND("Account to clone: ",Updates!D404)+18)))))</f>
        <v>#VALUE!</v>
      </c>
      <c r="AE404" t="str">
        <f t="shared" si="108"/>
        <v/>
      </c>
      <c r="AF404" t="str">
        <f t="shared" si="109"/>
        <v>No</v>
      </c>
      <c r="AG404" t="e">
        <f>TRIM(CLEAN(MID(Updates!D404,FIND("Home Share (H:\ drive) required: ",Updates!D404)+33,(FIND("Group Share (S:\ drive) required: ",Updates!D404)-(FIND("Home Share (H:\ drive) required: ",Updates!D404)+33)))))</f>
        <v>#VALUE!</v>
      </c>
      <c r="AH404" t="str">
        <f t="shared" si="110"/>
        <v>No</v>
      </c>
      <c r="AI404" t="e">
        <f>TRIM(CLEAN(MID(Updates!D404,FIND("S Drive Path: ",Updates!D404)+14,(FIND("Position",Updates!D404)-(FIND("S Drive Path: ",Updates!D404)+14)))))</f>
        <v>#VALUE!</v>
      </c>
      <c r="AJ404" t="e">
        <f>("USR\"&amp;Updates!N404)</f>
        <v>#VALUE!</v>
      </c>
      <c r="AK404" t="e">
        <f>Updates!N404&amp;"$"</f>
        <v>#VALUE!</v>
      </c>
      <c r="AL404" s="11">
        <f t="shared" ca="1" si="111"/>
        <v>1</v>
      </c>
      <c r="AM404" s="6" t="str">
        <f ca="1">LOOKUP(AL404,AN2:AN21,AO2:AO21)</f>
        <v>DC1MDB01</v>
      </c>
    </row>
    <row r="405" spans="1:39" ht="12" customHeight="1">
      <c r="A405" s="13" t="e">
        <f>LOOKUP(99^99,--("0"&amp;MID(Updates!N405,MIN(SEARCH({0,1,2,3,4,5,6,7,8,9},Updates!N405&amp;"0123456789")),ROW($A$1:$A$10000))))</f>
        <v>#N/A</v>
      </c>
      <c r="B405" s="6" t="e">
        <f>TRIM(CLEAN(MID(Updates!D405,FIND("Network User Id: ",Updates!D405)+17,(FIND("E-MAIL ACCOUNTS",Updates!D405)-(FIND("Network User Id:",Updates!D405)+17)))))</f>
        <v>#VALUE!</v>
      </c>
      <c r="C405" s="6" t="e">
        <f>TRIM(CLEAN(MID(Updates!D405,FIND("Logon ID: ",Updates!D405)+10,(FIND("Password:",Updates!D405)-(FIND("Logon ID:",Updates!D405)+10)))))</f>
        <v>#VALUE!</v>
      </c>
      <c r="D405" t="e">
        <f>TRIM(CLEAN(MID(Updates!D405,FIND("Primary Address: ",Updates!D405)+17,(FIND("Secondary Address:",Updates!D405)-(FIND("Primary Address: ",Updates!D405)+17)))))</f>
        <v>#VALUE!</v>
      </c>
      <c r="E405" t="e">
        <f>TRIM(CLEAN(MID(Updates!D405,FIND("Secondary Address: ",Updates!D405)+19,(FIND("** PLEASE DO NOT REPLY TO THIS E-MAIL. ",Updates!D405)-(FIND("Secondary Address: ",Updates!D405)+19)))))</f>
        <v>#VALUE!</v>
      </c>
      <c r="F405" t="b">
        <f>IF(COUNT(SEARCH({"transpo.ottawa.on.ca","biblioottawalibrary.ca"},E405)),"@ottawa.ca")</f>
        <v>0</v>
      </c>
      <c r="G405" s="9" t="e">
        <f t="shared" si="96"/>
        <v>#VALUE!</v>
      </c>
      <c r="H405" t="e">
        <f>TRIM(CLEAN(MID(Updates!D405,FIND("E-mail Address: ",Updates!D405)+16,(FIND("The employee",Updates!D405)-(FIND("E-mail Address: ",Updates!D405)+16)))))</f>
        <v>#VALUE!</v>
      </c>
      <c r="I405" t="e">
        <f>TRIM(CLEAN(MID(Updates!D405,FIND("Account Password: ",Updates!D405)+18,(FIND("NETWORK ACCOUNTS",Updates!D405)-(FIND("Account Password:",Updates!D405)+18)))))</f>
        <v>#VALUE!</v>
      </c>
      <c r="J405" t="e">
        <f>TRIM(CLEAN(MID(Updates!D405,FIND("Password: ",Updates!D405)+10,(FIND("E-mail",Updates!D405)-(FIND("Password:",Updates!D405)+12)))))</f>
        <v>#VALUE!</v>
      </c>
      <c r="K405" t="e">
        <f>TRIM(CLEAN(MID(Updates!D405,FIND("Account to clone: ",Updates!D405)+18,(FIND("Position",Updates!D405)-(FIND("Account to clone: ",Updates!D405)+18)))))</f>
        <v>#VALUE!</v>
      </c>
      <c r="L405" t="e">
        <f>TRIM(CLEAN(MID(Updates!D405,FIND("Clone permissions of another account: ",Updates!D405)+38,(FIND("Email required:",Updates!D405)-(FIND("Clone permissions of another account: ",Updates!D405)+38)))))</f>
        <v>#VALUE!</v>
      </c>
      <c r="M405" t="e">
        <f t="shared" si="97"/>
        <v>#VALUE!</v>
      </c>
      <c r="N405" t="e">
        <f>TRIM(CLEAN(MID(Updates!D405,FIND("First Name: ",Updates!D405)+12,(FIND("Middle Name: ",Updates!D405)-(FIND("First Name: ",Updates!D405)+12)))))</f>
        <v>#VALUE!</v>
      </c>
      <c r="O405" t="e">
        <f>TRIM(CLEAN(MID(Updates!E405,FIND("Last Name: ",Updates!E405)+11,(FIND("Middle Initial:",Updates!E405)-(FIND("Last Name: ",Updates!E405)+11)))))</f>
        <v>#VALUE!</v>
      </c>
      <c r="P405" t="e">
        <f>TRIM(CLEAN(MID(Updates!D405,FIND("Middle Initial: ",Updates!D405)+16,(FIND("Department: ",Updates!D405)-(FIND("Middle Initial: ",Updates!D405)+16)))))</f>
        <v>#VALUE!</v>
      </c>
      <c r="Q405" t="e">
        <f t="shared" si="98"/>
        <v>#VALUE!</v>
      </c>
      <c r="R405" t="e">
        <f t="shared" si="99"/>
        <v>#VALUE!</v>
      </c>
      <c r="S405" t="e">
        <f t="shared" si="100"/>
        <v>#VALUE!</v>
      </c>
      <c r="T405" s="14" t="e">
        <f t="shared" si="101"/>
        <v>#VALUE!</v>
      </c>
      <c r="U405" t="e">
        <f t="shared" si="102"/>
        <v>#VALUE!</v>
      </c>
      <c r="V405" t="e">
        <f t="shared" si="103"/>
        <v>#VALUE!</v>
      </c>
      <c r="W405" s="8" t="e">
        <f>TRIM(CLEAN(MID(Updates!D405,FIND("Branch: ",Updates!D405)+8,(FIND("Division",Updates!D405)-(FIND("Branch: ",Updates!D405)+8)))))</f>
        <v>#VALUE!</v>
      </c>
      <c r="X405" s="8" t="e">
        <f>TRIM(CLEAN(MID(Updates!D405,FIND("Pooled Position: ",Updates!D405)+17,(FIND("Are the",Updates!D405)-(FIND("Pooled Position: ",Updates!D405)+17)))))</f>
        <v>#VALUE!</v>
      </c>
      <c r="Y405" t="e">
        <f>TRIM(CLEAN(MID(Updates!D405,FIND("Employee Name: ",Updates!D405)+15,(FIND("Job Title",Updates!D405)-(FIND("Employee Name: ",Updates!D405)+15)))))</f>
        <v>#VALUE!</v>
      </c>
      <c r="Z405" s="9" t="e">
        <f t="shared" si="104"/>
        <v>#VALUE!</v>
      </c>
      <c r="AA405" t="e">
        <f t="shared" si="105"/>
        <v>#VALUE!</v>
      </c>
      <c r="AB405" t="e">
        <f t="shared" si="106"/>
        <v>#VALUE!</v>
      </c>
      <c r="AC405" t="e">
        <f t="shared" si="107"/>
        <v>#VALUE!</v>
      </c>
      <c r="AD405" t="e">
        <f>TRIM(CLEAN(MID(Updates!D405,FIND("Account to clone: ",Updates!D405)+18,(FIND("Position",Updates!D405)-(FIND("Account to clone: ",Updates!D405)+18)))))</f>
        <v>#VALUE!</v>
      </c>
      <c r="AE405" t="str">
        <f t="shared" si="108"/>
        <v/>
      </c>
      <c r="AF405" t="str">
        <f t="shared" si="109"/>
        <v>No</v>
      </c>
      <c r="AG405" t="e">
        <f>TRIM(CLEAN(MID(Updates!D405,FIND("Home Share (H:\ drive) required: ",Updates!D405)+33,(FIND("Group Share (S:\ drive) required: ",Updates!D405)-(FIND("Home Share (H:\ drive) required: ",Updates!D405)+33)))))</f>
        <v>#VALUE!</v>
      </c>
      <c r="AH405" t="str">
        <f t="shared" si="110"/>
        <v>No</v>
      </c>
      <c r="AI405" t="e">
        <f>TRIM(CLEAN(MID(Updates!D405,FIND("S Drive Path: ",Updates!D405)+14,(FIND("Position",Updates!D405)-(FIND("S Drive Path: ",Updates!D405)+14)))))</f>
        <v>#VALUE!</v>
      </c>
      <c r="AJ405" t="e">
        <f>("USR\"&amp;Updates!N405)</f>
        <v>#VALUE!</v>
      </c>
      <c r="AK405" t="e">
        <f>Updates!N405&amp;"$"</f>
        <v>#VALUE!</v>
      </c>
      <c r="AL405" s="11">
        <f t="shared" ca="1" si="111"/>
        <v>10</v>
      </c>
      <c r="AM405" s="6" t="str">
        <f ca="1">LOOKUP(AL405,AN2:AN21,AO2:AO21)</f>
        <v>DC1MDB10</v>
      </c>
    </row>
    <row r="406" spans="1:39" ht="12" customHeight="1">
      <c r="A406" s="13" t="e">
        <f>LOOKUP(99^99,--("0"&amp;MID(Updates!N406,MIN(SEARCH({0,1,2,3,4,5,6,7,8,9},Updates!N406&amp;"0123456789")),ROW($A$1:$A$10000))))</f>
        <v>#N/A</v>
      </c>
      <c r="B406" s="6" t="e">
        <f>TRIM(CLEAN(MID(Updates!D406,FIND("Network User Id: ",Updates!D406)+17,(FIND("E-MAIL ACCOUNTS",Updates!D406)-(FIND("Network User Id:",Updates!D406)+17)))))</f>
        <v>#VALUE!</v>
      </c>
      <c r="C406" s="6" t="e">
        <f>TRIM(CLEAN(MID(Updates!D406,FIND("Logon ID: ",Updates!D406)+10,(FIND("Password:",Updates!D406)-(FIND("Logon ID:",Updates!D406)+10)))))</f>
        <v>#VALUE!</v>
      </c>
      <c r="D406" t="e">
        <f>TRIM(CLEAN(MID(Updates!D406,FIND("Primary Address: ",Updates!D406)+17,(FIND("Secondary Address:",Updates!D406)-(FIND("Primary Address: ",Updates!D406)+17)))))</f>
        <v>#VALUE!</v>
      </c>
      <c r="E406" t="e">
        <f>TRIM(CLEAN(MID(Updates!D406,FIND("Secondary Address: ",Updates!D406)+19,(FIND("** PLEASE DO NOT REPLY TO THIS E-MAIL. ",Updates!D406)-(FIND("Secondary Address: ",Updates!D406)+19)))))</f>
        <v>#VALUE!</v>
      </c>
      <c r="F406" t="b">
        <f>IF(COUNT(SEARCH({"transpo.ottawa.on.ca","biblioottawalibrary.ca"},E406)),"@ottawa.ca")</f>
        <v>0</v>
      </c>
      <c r="G406" s="9" t="e">
        <f t="shared" si="96"/>
        <v>#VALUE!</v>
      </c>
      <c r="H406" t="e">
        <f>TRIM(CLEAN(MID(Updates!D406,FIND("E-mail Address: ",Updates!D406)+16,(FIND("The employee",Updates!D406)-(FIND("E-mail Address: ",Updates!D406)+16)))))</f>
        <v>#VALUE!</v>
      </c>
      <c r="I406" t="e">
        <f>TRIM(CLEAN(MID(Updates!D406,FIND("Account Password: ",Updates!D406)+18,(FIND("NETWORK ACCOUNTS",Updates!D406)-(FIND("Account Password:",Updates!D406)+18)))))</f>
        <v>#VALUE!</v>
      </c>
      <c r="J406" t="e">
        <f>TRIM(CLEAN(MID(Updates!D406,FIND("Password: ",Updates!D406)+10,(FIND("E-mail",Updates!D406)-(FIND("Password:",Updates!D406)+12)))))</f>
        <v>#VALUE!</v>
      </c>
      <c r="K406" t="e">
        <f>TRIM(CLEAN(MID(Updates!D406,FIND("Account to clone: ",Updates!D406)+18,(FIND("Position",Updates!D406)-(FIND("Account to clone: ",Updates!D406)+18)))))</f>
        <v>#VALUE!</v>
      </c>
      <c r="L406" t="e">
        <f>TRIM(CLEAN(MID(Updates!D406,FIND("Clone permissions of another account: ",Updates!D406)+38,(FIND("Email required:",Updates!D406)-(FIND("Clone permissions of another account: ",Updates!D406)+38)))))</f>
        <v>#VALUE!</v>
      </c>
      <c r="M406" t="e">
        <f t="shared" si="97"/>
        <v>#VALUE!</v>
      </c>
      <c r="N406" t="e">
        <f>TRIM(CLEAN(MID(Updates!D406,FIND("First Name: ",Updates!D406)+12,(FIND("Middle Name: ",Updates!D406)-(FIND("First Name: ",Updates!D406)+12)))))</f>
        <v>#VALUE!</v>
      </c>
      <c r="O406" t="e">
        <f>TRIM(CLEAN(MID(Updates!E406,FIND("Last Name: ",Updates!E406)+11,(FIND("Middle Initial:",Updates!E406)-(FIND("Last Name: ",Updates!E406)+11)))))</f>
        <v>#VALUE!</v>
      </c>
      <c r="P406" t="e">
        <f>TRIM(CLEAN(MID(Updates!D406,FIND("Middle Initial: ",Updates!D406)+16,(FIND("Department: ",Updates!D406)-(FIND("Middle Initial: ",Updates!D406)+16)))))</f>
        <v>#VALUE!</v>
      </c>
      <c r="Q406" t="e">
        <f t="shared" si="98"/>
        <v>#VALUE!</v>
      </c>
      <c r="R406" t="e">
        <f t="shared" si="99"/>
        <v>#VALUE!</v>
      </c>
      <c r="S406" t="e">
        <f t="shared" si="100"/>
        <v>#VALUE!</v>
      </c>
      <c r="T406" s="14" t="e">
        <f t="shared" si="101"/>
        <v>#VALUE!</v>
      </c>
      <c r="U406" t="e">
        <f t="shared" si="102"/>
        <v>#VALUE!</v>
      </c>
      <c r="V406" t="e">
        <f t="shared" si="103"/>
        <v>#VALUE!</v>
      </c>
      <c r="W406" s="8" t="e">
        <f>TRIM(CLEAN(MID(Updates!D406,FIND("Branch: ",Updates!D406)+8,(FIND("Division",Updates!D406)-(FIND("Branch: ",Updates!D406)+8)))))</f>
        <v>#VALUE!</v>
      </c>
      <c r="X406" s="8" t="e">
        <f>TRIM(CLEAN(MID(Updates!D406,FIND("Pooled Position: ",Updates!D406)+17,(FIND("Are the",Updates!D406)-(FIND("Pooled Position: ",Updates!D406)+17)))))</f>
        <v>#VALUE!</v>
      </c>
      <c r="Y406" t="e">
        <f>TRIM(CLEAN(MID(Updates!D406,FIND("Employee Name: ",Updates!D406)+15,(FIND("Job Title",Updates!D406)-(FIND("Employee Name: ",Updates!D406)+15)))))</f>
        <v>#VALUE!</v>
      </c>
      <c r="Z406" s="9" t="e">
        <f t="shared" si="104"/>
        <v>#VALUE!</v>
      </c>
      <c r="AA406" t="e">
        <f t="shared" si="105"/>
        <v>#VALUE!</v>
      </c>
      <c r="AB406" t="e">
        <f t="shared" si="106"/>
        <v>#VALUE!</v>
      </c>
      <c r="AC406" t="e">
        <f t="shared" si="107"/>
        <v>#VALUE!</v>
      </c>
      <c r="AD406" t="e">
        <f>TRIM(CLEAN(MID(Updates!D406,FIND("Account to clone: ",Updates!D406)+18,(FIND("Position",Updates!D406)-(FIND("Account to clone: ",Updates!D406)+18)))))</f>
        <v>#VALUE!</v>
      </c>
      <c r="AE406" t="str">
        <f t="shared" si="108"/>
        <v/>
      </c>
      <c r="AF406" t="str">
        <f t="shared" si="109"/>
        <v>No</v>
      </c>
      <c r="AG406" t="e">
        <f>TRIM(CLEAN(MID(Updates!D406,FIND("Home Share (H:\ drive) required: ",Updates!D406)+33,(FIND("Group Share (S:\ drive) required: ",Updates!D406)-(FIND("Home Share (H:\ drive) required: ",Updates!D406)+33)))))</f>
        <v>#VALUE!</v>
      </c>
      <c r="AH406" t="str">
        <f t="shared" si="110"/>
        <v>No</v>
      </c>
      <c r="AI406" t="e">
        <f>TRIM(CLEAN(MID(Updates!D406,FIND("S Drive Path: ",Updates!D406)+14,(FIND("Position",Updates!D406)-(FIND("S Drive Path: ",Updates!D406)+14)))))</f>
        <v>#VALUE!</v>
      </c>
      <c r="AJ406" t="e">
        <f>("USR\"&amp;Updates!N406)</f>
        <v>#VALUE!</v>
      </c>
      <c r="AK406" t="e">
        <f>Updates!N406&amp;"$"</f>
        <v>#VALUE!</v>
      </c>
      <c r="AL406" s="11">
        <f t="shared" ca="1" si="111"/>
        <v>3</v>
      </c>
      <c r="AM406" s="6" t="str">
        <f ca="1">LOOKUP(AL406,AN2:AN21,AO2:AO21)</f>
        <v>DC1MDB03</v>
      </c>
    </row>
    <row r="407" spans="1:39" ht="12" customHeight="1">
      <c r="A407" s="13" t="e">
        <f>LOOKUP(99^99,--("0"&amp;MID(Updates!N407,MIN(SEARCH({0,1,2,3,4,5,6,7,8,9},Updates!N407&amp;"0123456789")),ROW($A$1:$A$10000))))</f>
        <v>#N/A</v>
      </c>
      <c r="B407" s="6" t="e">
        <f>TRIM(CLEAN(MID(Updates!D407,FIND("Network User Id: ",Updates!D407)+17,(FIND("E-MAIL ACCOUNTS",Updates!D407)-(FIND("Network User Id:",Updates!D407)+17)))))</f>
        <v>#VALUE!</v>
      </c>
      <c r="C407" s="6" t="e">
        <f>TRIM(CLEAN(MID(Updates!D407,FIND("Logon ID: ",Updates!D407)+10,(FIND("Password:",Updates!D407)-(FIND("Logon ID:",Updates!D407)+10)))))</f>
        <v>#VALUE!</v>
      </c>
      <c r="D407" t="e">
        <f>TRIM(CLEAN(MID(Updates!D407,FIND("Primary Address: ",Updates!D407)+17,(FIND("Secondary Address:",Updates!D407)-(FIND("Primary Address: ",Updates!D407)+17)))))</f>
        <v>#VALUE!</v>
      </c>
      <c r="E407" t="e">
        <f>TRIM(CLEAN(MID(Updates!D407,FIND("Secondary Address: ",Updates!D407)+19,(FIND("** PLEASE DO NOT REPLY TO THIS E-MAIL. ",Updates!D407)-(FIND("Secondary Address: ",Updates!D407)+19)))))</f>
        <v>#VALUE!</v>
      </c>
      <c r="F407" t="b">
        <f>IF(COUNT(SEARCH({"transpo.ottawa.on.ca","biblioottawalibrary.ca"},E407)),"@ottawa.ca")</f>
        <v>0</v>
      </c>
      <c r="G407" s="9" t="e">
        <f t="shared" si="96"/>
        <v>#VALUE!</v>
      </c>
      <c r="H407" t="e">
        <f>TRIM(CLEAN(MID(Updates!D407,FIND("E-mail Address: ",Updates!D407)+16,(FIND("The employee",Updates!D407)-(FIND("E-mail Address: ",Updates!D407)+16)))))</f>
        <v>#VALUE!</v>
      </c>
      <c r="I407" t="e">
        <f>TRIM(CLEAN(MID(Updates!D407,FIND("Account Password: ",Updates!D407)+18,(FIND("NETWORK ACCOUNTS",Updates!D407)-(FIND("Account Password:",Updates!D407)+18)))))</f>
        <v>#VALUE!</v>
      </c>
      <c r="J407" t="e">
        <f>TRIM(CLEAN(MID(Updates!D407,FIND("Password: ",Updates!D407)+10,(FIND("E-mail",Updates!D407)-(FIND("Password:",Updates!D407)+12)))))</f>
        <v>#VALUE!</v>
      </c>
      <c r="K407" t="e">
        <f>TRIM(CLEAN(MID(Updates!D407,FIND("Account to clone: ",Updates!D407)+18,(FIND("Position",Updates!D407)-(FIND("Account to clone: ",Updates!D407)+18)))))</f>
        <v>#VALUE!</v>
      </c>
      <c r="L407" t="e">
        <f>TRIM(CLEAN(MID(Updates!D407,FIND("Clone permissions of another account: ",Updates!D407)+38,(FIND("Email required:",Updates!D407)-(FIND("Clone permissions of another account: ",Updates!D407)+38)))))</f>
        <v>#VALUE!</v>
      </c>
      <c r="M407" t="e">
        <f t="shared" si="97"/>
        <v>#VALUE!</v>
      </c>
      <c r="N407" t="e">
        <f>TRIM(CLEAN(MID(Updates!D407,FIND("First Name: ",Updates!D407)+12,(FIND("Middle Name: ",Updates!D407)-(FIND("First Name: ",Updates!D407)+12)))))</f>
        <v>#VALUE!</v>
      </c>
      <c r="O407" t="e">
        <f>TRIM(CLEAN(MID(Updates!E407,FIND("Last Name: ",Updates!E407)+11,(FIND("Middle Initial:",Updates!E407)-(FIND("Last Name: ",Updates!E407)+11)))))</f>
        <v>#VALUE!</v>
      </c>
      <c r="P407" t="e">
        <f>TRIM(CLEAN(MID(Updates!D407,FIND("Middle Initial: ",Updates!D407)+16,(FIND("Department: ",Updates!D407)-(FIND("Middle Initial: ",Updates!D407)+16)))))</f>
        <v>#VALUE!</v>
      </c>
      <c r="Q407" t="e">
        <f t="shared" si="98"/>
        <v>#VALUE!</v>
      </c>
      <c r="R407" t="e">
        <f t="shared" si="99"/>
        <v>#VALUE!</v>
      </c>
      <c r="S407" t="e">
        <f t="shared" si="100"/>
        <v>#VALUE!</v>
      </c>
      <c r="T407" s="14" t="e">
        <f t="shared" si="101"/>
        <v>#VALUE!</v>
      </c>
      <c r="U407" t="e">
        <f t="shared" si="102"/>
        <v>#VALUE!</v>
      </c>
      <c r="V407" t="e">
        <f t="shared" si="103"/>
        <v>#VALUE!</v>
      </c>
      <c r="W407" s="8" t="e">
        <f>TRIM(CLEAN(MID(Updates!D407,FIND("Branch: ",Updates!D407)+8,(FIND("Division",Updates!D407)-(FIND("Branch: ",Updates!D407)+8)))))</f>
        <v>#VALUE!</v>
      </c>
      <c r="X407" s="8" t="e">
        <f>TRIM(CLEAN(MID(Updates!D407,FIND("Pooled Position: ",Updates!D407)+17,(FIND("Are the",Updates!D407)-(FIND("Pooled Position: ",Updates!D407)+17)))))</f>
        <v>#VALUE!</v>
      </c>
      <c r="Y407" t="e">
        <f>TRIM(CLEAN(MID(Updates!D407,FIND("Employee Name: ",Updates!D407)+15,(FIND("Job Title",Updates!D407)-(FIND("Employee Name: ",Updates!D407)+15)))))</f>
        <v>#VALUE!</v>
      </c>
      <c r="Z407" s="9" t="e">
        <f t="shared" si="104"/>
        <v>#VALUE!</v>
      </c>
      <c r="AA407" t="e">
        <f t="shared" si="105"/>
        <v>#VALUE!</v>
      </c>
      <c r="AB407" t="e">
        <f t="shared" si="106"/>
        <v>#VALUE!</v>
      </c>
      <c r="AC407" t="e">
        <f t="shared" si="107"/>
        <v>#VALUE!</v>
      </c>
      <c r="AD407" t="e">
        <f>TRIM(CLEAN(MID(Updates!D407,FIND("Account to clone: ",Updates!D407)+18,(FIND("Position",Updates!D407)-(FIND("Account to clone: ",Updates!D407)+18)))))</f>
        <v>#VALUE!</v>
      </c>
      <c r="AE407" t="str">
        <f t="shared" si="108"/>
        <v/>
      </c>
      <c r="AF407" t="str">
        <f t="shared" si="109"/>
        <v>No</v>
      </c>
      <c r="AG407" t="e">
        <f>TRIM(CLEAN(MID(Updates!D407,FIND("Home Share (H:\ drive) required: ",Updates!D407)+33,(FIND("Group Share (S:\ drive) required: ",Updates!D407)-(FIND("Home Share (H:\ drive) required: ",Updates!D407)+33)))))</f>
        <v>#VALUE!</v>
      </c>
      <c r="AH407" t="str">
        <f t="shared" si="110"/>
        <v>No</v>
      </c>
      <c r="AI407" t="e">
        <f>TRIM(CLEAN(MID(Updates!D407,FIND("S Drive Path: ",Updates!D407)+14,(FIND("Position",Updates!D407)-(FIND("S Drive Path: ",Updates!D407)+14)))))</f>
        <v>#VALUE!</v>
      </c>
      <c r="AJ407" t="e">
        <f>("USR\"&amp;Updates!N407)</f>
        <v>#VALUE!</v>
      </c>
      <c r="AK407" t="e">
        <f>Updates!N407&amp;"$"</f>
        <v>#VALUE!</v>
      </c>
      <c r="AL407" s="11">
        <f t="shared" ca="1" si="111"/>
        <v>3</v>
      </c>
      <c r="AM407" s="6" t="str">
        <f ca="1">LOOKUP(AL407,AN2:AN21,AO2:AO21)</f>
        <v>DC1MDB03</v>
      </c>
    </row>
    <row r="408" spans="1:39" ht="12" customHeight="1">
      <c r="A408" s="13" t="e">
        <f>LOOKUP(99^99,--("0"&amp;MID(Updates!N408,MIN(SEARCH({0,1,2,3,4,5,6,7,8,9},Updates!N408&amp;"0123456789")),ROW($A$1:$A$10000))))</f>
        <v>#N/A</v>
      </c>
      <c r="B408" s="6" t="e">
        <f>TRIM(CLEAN(MID(Updates!D408,FIND("Network User Id: ",Updates!D408)+17,(FIND("E-MAIL ACCOUNTS",Updates!D408)-(FIND("Network User Id:",Updates!D408)+17)))))</f>
        <v>#VALUE!</v>
      </c>
      <c r="C408" s="6" t="e">
        <f>TRIM(CLEAN(MID(Updates!D408,FIND("Logon ID: ",Updates!D408)+10,(FIND("Password:",Updates!D408)-(FIND("Logon ID:",Updates!D408)+10)))))</f>
        <v>#VALUE!</v>
      </c>
      <c r="D408" t="e">
        <f>TRIM(CLEAN(MID(Updates!D408,FIND("Primary Address: ",Updates!D408)+17,(FIND("Secondary Address:",Updates!D408)-(FIND("Primary Address: ",Updates!D408)+17)))))</f>
        <v>#VALUE!</v>
      </c>
      <c r="E408" t="e">
        <f>TRIM(CLEAN(MID(Updates!D408,FIND("Secondary Address: ",Updates!D408)+19,(FIND("** PLEASE DO NOT REPLY TO THIS E-MAIL. ",Updates!D408)-(FIND("Secondary Address: ",Updates!D408)+19)))))</f>
        <v>#VALUE!</v>
      </c>
      <c r="F408" t="b">
        <f>IF(COUNT(SEARCH({"transpo.ottawa.on.ca","biblioottawalibrary.ca"},E408)),"@ottawa.ca")</f>
        <v>0</v>
      </c>
      <c r="G408" s="9" t="e">
        <f t="shared" si="96"/>
        <v>#VALUE!</v>
      </c>
      <c r="H408" t="e">
        <f>TRIM(CLEAN(MID(Updates!D408,FIND("E-mail Address: ",Updates!D408)+16,(FIND("The employee",Updates!D408)-(FIND("E-mail Address: ",Updates!D408)+16)))))</f>
        <v>#VALUE!</v>
      </c>
      <c r="I408" t="e">
        <f>TRIM(CLEAN(MID(Updates!D408,FIND("Account Password: ",Updates!D408)+18,(FIND("NETWORK ACCOUNTS",Updates!D408)-(FIND("Account Password:",Updates!D408)+18)))))</f>
        <v>#VALUE!</v>
      </c>
      <c r="J408" t="e">
        <f>TRIM(CLEAN(MID(Updates!D408,FIND("Password: ",Updates!D408)+10,(FIND("E-mail",Updates!D408)-(FIND("Password:",Updates!D408)+12)))))</f>
        <v>#VALUE!</v>
      </c>
      <c r="K408" t="e">
        <f>TRIM(CLEAN(MID(Updates!D408,FIND("Account to clone: ",Updates!D408)+18,(FIND("Position",Updates!D408)-(FIND("Account to clone: ",Updates!D408)+18)))))</f>
        <v>#VALUE!</v>
      </c>
      <c r="L408" t="e">
        <f>TRIM(CLEAN(MID(Updates!D408,FIND("Clone permissions of another account: ",Updates!D408)+38,(FIND("Email required:",Updates!D408)-(FIND("Clone permissions of another account: ",Updates!D408)+38)))))</f>
        <v>#VALUE!</v>
      </c>
      <c r="M408" t="e">
        <f t="shared" si="97"/>
        <v>#VALUE!</v>
      </c>
      <c r="N408" t="e">
        <f>TRIM(CLEAN(MID(Updates!D408,FIND("First Name: ",Updates!D408)+12,(FIND("Middle Name: ",Updates!D408)-(FIND("First Name: ",Updates!D408)+12)))))</f>
        <v>#VALUE!</v>
      </c>
      <c r="O408" t="e">
        <f>TRIM(CLEAN(MID(Updates!E408,FIND("Last Name: ",Updates!E408)+11,(FIND("Middle Initial:",Updates!E408)-(FIND("Last Name: ",Updates!E408)+11)))))</f>
        <v>#VALUE!</v>
      </c>
      <c r="P408" t="e">
        <f>TRIM(CLEAN(MID(Updates!D408,FIND("Middle Initial: ",Updates!D408)+16,(FIND("Department: ",Updates!D408)-(FIND("Middle Initial: ",Updates!D408)+16)))))</f>
        <v>#VALUE!</v>
      </c>
      <c r="Q408" t="e">
        <f t="shared" si="98"/>
        <v>#VALUE!</v>
      </c>
      <c r="R408" t="e">
        <f t="shared" si="99"/>
        <v>#VALUE!</v>
      </c>
      <c r="S408" t="e">
        <f t="shared" si="100"/>
        <v>#VALUE!</v>
      </c>
      <c r="T408" s="14" t="e">
        <f t="shared" si="101"/>
        <v>#VALUE!</v>
      </c>
      <c r="U408" t="e">
        <f t="shared" si="102"/>
        <v>#VALUE!</v>
      </c>
      <c r="V408" t="e">
        <f t="shared" si="103"/>
        <v>#VALUE!</v>
      </c>
      <c r="W408" s="8" t="e">
        <f>TRIM(CLEAN(MID(Updates!D408,FIND("Branch: ",Updates!D408)+8,(FIND("Division",Updates!D408)-(FIND("Branch: ",Updates!D408)+8)))))</f>
        <v>#VALUE!</v>
      </c>
      <c r="X408" s="8" t="e">
        <f>TRIM(CLEAN(MID(Updates!D408,FIND("Pooled Position: ",Updates!D408)+17,(FIND("Are the",Updates!D408)-(FIND("Pooled Position: ",Updates!D408)+17)))))</f>
        <v>#VALUE!</v>
      </c>
      <c r="Y408" t="e">
        <f>TRIM(CLEAN(MID(Updates!D408,FIND("Employee Name: ",Updates!D408)+15,(FIND("Job Title",Updates!D408)-(FIND("Employee Name: ",Updates!D408)+15)))))</f>
        <v>#VALUE!</v>
      </c>
      <c r="Z408" s="9" t="e">
        <f t="shared" si="104"/>
        <v>#VALUE!</v>
      </c>
      <c r="AA408" t="e">
        <f t="shared" si="105"/>
        <v>#VALUE!</v>
      </c>
      <c r="AB408" t="e">
        <f t="shared" si="106"/>
        <v>#VALUE!</v>
      </c>
      <c r="AC408" t="e">
        <f t="shared" si="107"/>
        <v>#VALUE!</v>
      </c>
      <c r="AD408" t="e">
        <f>TRIM(CLEAN(MID(Updates!D408,FIND("Account to clone: ",Updates!D408)+18,(FIND("Position",Updates!D408)-(FIND("Account to clone: ",Updates!D408)+18)))))</f>
        <v>#VALUE!</v>
      </c>
      <c r="AE408" t="str">
        <f t="shared" si="108"/>
        <v/>
      </c>
      <c r="AF408" t="str">
        <f t="shared" si="109"/>
        <v>No</v>
      </c>
      <c r="AG408" t="e">
        <f>TRIM(CLEAN(MID(Updates!D408,FIND("Home Share (H:\ drive) required: ",Updates!D408)+33,(FIND("Group Share (S:\ drive) required: ",Updates!D408)-(FIND("Home Share (H:\ drive) required: ",Updates!D408)+33)))))</f>
        <v>#VALUE!</v>
      </c>
      <c r="AH408" t="str">
        <f t="shared" si="110"/>
        <v>No</v>
      </c>
      <c r="AI408" t="e">
        <f>TRIM(CLEAN(MID(Updates!D408,FIND("S Drive Path: ",Updates!D408)+14,(FIND("Position",Updates!D408)-(FIND("S Drive Path: ",Updates!D408)+14)))))</f>
        <v>#VALUE!</v>
      </c>
      <c r="AJ408" t="e">
        <f>("USR\"&amp;Updates!N408)</f>
        <v>#VALUE!</v>
      </c>
      <c r="AK408" t="e">
        <f>Updates!N408&amp;"$"</f>
        <v>#VALUE!</v>
      </c>
      <c r="AL408" s="11">
        <f t="shared" ca="1" si="111"/>
        <v>20</v>
      </c>
      <c r="AM408" s="6" t="str">
        <f ca="1">LOOKUP(AL408,AN2:AN21,AO2:AO21)</f>
        <v>DC4MDB10</v>
      </c>
    </row>
    <row r="409" spans="1:39" ht="12" customHeight="1">
      <c r="A409" s="13" t="e">
        <f>LOOKUP(99^99,--("0"&amp;MID(Updates!N409,MIN(SEARCH({0,1,2,3,4,5,6,7,8,9},Updates!N409&amp;"0123456789")),ROW($A$1:$A$10000))))</f>
        <v>#N/A</v>
      </c>
      <c r="B409" s="6" t="e">
        <f>TRIM(CLEAN(MID(Updates!D409,FIND("Network User Id: ",Updates!D409)+17,(FIND("E-MAIL ACCOUNTS",Updates!D409)-(FIND("Network User Id:",Updates!D409)+17)))))</f>
        <v>#VALUE!</v>
      </c>
      <c r="C409" s="6" t="e">
        <f>TRIM(CLEAN(MID(Updates!D409,FIND("Logon ID: ",Updates!D409)+10,(FIND("Password:",Updates!D409)-(FIND("Logon ID:",Updates!D409)+10)))))</f>
        <v>#VALUE!</v>
      </c>
      <c r="D409" t="e">
        <f>TRIM(CLEAN(MID(Updates!D409,FIND("Primary Address: ",Updates!D409)+17,(FIND("Secondary Address:",Updates!D409)-(FIND("Primary Address: ",Updates!D409)+17)))))</f>
        <v>#VALUE!</v>
      </c>
      <c r="E409" t="e">
        <f>TRIM(CLEAN(MID(Updates!D409,FIND("Secondary Address: ",Updates!D409)+19,(FIND("** PLEASE DO NOT REPLY TO THIS E-MAIL. ",Updates!D409)-(FIND("Secondary Address: ",Updates!D409)+19)))))</f>
        <v>#VALUE!</v>
      </c>
      <c r="F409" t="b">
        <f>IF(COUNT(SEARCH({"transpo.ottawa.on.ca","biblioottawalibrary.ca"},E409)),"@ottawa.ca")</f>
        <v>0</v>
      </c>
      <c r="G409" s="9" t="e">
        <f t="shared" si="96"/>
        <v>#VALUE!</v>
      </c>
      <c r="H409" t="e">
        <f>TRIM(CLEAN(MID(Updates!D409,FIND("E-mail Address: ",Updates!D409)+16,(FIND("The employee",Updates!D409)-(FIND("E-mail Address: ",Updates!D409)+16)))))</f>
        <v>#VALUE!</v>
      </c>
      <c r="I409" t="e">
        <f>TRIM(CLEAN(MID(Updates!D409,FIND("Account Password: ",Updates!D409)+18,(FIND("NETWORK ACCOUNTS",Updates!D409)-(FIND("Account Password:",Updates!D409)+18)))))</f>
        <v>#VALUE!</v>
      </c>
      <c r="J409" t="e">
        <f>TRIM(CLEAN(MID(Updates!D409,FIND("Password: ",Updates!D409)+10,(FIND("E-mail",Updates!D409)-(FIND("Password:",Updates!D409)+12)))))</f>
        <v>#VALUE!</v>
      </c>
      <c r="K409" t="e">
        <f>TRIM(CLEAN(MID(Updates!D409,FIND("Account to clone: ",Updates!D409)+18,(FIND("Position",Updates!D409)-(FIND("Account to clone: ",Updates!D409)+18)))))</f>
        <v>#VALUE!</v>
      </c>
      <c r="L409" t="e">
        <f>TRIM(CLEAN(MID(Updates!D409,FIND("Clone permissions of another account: ",Updates!D409)+38,(FIND("Email required:",Updates!D409)-(FIND("Clone permissions of another account: ",Updates!D409)+38)))))</f>
        <v>#VALUE!</v>
      </c>
      <c r="M409" t="e">
        <f t="shared" si="97"/>
        <v>#VALUE!</v>
      </c>
      <c r="N409" t="e">
        <f>TRIM(CLEAN(MID(Updates!D409,FIND("First Name: ",Updates!D409)+12,(FIND("Middle Name: ",Updates!D409)-(FIND("First Name: ",Updates!D409)+12)))))</f>
        <v>#VALUE!</v>
      </c>
      <c r="O409" t="e">
        <f>TRIM(CLEAN(MID(Updates!E409,FIND("Last Name: ",Updates!E409)+11,(FIND("Middle Initial:",Updates!E409)-(FIND("Last Name: ",Updates!E409)+11)))))</f>
        <v>#VALUE!</v>
      </c>
      <c r="P409" t="e">
        <f>TRIM(CLEAN(MID(Updates!D409,FIND("Middle Initial: ",Updates!D409)+16,(FIND("Department: ",Updates!D409)-(FIND("Middle Initial: ",Updates!D409)+16)))))</f>
        <v>#VALUE!</v>
      </c>
      <c r="Q409" t="e">
        <f t="shared" si="98"/>
        <v>#VALUE!</v>
      </c>
      <c r="R409" t="e">
        <f t="shared" si="99"/>
        <v>#VALUE!</v>
      </c>
      <c r="S409" t="e">
        <f t="shared" si="100"/>
        <v>#VALUE!</v>
      </c>
      <c r="T409" s="14" t="e">
        <f t="shared" si="101"/>
        <v>#VALUE!</v>
      </c>
      <c r="U409" t="e">
        <f t="shared" si="102"/>
        <v>#VALUE!</v>
      </c>
      <c r="V409" t="e">
        <f t="shared" si="103"/>
        <v>#VALUE!</v>
      </c>
      <c r="W409" s="8" t="e">
        <f>TRIM(CLEAN(MID(Updates!D409,FIND("Branch: ",Updates!D409)+8,(FIND("Division",Updates!D409)-(FIND("Branch: ",Updates!D409)+8)))))</f>
        <v>#VALUE!</v>
      </c>
      <c r="X409" s="8" t="e">
        <f>TRIM(CLEAN(MID(Updates!D409,FIND("Pooled Position: ",Updates!D409)+17,(FIND("Are the",Updates!D409)-(FIND("Pooled Position: ",Updates!D409)+17)))))</f>
        <v>#VALUE!</v>
      </c>
      <c r="Y409" t="e">
        <f>TRIM(CLEAN(MID(Updates!D409,FIND("Employee Name: ",Updates!D409)+15,(FIND("Job Title",Updates!D409)-(FIND("Employee Name: ",Updates!D409)+15)))))</f>
        <v>#VALUE!</v>
      </c>
      <c r="Z409" s="9" t="e">
        <f t="shared" si="104"/>
        <v>#VALUE!</v>
      </c>
      <c r="AA409" t="e">
        <f t="shared" si="105"/>
        <v>#VALUE!</v>
      </c>
      <c r="AB409" t="e">
        <f t="shared" si="106"/>
        <v>#VALUE!</v>
      </c>
      <c r="AC409" t="e">
        <f t="shared" si="107"/>
        <v>#VALUE!</v>
      </c>
      <c r="AD409" t="e">
        <f>TRIM(CLEAN(MID(Updates!D409,FIND("Account to clone: ",Updates!D409)+18,(FIND("Position",Updates!D409)-(FIND("Account to clone: ",Updates!D409)+18)))))</f>
        <v>#VALUE!</v>
      </c>
      <c r="AE409" t="str">
        <f t="shared" si="108"/>
        <v/>
      </c>
      <c r="AF409" t="str">
        <f t="shared" si="109"/>
        <v>No</v>
      </c>
      <c r="AG409" t="e">
        <f>TRIM(CLEAN(MID(Updates!D409,FIND("Home Share (H:\ drive) required: ",Updates!D409)+33,(FIND("Group Share (S:\ drive) required: ",Updates!D409)-(FIND("Home Share (H:\ drive) required: ",Updates!D409)+33)))))</f>
        <v>#VALUE!</v>
      </c>
      <c r="AH409" t="str">
        <f t="shared" si="110"/>
        <v>No</v>
      </c>
      <c r="AI409" t="e">
        <f>TRIM(CLEAN(MID(Updates!D409,FIND("S Drive Path: ",Updates!D409)+14,(FIND("Position",Updates!D409)-(FIND("S Drive Path: ",Updates!D409)+14)))))</f>
        <v>#VALUE!</v>
      </c>
      <c r="AJ409" t="e">
        <f>("USR\"&amp;Updates!N409)</f>
        <v>#VALUE!</v>
      </c>
      <c r="AK409" t="e">
        <f>Updates!N409&amp;"$"</f>
        <v>#VALUE!</v>
      </c>
      <c r="AL409" s="11">
        <f t="shared" ca="1" si="111"/>
        <v>9</v>
      </c>
      <c r="AM409" s="6" t="str">
        <f ca="1">LOOKUP(AL409,AN2:AN21,AO2:AO21)</f>
        <v>DC1MDB09</v>
      </c>
    </row>
    <row r="410" spans="1:39" ht="12" customHeight="1">
      <c r="A410" s="13" t="e">
        <f>LOOKUP(99^99,--("0"&amp;MID(Updates!N410,MIN(SEARCH({0,1,2,3,4,5,6,7,8,9},Updates!N410&amp;"0123456789")),ROW($A$1:$A$10000))))</f>
        <v>#N/A</v>
      </c>
      <c r="B410" s="6" t="e">
        <f>TRIM(CLEAN(MID(Updates!D410,FIND("Network User Id: ",Updates!D410)+17,(FIND("E-MAIL ACCOUNTS",Updates!D410)-(FIND("Network User Id:",Updates!D410)+17)))))</f>
        <v>#VALUE!</v>
      </c>
      <c r="C410" s="6" t="e">
        <f>TRIM(CLEAN(MID(Updates!D410,FIND("Logon ID: ",Updates!D410)+10,(FIND("Password:",Updates!D410)-(FIND("Logon ID:",Updates!D410)+10)))))</f>
        <v>#VALUE!</v>
      </c>
      <c r="D410" t="e">
        <f>TRIM(CLEAN(MID(Updates!D410,FIND("Primary Address: ",Updates!D410)+17,(FIND("Secondary Address:",Updates!D410)-(FIND("Primary Address: ",Updates!D410)+17)))))</f>
        <v>#VALUE!</v>
      </c>
      <c r="E410" t="e">
        <f>TRIM(CLEAN(MID(Updates!D410,FIND("Secondary Address: ",Updates!D410)+19,(FIND("** PLEASE DO NOT REPLY TO THIS E-MAIL. ",Updates!D410)-(FIND("Secondary Address: ",Updates!D410)+19)))))</f>
        <v>#VALUE!</v>
      </c>
      <c r="F410" t="b">
        <f>IF(COUNT(SEARCH({"transpo.ottawa.on.ca","biblioottawalibrary.ca"},E410)),"@ottawa.ca")</f>
        <v>0</v>
      </c>
      <c r="G410" s="9" t="e">
        <f t="shared" si="96"/>
        <v>#VALUE!</v>
      </c>
      <c r="H410" t="e">
        <f>TRIM(CLEAN(MID(Updates!D410,FIND("E-mail Address: ",Updates!D410)+16,(FIND("The employee",Updates!D410)-(FIND("E-mail Address: ",Updates!D410)+16)))))</f>
        <v>#VALUE!</v>
      </c>
      <c r="I410" t="e">
        <f>TRIM(CLEAN(MID(Updates!D410,FIND("Account Password: ",Updates!D410)+18,(FIND("NETWORK ACCOUNTS",Updates!D410)-(FIND("Account Password:",Updates!D410)+18)))))</f>
        <v>#VALUE!</v>
      </c>
      <c r="J410" t="e">
        <f>TRIM(CLEAN(MID(Updates!D410,FIND("Password: ",Updates!D410)+10,(FIND("E-mail",Updates!D410)-(FIND("Password:",Updates!D410)+12)))))</f>
        <v>#VALUE!</v>
      </c>
      <c r="K410" t="e">
        <f>TRIM(CLEAN(MID(Updates!D410,FIND("Account to clone: ",Updates!D410)+18,(FIND("Position",Updates!D410)-(FIND("Account to clone: ",Updates!D410)+18)))))</f>
        <v>#VALUE!</v>
      </c>
      <c r="L410" t="e">
        <f>TRIM(CLEAN(MID(Updates!D410,FIND("Clone permissions of another account: ",Updates!D410)+38,(FIND("Email required:",Updates!D410)-(FIND("Clone permissions of another account: ",Updates!D410)+38)))))</f>
        <v>#VALUE!</v>
      </c>
      <c r="M410" t="e">
        <f t="shared" si="97"/>
        <v>#VALUE!</v>
      </c>
      <c r="N410" t="e">
        <f>TRIM(CLEAN(MID(Updates!D410,FIND("First Name: ",Updates!D410)+12,(FIND("Middle Name: ",Updates!D410)-(FIND("First Name: ",Updates!D410)+12)))))</f>
        <v>#VALUE!</v>
      </c>
      <c r="O410" t="e">
        <f>TRIM(CLEAN(MID(Updates!E410,FIND("Last Name: ",Updates!E410)+11,(FIND("Middle Initial:",Updates!E410)-(FIND("Last Name: ",Updates!E410)+11)))))</f>
        <v>#VALUE!</v>
      </c>
      <c r="P410" t="e">
        <f>TRIM(CLEAN(MID(Updates!D410,FIND("Middle Initial: ",Updates!D410)+16,(FIND("Department: ",Updates!D410)-(FIND("Middle Initial: ",Updates!D410)+16)))))</f>
        <v>#VALUE!</v>
      </c>
      <c r="Q410" t="e">
        <f t="shared" si="98"/>
        <v>#VALUE!</v>
      </c>
      <c r="R410" t="e">
        <f t="shared" si="99"/>
        <v>#VALUE!</v>
      </c>
      <c r="S410" t="e">
        <f t="shared" si="100"/>
        <v>#VALUE!</v>
      </c>
      <c r="T410" s="14" t="e">
        <f t="shared" si="101"/>
        <v>#VALUE!</v>
      </c>
      <c r="U410" t="e">
        <f t="shared" si="102"/>
        <v>#VALUE!</v>
      </c>
      <c r="V410" t="e">
        <f t="shared" si="103"/>
        <v>#VALUE!</v>
      </c>
      <c r="W410" s="8" t="e">
        <f>TRIM(CLEAN(MID(Updates!D410,FIND("Branch: ",Updates!D410)+8,(FIND("Division",Updates!D410)-(FIND("Branch: ",Updates!D410)+8)))))</f>
        <v>#VALUE!</v>
      </c>
      <c r="X410" s="8" t="e">
        <f>TRIM(CLEAN(MID(Updates!D410,FIND("Pooled Position: ",Updates!D410)+17,(FIND("Are the",Updates!D410)-(FIND("Pooled Position: ",Updates!D410)+17)))))</f>
        <v>#VALUE!</v>
      </c>
      <c r="Y410" t="e">
        <f>TRIM(CLEAN(MID(Updates!D410,FIND("Employee Name: ",Updates!D410)+15,(FIND("Job Title",Updates!D410)-(FIND("Employee Name: ",Updates!D410)+15)))))</f>
        <v>#VALUE!</v>
      </c>
      <c r="Z410" s="9" t="e">
        <f t="shared" si="104"/>
        <v>#VALUE!</v>
      </c>
      <c r="AA410" t="e">
        <f t="shared" si="105"/>
        <v>#VALUE!</v>
      </c>
      <c r="AB410" t="e">
        <f t="shared" si="106"/>
        <v>#VALUE!</v>
      </c>
      <c r="AC410" t="e">
        <f t="shared" si="107"/>
        <v>#VALUE!</v>
      </c>
      <c r="AD410" t="e">
        <f>TRIM(CLEAN(MID(Updates!D410,FIND("Account to clone: ",Updates!D410)+18,(FIND("Position",Updates!D410)-(FIND("Account to clone: ",Updates!D410)+18)))))</f>
        <v>#VALUE!</v>
      </c>
      <c r="AE410" t="str">
        <f t="shared" si="108"/>
        <v/>
      </c>
      <c r="AF410" t="str">
        <f t="shared" si="109"/>
        <v>No</v>
      </c>
      <c r="AG410" t="e">
        <f>TRIM(CLEAN(MID(Updates!D410,FIND("Home Share (H:\ drive) required: ",Updates!D410)+33,(FIND("Group Share (S:\ drive) required: ",Updates!D410)-(FIND("Home Share (H:\ drive) required: ",Updates!D410)+33)))))</f>
        <v>#VALUE!</v>
      </c>
      <c r="AH410" t="str">
        <f t="shared" si="110"/>
        <v>No</v>
      </c>
      <c r="AI410" t="e">
        <f>TRIM(CLEAN(MID(Updates!D410,FIND("S Drive Path: ",Updates!D410)+14,(FIND("Position",Updates!D410)-(FIND("S Drive Path: ",Updates!D410)+14)))))</f>
        <v>#VALUE!</v>
      </c>
      <c r="AJ410" t="e">
        <f>("USR\"&amp;Updates!N410)</f>
        <v>#VALUE!</v>
      </c>
      <c r="AK410" t="e">
        <f>Updates!N410&amp;"$"</f>
        <v>#VALUE!</v>
      </c>
      <c r="AL410" s="11">
        <f t="shared" ca="1" si="111"/>
        <v>5</v>
      </c>
      <c r="AM410" s="6" t="str">
        <f ca="1">LOOKUP(AL410,AN2:AN21,AO2:AO21)</f>
        <v>DC1MDB05</v>
      </c>
    </row>
    <row r="411" spans="1:39" ht="12" customHeight="1">
      <c r="A411" s="13" t="e">
        <f>LOOKUP(99^99,--("0"&amp;MID(Updates!N411,MIN(SEARCH({0,1,2,3,4,5,6,7,8,9},Updates!N411&amp;"0123456789")),ROW($A$1:$A$10000))))</f>
        <v>#N/A</v>
      </c>
      <c r="B411" s="6" t="e">
        <f>TRIM(CLEAN(MID(Updates!D411,FIND("Network User Id: ",Updates!D411)+17,(FIND("E-MAIL ACCOUNTS",Updates!D411)-(FIND("Network User Id:",Updates!D411)+17)))))</f>
        <v>#VALUE!</v>
      </c>
      <c r="C411" s="6" t="e">
        <f>TRIM(CLEAN(MID(Updates!D411,FIND("Logon ID: ",Updates!D411)+10,(FIND("Password:",Updates!D411)-(FIND("Logon ID:",Updates!D411)+10)))))</f>
        <v>#VALUE!</v>
      </c>
      <c r="D411" t="e">
        <f>TRIM(CLEAN(MID(Updates!D411,FIND("Primary Address: ",Updates!D411)+17,(FIND("Secondary Address:",Updates!D411)-(FIND("Primary Address: ",Updates!D411)+17)))))</f>
        <v>#VALUE!</v>
      </c>
      <c r="E411" t="e">
        <f>TRIM(CLEAN(MID(Updates!D411,FIND("Secondary Address: ",Updates!D411)+19,(FIND("** PLEASE DO NOT REPLY TO THIS E-MAIL. ",Updates!D411)-(FIND("Secondary Address: ",Updates!D411)+19)))))</f>
        <v>#VALUE!</v>
      </c>
      <c r="F411" t="b">
        <f>IF(COUNT(SEARCH({"transpo.ottawa.on.ca","biblioottawalibrary.ca"},E411)),"@ottawa.ca")</f>
        <v>0</v>
      </c>
      <c r="G411" s="9" t="e">
        <f t="shared" si="96"/>
        <v>#VALUE!</v>
      </c>
      <c r="H411" t="e">
        <f>TRIM(CLEAN(MID(Updates!D411,FIND("E-mail Address: ",Updates!D411)+16,(FIND("The employee",Updates!D411)-(FIND("E-mail Address: ",Updates!D411)+16)))))</f>
        <v>#VALUE!</v>
      </c>
      <c r="I411" t="e">
        <f>TRIM(CLEAN(MID(Updates!D411,FIND("Account Password: ",Updates!D411)+18,(FIND("NETWORK ACCOUNTS",Updates!D411)-(FIND("Account Password:",Updates!D411)+18)))))</f>
        <v>#VALUE!</v>
      </c>
      <c r="J411" t="e">
        <f>TRIM(CLEAN(MID(Updates!D411,FIND("Password: ",Updates!D411)+10,(FIND("E-mail",Updates!D411)-(FIND("Password:",Updates!D411)+12)))))</f>
        <v>#VALUE!</v>
      </c>
      <c r="K411" t="e">
        <f>TRIM(CLEAN(MID(Updates!D411,FIND("Account to clone: ",Updates!D411)+18,(FIND("Position",Updates!D411)-(FIND("Account to clone: ",Updates!D411)+18)))))</f>
        <v>#VALUE!</v>
      </c>
      <c r="L411" t="e">
        <f>TRIM(CLEAN(MID(Updates!D411,FIND("Clone permissions of another account: ",Updates!D411)+38,(FIND("Email required:",Updates!D411)-(FIND("Clone permissions of another account: ",Updates!D411)+38)))))</f>
        <v>#VALUE!</v>
      </c>
      <c r="M411" t="e">
        <f t="shared" si="97"/>
        <v>#VALUE!</v>
      </c>
      <c r="N411" t="e">
        <f>TRIM(CLEAN(MID(Updates!D411,FIND("First Name: ",Updates!D411)+12,(FIND("Middle Name: ",Updates!D411)-(FIND("First Name: ",Updates!D411)+12)))))</f>
        <v>#VALUE!</v>
      </c>
      <c r="O411" t="e">
        <f>TRIM(CLEAN(MID(Updates!E411,FIND("Last Name: ",Updates!E411)+11,(FIND("Middle Initial:",Updates!E411)-(FIND("Last Name: ",Updates!E411)+11)))))</f>
        <v>#VALUE!</v>
      </c>
      <c r="P411" t="e">
        <f>TRIM(CLEAN(MID(Updates!D411,FIND("Middle Initial: ",Updates!D411)+16,(FIND("Department: ",Updates!D411)-(FIND("Middle Initial: ",Updates!D411)+16)))))</f>
        <v>#VALUE!</v>
      </c>
      <c r="Q411" t="e">
        <f t="shared" si="98"/>
        <v>#VALUE!</v>
      </c>
      <c r="R411" t="e">
        <f t="shared" si="99"/>
        <v>#VALUE!</v>
      </c>
      <c r="S411" t="e">
        <f t="shared" si="100"/>
        <v>#VALUE!</v>
      </c>
      <c r="T411" s="14" t="e">
        <f t="shared" si="101"/>
        <v>#VALUE!</v>
      </c>
      <c r="U411" t="e">
        <f t="shared" si="102"/>
        <v>#VALUE!</v>
      </c>
      <c r="V411" t="e">
        <f t="shared" si="103"/>
        <v>#VALUE!</v>
      </c>
      <c r="W411" s="8" t="e">
        <f>TRIM(CLEAN(MID(Updates!D411,FIND("Branch: ",Updates!D411)+8,(FIND("Division",Updates!D411)-(FIND("Branch: ",Updates!D411)+8)))))</f>
        <v>#VALUE!</v>
      </c>
      <c r="X411" s="8" t="e">
        <f>TRIM(CLEAN(MID(Updates!D411,FIND("Pooled Position: ",Updates!D411)+17,(FIND("Are the",Updates!D411)-(FIND("Pooled Position: ",Updates!D411)+17)))))</f>
        <v>#VALUE!</v>
      </c>
      <c r="Y411" t="e">
        <f>TRIM(CLEAN(MID(Updates!D411,FIND("Employee Name: ",Updates!D411)+15,(FIND("Job Title",Updates!D411)-(FIND("Employee Name: ",Updates!D411)+15)))))</f>
        <v>#VALUE!</v>
      </c>
      <c r="Z411" s="9" t="e">
        <f t="shared" si="104"/>
        <v>#VALUE!</v>
      </c>
      <c r="AA411" t="e">
        <f t="shared" si="105"/>
        <v>#VALUE!</v>
      </c>
      <c r="AB411" t="e">
        <f t="shared" si="106"/>
        <v>#VALUE!</v>
      </c>
      <c r="AC411" t="e">
        <f t="shared" si="107"/>
        <v>#VALUE!</v>
      </c>
      <c r="AD411" t="e">
        <f>TRIM(CLEAN(MID(Updates!D411,FIND("Account to clone: ",Updates!D411)+18,(FIND("Position",Updates!D411)-(FIND("Account to clone: ",Updates!D411)+18)))))</f>
        <v>#VALUE!</v>
      </c>
      <c r="AE411" t="str">
        <f t="shared" si="108"/>
        <v/>
      </c>
      <c r="AF411" t="str">
        <f t="shared" si="109"/>
        <v>No</v>
      </c>
      <c r="AG411" t="e">
        <f>TRIM(CLEAN(MID(Updates!D411,FIND("Home Share (H:\ drive) required: ",Updates!D411)+33,(FIND("Group Share (S:\ drive) required: ",Updates!D411)-(FIND("Home Share (H:\ drive) required: ",Updates!D411)+33)))))</f>
        <v>#VALUE!</v>
      </c>
      <c r="AH411" t="str">
        <f t="shared" si="110"/>
        <v>No</v>
      </c>
      <c r="AI411" t="e">
        <f>TRIM(CLEAN(MID(Updates!D411,FIND("S Drive Path: ",Updates!D411)+14,(FIND("Position",Updates!D411)-(FIND("S Drive Path: ",Updates!D411)+14)))))</f>
        <v>#VALUE!</v>
      </c>
      <c r="AJ411" t="e">
        <f>("USR\"&amp;Updates!N411)</f>
        <v>#VALUE!</v>
      </c>
      <c r="AK411" t="e">
        <f>Updates!N411&amp;"$"</f>
        <v>#VALUE!</v>
      </c>
      <c r="AL411" s="11">
        <f t="shared" ca="1" si="111"/>
        <v>2</v>
      </c>
      <c r="AM411" s="6" t="str">
        <f ca="1">LOOKUP(AL411,AN2:AN21,AO2:AO21)</f>
        <v>DC1MDB02</v>
      </c>
    </row>
    <row r="412" spans="1:39" ht="12" customHeight="1">
      <c r="A412" s="13" t="e">
        <f>LOOKUP(99^99,--("0"&amp;MID(Updates!N412,MIN(SEARCH({0,1,2,3,4,5,6,7,8,9},Updates!N412&amp;"0123456789")),ROW($A$1:$A$10000))))</f>
        <v>#N/A</v>
      </c>
      <c r="B412" s="6" t="e">
        <f>TRIM(CLEAN(MID(Updates!D412,FIND("Network User Id: ",Updates!D412)+17,(FIND("E-MAIL ACCOUNTS",Updates!D412)-(FIND("Network User Id:",Updates!D412)+17)))))</f>
        <v>#VALUE!</v>
      </c>
      <c r="C412" s="6" t="e">
        <f>TRIM(CLEAN(MID(Updates!D412,FIND("Logon ID: ",Updates!D412)+10,(FIND("Password:",Updates!D412)-(FIND("Logon ID:",Updates!D412)+10)))))</f>
        <v>#VALUE!</v>
      </c>
      <c r="D412" t="e">
        <f>TRIM(CLEAN(MID(Updates!D412,FIND("Primary Address: ",Updates!D412)+17,(FIND("Secondary Address:",Updates!D412)-(FIND("Primary Address: ",Updates!D412)+17)))))</f>
        <v>#VALUE!</v>
      </c>
      <c r="E412" t="e">
        <f>TRIM(CLEAN(MID(Updates!D412,FIND("Secondary Address: ",Updates!D412)+19,(FIND("** PLEASE DO NOT REPLY TO THIS E-MAIL. ",Updates!D412)-(FIND("Secondary Address: ",Updates!D412)+19)))))</f>
        <v>#VALUE!</v>
      </c>
      <c r="F412" t="b">
        <f>IF(COUNT(SEARCH({"transpo.ottawa.on.ca","biblioottawalibrary.ca"},E412)),"@ottawa.ca")</f>
        <v>0</v>
      </c>
      <c r="G412" s="9" t="e">
        <f t="shared" si="96"/>
        <v>#VALUE!</v>
      </c>
      <c r="H412" t="e">
        <f>TRIM(CLEAN(MID(Updates!D412,FIND("E-mail Address: ",Updates!D412)+16,(FIND("The employee",Updates!D412)-(FIND("E-mail Address: ",Updates!D412)+16)))))</f>
        <v>#VALUE!</v>
      </c>
      <c r="I412" t="e">
        <f>TRIM(CLEAN(MID(Updates!D412,FIND("Account Password: ",Updates!D412)+18,(FIND("NETWORK ACCOUNTS",Updates!D412)-(FIND("Account Password:",Updates!D412)+18)))))</f>
        <v>#VALUE!</v>
      </c>
      <c r="J412" t="e">
        <f>TRIM(CLEAN(MID(Updates!D412,FIND("Password: ",Updates!D412)+10,(FIND("E-mail",Updates!D412)-(FIND("Password:",Updates!D412)+12)))))</f>
        <v>#VALUE!</v>
      </c>
      <c r="K412" t="e">
        <f>TRIM(CLEAN(MID(Updates!D412,FIND("Account to clone: ",Updates!D412)+18,(FIND("Position",Updates!D412)-(FIND("Account to clone: ",Updates!D412)+18)))))</f>
        <v>#VALUE!</v>
      </c>
      <c r="L412" t="e">
        <f>TRIM(CLEAN(MID(Updates!D412,FIND("Clone permissions of another account: ",Updates!D412)+38,(FIND("Email required:",Updates!D412)-(FIND("Clone permissions of another account: ",Updates!D412)+38)))))</f>
        <v>#VALUE!</v>
      </c>
      <c r="M412" t="e">
        <f t="shared" si="97"/>
        <v>#VALUE!</v>
      </c>
      <c r="N412" t="e">
        <f>TRIM(CLEAN(MID(Updates!D412,FIND("First Name: ",Updates!D412)+12,(FIND("Middle Name: ",Updates!D412)-(FIND("First Name: ",Updates!D412)+12)))))</f>
        <v>#VALUE!</v>
      </c>
      <c r="O412" t="e">
        <f>TRIM(CLEAN(MID(Updates!E412,FIND("Last Name: ",Updates!E412)+11,(FIND("Middle Initial:",Updates!E412)-(FIND("Last Name: ",Updates!E412)+11)))))</f>
        <v>#VALUE!</v>
      </c>
      <c r="P412" t="e">
        <f>TRIM(CLEAN(MID(Updates!D412,FIND("Middle Initial: ",Updates!D412)+16,(FIND("Department: ",Updates!D412)-(FIND("Middle Initial: ",Updates!D412)+16)))))</f>
        <v>#VALUE!</v>
      </c>
      <c r="Q412" t="e">
        <f t="shared" si="98"/>
        <v>#VALUE!</v>
      </c>
      <c r="R412" t="e">
        <f t="shared" si="99"/>
        <v>#VALUE!</v>
      </c>
      <c r="S412" t="e">
        <f t="shared" si="100"/>
        <v>#VALUE!</v>
      </c>
      <c r="T412" s="14" t="e">
        <f t="shared" si="101"/>
        <v>#VALUE!</v>
      </c>
      <c r="U412" t="e">
        <f t="shared" si="102"/>
        <v>#VALUE!</v>
      </c>
      <c r="V412" t="e">
        <f t="shared" si="103"/>
        <v>#VALUE!</v>
      </c>
      <c r="W412" s="8" t="e">
        <f>TRIM(CLEAN(MID(Updates!D412,FIND("Branch: ",Updates!D412)+8,(FIND("Division",Updates!D412)-(FIND("Branch: ",Updates!D412)+8)))))</f>
        <v>#VALUE!</v>
      </c>
      <c r="X412" s="8" t="e">
        <f>TRIM(CLEAN(MID(Updates!D412,FIND("Pooled Position: ",Updates!D412)+17,(FIND("Are the",Updates!D412)-(FIND("Pooled Position: ",Updates!D412)+17)))))</f>
        <v>#VALUE!</v>
      </c>
      <c r="Y412" t="e">
        <f>TRIM(CLEAN(MID(Updates!D412,FIND("Employee Name: ",Updates!D412)+15,(FIND("Job Title",Updates!D412)-(FIND("Employee Name: ",Updates!D412)+15)))))</f>
        <v>#VALUE!</v>
      </c>
      <c r="Z412" s="9" t="e">
        <f t="shared" si="104"/>
        <v>#VALUE!</v>
      </c>
      <c r="AA412" t="e">
        <f t="shared" si="105"/>
        <v>#VALUE!</v>
      </c>
      <c r="AB412" t="e">
        <f t="shared" si="106"/>
        <v>#VALUE!</v>
      </c>
      <c r="AC412" t="e">
        <f t="shared" si="107"/>
        <v>#VALUE!</v>
      </c>
      <c r="AD412" t="e">
        <f>TRIM(CLEAN(MID(Updates!D412,FIND("Account to clone: ",Updates!D412)+18,(FIND("Position",Updates!D412)-(FIND("Account to clone: ",Updates!D412)+18)))))</f>
        <v>#VALUE!</v>
      </c>
      <c r="AE412" t="str">
        <f t="shared" si="108"/>
        <v/>
      </c>
      <c r="AF412" t="str">
        <f t="shared" si="109"/>
        <v>No</v>
      </c>
      <c r="AG412" t="e">
        <f>TRIM(CLEAN(MID(Updates!D412,FIND("Home Share (H:\ drive) required: ",Updates!D412)+33,(FIND("Group Share (S:\ drive) required: ",Updates!D412)-(FIND("Home Share (H:\ drive) required: ",Updates!D412)+33)))))</f>
        <v>#VALUE!</v>
      </c>
      <c r="AH412" t="str">
        <f t="shared" si="110"/>
        <v>No</v>
      </c>
      <c r="AI412" t="e">
        <f>TRIM(CLEAN(MID(Updates!D412,FIND("S Drive Path: ",Updates!D412)+14,(FIND("Position",Updates!D412)-(FIND("S Drive Path: ",Updates!D412)+14)))))</f>
        <v>#VALUE!</v>
      </c>
      <c r="AJ412" t="e">
        <f>("USR\"&amp;Updates!N412)</f>
        <v>#VALUE!</v>
      </c>
      <c r="AK412" t="e">
        <f>Updates!N412&amp;"$"</f>
        <v>#VALUE!</v>
      </c>
      <c r="AL412" s="11">
        <f t="shared" ca="1" si="111"/>
        <v>16</v>
      </c>
      <c r="AM412" s="6" t="str">
        <f ca="1">LOOKUP(AL412,AN2:AN21,AO2:AO21)</f>
        <v>DC4MDB06</v>
      </c>
    </row>
    <row r="413" spans="1:39" ht="12" customHeight="1">
      <c r="A413" s="13" t="e">
        <f>LOOKUP(99^99,--("0"&amp;MID(Updates!N413,MIN(SEARCH({0,1,2,3,4,5,6,7,8,9},Updates!N413&amp;"0123456789")),ROW($A$1:$A$10000))))</f>
        <v>#N/A</v>
      </c>
      <c r="B413" s="6" t="e">
        <f>TRIM(CLEAN(MID(Updates!D413,FIND("Network User Id: ",Updates!D413)+17,(FIND("E-MAIL ACCOUNTS",Updates!D413)-(FIND("Network User Id:",Updates!D413)+17)))))</f>
        <v>#VALUE!</v>
      </c>
      <c r="C413" s="6" t="e">
        <f>TRIM(CLEAN(MID(Updates!D413,FIND("Logon ID: ",Updates!D413)+10,(FIND("Password:",Updates!D413)-(FIND("Logon ID:",Updates!D413)+10)))))</f>
        <v>#VALUE!</v>
      </c>
      <c r="D413" t="e">
        <f>TRIM(CLEAN(MID(Updates!D413,FIND("Primary Address: ",Updates!D413)+17,(FIND("Secondary Address:",Updates!D413)-(FIND("Primary Address: ",Updates!D413)+17)))))</f>
        <v>#VALUE!</v>
      </c>
      <c r="E413" t="e">
        <f>TRIM(CLEAN(MID(Updates!D413,FIND("Secondary Address: ",Updates!D413)+19,(FIND("** PLEASE DO NOT REPLY TO THIS E-MAIL. ",Updates!D413)-(FIND("Secondary Address: ",Updates!D413)+19)))))</f>
        <v>#VALUE!</v>
      </c>
      <c r="F413" t="b">
        <f>IF(COUNT(SEARCH({"transpo.ottawa.on.ca","biblioottawalibrary.ca"},E413)),"@ottawa.ca")</f>
        <v>0</v>
      </c>
      <c r="G413" s="9" t="e">
        <f t="shared" si="96"/>
        <v>#VALUE!</v>
      </c>
      <c r="H413" t="e">
        <f>TRIM(CLEAN(MID(Updates!D413,FIND("E-mail Address: ",Updates!D413)+16,(FIND("The employee",Updates!D413)-(FIND("E-mail Address: ",Updates!D413)+16)))))</f>
        <v>#VALUE!</v>
      </c>
      <c r="I413" t="e">
        <f>TRIM(CLEAN(MID(Updates!D413,FIND("Account Password: ",Updates!D413)+18,(FIND("NETWORK ACCOUNTS",Updates!D413)-(FIND("Account Password:",Updates!D413)+18)))))</f>
        <v>#VALUE!</v>
      </c>
      <c r="J413" t="e">
        <f>TRIM(CLEAN(MID(Updates!D413,FIND("Password: ",Updates!D413)+10,(FIND("E-mail",Updates!D413)-(FIND("Password:",Updates!D413)+12)))))</f>
        <v>#VALUE!</v>
      </c>
      <c r="K413" t="e">
        <f>TRIM(CLEAN(MID(Updates!D413,FIND("Account to clone: ",Updates!D413)+18,(FIND("Position",Updates!D413)-(FIND("Account to clone: ",Updates!D413)+18)))))</f>
        <v>#VALUE!</v>
      </c>
      <c r="L413" t="e">
        <f>TRIM(CLEAN(MID(Updates!D413,FIND("Clone permissions of another account: ",Updates!D413)+38,(FIND("Email required:",Updates!D413)-(FIND("Clone permissions of another account: ",Updates!D413)+38)))))</f>
        <v>#VALUE!</v>
      </c>
      <c r="M413" t="e">
        <f t="shared" si="97"/>
        <v>#VALUE!</v>
      </c>
      <c r="N413" t="e">
        <f>TRIM(CLEAN(MID(Updates!D413,FIND("First Name: ",Updates!D413)+12,(FIND("Middle Name: ",Updates!D413)-(FIND("First Name: ",Updates!D413)+12)))))</f>
        <v>#VALUE!</v>
      </c>
      <c r="O413" t="e">
        <f>TRIM(CLEAN(MID(Updates!E413,FIND("Last Name: ",Updates!E413)+11,(FIND("Middle Initial:",Updates!E413)-(FIND("Last Name: ",Updates!E413)+11)))))</f>
        <v>#VALUE!</v>
      </c>
      <c r="P413" t="e">
        <f>TRIM(CLEAN(MID(Updates!D413,FIND("Middle Initial: ",Updates!D413)+16,(FIND("Department: ",Updates!D413)-(FIND("Middle Initial: ",Updates!D413)+16)))))</f>
        <v>#VALUE!</v>
      </c>
      <c r="Q413" t="e">
        <f t="shared" si="98"/>
        <v>#VALUE!</v>
      </c>
      <c r="R413" t="e">
        <f t="shared" si="99"/>
        <v>#VALUE!</v>
      </c>
      <c r="S413" t="e">
        <f t="shared" si="100"/>
        <v>#VALUE!</v>
      </c>
      <c r="T413" s="14" t="e">
        <f t="shared" si="101"/>
        <v>#VALUE!</v>
      </c>
      <c r="U413" t="e">
        <f t="shared" si="102"/>
        <v>#VALUE!</v>
      </c>
      <c r="V413" t="e">
        <f t="shared" si="103"/>
        <v>#VALUE!</v>
      </c>
      <c r="W413" s="8" t="e">
        <f>TRIM(CLEAN(MID(Updates!D413,FIND("Branch: ",Updates!D413)+8,(FIND("Division",Updates!D413)-(FIND("Branch: ",Updates!D413)+8)))))</f>
        <v>#VALUE!</v>
      </c>
      <c r="X413" s="8" t="e">
        <f>TRIM(CLEAN(MID(Updates!D413,FIND("Pooled Position: ",Updates!D413)+17,(FIND("Are the",Updates!D413)-(FIND("Pooled Position: ",Updates!D413)+17)))))</f>
        <v>#VALUE!</v>
      </c>
      <c r="Y413" t="e">
        <f>TRIM(CLEAN(MID(Updates!D413,FIND("Employee Name: ",Updates!D413)+15,(FIND("Job Title",Updates!D413)-(FIND("Employee Name: ",Updates!D413)+15)))))</f>
        <v>#VALUE!</v>
      </c>
      <c r="Z413" s="9" t="e">
        <f t="shared" si="104"/>
        <v>#VALUE!</v>
      </c>
      <c r="AA413" t="e">
        <f t="shared" si="105"/>
        <v>#VALUE!</v>
      </c>
      <c r="AB413" t="e">
        <f t="shared" si="106"/>
        <v>#VALUE!</v>
      </c>
      <c r="AC413" t="e">
        <f t="shared" si="107"/>
        <v>#VALUE!</v>
      </c>
      <c r="AD413" t="e">
        <f>TRIM(CLEAN(MID(Updates!D413,FIND("Account to clone: ",Updates!D413)+18,(FIND("Position",Updates!D413)-(FIND("Account to clone: ",Updates!D413)+18)))))</f>
        <v>#VALUE!</v>
      </c>
      <c r="AE413" t="str">
        <f t="shared" si="108"/>
        <v/>
      </c>
      <c r="AF413" t="str">
        <f t="shared" si="109"/>
        <v>No</v>
      </c>
      <c r="AG413" t="e">
        <f>TRIM(CLEAN(MID(Updates!D413,FIND("Home Share (H:\ drive) required: ",Updates!D413)+33,(FIND("Group Share (S:\ drive) required: ",Updates!D413)-(FIND("Home Share (H:\ drive) required: ",Updates!D413)+33)))))</f>
        <v>#VALUE!</v>
      </c>
      <c r="AH413" t="str">
        <f t="shared" si="110"/>
        <v>No</v>
      </c>
      <c r="AI413" t="e">
        <f>TRIM(CLEAN(MID(Updates!D413,FIND("S Drive Path: ",Updates!D413)+14,(FIND("Position",Updates!D413)-(FIND("S Drive Path: ",Updates!D413)+14)))))</f>
        <v>#VALUE!</v>
      </c>
      <c r="AJ413" t="e">
        <f>("USR\"&amp;Updates!N413)</f>
        <v>#VALUE!</v>
      </c>
      <c r="AK413" t="e">
        <f>Updates!N413&amp;"$"</f>
        <v>#VALUE!</v>
      </c>
      <c r="AL413" s="11">
        <f t="shared" ca="1" si="111"/>
        <v>5</v>
      </c>
      <c r="AM413" s="6" t="str">
        <f ca="1">LOOKUP(AL413,AN2:AN21,AO2:AO21)</f>
        <v>DC1MDB05</v>
      </c>
    </row>
    <row r="414" spans="1:39" ht="12" customHeight="1">
      <c r="A414" s="13" t="e">
        <f>LOOKUP(99^99,--("0"&amp;MID(Updates!N414,MIN(SEARCH({0,1,2,3,4,5,6,7,8,9},Updates!N414&amp;"0123456789")),ROW($A$1:$A$10000))))</f>
        <v>#N/A</v>
      </c>
      <c r="B414" s="6" t="e">
        <f>TRIM(CLEAN(MID(Updates!D414,FIND("Network User Id: ",Updates!D414)+17,(FIND("E-MAIL ACCOUNTS",Updates!D414)-(FIND("Network User Id:",Updates!D414)+17)))))</f>
        <v>#VALUE!</v>
      </c>
      <c r="C414" s="6" t="e">
        <f>TRIM(CLEAN(MID(Updates!D414,FIND("Logon ID: ",Updates!D414)+10,(FIND("Password:",Updates!D414)-(FIND("Logon ID:",Updates!D414)+10)))))</f>
        <v>#VALUE!</v>
      </c>
      <c r="D414" t="e">
        <f>TRIM(CLEAN(MID(Updates!D414,FIND("Primary Address: ",Updates!D414)+17,(FIND("Secondary Address:",Updates!D414)-(FIND("Primary Address: ",Updates!D414)+17)))))</f>
        <v>#VALUE!</v>
      </c>
      <c r="E414" t="e">
        <f>TRIM(CLEAN(MID(Updates!D414,FIND("Secondary Address: ",Updates!D414)+19,(FIND("** PLEASE DO NOT REPLY TO THIS E-MAIL. ",Updates!D414)-(FIND("Secondary Address: ",Updates!D414)+19)))))</f>
        <v>#VALUE!</v>
      </c>
      <c r="F414" t="b">
        <f>IF(COUNT(SEARCH({"transpo.ottawa.on.ca","biblioottawalibrary.ca"},E414)),"@ottawa.ca")</f>
        <v>0</v>
      </c>
      <c r="G414" s="9" t="e">
        <f t="shared" si="96"/>
        <v>#VALUE!</v>
      </c>
      <c r="H414" t="e">
        <f>TRIM(CLEAN(MID(Updates!D414,FIND("E-mail Address: ",Updates!D414)+16,(FIND("The employee",Updates!D414)-(FIND("E-mail Address: ",Updates!D414)+16)))))</f>
        <v>#VALUE!</v>
      </c>
      <c r="I414" t="e">
        <f>TRIM(CLEAN(MID(Updates!D414,FIND("Account Password: ",Updates!D414)+18,(FIND("NETWORK ACCOUNTS",Updates!D414)-(FIND("Account Password:",Updates!D414)+18)))))</f>
        <v>#VALUE!</v>
      </c>
      <c r="J414" t="e">
        <f>TRIM(CLEAN(MID(Updates!D414,FIND("Password: ",Updates!D414)+10,(FIND("E-mail",Updates!D414)-(FIND("Password:",Updates!D414)+12)))))</f>
        <v>#VALUE!</v>
      </c>
      <c r="K414" t="e">
        <f>TRIM(CLEAN(MID(Updates!D414,FIND("Account to clone: ",Updates!D414)+18,(FIND("Position",Updates!D414)-(FIND("Account to clone: ",Updates!D414)+18)))))</f>
        <v>#VALUE!</v>
      </c>
      <c r="L414" t="e">
        <f>TRIM(CLEAN(MID(Updates!D414,FIND("Clone permissions of another account: ",Updates!D414)+38,(FIND("Email required:",Updates!D414)-(FIND("Clone permissions of another account: ",Updates!D414)+38)))))</f>
        <v>#VALUE!</v>
      </c>
      <c r="M414" t="e">
        <f t="shared" si="97"/>
        <v>#VALUE!</v>
      </c>
      <c r="N414" t="e">
        <f>TRIM(CLEAN(MID(Updates!D414,FIND("First Name: ",Updates!D414)+12,(FIND("Middle Name: ",Updates!D414)-(FIND("First Name: ",Updates!D414)+12)))))</f>
        <v>#VALUE!</v>
      </c>
      <c r="O414" t="e">
        <f>TRIM(CLEAN(MID(Updates!E414,FIND("Last Name: ",Updates!E414)+11,(FIND("Middle Initial:",Updates!E414)-(FIND("Last Name: ",Updates!E414)+11)))))</f>
        <v>#VALUE!</v>
      </c>
      <c r="P414" t="e">
        <f>TRIM(CLEAN(MID(Updates!D414,FIND("Middle Initial: ",Updates!D414)+16,(FIND("Department: ",Updates!D414)-(FIND("Middle Initial: ",Updates!D414)+16)))))</f>
        <v>#VALUE!</v>
      </c>
      <c r="Q414" t="e">
        <f t="shared" si="98"/>
        <v>#VALUE!</v>
      </c>
      <c r="R414" t="e">
        <f t="shared" si="99"/>
        <v>#VALUE!</v>
      </c>
      <c r="S414" t="e">
        <f t="shared" si="100"/>
        <v>#VALUE!</v>
      </c>
      <c r="T414" s="14" t="e">
        <f t="shared" si="101"/>
        <v>#VALUE!</v>
      </c>
      <c r="U414" t="e">
        <f t="shared" si="102"/>
        <v>#VALUE!</v>
      </c>
      <c r="V414" t="e">
        <f t="shared" si="103"/>
        <v>#VALUE!</v>
      </c>
      <c r="W414" s="8" t="e">
        <f>TRIM(CLEAN(MID(Updates!D414,FIND("Branch: ",Updates!D414)+8,(FIND("Division",Updates!D414)-(FIND("Branch: ",Updates!D414)+8)))))</f>
        <v>#VALUE!</v>
      </c>
      <c r="X414" s="8" t="e">
        <f>TRIM(CLEAN(MID(Updates!D414,FIND("Pooled Position: ",Updates!D414)+17,(FIND("Are the",Updates!D414)-(FIND("Pooled Position: ",Updates!D414)+17)))))</f>
        <v>#VALUE!</v>
      </c>
      <c r="Y414" t="e">
        <f>TRIM(CLEAN(MID(Updates!D414,FIND("Employee Name: ",Updates!D414)+15,(FIND("Job Title",Updates!D414)-(FIND("Employee Name: ",Updates!D414)+15)))))</f>
        <v>#VALUE!</v>
      </c>
      <c r="Z414" s="9" t="e">
        <f t="shared" si="104"/>
        <v>#VALUE!</v>
      </c>
      <c r="AA414" t="e">
        <f t="shared" si="105"/>
        <v>#VALUE!</v>
      </c>
      <c r="AB414" t="e">
        <f t="shared" si="106"/>
        <v>#VALUE!</v>
      </c>
      <c r="AC414" t="e">
        <f t="shared" si="107"/>
        <v>#VALUE!</v>
      </c>
      <c r="AD414" t="e">
        <f>TRIM(CLEAN(MID(Updates!D414,FIND("Account to clone: ",Updates!D414)+18,(FIND("Position",Updates!D414)-(FIND("Account to clone: ",Updates!D414)+18)))))</f>
        <v>#VALUE!</v>
      </c>
      <c r="AE414" t="str">
        <f t="shared" si="108"/>
        <v/>
      </c>
      <c r="AF414" t="str">
        <f t="shared" si="109"/>
        <v>No</v>
      </c>
      <c r="AG414" t="e">
        <f>TRIM(CLEAN(MID(Updates!D414,FIND("Home Share (H:\ drive) required: ",Updates!D414)+33,(FIND("Group Share (S:\ drive) required: ",Updates!D414)-(FIND("Home Share (H:\ drive) required: ",Updates!D414)+33)))))</f>
        <v>#VALUE!</v>
      </c>
      <c r="AH414" t="str">
        <f t="shared" si="110"/>
        <v>No</v>
      </c>
      <c r="AI414" t="e">
        <f>TRIM(CLEAN(MID(Updates!D414,FIND("S Drive Path: ",Updates!D414)+14,(FIND("Position",Updates!D414)-(FIND("S Drive Path: ",Updates!D414)+14)))))</f>
        <v>#VALUE!</v>
      </c>
      <c r="AJ414" t="e">
        <f>("USR\"&amp;Updates!N414)</f>
        <v>#VALUE!</v>
      </c>
      <c r="AK414" t="e">
        <f>Updates!N414&amp;"$"</f>
        <v>#VALUE!</v>
      </c>
      <c r="AL414" s="11">
        <f t="shared" ca="1" si="111"/>
        <v>3</v>
      </c>
      <c r="AM414" s="6" t="str">
        <f ca="1">LOOKUP(AL414,AN2:AN21,AO2:AO21)</f>
        <v>DC1MDB03</v>
      </c>
    </row>
    <row r="415" spans="1:39" ht="12" customHeight="1">
      <c r="A415" s="13" t="e">
        <f>LOOKUP(99^99,--("0"&amp;MID(Updates!N415,MIN(SEARCH({0,1,2,3,4,5,6,7,8,9},Updates!N415&amp;"0123456789")),ROW($A$1:$A$10000))))</f>
        <v>#N/A</v>
      </c>
      <c r="B415" s="6" t="e">
        <f>TRIM(CLEAN(MID(Updates!D415,FIND("Network User Id: ",Updates!D415)+17,(FIND("E-MAIL ACCOUNTS",Updates!D415)-(FIND("Network User Id:",Updates!D415)+17)))))</f>
        <v>#VALUE!</v>
      </c>
      <c r="C415" s="6" t="e">
        <f>TRIM(CLEAN(MID(Updates!D415,FIND("Logon ID: ",Updates!D415)+10,(FIND("Password:",Updates!D415)-(FIND("Logon ID:",Updates!D415)+10)))))</f>
        <v>#VALUE!</v>
      </c>
      <c r="D415" t="e">
        <f>TRIM(CLEAN(MID(Updates!D415,FIND("Primary Address: ",Updates!D415)+17,(FIND("Secondary Address:",Updates!D415)-(FIND("Primary Address: ",Updates!D415)+17)))))</f>
        <v>#VALUE!</v>
      </c>
      <c r="E415" t="e">
        <f>TRIM(CLEAN(MID(Updates!D415,FIND("Secondary Address: ",Updates!D415)+19,(FIND("** PLEASE DO NOT REPLY TO THIS E-MAIL. ",Updates!D415)-(FIND("Secondary Address: ",Updates!D415)+19)))))</f>
        <v>#VALUE!</v>
      </c>
      <c r="F415" t="b">
        <f>IF(COUNT(SEARCH({"transpo.ottawa.on.ca","biblioottawalibrary.ca"},E415)),"@ottawa.ca")</f>
        <v>0</v>
      </c>
      <c r="G415" s="9" t="e">
        <f t="shared" si="96"/>
        <v>#VALUE!</v>
      </c>
      <c r="H415" t="e">
        <f>TRIM(CLEAN(MID(Updates!D415,FIND("E-mail Address: ",Updates!D415)+16,(FIND("The employee",Updates!D415)-(FIND("E-mail Address: ",Updates!D415)+16)))))</f>
        <v>#VALUE!</v>
      </c>
      <c r="I415" t="e">
        <f>TRIM(CLEAN(MID(Updates!D415,FIND("Account Password: ",Updates!D415)+18,(FIND("NETWORK ACCOUNTS",Updates!D415)-(FIND("Account Password:",Updates!D415)+18)))))</f>
        <v>#VALUE!</v>
      </c>
      <c r="J415" t="e">
        <f>TRIM(CLEAN(MID(Updates!D415,FIND("Password: ",Updates!D415)+10,(FIND("E-mail",Updates!D415)-(FIND("Password:",Updates!D415)+12)))))</f>
        <v>#VALUE!</v>
      </c>
      <c r="K415" t="e">
        <f>TRIM(CLEAN(MID(Updates!D415,FIND("Account to clone: ",Updates!D415)+18,(FIND("Position",Updates!D415)-(FIND("Account to clone: ",Updates!D415)+18)))))</f>
        <v>#VALUE!</v>
      </c>
      <c r="L415" t="e">
        <f>TRIM(CLEAN(MID(Updates!D415,FIND("Clone permissions of another account: ",Updates!D415)+38,(FIND("Email required:",Updates!D415)-(FIND("Clone permissions of another account: ",Updates!D415)+38)))))</f>
        <v>#VALUE!</v>
      </c>
      <c r="M415" t="e">
        <f t="shared" si="97"/>
        <v>#VALUE!</v>
      </c>
      <c r="N415" t="e">
        <f>TRIM(CLEAN(MID(Updates!D415,FIND("First Name: ",Updates!D415)+12,(FIND("Middle Name: ",Updates!D415)-(FIND("First Name: ",Updates!D415)+12)))))</f>
        <v>#VALUE!</v>
      </c>
      <c r="O415" t="e">
        <f>TRIM(CLEAN(MID(Updates!E415,FIND("Last Name: ",Updates!E415)+11,(FIND("Middle Initial:",Updates!E415)-(FIND("Last Name: ",Updates!E415)+11)))))</f>
        <v>#VALUE!</v>
      </c>
      <c r="P415" t="e">
        <f>TRIM(CLEAN(MID(Updates!D415,FIND("Middle Initial: ",Updates!D415)+16,(FIND("Department: ",Updates!D415)-(FIND("Middle Initial: ",Updates!D415)+16)))))</f>
        <v>#VALUE!</v>
      </c>
      <c r="Q415" t="e">
        <f t="shared" si="98"/>
        <v>#VALUE!</v>
      </c>
      <c r="R415" t="e">
        <f t="shared" si="99"/>
        <v>#VALUE!</v>
      </c>
      <c r="S415" t="e">
        <f t="shared" si="100"/>
        <v>#VALUE!</v>
      </c>
      <c r="T415" s="14" t="e">
        <f t="shared" si="101"/>
        <v>#VALUE!</v>
      </c>
      <c r="U415" t="e">
        <f t="shared" si="102"/>
        <v>#VALUE!</v>
      </c>
      <c r="V415" t="e">
        <f t="shared" si="103"/>
        <v>#VALUE!</v>
      </c>
      <c r="W415" s="8" t="e">
        <f>TRIM(CLEAN(MID(Updates!D415,FIND("Branch: ",Updates!D415)+8,(FIND("Division",Updates!D415)-(FIND("Branch: ",Updates!D415)+8)))))</f>
        <v>#VALUE!</v>
      </c>
      <c r="X415" s="8" t="e">
        <f>TRIM(CLEAN(MID(Updates!D415,FIND("Pooled Position: ",Updates!D415)+17,(FIND("Are the",Updates!D415)-(FIND("Pooled Position: ",Updates!D415)+17)))))</f>
        <v>#VALUE!</v>
      </c>
      <c r="Y415" t="e">
        <f>TRIM(CLEAN(MID(Updates!D415,FIND("Employee Name: ",Updates!D415)+15,(FIND("Job Title",Updates!D415)-(FIND("Employee Name: ",Updates!D415)+15)))))</f>
        <v>#VALUE!</v>
      </c>
      <c r="Z415" s="9" t="e">
        <f t="shared" si="104"/>
        <v>#VALUE!</v>
      </c>
      <c r="AA415" t="e">
        <f t="shared" si="105"/>
        <v>#VALUE!</v>
      </c>
      <c r="AB415" t="e">
        <f t="shared" si="106"/>
        <v>#VALUE!</v>
      </c>
      <c r="AC415" t="e">
        <f t="shared" si="107"/>
        <v>#VALUE!</v>
      </c>
      <c r="AD415" t="e">
        <f>TRIM(CLEAN(MID(Updates!D415,FIND("Account to clone: ",Updates!D415)+18,(FIND("Position",Updates!D415)-(FIND("Account to clone: ",Updates!D415)+18)))))</f>
        <v>#VALUE!</v>
      </c>
      <c r="AE415" t="str">
        <f t="shared" si="108"/>
        <v/>
      </c>
      <c r="AF415" t="str">
        <f t="shared" si="109"/>
        <v>No</v>
      </c>
      <c r="AG415" t="e">
        <f>TRIM(CLEAN(MID(Updates!D415,FIND("Home Share (H:\ drive) required: ",Updates!D415)+33,(FIND("Group Share (S:\ drive) required: ",Updates!D415)-(FIND("Home Share (H:\ drive) required: ",Updates!D415)+33)))))</f>
        <v>#VALUE!</v>
      </c>
      <c r="AH415" t="str">
        <f t="shared" si="110"/>
        <v>No</v>
      </c>
      <c r="AI415" t="e">
        <f>TRIM(CLEAN(MID(Updates!D415,FIND("S Drive Path: ",Updates!D415)+14,(FIND("Position",Updates!D415)-(FIND("S Drive Path: ",Updates!D415)+14)))))</f>
        <v>#VALUE!</v>
      </c>
      <c r="AJ415" t="e">
        <f>("USR\"&amp;Updates!N415)</f>
        <v>#VALUE!</v>
      </c>
      <c r="AK415" t="e">
        <f>Updates!N415&amp;"$"</f>
        <v>#VALUE!</v>
      </c>
      <c r="AL415" s="11">
        <f t="shared" ca="1" si="111"/>
        <v>3</v>
      </c>
      <c r="AM415" s="6" t="str">
        <f ca="1">LOOKUP(AL415,AN2:AN21,AO2:AO21)</f>
        <v>DC1MDB03</v>
      </c>
    </row>
    <row r="416" spans="1:39" ht="12" customHeight="1">
      <c r="A416" s="13" t="e">
        <f>LOOKUP(99^99,--("0"&amp;MID(Updates!N416,MIN(SEARCH({0,1,2,3,4,5,6,7,8,9},Updates!N416&amp;"0123456789")),ROW($A$1:$A$10000))))</f>
        <v>#N/A</v>
      </c>
      <c r="B416" s="6" t="e">
        <f>TRIM(CLEAN(MID(Updates!D416,FIND("Network User Id: ",Updates!D416)+17,(FIND("E-MAIL ACCOUNTS",Updates!D416)-(FIND("Network User Id:",Updates!D416)+17)))))</f>
        <v>#VALUE!</v>
      </c>
      <c r="C416" s="6" t="e">
        <f>TRIM(CLEAN(MID(Updates!D416,FIND("Logon ID: ",Updates!D416)+10,(FIND("Password:",Updates!D416)-(FIND("Logon ID:",Updates!D416)+10)))))</f>
        <v>#VALUE!</v>
      </c>
      <c r="D416" t="e">
        <f>TRIM(CLEAN(MID(Updates!D416,FIND("Primary Address: ",Updates!D416)+17,(FIND("Secondary Address:",Updates!D416)-(FIND("Primary Address: ",Updates!D416)+17)))))</f>
        <v>#VALUE!</v>
      </c>
      <c r="E416" t="e">
        <f>TRIM(CLEAN(MID(Updates!D416,FIND("Secondary Address: ",Updates!D416)+19,(FIND("** PLEASE DO NOT REPLY TO THIS E-MAIL. ",Updates!D416)-(FIND("Secondary Address: ",Updates!D416)+19)))))</f>
        <v>#VALUE!</v>
      </c>
      <c r="F416" t="b">
        <f>IF(COUNT(SEARCH({"transpo.ottawa.on.ca","biblioottawalibrary.ca"},E416)),"@ottawa.ca")</f>
        <v>0</v>
      </c>
      <c r="G416" s="9" t="e">
        <f t="shared" si="96"/>
        <v>#VALUE!</v>
      </c>
      <c r="H416" t="e">
        <f>TRIM(CLEAN(MID(Updates!D416,FIND("E-mail Address: ",Updates!D416)+16,(FIND("The employee",Updates!D416)-(FIND("E-mail Address: ",Updates!D416)+16)))))</f>
        <v>#VALUE!</v>
      </c>
      <c r="I416" t="e">
        <f>TRIM(CLEAN(MID(Updates!D416,FIND("Account Password: ",Updates!D416)+18,(FIND("NETWORK ACCOUNTS",Updates!D416)-(FIND("Account Password:",Updates!D416)+18)))))</f>
        <v>#VALUE!</v>
      </c>
      <c r="J416" t="e">
        <f>TRIM(CLEAN(MID(Updates!D416,FIND("Password: ",Updates!D416)+10,(FIND("E-mail",Updates!D416)-(FIND("Password:",Updates!D416)+12)))))</f>
        <v>#VALUE!</v>
      </c>
      <c r="K416" t="e">
        <f>TRIM(CLEAN(MID(Updates!D416,FIND("Account to clone: ",Updates!D416)+18,(FIND("Position",Updates!D416)-(FIND("Account to clone: ",Updates!D416)+18)))))</f>
        <v>#VALUE!</v>
      </c>
      <c r="L416" t="e">
        <f>TRIM(CLEAN(MID(Updates!D416,FIND("Clone permissions of another account: ",Updates!D416)+38,(FIND("Email required:",Updates!D416)-(FIND("Clone permissions of another account: ",Updates!D416)+38)))))</f>
        <v>#VALUE!</v>
      </c>
      <c r="M416" t="e">
        <f t="shared" si="97"/>
        <v>#VALUE!</v>
      </c>
      <c r="N416" t="e">
        <f>TRIM(CLEAN(MID(Updates!D416,FIND("First Name: ",Updates!D416)+12,(FIND("Middle Name: ",Updates!D416)-(FIND("First Name: ",Updates!D416)+12)))))</f>
        <v>#VALUE!</v>
      </c>
      <c r="O416" t="e">
        <f>TRIM(CLEAN(MID(Updates!E416,FIND("Last Name: ",Updates!E416)+11,(FIND("Middle Initial:",Updates!E416)-(FIND("Last Name: ",Updates!E416)+11)))))</f>
        <v>#VALUE!</v>
      </c>
      <c r="P416" t="e">
        <f>TRIM(CLEAN(MID(Updates!D416,FIND("Middle Initial: ",Updates!D416)+16,(FIND("Department: ",Updates!D416)-(FIND("Middle Initial: ",Updates!D416)+16)))))</f>
        <v>#VALUE!</v>
      </c>
      <c r="Q416" t="e">
        <f t="shared" si="98"/>
        <v>#VALUE!</v>
      </c>
      <c r="R416" t="e">
        <f t="shared" si="99"/>
        <v>#VALUE!</v>
      </c>
      <c r="S416" t="e">
        <f t="shared" si="100"/>
        <v>#VALUE!</v>
      </c>
      <c r="T416" s="14" t="e">
        <f t="shared" si="101"/>
        <v>#VALUE!</v>
      </c>
      <c r="U416" t="e">
        <f t="shared" si="102"/>
        <v>#VALUE!</v>
      </c>
      <c r="V416" t="e">
        <f t="shared" si="103"/>
        <v>#VALUE!</v>
      </c>
      <c r="W416" s="8" t="e">
        <f>TRIM(CLEAN(MID(Updates!D416,FIND("Branch: ",Updates!D416)+8,(FIND("Division",Updates!D416)-(FIND("Branch: ",Updates!D416)+8)))))</f>
        <v>#VALUE!</v>
      </c>
      <c r="X416" s="8" t="e">
        <f>TRIM(CLEAN(MID(Updates!D416,FIND("Pooled Position: ",Updates!D416)+17,(FIND("Are the",Updates!D416)-(FIND("Pooled Position: ",Updates!D416)+17)))))</f>
        <v>#VALUE!</v>
      </c>
      <c r="Y416" t="e">
        <f>TRIM(CLEAN(MID(Updates!D416,FIND("Employee Name: ",Updates!D416)+15,(FIND("Job Title",Updates!D416)-(FIND("Employee Name: ",Updates!D416)+15)))))</f>
        <v>#VALUE!</v>
      </c>
      <c r="Z416" s="9" t="e">
        <f t="shared" si="104"/>
        <v>#VALUE!</v>
      </c>
      <c r="AA416" t="e">
        <f t="shared" si="105"/>
        <v>#VALUE!</v>
      </c>
      <c r="AB416" t="e">
        <f t="shared" si="106"/>
        <v>#VALUE!</v>
      </c>
      <c r="AC416" t="e">
        <f t="shared" si="107"/>
        <v>#VALUE!</v>
      </c>
      <c r="AD416" t="e">
        <f>TRIM(CLEAN(MID(Updates!D416,FIND("Account to clone: ",Updates!D416)+18,(FIND("Position",Updates!D416)-(FIND("Account to clone: ",Updates!D416)+18)))))</f>
        <v>#VALUE!</v>
      </c>
      <c r="AE416" t="str">
        <f t="shared" si="108"/>
        <v/>
      </c>
      <c r="AF416" t="str">
        <f t="shared" si="109"/>
        <v>No</v>
      </c>
      <c r="AG416" t="e">
        <f>TRIM(CLEAN(MID(Updates!D416,FIND("Home Share (H:\ drive) required: ",Updates!D416)+33,(FIND("Group Share (S:\ drive) required: ",Updates!D416)-(FIND("Home Share (H:\ drive) required: ",Updates!D416)+33)))))</f>
        <v>#VALUE!</v>
      </c>
      <c r="AH416" t="str">
        <f t="shared" si="110"/>
        <v>No</v>
      </c>
      <c r="AI416" t="e">
        <f>TRIM(CLEAN(MID(Updates!D416,FIND("S Drive Path: ",Updates!D416)+14,(FIND("Position",Updates!D416)-(FIND("S Drive Path: ",Updates!D416)+14)))))</f>
        <v>#VALUE!</v>
      </c>
      <c r="AJ416" t="e">
        <f>("USR\"&amp;Updates!N416)</f>
        <v>#VALUE!</v>
      </c>
      <c r="AK416" t="e">
        <f>Updates!N416&amp;"$"</f>
        <v>#VALUE!</v>
      </c>
      <c r="AL416" s="11">
        <f t="shared" ca="1" si="111"/>
        <v>12</v>
      </c>
      <c r="AM416" s="6" t="str">
        <f ca="1">LOOKUP(AL416,AN2:AN21,AO2:AO21)</f>
        <v>DC4MDB02</v>
      </c>
    </row>
    <row r="417" spans="1:39" ht="12" customHeight="1">
      <c r="A417" s="13" t="e">
        <f>LOOKUP(99^99,--("0"&amp;MID(Updates!N417,MIN(SEARCH({0,1,2,3,4,5,6,7,8,9},Updates!N417&amp;"0123456789")),ROW($A$1:$A$10000))))</f>
        <v>#N/A</v>
      </c>
      <c r="B417" s="6" t="e">
        <f>TRIM(CLEAN(MID(Updates!D417,FIND("Network User Id: ",Updates!D417)+17,(FIND("E-MAIL ACCOUNTS",Updates!D417)-(FIND("Network User Id:",Updates!D417)+17)))))</f>
        <v>#VALUE!</v>
      </c>
      <c r="C417" s="6" t="e">
        <f>TRIM(CLEAN(MID(Updates!D417,FIND("Logon ID: ",Updates!D417)+10,(FIND("Password:",Updates!D417)-(FIND("Logon ID:",Updates!D417)+10)))))</f>
        <v>#VALUE!</v>
      </c>
      <c r="D417" t="e">
        <f>TRIM(CLEAN(MID(Updates!D417,FIND("Primary Address: ",Updates!D417)+17,(FIND("Secondary Address:",Updates!D417)-(FIND("Primary Address: ",Updates!D417)+17)))))</f>
        <v>#VALUE!</v>
      </c>
      <c r="E417" t="e">
        <f>TRIM(CLEAN(MID(Updates!D417,FIND("Secondary Address: ",Updates!D417)+19,(FIND("** PLEASE DO NOT REPLY TO THIS E-MAIL. ",Updates!D417)-(FIND("Secondary Address: ",Updates!D417)+19)))))</f>
        <v>#VALUE!</v>
      </c>
      <c r="F417" t="b">
        <f>IF(COUNT(SEARCH({"transpo.ottawa.on.ca","biblioottawalibrary.ca"},E417)),"@ottawa.ca")</f>
        <v>0</v>
      </c>
      <c r="G417" s="9" t="e">
        <f t="shared" si="96"/>
        <v>#VALUE!</v>
      </c>
      <c r="H417" t="e">
        <f>TRIM(CLEAN(MID(Updates!D417,FIND("E-mail Address: ",Updates!D417)+16,(FIND("The employee",Updates!D417)-(FIND("E-mail Address: ",Updates!D417)+16)))))</f>
        <v>#VALUE!</v>
      </c>
      <c r="I417" t="e">
        <f>TRIM(CLEAN(MID(Updates!D417,FIND("Account Password: ",Updates!D417)+18,(FIND("NETWORK ACCOUNTS",Updates!D417)-(FIND("Account Password:",Updates!D417)+18)))))</f>
        <v>#VALUE!</v>
      </c>
      <c r="J417" t="e">
        <f>TRIM(CLEAN(MID(Updates!D417,FIND("Password: ",Updates!D417)+10,(FIND("E-mail",Updates!D417)-(FIND("Password:",Updates!D417)+12)))))</f>
        <v>#VALUE!</v>
      </c>
      <c r="K417" t="e">
        <f>TRIM(CLEAN(MID(Updates!D417,FIND("Account to clone: ",Updates!D417)+18,(FIND("Position",Updates!D417)-(FIND("Account to clone: ",Updates!D417)+18)))))</f>
        <v>#VALUE!</v>
      </c>
      <c r="L417" t="e">
        <f>TRIM(CLEAN(MID(Updates!D417,FIND("Clone permissions of another account: ",Updates!D417)+38,(FIND("Email required:",Updates!D417)-(FIND("Clone permissions of another account: ",Updates!D417)+38)))))</f>
        <v>#VALUE!</v>
      </c>
      <c r="M417" t="e">
        <f t="shared" si="97"/>
        <v>#VALUE!</v>
      </c>
      <c r="N417" t="e">
        <f>TRIM(CLEAN(MID(Updates!D417,FIND("First Name: ",Updates!D417)+12,(FIND("Middle Name: ",Updates!D417)-(FIND("First Name: ",Updates!D417)+12)))))</f>
        <v>#VALUE!</v>
      </c>
      <c r="O417" t="e">
        <f>TRIM(CLEAN(MID(Updates!E417,FIND("Last Name: ",Updates!E417)+11,(FIND("Middle Initial:",Updates!E417)-(FIND("Last Name: ",Updates!E417)+11)))))</f>
        <v>#VALUE!</v>
      </c>
      <c r="P417" t="e">
        <f>TRIM(CLEAN(MID(Updates!D417,FIND("Middle Initial: ",Updates!D417)+16,(FIND("Department: ",Updates!D417)-(FIND("Middle Initial: ",Updates!D417)+16)))))</f>
        <v>#VALUE!</v>
      </c>
      <c r="Q417" t="e">
        <f t="shared" si="98"/>
        <v>#VALUE!</v>
      </c>
      <c r="R417" t="e">
        <f t="shared" si="99"/>
        <v>#VALUE!</v>
      </c>
      <c r="S417" t="e">
        <f t="shared" si="100"/>
        <v>#VALUE!</v>
      </c>
      <c r="T417" s="14" t="e">
        <f t="shared" si="101"/>
        <v>#VALUE!</v>
      </c>
      <c r="U417" t="e">
        <f t="shared" si="102"/>
        <v>#VALUE!</v>
      </c>
      <c r="V417" t="e">
        <f t="shared" si="103"/>
        <v>#VALUE!</v>
      </c>
      <c r="W417" s="8" t="e">
        <f>TRIM(CLEAN(MID(Updates!D417,FIND("Branch: ",Updates!D417)+8,(FIND("Division",Updates!D417)-(FIND("Branch: ",Updates!D417)+8)))))</f>
        <v>#VALUE!</v>
      </c>
      <c r="X417" s="8" t="e">
        <f>TRIM(CLEAN(MID(Updates!D417,FIND("Pooled Position: ",Updates!D417)+17,(FIND("Are the",Updates!D417)-(FIND("Pooled Position: ",Updates!D417)+17)))))</f>
        <v>#VALUE!</v>
      </c>
      <c r="Y417" t="e">
        <f>TRIM(CLEAN(MID(Updates!D417,FIND("Employee Name: ",Updates!D417)+15,(FIND("Job Title",Updates!D417)-(FIND("Employee Name: ",Updates!D417)+15)))))</f>
        <v>#VALUE!</v>
      </c>
      <c r="Z417" s="9" t="e">
        <f t="shared" si="104"/>
        <v>#VALUE!</v>
      </c>
      <c r="AA417" t="e">
        <f t="shared" si="105"/>
        <v>#VALUE!</v>
      </c>
      <c r="AB417" t="e">
        <f t="shared" si="106"/>
        <v>#VALUE!</v>
      </c>
      <c r="AC417" t="e">
        <f t="shared" si="107"/>
        <v>#VALUE!</v>
      </c>
      <c r="AD417" t="e">
        <f>TRIM(CLEAN(MID(Updates!D417,FIND("Account to clone: ",Updates!D417)+18,(FIND("Position",Updates!D417)-(FIND("Account to clone: ",Updates!D417)+18)))))</f>
        <v>#VALUE!</v>
      </c>
      <c r="AE417" t="str">
        <f t="shared" si="108"/>
        <v/>
      </c>
      <c r="AF417" t="str">
        <f t="shared" si="109"/>
        <v>No</v>
      </c>
      <c r="AG417" t="e">
        <f>TRIM(CLEAN(MID(Updates!D417,FIND("Home Share (H:\ drive) required: ",Updates!D417)+33,(FIND("Group Share (S:\ drive) required: ",Updates!D417)-(FIND("Home Share (H:\ drive) required: ",Updates!D417)+33)))))</f>
        <v>#VALUE!</v>
      </c>
      <c r="AH417" t="str">
        <f t="shared" si="110"/>
        <v>No</v>
      </c>
      <c r="AI417" t="e">
        <f>TRIM(CLEAN(MID(Updates!D417,FIND("S Drive Path: ",Updates!D417)+14,(FIND("Position",Updates!D417)-(FIND("S Drive Path: ",Updates!D417)+14)))))</f>
        <v>#VALUE!</v>
      </c>
      <c r="AJ417" t="e">
        <f>("USR\"&amp;Updates!N417)</f>
        <v>#VALUE!</v>
      </c>
      <c r="AK417" t="e">
        <f>Updates!N417&amp;"$"</f>
        <v>#VALUE!</v>
      </c>
      <c r="AL417" s="11">
        <f t="shared" ca="1" si="111"/>
        <v>5</v>
      </c>
      <c r="AM417" s="6" t="str">
        <f ca="1">LOOKUP(AL417,AN2:AN21,AO2:AO21)</f>
        <v>DC1MDB05</v>
      </c>
    </row>
    <row r="418" spans="1:39" ht="12" customHeight="1">
      <c r="A418" s="13" t="e">
        <f>LOOKUP(99^99,--("0"&amp;MID(Updates!N418,MIN(SEARCH({0,1,2,3,4,5,6,7,8,9},Updates!N418&amp;"0123456789")),ROW($A$1:$A$10000))))</f>
        <v>#N/A</v>
      </c>
      <c r="B418" s="6" t="e">
        <f>TRIM(CLEAN(MID(Updates!D418,FIND("Network User Id: ",Updates!D418)+17,(FIND("E-MAIL ACCOUNTS",Updates!D418)-(FIND("Network User Id:",Updates!D418)+17)))))</f>
        <v>#VALUE!</v>
      </c>
      <c r="C418" s="6" t="e">
        <f>TRIM(CLEAN(MID(Updates!D418,FIND("Logon ID: ",Updates!D418)+10,(FIND("Password:",Updates!D418)-(FIND("Logon ID:",Updates!D418)+10)))))</f>
        <v>#VALUE!</v>
      </c>
      <c r="D418" t="e">
        <f>TRIM(CLEAN(MID(Updates!D418,FIND("Primary Address: ",Updates!D418)+17,(FIND("Secondary Address:",Updates!D418)-(FIND("Primary Address: ",Updates!D418)+17)))))</f>
        <v>#VALUE!</v>
      </c>
      <c r="E418" t="e">
        <f>TRIM(CLEAN(MID(Updates!D418,FIND("Secondary Address: ",Updates!D418)+19,(FIND("** PLEASE DO NOT REPLY TO THIS E-MAIL. ",Updates!D418)-(FIND("Secondary Address: ",Updates!D418)+19)))))</f>
        <v>#VALUE!</v>
      </c>
      <c r="F418" t="b">
        <f>IF(COUNT(SEARCH({"transpo.ottawa.on.ca","biblioottawalibrary.ca"},E418)),"@ottawa.ca")</f>
        <v>0</v>
      </c>
      <c r="G418" s="9" t="e">
        <f t="shared" si="96"/>
        <v>#VALUE!</v>
      </c>
      <c r="H418" t="e">
        <f>TRIM(CLEAN(MID(Updates!D418,FIND("E-mail Address: ",Updates!D418)+16,(FIND("The employee",Updates!D418)-(FIND("E-mail Address: ",Updates!D418)+16)))))</f>
        <v>#VALUE!</v>
      </c>
      <c r="I418" t="e">
        <f>TRIM(CLEAN(MID(Updates!D418,FIND("Account Password: ",Updates!D418)+18,(FIND("NETWORK ACCOUNTS",Updates!D418)-(FIND("Account Password:",Updates!D418)+18)))))</f>
        <v>#VALUE!</v>
      </c>
      <c r="J418" t="e">
        <f>TRIM(CLEAN(MID(Updates!D418,FIND("Password: ",Updates!D418)+10,(FIND("E-mail",Updates!D418)-(FIND("Password:",Updates!D418)+12)))))</f>
        <v>#VALUE!</v>
      </c>
      <c r="K418" t="e">
        <f>TRIM(CLEAN(MID(Updates!D418,FIND("Account to clone: ",Updates!D418)+18,(FIND("Position",Updates!D418)-(FIND("Account to clone: ",Updates!D418)+18)))))</f>
        <v>#VALUE!</v>
      </c>
      <c r="L418" t="e">
        <f>TRIM(CLEAN(MID(Updates!D418,FIND("Clone permissions of another account: ",Updates!D418)+38,(FIND("Email required:",Updates!D418)-(FIND("Clone permissions of another account: ",Updates!D418)+38)))))</f>
        <v>#VALUE!</v>
      </c>
      <c r="M418" t="e">
        <f t="shared" si="97"/>
        <v>#VALUE!</v>
      </c>
      <c r="N418" t="e">
        <f>TRIM(CLEAN(MID(Updates!D418,FIND("First Name: ",Updates!D418)+12,(FIND("Middle Name: ",Updates!D418)-(FIND("First Name: ",Updates!D418)+12)))))</f>
        <v>#VALUE!</v>
      </c>
      <c r="O418" t="e">
        <f>TRIM(CLEAN(MID(Updates!E418,FIND("Last Name: ",Updates!E418)+11,(FIND("Middle Initial:",Updates!E418)-(FIND("Last Name: ",Updates!E418)+11)))))</f>
        <v>#VALUE!</v>
      </c>
      <c r="P418" t="e">
        <f>TRIM(CLEAN(MID(Updates!D418,FIND("Middle Initial: ",Updates!D418)+16,(FIND("Department: ",Updates!D418)-(FIND("Middle Initial: ",Updates!D418)+16)))))</f>
        <v>#VALUE!</v>
      </c>
      <c r="Q418" t="e">
        <f t="shared" si="98"/>
        <v>#VALUE!</v>
      </c>
      <c r="R418" t="e">
        <f t="shared" si="99"/>
        <v>#VALUE!</v>
      </c>
      <c r="S418" t="e">
        <f t="shared" si="100"/>
        <v>#VALUE!</v>
      </c>
      <c r="T418" s="14" t="e">
        <f t="shared" si="101"/>
        <v>#VALUE!</v>
      </c>
      <c r="U418" t="e">
        <f t="shared" si="102"/>
        <v>#VALUE!</v>
      </c>
      <c r="V418" t="e">
        <f t="shared" si="103"/>
        <v>#VALUE!</v>
      </c>
      <c r="W418" s="8" t="e">
        <f>TRIM(CLEAN(MID(Updates!D418,FIND("Branch: ",Updates!D418)+8,(FIND("Division",Updates!D418)-(FIND("Branch: ",Updates!D418)+8)))))</f>
        <v>#VALUE!</v>
      </c>
      <c r="X418" s="8" t="e">
        <f>TRIM(CLEAN(MID(Updates!D418,FIND("Pooled Position: ",Updates!D418)+17,(FIND("Are the",Updates!D418)-(FIND("Pooled Position: ",Updates!D418)+17)))))</f>
        <v>#VALUE!</v>
      </c>
      <c r="Y418" t="e">
        <f>TRIM(CLEAN(MID(Updates!D418,FIND("Employee Name: ",Updates!D418)+15,(FIND("Job Title",Updates!D418)-(FIND("Employee Name: ",Updates!D418)+15)))))</f>
        <v>#VALUE!</v>
      </c>
      <c r="Z418" s="9" t="e">
        <f t="shared" si="104"/>
        <v>#VALUE!</v>
      </c>
      <c r="AA418" t="e">
        <f t="shared" si="105"/>
        <v>#VALUE!</v>
      </c>
      <c r="AB418" t="e">
        <f t="shared" si="106"/>
        <v>#VALUE!</v>
      </c>
      <c r="AC418" t="e">
        <f t="shared" si="107"/>
        <v>#VALUE!</v>
      </c>
      <c r="AD418" t="e">
        <f>TRIM(CLEAN(MID(Updates!D418,FIND("Account to clone: ",Updates!D418)+18,(FIND("Position",Updates!D418)-(FIND("Account to clone: ",Updates!D418)+18)))))</f>
        <v>#VALUE!</v>
      </c>
      <c r="AE418" t="str">
        <f t="shared" si="108"/>
        <v/>
      </c>
      <c r="AF418" t="str">
        <f t="shared" si="109"/>
        <v>No</v>
      </c>
      <c r="AG418" t="e">
        <f>TRIM(CLEAN(MID(Updates!D418,FIND("Home Share (H:\ drive) required: ",Updates!D418)+33,(FIND("Group Share (S:\ drive) required: ",Updates!D418)-(FIND("Home Share (H:\ drive) required: ",Updates!D418)+33)))))</f>
        <v>#VALUE!</v>
      </c>
      <c r="AH418" t="str">
        <f t="shared" si="110"/>
        <v>No</v>
      </c>
      <c r="AI418" t="e">
        <f>TRIM(CLEAN(MID(Updates!D418,FIND("S Drive Path: ",Updates!D418)+14,(FIND("Position",Updates!D418)-(FIND("S Drive Path: ",Updates!D418)+14)))))</f>
        <v>#VALUE!</v>
      </c>
      <c r="AJ418" t="e">
        <f>("USR\"&amp;Updates!N418)</f>
        <v>#VALUE!</v>
      </c>
      <c r="AK418" t="e">
        <f>Updates!N418&amp;"$"</f>
        <v>#VALUE!</v>
      </c>
      <c r="AL418" s="11">
        <f t="shared" ca="1" si="111"/>
        <v>2</v>
      </c>
      <c r="AM418" s="6" t="str">
        <f ca="1">LOOKUP(AL418,AN2:AN21,AO2:AO21)</f>
        <v>DC1MDB02</v>
      </c>
    </row>
    <row r="419" spans="1:39" ht="12" customHeight="1">
      <c r="A419" s="13" t="e">
        <f>LOOKUP(99^99,--("0"&amp;MID(Updates!N419,MIN(SEARCH({0,1,2,3,4,5,6,7,8,9},Updates!N419&amp;"0123456789")),ROW($A$1:$A$10000))))</f>
        <v>#N/A</v>
      </c>
      <c r="B419" s="6" t="e">
        <f>TRIM(CLEAN(MID(Updates!D419,FIND("Network User Id: ",Updates!D419)+17,(FIND("E-MAIL ACCOUNTS",Updates!D419)-(FIND("Network User Id:",Updates!D419)+17)))))</f>
        <v>#VALUE!</v>
      </c>
      <c r="C419" s="6" t="e">
        <f>TRIM(CLEAN(MID(Updates!D419,FIND("Logon ID: ",Updates!D419)+10,(FIND("Password:",Updates!D419)-(FIND("Logon ID:",Updates!D419)+10)))))</f>
        <v>#VALUE!</v>
      </c>
      <c r="D419" t="e">
        <f>TRIM(CLEAN(MID(Updates!D419,FIND("Primary Address: ",Updates!D419)+17,(FIND("Secondary Address:",Updates!D419)-(FIND("Primary Address: ",Updates!D419)+17)))))</f>
        <v>#VALUE!</v>
      </c>
      <c r="E419" t="e">
        <f>TRIM(CLEAN(MID(Updates!D419,FIND("Secondary Address: ",Updates!D419)+19,(FIND("** PLEASE DO NOT REPLY TO THIS E-MAIL. ",Updates!D419)-(FIND("Secondary Address: ",Updates!D419)+19)))))</f>
        <v>#VALUE!</v>
      </c>
      <c r="F419" t="b">
        <f>IF(COUNT(SEARCH({"transpo.ottawa.on.ca","biblioottawalibrary.ca"},E419)),"@ottawa.ca")</f>
        <v>0</v>
      </c>
      <c r="G419" s="9" t="e">
        <f t="shared" si="96"/>
        <v>#VALUE!</v>
      </c>
      <c r="H419" t="e">
        <f>TRIM(CLEAN(MID(Updates!D419,FIND("E-mail Address: ",Updates!D419)+16,(FIND("The employee",Updates!D419)-(FIND("E-mail Address: ",Updates!D419)+16)))))</f>
        <v>#VALUE!</v>
      </c>
      <c r="I419" t="e">
        <f>TRIM(CLEAN(MID(Updates!D419,FIND("Account Password: ",Updates!D419)+18,(FIND("NETWORK ACCOUNTS",Updates!D419)-(FIND("Account Password:",Updates!D419)+18)))))</f>
        <v>#VALUE!</v>
      </c>
      <c r="J419" t="e">
        <f>TRIM(CLEAN(MID(Updates!D419,FIND("Password: ",Updates!D419)+10,(FIND("E-mail",Updates!D419)-(FIND("Password:",Updates!D419)+12)))))</f>
        <v>#VALUE!</v>
      </c>
      <c r="K419" t="e">
        <f>TRIM(CLEAN(MID(Updates!D419,FIND("Account to clone: ",Updates!D419)+18,(FIND("Position",Updates!D419)-(FIND("Account to clone: ",Updates!D419)+18)))))</f>
        <v>#VALUE!</v>
      </c>
      <c r="L419" t="e">
        <f>TRIM(CLEAN(MID(Updates!D419,FIND("Clone permissions of another account: ",Updates!D419)+38,(FIND("Email required:",Updates!D419)-(FIND("Clone permissions of another account: ",Updates!D419)+38)))))</f>
        <v>#VALUE!</v>
      </c>
      <c r="M419" t="e">
        <f t="shared" si="97"/>
        <v>#VALUE!</v>
      </c>
      <c r="N419" t="e">
        <f>TRIM(CLEAN(MID(Updates!D419,FIND("First Name: ",Updates!D419)+12,(FIND("Middle Name: ",Updates!D419)-(FIND("First Name: ",Updates!D419)+12)))))</f>
        <v>#VALUE!</v>
      </c>
      <c r="O419" t="e">
        <f>TRIM(CLEAN(MID(Updates!E419,FIND("Last Name: ",Updates!E419)+11,(FIND("Middle Initial:",Updates!E419)-(FIND("Last Name: ",Updates!E419)+11)))))</f>
        <v>#VALUE!</v>
      </c>
      <c r="P419" t="e">
        <f>TRIM(CLEAN(MID(Updates!D419,FIND("Middle Initial: ",Updates!D419)+16,(FIND("Department: ",Updates!D419)-(FIND("Middle Initial: ",Updates!D419)+16)))))</f>
        <v>#VALUE!</v>
      </c>
      <c r="Q419" t="e">
        <f t="shared" si="98"/>
        <v>#VALUE!</v>
      </c>
      <c r="R419" t="e">
        <f t="shared" si="99"/>
        <v>#VALUE!</v>
      </c>
      <c r="S419" t="e">
        <f t="shared" si="100"/>
        <v>#VALUE!</v>
      </c>
      <c r="T419" s="14" t="e">
        <f t="shared" si="101"/>
        <v>#VALUE!</v>
      </c>
      <c r="U419" t="e">
        <f t="shared" si="102"/>
        <v>#VALUE!</v>
      </c>
      <c r="V419" t="e">
        <f t="shared" si="103"/>
        <v>#VALUE!</v>
      </c>
      <c r="W419" s="8" t="e">
        <f>TRIM(CLEAN(MID(Updates!D419,FIND("Branch: ",Updates!D419)+8,(FIND("Division",Updates!D419)-(FIND("Branch: ",Updates!D419)+8)))))</f>
        <v>#VALUE!</v>
      </c>
      <c r="X419" s="8" t="e">
        <f>TRIM(CLEAN(MID(Updates!D419,FIND("Pooled Position: ",Updates!D419)+17,(FIND("Are the",Updates!D419)-(FIND("Pooled Position: ",Updates!D419)+17)))))</f>
        <v>#VALUE!</v>
      </c>
      <c r="Y419" t="e">
        <f>TRIM(CLEAN(MID(Updates!D419,FIND("Employee Name: ",Updates!D419)+15,(FIND("Job Title",Updates!D419)-(FIND("Employee Name: ",Updates!D419)+15)))))</f>
        <v>#VALUE!</v>
      </c>
      <c r="Z419" s="9" t="e">
        <f t="shared" si="104"/>
        <v>#VALUE!</v>
      </c>
      <c r="AA419" t="e">
        <f t="shared" si="105"/>
        <v>#VALUE!</v>
      </c>
      <c r="AB419" t="e">
        <f t="shared" si="106"/>
        <v>#VALUE!</v>
      </c>
      <c r="AC419" t="e">
        <f t="shared" si="107"/>
        <v>#VALUE!</v>
      </c>
      <c r="AD419" t="e">
        <f>TRIM(CLEAN(MID(Updates!D419,FIND("Account to clone: ",Updates!D419)+18,(FIND("Position",Updates!D419)-(FIND("Account to clone: ",Updates!D419)+18)))))</f>
        <v>#VALUE!</v>
      </c>
      <c r="AE419" t="str">
        <f t="shared" si="108"/>
        <v/>
      </c>
      <c r="AF419" t="str">
        <f t="shared" si="109"/>
        <v>No</v>
      </c>
      <c r="AG419" t="e">
        <f>TRIM(CLEAN(MID(Updates!D419,FIND("Home Share (H:\ drive) required: ",Updates!D419)+33,(FIND("Group Share (S:\ drive) required: ",Updates!D419)-(FIND("Home Share (H:\ drive) required: ",Updates!D419)+33)))))</f>
        <v>#VALUE!</v>
      </c>
      <c r="AH419" t="str">
        <f t="shared" si="110"/>
        <v>No</v>
      </c>
      <c r="AI419" t="e">
        <f>TRIM(CLEAN(MID(Updates!D419,FIND("S Drive Path: ",Updates!D419)+14,(FIND("Position",Updates!D419)-(FIND("S Drive Path: ",Updates!D419)+14)))))</f>
        <v>#VALUE!</v>
      </c>
      <c r="AJ419" t="e">
        <f>("USR\"&amp;Updates!N419)</f>
        <v>#VALUE!</v>
      </c>
      <c r="AK419" t="e">
        <f>Updates!N419&amp;"$"</f>
        <v>#VALUE!</v>
      </c>
      <c r="AL419" s="11">
        <f t="shared" ca="1" si="111"/>
        <v>5</v>
      </c>
      <c r="AM419" s="6" t="str">
        <f ca="1">LOOKUP(AL419,AN2:AN21,AO2:AO21)</f>
        <v>DC1MDB05</v>
      </c>
    </row>
    <row r="420" spans="1:39" ht="12" customHeight="1">
      <c r="A420" s="13" t="e">
        <f>LOOKUP(99^99,--("0"&amp;MID(Updates!N420,MIN(SEARCH({0,1,2,3,4,5,6,7,8,9},Updates!N420&amp;"0123456789")),ROW($A$1:$A$10000))))</f>
        <v>#N/A</v>
      </c>
      <c r="B420" s="6" t="e">
        <f>TRIM(CLEAN(MID(Updates!D420,FIND("Network User Id: ",Updates!D420)+17,(FIND("E-MAIL ACCOUNTS",Updates!D420)-(FIND("Network User Id:",Updates!D420)+17)))))</f>
        <v>#VALUE!</v>
      </c>
      <c r="C420" s="6" t="e">
        <f>TRIM(CLEAN(MID(Updates!D420,FIND("Logon ID: ",Updates!D420)+10,(FIND("Password:",Updates!D420)-(FIND("Logon ID:",Updates!D420)+10)))))</f>
        <v>#VALUE!</v>
      </c>
      <c r="D420" t="e">
        <f>TRIM(CLEAN(MID(Updates!D420,FIND("Primary Address: ",Updates!D420)+17,(FIND("Secondary Address:",Updates!D420)-(FIND("Primary Address: ",Updates!D420)+17)))))</f>
        <v>#VALUE!</v>
      </c>
      <c r="E420" t="e">
        <f>TRIM(CLEAN(MID(Updates!D420,FIND("Secondary Address: ",Updates!D420)+19,(FIND("** PLEASE DO NOT REPLY TO THIS E-MAIL. ",Updates!D420)-(FIND("Secondary Address: ",Updates!D420)+19)))))</f>
        <v>#VALUE!</v>
      </c>
      <c r="F420" t="b">
        <f>IF(COUNT(SEARCH({"transpo.ottawa.on.ca","biblioottawalibrary.ca"},E420)),"@ottawa.ca")</f>
        <v>0</v>
      </c>
      <c r="G420" s="9" t="e">
        <f t="shared" si="96"/>
        <v>#VALUE!</v>
      </c>
      <c r="H420" t="e">
        <f>TRIM(CLEAN(MID(Updates!D420,FIND("E-mail Address: ",Updates!D420)+16,(FIND("The employee",Updates!D420)-(FIND("E-mail Address: ",Updates!D420)+16)))))</f>
        <v>#VALUE!</v>
      </c>
      <c r="I420" t="e">
        <f>TRIM(CLEAN(MID(Updates!D420,FIND("Account Password: ",Updates!D420)+18,(FIND("NETWORK ACCOUNTS",Updates!D420)-(FIND("Account Password:",Updates!D420)+18)))))</f>
        <v>#VALUE!</v>
      </c>
      <c r="J420" t="e">
        <f>TRIM(CLEAN(MID(Updates!D420,FIND("Password: ",Updates!D420)+10,(FIND("E-mail",Updates!D420)-(FIND("Password:",Updates!D420)+12)))))</f>
        <v>#VALUE!</v>
      </c>
      <c r="K420" t="e">
        <f>TRIM(CLEAN(MID(Updates!D420,FIND("Account to clone: ",Updates!D420)+18,(FIND("Position",Updates!D420)-(FIND("Account to clone: ",Updates!D420)+18)))))</f>
        <v>#VALUE!</v>
      </c>
      <c r="L420" t="e">
        <f>TRIM(CLEAN(MID(Updates!D420,FIND("Clone permissions of another account: ",Updates!D420)+38,(FIND("Email required:",Updates!D420)-(FIND("Clone permissions of another account: ",Updates!D420)+38)))))</f>
        <v>#VALUE!</v>
      </c>
      <c r="M420" t="e">
        <f t="shared" si="97"/>
        <v>#VALUE!</v>
      </c>
      <c r="N420" t="e">
        <f>TRIM(CLEAN(MID(Updates!D420,FIND("First Name: ",Updates!D420)+12,(FIND("Middle Name: ",Updates!D420)-(FIND("First Name: ",Updates!D420)+12)))))</f>
        <v>#VALUE!</v>
      </c>
      <c r="O420" t="e">
        <f>TRIM(CLEAN(MID(Updates!E420,FIND("Last Name: ",Updates!E420)+11,(FIND("Middle Initial:",Updates!E420)-(FIND("Last Name: ",Updates!E420)+11)))))</f>
        <v>#VALUE!</v>
      </c>
      <c r="P420" t="e">
        <f>TRIM(CLEAN(MID(Updates!D420,FIND("Middle Initial: ",Updates!D420)+16,(FIND("Department: ",Updates!D420)-(FIND("Middle Initial: ",Updates!D420)+16)))))</f>
        <v>#VALUE!</v>
      </c>
      <c r="Q420" t="e">
        <f t="shared" si="98"/>
        <v>#VALUE!</v>
      </c>
      <c r="R420" t="e">
        <f t="shared" si="99"/>
        <v>#VALUE!</v>
      </c>
      <c r="S420" t="e">
        <f t="shared" si="100"/>
        <v>#VALUE!</v>
      </c>
      <c r="T420" s="14" t="e">
        <f t="shared" si="101"/>
        <v>#VALUE!</v>
      </c>
      <c r="U420" t="e">
        <f t="shared" si="102"/>
        <v>#VALUE!</v>
      </c>
      <c r="V420" t="e">
        <f t="shared" si="103"/>
        <v>#VALUE!</v>
      </c>
      <c r="W420" s="8" t="e">
        <f>TRIM(CLEAN(MID(Updates!D420,FIND("Branch: ",Updates!D420)+8,(FIND("Division",Updates!D420)-(FIND("Branch: ",Updates!D420)+8)))))</f>
        <v>#VALUE!</v>
      </c>
      <c r="X420" s="8" t="e">
        <f>TRIM(CLEAN(MID(Updates!D420,FIND("Pooled Position: ",Updates!D420)+17,(FIND("Are the",Updates!D420)-(FIND("Pooled Position: ",Updates!D420)+17)))))</f>
        <v>#VALUE!</v>
      </c>
      <c r="Y420" t="e">
        <f>TRIM(CLEAN(MID(Updates!D420,FIND("Employee Name: ",Updates!D420)+15,(FIND("Job Title",Updates!D420)-(FIND("Employee Name: ",Updates!D420)+15)))))</f>
        <v>#VALUE!</v>
      </c>
      <c r="Z420" s="9" t="e">
        <f t="shared" si="104"/>
        <v>#VALUE!</v>
      </c>
      <c r="AA420" t="e">
        <f t="shared" si="105"/>
        <v>#VALUE!</v>
      </c>
      <c r="AB420" t="e">
        <f t="shared" si="106"/>
        <v>#VALUE!</v>
      </c>
      <c r="AC420" t="e">
        <f t="shared" si="107"/>
        <v>#VALUE!</v>
      </c>
      <c r="AD420" t="e">
        <f>TRIM(CLEAN(MID(Updates!D420,FIND("Account to clone: ",Updates!D420)+18,(FIND("Position",Updates!D420)-(FIND("Account to clone: ",Updates!D420)+18)))))</f>
        <v>#VALUE!</v>
      </c>
      <c r="AE420" t="str">
        <f t="shared" si="108"/>
        <v/>
      </c>
      <c r="AF420" t="str">
        <f t="shared" si="109"/>
        <v>No</v>
      </c>
      <c r="AG420" t="e">
        <f>TRIM(CLEAN(MID(Updates!D420,FIND("Home Share (H:\ drive) required: ",Updates!D420)+33,(FIND("Group Share (S:\ drive) required: ",Updates!D420)-(FIND("Home Share (H:\ drive) required: ",Updates!D420)+33)))))</f>
        <v>#VALUE!</v>
      </c>
      <c r="AH420" t="str">
        <f t="shared" si="110"/>
        <v>No</v>
      </c>
      <c r="AI420" t="e">
        <f>TRIM(CLEAN(MID(Updates!D420,FIND("S Drive Path: ",Updates!D420)+14,(FIND("Position",Updates!D420)-(FIND("S Drive Path: ",Updates!D420)+14)))))</f>
        <v>#VALUE!</v>
      </c>
      <c r="AJ420" t="e">
        <f>("USR\"&amp;Updates!N420)</f>
        <v>#VALUE!</v>
      </c>
      <c r="AK420" t="e">
        <f>Updates!N420&amp;"$"</f>
        <v>#VALUE!</v>
      </c>
      <c r="AL420" s="11">
        <f t="shared" ca="1" si="111"/>
        <v>14</v>
      </c>
      <c r="AM420" s="6" t="str">
        <f ca="1">LOOKUP(AL420,AN2:AN21,AO2:AO21)</f>
        <v>DC4MDB04</v>
      </c>
    </row>
    <row r="421" spans="1:39" ht="12" customHeight="1">
      <c r="A421" s="13" t="e">
        <f>LOOKUP(99^99,--("0"&amp;MID(Updates!N421,MIN(SEARCH({0,1,2,3,4,5,6,7,8,9},Updates!N421&amp;"0123456789")),ROW($A$1:$A$10000))))</f>
        <v>#N/A</v>
      </c>
      <c r="B421" s="6" t="e">
        <f>TRIM(CLEAN(MID(Updates!D421,FIND("Network User Id: ",Updates!D421)+17,(FIND("E-MAIL ACCOUNTS",Updates!D421)-(FIND("Network User Id:",Updates!D421)+17)))))</f>
        <v>#VALUE!</v>
      </c>
      <c r="C421" s="6" t="e">
        <f>TRIM(CLEAN(MID(Updates!D421,FIND("Logon ID: ",Updates!D421)+10,(FIND("Password:",Updates!D421)-(FIND("Logon ID:",Updates!D421)+10)))))</f>
        <v>#VALUE!</v>
      </c>
      <c r="D421" t="e">
        <f>TRIM(CLEAN(MID(Updates!D421,FIND("Primary Address: ",Updates!D421)+17,(FIND("Secondary Address:",Updates!D421)-(FIND("Primary Address: ",Updates!D421)+17)))))</f>
        <v>#VALUE!</v>
      </c>
      <c r="E421" t="e">
        <f>TRIM(CLEAN(MID(Updates!D421,FIND("Secondary Address: ",Updates!D421)+19,(FIND("** PLEASE DO NOT REPLY TO THIS E-MAIL. ",Updates!D421)-(FIND("Secondary Address: ",Updates!D421)+19)))))</f>
        <v>#VALUE!</v>
      </c>
      <c r="F421" t="b">
        <f>IF(COUNT(SEARCH({"transpo.ottawa.on.ca","biblioottawalibrary.ca"},E421)),"@ottawa.ca")</f>
        <v>0</v>
      </c>
      <c r="G421" s="9" t="e">
        <f t="shared" si="96"/>
        <v>#VALUE!</v>
      </c>
      <c r="H421" t="e">
        <f>TRIM(CLEAN(MID(Updates!D421,FIND("E-mail Address: ",Updates!D421)+16,(FIND("The employee",Updates!D421)-(FIND("E-mail Address: ",Updates!D421)+16)))))</f>
        <v>#VALUE!</v>
      </c>
      <c r="I421" t="e">
        <f>TRIM(CLEAN(MID(Updates!D421,FIND("Account Password: ",Updates!D421)+18,(FIND("NETWORK ACCOUNTS",Updates!D421)-(FIND("Account Password:",Updates!D421)+18)))))</f>
        <v>#VALUE!</v>
      </c>
      <c r="J421" t="e">
        <f>TRIM(CLEAN(MID(Updates!D421,FIND("Password: ",Updates!D421)+10,(FIND("E-mail",Updates!D421)-(FIND("Password:",Updates!D421)+12)))))</f>
        <v>#VALUE!</v>
      </c>
      <c r="K421" t="e">
        <f>TRIM(CLEAN(MID(Updates!D421,FIND("Account to clone: ",Updates!D421)+18,(FIND("Position",Updates!D421)-(FIND("Account to clone: ",Updates!D421)+18)))))</f>
        <v>#VALUE!</v>
      </c>
      <c r="L421" t="e">
        <f>TRIM(CLEAN(MID(Updates!D421,FIND("Clone permissions of another account: ",Updates!D421)+38,(FIND("Email required:",Updates!D421)-(FIND("Clone permissions of another account: ",Updates!D421)+38)))))</f>
        <v>#VALUE!</v>
      </c>
      <c r="M421" t="e">
        <f t="shared" si="97"/>
        <v>#VALUE!</v>
      </c>
      <c r="N421" t="e">
        <f>TRIM(CLEAN(MID(Updates!D421,FIND("First Name: ",Updates!D421)+12,(FIND("Middle Name: ",Updates!D421)-(FIND("First Name: ",Updates!D421)+12)))))</f>
        <v>#VALUE!</v>
      </c>
      <c r="O421" t="e">
        <f>TRIM(CLEAN(MID(Updates!E421,FIND("Last Name: ",Updates!E421)+11,(FIND("Middle Initial:",Updates!E421)-(FIND("Last Name: ",Updates!E421)+11)))))</f>
        <v>#VALUE!</v>
      </c>
      <c r="P421" t="e">
        <f>TRIM(CLEAN(MID(Updates!D421,FIND("Middle Initial: ",Updates!D421)+16,(FIND("Department: ",Updates!D421)-(FIND("Middle Initial: ",Updates!D421)+16)))))</f>
        <v>#VALUE!</v>
      </c>
      <c r="Q421" t="e">
        <f t="shared" si="98"/>
        <v>#VALUE!</v>
      </c>
      <c r="R421" t="e">
        <f t="shared" si="99"/>
        <v>#VALUE!</v>
      </c>
      <c r="S421" t="e">
        <f t="shared" si="100"/>
        <v>#VALUE!</v>
      </c>
      <c r="T421" s="14" t="e">
        <f t="shared" si="101"/>
        <v>#VALUE!</v>
      </c>
      <c r="U421" t="e">
        <f t="shared" si="102"/>
        <v>#VALUE!</v>
      </c>
      <c r="V421" t="e">
        <f t="shared" si="103"/>
        <v>#VALUE!</v>
      </c>
      <c r="W421" s="8" t="e">
        <f>TRIM(CLEAN(MID(Updates!D421,FIND("Branch: ",Updates!D421)+8,(FIND("Division",Updates!D421)-(FIND("Branch: ",Updates!D421)+8)))))</f>
        <v>#VALUE!</v>
      </c>
      <c r="X421" s="8" t="e">
        <f>TRIM(CLEAN(MID(Updates!D421,FIND("Pooled Position: ",Updates!D421)+17,(FIND("Are the",Updates!D421)-(FIND("Pooled Position: ",Updates!D421)+17)))))</f>
        <v>#VALUE!</v>
      </c>
      <c r="Y421" t="e">
        <f>TRIM(CLEAN(MID(Updates!D421,FIND("Employee Name: ",Updates!D421)+15,(FIND("Job Title",Updates!D421)-(FIND("Employee Name: ",Updates!D421)+15)))))</f>
        <v>#VALUE!</v>
      </c>
      <c r="Z421" s="9" t="e">
        <f t="shared" si="104"/>
        <v>#VALUE!</v>
      </c>
      <c r="AA421" t="e">
        <f t="shared" si="105"/>
        <v>#VALUE!</v>
      </c>
      <c r="AB421" t="e">
        <f t="shared" si="106"/>
        <v>#VALUE!</v>
      </c>
      <c r="AC421" t="e">
        <f t="shared" si="107"/>
        <v>#VALUE!</v>
      </c>
      <c r="AD421" t="e">
        <f>TRIM(CLEAN(MID(Updates!D421,FIND("Account to clone: ",Updates!D421)+18,(FIND("Position",Updates!D421)-(FIND("Account to clone: ",Updates!D421)+18)))))</f>
        <v>#VALUE!</v>
      </c>
      <c r="AE421" t="str">
        <f t="shared" si="108"/>
        <v/>
      </c>
      <c r="AF421" t="str">
        <f t="shared" si="109"/>
        <v>No</v>
      </c>
      <c r="AG421" t="e">
        <f>TRIM(CLEAN(MID(Updates!D421,FIND("Home Share (H:\ drive) required: ",Updates!D421)+33,(FIND("Group Share (S:\ drive) required: ",Updates!D421)-(FIND("Home Share (H:\ drive) required: ",Updates!D421)+33)))))</f>
        <v>#VALUE!</v>
      </c>
      <c r="AH421" t="str">
        <f t="shared" si="110"/>
        <v>No</v>
      </c>
      <c r="AI421" t="e">
        <f>TRIM(CLEAN(MID(Updates!D421,FIND("S Drive Path: ",Updates!D421)+14,(FIND("Position",Updates!D421)-(FIND("S Drive Path: ",Updates!D421)+14)))))</f>
        <v>#VALUE!</v>
      </c>
      <c r="AJ421" t="e">
        <f>("USR\"&amp;Updates!N421)</f>
        <v>#VALUE!</v>
      </c>
      <c r="AK421" t="e">
        <f>Updates!N421&amp;"$"</f>
        <v>#VALUE!</v>
      </c>
      <c r="AL421" s="11">
        <f t="shared" ca="1" si="111"/>
        <v>20</v>
      </c>
      <c r="AM421" s="6" t="str">
        <f ca="1">LOOKUP(AL421,AN2:AN21,AO2:AO21)</f>
        <v>DC4MDB10</v>
      </c>
    </row>
    <row r="422" spans="1:39" ht="12" customHeight="1">
      <c r="A422" s="13" t="e">
        <f>LOOKUP(99^99,--("0"&amp;MID(Updates!N422,MIN(SEARCH({0,1,2,3,4,5,6,7,8,9},Updates!N422&amp;"0123456789")),ROW($A$1:$A$10000))))</f>
        <v>#N/A</v>
      </c>
      <c r="B422" s="6" t="e">
        <f>TRIM(CLEAN(MID(Updates!D422,FIND("Network User Id: ",Updates!D422)+17,(FIND("E-MAIL ACCOUNTS",Updates!D422)-(FIND("Network User Id:",Updates!D422)+17)))))</f>
        <v>#VALUE!</v>
      </c>
      <c r="C422" s="6" t="e">
        <f>TRIM(CLEAN(MID(Updates!D422,FIND("Logon ID: ",Updates!D422)+10,(FIND("Password:",Updates!D422)-(FIND("Logon ID:",Updates!D422)+10)))))</f>
        <v>#VALUE!</v>
      </c>
      <c r="D422" t="e">
        <f>TRIM(CLEAN(MID(Updates!D422,FIND("Primary Address: ",Updates!D422)+17,(FIND("Secondary Address:",Updates!D422)-(FIND("Primary Address: ",Updates!D422)+17)))))</f>
        <v>#VALUE!</v>
      </c>
      <c r="E422" t="e">
        <f>TRIM(CLEAN(MID(Updates!D422,FIND("Secondary Address: ",Updates!D422)+19,(FIND("** PLEASE DO NOT REPLY TO THIS E-MAIL. ",Updates!D422)-(FIND("Secondary Address: ",Updates!D422)+19)))))</f>
        <v>#VALUE!</v>
      </c>
      <c r="F422" t="b">
        <f>IF(COUNT(SEARCH({"transpo.ottawa.on.ca","biblioottawalibrary.ca"},E422)),"@ottawa.ca")</f>
        <v>0</v>
      </c>
      <c r="G422" s="9" t="e">
        <f t="shared" si="96"/>
        <v>#VALUE!</v>
      </c>
      <c r="H422" t="e">
        <f>TRIM(CLEAN(MID(Updates!D422,FIND("E-mail Address: ",Updates!D422)+16,(FIND("The employee",Updates!D422)-(FIND("E-mail Address: ",Updates!D422)+16)))))</f>
        <v>#VALUE!</v>
      </c>
      <c r="I422" t="e">
        <f>TRIM(CLEAN(MID(Updates!D422,FIND("Account Password: ",Updates!D422)+18,(FIND("NETWORK ACCOUNTS",Updates!D422)-(FIND("Account Password:",Updates!D422)+18)))))</f>
        <v>#VALUE!</v>
      </c>
      <c r="J422" t="e">
        <f>TRIM(CLEAN(MID(Updates!D422,FIND("Password: ",Updates!D422)+10,(FIND("E-mail",Updates!D422)-(FIND("Password:",Updates!D422)+12)))))</f>
        <v>#VALUE!</v>
      </c>
      <c r="K422" t="e">
        <f>TRIM(CLEAN(MID(Updates!D422,FIND("Account to clone: ",Updates!D422)+18,(FIND("Position",Updates!D422)-(FIND("Account to clone: ",Updates!D422)+18)))))</f>
        <v>#VALUE!</v>
      </c>
      <c r="L422" t="e">
        <f>TRIM(CLEAN(MID(Updates!D422,FIND("Clone permissions of another account: ",Updates!D422)+38,(FIND("Email required:",Updates!D422)-(FIND("Clone permissions of another account: ",Updates!D422)+38)))))</f>
        <v>#VALUE!</v>
      </c>
      <c r="M422" t="e">
        <f t="shared" si="97"/>
        <v>#VALUE!</v>
      </c>
      <c r="N422" t="e">
        <f>TRIM(CLEAN(MID(Updates!D422,FIND("First Name: ",Updates!D422)+12,(FIND("Middle Name: ",Updates!D422)-(FIND("First Name: ",Updates!D422)+12)))))</f>
        <v>#VALUE!</v>
      </c>
      <c r="O422" t="e">
        <f>TRIM(CLEAN(MID(Updates!E422,FIND("Last Name: ",Updates!E422)+11,(FIND("Middle Initial:",Updates!E422)-(FIND("Last Name: ",Updates!E422)+11)))))</f>
        <v>#VALUE!</v>
      </c>
      <c r="P422" t="e">
        <f>TRIM(CLEAN(MID(Updates!D422,FIND("Middle Initial: ",Updates!D422)+16,(FIND("Department: ",Updates!D422)-(FIND("Middle Initial: ",Updates!D422)+16)))))</f>
        <v>#VALUE!</v>
      </c>
      <c r="Q422" t="e">
        <f t="shared" si="98"/>
        <v>#VALUE!</v>
      </c>
      <c r="R422" t="e">
        <f t="shared" si="99"/>
        <v>#VALUE!</v>
      </c>
      <c r="S422" t="e">
        <f t="shared" si="100"/>
        <v>#VALUE!</v>
      </c>
      <c r="T422" s="14" t="e">
        <f t="shared" si="101"/>
        <v>#VALUE!</v>
      </c>
      <c r="U422" t="e">
        <f t="shared" si="102"/>
        <v>#VALUE!</v>
      </c>
      <c r="V422" t="e">
        <f t="shared" si="103"/>
        <v>#VALUE!</v>
      </c>
      <c r="W422" s="8" t="e">
        <f>TRIM(CLEAN(MID(Updates!D422,FIND("Branch: ",Updates!D422)+8,(FIND("Division",Updates!D422)-(FIND("Branch: ",Updates!D422)+8)))))</f>
        <v>#VALUE!</v>
      </c>
      <c r="X422" s="8" t="e">
        <f>TRIM(CLEAN(MID(Updates!D422,FIND("Pooled Position: ",Updates!D422)+17,(FIND("Are the",Updates!D422)-(FIND("Pooled Position: ",Updates!D422)+17)))))</f>
        <v>#VALUE!</v>
      </c>
      <c r="Y422" t="e">
        <f>TRIM(CLEAN(MID(Updates!D422,FIND("Employee Name: ",Updates!D422)+15,(FIND("Job Title",Updates!D422)-(FIND("Employee Name: ",Updates!D422)+15)))))</f>
        <v>#VALUE!</v>
      </c>
      <c r="Z422" s="9" t="e">
        <f t="shared" si="104"/>
        <v>#VALUE!</v>
      </c>
      <c r="AA422" t="e">
        <f t="shared" si="105"/>
        <v>#VALUE!</v>
      </c>
      <c r="AB422" t="e">
        <f t="shared" si="106"/>
        <v>#VALUE!</v>
      </c>
      <c r="AC422" t="e">
        <f t="shared" si="107"/>
        <v>#VALUE!</v>
      </c>
      <c r="AD422" t="e">
        <f>TRIM(CLEAN(MID(Updates!D422,FIND("Account to clone: ",Updates!D422)+18,(FIND("Position",Updates!D422)-(FIND("Account to clone: ",Updates!D422)+18)))))</f>
        <v>#VALUE!</v>
      </c>
      <c r="AE422" t="str">
        <f t="shared" si="108"/>
        <v/>
      </c>
      <c r="AF422" t="str">
        <f t="shared" si="109"/>
        <v>No</v>
      </c>
      <c r="AG422" t="e">
        <f>TRIM(CLEAN(MID(Updates!D422,FIND("Home Share (H:\ drive) required: ",Updates!D422)+33,(FIND("Group Share (S:\ drive) required: ",Updates!D422)-(FIND("Home Share (H:\ drive) required: ",Updates!D422)+33)))))</f>
        <v>#VALUE!</v>
      </c>
      <c r="AH422" t="str">
        <f t="shared" si="110"/>
        <v>No</v>
      </c>
      <c r="AI422" t="e">
        <f>TRIM(CLEAN(MID(Updates!D422,FIND("S Drive Path: ",Updates!D422)+14,(FIND("Position",Updates!D422)-(FIND("S Drive Path: ",Updates!D422)+14)))))</f>
        <v>#VALUE!</v>
      </c>
      <c r="AJ422" t="e">
        <f>("USR\"&amp;Updates!N422)</f>
        <v>#VALUE!</v>
      </c>
      <c r="AK422" t="e">
        <f>Updates!N422&amp;"$"</f>
        <v>#VALUE!</v>
      </c>
      <c r="AL422" s="11">
        <f t="shared" ca="1" si="111"/>
        <v>16</v>
      </c>
      <c r="AM422" s="6" t="str">
        <f ca="1">LOOKUP(AL422,AN2:AN21,AO2:AO21)</f>
        <v>DC4MDB06</v>
      </c>
    </row>
    <row r="423" spans="1:39" ht="12" customHeight="1">
      <c r="A423" s="13" t="e">
        <f>LOOKUP(99^99,--("0"&amp;MID(Updates!N423,MIN(SEARCH({0,1,2,3,4,5,6,7,8,9},Updates!N423&amp;"0123456789")),ROW($A$1:$A$10000))))</f>
        <v>#N/A</v>
      </c>
      <c r="B423" s="6" t="e">
        <f>TRIM(CLEAN(MID(Updates!D423,FIND("Network User Id: ",Updates!D423)+17,(FIND("E-MAIL ACCOUNTS",Updates!D423)-(FIND("Network User Id:",Updates!D423)+17)))))</f>
        <v>#VALUE!</v>
      </c>
      <c r="C423" s="6" t="e">
        <f>TRIM(CLEAN(MID(Updates!D423,FIND("Logon ID: ",Updates!D423)+10,(FIND("Password:",Updates!D423)-(FIND("Logon ID:",Updates!D423)+10)))))</f>
        <v>#VALUE!</v>
      </c>
      <c r="D423" t="e">
        <f>TRIM(CLEAN(MID(Updates!D423,FIND("Primary Address: ",Updates!D423)+17,(FIND("Secondary Address:",Updates!D423)-(FIND("Primary Address: ",Updates!D423)+17)))))</f>
        <v>#VALUE!</v>
      </c>
      <c r="E423" t="e">
        <f>TRIM(CLEAN(MID(Updates!D423,FIND("Secondary Address: ",Updates!D423)+19,(FIND("** PLEASE DO NOT REPLY TO THIS E-MAIL. ",Updates!D423)-(FIND("Secondary Address: ",Updates!D423)+19)))))</f>
        <v>#VALUE!</v>
      </c>
      <c r="F423" t="b">
        <f>IF(COUNT(SEARCH({"transpo.ottawa.on.ca","biblioottawalibrary.ca"},E423)),"@ottawa.ca")</f>
        <v>0</v>
      </c>
      <c r="G423" s="9" t="e">
        <f t="shared" si="96"/>
        <v>#VALUE!</v>
      </c>
      <c r="H423" t="e">
        <f>TRIM(CLEAN(MID(Updates!D423,FIND("E-mail Address: ",Updates!D423)+16,(FIND("The employee",Updates!D423)-(FIND("E-mail Address: ",Updates!D423)+16)))))</f>
        <v>#VALUE!</v>
      </c>
      <c r="I423" t="e">
        <f>TRIM(CLEAN(MID(Updates!D423,FIND("Account Password: ",Updates!D423)+18,(FIND("NETWORK ACCOUNTS",Updates!D423)-(FIND("Account Password:",Updates!D423)+18)))))</f>
        <v>#VALUE!</v>
      </c>
      <c r="J423" t="e">
        <f>TRIM(CLEAN(MID(Updates!D423,FIND("Password: ",Updates!D423)+10,(FIND("E-mail",Updates!D423)-(FIND("Password:",Updates!D423)+12)))))</f>
        <v>#VALUE!</v>
      </c>
      <c r="K423" t="e">
        <f>TRIM(CLEAN(MID(Updates!D423,FIND("Account to clone: ",Updates!D423)+18,(FIND("Position",Updates!D423)-(FIND("Account to clone: ",Updates!D423)+18)))))</f>
        <v>#VALUE!</v>
      </c>
      <c r="L423" t="e">
        <f>TRIM(CLEAN(MID(Updates!D423,FIND("Clone permissions of another account: ",Updates!D423)+38,(FIND("Email required:",Updates!D423)-(FIND("Clone permissions of another account: ",Updates!D423)+38)))))</f>
        <v>#VALUE!</v>
      </c>
      <c r="M423" t="e">
        <f t="shared" si="97"/>
        <v>#VALUE!</v>
      </c>
      <c r="N423" t="e">
        <f>TRIM(CLEAN(MID(Updates!D423,FIND("First Name: ",Updates!D423)+12,(FIND("Middle Name: ",Updates!D423)-(FIND("First Name: ",Updates!D423)+12)))))</f>
        <v>#VALUE!</v>
      </c>
      <c r="O423" t="e">
        <f>TRIM(CLEAN(MID(Updates!E423,FIND("Last Name: ",Updates!E423)+11,(FIND("Middle Initial:",Updates!E423)-(FIND("Last Name: ",Updates!E423)+11)))))</f>
        <v>#VALUE!</v>
      </c>
      <c r="P423" t="e">
        <f>TRIM(CLEAN(MID(Updates!D423,FIND("Middle Initial: ",Updates!D423)+16,(FIND("Department: ",Updates!D423)-(FIND("Middle Initial: ",Updates!D423)+16)))))</f>
        <v>#VALUE!</v>
      </c>
      <c r="Q423" t="e">
        <f t="shared" si="98"/>
        <v>#VALUE!</v>
      </c>
      <c r="R423" t="e">
        <f t="shared" si="99"/>
        <v>#VALUE!</v>
      </c>
      <c r="S423" t="e">
        <f t="shared" si="100"/>
        <v>#VALUE!</v>
      </c>
      <c r="T423" s="14" t="e">
        <f t="shared" si="101"/>
        <v>#VALUE!</v>
      </c>
      <c r="U423" t="e">
        <f t="shared" si="102"/>
        <v>#VALUE!</v>
      </c>
      <c r="V423" t="e">
        <f t="shared" si="103"/>
        <v>#VALUE!</v>
      </c>
      <c r="W423" s="8" t="e">
        <f>TRIM(CLEAN(MID(Updates!D423,FIND("Branch: ",Updates!D423)+8,(FIND("Division",Updates!D423)-(FIND("Branch: ",Updates!D423)+8)))))</f>
        <v>#VALUE!</v>
      </c>
      <c r="X423" s="8" t="e">
        <f>TRIM(CLEAN(MID(Updates!D423,FIND("Pooled Position: ",Updates!D423)+17,(FIND("Are the",Updates!D423)-(FIND("Pooled Position: ",Updates!D423)+17)))))</f>
        <v>#VALUE!</v>
      </c>
      <c r="Y423" t="e">
        <f>TRIM(CLEAN(MID(Updates!D423,FIND("Employee Name: ",Updates!D423)+15,(FIND("Job Title",Updates!D423)-(FIND("Employee Name: ",Updates!D423)+15)))))</f>
        <v>#VALUE!</v>
      </c>
      <c r="Z423" s="9" t="e">
        <f t="shared" si="104"/>
        <v>#VALUE!</v>
      </c>
      <c r="AA423" t="e">
        <f t="shared" si="105"/>
        <v>#VALUE!</v>
      </c>
      <c r="AB423" t="e">
        <f t="shared" si="106"/>
        <v>#VALUE!</v>
      </c>
      <c r="AC423" t="e">
        <f t="shared" si="107"/>
        <v>#VALUE!</v>
      </c>
      <c r="AD423" t="e">
        <f>TRIM(CLEAN(MID(Updates!D423,FIND("Account to clone: ",Updates!D423)+18,(FIND("Position",Updates!D423)-(FIND("Account to clone: ",Updates!D423)+18)))))</f>
        <v>#VALUE!</v>
      </c>
      <c r="AE423" t="str">
        <f t="shared" si="108"/>
        <v/>
      </c>
      <c r="AF423" t="str">
        <f t="shared" si="109"/>
        <v>No</v>
      </c>
      <c r="AG423" t="e">
        <f>TRIM(CLEAN(MID(Updates!D423,FIND("Home Share (H:\ drive) required: ",Updates!D423)+33,(FIND("Group Share (S:\ drive) required: ",Updates!D423)-(FIND("Home Share (H:\ drive) required: ",Updates!D423)+33)))))</f>
        <v>#VALUE!</v>
      </c>
      <c r="AH423" t="str">
        <f t="shared" si="110"/>
        <v>No</v>
      </c>
      <c r="AI423" t="e">
        <f>TRIM(CLEAN(MID(Updates!D423,FIND("S Drive Path: ",Updates!D423)+14,(FIND("Position",Updates!D423)-(FIND("S Drive Path: ",Updates!D423)+14)))))</f>
        <v>#VALUE!</v>
      </c>
      <c r="AJ423" t="e">
        <f>("USR\"&amp;Updates!N423)</f>
        <v>#VALUE!</v>
      </c>
      <c r="AK423" t="e">
        <f>Updates!N423&amp;"$"</f>
        <v>#VALUE!</v>
      </c>
      <c r="AL423" s="11">
        <f t="shared" ca="1" si="111"/>
        <v>12</v>
      </c>
      <c r="AM423" s="6" t="str">
        <f ca="1">LOOKUP(AL423,AN2:AN21,AO2:AO21)</f>
        <v>DC4MDB02</v>
      </c>
    </row>
    <row r="424" spans="1:39" ht="12" customHeight="1">
      <c r="A424" s="13" t="e">
        <f>LOOKUP(99^99,--("0"&amp;MID(Updates!N424,MIN(SEARCH({0,1,2,3,4,5,6,7,8,9},Updates!N424&amp;"0123456789")),ROW($A$1:$A$10000))))</f>
        <v>#N/A</v>
      </c>
      <c r="B424" s="6" t="e">
        <f>TRIM(CLEAN(MID(Updates!D424,FIND("Network User Id: ",Updates!D424)+17,(FIND("E-MAIL ACCOUNTS",Updates!D424)-(FIND("Network User Id:",Updates!D424)+17)))))</f>
        <v>#VALUE!</v>
      </c>
      <c r="C424" s="6" t="e">
        <f>TRIM(CLEAN(MID(Updates!D424,FIND("Logon ID: ",Updates!D424)+10,(FIND("Password:",Updates!D424)-(FIND("Logon ID:",Updates!D424)+10)))))</f>
        <v>#VALUE!</v>
      </c>
      <c r="D424" t="e">
        <f>TRIM(CLEAN(MID(Updates!D424,FIND("Primary Address: ",Updates!D424)+17,(FIND("Secondary Address:",Updates!D424)-(FIND("Primary Address: ",Updates!D424)+17)))))</f>
        <v>#VALUE!</v>
      </c>
      <c r="E424" t="e">
        <f>TRIM(CLEAN(MID(Updates!D424,FIND("Secondary Address: ",Updates!D424)+19,(FIND("** PLEASE DO NOT REPLY TO THIS E-MAIL. ",Updates!D424)-(FIND("Secondary Address: ",Updates!D424)+19)))))</f>
        <v>#VALUE!</v>
      </c>
      <c r="F424" t="b">
        <f>IF(COUNT(SEARCH({"transpo.ottawa.on.ca","biblioottawalibrary.ca"},E424)),"@ottawa.ca")</f>
        <v>0</v>
      </c>
      <c r="G424" s="9" t="e">
        <f t="shared" si="96"/>
        <v>#VALUE!</v>
      </c>
      <c r="H424" t="e">
        <f>TRIM(CLEAN(MID(Updates!D424,FIND("E-mail Address: ",Updates!D424)+16,(FIND("The employee",Updates!D424)-(FIND("E-mail Address: ",Updates!D424)+16)))))</f>
        <v>#VALUE!</v>
      </c>
      <c r="I424" t="e">
        <f>TRIM(CLEAN(MID(Updates!D424,FIND("Account Password: ",Updates!D424)+18,(FIND("NETWORK ACCOUNTS",Updates!D424)-(FIND("Account Password:",Updates!D424)+18)))))</f>
        <v>#VALUE!</v>
      </c>
      <c r="J424" t="e">
        <f>TRIM(CLEAN(MID(Updates!D424,FIND("Password: ",Updates!D424)+10,(FIND("E-mail",Updates!D424)-(FIND("Password:",Updates!D424)+12)))))</f>
        <v>#VALUE!</v>
      </c>
      <c r="K424" t="e">
        <f>TRIM(CLEAN(MID(Updates!D424,FIND("Account to clone: ",Updates!D424)+18,(FIND("Position",Updates!D424)-(FIND("Account to clone: ",Updates!D424)+18)))))</f>
        <v>#VALUE!</v>
      </c>
      <c r="L424" t="e">
        <f>TRIM(CLEAN(MID(Updates!D424,FIND("Clone permissions of another account: ",Updates!D424)+38,(FIND("Email required:",Updates!D424)-(FIND("Clone permissions of another account: ",Updates!D424)+38)))))</f>
        <v>#VALUE!</v>
      </c>
      <c r="M424" t="e">
        <f t="shared" si="97"/>
        <v>#VALUE!</v>
      </c>
      <c r="N424" t="e">
        <f>TRIM(CLEAN(MID(Updates!D424,FIND("First Name: ",Updates!D424)+12,(FIND("Middle Name: ",Updates!D424)-(FIND("First Name: ",Updates!D424)+12)))))</f>
        <v>#VALUE!</v>
      </c>
      <c r="O424" t="e">
        <f>TRIM(CLEAN(MID(Updates!E424,FIND("Last Name: ",Updates!E424)+11,(FIND("Middle Initial:",Updates!E424)-(FIND("Last Name: ",Updates!E424)+11)))))</f>
        <v>#VALUE!</v>
      </c>
      <c r="P424" t="e">
        <f>TRIM(CLEAN(MID(Updates!D424,FIND("Middle Initial: ",Updates!D424)+16,(FIND("Department: ",Updates!D424)-(FIND("Middle Initial: ",Updates!D424)+16)))))</f>
        <v>#VALUE!</v>
      </c>
      <c r="Q424" t="e">
        <f t="shared" si="98"/>
        <v>#VALUE!</v>
      </c>
      <c r="R424" t="e">
        <f t="shared" si="99"/>
        <v>#VALUE!</v>
      </c>
      <c r="S424" t="e">
        <f t="shared" si="100"/>
        <v>#VALUE!</v>
      </c>
      <c r="T424" s="14" t="e">
        <f t="shared" si="101"/>
        <v>#VALUE!</v>
      </c>
      <c r="U424" t="e">
        <f t="shared" si="102"/>
        <v>#VALUE!</v>
      </c>
      <c r="V424" t="e">
        <f t="shared" si="103"/>
        <v>#VALUE!</v>
      </c>
      <c r="W424" s="8" t="e">
        <f>TRIM(CLEAN(MID(Updates!D424,FIND("Branch: ",Updates!D424)+8,(FIND("Division",Updates!D424)-(FIND("Branch: ",Updates!D424)+8)))))</f>
        <v>#VALUE!</v>
      </c>
      <c r="X424" s="8" t="e">
        <f>TRIM(CLEAN(MID(Updates!D424,FIND("Pooled Position: ",Updates!D424)+17,(FIND("Are the",Updates!D424)-(FIND("Pooled Position: ",Updates!D424)+17)))))</f>
        <v>#VALUE!</v>
      </c>
      <c r="Y424" t="e">
        <f>TRIM(CLEAN(MID(Updates!D424,FIND("Employee Name: ",Updates!D424)+15,(FIND("Job Title",Updates!D424)-(FIND("Employee Name: ",Updates!D424)+15)))))</f>
        <v>#VALUE!</v>
      </c>
      <c r="Z424" s="9" t="e">
        <f t="shared" si="104"/>
        <v>#VALUE!</v>
      </c>
      <c r="AA424" t="e">
        <f t="shared" si="105"/>
        <v>#VALUE!</v>
      </c>
      <c r="AB424" t="e">
        <f t="shared" si="106"/>
        <v>#VALUE!</v>
      </c>
      <c r="AC424" t="e">
        <f t="shared" si="107"/>
        <v>#VALUE!</v>
      </c>
      <c r="AD424" t="e">
        <f>TRIM(CLEAN(MID(Updates!D424,FIND("Account to clone: ",Updates!D424)+18,(FIND("Position",Updates!D424)-(FIND("Account to clone: ",Updates!D424)+18)))))</f>
        <v>#VALUE!</v>
      </c>
      <c r="AE424" t="str">
        <f t="shared" si="108"/>
        <v/>
      </c>
      <c r="AF424" t="str">
        <f t="shared" si="109"/>
        <v>No</v>
      </c>
      <c r="AG424" t="e">
        <f>TRIM(CLEAN(MID(Updates!D424,FIND("Home Share (H:\ drive) required: ",Updates!D424)+33,(FIND("Group Share (S:\ drive) required: ",Updates!D424)-(FIND("Home Share (H:\ drive) required: ",Updates!D424)+33)))))</f>
        <v>#VALUE!</v>
      </c>
      <c r="AH424" t="str">
        <f t="shared" si="110"/>
        <v>No</v>
      </c>
      <c r="AI424" t="e">
        <f>TRIM(CLEAN(MID(Updates!D424,FIND("S Drive Path: ",Updates!D424)+14,(FIND("Position",Updates!D424)-(FIND("S Drive Path: ",Updates!D424)+14)))))</f>
        <v>#VALUE!</v>
      </c>
      <c r="AJ424" t="e">
        <f>("USR\"&amp;Updates!N424)</f>
        <v>#VALUE!</v>
      </c>
      <c r="AK424" t="e">
        <f>Updates!N424&amp;"$"</f>
        <v>#VALUE!</v>
      </c>
      <c r="AL424" s="11">
        <f t="shared" ca="1" si="111"/>
        <v>10</v>
      </c>
      <c r="AM424" s="6" t="str">
        <f ca="1">LOOKUP(AL424,AN2:AN21,AO2:AO21)</f>
        <v>DC1MDB10</v>
      </c>
    </row>
    <row r="425" spans="1:39" ht="12" customHeight="1">
      <c r="A425" s="13" t="e">
        <f>LOOKUP(99^99,--("0"&amp;MID(Updates!N425,MIN(SEARCH({0,1,2,3,4,5,6,7,8,9},Updates!N425&amp;"0123456789")),ROW($A$1:$A$10000))))</f>
        <v>#N/A</v>
      </c>
      <c r="B425" s="6" t="e">
        <f>TRIM(CLEAN(MID(Updates!D425,FIND("Network User Id: ",Updates!D425)+17,(FIND("E-MAIL ACCOUNTS",Updates!D425)-(FIND("Network User Id:",Updates!D425)+17)))))</f>
        <v>#VALUE!</v>
      </c>
      <c r="C425" s="6" t="e">
        <f>TRIM(CLEAN(MID(Updates!D425,FIND("Logon ID: ",Updates!D425)+10,(FIND("Password:",Updates!D425)-(FIND("Logon ID:",Updates!D425)+10)))))</f>
        <v>#VALUE!</v>
      </c>
      <c r="D425" t="e">
        <f>TRIM(CLEAN(MID(Updates!D425,FIND("Primary Address: ",Updates!D425)+17,(FIND("Secondary Address:",Updates!D425)-(FIND("Primary Address: ",Updates!D425)+17)))))</f>
        <v>#VALUE!</v>
      </c>
      <c r="E425" t="e">
        <f>TRIM(CLEAN(MID(Updates!D425,FIND("Secondary Address: ",Updates!D425)+19,(FIND("** PLEASE DO NOT REPLY TO THIS E-MAIL. ",Updates!D425)-(FIND("Secondary Address: ",Updates!D425)+19)))))</f>
        <v>#VALUE!</v>
      </c>
      <c r="F425" t="b">
        <f>IF(COUNT(SEARCH({"transpo.ottawa.on.ca","biblioottawalibrary.ca"},E425)),"@ottawa.ca")</f>
        <v>0</v>
      </c>
      <c r="G425" s="9" t="e">
        <f t="shared" si="96"/>
        <v>#VALUE!</v>
      </c>
      <c r="H425" t="e">
        <f>TRIM(CLEAN(MID(Updates!D425,FIND("E-mail Address: ",Updates!D425)+16,(FIND("The employee",Updates!D425)-(FIND("E-mail Address: ",Updates!D425)+16)))))</f>
        <v>#VALUE!</v>
      </c>
      <c r="I425" t="e">
        <f>TRIM(CLEAN(MID(Updates!D425,FIND("Account Password: ",Updates!D425)+18,(FIND("NETWORK ACCOUNTS",Updates!D425)-(FIND("Account Password:",Updates!D425)+18)))))</f>
        <v>#VALUE!</v>
      </c>
      <c r="J425" t="e">
        <f>TRIM(CLEAN(MID(Updates!D425,FIND("Password: ",Updates!D425)+10,(FIND("E-mail",Updates!D425)-(FIND("Password:",Updates!D425)+12)))))</f>
        <v>#VALUE!</v>
      </c>
      <c r="K425" t="e">
        <f>TRIM(CLEAN(MID(Updates!D425,FIND("Account to clone: ",Updates!D425)+18,(FIND("Position",Updates!D425)-(FIND("Account to clone: ",Updates!D425)+18)))))</f>
        <v>#VALUE!</v>
      </c>
      <c r="L425" t="e">
        <f>TRIM(CLEAN(MID(Updates!D425,FIND("Clone permissions of another account: ",Updates!D425)+38,(FIND("Email required:",Updates!D425)-(FIND("Clone permissions of another account: ",Updates!D425)+38)))))</f>
        <v>#VALUE!</v>
      </c>
      <c r="M425" t="e">
        <f t="shared" si="97"/>
        <v>#VALUE!</v>
      </c>
      <c r="N425" t="e">
        <f>TRIM(CLEAN(MID(Updates!D425,FIND("First Name: ",Updates!D425)+12,(FIND("Middle Name: ",Updates!D425)-(FIND("First Name: ",Updates!D425)+12)))))</f>
        <v>#VALUE!</v>
      </c>
      <c r="O425" t="e">
        <f>TRIM(CLEAN(MID(Updates!E425,FIND("Last Name: ",Updates!E425)+11,(FIND("Middle Initial:",Updates!E425)-(FIND("Last Name: ",Updates!E425)+11)))))</f>
        <v>#VALUE!</v>
      </c>
      <c r="P425" t="e">
        <f>TRIM(CLEAN(MID(Updates!D425,FIND("Middle Initial: ",Updates!D425)+16,(FIND("Department: ",Updates!D425)-(FIND("Middle Initial: ",Updates!D425)+16)))))</f>
        <v>#VALUE!</v>
      </c>
      <c r="Q425" t="e">
        <f t="shared" si="98"/>
        <v>#VALUE!</v>
      </c>
      <c r="R425" t="e">
        <f t="shared" si="99"/>
        <v>#VALUE!</v>
      </c>
      <c r="S425" t="e">
        <f t="shared" si="100"/>
        <v>#VALUE!</v>
      </c>
      <c r="T425" s="14" t="e">
        <f t="shared" si="101"/>
        <v>#VALUE!</v>
      </c>
      <c r="U425" t="e">
        <f t="shared" si="102"/>
        <v>#VALUE!</v>
      </c>
      <c r="V425" t="e">
        <f t="shared" si="103"/>
        <v>#VALUE!</v>
      </c>
      <c r="W425" s="8" t="e">
        <f>TRIM(CLEAN(MID(Updates!D425,FIND("Branch: ",Updates!D425)+8,(FIND("Division",Updates!D425)-(FIND("Branch: ",Updates!D425)+8)))))</f>
        <v>#VALUE!</v>
      </c>
      <c r="X425" s="8" t="e">
        <f>TRIM(CLEAN(MID(Updates!D425,FIND("Pooled Position: ",Updates!D425)+17,(FIND("Are the",Updates!D425)-(FIND("Pooled Position: ",Updates!D425)+17)))))</f>
        <v>#VALUE!</v>
      </c>
      <c r="Y425" t="e">
        <f>TRIM(CLEAN(MID(Updates!D425,FIND("Employee Name: ",Updates!D425)+15,(FIND("Job Title",Updates!D425)-(FIND("Employee Name: ",Updates!D425)+15)))))</f>
        <v>#VALUE!</v>
      </c>
      <c r="Z425" s="9" t="e">
        <f t="shared" si="104"/>
        <v>#VALUE!</v>
      </c>
      <c r="AA425" t="e">
        <f t="shared" si="105"/>
        <v>#VALUE!</v>
      </c>
      <c r="AB425" t="e">
        <f t="shared" si="106"/>
        <v>#VALUE!</v>
      </c>
      <c r="AC425" t="e">
        <f t="shared" si="107"/>
        <v>#VALUE!</v>
      </c>
      <c r="AD425" t="e">
        <f>TRIM(CLEAN(MID(Updates!D425,FIND("Account to clone: ",Updates!D425)+18,(FIND("Position",Updates!D425)-(FIND("Account to clone: ",Updates!D425)+18)))))</f>
        <v>#VALUE!</v>
      </c>
      <c r="AE425" t="str">
        <f t="shared" si="108"/>
        <v/>
      </c>
      <c r="AF425" t="str">
        <f t="shared" si="109"/>
        <v>No</v>
      </c>
      <c r="AG425" t="e">
        <f>TRIM(CLEAN(MID(Updates!D425,FIND("Home Share (H:\ drive) required: ",Updates!D425)+33,(FIND("Group Share (S:\ drive) required: ",Updates!D425)-(FIND("Home Share (H:\ drive) required: ",Updates!D425)+33)))))</f>
        <v>#VALUE!</v>
      </c>
      <c r="AH425" t="str">
        <f t="shared" si="110"/>
        <v>No</v>
      </c>
      <c r="AI425" t="e">
        <f>TRIM(CLEAN(MID(Updates!D425,FIND("S Drive Path: ",Updates!D425)+14,(FIND("Position",Updates!D425)-(FIND("S Drive Path: ",Updates!D425)+14)))))</f>
        <v>#VALUE!</v>
      </c>
      <c r="AJ425" t="e">
        <f>("USR\"&amp;Updates!N425)</f>
        <v>#VALUE!</v>
      </c>
      <c r="AK425" t="e">
        <f>Updates!N425&amp;"$"</f>
        <v>#VALUE!</v>
      </c>
      <c r="AL425" s="11">
        <f t="shared" ca="1" si="111"/>
        <v>10</v>
      </c>
      <c r="AM425" s="6" t="str">
        <f ca="1">LOOKUP(AL425,AN2:AN21,AO2:AO21)</f>
        <v>DC1MDB10</v>
      </c>
    </row>
    <row r="426" spans="1:39" ht="12" customHeight="1">
      <c r="A426" s="13" t="e">
        <f>LOOKUP(99^99,--("0"&amp;MID(Updates!N426,MIN(SEARCH({0,1,2,3,4,5,6,7,8,9},Updates!N426&amp;"0123456789")),ROW($A$1:$A$10000))))</f>
        <v>#N/A</v>
      </c>
      <c r="B426" s="6" t="e">
        <f>TRIM(CLEAN(MID(Updates!D426,FIND("Network User Id: ",Updates!D426)+17,(FIND("E-MAIL ACCOUNTS",Updates!D426)-(FIND("Network User Id:",Updates!D426)+17)))))</f>
        <v>#VALUE!</v>
      </c>
      <c r="C426" s="6" t="e">
        <f>TRIM(CLEAN(MID(Updates!D426,FIND("Logon ID: ",Updates!D426)+10,(FIND("Password:",Updates!D426)-(FIND("Logon ID:",Updates!D426)+10)))))</f>
        <v>#VALUE!</v>
      </c>
      <c r="D426" t="e">
        <f>TRIM(CLEAN(MID(Updates!D426,FIND("Primary Address: ",Updates!D426)+17,(FIND("Secondary Address:",Updates!D426)-(FIND("Primary Address: ",Updates!D426)+17)))))</f>
        <v>#VALUE!</v>
      </c>
      <c r="E426" t="e">
        <f>TRIM(CLEAN(MID(Updates!D426,FIND("Secondary Address: ",Updates!D426)+19,(FIND("** PLEASE DO NOT REPLY TO THIS E-MAIL. ",Updates!D426)-(FIND("Secondary Address: ",Updates!D426)+19)))))</f>
        <v>#VALUE!</v>
      </c>
      <c r="F426" t="b">
        <f>IF(COUNT(SEARCH({"transpo.ottawa.on.ca","biblioottawalibrary.ca"},E426)),"@ottawa.ca")</f>
        <v>0</v>
      </c>
      <c r="G426" s="9" t="e">
        <f t="shared" si="96"/>
        <v>#VALUE!</v>
      </c>
      <c r="H426" t="e">
        <f>TRIM(CLEAN(MID(Updates!D426,FIND("E-mail Address: ",Updates!D426)+16,(FIND("The employee",Updates!D426)-(FIND("E-mail Address: ",Updates!D426)+16)))))</f>
        <v>#VALUE!</v>
      </c>
      <c r="I426" t="e">
        <f>TRIM(CLEAN(MID(Updates!D426,FIND("Account Password: ",Updates!D426)+18,(FIND("NETWORK ACCOUNTS",Updates!D426)-(FIND("Account Password:",Updates!D426)+18)))))</f>
        <v>#VALUE!</v>
      </c>
      <c r="J426" t="e">
        <f>TRIM(CLEAN(MID(Updates!D426,FIND("Password: ",Updates!D426)+10,(FIND("E-mail",Updates!D426)-(FIND("Password:",Updates!D426)+12)))))</f>
        <v>#VALUE!</v>
      </c>
      <c r="K426" t="e">
        <f>TRIM(CLEAN(MID(Updates!D426,FIND("Account to clone: ",Updates!D426)+18,(FIND("Position",Updates!D426)-(FIND("Account to clone: ",Updates!D426)+18)))))</f>
        <v>#VALUE!</v>
      </c>
      <c r="L426" t="e">
        <f>TRIM(CLEAN(MID(Updates!D426,FIND("Clone permissions of another account: ",Updates!D426)+38,(FIND("Email required:",Updates!D426)-(FIND("Clone permissions of another account: ",Updates!D426)+38)))))</f>
        <v>#VALUE!</v>
      </c>
      <c r="M426" t="e">
        <f t="shared" si="97"/>
        <v>#VALUE!</v>
      </c>
      <c r="N426" t="e">
        <f>TRIM(CLEAN(MID(Updates!D426,FIND("First Name: ",Updates!D426)+12,(FIND("Middle Name: ",Updates!D426)-(FIND("First Name: ",Updates!D426)+12)))))</f>
        <v>#VALUE!</v>
      </c>
      <c r="O426" t="e">
        <f>TRIM(CLEAN(MID(Updates!E426,FIND("Last Name: ",Updates!E426)+11,(FIND("Middle Initial:",Updates!E426)-(FIND("Last Name: ",Updates!E426)+11)))))</f>
        <v>#VALUE!</v>
      </c>
      <c r="P426" t="e">
        <f>TRIM(CLEAN(MID(Updates!D426,FIND("Middle Initial: ",Updates!D426)+16,(FIND("Department: ",Updates!D426)-(FIND("Middle Initial: ",Updates!D426)+16)))))</f>
        <v>#VALUE!</v>
      </c>
      <c r="Q426" t="e">
        <f t="shared" si="98"/>
        <v>#VALUE!</v>
      </c>
      <c r="R426" t="e">
        <f t="shared" si="99"/>
        <v>#VALUE!</v>
      </c>
      <c r="S426" t="e">
        <f t="shared" si="100"/>
        <v>#VALUE!</v>
      </c>
      <c r="T426" s="14" t="e">
        <f t="shared" si="101"/>
        <v>#VALUE!</v>
      </c>
      <c r="U426" t="e">
        <f t="shared" si="102"/>
        <v>#VALUE!</v>
      </c>
      <c r="V426" t="e">
        <f t="shared" si="103"/>
        <v>#VALUE!</v>
      </c>
      <c r="W426" s="8" t="e">
        <f>TRIM(CLEAN(MID(Updates!D426,FIND("Branch: ",Updates!D426)+8,(FIND("Division",Updates!D426)-(FIND("Branch: ",Updates!D426)+8)))))</f>
        <v>#VALUE!</v>
      </c>
      <c r="X426" s="8" t="e">
        <f>TRIM(CLEAN(MID(Updates!D426,FIND("Pooled Position: ",Updates!D426)+17,(FIND("Are the",Updates!D426)-(FIND("Pooled Position: ",Updates!D426)+17)))))</f>
        <v>#VALUE!</v>
      </c>
      <c r="Y426" t="e">
        <f>TRIM(CLEAN(MID(Updates!D426,FIND("Employee Name: ",Updates!D426)+15,(FIND("Job Title",Updates!D426)-(FIND("Employee Name: ",Updates!D426)+15)))))</f>
        <v>#VALUE!</v>
      </c>
      <c r="Z426" s="9" t="e">
        <f t="shared" si="104"/>
        <v>#VALUE!</v>
      </c>
      <c r="AA426" t="e">
        <f t="shared" si="105"/>
        <v>#VALUE!</v>
      </c>
      <c r="AB426" t="e">
        <f t="shared" si="106"/>
        <v>#VALUE!</v>
      </c>
      <c r="AC426" t="e">
        <f t="shared" si="107"/>
        <v>#VALUE!</v>
      </c>
      <c r="AD426" t="e">
        <f>TRIM(CLEAN(MID(Updates!D426,FIND("Account to clone: ",Updates!D426)+18,(FIND("Position",Updates!D426)-(FIND("Account to clone: ",Updates!D426)+18)))))</f>
        <v>#VALUE!</v>
      </c>
      <c r="AE426" t="str">
        <f t="shared" si="108"/>
        <v/>
      </c>
      <c r="AF426" t="str">
        <f t="shared" si="109"/>
        <v>No</v>
      </c>
      <c r="AG426" t="e">
        <f>TRIM(CLEAN(MID(Updates!D426,FIND("Home Share (H:\ drive) required: ",Updates!D426)+33,(FIND("Group Share (S:\ drive) required: ",Updates!D426)-(FIND("Home Share (H:\ drive) required: ",Updates!D426)+33)))))</f>
        <v>#VALUE!</v>
      </c>
      <c r="AH426" t="str">
        <f t="shared" si="110"/>
        <v>No</v>
      </c>
      <c r="AI426" t="e">
        <f>TRIM(CLEAN(MID(Updates!D426,FIND("S Drive Path: ",Updates!D426)+14,(FIND("Position",Updates!D426)-(FIND("S Drive Path: ",Updates!D426)+14)))))</f>
        <v>#VALUE!</v>
      </c>
      <c r="AJ426" t="e">
        <f>("USR\"&amp;Updates!N426)</f>
        <v>#VALUE!</v>
      </c>
      <c r="AK426" t="e">
        <f>Updates!N426&amp;"$"</f>
        <v>#VALUE!</v>
      </c>
      <c r="AL426" s="11">
        <f t="shared" ca="1" si="111"/>
        <v>6</v>
      </c>
      <c r="AM426" s="6" t="str">
        <f ca="1">LOOKUP(AL426,AN2:AN21,AO2:AO21)</f>
        <v>DC1MDB06</v>
      </c>
    </row>
    <row r="427" spans="1:39" ht="12" customHeight="1">
      <c r="A427" s="13" t="e">
        <f>LOOKUP(99^99,--("0"&amp;MID(Updates!N427,MIN(SEARCH({0,1,2,3,4,5,6,7,8,9},Updates!N427&amp;"0123456789")),ROW($A$1:$A$10000))))</f>
        <v>#N/A</v>
      </c>
      <c r="B427" s="6" t="e">
        <f>TRIM(CLEAN(MID(Updates!D427,FIND("Network User Id: ",Updates!D427)+17,(FIND("E-MAIL ACCOUNTS",Updates!D427)-(FIND("Network User Id:",Updates!D427)+17)))))</f>
        <v>#VALUE!</v>
      </c>
      <c r="C427" s="6" t="e">
        <f>TRIM(CLEAN(MID(Updates!D427,FIND("Logon ID: ",Updates!D427)+10,(FIND("Password:",Updates!D427)-(FIND("Logon ID:",Updates!D427)+10)))))</f>
        <v>#VALUE!</v>
      </c>
      <c r="D427" t="e">
        <f>TRIM(CLEAN(MID(Updates!D427,FIND("Primary Address: ",Updates!D427)+17,(FIND("Secondary Address:",Updates!D427)-(FIND("Primary Address: ",Updates!D427)+17)))))</f>
        <v>#VALUE!</v>
      </c>
      <c r="E427" t="e">
        <f>TRIM(CLEAN(MID(Updates!D427,FIND("Secondary Address: ",Updates!D427)+19,(FIND("** PLEASE DO NOT REPLY TO THIS E-MAIL. ",Updates!D427)-(FIND("Secondary Address: ",Updates!D427)+19)))))</f>
        <v>#VALUE!</v>
      </c>
      <c r="F427" t="b">
        <f>IF(COUNT(SEARCH({"transpo.ottawa.on.ca","biblioottawalibrary.ca"},E427)),"@ottawa.ca")</f>
        <v>0</v>
      </c>
      <c r="G427" s="9" t="e">
        <f t="shared" si="96"/>
        <v>#VALUE!</v>
      </c>
      <c r="H427" t="e">
        <f>TRIM(CLEAN(MID(Updates!D427,FIND("E-mail Address: ",Updates!D427)+16,(FIND("The employee",Updates!D427)-(FIND("E-mail Address: ",Updates!D427)+16)))))</f>
        <v>#VALUE!</v>
      </c>
      <c r="I427" t="e">
        <f>TRIM(CLEAN(MID(Updates!D427,FIND("Account Password: ",Updates!D427)+18,(FIND("NETWORK ACCOUNTS",Updates!D427)-(FIND("Account Password:",Updates!D427)+18)))))</f>
        <v>#VALUE!</v>
      </c>
      <c r="J427" t="e">
        <f>TRIM(CLEAN(MID(Updates!D427,FIND("Password: ",Updates!D427)+10,(FIND("E-mail",Updates!D427)-(FIND("Password:",Updates!D427)+12)))))</f>
        <v>#VALUE!</v>
      </c>
      <c r="K427" t="e">
        <f>TRIM(CLEAN(MID(Updates!D427,FIND("Account to clone: ",Updates!D427)+18,(FIND("Position",Updates!D427)-(FIND("Account to clone: ",Updates!D427)+18)))))</f>
        <v>#VALUE!</v>
      </c>
      <c r="L427" t="e">
        <f>TRIM(CLEAN(MID(Updates!D427,FIND("Clone permissions of another account: ",Updates!D427)+38,(FIND("Email required:",Updates!D427)-(FIND("Clone permissions of another account: ",Updates!D427)+38)))))</f>
        <v>#VALUE!</v>
      </c>
      <c r="M427" t="e">
        <f t="shared" si="97"/>
        <v>#VALUE!</v>
      </c>
      <c r="N427" t="e">
        <f>TRIM(CLEAN(MID(Updates!D427,FIND("First Name: ",Updates!D427)+12,(FIND("Middle Name: ",Updates!D427)-(FIND("First Name: ",Updates!D427)+12)))))</f>
        <v>#VALUE!</v>
      </c>
      <c r="O427" t="e">
        <f>TRIM(CLEAN(MID(Updates!E427,FIND("Last Name: ",Updates!E427)+11,(FIND("Middle Initial:",Updates!E427)-(FIND("Last Name: ",Updates!E427)+11)))))</f>
        <v>#VALUE!</v>
      </c>
      <c r="P427" t="e">
        <f>TRIM(CLEAN(MID(Updates!D427,FIND("Middle Initial: ",Updates!D427)+16,(FIND("Department: ",Updates!D427)-(FIND("Middle Initial: ",Updates!D427)+16)))))</f>
        <v>#VALUE!</v>
      </c>
      <c r="Q427" t="e">
        <f t="shared" si="98"/>
        <v>#VALUE!</v>
      </c>
      <c r="R427" t="e">
        <f t="shared" si="99"/>
        <v>#VALUE!</v>
      </c>
      <c r="S427" t="e">
        <f t="shared" si="100"/>
        <v>#VALUE!</v>
      </c>
      <c r="T427" s="14" t="e">
        <f t="shared" si="101"/>
        <v>#VALUE!</v>
      </c>
      <c r="U427" t="e">
        <f t="shared" si="102"/>
        <v>#VALUE!</v>
      </c>
      <c r="V427" t="e">
        <f t="shared" si="103"/>
        <v>#VALUE!</v>
      </c>
      <c r="W427" s="8" t="e">
        <f>TRIM(CLEAN(MID(Updates!D427,FIND("Branch: ",Updates!D427)+8,(FIND("Division",Updates!D427)-(FIND("Branch: ",Updates!D427)+8)))))</f>
        <v>#VALUE!</v>
      </c>
      <c r="X427" s="8" t="e">
        <f>TRIM(CLEAN(MID(Updates!D427,FIND("Pooled Position: ",Updates!D427)+17,(FIND("Are the",Updates!D427)-(FIND("Pooled Position: ",Updates!D427)+17)))))</f>
        <v>#VALUE!</v>
      </c>
      <c r="Y427" t="e">
        <f>TRIM(CLEAN(MID(Updates!D427,FIND("Employee Name: ",Updates!D427)+15,(FIND("Job Title",Updates!D427)-(FIND("Employee Name: ",Updates!D427)+15)))))</f>
        <v>#VALUE!</v>
      </c>
      <c r="Z427" s="9" t="e">
        <f t="shared" si="104"/>
        <v>#VALUE!</v>
      </c>
      <c r="AA427" t="e">
        <f t="shared" si="105"/>
        <v>#VALUE!</v>
      </c>
      <c r="AB427" t="e">
        <f t="shared" si="106"/>
        <v>#VALUE!</v>
      </c>
      <c r="AC427" t="e">
        <f t="shared" si="107"/>
        <v>#VALUE!</v>
      </c>
      <c r="AD427" t="e">
        <f>TRIM(CLEAN(MID(Updates!D427,FIND("Account to clone: ",Updates!D427)+18,(FIND("Position",Updates!D427)-(FIND("Account to clone: ",Updates!D427)+18)))))</f>
        <v>#VALUE!</v>
      </c>
      <c r="AE427" t="str">
        <f t="shared" si="108"/>
        <v/>
      </c>
      <c r="AF427" t="str">
        <f t="shared" si="109"/>
        <v>No</v>
      </c>
      <c r="AG427" t="e">
        <f>TRIM(CLEAN(MID(Updates!D427,FIND("Home Share (H:\ drive) required: ",Updates!D427)+33,(FIND("Group Share (S:\ drive) required: ",Updates!D427)-(FIND("Home Share (H:\ drive) required: ",Updates!D427)+33)))))</f>
        <v>#VALUE!</v>
      </c>
      <c r="AH427" t="str">
        <f t="shared" si="110"/>
        <v>No</v>
      </c>
      <c r="AI427" t="e">
        <f>TRIM(CLEAN(MID(Updates!D427,FIND("S Drive Path: ",Updates!D427)+14,(FIND("Position",Updates!D427)-(FIND("S Drive Path: ",Updates!D427)+14)))))</f>
        <v>#VALUE!</v>
      </c>
      <c r="AJ427" t="e">
        <f>("USR\"&amp;Updates!N427)</f>
        <v>#VALUE!</v>
      </c>
      <c r="AK427" t="e">
        <f>Updates!N427&amp;"$"</f>
        <v>#VALUE!</v>
      </c>
      <c r="AL427" s="11">
        <f t="shared" ca="1" si="111"/>
        <v>13</v>
      </c>
      <c r="AM427" s="6" t="str">
        <f ca="1">LOOKUP(AL427,AN2:AN21,AO2:AO21)</f>
        <v>DC4MDB03</v>
      </c>
    </row>
    <row r="428" spans="1:39" ht="12" customHeight="1">
      <c r="A428" s="13" t="e">
        <f>LOOKUP(99^99,--("0"&amp;MID(Updates!N428,MIN(SEARCH({0,1,2,3,4,5,6,7,8,9},Updates!N428&amp;"0123456789")),ROW($A$1:$A$10000))))</f>
        <v>#N/A</v>
      </c>
      <c r="B428" s="6" t="e">
        <f>TRIM(CLEAN(MID(Updates!D428,FIND("Network User Id: ",Updates!D428)+17,(FIND("E-MAIL ACCOUNTS",Updates!D428)-(FIND("Network User Id:",Updates!D428)+17)))))</f>
        <v>#VALUE!</v>
      </c>
      <c r="C428" s="6" t="e">
        <f>TRIM(CLEAN(MID(Updates!D428,FIND("Logon ID: ",Updates!D428)+10,(FIND("Password:",Updates!D428)-(FIND("Logon ID:",Updates!D428)+10)))))</f>
        <v>#VALUE!</v>
      </c>
      <c r="D428" t="e">
        <f>TRIM(CLEAN(MID(Updates!D428,FIND("Primary Address: ",Updates!D428)+17,(FIND("Secondary Address:",Updates!D428)-(FIND("Primary Address: ",Updates!D428)+17)))))</f>
        <v>#VALUE!</v>
      </c>
      <c r="E428" t="e">
        <f>TRIM(CLEAN(MID(Updates!D428,FIND("Secondary Address: ",Updates!D428)+19,(FIND("** PLEASE DO NOT REPLY TO THIS E-MAIL. ",Updates!D428)-(FIND("Secondary Address: ",Updates!D428)+19)))))</f>
        <v>#VALUE!</v>
      </c>
      <c r="F428" t="b">
        <f>IF(COUNT(SEARCH({"transpo.ottawa.on.ca","biblioottawalibrary.ca"},E428)),"@ottawa.ca")</f>
        <v>0</v>
      </c>
      <c r="G428" s="9" t="e">
        <f t="shared" si="96"/>
        <v>#VALUE!</v>
      </c>
      <c r="H428" t="e">
        <f>TRIM(CLEAN(MID(Updates!D428,FIND("E-mail Address: ",Updates!D428)+16,(FIND("The employee",Updates!D428)-(FIND("E-mail Address: ",Updates!D428)+16)))))</f>
        <v>#VALUE!</v>
      </c>
      <c r="I428" t="e">
        <f>TRIM(CLEAN(MID(Updates!D428,FIND("Account Password: ",Updates!D428)+18,(FIND("NETWORK ACCOUNTS",Updates!D428)-(FIND("Account Password:",Updates!D428)+18)))))</f>
        <v>#VALUE!</v>
      </c>
      <c r="J428" t="e">
        <f>TRIM(CLEAN(MID(Updates!D428,FIND("Password: ",Updates!D428)+10,(FIND("E-mail",Updates!D428)-(FIND("Password:",Updates!D428)+12)))))</f>
        <v>#VALUE!</v>
      </c>
      <c r="K428" t="e">
        <f>TRIM(CLEAN(MID(Updates!D428,FIND("Account to clone: ",Updates!D428)+18,(FIND("Position",Updates!D428)-(FIND("Account to clone: ",Updates!D428)+18)))))</f>
        <v>#VALUE!</v>
      </c>
      <c r="L428" t="e">
        <f>TRIM(CLEAN(MID(Updates!D428,FIND("Clone permissions of another account: ",Updates!D428)+38,(FIND("Email required:",Updates!D428)-(FIND("Clone permissions of another account: ",Updates!D428)+38)))))</f>
        <v>#VALUE!</v>
      </c>
      <c r="M428" t="e">
        <f t="shared" si="97"/>
        <v>#VALUE!</v>
      </c>
      <c r="N428" t="e">
        <f>TRIM(CLEAN(MID(Updates!D428,FIND("First Name: ",Updates!D428)+12,(FIND("Middle Name: ",Updates!D428)-(FIND("First Name: ",Updates!D428)+12)))))</f>
        <v>#VALUE!</v>
      </c>
      <c r="O428" t="e">
        <f>TRIM(CLEAN(MID(Updates!E428,FIND("Last Name: ",Updates!E428)+11,(FIND("Middle Initial:",Updates!E428)-(FIND("Last Name: ",Updates!E428)+11)))))</f>
        <v>#VALUE!</v>
      </c>
      <c r="P428" t="e">
        <f>TRIM(CLEAN(MID(Updates!D428,FIND("Middle Initial: ",Updates!D428)+16,(FIND("Department: ",Updates!D428)-(FIND("Middle Initial: ",Updates!D428)+16)))))</f>
        <v>#VALUE!</v>
      </c>
      <c r="Q428" t="e">
        <f t="shared" si="98"/>
        <v>#VALUE!</v>
      </c>
      <c r="R428" t="e">
        <f t="shared" si="99"/>
        <v>#VALUE!</v>
      </c>
      <c r="S428" t="e">
        <f t="shared" si="100"/>
        <v>#VALUE!</v>
      </c>
      <c r="T428" s="14" t="e">
        <f t="shared" si="101"/>
        <v>#VALUE!</v>
      </c>
      <c r="U428" t="e">
        <f t="shared" si="102"/>
        <v>#VALUE!</v>
      </c>
      <c r="V428" t="e">
        <f t="shared" si="103"/>
        <v>#VALUE!</v>
      </c>
      <c r="W428" s="8" t="e">
        <f>TRIM(CLEAN(MID(Updates!D428,FIND("Branch: ",Updates!D428)+8,(FIND("Division",Updates!D428)-(FIND("Branch: ",Updates!D428)+8)))))</f>
        <v>#VALUE!</v>
      </c>
      <c r="X428" s="8" t="e">
        <f>TRIM(CLEAN(MID(Updates!D428,FIND("Pooled Position: ",Updates!D428)+17,(FIND("Are the",Updates!D428)-(FIND("Pooled Position: ",Updates!D428)+17)))))</f>
        <v>#VALUE!</v>
      </c>
      <c r="Y428" t="e">
        <f>TRIM(CLEAN(MID(Updates!D428,FIND("Employee Name: ",Updates!D428)+15,(FIND("Job Title",Updates!D428)-(FIND("Employee Name: ",Updates!D428)+15)))))</f>
        <v>#VALUE!</v>
      </c>
      <c r="Z428" s="9" t="e">
        <f t="shared" si="104"/>
        <v>#VALUE!</v>
      </c>
      <c r="AA428" t="e">
        <f t="shared" si="105"/>
        <v>#VALUE!</v>
      </c>
      <c r="AB428" t="e">
        <f t="shared" si="106"/>
        <v>#VALUE!</v>
      </c>
      <c r="AC428" t="e">
        <f t="shared" si="107"/>
        <v>#VALUE!</v>
      </c>
      <c r="AD428" t="e">
        <f>TRIM(CLEAN(MID(Updates!D428,FIND("Account to clone: ",Updates!D428)+18,(FIND("Position",Updates!D428)-(FIND("Account to clone: ",Updates!D428)+18)))))</f>
        <v>#VALUE!</v>
      </c>
      <c r="AE428" t="str">
        <f t="shared" si="108"/>
        <v/>
      </c>
      <c r="AF428" t="str">
        <f t="shared" si="109"/>
        <v>No</v>
      </c>
      <c r="AG428" t="e">
        <f>TRIM(CLEAN(MID(Updates!D428,FIND("Home Share (H:\ drive) required: ",Updates!D428)+33,(FIND("Group Share (S:\ drive) required: ",Updates!D428)-(FIND("Home Share (H:\ drive) required: ",Updates!D428)+33)))))</f>
        <v>#VALUE!</v>
      </c>
      <c r="AH428" t="str">
        <f t="shared" si="110"/>
        <v>No</v>
      </c>
      <c r="AI428" t="e">
        <f>TRIM(CLEAN(MID(Updates!D428,FIND("S Drive Path: ",Updates!D428)+14,(FIND("Position",Updates!D428)-(FIND("S Drive Path: ",Updates!D428)+14)))))</f>
        <v>#VALUE!</v>
      </c>
      <c r="AJ428" t="e">
        <f>("USR\"&amp;Updates!N428)</f>
        <v>#VALUE!</v>
      </c>
      <c r="AK428" t="e">
        <f>Updates!N428&amp;"$"</f>
        <v>#VALUE!</v>
      </c>
      <c r="AL428" s="11">
        <f t="shared" ca="1" si="111"/>
        <v>1</v>
      </c>
      <c r="AM428" s="6" t="str">
        <f ca="1">LOOKUP(AL428,AN2:AN21,AO2:AO21)</f>
        <v>DC1MDB01</v>
      </c>
    </row>
    <row r="429" spans="1:39" ht="12" customHeight="1">
      <c r="A429" s="13" t="e">
        <f>LOOKUP(99^99,--("0"&amp;MID(Updates!N429,MIN(SEARCH({0,1,2,3,4,5,6,7,8,9},Updates!N429&amp;"0123456789")),ROW($A$1:$A$10000))))</f>
        <v>#N/A</v>
      </c>
      <c r="B429" s="6" t="e">
        <f>TRIM(CLEAN(MID(Updates!D429,FIND("Network User Id: ",Updates!D429)+17,(FIND("E-MAIL ACCOUNTS",Updates!D429)-(FIND("Network User Id:",Updates!D429)+17)))))</f>
        <v>#VALUE!</v>
      </c>
      <c r="C429" s="6" t="e">
        <f>TRIM(CLEAN(MID(Updates!D429,FIND("Logon ID: ",Updates!D429)+10,(FIND("Password:",Updates!D429)-(FIND("Logon ID:",Updates!D429)+10)))))</f>
        <v>#VALUE!</v>
      </c>
      <c r="D429" t="e">
        <f>TRIM(CLEAN(MID(Updates!D429,FIND("Primary Address: ",Updates!D429)+17,(FIND("Secondary Address:",Updates!D429)-(FIND("Primary Address: ",Updates!D429)+17)))))</f>
        <v>#VALUE!</v>
      </c>
      <c r="E429" t="e">
        <f>TRIM(CLEAN(MID(Updates!D429,FIND("Secondary Address: ",Updates!D429)+19,(FIND("** PLEASE DO NOT REPLY TO THIS E-MAIL. ",Updates!D429)-(FIND("Secondary Address: ",Updates!D429)+19)))))</f>
        <v>#VALUE!</v>
      </c>
      <c r="F429" t="b">
        <f>IF(COUNT(SEARCH({"transpo.ottawa.on.ca","biblioottawalibrary.ca"},E429)),"@ottawa.ca")</f>
        <v>0</v>
      </c>
      <c r="G429" s="9" t="e">
        <f t="shared" si="96"/>
        <v>#VALUE!</v>
      </c>
      <c r="H429" t="e">
        <f>TRIM(CLEAN(MID(Updates!D429,FIND("E-mail Address: ",Updates!D429)+16,(FIND("The employee",Updates!D429)-(FIND("E-mail Address: ",Updates!D429)+16)))))</f>
        <v>#VALUE!</v>
      </c>
      <c r="I429" t="e">
        <f>TRIM(CLEAN(MID(Updates!D429,FIND("Account Password: ",Updates!D429)+18,(FIND("NETWORK ACCOUNTS",Updates!D429)-(FIND("Account Password:",Updates!D429)+18)))))</f>
        <v>#VALUE!</v>
      </c>
      <c r="J429" t="e">
        <f>TRIM(CLEAN(MID(Updates!D429,FIND("Password: ",Updates!D429)+10,(FIND("E-mail",Updates!D429)-(FIND("Password:",Updates!D429)+12)))))</f>
        <v>#VALUE!</v>
      </c>
      <c r="K429" t="e">
        <f>TRIM(CLEAN(MID(Updates!D429,FIND("Account to clone: ",Updates!D429)+18,(FIND("Position",Updates!D429)-(FIND("Account to clone: ",Updates!D429)+18)))))</f>
        <v>#VALUE!</v>
      </c>
      <c r="L429" t="e">
        <f>TRIM(CLEAN(MID(Updates!D429,FIND("Clone permissions of another account: ",Updates!D429)+38,(FIND("Email required:",Updates!D429)-(FIND("Clone permissions of another account: ",Updates!D429)+38)))))</f>
        <v>#VALUE!</v>
      </c>
      <c r="M429" t="e">
        <f t="shared" si="97"/>
        <v>#VALUE!</v>
      </c>
      <c r="N429" t="e">
        <f>TRIM(CLEAN(MID(Updates!D429,FIND("First Name: ",Updates!D429)+12,(FIND("Middle Name: ",Updates!D429)-(FIND("First Name: ",Updates!D429)+12)))))</f>
        <v>#VALUE!</v>
      </c>
      <c r="O429" t="e">
        <f>TRIM(CLEAN(MID(Updates!E429,FIND("Last Name: ",Updates!E429)+11,(FIND("Middle Initial:",Updates!E429)-(FIND("Last Name: ",Updates!E429)+11)))))</f>
        <v>#VALUE!</v>
      </c>
      <c r="P429" t="e">
        <f>TRIM(CLEAN(MID(Updates!D429,FIND("Middle Initial: ",Updates!D429)+16,(FIND("Department: ",Updates!D429)-(FIND("Middle Initial: ",Updates!D429)+16)))))</f>
        <v>#VALUE!</v>
      </c>
      <c r="Q429" t="e">
        <f t="shared" si="98"/>
        <v>#VALUE!</v>
      </c>
      <c r="R429" t="e">
        <f t="shared" si="99"/>
        <v>#VALUE!</v>
      </c>
      <c r="S429" t="e">
        <f t="shared" si="100"/>
        <v>#VALUE!</v>
      </c>
      <c r="T429" s="14" t="e">
        <f t="shared" si="101"/>
        <v>#VALUE!</v>
      </c>
      <c r="U429" t="e">
        <f t="shared" si="102"/>
        <v>#VALUE!</v>
      </c>
      <c r="V429" t="e">
        <f t="shared" si="103"/>
        <v>#VALUE!</v>
      </c>
      <c r="W429" s="8" t="e">
        <f>TRIM(CLEAN(MID(Updates!D429,FIND("Branch: ",Updates!D429)+8,(FIND("Division",Updates!D429)-(FIND("Branch: ",Updates!D429)+8)))))</f>
        <v>#VALUE!</v>
      </c>
      <c r="X429" s="8" t="e">
        <f>TRIM(CLEAN(MID(Updates!D429,FIND("Pooled Position: ",Updates!D429)+17,(FIND("Are the",Updates!D429)-(FIND("Pooled Position: ",Updates!D429)+17)))))</f>
        <v>#VALUE!</v>
      </c>
      <c r="Y429" t="e">
        <f>TRIM(CLEAN(MID(Updates!D429,FIND("Employee Name: ",Updates!D429)+15,(FIND("Job Title",Updates!D429)-(FIND("Employee Name: ",Updates!D429)+15)))))</f>
        <v>#VALUE!</v>
      </c>
      <c r="Z429" s="9" t="e">
        <f t="shared" si="104"/>
        <v>#VALUE!</v>
      </c>
      <c r="AA429" t="e">
        <f t="shared" si="105"/>
        <v>#VALUE!</v>
      </c>
      <c r="AB429" t="e">
        <f t="shared" si="106"/>
        <v>#VALUE!</v>
      </c>
      <c r="AC429" t="e">
        <f t="shared" si="107"/>
        <v>#VALUE!</v>
      </c>
      <c r="AD429" t="e">
        <f>TRIM(CLEAN(MID(Updates!D429,FIND("Account to clone: ",Updates!D429)+18,(FIND("Position",Updates!D429)-(FIND("Account to clone: ",Updates!D429)+18)))))</f>
        <v>#VALUE!</v>
      </c>
      <c r="AE429" t="str">
        <f t="shared" si="108"/>
        <v/>
      </c>
      <c r="AF429" t="str">
        <f t="shared" si="109"/>
        <v>No</v>
      </c>
      <c r="AG429" t="e">
        <f>TRIM(CLEAN(MID(Updates!D429,FIND("Home Share (H:\ drive) required: ",Updates!D429)+33,(FIND("Group Share (S:\ drive) required: ",Updates!D429)-(FIND("Home Share (H:\ drive) required: ",Updates!D429)+33)))))</f>
        <v>#VALUE!</v>
      </c>
      <c r="AH429" t="str">
        <f t="shared" si="110"/>
        <v>No</v>
      </c>
      <c r="AI429" t="e">
        <f>TRIM(CLEAN(MID(Updates!D429,FIND("S Drive Path: ",Updates!D429)+14,(FIND("Position",Updates!D429)-(FIND("S Drive Path: ",Updates!D429)+14)))))</f>
        <v>#VALUE!</v>
      </c>
      <c r="AJ429" t="e">
        <f>("USR\"&amp;Updates!N429)</f>
        <v>#VALUE!</v>
      </c>
      <c r="AK429" t="e">
        <f>Updates!N429&amp;"$"</f>
        <v>#VALUE!</v>
      </c>
      <c r="AL429" s="11">
        <f t="shared" ca="1" si="111"/>
        <v>16</v>
      </c>
      <c r="AM429" s="6" t="str">
        <f ca="1">LOOKUP(AL429,AN2:AN21,AO2:AO21)</f>
        <v>DC4MDB06</v>
      </c>
    </row>
    <row r="430" spans="1:39" ht="12" customHeight="1">
      <c r="A430" s="13" t="e">
        <f>LOOKUP(99^99,--("0"&amp;MID(Updates!N430,MIN(SEARCH({0,1,2,3,4,5,6,7,8,9},Updates!N430&amp;"0123456789")),ROW($A$1:$A$10000))))</f>
        <v>#N/A</v>
      </c>
      <c r="B430" s="6" t="e">
        <f>TRIM(CLEAN(MID(Updates!D430,FIND("Network User Id: ",Updates!D430)+17,(FIND("E-MAIL ACCOUNTS",Updates!D430)-(FIND("Network User Id:",Updates!D430)+17)))))</f>
        <v>#VALUE!</v>
      </c>
      <c r="C430" s="6" t="e">
        <f>TRIM(CLEAN(MID(Updates!D430,FIND("Logon ID: ",Updates!D430)+10,(FIND("Password:",Updates!D430)-(FIND("Logon ID:",Updates!D430)+10)))))</f>
        <v>#VALUE!</v>
      </c>
      <c r="D430" t="e">
        <f>TRIM(CLEAN(MID(Updates!D430,FIND("Primary Address: ",Updates!D430)+17,(FIND("Secondary Address:",Updates!D430)-(FIND("Primary Address: ",Updates!D430)+17)))))</f>
        <v>#VALUE!</v>
      </c>
      <c r="E430" t="e">
        <f>TRIM(CLEAN(MID(Updates!D430,FIND("Secondary Address: ",Updates!D430)+19,(FIND("** PLEASE DO NOT REPLY TO THIS E-MAIL. ",Updates!D430)-(FIND("Secondary Address: ",Updates!D430)+19)))))</f>
        <v>#VALUE!</v>
      </c>
      <c r="F430" t="b">
        <f>IF(COUNT(SEARCH({"transpo.ottawa.on.ca","biblioottawalibrary.ca"},E430)),"@ottawa.ca")</f>
        <v>0</v>
      </c>
      <c r="G430" s="9" t="e">
        <f t="shared" si="96"/>
        <v>#VALUE!</v>
      </c>
      <c r="H430" t="e">
        <f>TRIM(CLEAN(MID(Updates!D430,FIND("E-mail Address: ",Updates!D430)+16,(FIND("The employee",Updates!D430)-(FIND("E-mail Address: ",Updates!D430)+16)))))</f>
        <v>#VALUE!</v>
      </c>
      <c r="I430" t="e">
        <f>TRIM(CLEAN(MID(Updates!D430,FIND("Account Password: ",Updates!D430)+18,(FIND("NETWORK ACCOUNTS",Updates!D430)-(FIND("Account Password:",Updates!D430)+18)))))</f>
        <v>#VALUE!</v>
      </c>
      <c r="J430" t="e">
        <f>TRIM(CLEAN(MID(Updates!D430,FIND("Password: ",Updates!D430)+10,(FIND("E-mail",Updates!D430)-(FIND("Password:",Updates!D430)+12)))))</f>
        <v>#VALUE!</v>
      </c>
      <c r="K430" t="e">
        <f>TRIM(CLEAN(MID(Updates!D430,FIND("Account to clone: ",Updates!D430)+18,(FIND("Position",Updates!D430)-(FIND("Account to clone: ",Updates!D430)+18)))))</f>
        <v>#VALUE!</v>
      </c>
      <c r="L430" t="e">
        <f>TRIM(CLEAN(MID(Updates!D430,FIND("Clone permissions of another account: ",Updates!D430)+38,(FIND("Email required:",Updates!D430)-(FIND("Clone permissions of another account: ",Updates!D430)+38)))))</f>
        <v>#VALUE!</v>
      </c>
      <c r="M430" t="e">
        <f t="shared" si="97"/>
        <v>#VALUE!</v>
      </c>
      <c r="N430" t="e">
        <f>TRIM(CLEAN(MID(Updates!D430,FIND("First Name: ",Updates!D430)+12,(FIND("Middle Name: ",Updates!D430)-(FIND("First Name: ",Updates!D430)+12)))))</f>
        <v>#VALUE!</v>
      </c>
      <c r="O430" t="e">
        <f>TRIM(CLEAN(MID(Updates!E430,FIND("Last Name: ",Updates!E430)+11,(FIND("Middle Initial:",Updates!E430)-(FIND("Last Name: ",Updates!E430)+11)))))</f>
        <v>#VALUE!</v>
      </c>
      <c r="P430" t="e">
        <f>TRIM(CLEAN(MID(Updates!D430,FIND("Middle Initial: ",Updates!D430)+16,(FIND("Department: ",Updates!D430)-(FIND("Middle Initial: ",Updates!D430)+16)))))</f>
        <v>#VALUE!</v>
      </c>
      <c r="Q430" t="e">
        <f t="shared" si="98"/>
        <v>#VALUE!</v>
      </c>
      <c r="R430" t="e">
        <f t="shared" si="99"/>
        <v>#VALUE!</v>
      </c>
      <c r="S430" t="e">
        <f t="shared" si="100"/>
        <v>#VALUE!</v>
      </c>
      <c r="T430" s="14" t="e">
        <f t="shared" si="101"/>
        <v>#VALUE!</v>
      </c>
      <c r="U430" t="e">
        <f t="shared" si="102"/>
        <v>#VALUE!</v>
      </c>
      <c r="V430" t="e">
        <f t="shared" si="103"/>
        <v>#VALUE!</v>
      </c>
      <c r="W430" s="8" t="e">
        <f>TRIM(CLEAN(MID(Updates!D430,FIND("Branch: ",Updates!D430)+8,(FIND("Division",Updates!D430)-(FIND("Branch: ",Updates!D430)+8)))))</f>
        <v>#VALUE!</v>
      </c>
      <c r="X430" s="8" t="e">
        <f>TRIM(CLEAN(MID(Updates!D430,FIND("Pooled Position: ",Updates!D430)+17,(FIND("Are the",Updates!D430)-(FIND("Pooled Position: ",Updates!D430)+17)))))</f>
        <v>#VALUE!</v>
      </c>
      <c r="Y430" t="e">
        <f>TRIM(CLEAN(MID(Updates!D430,FIND("Employee Name: ",Updates!D430)+15,(FIND("Job Title",Updates!D430)-(FIND("Employee Name: ",Updates!D430)+15)))))</f>
        <v>#VALUE!</v>
      </c>
      <c r="Z430" s="9" t="e">
        <f t="shared" si="104"/>
        <v>#VALUE!</v>
      </c>
      <c r="AA430" t="e">
        <f t="shared" si="105"/>
        <v>#VALUE!</v>
      </c>
      <c r="AB430" t="e">
        <f t="shared" si="106"/>
        <v>#VALUE!</v>
      </c>
      <c r="AC430" t="e">
        <f t="shared" si="107"/>
        <v>#VALUE!</v>
      </c>
      <c r="AD430" t="e">
        <f>TRIM(CLEAN(MID(Updates!D430,FIND("Account to clone: ",Updates!D430)+18,(FIND("Position",Updates!D430)-(FIND("Account to clone: ",Updates!D430)+18)))))</f>
        <v>#VALUE!</v>
      </c>
      <c r="AE430" t="str">
        <f t="shared" si="108"/>
        <v/>
      </c>
      <c r="AF430" t="str">
        <f t="shared" si="109"/>
        <v>No</v>
      </c>
      <c r="AG430" t="e">
        <f>TRIM(CLEAN(MID(Updates!D430,FIND("Home Share (H:\ drive) required: ",Updates!D430)+33,(FIND("Group Share (S:\ drive) required: ",Updates!D430)-(FIND("Home Share (H:\ drive) required: ",Updates!D430)+33)))))</f>
        <v>#VALUE!</v>
      </c>
      <c r="AH430" t="str">
        <f t="shared" si="110"/>
        <v>No</v>
      </c>
      <c r="AI430" t="e">
        <f>TRIM(CLEAN(MID(Updates!D430,FIND("S Drive Path: ",Updates!D430)+14,(FIND("Position",Updates!D430)-(FIND("S Drive Path: ",Updates!D430)+14)))))</f>
        <v>#VALUE!</v>
      </c>
      <c r="AJ430" t="e">
        <f>("USR\"&amp;Updates!N430)</f>
        <v>#VALUE!</v>
      </c>
      <c r="AK430" t="e">
        <f>Updates!N430&amp;"$"</f>
        <v>#VALUE!</v>
      </c>
      <c r="AL430" s="11">
        <f t="shared" ca="1" si="111"/>
        <v>1</v>
      </c>
      <c r="AM430" s="6" t="str">
        <f ca="1">LOOKUP(AL430,AN2:AN21,AO2:AO21)</f>
        <v>DC1MDB01</v>
      </c>
    </row>
    <row r="431" spans="1:39" ht="12" customHeight="1">
      <c r="A431" s="13" t="e">
        <f>LOOKUP(99^99,--("0"&amp;MID(Updates!N431,MIN(SEARCH({0,1,2,3,4,5,6,7,8,9},Updates!N431&amp;"0123456789")),ROW($A$1:$A$10000))))</f>
        <v>#N/A</v>
      </c>
      <c r="B431" s="6" t="e">
        <f>TRIM(CLEAN(MID(Updates!D431,FIND("Network User Id: ",Updates!D431)+17,(FIND("E-MAIL ACCOUNTS",Updates!D431)-(FIND("Network User Id:",Updates!D431)+17)))))</f>
        <v>#VALUE!</v>
      </c>
      <c r="C431" s="6" t="e">
        <f>TRIM(CLEAN(MID(Updates!D431,FIND("Logon ID: ",Updates!D431)+10,(FIND("Password:",Updates!D431)-(FIND("Logon ID:",Updates!D431)+10)))))</f>
        <v>#VALUE!</v>
      </c>
      <c r="D431" t="e">
        <f>TRIM(CLEAN(MID(Updates!D431,FIND("Primary Address: ",Updates!D431)+17,(FIND("Secondary Address:",Updates!D431)-(FIND("Primary Address: ",Updates!D431)+17)))))</f>
        <v>#VALUE!</v>
      </c>
      <c r="E431" t="e">
        <f>TRIM(CLEAN(MID(Updates!D431,FIND("Secondary Address: ",Updates!D431)+19,(FIND("** PLEASE DO NOT REPLY TO THIS E-MAIL. ",Updates!D431)-(FIND("Secondary Address: ",Updates!D431)+19)))))</f>
        <v>#VALUE!</v>
      </c>
      <c r="F431" t="b">
        <f>IF(COUNT(SEARCH({"transpo.ottawa.on.ca","biblioottawalibrary.ca"},E431)),"@ottawa.ca")</f>
        <v>0</v>
      </c>
      <c r="G431" s="9" t="e">
        <f t="shared" si="96"/>
        <v>#VALUE!</v>
      </c>
      <c r="H431" t="e">
        <f>TRIM(CLEAN(MID(Updates!D431,FIND("E-mail Address: ",Updates!D431)+16,(FIND("The employee",Updates!D431)-(FIND("E-mail Address: ",Updates!D431)+16)))))</f>
        <v>#VALUE!</v>
      </c>
      <c r="I431" t="e">
        <f>TRIM(CLEAN(MID(Updates!D431,FIND("Account Password: ",Updates!D431)+18,(FIND("NETWORK ACCOUNTS",Updates!D431)-(FIND("Account Password:",Updates!D431)+18)))))</f>
        <v>#VALUE!</v>
      </c>
      <c r="J431" t="e">
        <f>TRIM(CLEAN(MID(Updates!D431,FIND("Password: ",Updates!D431)+10,(FIND("E-mail",Updates!D431)-(FIND("Password:",Updates!D431)+12)))))</f>
        <v>#VALUE!</v>
      </c>
      <c r="K431" t="e">
        <f>TRIM(CLEAN(MID(Updates!D431,FIND("Account to clone: ",Updates!D431)+18,(FIND("Position",Updates!D431)-(FIND("Account to clone: ",Updates!D431)+18)))))</f>
        <v>#VALUE!</v>
      </c>
      <c r="L431" t="e">
        <f>TRIM(CLEAN(MID(Updates!D431,FIND("Clone permissions of another account: ",Updates!D431)+38,(FIND("Email required:",Updates!D431)-(FIND("Clone permissions of another account: ",Updates!D431)+38)))))</f>
        <v>#VALUE!</v>
      </c>
      <c r="M431" t="e">
        <f t="shared" si="97"/>
        <v>#VALUE!</v>
      </c>
      <c r="N431" t="e">
        <f>TRIM(CLEAN(MID(Updates!D431,FIND("First Name: ",Updates!D431)+12,(FIND("Middle Name: ",Updates!D431)-(FIND("First Name: ",Updates!D431)+12)))))</f>
        <v>#VALUE!</v>
      </c>
      <c r="O431" t="e">
        <f>TRIM(CLEAN(MID(Updates!E431,FIND("Last Name: ",Updates!E431)+11,(FIND("Middle Initial:",Updates!E431)-(FIND("Last Name: ",Updates!E431)+11)))))</f>
        <v>#VALUE!</v>
      </c>
      <c r="P431" t="e">
        <f>TRIM(CLEAN(MID(Updates!D431,FIND("Middle Initial: ",Updates!D431)+16,(FIND("Department: ",Updates!D431)-(FIND("Middle Initial: ",Updates!D431)+16)))))</f>
        <v>#VALUE!</v>
      </c>
      <c r="Q431" t="e">
        <f t="shared" si="98"/>
        <v>#VALUE!</v>
      </c>
      <c r="R431" t="e">
        <f t="shared" si="99"/>
        <v>#VALUE!</v>
      </c>
      <c r="S431" t="e">
        <f t="shared" si="100"/>
        <v>#VALUE!</v>
      </c>
      <c r="T431" s="14" t="e">
        <f t="shared" si="101"/>
        <v>#VALUE!</v>
      </c>
      <c r="U431" t="e">
        <f t="shared" si="102"/>
        <v>#VALUE!</v>
      </c>
      <c r="V431" t="e">
        <f t="shared" si="103"/>
        <v>#VALUE!</v>
      </c>
      <c r="W431" s="8" t="e">
        <f>TRIM(CLEAN(MID(Updates!D431,FIND("Branch: ",Updates!D431)+8,(FIND("Division",Updates!D431)-(FIND("Branch: ",Updates!D431)+8)))))</f>
        <v>#VALUE!</v>
      </c>
      <c r="X431" s="8" t="e">
        <f>TRIM(CLEAN(MID(Updates!D431,FIND("Pooled Position: ",Updates!D431)+17,(FIND("Are the",Updates!D431)-(FIND("Pooled Position: ",Updates!D431)+17)))))</f>
        <v>#VALUE!</v>
      </c>
      <c r="Y431" t="e">
        <f>TRIM(CLEAN(MID(Updates!D431,FIND("Employee Name: ",Updates!D431)+15,(FIND("Job Title",Updates!D431)-(FIND("Employee Name: ",Updates!D431)+15)))))</f>
        <v>#VALUE!</v>
      </c>
      <c r="Z431" s="9" t="e">
        <f t="shared" si="104"/>
        <v>#VALUE!</v>
      </c>
      <c r="AA431" t="e">
        <f t="shared" si="105"/>
        <v>#VALUE!</v>
      </c>
      <c r="AB431" t="e">
        <f t="shared" si="106"/>
        <v>#VALUE!</v>
      </c>
      <c r="AC431" t="e">
        <f t="shared" si="107"/>
        <v>#VALUE!</v>
      </c>
      <c r="AD431" t="e">
        <f>TRIM(CLEAN(MID(Updates!D431,FIND("Account to clone: ",Updates!D431)+18,(FIND("Position",Updates!D431)-(FIND("Account to clone: ",Updates!D431)+18)))))</f>
        <v>#VALUE!</v>
      </c>
      <c r="AE431" t="str">
        <f t="shared" si="108"/>
        <v/>
      </c>
      <c r="AF431" t="str">
        <f t="shared" si="109"/>
        <v>No</v>
      </c>
      <c r="AG431" t="e">
        <f>TRIM(CLEAN(MID(Updates!D431,FIND("Home Share (H:\ drive) required: ",Updates!D431)+33,(FIND("Group Share (S:\ drive) required: ",Updates!D431)-(FIND("Home Share (H:\ drive) required: ",Updates!D431)+33)))))</f>
        <v>#VALUE!</v>
      </c>
      <c r="AH431" t="str">
        <f t="shared" si="110"/>
        <v>No</v>
      </c>
      <c r="AI431" t="e">
        <f>TRIM(CLEAN(MID(Updates!D431,FIND("S Drive Path: ",Updates!D431)+14,(FIND("Position",Updates!D431)-(FIND("S Drive Path: ",Updates!D431)+14)))))</f>
        <v>#VALUE!</v>
      </c>
      <c r="AJ431" t="e">
        <f>("USR\"&amp;Updates!N431)</f>
        <v>#VALUE!</v>
      </c>
      <c r="AK431" t="e">
        <f>Updates!N431&amp;"$"</f>
        <v>#VALUE!</v>
      </c>
      <c r="AL431" s="11">
        <f t="shared" ca="1" si="111"/>
        <v>20</v>
      </c>
      <c r="AM431" s="6" t="str">
        <f ca="1">LOOKUP(AL431,AN2:AN21,AO2:AO21)</f>
        <v>DC4MDB10</v>
      </c>
    </row>
    <row r="432" spans="1:39" ht="12" customHeight="1">
      <c r="A432" s="13" t="e">
        <f>LOOKUP(99^99,--("0"&amp;MID(Updates!N432,MIN(SEARCH({0,1,2,3,4,5,6,7,8,9},Updates!N432&amp;"0123456789")),ROW($A$1:$A$10000))))</f>
        <v>#N/A</v>
      </c>
      <c r="B432" s="6" t="e">
        <f>TRIM(CLEAN(MID(Updates!D432,FIND("Network User Id: ",Updates!D432)+17,(FIND("E-MAIL ACCOUNTS",Updates!D432)-(FIND("Network User Id:",Updates!D432)+17)))))</f>
        <v>#VALUE!</v>
      </c>
      <c r="C432" s="6" t="e">
        <f>TRIM(CLEAN(MID(Updates!D432,FIND("Logon ID: ",Updates!D432)+10,(FIND("Password:",Updates!D432)-(FIND("Logon ID:",Updates!D432)+10)))))</f>
        <v>#VALUE!</v>
      </c>
      <c r="D432" t="e">
        <f>TRIM(CLEAN(MID(Updates!D432,FIND("Primary Address: ",Updates!D432)+17,(FIND("Secondary Address:",Updates!D432)-(FIND("Primary Address: ",Updates!D432)+17)))))</f>
        <v>#VALUE!</v>
      </c>
      <c r="E432" t="e">
        <f>TRIM(CLEAN(MID(Updates!D432,FIND("Secondary Address: ",Updates!D432)+19,(FIND("** PLEASE DO NOT REPLY TO THIS E-MAIL. ",Updates!D432)-(FIND("Secondary Address: ",Updates!D432)+19)))))</f>
        <v>#VALUE!</v>
      </c>
      <c r="F432" t="b">
        <f>IF(COUNT(SEARCH({"transpo.ottawa.on.ca","biblioottawalibrary.ca"},E432)),"@ottawa.ca")</f>
        <v>0</v>
      </c>
      <c r="G432" s="9" t="e">
        <f t="shared" si="96"/>
        <v>#VALUE!</v>
      </c>
      <c r="H432" t="e">
        <f>TRIM(CLEAN(MID(Updates!D432,FIND("E-mail Address: ",Updates!D432)+16,(FIND("The employee",Updates!D432)-(FIND("E-mail Address: ",Updates!D432)+16)))))</f>
        <v>#VALUE!</v>
      </c>
      <c r="I432" t="e">
        <f>TRIM(CLEAN(MID(Updates!D432,FIND("Account Password: ",Updates!D432)+18,(FIND("NETWORK ACCOUNTS",Updates!D432)-(FIND("Account Password:",Updates!D432)+18)))))</f>
        <v>#VALUE!</v>
      </c>
      <c r="J432" t="e">
        <f>TRIM(CLEAN(MID(Updates!D432,FIND("Password: ",Updates!D432)+10,(FIND("E-mail",Updates!D432)-(FIND("Password:",Updates!D432)+12)))))</f>
        <v>#VALUE!</v>
      </c>
      <c r="K432" t="e">
        <f>TRIM(CLEAN(MID(Updates!D432,FIND("Account to clone: ",Updates!D432)+18,(FIND("Position",Updates!D432)-(FIND("Account to clone: ",Updates!D432)+18)))))</f>
        <v>#VALUE!</v>
      </c>
      <c r="L432" t="e">
        <f>TRIM(CLEAN(MID(Updates!D432,FIND("Clone permissions of another account: ",Updates!D432)+38,(FIND("Email required:",Updates!D432)-(FIND("Clone permissions of another account: ",Updates!D432)+38)))))</f>
        <v>#VALUE!</v>
      </c>
      <c r="M432" t="e">
        <f t="shared" si="97"/>
        <v>#VALUE!</v>
      </c>
      <c r="N432" t="e">
        <f>TRIM(CLEAN(MID(Updates!D432,FIND("First Name: ",Updates!D432)+12,(FIND("Middle Name: ",Updates!D432)-(FIND("First Name: ",Updates!D432)+12)))))</f>
        <v>#VALUE!</v>
      </c>
      <c r="O432" t="e">
        <f>TRIM(CLEAN(MID(Updates!E432,FIND("Last Name: ",Updates!E432)+11,(FIND("Middle Initial:",Updates!E432)-(FIND("Last Name: ",Updates!E432)+11)))))</f>
        <v>#VALUE!</v>
      </c>
      <c r="P432" t="e">
        <f>TRIM(CLEAN(MID(Updates!D432,FIND("Middle Initial: ",Updates!D432)+16,(FIND("Department: ",Updates!D432)-(FIND("Middle Initial: ",Updates!D432)+16)))))</f>
        <v>#VALUE!</v>
      </c>
      <c r="Q432" t="e">
        <f t="shared" si="98"/>
        <v>#VALUE!</v>
      </c>
      <c r="R432" t="e">
        <f t="shared" si="99"/>
        <v>#VALUE!</v>
      </c>
      <c r="S432" t="e">
        <f t="shared" si="100"/>
        <v>#VALUE!</v>
      </c>
      <c r="T432" s="14" t="e">
        <f t="shared" si="101"/>
        <v>#VALUE!</v>
      </c>
      <c r="U432" t="e">
        <f t="shared" si="102"/>
        <v>#VALUE!</v>
      </c>
      <c r="V432" t="e">
        <f t="shared" si="103"/>
        <v>#VALUE!</v>
      </c>
      <c r="W432" s="8" t="e">
        <f>TRIM(CLEAN(MID(Updates!D432,FIND("Branch: ",Updates!D432)+8,(FIND("Division",Updates!D432)-(FIND("Branch: ",Updates!D432)+8)))))</f>
        <v>#VALUE!</v>
      </c>
      <c r="X432" s="8" t="e">
        <f>TRIM(CLEAN(MID(Updates!D432,FIND("Pooled Position: ",Updates!D432)+17,(FIND("Are the",Updates!D432)-(FIND("Pooled Position: ",Updates!D432)+17)))))</f>
        <v>#VALUE!</v>
      </c>
      <c r="Y432" t="e">
        <f>TRIM(CLEAN(MID(Updates!D432,FIND("Employee Name: ",Updates!D432)+15,(FIND("Job Title",Updates!D432)-(FIND("Employee Name: ",Updates!D432)+15)))))</f>
        <v>#VALUE!</v>
      </c>
      <c r="Z432" s="9" t="e">
        <f t="shared" si="104"/>
        <v>#VALUE!</v>
      </c>
      <c r="AA432" t="e">
        <f t="shared" si="105"/>
        <v>#VALUE!</v>
      </c>
      <c r="AB432" t="e">
        <f t="shared" si="106"/>
        <v>#VALUE!</v>
      </c>
      <c r="AC432" t="e">
        <f t="shared" si="107"/>
        <v>#VALUE!</v>
      </c>
      <c r="AD432" t="e">
        <f>TRIM(CLEAN(MID(Updates!D432,FIND("Account to clone: ",Updates!D432)+18,(FIND("Position",Updates!D432)-(FIND("Account to clone: ",Updates!D432)+18)))))</f>
        <v>#VALUE!</v>
      </c>
      <c r="AE432" t="str">
        <f t="shared" si="108"/>
        <v/>
      </c>
      <c r="AF432" t="str">
        <f t="shared" si="109"/>
        <v>No</v>
      </c>
      <c r="AG432" t="e">
        <f>TRIM(CLEAN(MID(Updates!D432,FIND("Home Share (H:\ drive) required: ",Updates!D432)+33,(FIND("Group Share (S:\ drive) required: ",Updates!D432)-(FIND("Home Share (H:\ drive) required: ",Updates!D432)+33)))))</f>
        <v>#VALUE!</v>
      </c>
      <c r="AH432" t="str">
        <f t="shared" si="110"/>
        <v>No</v>
      </c>
      <c r="AI432" t="e">
        <f>TRIM(CLEAN(MID(Updates!D432,FIND("S Drive Path: ",Updates!D432)+14,(FIND("Position",Updates!D432)-(FIND("S Drive Path: ",Updates!D432)+14)))))</f>
        <v>#VALUE!</v>
      </c>
      <c r="AJ432" t="e">
        <f>("USR\"&amp;Updates!N432)</f>
        <v>#VALUE!</v>
      </c>
      <c r="AK432" t="e">
        <f>Updates!N432&amp;"$"</f>
        <v>#VALUE!</v>
      </c>
      <c r="AL432" s="11">
        <f t="shared" ca="1" si="111"/>
        <v>19</v>
      </c>
      <c r="AM432" s="6" t="str">
        <f ca="1">LOOKUP(AL432,AN2:AN21,AO2:AO21)</f>
        <v>DC4MDB09</v>
      </c>
    </row>
    <row r="433" spans="1:39" ht="12" customHeight="1">
      <c r="A433" s="13" t="e">
        <f>LOOKUP(99^99,--("0"&amp;MID(Updates!N433,MIN(SEARCH({0,1,2,3,4,5,6,7,8,9},Updates!N433&amp;"0123456789")),ROW($A$1:$A$10000))))</f>
        <v>#N/A</v>
      </c>
      <c r="B433" s="6" t="e">
        <f>TRIM(CLEAN(MID(Updates!D433,FIND("Network User Id: ",Updates!D433)+17,(FIND("E-MAIL ACCOUNTS",Updates!D433)-(FIND("Network User Id:",Updates!D433)+17)))))</f>
        <v>#VALUE!</v>
      </c>
      <c r="C433" s="6" t="e">
        <f>TRIM(CLEAN(MID(Updates!D433,FIND("Logon ID: ",Updates!D433)+10,(FIND("Password:",Updates!D433)-(FIND("Logon ID:",Updates!D433)+10)))))</f>
        <v>#VALUE!</v>
      </c>
      <c r="D433" t="e">
        <f>TRIM(CLEAN(MID(Updates!D433,FIND("Primary Address: ",Updates!D433)+17,(FIND("Secondary Address:",Updates!D433)-(FIND("Primary Address: ",Updates!D433)+17)))))</f>
        <v>#VALUE!</v>
      </c>
      <c r="E433" t="e">
        <f>TRIM(CLEAN(MID(Updates!D433,FIND("Secondary Address: ",Updates!D433)+19,(FIND("** PLEASE DO NOT REPLY TO THIS E-MAIL. ",Updates!D433)-(FIND("Secondary Address: ",Updates!D433)+19)))))</f>
        <v>#VALUE!</v>
      </c>
      <c r="F433" t="b">
        <f>IF(COUNT(SEARCH({"transpo.ottawa.on.ca","biblioottawalibrary.ca"},E433)),"@ottawa.ca")</f>
        <v>0</v>
      </c>
      <c r="G433" s="9" t="e">
        <f t="shared" si="96"/>
        <v>#VALUE!</v>
      </c>
      <c r="H433" t="e">
        <f>TRIM(CLEAN(MID(Updates!D433,FIND("E-mail Address: ",Updates!D433)+16,(FIND("The employee",Updates!D433)-(FIND("E-mail Address: ",Updates!D433)+16)))))</f>
        <v>#VALUE!</v>
      </c>
      <c r="I433" t="e">
        <f>TRIM(CLEAN(MID(Updates!D433,FIND("Account Password: ",Updates!D433)+18,(FIND("NETWORK ACCOUNTS",Updates!D433)-(FIND("Account Password:",Updates!D433)+18)))))</f>
        <v>#VALUE!</v>
      </c>
      <c r="J433" t="e">
        <f>TRIM(CLEAN(MID(Updates!D433,FIND("Password: ",Updates!D433)+10,(FIND("E-mail",Updates!D433)-(FIND("Password:",Updates!D433)+12)))))</f>
        <v>#VALUE!</v>
      </c>
      <c r="K433" t="e">
        <f>TRIM(CLEAN(MID(Updates!D433,FIND("Account to clone: ",Updates!D433)+18,(FIND("Position",Updates!D433)-(FIND("Account to clone: ",Updates!D433)+18)))))</f>
        <v>#VALUE!</v>
      </c>
      <c r="L433" t="e">
        <f>TRIM(CLEAN(MID(Updates!D433,FIND("Clone permissions of another account: ",Updates!D433)+38,(FIND("Email required:",Updates!D433)-(FIND("Clone permissions of another account: ",Updates!D433)+38)))))</f>
        <v>#VALUE!</v>
      </c>
      <c r="M433" t="e">
        <f t="shared" si="97"/>
        <v>#VALUE!</v>
      </c>
      <c r="N433" t="e">
        <f>TRIM(CLEAN(MID(Updates!D433,FIND("First Name: ",Updates!D433)+12,(FIND("Middle Name: ",Updates!D433)-(FIND("First Name: ",Updates!D433)+12)))))</f>
        <v>#VALUE!</v>
      </c>
      <c r="O433" t="e">
        <f>TRIM(CLEAN(MID(Updates!E433,FIND("Last Name: ",Updates!E433)+11,(FIND("Middle Initial:",Updates!E433)-(FIND("Last Name: ",Updates!E433)+11)))))</f>
        <v>#VALUE!</v>
      </c>
      <c r="P433" t="e">
        <f>TRIM(CLEAN(MID(Updates!D433,FIND("Middle Initial: ",Updates!D433)+16,(FIND("Department: ",Updates!D433)-(FIND("Middle Initial: ",Updates!D433)+16)))))</f>
        <v>#VALUE!</v>
      </c>
      <c r="Q433" t="e">
        <f t="shared" si="98"/>
        <v>#VALUE!</v>
      </c>
      <c r="R433" t="e">
        <f t="shared" si="99"/>
        <v>#VALUE!</v>
      </c>
      <c r="S433" t="e">
        <f t="shared" si="100"/>
        <v>#VALUE!</v>
      </c>
      <c r="T433" s="14" t="e">
        <f t="shared" si="101"/>
        <v>#VALUE!</v>
      </c>
      <c r="U433" t="e">
        <f t="shared" si="102"/>
        <v>#VALUE!</v>
      </c>
      <c r="V433" t="e">
        <f t="shared" si="103"/>
        <v>#VALUE!</v>
      </c>
      <c r="W433" s="8" t="e">
        <f>TRIM(CLEAN(MID(Updates!D433,FIND("Branch: ",Updates!D433)+8,(FIND("Division",Updates!D433)-(FIND("Branch: ",Updates!D433)+8)))))</f>
        <v>#VALUE!</v>
      </c>
      <c r="X433" s="8" t="e">
        <f>TRIM(CLEAN(MID(Updates!D433,FIND("Pooled Position: ",Updates!D433)+17,(FIND("Are the",Updates!D433)-(FIND("Pooled Position: ",Updates!D433)+17)))))</f>
        <v>#VALUE!</v>
      </c>
      <c r="Y433" t="e">
        <f>TRIM(CLEAN(MID(Updates!D433,FIND("Employee Name: ",Updates!D433)+15,(FIND("Job Title",Updates!D433)-(FIND("Employee Name: ",Updates!D433)+15)))))</f>
        <v>#VALUE!</v>
      </c>
      <c r="Z433" s="9" t="e">
        <f t="shared" si="104"/>
        <v>#VALUE!</v>
      </c>
      <c r="AA433" t="e">
        <f t="shared" si="105"/>
        <v>#VALUE!</v>
      </c>
      <c r="AB433" t="e">
        <f t="shared" si="106"/>
        <v>#VALUE!</v>
      </c>
      <c r="AC433" t="e">
        <f t="shared" si="107"/>
        <v>#VALUE!</v>
      </c>
      <c r="AD433" t="e">
        <f>TRIM(CLEAN(MID(Updates!D433,FIND("Account to clone: ",Updates!D433)+18,(FIND("Position",Updates!D433)-(FIND("Account to clone: ",Updates!D433)+18)))))</f>
        <v>#VALUE!</v>
      </c>
      <c r="AE433" t="str">
        <f t="shared" si="108"/>
        <v/>
      </c>
      <c r="AF433" t="str">
        <f t="shared" si="109"/>
        <v>No</v>
      </c>
      <c r="AG433" t="e">
        <f>TRIM(CLEAN(MID(Updates!D433,FIND("Home Share (H:\ drive) required: ",Updates!D433)+33,(FIND("Group Share (S:\ drive) required: ",Updates!D433)-(FIND("Home Share (H:\ drive) required: ",Updates!D433)+33)))))</f>
        <v>#VALUE!</v>
      </c>
      <c r="AH433" t="str">
        <f t="shared" si="110"/>
        <v>No</v>
      </c>
      <c r="AI433" t="e">
        <f>TRIM(CLEAN(MID(Updates!D433,FIND("S Drive Path: ",Updates!D433)+14,(FIND("Position",Updates!D433)-(FIND("S Drive Path: ",Updates!D433)+14)))))</f>
        <v>#VALUE!</v>
      </c>
      <c r="AJ433" t="e">
        <f>("USR\"&amp;Updates!N433)</f>
        <v>#VALUE!</v>
      </c>
      <c r="AK433" t="e">
        <f>Updates!N433&amp;"$"</f>
        <v>#VALUE!</v>
      </c>
      <c r="AL433" s="11">
        <f t="shared" ca="1" si="111"/>
        <v>12</v>
      </c>
      <c r="AM433" s="6" t="str">
        <f ca="1">LOOKUP(AL433,AN2:AN21,AO2:AO21)</f>
        <v>DC4MDB02</v>
      </c>
    </row>
    <row r="434" spans="1:39" ht="12" customHeight="1">
      <c r="A434" s="13" t="e">
        <f>LOOKUP(99^99,--("0"&amp;MID(Updates!N434,MIN(SEARCH({0,1,2,3,4,5,6,7,8,9},Updates!N434&amp;"0123456789")),ROW($A$1:$A$10000))))</f>
        <v>#N/A</v>
      </c>
      <c r="B434" s="6" t="e">
        <f>TRIM(CLEAN(MID(Updates!D434,FIND("Network User Id: ",Updates!D434)+17,(FIND("E-MAIL ACCOUNTS",Updates!D434)-(FIND("Network User Id:",Updates!D434)+17)))))</f>
        <v>#VALUE!</v>
      </c>
      <c r="C434" s="6" t="e">
        <f>TRIM(CLEAN(MID(Updates!D434,FIND("Logon ID: ",Updates!D434)+10,(FIND("Password:",Updates!D434)-(FIND("Logon ID:",Updates!D434)+10)))))</f>
        <v>#VALUE!</v>
      </c>
      <c r="D434" t="e">
        <f>TRIM(CLEAN(MID(Updates!D434,FIND("Primary Address: ",Updates!D434)+17,(FIND("Secondary Address:",Updates!D434)-(FIND("Primary Address: ",Updates!D434)+17)))))</f>
        <v>#VALUE!</v>
      </c>
      <c r="E434" t="e">
        <f>TRIM(CLEAN(MID(Updates!D434,FIND("Secondary Address: ",Updates!D434)+19,(FIND("** PLEASE DO NOT REPLY TO THIS E-MAIL. ",Updates!D434)-(FIND("Secondary Address: ",Updates!D434)+19)))))</f>
        <v>#VALUE!</v>
      </c>
      <c r="F434" t="b">
        <f>IF(COUNT(SEARCH({"transpo.ottawa.on.ca","biblioottawalibrary.ca"},E434)),"@ottawa.ca")</f>
        <v>0</v>
      </c>
      <c r="G434" s="9" t="e">
        <f t="shared" si="96"/>
        <v>#VALUE!</v>
      </c>
      <c r="H434" t="e">
        <f>TRIM(CLEAN(MID(Updates!D434,FIND("E-mail Address: ",Updates!D434)+16,(FIND("The employee",Updates!D434)-(FIND("E-mail Address: ",Updates!D434)+16)))))</f>
        <v>#VALUE!</v>
      </c>
      <c r="I434" t="e">
        <f>TRIM(CLEAN(MID(Updates!D434,FIND("Account Password: ",Updates!D434)+18,(FIND("NETWORK ACCOUNTS",Updates!D434)-(FIND("Account Password:",Updates!D434)+18)))))</f>
        <v>#VALUE!</v>
      </c>
      <c r="J434" t="e">
        <f>TRIM(CLEAN(MID(Updates!D434,FIND("Password: ",Updates!D434)+10,(FIND("E-mail",Updates!D434)-(FIND("Password:",Updates!D434)+12)))))</f>
        <v>#VALUE!</v>
      </c>
      <c r="K434" t="e">
        <f>TRIM(CLEAN(MID(Updates!D434,FIND("Account to clone: ",Updates!D434)+18,(FIND("Position",Updates!D434)-(FIND("Account to clone: ",Updates!D434)+18)))))</f>
        <v>#VALUE!</v>
      </c>
      <c r="L434" t="e">
        <f>TRIM(CLEAN(MID(Updates!D434,FIND("Clone permissions of another account: ",Updates!D434)+38,(FIND("Email required:",Updates!D434)-(FIND("Clone permissions of another account: ",Updates!D434)+38)))))</f>
        <v>#VALUE!</v>
      </c>
      <c r="M434" t="e">
        <f t="shared" si="97"/>
        <v>#VALUE!</v>
      </c>
      <c r="N434" t="e">
        <f>TRIM(CLEAN(MID(Updates!D434,FIND("First Name: ",Updates!D434)+12,(FIND("Middle Name: ",Updates!D434)-(FIND("First Name: ",Updates!D434)+12)))))</f>
        <v>#VALUE!</v>
      </c>
      <c r="O434" t="e">
        <f>TRIM(CLEAN(MID(Updates!E434,FIND("Last Name: ",Updates!E434)+11,(FIND("Middle Initial:",Updates!E434)-(FIND("Last Name: ",Updates!E434)+11)))))</f>
        <v>#VALUE!</v>
      </c>
      <c r="P434" t="e">
        <f>TRIM(CLEAN(MID(Updates!D434,FIND("Middle Initial: ",Updates!D434)+16,(FIND("Department: ",Updates!D434)-(FIND("Middle Initial: ",Updates!D434)+16)))))</f>
        <v>#VALUE!</v>
      </c>
      <c r="Q434" t="e">
        <f t="shared" si="98"/>
        <v>#VALUE!</v>
      </c>
      <c r="R434" t="e">
        <f t="shared" si="99"/>
        <v>#VALUE!</v>
      </c>
      <c r="S434" t="e">
        <f t="shared" si="100"/>
        <v>#VALUE!</v>
      </c>
      <c r="T434" s="14" t="e">
        <f t="shared" si="101"/>
        <v>#VALUE!</v>
      </c>
      <c r="U434" t="e">
        <f t="shared" si="102"/>
        <v>#VALUE!</v>
      </c>
      <c r="V434" t="e">
        <f t="shared" si="103"/>
        <v>#VALUE!</v>
      </c>
      <c r="W434" s="8" t="e">
        <f>TRIM(CLEAN(MID(Updates!D434,FIND("Branch: ",Updates!D434)+8,(FIND("Division",Updates!D434)-(FIND("Branch: ",Updates!D434)+8)))))</f>
        <v>#VALUE!</v>
      </c>
      <c r="X434" s="8" t="e">
        <f>TRIM(CLEAN(MID(Updates!D434,FIND("Pooled Position: ",Updates!D434)+17,(FIND("Are the",Updates!D434)-(FIND("Pooled Position: ",Updates!D434)+17)))))</f>
        <v>#VALUE!</v>
      </c>
      <c r="Y434" t="e">
        <f>TRIM(CLEAN(MID(Updates!D434,FIND("Employee Name: ",Updates!D434)+15,(FIND("Job Title",Updates!D434)-(FIND("Employee Name: ",Updates!D434)+15)))))</f>
        <v>#VALUE!</v>
      </c>
      <c r="Z434" s="9" t="e">
        <f t="shared" si="104"/>
        <v>#VALUE!</v>
      </c>
      <c r="AA434" t="e">
        <f t="shared" si="105"/>
        <v>#VALUE!</v>
      </c>
      <c r="AB434" t="e">
        <f t="shared" si="106"/>
        <v>#VALUE!</v>
      </c>
      <c r="AC434" t="e">
        <f t="shared" si="107"/>
        <v>#VALUE!</v>
      </c>
      <c r="AD434" t="e">
        <f>TRIM(CLEAN(MID(Updates!D434,FIND("Account to clone: ",Updates!D434)+18,(FIND("Position",Updates!D434)-(FIND("Account to clone: ",Updates!D434)+18)))))</f>
        <v>#VALUE!</v>
      </c>
      <c r="AE434" t="str">
        <f t="shared" si="108"/>
        <v/>
      </c>
      <c r="AF434" t="str">
        <f t="shared" si="109"/>
        <v>No</v>
      </c>
      <c r="AG434" t="e">
        <f>TRIM(CLEAN(MID(Updates!D434,FIND("Home Share (H:\ drive) required: ",Updates!D434)+33,(FIND("Group Share (S:\ drive) required: ",Updates!D434)-(FIND("Home Share (H:\ drive) required: ",Updates!D434)+33)))))</f>
        <v>#VALUE!</v>
      </c>
      <c r="AH434" t="str">
        <f t="shared" si="110"/>
        <v>No</v>
      </c>
      <c r="AI434" t="e">
        <f>TRIM(CLEAN(MID(Updates!D434,FIND("S Drive Path: ",Updates!D434)+14,(FIND("Position",Updates!D434)-(FIND("S Drive Path: ",Updates!D434)+14)))))</f>
        <v>#VALUE!</v>
      </c>
      <c r="AJ434" t="e">
        <f>("USR\"&amp;Updates!N434)</f>
        <v>#VALUE!</v>
      </c>
      <c r="AK434" t="e">
        <f>Updates!N434&amp;"$"</f>
        <v>#VALUE!</v>
      </c>
      <c r="AL434" s="11">
        <f t="shared" ca="1" si="111"/>
        <v>13</v>
      </c>
      <c r="AM434" s="6" t="str">
        <f ca="1">LOOKUP(AL434,AN2:AN21,AO2:AO21)</f>
        <v>DC4MDB03</v>
      </c>
    </row>
    <row r="435" spans="1:39" ht="12" customHeight="1">
      <c r="A435" s="13" t="e">
        <f>LOOKUP(99^99,--("0"&amp;MID(Updates!N435,MIN(SEARCH({0,1,2,3,4,5,6,7,8,9},Updates!N435&amp;"0123456789")),ROW($A$1:$A$10000))))</f>
        <v>#N/A</v>
      </c>
      <c r="B435" s="6" t="e">
        <f>TRIM(CLEAN(MID(Updates!D435,FIND("Network User Id: ",Updates!D435)+17,(FIND("E-MAIL ACCOUNTS",Updates!D435)-(FIND("Network User Id:",Updates!D435)+17)))))</f>
        <v>#VALUE!</v>
      </c>
      <c r="C435" s="6" t="e">
        <f>TRIM(CLEAN(MID(Updates!D435,FIND("Logon ID: ",Updates!D435)+10,(FIND("Password:",Updates!D435)-(FIND("Logon ID:",Updates!D435)+10)))))</f>
        <v>#VALUE!</v>
      </c>
      <c r="D435" t="e">
        <f>TRIM(CLEAN(MID(Updates!D435,FIND("Primary Address: ",Updates!D435)+17,(FIND("Secondary Address:",Updates!D435)-(FIND("Primary Address: ",Updates!D435)+17)))))</f>
        <v>#VALUE!</v>
      </c>
      <c r="E435" t="e">
        <f>TRIM(CLEAN(MID(Updates!D435,FIND("Secondary Address: ",Updates!D435)+19,(FIND("** PLEASE DO NOT REPLY TO THIS E-MAIL. ",Updates!D435)-(FIND("Secondary Address: ",Updates!D435)+19)))))</f>
        <v>#VALUE!</v>
      </c>
      <c r="F435" t="b">
        <f>IF(COUNT(SEARCH({"transpo.ottawa.on.ca","biblioottawalibrary.ca"},E435)),"@ottawa.ca")</f>
        <v>0</v>
      </c>
      <c r="G435" s="9" t="e">
        <f t="shared" si="96"/>
        <v>#VALUE!</v>
      </c>
      <c r="H435" t="e">
        <f>TRIM(CLEAN(MID(Updates!D435,FIND("E-mail Address: ",Updates!D435)+16,(FIND("The employee",Updates!D435)-(FIND("E-mail Address: ",Updates!D435)+16)))))</f>
        <v>#VALUE!</v>
      </c>
      <c r="I435" t="e">
        <f>TRIM(CLEAN(MID(Updates!D435,FIND("Account Password: ",Updates!D435)+18,(FIND("NETWORK ACCOUNTS",Updates!D435)-(FIND("Account Password:",Updates!D435)+18)))))</f>
        <v>#VALUE!</v>
      </c>
      <c r="J435" t="e">
        <f>TRIM(CLEAN(MID(Updates!D435,FIND("Password: ",Updates!D435)+10,(FIND("E-mail",Updates!D435)-(FIND("Password:",Updates!D435)+12)))))</f>
        <v>#VALUE!</v>
      </c>
      <c r="K435" t="e">
        <f>TRIM(CLEAN(MID(Updates!D435,FIND("Account to clone: ",Updates!D435)+18,(FIND("Position",Updates!D435)-(FIND("Account to clone: ",Updates!D435)+18)))))</f>
        <v>#VALUE!</v>
      </c>
      <c r="L435" t="e">
        <f>TRIM(CLEAN(MID(Updates!D435,FIND("Clone permissions of another account: ",Updates!D435)+38,(FIND("Email required:",Updates!D435)-(FIND("Clone permissions of another account: ",Updates!D435)+38)))))</f>
        <v>#VALUE!</v>
      </c>
      <c r="M435" t="e">
        <f t="shared" si="97"/>
        <v>#VALUE!</v>
      </c>
      <c r="N435" t="e">
        <f>TRIM(CLEAN(MID(Updates!D435,FIND("First Name: ",Updates!D435)+12,(FIND("Middle Name: ",Updates!D435)-(FIND("First Name: ",Updates!D435)+12)))))</f>
        <v>#VALUE!</v>
      </c>
      <c r="O435" t="e">
        <f>TRIM(CLEAN(MID(Updates!E435,FIND("Last Name: ",Updates!E435)+11,(FIND("Middle Initial:",Updates!E435)-(FIND("Last Name: ",Updates!E435)+11)))))</f>
        <v>#VALUE!</v>
      </c>
      <c r="P435" t="e">
        <f>TRIM(CLEAN(MID(Updates!D435,FIND("Middle Initial: ",Updates!D435)+16,(FIND("Department: ",Updates!D435)-(FIND("Middle Initial: ",Updates!D435)+16)))))</f>
        <v>#VALUE!</v>
      </c>
      <c r="Q435" t="e">
        <f t="shared" si="98"/>
        <v>#VALUE!</v>
      </c>
      <c r="R435" t="e">
        <f t="shared" si="99"/>
        <v>#VALUE!</v>
      </c>
      <c r="S435" t="e">
        <f t="shared" si="100"/>
        <v>#VALUE!</v>
      </c>
      <c r="T435" s="14" t="e">
        <f t="shared" si="101"/>
        <v>#VALUE!</v>
      </c>
      <c r="U435" t="e">
        <f t="shared" si="102"/>
        <v>#VALUE!</v>
      </c>
      <c r="V435" t="e">
        <f t="shared" si="103"/>
        <v>#VALUE!</v>
      </c>
      <c r="W435" s="8" t="e">
        <f>TRIM(CLEAN(MID(Updates!D435,FIND("Branch: ",Updates!D435)+8,(FIND("Division",Updates!D435)-(FIND("Branch: ",Updates!D435)+8)))))</f>
        <v>#VALUE!</v>
      </c>
      <c r="X435" s="8" t="e">
        <f>TRIM(CLEAN(MID(Updates!D435,FIND("Pooled Position: ",Updates!D435)+17,(FIND("Are the",Updates!D435)-(FIND("Pooled Position: ",Updates!D435)+17)))))</f>
        <v>#VALUE!</v>
      </c>
      <c r="Y435" t="e">
        <f>TRIM(CLEAN(MID(Updates!D435,FIND("Employee Name: ",Updates!D435)+15,(FIND("Job Title",Updates!D435)-(FIND("Employee Name: ",Updates!D435)+15)))))</f>
        <v>#VALUE!</v>
      </c>
      <c r="Z435" s="9" t="e">
        <f t="shared" si="104"/>
        <v>#VALUE!</v>
      </c>
      <c r="AA435" t="e">
        <f t="shared" si="105"/>
        <v>#VALUE!</v>
      </c>
      <c r="AB435" t="e">
        <f t="shared" si="106"/>
        <v>#VALUE!</v>
      </c>
      <c r="AC435" t="e">
        <f t="shared" si="107"/>
        <v>#VALUE!</v>
      </c>
      <c r="AD435" t="e">
        <f>TRIM(CLEAN(MID(Updates!D435,FIND("Account to clone: ",Updates!D435)+18,(FIND("Position",Updates!D435)-(FIND("Account to clone: ",Updates!D435)+18)))))</f>
        <v>#VALUE!</v>
      </c>
      <c r="AE435" t="str">
        <f t="shared" si="108"/>
        <v/>
      </c>
      <c r="AF435" t="str">
        <f t="shared" si="109"/>
        <v>No</v>
      </c>
      <c r="AG435" t="e">
        <f>TRIM(CLEAN(MID(Updates!D435,FIND("Home Share (H:\ drive) required: ",Updates!D435)+33,(FIND("Group Share (S:\ drive) required: ",Updates!D435)-(FIND("Home Share (H:\ drive) required: ",Updates!D435)+33)))))</f>
        <v>#VALUE!</v>
      </c>
      <c r="AH435" t="str">
        <f t="shared" si="110"/>
        <v>No</v>
      </c>
      <c r="AI435" t="e">
        <f>TRIM(CLEAN(MID(Updates!D435,FIND("S Drive Path: ",Updates!D435)+14,(FIND("Position",Updates!D435)-(FIND("S Drive Path: ",Updates!D435)+14)))))</f>
        <v>#VALUE!</v>
      </c>
      <c r="AJ435" t="e">
        <f>("USR\"&amp;Updates!N435)</f>
        <v>#VALUE!</v>
      </c>
      <c r="AK435" t="e">
        <f>Updates!N435&amp;"$"</f>
        <v>#VALUE!</v>
      </c>
      <c r="AL435" s="11">
        <f t="shared" ca="1" si="111"/>
        <v>8</v>
      </c>
      <c r="AM435" s="6" t="str">
        <f ca="1">LOOKUP(AL435,AN2:AN21,AO2:AO21)</f>
        <v>DC1MDB08</v>
      </c>
    </row>
    <row r="436" spans="1:39" ht="12" customHeight="1">
      <c r="A436" s="13" t="e">
        <f>LOOKUP(99^99,--("0"&amp;MID(Updates!N436,MIN(SEARCH({0,1,2,3,4,5,6,7,8,9},Updates!N436&amp;"0123456789")),ROW($A$1:$A$10000))))</f>
        <v>#N/A</v>
      </c>
      <c r="B436" s="6" t="e">
        <f>TRIM(CLEAN(MID(Updates!D436,FIND("Network User Id: ",Updates!D436)+17,(FIND("E-MAIL ACCOUNTS",Updates!D436)-(FIND("Network User Id:",Updates!D436)+17)))))</f>
        <v>#VALUE!</v>
      </c>
      <c r="C436" s="6" t="e">
        <f>TRIM(CLEAN(MID(Updates!D436,FIND("Logon ID: ",Updates!D436)+10,(FIND("Password:",Updates!D436)-(FIND("Logon ID:",Updates!D436)+10)))))</f>
        <v>#VALUE!</v>
      </c>
      <c r="D436" t="e">
        <f>TRIM(CLEAN(MID(Updates!D436,FIND("Primary Address: ",Updates!D436)+17,(FIND("Secondary Address:",Updates!D436)-(FIND("Primary Address: ",Updates!D436)+17)))))</f>
        <v>#VALUE!</v>
      </c>
      <c r="E436" t="e">
        <f>TRIM(CLEAN(MID(Updates!D436,FIND("Secondary Address: ",Updates!D436)+19,(FIND("** PLEASE DO NOT REPLY TO THIS E-MAIL. ",Updates!D436)-(FIND("Secondary Address: ",Updates!D436)+19)))))</f>
        <v>#VALUE!</v>
      </c>
      <c r="F436" t="b">
        <f>IF(COUNT(SEARCH({"transpo.ottawa.on.ca","biblioottawalibrary.ca"},E436)),"@ottawa.ca")</f>
        <v>0</v>
      </c>
      <c r="G436" s="9" t="e">
        <f t="shared" si="96"/>
        <v>#VALUE!</v>
      </c>
      <c r="H436" t="e">
        <f>TRIM(CLEAN(MID(Updates!D436,FIND("E-mail Address: ",Updates!D436)+16,(FIND("The employee",Updates!D436)-(FIND("E-mail Address: ",Updates!D436)+16)))))</f>
        <v>#VALUE!</v>
      </c>
      <c r="I436" t="e">
        <f>TRIM(CLEAN(MID(Updates!D436,FIND("Account Password: ",Updates!D436)+18,(FIND("NETWORK ACCOUNTS",Updates!D436)-(FIND("Account Password:",Updates!D436)+18)))))</f>
        <v>#VALUE!</v>
      </c>
      <c r="J436" t="e">
        <f>TRIM(CLEAN(MID(Updates!D436,FIND("Password: ",Updates!D436)+10,(FIND("E-mail",Updates!D436)-(FIND("Password:",Updates!D436)+12)))))</f>
        <v>#VALUE!</v>
      </c>
      <c r="K436" t="e">
        <f>TRIM(CLEAN(MID(Updates!D436,FIND("Account to clone: ",Updates!D436)+18,(FIND("Position",Updates!D436)-(FIND("Account to clone: ",Updates!D436)+18)))))</f>
        <v>#VALUE!</v>
      </c>
      <c r="L436" t="e">
        <f>TRIM(CLEAN(MID(Updates!D436,FIND("Clone permissions of another account: ",Updates!D436)+38,(FIND("Email required:",Updates!D436)-(FIND("Clone permissions of another account: ",Updates!D436)+38)))))</f>
        <v>#VALUE!</v>
      </c>
      <c r="M436" t="e">
        <f t="shared" si="97"/>
        <v>#VALUE!</v>
      </c>
      <c r="N436" t="e">
        <f>TRIM(CLEAN(MID(Updates!D436,FIND("First Name: ",Updates!D436)+12,(FIND("Middle Name: ",Updates!D436)-(FIND("First Name: ",Updates!D436)+12)))))</f>
        <v>#VALUE!</v>
      </c>
      <c r="O436" t="e">
        <f>TRIM(CLEAN(MID(Updates!E436,FIND("Last Name: ",Updates!E436)+11,(FIND("Middle Initial:",Updates!E436)-(FIND("Last Name: ",Updates!E436)+11)))))</f>
        <v>#VALUE!</v>
      </c>
      <c r="P436" t="e">
        <f>TRIM(CLEAN(MID(Updates!D436,FIND("Middle Initial: ",Updates!D436)+16,(FIND("Department: ",Updates!D436)-(FIND("Middle Initial: ",Updates!D436)+16)))))</f>
        <v>#VALUE!</v>
      </c>
      <c r="Q436" t="e">
        <f t="shared" si="98"/>
        <v>#VALUE!</v>
      </c>
      <c r="R436" t="e">
        <f t="shared" si="99"/>
        <v>#VALUE!</v>
      </c>
      <c r="S436" t="e">
        <f t="shared" si="100"/>
        <v>#VALUE!</v>
      </c>
      <c r="T436" s="14" t="e">
        <f t="shared" si="101"/>
        <v>#VALUE!</v>
      </c>
      <c r="U436" t="e">
        <f t="shared" si="102"/>
        <v>#VALUE!</v>
      </c>
      <c r="V436" t="e">
        <f t="shared" si="103"/>
        <v>#VALUE!</v>
      </c>
      <c r="W436" s="8" t="e">
        <f>TRIM(CLEAN(MID(Updates!D436,FIND("Branch: ",Updates!D436)+8,(FIND("Division",Updates!D436)-(FIND("Branch: ",Updates!D436)+8)))))</f>
        <v>#VALUE!</v>
      </c>
      <c r="X436" s="8" t="e">
        <f>TRIM(CLEAN(MID(Updates!D436,FIND("Pooled Position: ",Updates!D436)+17,(FIND("Are the",Updates!D436)-(FIND("Pooled Position: ",Updates!D436)+17)))))</f>
        <v>#VALUE!</v>
      </c>
      <c r="Y436" t="e">
        <f>TRIM(CLEAN(MID(Updates!D436,FIND("Employee Name: ",Updates!D436)+15,(FIND("Job Title",Updates!D436)-(FIND("Employee Name: ",Updates!D436)+15)))))</f>
        <v>#VALUE!</v>
      </c>
      <c r="Z436" s="9" t="e">
        <f t="shared" si="104"/>
        <v>#VALUE!</v>
      </c>
      <c r="AA436" t="e">
        <f t="shared" si="105"/>
        <v>#VALUE!</v>
      </c>
      <c r="AB436" t="e">
        <f t="shared" si="106"/>
        <v>#VALUE!</v>
      </c>
      <c r="AC436" t="e">
        <f t="shared" si="107"/>
        <v>#VALUE!</v>
      </c>
      <c r="AD436" t="e">
        <f>TRIM(CLEAN(MID(Updates!D436,FIND("Account to clone: ",Updates!D436)+18,(FIND("Position",Updates!D436)-(FIND("Account to clone: ",Updates!D436)+18)))))</f>
        <v>#VALUE!</v>
      </c>
      <c r="AE436" t="str">
        <f t="shared" si="108"/>
        <v/>
      </c>
      <c r="AF436" t="str">
        <f t="shared" si="109"/>
        <v>No</v>
      </c>
      <c r="AG436" t="e">
        <f>TRIM(CLEAN(MID(Updates!D436,FIND("Home Share (H:\ drive) required: ",Updates!D436)+33,(FIND("Group Share (S:\ drive) required: ",Updates!D436)-(FIND("Home Share (H:\ drive) required: ",Updates!D436)+33)))))</f>
        <v>#VALUE!</v>
      </c>
      <c r="AH436" t="str">
        <f t="shared" si="110"/>
        <v>No</v>
      </c>
      <c r="AI436" t="e">
        <f>TRIM(CLEAN(MID(Updates!D436,FIND("S Drive Path: ",Updates!D436)+14,(FIND("Position",Updates!D436)-(FIND("S Drive Path: ",Updates!D436)+14)))))</f>
        <v>#VALUE!</v>
      </c>
      <c r="AJ436" t="e">
        <f>("USR\"&amp;Updates!N436)</f>
        <v>#VALUE!</v>
      </c>
      <c r="AK436" t="e">
        <f>Updates!N436&amp;"$"</f>
        <v>#VALUE!</v>
      </c>
      <c r="AL436" s="11">
        <f t="shared" ca="1" si="111"/>
        <v>5</v>
      </c>
      <c r="AM436" s="6" t="str">
        <f ca="1">LOOKUP(AL436,AN2:AN21,AO2:AO21)</f>
        <v>DC1MDB05</v>
      </c>
    </row>
    <row r="437" spans="1:39" ht="12" customHeight="1">
      <c r="A437" s="13" t="e">
        <f>LOOKUP(99^99,--("0"&amp;MID(Updates!N437,MIN(SEARCH({0,1,2,3,4,5,6,7,8,9},Updates!N437&amp;"0123456789")),ROW($A$1:$A$10000))))</f>
        <v>#N/A</v>
      </c>
      <c r="B437" s="6" t="e">
        <f>TRIM(CLEAN(MID(Updates!D437,FIND("Network User Id: ",Updates!D437)+17,(FIND("E-MAIL ACCOUNTS",Updates!D437)-(FIND("Network User Id:",Updates!D437)+17)))))</f>
        <v>#VALUE!</v>
      </c>
      <c r="C437" s="6" t="e">
        <f>TRIM(CLEAN(MID(Updates!D437,FIND("Logon ID: ",Updates!D437)+10,(FIND("Password:",Updates!D437)-(FIND("Logon ID:",Updates!D437)+10)))))</f>
        <v>#VALUE!</v>
      </c>
      <c r="D437" t="e">
        <f>TRIM(CLEAN(MID(Updates!D437,FIND("Primary Address: ",Updates!D437)+17,(FIND("Secondary Address:",Updates!D437)-(FIND("Primary Address: ",Updates!D437)+17)))))</f>
        <v>#VALUE!</v>
      </c>
      <c r="E437" t="e">
        <f>TRIM(CLEAN(MID(Updates!D437,FIND("Secondary Address: ",Updates!D437)+19,(FIND("** PLEASE DO NOT REPLY TO THIS E-MAIL. ",Updates!D437)-(FIND("Secondary Address: ",Updates!D437)+19)))))</f>
        <v>#VALUE!</v>
      </c>
      <c r="F437" t="b">
        <f>IF(COUNT(SEARCH({"transpo.ottawa.on.ca","biblioottawalibrary.ca"},E437)),"@ottawa.ca")</f>
        <v>0</v>
      </c>
      <c r="G437" s="9" t="e">
        <f t="shared" si="96"/>
        <v>#VALUE!</v>
      </c>
      <c r="H437" t="e">
        <f>TRIM(CLEAN(MID(Updates!D437,FIND("E-mail Address: ",Updates!D437)+16,(FIND("The employee",Updates!D437)-(FIND("E-mail Address: ",Updates!D437)+16)))))</f>
        <v>#VALUE!</v>
      </c>
      <c r="I437" t="e">
        <f>TRIM(CLEAN(MID(Updates!D437,FIND("Account Password: ",Updates!D437)+18,(FIND("NETWORK ACCOUNTS",Updates!D437)-(FIND("Account Password:",Updates!D437)+18)))))</f>
        <v>#VALUE!</v>
      </c>
      <c r="J437" t="e">
        <f>TRIM(CLEAN(MID(Updates!D437,FIND("Password: ",Updates!D437)+10,(FIND("E-mail",Updates!D437)-(FIND("Password:",Updates!D437)+12)))))</f>
        <v>#VALUE!</v>
      </c>
      <c r="K437" t="e">
        <f>TRIM(CLEAN(MID(Updates!D437,FIND("Account to clone: ",Updates!D437)+18,(FIND("Position",Updates!D437)-(FIND("Account to clone: ",Updates!D437)+18)))))</f>
        <v>#VALUE!</v>
      </c>
      <c r="L437" t="e">
        <f>TRIM(CLEAN(MID(Updates!D437,FIND("Clone permissions of another account: ",Updates!D437)+38,(FIND("Email required:",Updates!D437)-(FIND("Clone permissions of another account: ",Updates!D437)+38)))))</f>
        <v>#VALUE!</v>
      </c>
      <c r="M437" t="e">
        <f t="shared" si="97"/>
        <v>#VALUE!</v>
      </c>
      <c r="N437" t="e">
        <f>TRIM(CLEAN(MID(Updates!D437,FIND("First Name: ",Updates!D437)+12,(FIND("Middle Name: ",Updates!D437)-(FIND("First Name: ",Updates!D437)+12)))))</f>
        <v>#VALUE!</v>
      </c>
      <c r="O437" t="e">
        <f>TRIM(CLEAN(MID(Updates!E437,FIND("Last Name: ",Updates!E437)+11,(FIND("Middle Initial:",Updates!E437)-(FIND("Last Name: ",Updates!E437)+11)))))</f>
        <v>#VALUE!</v>
      </c>
      <c r="P437" t="e">
        <f>TRIM(CLEAN(MID(Updates!D437,FIND("Middle Initial: ",Updates!D437)+16,(FIND("Department: ",Updates!D437)-(FIND("Middle Initial: ",Updates!D437)+16)))))</f>
        <v>#VALUE!</v>
      </c>
      <c r="Q437" t="e">
        <f t="shared" si="98"/>
        <v>#VALUE!</v>
      </c>
      <c r="R437" t="e">
        <f t="shared" si="99"/>
        <v>#VALUE!</v>
      </c>
      <c r="S437" t="e">
        <f t="shared" si="100"/>
        <v>#VALUE!</v>
      </c>
      <c r="T437" s="14" t="e">
        <f t="shared" si="101"/>
        <v>#VALUE!</v>
      </c>
      <c r="U437" t="e">
        <f t="shared" si="102"/>
        <v>#VALUE!</v>
      </c>
      <c r="V437" t="e">
        <f t="shared" si="103"/>
        <v>#VALUE!</v>
      </c>
      <c r="W437" s="8" t="e">
        <f>TRIM(CLEAN(MID(Updates!D437,FIND("Branch: ",Updates!D437)+8,(FIND("Division",Updates!D437)-(FIND("Branch: ",Updates!D437)+8)))))</f>
        <v>#VALUE!</v>
      </c>
      <c r="X437" s="8" t="e">
        <f>TRIM(CLEAN(MID(Updates!D437,FIND("Pooled Position: ",Updates!D437)+17,(FIND("Are the",Updates!D437)-(FIND("Pooled Position: ",Updates!D437)+17)))))</f>
        <v>#VALUE!</v>
      </c>
      <c r="Y437" t="e">
        <f>TRIM(CLEAN(MID(Updates!D437,FIND("Employee Name: ",Updates!D437)+15,(FIND("Job Title",Updates!D437)-(FIND("Employee Name: ",Updates!D437)+15)))))</f>
        <v>#VALUE!</v>
      </c>
      <c r="Z437" s="9" t="e">
        <f t="shared" si="104"/>
        <v>#VALUE!</v>
      </c>
      <c r="AA437" t="e">
        <f t="shared" si="105"/>
        <v>#VALUE!</v>
      </c>
      <c r="AB437" t="e">
        <f t="shared" si="106"/>
        <v>#VALUE!</v>
      </c>
      <c r="AC437" t="e">
        <f t="shared" si="107"/>
        <v>#VALUE!</v>
      </c>
      <c r="AD437" t="e">
        <f>TRIM(CLEAN(MID(Updates!D437,FIND("Account to clone: ",Updates!D437)+18,(FIND("Position",Updates!D437)-(FIND("Account to clone: ",Updates!D437)+18)))))</f>
        <v>#VALUE!</v>
      </c>
      <c r="AE437" t="str">
        <f t="shared" si="108"/>
        <v/>
      </c>
      <c r="AF437" t="str">
        <f t="shared" si="109"/>
        <v>No</v>
      </c>
      <c r="AG437" t="e">
        <f>TRIM(CLEAN(MID(Updates!D437,FIND("Home Share (H:\ drive) required: ",Updates!D437)+33,(FIND("Group Share (S:\ drive) required: ",Updates!D437)-(FIND("Home Share (H:\ drive) required: ",Updates!D437)+33)))))</f>
        <v>#VALUE!</v>
      </c>
      <c r="AH437" t="str">
        <f t="shared" si="110"/>
        <v>No</v>
      </c>
      <c r="AI437" t="e">
        <f>TRIM(CLEAN(MID(Updates!D437,FIND("S Drive Path: ",Updates!D437)+14,(FIND("Position",Updates!D437)-(FIND("S Drive Path: ",Updates!D437)+14)))))</f>
        <v>#VALUE!</v>
      </c>
      <c r="AJ437" t="e">
        <f>("USR\"&amp;Updates!N437)</f>
        <v>#VALUE!</v>
      </c>
      <c r="AK437" t="e">
        <f>Updates!N437&amp;"$"</f>
        <v>#VALUE!</v>
      </c>
      <c r="AL437" s="11">
        <f t="shared" ca="1" si="111"/>
        <v>6</v>
      </c>
      <c r="AM437" s="6" t="str">
        <f ca="1">LOOKUP(AL437,AN2:AN21,AO2:AO21)</f>
        <v>DC1MDB06</v>
      </c>
    </row>
    <row r="438" spans="1:39" ht="12" customHeight="1">
      <c r="A438" s="13" t="e">
        <f>LOOKUP(99^99,--("0"&amp;MID(Updates!N438,MIN(SEARCH({0,1,2,3,4,5,6,7,8,9},Updates!N438&amp;"0123456789")),ROW($A$1:$A$10000))))</f>
        <v>#N/A</v>
      </c>
      <c r="B438" s="6" t="e">
        <f>TRIM(CLEAN(MID(Updates!D438,FIND("Network User Id: ",Updates!D438)+17,(FIND("E-MAIL ACCOUNTS",Updates!D438)-(FIND("Network User Id:",Updates!D438)+17)))))</f>
        <v>#VALUE!</v>
      </c>
      <c r="C438" s="6" t="e">
        <f>TRIM(CLEAN(MID(Updates!D438,FIND("Logon ID: ",Updates!D438)+10,(FIND("Password:",Updates!D438)-(FIND("Logon ID:",Updates!D438)+10)))))</f>
        <v>#VALUE!</v>
      </c>
      <c r="D438" t="e">
        <f>TRIM(CLEAN(MID(Updates!D438,FIND("Primary Address: ",Updates!D438)+17,(FIND("Secondary Address:",Updates!D438)-(FIND("Primary Address: ",Updates!D438)+17)))))</f>
        <v>#VALUE!</v>
      </c>
      <c r="E438" t="e">
        <f>TRIM(CLEAN(MID(Updates!D438,FIND("Secondary Address: ",Updates!D438)+19,(FIND("** PLEASE DO NOT REPLY TO THIS E-MAIL. ",Updates!D438)-(FIND("Secondary Address: ",Updates!D438)+19)))))</f>
        <v>#VALUE!</v>
      </c>
      <c r="F438" t="b">
        <f>IF(COUNT(SEARCH({"transpo.ottawa.on.ca","biblioottawalibrary.ca"},E438)),"@ottawa.ca")</f>
        <v>0</v>
      </c>
      <c r="G438" s="9" t="e">
        <f t="shared" si="96"/>
        <v>#VALUE!</v>
      </c>
      <c r="H438" t="e">
        <f>TRIM(CLEAN(MID(Updates!D438,FIND("E-mail Address: ",Updates!D438)+16,(FIND("The employee",Updates!D438)-(FIND("E-mail Address: ",Updates!D438)+16)))))</f>
        <v>#VALUE!</v>
      </c>
      <c r="I438" t="e">
        <f>TRIM(CLEAN(MID(Updates!D438,FIND("Account Password: ",Updates!D438)+18,(FIND("NETWORK ACCOUNTS",Updates!D438)-(FIND("Account Password:",Updates!D438)+18)))))</f>
        <v>#VALUE!</v>
      </c>
      <c r="J438" t="e">
        <f>TRIM(CLEAN(MID(Updates!D438,FIND("Password: ",Updates!D438)+10,(FIND("E-mail",Updates!D438)-(FIND("Password:",Updates!D438)+12)))))</f>
        <v>#VALUE!</v>
      </c>
      <c r="K438" t="e">
        <f>TRIM(CLEAN(MID(Updates!D438,FIND("Account to clone: ",Updates!D438)+18,(FIND("Position",Updates!D438)-(FIND("Account to clone: ",Updates!D438)+18)))))</f>
        <v>#VALUE!</v>
      </c>
      <c r="L438" t="e">
        <f>TRIM(CLEAN(MID(Updates!D438,FIND("Clone permissions of another account: ",Updates!D438)+38,(FIND("Email required:",Updates!D438)-(FIND("Clone permissions of another account: ",Updates!D438)+38)))))</f>
        <v>#VALUE!</v>
      </c>
      <c r="M438" t="e">
        <f t="shared" si="97"/>
        <v>#VALUE!</v>
      </c>
      <c r="N438" t="e">
        <f>TRIM(CLEAN(MID(Updates!D438,FIND("First Name: ",Updates!D438)+12,(FIND("Middle Name: ",Updates!D438)-(FIND("First Name: ",Updates!D438)+12)))))</f>
        <v>#VALUE!</v>
      </c>
      <c r="O438" t="e">
        <f>TRIM(CLEAN(MID(Updates!E438,FIND("Last Name: ",Updates!E438)+11,(FIND("Middle Initial:",Updates!E438)-(FIND("Last Name: ",Updates!E438)+11)))))</f>
        <v>#VALUE!</v>
      </c>
      <c r="P438" t="e">
        <f>TRIM(CLEAN(MID(Updates!D438,FIND("Middle Initial: ",Updates!D438)+16,(FIND("Department: ",Updates!D438)-(FIND("Middle Initial: ",Updates!D438)+16)))))</f>
        <v>#VALUE!</v>
      </c>
      <c r="Q438" t="e">
        <f t="shared" si="98"/>
        <v>#VALUE!</v>
      </c>
      <c r="R438" t="e">
        <f t="shared" si="99"/>
        <v>#VALUE!</v>
      </c>
      <c r="S438" t="e">
        <f t="shared" si="100"/>
        <v>#VALUE!</v>
      </c>
      <c r="T438" s="14" t="e">
        <f t="shared" si="101"/>
        <v>#VALUE!</v>
      </c>
      <c r="U438" t="e">
        <f t="shared" si="102"/>
        <v>#VALUE!</v>
      </c>
      <c r="V438" t="e">
        <f t="shared" si="103"/>
        <v>#VALUE!</v>
      </c>
      <c r="W438" s="8" t="e">
        <f>TRIM(CLEAN(MID(Updates!D438,FIND("Branch: ",Updates!D438)+8,(FIND("Division",Updates!D438)-(FIND("Branch: ",Updates!D438)+8)))))</f>
        <v>#VALUE!</v>
      </c>
      <c r="X438" s="8" t="e">
        <f>TRIM(CLEAN(MID(Updates!D438,FIND("Pooled Position: ",Updates!D438)+17,(FIND("Are the",Updates!D438)-(FIND("Pooled Position: ",Updates!D438)+17)))))</f>
        <v>#VALUE!</v>
      </c>
      <c r="Y438" t="e">
        <f>TRIM(CLEAN(MID(Updates!D438,FIND("Employee Name: ",Updates!D438)+15,(FIND("Job Title",Updates!D438)-(FIND("Employee Name: ",Updates!D438)+15)))))</f>
        <v>#VALUE!</v>
      </c>
      <c r="Z438" s="9" t="e">
        <f t="shared" si="104"/>
        <v>#VALUE!</v>
      </c>
      <c r="AA438" t="e">
        <f t="shared" si="105"/>
        <v>#VALUE!</v>
      </c>
      <c r="AB438" t="e">
        <f t="shared" si="106"/>
        <v>#VALUE!</v>
      </c>
      <c r="AC438" t="e">
        <f t="shared" si="107"/>
        <v>#VALUE!</v>
      </c>
      <c r="AD438" t="e">
        <f>TRIM(CLEAN(MID(Updates!D438,FIND("Account to clone: ",Updates!D438)+18,(FIND("Position",Updates!D438)-(FIND("Account to clone: ",Updates!D438)+18)))))</f>
        <v>#VALUE!</v>
      </c>
      <c r="AE438" t="str">
        <f t="shared" si="108"/>
        <v/>
      </c>
      <c r="AF438" t="str">
        <f t="shared" si="109"/>
        <v>No</v>
      </c>
      <c r="AG438" t="e">
        <f>TRIM(CLEAN(MID(Updates!D438,FIND("Home Share (H:\ drive) required: ",Updates!D438)+33,(FIND("Group Share (S:\ drive) required: ",Updates!D438)-(FIND("Home Share (H:\ drive) required: ",Updates!D438)+33)))))</f>
        <v>#VALUE!</v>
      </c>
      <c r="AH438" t="str">
        <f t="shared" si="110"/>
        <v>No</v>
      </c>
      <c r="AI438" t="e">
        <f>TRIM(CLEAN(MID(Updates!D438,FIND("S Drive Path: ",Updates!D438)+14,(FIND("Position",Updates!D438)-(FIND("S Drive Path: ",Updates!D438)+14)))))</f>
        <v>#VALUE!</v>
      </c>
      <c r="AJ438" t="e">
        <f>("USR\"&amp;Updates!N438)</f>
        <v>#VALUE!</v>
      </c>
      <c r="AK438" t="e">
        <f>Updates!N438&amp;"$"</f>
        <v>#VALUE!</v>
      </c>
      <c r="AL438" s="11">
        <f t="shared" ca="1" si="111"/>
        <v>14</v>
      </c>
      <c r="AM438" s="6" t="str">
        <f ca="1">LOOKUP(AL438,AN2:AN21,AO2:AO21)</f>
        <v>DC4MDB04</v>
      </c>
    </row>
    <row r="439" spans="1:39" ht="12" customHeight="1">
      <c r="A439" s="13" t="e">
        <f>LOOKUP(99^99,--("0"&amp;MID(Updates!N439,MIN(SEARCH({0,1,2,3,4,5,6,7,8,9},Updates!N439&amp;"0123456789")),ROW($A$1:$A$10000))))</f>
        <v>#N/A</v>
      </c>
      <c r="B439" s="6" t="e">
        <f>TRIM(CLEAN(MID(Updates!D439,FIND("Network User Id: ",Updates!D439)+17,(FIND("E-MAIL ACCOUNTS",Updates!D439)-(FIND("Network User Id:",Updates!D439)+17)))))</f>
        <v>#VALUE!</v>
      </c>
      <c r="C439" s="6" t="e">
        <f>TRIM(CLEAN(MID(Updates!D439,FIND("Logon ID: ",Updates!D439)+10,(FIND("Password:",Updates!D439)-(FIND("Logon ID:",Updates!D439)+10)))))</f>
        <v>#VALUE!</v>
      </c>
      <c r="D439" t="e">
        <f>TRIM(CLEAN(MID(Updates!D439,FIND("Primary Address: ",Updates!D439)+17,(FIND("Secondary Address:",Updates!D439)-(FIND("Primary Address: ",Updates!D439)+17)))))</f>
        <v>#VALUE!</v>
      </c>
      <c r="E439" t="e">
        <f>TRIM(CLEAN(MID(Updates!D439,FIND("Secondary Address: ",Updates!D439)+19,(FIND("** PLEASE DO NOT REPLY TO THIS E-MAIL. ",Updates!D439)-(FIND("Secondary Address: ",Updates!D439)+19)))))</f>
        <v>#VALUE!</v>
      </c>
      <c r="F439" t="b">
        <f>IF(COUNT(SEARCH({"transpo.ottawa.on.ca","biblioottawalibrary.ca"},E439)),"@ottawa.ca")</f>
        <v>0</v>
      </c>
      <c r="G439" s="9" t="e">
        <f t="shared" si="96"/>
        <v>#VALUE!</v>
      </c>
      <c r="H439" t="e">
        <f>TRIM(CLEAN(MID(Updates!D439,FIND("E-mail Address: ",Updates!D439)+16,(FIND("The employee",Updates!D439)-(FIND("E-mail Address: ",Updates!D439)+16)))))</f>
        <v>#VALUE!</v>
      </c>
      <c r="I439" t="e">
        <f>TRIM(CLEAN(MID(Updates!D439,FIND("Account Password: ",Updates!D439)+18,(FIND("NETWORK ACCOUNTS",Updates!D439)-(FIND("Account Password:",Updates!D439)+18)))))</f>
        <v>#VALUE!</v>
      </c>
      <c r="J439" t="e">
        <f>TRIM(CLEAN(MID(Updates!D439,FIND("Password: ",Updates!D439)+10,(FIND("E-mail",Updates!D439)-(FIND("Password:",Updates!D439)+12)))))</f>
        <v>#VALUE!</v>
      </c>
      <c r="K439" t="e">
        <f>TRIM(CLEAN(MID(Updates!D439,FIND("Account to clone: ",Updates!D439)+18,(FIND("Position",Updates!D439)-(FIND("Account to clone: ",Updates!D439)+18)))))</f>
        <v>#VALUE!</v>
      </c>
      <c r="L439" t="e">
        <f>TRIM(CLEAN(MID(Updates!D439,FIND("Clone permissions of another account: ",Updates!D439)+38,(FIND("Email required:",Updates!D439)-(FIND("Clone permissions of another account: ",Updates!D439)+38)))))</f>
        <v>#VALUE!</v>
      </c>
      <c r="M439" t="e">
        <f t="shared" si="97"/>
        <v>#VALUE!</v>
      </c>
      <c r="N439" t="e">
        <f>TRIM(CLEAN(MID(Updates!D439,FIND("First Name: ",Updates!D439)+12,(FIND("Middle Name: ",Updates!D439)-(FIND("First Name: ",Updates!D439)+12)))))</f>
        <v>#VALUE!</v>
      </c>
      <c r="O439" t="e">
        <f>TRIM(CLEAN(MID(Updates!E439,FIND("Last Name: ",Updates!E439)+11,(FIND("Middle Initial:",Updates!E439)-(FIND("Last Name: ",Updates!E439)+11)))))</f>
        <v>#VALUE!</v>
      </c>
      <c r="P439" t="e">
        <f>TRIM(CLEAN(MID(Updates!D439,FIND("Middle Initial: ",Updates!D439)+16,(FIND("Department: ",Updates!D439)-(FIND("Middle Initial: ",Updates!D439)+16)))))</f>
        <v>#VALUE!</v>
      </c>
      <c r="Q439" t="e">
        <f t="shared" si="98"/>
        <v>#VALUE!</v>
      </c>
      <c r="R439" t="e">
        <f t="shared" si="99"/>
        <v>#VALUE!</v>
      </c>
      <c r="S439" t="e">
        <f t="shared" si="100"/>
        <v>#VALUE!</v>
      </c>
      <c r="T439" s="14" t="e">
        <f t="shared" si="101"/>
        <v>#VALUE!</v>
      </c>
      <c r="U439" t="e">
        <f t="shared" si="102"/>
        <v>#VALUE!</v>
      </c>
      <c r="V439" t="e">
        <f t="shared" si="103"/>
        <v>#VALUE!</v>
      </c>
      <c r="W439" s="8" t="e">
        <f>TRIM(CLEAN(MID(Updates!D439,FIND("Branch: ",Updates!D439)+8,(FIND("Division",Updates!D439)-(FIND("Branch: ",Updates!D439)+8)))))</f>
        <v>#VALUE!</v>
      </c>
      <c r="X439" s="8" t="e">
        <f>TRIM(CLEAN(MID(Updates!D439,FIND("Pooled Position: ",Updates!D439)+17,(FIND("Are the",Updates!D439)-(FIND("Pooled Position: ",Updates!D439)+17)))))</f>
        <v>#VALUE!</v>
      </c>
      <c r="Y439" t="e">
        <f>TRIM(CLEAN(MID(Updates!D439,FIND("Employee Name: ",Updates!D439)+15,(FIND("Job Title",Updates!D439)-(FIND("Employee Name: ",Updates!D439)+15)))))</f>
        <v>#VALUE!</v>
      </c>
      <c r="Z439" s="9" t="e">
        <f t="shared" si="104"/>
        <v>#VALUE!</v>
      </c>
      <c r="AA439" t="e">
        <f t="shared" si="105"/>
        <v>#VALUE!</v>
      </c>
      <c r="AB439" t="e">
        <f t="shared" si="106"/>
        <v>#VALUE!</v>
      </c>
      <c r="AC439" t="e">
        <f t="shared" si="107"/>
        <v>#VALUE!</v>
      </c>
      <c r="AD439" t="e">
        <f>TRIM(CLEAN(MID(Updates!D439,FIND("Account to clone: ",Updates!D439)+18,(FIND("Position",Updates!D439)-(FIND("Account to clone: ",Updates!D439)+18)))))</f>
        <v>#VALUE!</v>
      </c>
      <c r="AE439" t="str">
        <f t="shared" si="108"/>
        <v/>
      </c>
      <c r="AF439" t="str">
        <f t="shared" si="109"/>
        <v>No</v>
      </c>
      <c r="AG439" t="e">
        <f>TRIM(CLEAN(MID(Updates!D439,FIND("Home Share (H:\ drive) required: ",Updates!D439)+33,(FIND("Group Share (S:\ drive) required: ",Updates!D439)-(FIND("Home Share (H:\ drive) required: ",Updates!D439)+33)))))</f>
        <v>#VALUE!</v>
      </c>
      <c r="AH439" t="str">
        <f t="shared" si="110"/>
        <v>No</v>
      </c>
      <c r="AI439" t="e">
        <f>TRIM(CLEAN(MID(Updates!D439,FIND("S Drive Path: ",Updates!D439)+14,(FIND("Position",Updates!D439)-(FIND("S Drive Path: ",Updates!D439)+14)))))</f>
        <v>#VALUE!</v>
      </c>
      <c r="AJ439" t="e">
        <f>("USR\"&amp;Updates!N439)</f>
        <v>#VALUE!</v>
      </c>
      <c r="AK439" t="e">
        <f>Updates!N439&amp;"$"</f>
        <v>#VALUE!</v>
      </c>
      <c r="AL439" s="11">
        <f t="shared" ca="1" si="111"/>
        <v>3</v>
      </c>
      <c r="AM439" s="6" t="str">
        <f ca="1">LOOKUP(AL439,AN2:AN21,AO2:AO21)</f>
        <v>DC1MDB03</v>
      </c>
    </row>
    <row r="440" spans="1:39" ht="12" customHeight="1">
      <c r="A440" s="13" t="e">
        <f>LOOKUP(99^99,--("0"&amp;MID(Updates!N440,MIN(SEARCH({0,1,2,3,4,5,6,7,8,9},Updates!N440&amp;"0123456789")),ROW($A$1:$A$10000))))</f>
        <v>#N/A</v>
      </c>
      <c r="B440" s="6" t="e">
        <f>TRIM(CLEAN(MID(Updates!D440,FIND("Network User Id: ",Updates!D440)+17,(FIND("E-MAIL ACCOUNTS",Updates!D440)-(FIND("Network User Id:",Updates!D440)+17)))))</f>
        <v>#VALUE!</v>
      </c>
      <c r="C440" s="6" t="e">
        <f>TRIM(CLEAN(MID(Updates!D440,FIND("Logon ID: ",Updates!D440)+10,(FIND("Password:",Updates!D440)-(FIND("Logon ID:",Updates!D440)+10)))))</f>
        <v>#VALUE!</v>
      </c>
      <c r="D440" t="e">
        <f>TRIM(CLEAN(MID(Updates!D440,FIND("Primary Address: ",Updates!D440)+17,(FIND("Secondary Address:",Updates!D440)-(FIND("Primary Address: ",Updates!D440)+17)))))</f>
        <v>#VALUE!</v>
      </c>
      <c r="E440" t="e">
        <f>TRIM(CLEAN(MID(Updates!D440,FIND("Secondary Address: ",Updates!D440)+19,(FIND("** PLEASE DO NOT REPLY TO THIS E-MAIL. ",Updates!D440)-(FIND("Secondary Address: ",Updates!D440)+19)))))</f>
        <v>#VALUE!</v>
      </c>
      <c r="F440" t="b">
        <f>IF(COUNT(SEARCH({"transpo.ottawa.on.ca","biblioottawalibrary.ca"},E440)),"@ottawa.ca")</f>
        <v>0</v>
      </c>
      <c r="G440" s="9" t="e">
        <f t="shared" si="96"/>
        <v>#VALUE!</v>
      </c>
      <c r="H440" t="e">
        <f>TRIM(CLEAN(MID(Updates!D440,FIND("E-mail Address: ",Updates!D440)+16,(FIND("The employee",Updates!D440)-(FIND("E-mail Address: ",Updates!D440)+16)))))</f>
        <v>#VALUE!</v>
      </c>
      <c r="I440" t="e">
        <f>TRIM(CLEAN(MID(Updates!D440,FIND("Account Password: ",Updates!D440)+18,(FIND("NETWORK ACCOUNTS",Updates!D440)-(FIND("Account Password:",Updates!D440)+18)))))</f>
        <v>#VALUE!</v>
      </c>
      <c r="J440" t="e">
        <f>TRIM(CLEAN(MID(Updates!D440,FIND("Password: ",Updates!D440)+10,(FIND("E-mail",Updates!D440)-(FIND("Password:",Updates!D440)+12)))))</f>
        <v>#VALUE!</v>
      </c>
      <c r="K440" t="e">
        <f>TRIM(CLEAN(MID(Updates!D440,FIND("Account to clone: ",Updates!D440)+18,(FIND("Position",Updates!D440)-(FIND("Account to clone: ",Updates!D440)+18)))))</f>
        <v>#VALUE!</v>
      </c>
      <c r="L440" t="e">
        <f>TRIM(CLEAN(MID(Updates!D440,FIND("Clone permissions of another account: ",Updates!D440)+38,(FIND("Email required:",Updates!D440)-(FIND("Clone permissions of another account: ",Updates!D440)+38)))))</f>
        <v>#VALUE!</v>
      </c>
      <c r="M440" t="e">
        <f t="shared" si="97"/>
        <v>#VALUE!</v>
      </c>
      <c r="N440" t="e">
        <f>TRIM(CLEAN(MID(Updates!D440,FIND("First Name: ",Updates!D440)+12,(FIND("Middle Name: ",Updates!D440)-(FIND("First Name: ",Updates!D440)+12)))))</f>
        <v>#VALUE!</v>
      </c>
      <c r="O440" t="e">
        <f>TRIM(CLEAN(MID(Updates!E440,FIND("Last Name: ",Updates!E440)+11,(FIND("Middle Initial:",Updates!E440)-(FIND("Last Name: ",Updates!E440)+11)))))</f>
        <v>#VALUE!</v>
      </c>
      <c r="P440" t="e">
        <f>TRIM(CLEAN(MID(Updates!D440,FIND("Middle Initial: ",Updates!D440)+16,(FIND("Department: ",Updates!D440)-(FIND("Middle Initial: ",Updates!D440)+16)))))</f>
        <v>#VALUE!</v>
      </c>
      <c r="Q440" t="e">
        <f t="shared" si="98"/>
        <v>#VALUE!</v>
      </c>
      <c r="R440" t="e">
        <f t="shared" si="99"/>
        <v>#VALUE!</v>
      </c>
      <c r="S440" t="e">
        <f t="shared" si="100"/>
        <v>#VALUE!</v>
      </c>
      <c r="T440" s="14" t="e">
        <f t="shared" si="101"/>
        <v>#VALUE!</v>
      </c>
      <c r="U440" t="e">
        <f t="shared" si="102"/>
        <v>#VALUE!</v>
      </c>
      <c r="V440" t="e">
        <f t="shared" si="103"/>
        <v>#VALUE!</v>
      </c>
      <c r="W440" s="8" t="e">
        <f>TRIM(CLEAN(MID(Updates!D440,FIND("Branch: ",Updates!D440)+8,(FIND("Division",Updates!D440)-(FIND("Branch: ",Updates!D440)+8)))))</f>
        <v>#VALUE!</v>
      </c>
      <c r="X440" s="8" t="e">
        <f>TRIM(CLEAN(MID(Updates!D440,FIND("Pooled Position: ",Updates!D440)+17,(FIND("Are the",Updates!D440)-(FIND("Pooled Position: ",Updates!D440)+17)))))</f>
        <v>#VALUE!</v>
      </c>
      <c r="Y440" t="e">
        <f>TRIM(CLEAN(MID(Updates!D440,FIND("Employee Name: ",Updates!D440)+15,(FIND("Job Title",Updates!D440)-(FIND("Employee Name: ",Updates!D440)+15)))))</f>
        <v>#VALUE!</v>
      </c>
      <c r="Z440" s="9" t="e">
        <f t="shared" si="104"/>
        <v>#VALUE!</v>
      </c>
      <c r="AA440" t="e">
        <f t="shared" si="105"/>
        <v>#VALUE!</v>
      </c>
      <c r="AB440" t="e">
        <f t="shared" si="106"/>
        <v>#VALUE!</v>
      </c>
      <c r="AC440" t="e">
        <f t="shared" si="107"/>
        <v>#VALUE!</v>
      </c>
      <c r="AD440" t="e">
        <f>TRIM(CLEAN(MID(Updates!D440,FIND("Account to clone: ",Updates!D440)+18,(FIND("Position",Updates!D440)-(FIND("Account to clone: ",Updates!D440)+18)))))</f>
        <v>#VALUE!</v>
      </c>
      <c r="AE440" t="str">
        <f t="shared" si="108"/>
        <v/>
      </c>
      <c r="AF440" t="str">
        <f t="shared" si="109"/>
        <v>No</v>
      </c>
      <c r="AG440" t="e">
        <f>TRIM(CLEAN(MID(Updates!D440,FIND("Home Share (H:\ drive) required: ",Updates!D440)+33,(FIND("Group Share (S:\ drive) required: ",Updates!D440)-(FIND("Home Share (H:\ drive) required: ",Updates!D440)+33)))))</f>
        <v>#VALUE!</v>
      </c>
      <c r="AH440" t="str">
        <f t="shared" si="110"/>
        <v>No</v>
      </c>
      <c r="AI440" t="e">
        <f>TRIM(CLEAN(MID(Updates!D440,FIND("S Drive Path: ",Updates!D440)+14,(FIND("Position",Updates!D440)-(FIND("S Drive Path: ",Updates!D440)+14)))))</f>
        <v>#VALUE!</v>
      </c>
      <c r="AJ440" t="e">
        <f>("USR\"&amp;Updates!N440)</f>
        <v>#VALUE!</v>
      </c>
      <c r="AK440" t="e">
        <f>Updates!N440&amp;"$"</f>
        <v>#VALUE!</v>
      </c>
      <c r="AL440" s="11">
        <f t="shared" ca="1" si="111"/>
        <v>2</v>
      </c>
      <c r="AM440" s="6" t="str">
        <f ca="1">LOOKUP(AL440,AN2:AN21,AO2:AO21)</f>
        <v>DC1MDB02</v>
      </c>
    </row>
    <row r="441" spans="1:39" ht="12" customHeight="1">
      <c r="A441" s="13" t="e">
        <f>LOOKUP(99^99,--("0"&amp;MID(Updates!N441,MIN(SEARCH({0,1,2,3,4,5,6,7,8,9},Updates!N441&amp;"0123456789")),ROW($A$1:$A$10000))))</f>
        <v>#N/A</v>
      </c>
      <c r="B441" s="6" t="e">
        <f>TRIM(CLEAN(MID(Updates!D441,FIND("Network User Id: ",Updates!D441)+17,(FIND("E-MAIL ACCOUNTS",Updates!D441)-(FIND("Network User Id:",Updates!D441)+17)))))</f>
        <v>#VALUE!</v>
      </c>
      <c r="C441" s="6" t="e">
        <f>TRIM(CLEAN(MID(Updates!D441,FIND("Logon ID: ",Updates!D441)+10,(FIND("Password:",Updates!D441)-(FIND("Logon ID:",Updates!D441)+10)))))</f>
        <v>#VALUE!</v>
      </c>
      <c r="D441" t="e">
        <f>TRIM(CLEAN(MID(Updates!D441,FIND("Primary Address: ",Updates!D441)+17,(FIND("Secondary Address:",Updates!D441)-(FIND("Primary Address: ",Updates!D441)+17)))))</f>
        <v>#VALUE!</v>
      </c>
      <c r="E441" t="e">
        <f>TRIM(CLEAN(MID(Updates!D441,FIND("Secondary Address: ",Updates!D441)+19,(FIND("** PLEASE DO NOT REPLY TO THIS E-MAIL. ",Updates!D441)-(FIND("Secondary Address: ",Updates!D441)+19)))))</f>
        <v>#VALUE!</v>
      </c>
      <c r="F441" t="b">
        <f>IF(COUNT(SEARCH({"transpo.ottawa.on.ca","biblioottawalibrary.ca"},E441)),"@ottawa.ca")</f>
        <v>0</v>
      </c>
      <c r="G441" s="9" t="e">
        <f t="shared" si="96"/>
        <v>#VALUE!</v>
      </c>
      <c r="H441" t="e">
        <f>TRIM(CLEAN(MID(Updates!D441,FIND("E-mail Address: ",Updates!D441)+16,(FIND("The employee",Updates!D441)-(FIND("E-mail Address: ",Updates!D441)+16)))))</f>
        <v>#VALUE!</v>
      </c>
      <c r="I441" t="e">
        <f>TRIM(CLEAN(MID(Updates!D441,FIND("Account Password: ",Updates!D441)+18,(FIND("NETWORK ACCOUNTS",Updates!D441)-(FIND("Account Password:",Updates!D441)+18)))))</f>
        <v>#VALUE!</v>
      </c>
      <c r="J441" t="e">
        <f>TRIM(CLEAN(MID(Updates!D441,FIND("Password: ",Updates!D441)+10,(FIND("E-mail",Updates!D441)-(FIND("Password:",Updates!D441)+12)))))</f>
        <v>#VALUE!</v>
      </c>
      <c r="K441" t="e">
        <f>TRIM(CLEAN(MID(Updates!D441,FIND("Account to clone: ",Updates!D441)+18,(FIND("Position",Updates!D441)-(FIND("Account to clone: ",Updates!D441)+18)))))</f>
        <v>#VALUE!</v>
      </c>
      <c r="L441" t="e">
        <f>TRIM(CLEAN(MID(Updates!D441,FIND("Clone permissions of another account: ",Updates!D441)+38,(FIND("Email required:",Updates!D441)-(FIND("Clone permissions of another account: ",Updates!D441)+38)))))</f>
        <v>#VALUE!</v>
      </c>
      <c r="M441" t="e">
        <f t="shared" si="97"/>
        <v>#VALUE!</v>
      </c>
      <c r="N441" t="e">
        <f>TRIM(CLEAN(MID(Updates!D441,FIND("First Name: ",Updates!D441)+12,(FIND("Middle Name: ",Updates!D441)-(FIND("First Name: ",Updates!D441)+12)))))</f>
        <v>#VALUE!</v>
      </c>
      <c r="O441" t="e">
        <f>TRIM(CLEAN(MID(Updates!E441,FIND("Last Name: ",Updates!E441)+11,(FIND("Middle Initial:",Updates!E441)-(FIND("Last Name: ",Updates!E441)+11)))))</f>
        <v>#VALUE!</v>
      </c>
      <c r="P441" t="e">
        <f>TRIM(CLEAN(MID(Updates!D441,FIND("Middle Initial: ",Updates!D441)+16,(FIND("Department: ",Updates!D441)-(FIND("Middle Initial: ",Updates!D441)+16)))))</f>
        <v>#VALUE!</v>
      </c>
      <c r="Q441" t="e">
        <f t="shared" si="98"/>
        <v>#VALUE!</v>
      </c>
      <c r="R441" t="e">
        <f t="shared" si="99"/>
        <v>#VALUE!</v>
      </c>
      <c r="S441" t="e">
        <f t="shared" si="100"/>
        <v>#VALUE!</v>
      </c>
      <c r="T441" s="14" t="e">
        <f t="shared" si="101"/>
        <v>#VALUE!</v>
      </c>
      <c r="U441" t="e">
        <f t="shared" si="102"/>
        <v>#VALUE!</v>
      </c>
      <c r="V441" t="e">
        <f t="shared" si="103"/>
        <v>#VALUE!</v>
      </c>
      <c r="W441" s="8" t="e">
        <f>TRIM(CLEAN(MID(Updates!D441,FIND("Branch: ",Updates!D441)+8,(FIND("Division",Updates!D441)-(FIND("Branch: ",Updates!D441)+8)))))</f>
        <v>#VALUE!</v>
      </c>
      <c r="X441" s="8" t="e">
        <f>TRIM(CLEAN(MID(Updates!D441,FIND("Pooled Position: ",Updates!D441)+17,(FIND("Are the",Updates!D441)-(FIND("Pooled Position: ",Updates!D441)+17)))))</f>
        <v>#VALUE!</v>
      </c>
      <c r="Y441" t="e">
        <f>TRIM(CLEAN(MID(Updates!D441,FIND("Employee Name: ",Updates!D441)+15,(FIND("Job Title",Updates!D441)-(FIND("Employee Name: ",Updates!D441)+15)))))</f>
        <v>#VALUE!</v>
      </c>
      <c r="Z441" s="9" t="e">
        <f t="shared" si="104"/>
        <v>#VALUE!</v>
      </c>
      <c r="AA441" t="e">
        <f t="shared" si="105"/>
        <v>#VALUE!</v>
      </c>
      <c r="AB441" t="e">
        <f t="shared" si="106"/>
        <v>#VALUE!</v>
      </c>
      <c r="AC441" t="e">
        <f t="shared" si="107"/>
        <v>#VALUE!</v>
      </c>
      <c r="AD441" t="e">
        <f>TRIM(CLEAN(MID(Updates!D441,FIND("Account to clone: ",Updates!D441)+18,(FIND("Position",Updates!D441)-(FIND("Account to clone: ",Updates!D441)+18)))))</f>
        <v>#VALUE!</v>
      </c>
      <c r="AE441" t="str">
        <f t="shared" si="108"/>
        <v/>
      </c>
      <c r="AF441" t="str">
        <f t="shared" si="109"/>
        <v>No</v>
      </c>
      <c r="AG441" t="e">
        <f>TRIM(CLEAN(MID(Updates!D441,FIND("Home Share (H:\ drive) required: ",Updates!D441)+33,(FIND("Group Share (S:\ drive) required: ",Updates!D441)-(FIND("Home Share (H:\ drive) required: ",Updates!D441)+33)))))</f>
        <v>#VALUE!</v>
      </c>
      <c r="AH441" t="str">
        <f t="shared" si="110"/>
        <v>No</v>
      </c>
      <c r="AI441" t="e">
        <f>TRIM(CLEAN(MID(Updates!D441,FIND("S Drive Path: ",Updates!D441)+14,(FIND("Position",Updates!D441)-(FIND("S Drive Path: ",Updates!D441)+14)))))</f>
        <v>#VALUE!</v>
      </c>
      <c r="AJ441" t="e">
        <f>("USR\"&amp;Updates!N441)</f>
        <v>#VALUE!</v>
      </c>
      <c r="AK441" t="e">
        <f>Updates!N441&amp;"$"</f>
        <v>#VALUE!</v>
      </c>
      <c r="AL441" s="11">
        <f t="shared" ca="1" si="111"/>
        <v>19</v>
      </c>
      <c r="AM441" s="6" t="str">
        <f ca="1">LOOKUP(AL441,AN2:AN21,AO2:AO21)</f>
        <v>DC4MDB09</v>
      </c>
    </row>
    <row r="442" spans="1:39" ht="12" customHeight="1">
      <c r="A442" s="13" t="e">
        <f>LOOKUP(99^99,--("0"&amp;MID(Updates!N442,MIN(SEARCH({0,1,2,3,4,5,6,7,8,9},Updates!N442&amp;"0123456789")),ROW($A$1:$A$10000))))</f>
        <v>#N/A</v>
      </c>
      <c r="B442" s="6" t="e">
        <f>TRIM(CLEAN(MID(Updates!D442,FIND("Network User Id: ",Updates!D442)+17,(FIND("E-MAIL ACCOUNTS",Updates!D442)-(FIND("Network User Id:",Updates!D442)+17)))))</f>
        <v>#VALUE!</v>
      </c>
      <c r="C442" s="6" t="e">
        <f>TRIM(CLEAN(MID(Updates!D442,FIND("Logon ID: ",Updates!D442)+10,(FIND("Password:",Updates!D442)-(FIND("Logon ID:",Updates!D442)+10)))))</f>
        <v>#VALUE!</v>
      </c>
      <c r="D442" t="e">
        <f>TRIM(CLEAN(MID(Updates!D442,FIND("Primary Address: ",Updates!D442)+17,(FIND("Secondary Address:",Updates!D442)-(FIND("Primary Address: ",Updates!D442)+17)))))</f>
        <v>#VALUE!</v>
      </c>
      <c r="E442" t="e">
        <f>TRIM(CLEAN(MID(Updates!D442,FIND("Secondary Address: ",Updates!D442)+19,(FIND("** PLEASE DO NOT REPLY TO THIS E-MAIL. ",Updates!D442)-(FIND("Secondary Address: ",Updates!D442)+19)))))</f>
        <v>#VALUE!</v>
      </c>
      <c r="F442" t="b">
        <f>IF(COUNT(SEARCH({"transpo.ottawa.on.ca","biblioottawalibrary.ca"},E442)),"@ottawa.ca")</f>
        <v>0</v>
      </c>
      <c r="G442" s="9" t="e">
        <f t="shared" si="96"/>
        <v>#VALUE!</v>
      </c>
      <c r="H442" t="e">
        <f>TRIM(CLEAN(MID(Updates!D442,FIND("E-mail Address: ",Updates!D442)+16,(FIND("The employee",Updates!D442)-(FIND("E-mail Address: ",Updates!D442)+16)))))</f>
        <v>#VALUE!</v>
      </c>
      <c r="I442" t="e">
        <f>TRIM(CLEAN(MID(Updates!D442,FIND("Account Password: ",Updates!D442)+18,(FIND("NETWORK ACCOUNTS",Updates!D442)-(FIND("Account Password:",Updates!D442)+18)))))</f>
        <v>#VALUE!</v>
      </c>
      <c r="J442" t="e">
        <f>TRIM(CLEAN(MID(Updates!D442,FIND("Password: ",Updates!D442)+10,(FIND("E-mail",Updates!D442)-(FIND("Password:",Updates!D442)+12)))))</f>
        <v>#VALUE!</v>
      </c>
      <c r="K442" t="e">
        <f>TRIM(CLEAN(MID(Updates!D442,FIND("Account to clone: ",Updates!D442)+18,(FIND("Position",Updates!D442)-(FIND("Account to clone: ",Updates!D442)+18)))))</f>
        <v>#VALUE!</v>
      </c>
      <c r="L442" t="e">
        <f>TRIM(CLEAN(MID(Updates!D442,FIND("Clone permissions of another account: ",Updates!D442)+38,(FIND("Email required:",Updates!D442)-(FIND("Clone permissions of another account: ",Updates!D442)+38)))))</f>
        <v>#VALUE!</v>
      </c>
      <c r="M442" t="e">
        <f t="shared" si="97"/>
        <v>#VALUE!</v>
      </c>
      <c r="N442" t="e">
        <f>TRIM(CLEAN(MID(Updates!D442,FIND("First Name: ",Updates!D442)+12,(FIND("Middle Name: ",Updates!D442)-(FIND("First Name: ",Updates!D442)+12)))))</f>
        <v>#VALUE!</v>
      </c>
      <c r="O442" t="e">
        <f>TRIM(CLEAN(MID(Updates!E442,FIND("Last Name: ",Updates!E442)+11,(FIND("Middle Initial:",Updates!E442)-(FIND("Last Name: ",Updates!E442)+11)))))</f>
        <v>#VALUE!</v>
      </c>
      <c r="P442" t="e">
        <f>TRIM(CLEAN(MID(Updates!D442,FIND("Middle Initial: ",Updates!D442)+16,(FIND("Department: ",Updates!D442)-(FIND("Middle Initial: ",Updates!D442)+16)))))</f>
        <v>#VALUE!</v>
      </c>
      <c r="Q442" t="e">
        <f t="shared" si="98"/>
        <v>#VALUE!</v>
      </c>
      <c r="R442" t="e">
        <f t="shared" si="99"/>
        <v>#VALUE!</v>
      </c>
      <c r="S442" t="e">
        <f t="shared" si="100"/>
        <v>#VALUE!</v>
      </c>
      <c r="T442" s="14" t="e">
        <f t="shared" si="101"/>
        <v>#VALUE!</v>
      </c>
      <c r="U442" t="e">
        <f t="shared" si="102"/>
        <v>#VALUE!</v>
      </c>
      <c r="V442" t="e">
        <f t="shared" si="103"/>
        <v>#VALUE!</v>
      </c>
      <c r="W442" s="8" t="e">
        <f>TRIM(CLEAN(MID(Updates!D442,FIND("Branch: ",Updates!D442)+8,(FIND("Division",Updates!D442)-(FIND("Branch: ",Updates!D442)+8)))))</f>
        <v>#VALUE!</v>
      </c>
      <c r="X442" s="8" t="e">
        <f>TRIM(CLEAN(MID(Updates!D442,FIND("Pooled Position: ",Updates!D442)+17,(FIND("Are the",Updates!D442)-(FIND("Pooled Position: ",Updates!D442)+17)))))</f>
        <v>#VALUE!</v>
      </c>
      <c r="Y442" t="e">
        <f>TRIM(CLEAN(MID(Updates!D442,FIND("Employee Name: ",Updates!D442)+15,(FIND("Job Title",Updates!D442)-(FIND("Employee Name: ",Updates!D442)+15)))))</f>
        <v>#VALUE!</v>
      </c>
      <c r="Z442" s="9" t="e">
        <f t="shared" si="104"/>
        <v>#VALUE!</v>
      </c>
      <c r="AA442" t="e">
        <f t="shared" si="105"/>
        <v>#VALUE!</v>
      </c>
      <c r="AB442" t="e">
        <f t="shared" si="106"/>
        <v>#VALUE!</v>
      </c>
      <c r="AC442" t="e">
        <f t="shared" si="107"/>
        <v>#VALUE!</v>
      </c>
      <c r="AD442" t="e">
        <f>TRIM(CLEAN(MID(Updates!D442,FIND("Account to clone: ",Updates!D442)+18,(FIND("Position",Updates!D442)-(FIND("Account to clone: ",Updates!D442)+18)))))</f>
        <v>#VALUE!</v>
      </c>
      <c r="AE442" t="str">
        <f t="shared" si="108"/>
        <v/>
      </c>
      <c r="AF442" t="str">
        <f t="shared" si="109"/>
        <v>No</v>
      </c>
      <c r="AG442" t="e">
        <f>TRIM(CLEAN(MID(Updates!D442,FIND("Home Share (H:\ drive) required: ",Updates!D442)+33,(FIND("Group Share (S:\ drive) required: ",Updates!D442)-(FIND("Home Share (H:\ drive) required: ",Updates!D442)+33)))))</f>
        <v>#VALUE!</v>
      </c>
      <c r="AH442" t="str">
        <f t="shared" si="110"/>
        <v>No</v>
      </c>
      <c r="AI442" t="e">
        <f>TRIM(CLEAN(MID(Updates!D442,FIND("S Drive Path: ",Updates!D442)+14,(FIND("Position",Updates!D442)-(FIND("S Drive Path: ",Updates!D442)+14)))))</f>
        <v>#VALUE!</v>
      </c>
      <c r="AJ442" t="e">
        <f>("USR\"&amp;Updates!N442)</f>
        <v>#VALUE!</v>
      </c>
      <c r="AK442" t="e">
        <f>Updates!N442&amp;"$"</f>
        <v>#VALUE!</v>
      </c>
      <c r="AL442" s="11">
        <f t="shared" ca="1" si="111"/>
        <v>14</v>
      </c>
      <c r="AM442" s="6" t="str">
        <f ca="1">LOOKUP(AL442,AN2:AN21,AO2:AO21)</f>
        <v>DC4MDB04</v>
      </c>
    </row>
    <row r="443" spans="1:39" ht="12" customHeight="1">
      <c r="A443" s="13" t="e">
        <f>LOOKUP(99^99,--("0"&amp;MID(Updates!N443,MIN(SEARCH({0,1,2,3,4,5,6,7,8,9},Updates!N443&amp;"0123456789")),ROW($A$1:$A$10000))))</f>
        <v>#N/A</v>
      </c>
      <c r="B443" s="6" t="e">
        <f>TRIM(CLEAN(MID(Updates!D443,FIND("Network User Id: ",Updates!D443)+17,(FIND("E-MAIL ACCOUNTS",Updates!D443)-(FIND("Network User Id:",Updates!D443)+17)))))</f>
        <v>#VALUE!</v>
      </c>
      <c r="C443" s="6" t="e">
        <f>TRIM(CLEAN(MID(Updates!D443,FIND("Logon ID: ",Updates!D443)+10,(FIND("Password:",Updates!D443)-(FIND("Logon ID:",Updates!D443)+10)))))</f>
        <v>#VALUE!</v>
      </c>
      <c r="D443" t="e">
        <f>TRIM(CLEAN(MID(Updates!D443,FIND("Primary Address: ",Updates!D443)+17,(FIND("Secondary Address:",Updates!D443)-(FIND("Primary Address: ",Updates!D443)+17)))))</f>
        <v>#VALUE!</v>
      </c>
      <c r="E443" t="e">
        <f>TRIM(CLEAN(MID(Updates!D443,FIND("Secondary Address: ",Updates!D443)+19,(FIND("** PLEASE DO NOT REPLY TO THIS E-MAIL. ",Updates!D443)-(FIND("Secondary Address: ",Updates!D443)+19)))))</f>
        <v>#VALUE!</v>
      </c>
      <c r="F443" t="b">
        <f>IF(COUNT(SEARCH({"transpo.ottawa.on.ca","biblioottawalibrary.ca"},E443)),"@ottawa.ca")</f>
        <v>0</v>
      </c>
      <c r="G443" s="9" t="e">
        <f t="shared" si="96"/>
        <v>#VALUE!</v>
      </c>
      <c r="H443" t="e">
        <f>TRIM(CLEAN(MID(Updates!D443,FIND("E-mail Address: ",Updates!D443)+16,(FIND("The employee",Updates!D443)-(FIND("E-mail Address: ",Updates!D443)+16)))))</f>
        <v>#VALUE!</v>
      </c>
      <c r="I443" t="e">
        <f>TRIM(CLEAN(MID(Updates!D443,FIND("Account Password: ",Updates!D443)+18,(FIND("NETWORK ACCOUNTS",Updates!D443)-(FIND("Account Password:",Updates!D443)+18)))))</f>
        <v>#VALUE!</v>
      </c>
      <c r="J443" t="e">
        <f>TRIM(CLEAN(MID(Updates!D443,FIND("Password: ",Updates!D443)+10,(FIND("E-mail",Updates!D443)-(FIND("Password:",Updates!D443)+12)))))</f>
        <v>#VALUE!</v>
      </c>
      <c r="K443" t="e">
        <f>TRIM(CLEAN(MID(Updates!D443,FIND("Account to clone: ",Updates!D443)+18,(FIND("Position",Updates!D443)-(FIND("Account to clone: ",Updates!D443)+18)))))</f>
        <v>#VALUE!</v>
      </c>
      <c r="L443" t="e">
        <f>TRIM(CLEAN(MID(Updates!D443,FIND("Clone permissions of another account: ",Updates!D443)+38,(FIND("Email required:",Updates!D443)-(FIND("Clone permissions of another account: ",Updates!D443)+38)))))</f>
        <v>#VALUE!</v>
      </c>
      <c r="M443" t="e">
        <f t="shared" si="97"/>
        <v>#VALUE!</v>
      </c>
      <c r="N443" t="e">
        <f>TRIM(CLEAN(MID(Updates!D443,FIND("First Name: ",Updates!D443)+12,(FIND("Middle Name: ",Updates!D443)-(FIND("First Name: ",Updates!D443)+12)))))</f>
        <v>#VALUE!</v>
      </c>
      <c r="O443" t="e">
        <f>TRIM(CLEAN(MID(Updates!E443,FIND("Last Name: ",Updates!E443)+11,(FIND("Middle Initial:",Updates!E443)-(FIND("Last Name: ",Updates!E443)+11)))))</f>
        <v>#VALUE!</v>
      </c>
      <c r="P443" t="e">
        <f>TRIM(CLEAN(MID(Updates!D443,FIND("Middle Initial: ",Updates!D443)+16,(FIND("Department: ",Updates!D443)-(FIND("Middle Initial: ",Updates!D443)+16)))))</f>
        <v>#VALUE!</v>
      </c>
      <c r="Q443" t="e">
        <f t="shared" si="98"/>
        <v>#VALUE!</v>
      </c>
      <c r="R443" t="e">
        <f t="shared" si="99"/>
        <v>#VALUE!</v>
      </c>
      <c r="S443" t="e">
        <f t="shared" si="100"/>
        <v>#VALUE!</v>
      </c>
      <c r="T443" s="14" t="e">
        <f t="shared" si="101"/>
        <v>#VALUE!</v>
      </c>
      <c r="U443" t="e">
        <f t="shared" si="102"/>
        <v>#VALUE!</v>
      </c>
      <c r="V443" t="e">
        <f t="shared" si="103"/>
        <v>#VALUE!</v>
      </c>
      <c r="W443" s="8" t="e">
        <f>TRIM(CLEAN(MID(Updates!D443,FIND("Branch: ",Updates!D443)+8,(FIND("Division",Updates!D443)-(FIND("Branch: ",Updates!D443)+8)))))</f>
        <v>#VALUE!</v>
      </c>
      <c r="X443" s="8" t="e">
        <f>TRIM(CLEAN(MID(Updates!D443,FIND("Pooled Position: ",Updates!D443)+17,(FIND("Are the",Updates!D443)-(FIND("Pooled Position: ",Updates!D443)+17)))))</f>
        <v>#VALUE!</v>
      </c>
      <c r="Y443" t="e">
        <f>TRIM(CLEAN(MID(Updates!D443,FIND("Employee Name: ",Updates!D443)+15,(FIND("Job Title",Updates!D443)-(FIND("Employee Name: ",Updates!D443)+15)))))</f>
        <v>#VALUE!</v>
      </c>
      <c r="Z443" s="9" t="e">
        <f t="shared" si="104"/>
        <v>#VALUE!</v>
      </c>
      <c r="AA443" t="e">
        <f t="shared" si="105"/>
        <v>#VALUE!</v>
      </c>
      <c r="AB443" t="e">
        <f t="shared" si="106"/>
        <v>#VALUE!</v>
      </c>
      <c r="AC443" t="e">
        <f t="shared" si="107"/>
        <v>#VALUE!</v>
      </c>
      <c r="AD443" t="e">
        <f>TRIM(CLEAN(MID(Updates!D443,FIND("Account to clone: ",Updates!D443)+18,(FIND("Position",Updates!D443)-(FIND("Account to clone: ",Updates!D443)+18)))))</f>
        <v>#VALUE!</v>
      </c>
      <c r="AE443" t="str">
        <f t="shared" si="108"/>
        <v/>
      </c>
      <c r="AF443" t="str">
        <f t="shared" si="109"/>
        <v>No</v>
      </c>
      <c r="AG443" t="e">
        <f>TRIM(CLEAN(MID(Updates!D443,FIND("Home Share (H:\ drive) required: ",Updates!D443)+33,(FIND("Group Share (S:\ drive) required: ",Updates!D443)-(FIND("Home Share (H:\ drive) required: ",Updates!D443)+33)))))</f>
        <v>#VALUE!</v>
      </c>
      <c r="AH443" t="str">
        <f t="shared" si="110"/>
        <v>No</v>
      </c>
      <c r="AI443" t="e">
        <f>TRIM(CLEAN(MID(Updates!D443,FIND("S Drive Path: ",Updates!D443)+14,(FIND("Position",Updates!D443)-(FIND("S Drive Path: ",Updates!D443)+14)))))</f>
        <v>#VALUE!</v>
      </c>
      <c r="AJ443" t="e">
        <f>("USR\"&amp;Updates!N443)</f>
        <v>#VALUE!</v>
      </c>
      <c r="AK443" t="e">
        <f>Updates!N443&amp;"$"</f>
        <v>#VALUE!</v>
      </c>
      <c r="AL443" s="11">
        <f t="shared" ca="1" si="111"/>
        <v>8</v>
      </c>
      <c r="AM443" s="6" t="str">
        <f ca="1">LOOKUP(AL443,AN2:AN21,AO2:AO21)</f>
        <v>DC1MDB08</v>
      </c>
    </row>
    <row r="444" spans="1:39" ht="12" customHeight="1">
      <c r="A444" s="13" t="e">
        <f>LOOKUP(99^99,--("0"&amp;MID(Updates!N444,MIN(SEARCH({0,1,2,3,4,5,6,7,8,9},Updates!N444&amp;"0123456789")),ROW($A$1:$A$10000))))</f>
        <v>#N/A</v>
      </c>
      <c r="B444" s="6" t="e">
        <f>TRIM(CLEAN(MID(Updates!D444,FIND("Network User Id: ",Updates!D444)+17,(FIND("E-MAIL ACCOUNTS",Updates!D444)-(FIND("Network User Id:",Updates!D444)+17)))))</f>
        <v>#VALUE!</v>
      </c>
      <c r="C444" s="6" t="e">
        <f>TRIM(CLEAN(MID(Updates!D444,FIND("Logon ID: ",Updates!D444)+10,(FIND("Password:",Updates!D444)-(FIND("Logon ID:",Updates!D444)+10)))))</f>
        <v>#VALUE!</v>
      </c>
      <c r="D444" t="e">
        <f>TRIM(CLEAN(MID(Updates!D444,FIND("Primary Address: ",Updates!D444)+17,(FIND("Secondary Address:",Updates!D444)-(FIND("Primary Address: ",Updates!D444)+17)))))</f>
        <v>#VALUE!</v>
      </c>
      <c r="E444" t="e">
        <f>TRIM(CLEAN(MID(Updates!D444,FIND("Secondary Address: ",Updates!D444)+19,(FIND("** PLEASE DO NOT REPLY TO THIS E-MAIL. ",Updates!D444)-(FIND("Secondary Address: ",Updates!D444)+19)))))</f>
        <v>#VALUE!</v>
      </c>
      <c r="F444" t="b">
        <f>IF(COUNT(SEARCH({"transpo.ottawa.on.ca","biblioottawalibrary.ca"},E444)),"@ottawa.ca")</f>
        <v>0</v>
      </c>
      <c r="G444" s="9" t="e">
        <f t="shared" si="96"/>
        <v>#VALUE!</v>
      </c>
      <c r="H444" t="e">
        <f>TRIM(CLEAN(MID(Updates!D444,FIND("E-mail Address: ",Updates!D444)+16,(FIND("The employee",Updates!D444)-(FIND("E-mail Address: ",Updates!D444)+16)))))</f>
        <v>#VALUE!</v>
      </c>
      <c r="I444" t="e">
        <f>TRIM(CLEAN(MID(Updates!D444,FIND("Account Password: ",Updates!D444)+18,(FIND("NETWORK ACCOUNTS",Updates!D444)-(FIND("Account Password:",Updates!D444)+18)))))</f>
        <v>#VALUE!</v>
      </c>
      <c r="J444" t="e">
        <f>TRIM(CLEAN(MID(Updates!D444,FIND("Password: ",Updates!D444)+10,(FIND("E-mail",Updates!D444)-(FIND("Password:",Updates!D444)+12)))))</f>
        <v>#VALUE!</v>
      </c>
      <c r="K444" t="e">
        <f>TRIM(CLEAN(MID(Updates!D444,FIND("Account to clone: ",Updates!D444)+18,(FIND("Position",Updates!D444)-(FIND("Account to clone: ",Updates!D444)+18)))))</f>
        <v>#VALUE!</v>
      </c>
      <c r="L444" t="e">
        <f>TRIM(CLEAN(MID(Updates!D444,FIND("Clone permissions of another account: ",Updates!D444)+38,(FIND("Email required:",Updates!D444)-(FIND("Clone permissions of another account: ",Updates!D444)+38)))))</f>
        <v>#VALUE!</v>
      </c>
      <c r="M444" t="e">
        <f t="shared" si="97"/>
        <v>#VALUE!</v>
      </c>
      <c r="N444" t="e">
        <f>TRIM(CLEAN(MID(Updates!D444,FIND("First Name: ",Updates!D444)+12,(FIND("Middle Name: ",Updates!D444)-(FIND("First Name: ",Updates!D444)+12)))))</f>
        <v>#VALUE!</v>
      </c>
      <c r="O444" t="e">
        <f>TRIM(CLEAN(MID(Updates!E444,FIND("Last Name: ",Updates!E444)+11,(FIND("Middle Initial:",Updates!E444)-(FIND("Last Name: ",Updates!E444)+11)))))</f>
        <v>#VALUE!</v>
      </c>
      <c r="P444" t="e">
        <f>TRIM(CLEAN(MID(Updates!D444,FIND("Middle Initial: ",Updates!D444)+16,(FIND("Department: ",Updates!D444)-(FIND("Middle Initial: ",Updates!D444)+16)))))</f>
        <v>#VALUE!</v>
      </c>
      <c r="Q444" t="e">
        <f t="shared" si="98"/>
        <v>#VALUE!</v>
      </c>
      <c r="R444" t="e">
        <f t="shared" si="99"/>
        <v>#VALUE!</v>
      </c>
      <c r="S444" t="e">
        <f t="shared" si="100"/>
        <v>#VALUE!</v>
      </c>
      <c r="T444" s="14" t="e">
        <f t="shared" si="101"/>
        <v>#VALUE!</v>
      </c>
      <c r="U444" t="e">
        <f t="shared" si="102"/>
        <v>#VALUE!</v>
      </c>
      <c r="V444" t="e">
        <f t="shared" si="103"/>
        <v>#VALUE!</v>
      </c>
      <c r="W444" s="8" t="e">
        <f>TRIM(CLEAN(MID(Updates!D444,FIND("Branch: ",Updates!D444)+8,(FIND("Division",Updates!D444)-(FIND("Branch: ",Updates!D444)+8)))))</f>
        <v>#VALUE!</v>
      </c>
      <c r="X444" s="8" t="e">
        <f>TRIM(CLEAN(MID(Updates!D444,FIND("Pooled Position: ",Updates!D444)+17,(FIND("Are the",Updates!D444)-(FIND("Pooled Position: ",Updates!D444)+17)))))</f>
        <v>#VALUE!</v>
      </c>
      <c r="Y444" t="e">
        <f>TRIM(CLEAN(MID(Updates!D444,FIND("Employee Name: ",Updates!D444)+15,(FIND("Job Title",Updates!D444)-(FIND("Employee Name: ",Updates!D444)+15)))))</f>
        <v>#VALUE!</v>
      </c>
      <c r="Z444" s="9" t="e">
        <f t="shared" si="104"/>
        <v>#VALUE!</v>
      </c>
      <c r="AA444" t="e">
        <f t="shared" si="105"/>
        <v>#VALUE!</v>
      </c>
      <c r="AB444" t="e">
        <f t="shared" si="106"/>
        <v>#VALUE!</v>
      </c>
      <c r="AC444" t="e">
        <f t="shared" si="107"/>
        <v>#VALUE!</v>
      </c>
      <c r="AD444" t="e">
        <f>TRIM(CLEAN(MID(Updates!D444,FIND("Account to clone: ",Updates!D444)+18,(FIND("Position",Updates!D444)-(FIND("Account to clone: ",Updates!D444)+18)))))</f>
        <v>#VALUE!</v>
      </c>
      <c r="AE444" t="str">
        <f t="shared" si="108"/>
        <v/>
      </c>
      <c r="AF444" t="str">
        <f t="shared" si="109"/>
        <v>No</v>
      </c>
      <c r="AG444" t="e">
        <f>TRIM(CLEAN(MID(Updates!D444,FIND("Home Share (H:\ drive) required: ",Updates!D444)+33,(FIND("Group Share (S:\ drive) required: ",Updates!D444)-(FIND("Home Share (H:\ drive) required: ",Updates!D444)+33)))))</f>
        <v>#VALUE!</v>
      </c>
      <c r="AH444" t="str">
        <f t="shared" si="110"/>
        <v>No</v>
      </c>
      <c r="AI444" t="e">
        <f>TRIM(CLEAN(MID(Updates!D444,FIND("S Drive Path: ",Updates!D444)+14,(FIND("Position",Updates!D444)-(FIND("S Drive Path: ",Updates!D444)+14)))))</f>
        <v>#VALUE!</v>
      </c>
      <c r="AJ444" t="e">
        <f>("USR\"&amp;Updates!N444)</f>
        <v>#VALUE!</v>
      </c>
      <c r="AK444" t="e">
        <f>Updates!N444&amp;"$"</f>
        <v>#VALUE!</v>
      </c>
      <c r="AL444" s="11">
        <f t="shared" ca="1" si="111"/>
        <v>19</v>
      </c>
      <c r="AM444" s="6" t="str">
        <f ca="1">LOOKUP(AL444,AN2:AN21,AO2:AO21)</f>
        <v>DC4MDB09</v>
      </c>
    </row>
    <row r="445" spans="1:39" ht="12" customHeight="1">
      <c r="A445" s="13" t="e">
        <f>LOOKUP(99^99,--("0"&amp;MID(Updates!N445,MIN(SEARCH({0,1,2,3,4,5,6,7,8,9},Updates!N445&amp;"0123456789")),ROW($A$1:$A$10000))))</f>
        <v>#N/A</v>
      </c>
      <c r="B445" s="6" t="e">
        <f>TRIM(CLEAN(MID(Updates!D445,FIND("Network User Id: ",Updates!D445)+17,(FIND("E-MAIL ACCOUNTS",Updates!D445)-(FIND("Network User Id:",Updates!D445)+17)))))</f>
        <v>#VALUE!</v>
      </c>
      <c r="C445" s="6" t="e">
        <f>TRIM(CLEAN(MID(Updates!D445,FIND("Logon ID: ",Updates!D445)+10,(FIND("Password:",Updates!D445)-(FIND("Logon ID:",Updates!D445)+10)))))</f>
        <v>#VALUE!</v>
      </c>
      <c r="D445" t="e">
        <f>TRIM(CLEAN(MID(Updates!D445,FIND("Primary Address: ",Updates!D445)+17,(FIND("Secondary Address:",Updates!D445)-(FIND("Primary Address: ",Updates!D445)+17)))))</f>
        <v>#VALUE!</v>
      </c>
      <c r="E445" t="e">
        <f>TRIM(CLEAN(MID(Updates!D445,FIND("Secondary Address: ",Updates!D445)+19,(FIND("** PLEASE DO NOT REPLY TO THIS E-MAIL. ",Updates!D445)-(FIND("Secondary Address: ",Updates!D445)+19)))))</f>
        <v>#VALUE!</v>
      </c>
      <c r="F445" t="b">
        <f>IF(COUNT(SEARCH({"transpo.ottawa.on.ca","biblioottawalibrary.ca"},E445)),"@ottawa.ca")</f>
        <v>0</v>
      </c>
      <c r="G445" s="9" t="e">
        <f t="shared" si="96"/>
        <v>#VALUE!</v>
      </c>
      <c r="H445" t="e">
        <f>TRIM(CLEAN(MID(Updates!D445,FIND("E-mail Address: ",Updates!D445)+16,(FIND("The employee",Updates!D445)-(FIND("E-mail Address: ",Updates!D445)+16)))))</f>
        <v>#VALUE!</v>
      </c>
      <c r="I445" t="e">
        <f>TRIM(CLEAN(MID(Updates!D445,FIND("Account Password: ",Updates!D445)+18,(FIND("NETWORK ACCOUNTS",Updates!D445)-(FIND("Account Password:",Updates!D445)+18)))))</f>
        <v>#VALUE!</v>
      </c>
      <c r="J445" t="e">
        <f>TRIM(CLEAN(MID(Updates!D445,FIND("Password: ",Updates!D445)+10,(FIND("E-mail",Updates!D445)-(FIND("Password:",Updates!D445)+12)))))</f>
        <v>#VALUE!</v>
      </c>
      <c r="K445" t="e">
        <f>TRIM(CLEAN(MID(Updates!D445,FIND("Account to clone: ",Updates!D445)+18,(FIND("Position",Updates!D445)-(FIND("Account to clone: ",Updates!D445)+18)))))</f>
        <v>#VALUE!</v>
      </c>
      <c r="L445" t="e">
        <f>TRIM(CLEAN(MID(Updates!D445,FIND("Clone permissions of another account: ",Updates!D445)+38,(FIND("Email required:",Updates!D445)-(FIND("Clone permissions of another account: ",Updates!D445)+38)))))</f>
        <v>#VALUE!</v>
      </c>
      <c r="M445" t="e">
        <f t="shared" si="97"/>
        <v>#VALUE!</v>
      </c>
      <c r="N445" t="e">
        <f>TRIM(CLEAN(MID(Updates!D445,FIND("First Name: ",Updates!D445)+12,(FIND("Middle Name: ",Updates!D445)-(FIND("First Name: ",Updates!D445)+12)))))</f>
        <v>#VALUE!</v>
      </c>
      <c r="O445" t="e">
        <f>TRIM(CLEAN(MID(Updates!E445,FIND("Last Name: ",Updates!E445)+11,(FIND("Middle Initial:",Updates!E445)-(FIND("Last Name: ",Updates!E445)+11)))))</f>
        <v>#VALUE!</v>
      </c>
      <c r="P445" t="e">
        <f>TRIM(CLEAN(MID(Updates!D445,FIND("Middle Initial: ",Updates!D445)+16,(FIND("Department: ",Updates!D445)-(FIND("Middle Initial: ",Updates!D445)+16)))))</f>
        <v>#VALUE!</v>
      </c>
      <c r="Q445" t="e">
        <f t="shared" si="98"/>
        <v>#VALUE!</v>
      </c>
      <c r="R445" t="e">
        <f t="shared" si="99"/>
        <v>#VALUE!</v>
      </c>
      <c r="S445" t="e">
        <f t="shared" si="100"/>
        <v>#VALUE!</v>
      </c>
      <c r="T445" s="14" t="e">
        <f t="shared" si="101"/>
        <v>#VALUE!</v>
      </c>
      <c r="U445" t="e">
        <f t="shared" si="102"/>
        <v>#VALUE!</v>
      </c>
      <c r="V445" t="e">
        <f t="shared" si="103"/>
        <v>#VALUE!</v>
      </c>
      <c r="W445" s="8" t="e">
        <f>TRIM(CLEAN(MID(Updates!D445,FIND("Branch: ",Updates!D445)+8,(FIND("Division",Updates!D445)-(FIND("Branch: ",Updates!D445)+8)))))</f>
        <v>#VALUE!</v>
      </c>
      <c r="X445" s="8" t="e">
        <f>TRIM(CLEAN(MID(Updates!D445,FIND("Pooled Position: ",Updates!D445)+17,(FIND("Are the",Updates!D445)-(FIND("Pooled Position: ",Updates!D445)+17)))))</f>
        <v>#VALUE!</v>
      </c>
      <c r="Y445" t="e">
        <f>TRIM(CLEAN(MID(Updates!D445,FIND("Employee Name: ",Updates!D445)+15,(FIND("Job Title",Updates!D445)-(FIND("Employee Name: ",Updates!D445)+15)))))</f>
        <v>#VALUE!</v>
      </c>
      <c r="Z445" s="9" t="e">
        <f t="shared" si="104"/>
        <v>#VALUE!</v>
      </c>
      <c r="AA445" t="e">
        <f t="shared" si="105"/>
        <v>#VALUE!</v>
      </c>
      <c r="AB445" t="e">
        <f t="shared" si="106"/>
        <v>#VALUE!</v>
      </c>
      <c r="AC445" t="e">
        <f t="shared" si="107"/>
        <v>#VALUE!</v>
      </c>
      <c r="AD445" t="e">
        <f>TRIM(CLEAN(MID(Updates!D445,FIND("Account to clone: ",Updates!D445)+18,(FIND("Position",Updates!D445)-(FIND("Account to clone: ",Updates!D445)+18)))))</f>
        <v>#VALUE!</v>
      </c>
      <c r="AE445" t="str">
        <f t="shared" si="108"/>
        <v/>
      </c>
      <c r="AF445" t="str">
        <f t="shared" si="109"/>
        <v>No</v>
      </c>
      <c r="AG445" t="e">
        <f>TRIM(CLEAN(MID(Updates!D445,FIND("Home Share (H:\ drive) required: ",Updates!D445)+33,(FIND("Group Share (S:\ drive) required: ",Updates!D445)-(FIND("Home Share (H:\ drive) required: ",Updates!D445)+33)))))</f>
        <v>#VALUE!</v>
      </c>
      <c r="AH445" t="str">
        <f t="shared" si="110"/>
        <v>No</v>
      </c>
      <c r="AI445" t="e">
        <f>TRIM(CLEAN(MID(Updates!D445,FIND("S Drive Path: ",Updates!D445)+14,(FIND("Position",Updates!D445)-(FIND("S Drive Path: ",Updates!D445)+14)))))</f>
        <v>#VALUE!</v>
      </c>
      <c r="AJ445" t="e">
        <f>("USR\"&amp;Updates!N445)</f>
        <v>#VALUE!</v>
      </c>
      <c r="AK445" t="e">
        <f>Updates!N445&amp;"$"</f>
        <v>#VALUE!</v>
      </c>
      <c r="AL445" s="11">
        <f t="shared" ca="1" si="111"/>
        <v>15</v>
      </c>
      <c r="AM445" s="6" t="str">
        <f ca="1">LOOKUP(AL445,AN2:AN21,AO2:AO21)</f>
        <v>DC4MDB05</v>
      </c>
    </row>
    <row r="446" spans="1:39" ht="12" customHeight="1">
      <c r="A446" s="13" t="e">
        <f>LOOKUP(99^99,--("0"&amp;MID(Updates!N446,MIN(SEARCH({0,1,2,3,4,5,6,7,8,9},Updates!N446&amp;"0123456789")),ROW($A$1:$A$10000))))</f>
        <v>#N/A</v>
      </c>
      <c r="B446" s="6" t="e">
        <f>TRIM(CLEAN(MID(Updates!D446,FIND("Network User Id: ",Updates!D446)+17,(FIND("E-MAIL ACCOUNTS",Updates!D446)-(FIND("Network User Id:",Updates!D446)+17)))))</f>
        <v>#VALUE!</v>
      </c>
      <c r="C446" s="6" t="e">
        <f>TRIM(CLEAN(MID(Updates!D446,FIND("Logon ID: ",Updates!D446)+10,(FIND("Password:",Updates!D446)-(FIND("Logon ID:",Updates!D446)+10)))))</f>
        <v>#VALUE!</v>
      </c>
      <c r="D446" t="e">
        <f>TRIM(CLEAN(MID(Updates!D446,FIND("Primary Address: ",Updates!D446)+17,(FIND("Secondary Address:",Updates!D446)-(FIND("Primary Address: ",Updates!D446)+17)))))</f>
        <v>#VALUE!</v>
      </c>
      <c r="E446" t="e">
        <f>TRIM(CLEAN(MID(Updates!D446,FIND("Secondary Address: ",Updates!D446)+19,(FIND("** PLEASE DO NOT REPLY TO THIS E-MAIL. ",Updates!D446)-(FIND("Secondary Address: ",Updates!D446)+19)))))</f>
        <v>#VALUE!</v>
      </c>
      <c r="F446" t="b">
        <f>IF(COUNT(SEARCH({"transpo.ottawa.on.ca","biblioottawalibrary.ca"},E446)),"@ottawa.ca")</f>
        <v>0</v>
      </c>
      <c r="G446" s="9" t="e">
        <f t="shared" si="96"/>
        <v>#VALUE!</v>
      </c>
      <c r="H446" t="e">
        <f>TRIM(CLEAN(MID(Updates!D446,FIND("E-mail Address: ",Updates!D446)+16,(FIND("The employee",Updates!D446)-(FIND("E-mail Address: ",Updates!D446)+16)))))</f>
        <v>#VALUE!</v>
      </c>
      <c r="I446" t="e">
        <f>TRIM(CLEAN(MID(Updates!D446,FIND("Account Password: ",Updates!D446)+18,(FIND("NETWORK ACCOUNTS",Updates!D446)-(FIND("Account Password:",Updates!D446)+18)))))</f>
        <v>#VALUE!</v>
      </c>
      <c r="J446" t="e">
        <f>TRIM(CLEAN(MID(Updates!D446,FIND("Password: ",Updates!D446)+10,(FIND("E-mail",Updates!D446)-(FIND("Password:",Updates!D446)+12)))))</f>
        <v>#VALUE!</v>
      </c>
      <c r="K446" t="e">
        <f>TRIM(CLEAN(MID(Updates!D446,FIND("Account to clone: ",Updates!D446)+18,(FIND("Position",Updates!D446)-(FIND("Account to clone: ",Updates!D446)+18)))))</f>
        <v>#VALUE!</v>
      </c>
      <c r="L446" t="e">
        <f>TRIM(CLEAN(MID(Updates!D446,FIND("Clone permissions of another account: ",Updates!D446)+38,(FIND("Email required:",Updates!D446)-(FIND("Clone permissions of another account: ",Updates!D446)+38)))))</f>
        <v>#VALUE!</v>
      </c>
      <c r="M446" t="e">
        <f t="shared" si="97"/>
        <v>#VALUE!</v>
      </c>
      <c r="N446" t="e">
        <f>TRIM(CLEAN(MID(Updates!D446,FIND("First Name: ",Updates!D446)+12,(FIND("Middle Name: ",Updates!D446)-(FIND("First Name: ",Updates!D446)+12)))))</f>
        <v>#VALUE!</v>
      </c>
      <c r="O446" t="e">
        <f>TRIM(CLEAN(MID(Updates!E446,FIND("Last Name: ",Updates!E446)+11,(FIND("Middle Initial:",Updates!E446)-(FIND("Last Name: ",Updates!E446)+11)))))</f>
        <v>#VALUE!</v>
      </c>
      <c r="P446" t="e">
        <f>TRIM(CLEAN(MID(Updates!D446,FIND("Middle Initial: ",Updates!D446)+16,(FIND("Department: ",Updates!D446)-(FIND("Middle Initial: ",Updates!D446)+16)))))</f>
        <v>#VALUE!</v>
      </c>
      <c r="Q446" t="e">
        <f t="shared" si="98"/>
        <v>#VALUE!</v>
      </c>
      <c r="R446" t="e">
        <f t="shared" si="99"/>
        <v>#VALUE!</v>
      </c>
      <c r="S446" t="e">
        <f t="shared" si="100"/>
        <v>#VALUE!</v>
      </c>
      <c r="T446" s="14" t="e">
        <f t="shared" si="101"/>
        <v>#VALUE!</v>
      </c>
      <c r="U446" t="e">
        <f t="shared" si="102"/>
        <v>#VALUE!</v>
      </c>
      <c r="V446" t="e">
        <f t="shared" si="103"/>
        <v>#VALUE!</v>
      </c>
      <c r="W446" s="8" t="e">
        <f>TRIM(CLEAN(MID(Updates!D446,FIND("Branch: ",Updates!D446)+8,(FIND("Division",Updates!D446)-(FIND("Branch: ",Updates!D446)+8)))))</f>
        <v>#VALUE!</v>
      </c>
      <c r="X446" s="8" t="e">
        <f>TRIM(CLEAN(MID(Updates!D446,FIND("Pooled Position: ",Updates!D446)+17,(FIND("Are the",Updates!D446)-(FIND("Pooled Position: ",Updates!D446)+17)))))</f>
        <v>#VALUE!</v>
      </c>
      <c r="Y446" t="e">
        <f>TRIM(CLEAN(MID(Updates!D446,FIND("Employee Name: ",Updates!D446)+15,(FIND("Job Title",Updates!D446)-(FIND("Employee Name: ",Updates!D446)+15)))))</f>
        <v>#VALUE!</v>
      </c>
      <c r="Z446" s="9" t="e">
        <f t="shared" si="104"/>
        <v>#VALUE!</v>
      </c>
      <c r="AA446" t="e">
        <f t="shared" si="105"/>
        <v>#VALUE!</v>
      </c>
      <c r="AB446" t="e">
        <f t="shared" si="106"/>
        <v>#VALUE!</v>
      </c>
      <c r="AC446" t="e">
        <f t="shared" si="107"/>
        <v>#VALUE!</v>
      </c>
      <c r="AD446" t="e">
        <f>TRIM(CLEAN(MID(Updates!D446,FIND("Account to clone: ",Updates!D446)+18,(FIND("Position",Updates!D446)-(FIND("Account to clone: ",Updates!D446)+18)))))</f>
        <v>#VALUE!</v>
      </c>
      <c r="AE446" t="str">
        <f t="shared" si="108"/>
        <v/>
      </c>
      <c r="AF446" t="str">
        <f t="shared" si="109"/>
        <v>No</v>
      </c>
      <c r="AG446" t="e">
        <f>TRIM(CLEAN(MID(Updates!D446,FIND("Home Share (H:\ drive) required: ",Updates!D446)+33,(FIND("Group Share (S:\ drive) required: ",Updates!D446)-(FIND("Home Share (H:\ drive) required: ",Updates!D446)+33)))))</f>
        <v>#VALUE!</v>
      </c>
      <c r="AH446" t="str">
        <f t="shared" si="110"/>
        <v>No</v>
      </c>
      <c r="AI446" t="e">
        <f>TRIM(CLEAN(MID(Updates!D446,FIND("S Drive Path: ",Updates!D446)+14,(FIND("Position",Updates!D446)-(FIND("S Drive Path: ",Updates!D446)+14)))))</f>
        <v>#VALUE!</v>
      </c>
      <c r="AJ446" t="e">
        <f>("USR\"&amp;Updates!N446)</f>
        <v>#VALUE!</v>
      </c>
      <c r="AK446" t="e">
        <f>Updates!N446&amp;"$"</f>
        <v>#VALUE!</v>
      </c>
      <c r="AL446" s="11">
        <f t="shared" ca="1" si="111"/>
        <v>2</v>
      </c>
      <c r="AM446" s="6" t="str">
        <f ca="1">LOOKUP(AL446,AN2:AN21,AO2:AO21)</f>
        <v>DC1MDB02</v>
      </c>
    </row>
    <row r="447" spans="1:39" ht="12" customHeight="1">
      <c r="A447" s="13" t="e">
        <f>LOOKUP(99^99,--("0"&amp;MID(Updates!N447,MIN(SEARCH({0,1,2,3,4,5,6,7,8,9},Updates!N447&amp;"0123456789")),ROW($A$1:$A$10000))))</f>
        <v>#N/A</v>
      </c>
      <c r="B447" s="6" t="e">
        <f>TRIM(CLEAN(MID(Updates!D447,FIND("Network User Id: ",Updates!D447)+17,(FIND("E-MAIL ACCOUNTS",Updates!D447)-(FIND("Network User Id:",Updates!D447)+17)))))</f>
        <v>#VALUE!</v>
      </c>
      <c r="C447" s="6" t="e">
        <f>TRIM(CLEAN(MID(Updates!D447,FIND("Logon ID: ",Updates!D447)+10,(FIND("Password:",Updates!D447)-(FIND("Logon ID:",Updates!D447)+10)))))</f>
        <v>#VALUE!</v>
      </c>
      <c r="D447" t="e">
        <f>TRIM(CLEAN(MID(Updates!D447,FIND("Primary Address: ",Updates!D447)+17,(FIND("Secondary Address:",Updates!D447)-(FIND("Primary Address: ",Updates!D447)+17)))))</f>
        <v>#VALUE!</v>
      </c>
      <c r="E447" t="e">
        <f>TRIM(CLEAN(MID(Updates!D447,FIND("Secondary Address: ",Updates!D447)+19,(FIND("** PLEASE DO NOT REPLY TO THIS E-MAIL. ",Updates!D447)-(FIND("Secondary Address: ",Updates!D447)+19)))))</f>
        <v>#VALUE!</v>
      </c>
      <c r="F447" t="b">
        <f>IF(COUNT(SEARCH({"transpo.ottawa.on.ca","biblioottawalibrary.ca"},E447)),"@ottawa.ca")</f>
        <v>0</v>
      </c>
      <c r="G447" s="9" t="e">
        <f t="shared" si="96"/>
        <v>#VALUE!</v>
      </c>
      <c r="H447" t="e">
        <f>TRIM(CLEAN(MID(Updates!D447,FIND("E-mail Address: ",Updates!D447)+16,(FIND("The employee",Updates!D447)-(FIND("E-mail Address: ",Updates!D447)+16)))))</f>
        <v>#VALUE!</v>
      </c>
      <c r="I447" t="e">
        <f>TRIM(CLEAN(MID(Updates!D447,FIND("Account Password: ",Updates!D447)+18,(FIND("NETWORK ACCOUNTS",Updates!D447)-(FIND("Account Password:",Updates!D447)+18)))))</f>
        <v>#VALUE!</v>
      </c>
      <c r="J447" t="e">
        <f>TRIM(CLEAN(MID(Updates!D447,FIND("Password: ",Updates!D447)+10,(FIND("E-mail",Updates!D447)-(FIND("Password:",Updates!D447)+12)))))</f>
        <v>#VALUE!</v>
      </c>
      <c r="K447" t="e">
        <f>TRIM(CLEAN(MID(Updates!D447,FIND("Account to clone: ",Updates!D447)+18,(FIND("Position",Updates!D447)-(FIND("Account to clone: ",Updates!D447)+18)))))</f>
        <v>#VALUE!</v>
      </c>
      <c r="L447" t="e">
        <f>TRIM(CLEAN(MID(Updates!D447,FIND("Clone permissions of another account: ",Updates!D447)+38,(FIND("Email required:",Updates!D447)-(FIND("Clone permissions of another account: ",Updates!D447)+38)))))</f>
        <v>#VALUE!</v>
      </c>
      <c r="M447" t="e">
        <f t="shared" si="97"/>
        <v>#VALUE!</v>
      </c>
      <c r="N447" t="e">
        <f>TRIM(CLEAN(MID(Updates!D447,FIND("First Name: ",Updates!D447)+12,(FIND("Middle Name: ",Updates!D447)-(FIND("First Name: ",Updates!D447)+12)))))</f>
        <v>#VALUE!</v>
      </c>
      <c r="O447" t="e">
        <f>TRIM(CLEAN(MID(Updates!E447,FIND("Last Name: ",Updates!E447)+11,(FIND("Middle Initial:",Updates!E447)-(FIND("Last Name: ",Updates!E447)+11)))))</f>
        <v>#VALUE!</v>
      </c>
      <c r="P447" t="e">
        <f>TRIM(CLEAN(MID(Updates!D447,FIND("Middle Initial: ",Updates!D447)+16,(FIND("Department: ",Updates!D447)-(FIND("Middle Initial: ",Updates!D447)+16)))))</f>
        <v>#VALUE!</v>
      </c>
      <c r="Q447" t="e">
        <f t="shared" si="98"/>
        <v>#VALUE!</v>
      </c>
      <c r="R447" t="e">
        <f t="shared" si="99"/>
        <v>#VALUE!</v>
      </c>
      <c r="S447" t="e">
        <f t="shared" si="100"/>
        <v>#VALUE!</v>
      </c>
      <c r="T447" s="14" t="e">
        <f t="shared" si="101"/>
        <v>#VALUE!</v>
      </c>
      <c r="U447" t="e">
        <f t="shared" si="102"/>
        <v>#VALUE!</v>
      </c>
      <c r="V447" t="e">
        <f t="shared" si="103"/>
        <v>#VALUE!</v>
      </c>
      <c r="W447" s="8" t="e">
        <f>TRIM(CLEAN(MID(Updates!D447,FIND("Branch: ",Updates!D447)+8,(FIND("Division",Updates!D447)-(FIND("Branch: ",Updates!D447)+8)))))</f>
        <v>#VALUE!</v>
      </c>
      <c r="X447" s="8" t="e">
        <f>TRIM(CLEAN(MID(Updates!D447,FIND("Pooled Position: ",Updates!D447)+17,(FIND("Are the",Updates!D447)-(FIND("Pooled Position: ",Updates!D447)+17)))))</f>
        <v>#VALUE!</v>
      </c>
      <c r="Y447" t="e">
        <f>TRIM(CLEAN(MID(Updates!D447,FIND("Employee Name: ",Updates!D447)+15,(FIND("Job Title",Updates!D447)-(FIND("Employee Name: ",Updates!D447)+15)))))</f>
        <v>#VALUE!</v>
      </c>
      <c r="Z447" s="9" t="e">
        <f t="shared" si="104"/>
        <v>#VALUE!</v>
      </c>
      <c r="AA447" t="e">
        <f t="shared" si="105"/>
        <v>#VALUE!</v>
      </c>
      <c r="AB447" t="e">
        <f t="shared" si="106"/>
        <v>#VALUE!</v>
      </c>
      <c r="AC447" t="e">
        <f t="shared" si="107"/>
        <v>#VALUE!</v>
      </c>
      <c r="AD447" t="e">
        <f>TRIM(CLEAN(MID(Updates!D447,FIND("Account to clone: ",Updates!D447)+18,(FIND("Position",Updates!D447)-(FIND("Account to clone: ",Updates!D447)+18)))))</f>
        <v>#VALUE!</v>
      </c>
      <c r="AE447" t="str">
        <f t="shared" si="108"/>
        <v/>
      </c>
      <c r="AF447" t="str">
        <f t="shared" si="109"/>
        <v>No</v>
      </c>
      <c r="AG447" t="e">
        <f>TRIM(CLEAN(MID(Updates!D447,FIND("Home Share (H:\ drive) required: ",Updates!D447)+33,(FIND("Group Share (S:\ drive) required: ",Updates!D447)-(FIND("Home Share (H:\ drive) required: ",Updates!D447)+33)))))</f>
        <v>#VALUE!</v>
      </c>
      <c r="AH447" t="str">
        <f t="shared" si="110"/>
        <v>No</v>
      </c>
      <c r="AI447" t="e">
        <f>TRIM(CLEAN(MID(Updates!D447,FIND("S Drive Path: ",Updates!D447)+14,(FIND("Position",Updates!D447)-(FIND("S Drive Path: ",Updates!D447)+14)))))</f>
        <v>#VALUE!</v>
      </c>
      <c r="AJ447" t="e">
        <f>("USR\"&amp;Updates!N447)</f>
        <v>#VALUE!</v>
      </c>
      <c r="AK447" t="e">
        <f>Updates!N447&amp;"$"</f>
        <v>#VALUE!</v>
      </c>
      <c r="AL447" s="11">
        <f t="shared" ca="1" si="111"/>
        <v>7</v>
      </c>
      <c r="AM447" s="6" t="str">
        <f ca="1">LOOKUP(AL447,AN2:AN21,AO2:AO21)</f>
        <v>DC1MDB07</v>
      </c>
    </row>
    <row r="448" spans="1:39" ht="12" customHeight="1">
      <c r="A448" s="13" t="e">
        <f>LOOKUP(99^99,--("0"&amp;MID(Updates!N448,MIN(SEARCH({0,1,2,3,4,5,6,7,8,9},Updates!N448&amp;"0123456789")),ROW($A$1:$A$10000))))</f>
        <v>#N/A</v>
      </c>
      <c r="B448" s="6" t="e">
        <f>TRIM(CLEAN(MID(Updates!D448,FIND("Network User Id: ",Updates!D448)+17,(FIND("E-MAIL ACCOUNTS",Updates!D448)-(FIND("Network User Id:",Updates!D448)+17)))))</f>
        <v>#VALUE!</v>
      </c>
      <c r="C448" s="6" t="e">
        <f>TRIM(CLEAN(MID(Updates!D448,FIND("Logon ID: ",Updates!D448)+10,(FIND("Password:",Updates!D448)-(FIND("Logon ID:",Updates!D448)+10)))))</f>
        <v>#VALUE!</v>
      </c>
      <c r="D448" t="e">
        <f>TRIM(CLEAN(MID(Updates!D448,FIND("Primary Address: ",Updates!D448)+17,(FIND("Secondary Address:",Updates!D448)-(FIND("Primary Address: ",Updates!D448)+17)))))</f>
        <v>#VALUE!</v>
      </c>
      <c r="E448" t="e">
        <f>TRIM(CLEAN(MID(Updates!D448,FIND("Secondary Address: ",Updates!D448)+19,(FIND("** PLEASE DO NOT REPLY TO THIS E-MAIL. ",Updates!D448)-(FIND("Secondary Address: ",Updates!D448)+19)))))</f>
        <v>#VALUE!</v>
      </c>
      <c r="F448" t="b">
        <f>IF(COUNT(SEARCH({"transpo.ottawa.on.ca","biblioottawalibrary.ca"},E448)),"@ottawa.ca")</f>
        <v>0</v>
      </c>
      <c r="G448" s="9" t="e">
        <f t="shared" si="96"/>
        <v>#VALUE!</v>
      </c>
      <c r="H448" t="e">
        <f>TRIM(CLEAN(MID(Updates!D448,FIND("E-mail Address: ",Updates!D448)+16,(FIND("The employee",Updates!D448)-(FIND("E-mail Address: ",Updates!D448)+16)))))</f>
        <v>#VALUE!</v>
      </c>
      <c r="I448" t="e">
        <f>TRIM(CLEAN(MID(Updates!D448,FIND("Account Password: ",Updates!D448)+18,(FIND("NETWORK ACCOUNTS",Updates!D448)-(FIND("Account Password:",Updates!D448)+18)))))</f>
        <v>#VALUE!</v>
      </c>
      <c r="J448" t="e">
        <f>TRIM(CLEAN(MID(Updates!D448,FIND("Password: ",Updates!D448)+10,(FIND("E-mail",Updates!D448)-(FIND("Password:",Updates!D448)+12)))))</f>
        <v>#VALUE!</v>
      </c>
      <c r="K448" t="e">
        <f>TRIM(CLEAN(MID(Updates!D448,FIND("Account to clone: ",Updates!D448)+18,(FIND("Position",Updates!D448)-(FIND("Account to clone: ",Updates!D448)+18)))))</f>
        <v>#VALUE!</v>
      </c>
      <c r="L448" t="e">
        <f>TRIM(CLEAN(MID(Updates!D448,FIND("Clone permissions of another account: ",Updates!D448)+38,(FIND("Email required:",Updates!D448)-(FIND("Clone permissions of another account: ",Updates!D448)+38)))))</f>
        <v>#VALUE!</v>
      </c>
      <c r="M448" t="e">
        <f t="shared" si="97"/>
        <v>#VALUE!</v>
      </c>
      <c r="N448" t="e">
        <f>TRIM(CLEAN(MID(Updates!D448,FIND("First Name: ",Updates!D448)+12,(FIND("Middle Name: ",Updates!D448)-(FIND("First Name: ",Updates!D448)+12)))))</f>
        <v>#VALUE!</v>
      </c>
      <c r="O448" t="e">
        <f>TRIM(CLEAN(MID(Updates!E448,FIND("Last Name: ",Updates!E448)+11,(FIND("Middle Initial:",Updates!E448)-(FIND("Last Name: ",Updates!E448)+11)))))</f>
        <v>#VALUE!</v>
      </c>
      <c r="P448" t="e">
        <f>TRIM(CLEAN(MID(Updates!D448,FIND("Middle Initial: ",Updates!D448)+16,(FIND("Department: ",Updates!D448)-(FIND("Middle Initial: ",Updates!D448)+16)))))</f>
        <v>#VALUE!</v>
      </c>
      <c r="Q448" t="e">
        <f t="shared" si="98"/>
        <v>#VALUE!</v>
      </c>
      <c r="R448" t="e">
        <f t="shared" si="99"/>
        <v>#VALUE!</v>
      </c>
      <c r="S448" t="e">
        <f t="shared" si="100"/>
        <v>#VALUE!</v>
      </c>
      <c r="T448" s="14" t="e">
        <f t="shared" si="101"/>
        <v>#VALUE!</v>
      </c>
      <c r="U448" t="e">
        <f t="shared" si="102"/>
        <v>#VALUE!</v>
      </c>
      <c r="V448" t="e">
        <f t="shared" si="103"/>
        <v>#VALUE!</v>
      </c>
      <c r="W448" s="8" t="e">
        <f>TRIM(CLEAN(MID(Updates!D448,FIND("Branch: ",Updates!D448)+8,(FIND("Division",Updates!D448)-(FIND("Branch: ",Updates!D448)+8)))))</f>
        <v>#VALUE!</v>
      </c>
      <c r="X448" s="8" t="e">
        <f>TRIM(CLEAN(MID(Updates!D448,FIND("Pooled Position: ",Updates!D448)+17,(FIND("Are the",Updates!D448)-(FIND("Pooled Position: ",Updates!D448)+17)))))</f>
        <v>#VALUE!</v>
      </c>
      <c r="Y448" t="e">
        <f>TRIM(CLEAN(MID(Updates!D448,FIND("Employee Name: ",Updates!D448)+15,(FIND("Job Title",Updates!D448)-(FIND("Employee Name: ",Updates!D448)+15)))))</f>
        <v>#VALUE!</v>
      </c>
      <c r="Z448" s="9" t="e">
        <f t="shared" si="104"/>
        <v>#VALUE!</v>
      </c>
      <c r="AA448" t="e">
        <f t="shared" si="105"/>
        <v>#VALUE!</v>
      </c>
      <c r="AB448" t="e">
        <f t="shared" si="106"/>
        <v>#VALUE!</v>
      </c>
      <c r="AC448" t="e">
        <f t="shared" si="107"/>
        <v>#VALUE!</v>
      </c>
      <c r="AD448" t="e">
        <f>TRIM(CLEAN(MID(Updates!D448,FIND("Account to clone: ",Updates!D448)+18,(FIND("Position",Updates!D448)-(FIND("Account to clone: ",Updates!D448)+18)))))</f>
        <v>#VALUE!</v>
      </c>
      <c r="AE448" t="str">
        <f t="shared" si="108"/>
        <v/>
      </c>
      <c r="AF448" t="str">
        <f t="shared" si="109"/>
        <v>No</v>
      </c>
      <c r="AG448" t="e">
        <f>TRIM(CLEAN(MID(Updates!D448,FIND("Home Share (H:\ drive) required: ",Updates!D448)+33,(FIND("Group Share (S:\ drive) required: ",Updates!D448)-(FIND("Home Share (H:\ drive) required: ",Updates!D448)+33)))))</f>
        <v>#VALUE!</v>
      </c>
      <c r="AH448" t="str">
        <f t="shared" si="110"/>
        <v>No</v>
      </c>
      <c r="AI448" t="e">
        <f>TRIM(CLEAN(MID(Updates!D448,FIND("S Drive Path: ",Updates!D448)+14,(FIND("Position",Updates!D448)-(FIND("S Drive Path: ",Updates!D448)+14)))))</f>
        <v>#VALUE!</v>
      </c>
      <c r="AJ448" t="e">
        <f>("USR\"&amp;Updates!N448)</f>
        <v>#VALUE!</v>
      </c>
      <c r="AK448" t="e">
        <f>Updates!N448&amp;"$"</f>
        <v>#VALUE!</v>
      </c>
      <c r="AL448" s="11">
        <f t="shared" ca="1" si="111"/>
        <v>20</v>
      </c>
      <c r="AM448" s="6" t="str">
        <f ca="1">LOOKUP(AL448,AN2:AN21,AO2:AO21)</f>
        <v>DC4MDB10</v>
      </c>
    </row>
    <row r="449" spans="1:39" ht="12" customHeight="1">
      <c r="A449" s="13" t="e">
        <f>LOOKUP(99^99,--("0"&amp;MID(Updates!N449,MIN(SEARCH({0,1,2,3,4,5,6,7,8,9},Updates!N449&amp;"0123456789")),ROW($A$1:$A$10000))))</f>
        <v>#N/A</v>
      </c>
      <c r="B449" s="6" t="e">
        <f>TRIM(CLEAN(MID(Updates!D449,FIND("Network User Id: ",Updates!D449)+17,(FIND("E-MAIL ACCOUNTS",Updates!D449)-(FIND("Network User Id:",Updates!D449)+17)))))</f>
        <v>#VALUE!</v>
      </c>
      <c r="C449" s="6" t="e">
        <f>TRIM(CLEAN(MID(Updates!D449,FIND("Logon ID: ",Updates!D449)+10,(FIND("Password:",Updates!D449)-(FIND("Logon ID:",Updates!D449)+10)))))</f>
        <v>#VALUE!</v>
      </c>
      <c r="D449" t="e">
        <f>TRIM(CLEAN(MID(Updates!D449,FIND("Primary Address: ",Updates!D449)+17,(FIND("Secondary Address:",Updates!D449)-(FIND("Primary Address: ",Updates!D449)+17)))))</f>
        <v>#VALUE!</v>
      </c>
      <c r="E449" t="e">
        <f>TRIM(CLEAN(MID(Updates!D449,FIND("Secondary Address: ",Updates!D449)+19,(FIND("** PLEASE DO NOT REPLY TO THIS E-MAIL. ",Updates!D449)-(FIND("Secondary Address: ",Updates!D449)+19)))))</f>
        <v>#VALUE!</v>
      </c>
      <c r="F449" t="b">
        <f>IF(COUNT(SEARCH({"transpo.ottawa.on.ca","biblioottawalibrary.ca"},E449)),"@ottawa.ca")</f>
        <v>0</v>
      </c>
      <c r="G449" s="9" t="e">
        <f t="shared" si="96"/>
        <v>#VALUE!</v>
      </c>
      <c r="H449" t="e">
        <f>TRIM(CLEAN(MID(Updates!D449,FIND("E-mail Address: ",Updates!D449)+16,(FIND("The employee",Updates!D449)-(FIND("E-mail Address: ",Updates!D449)+16)))))</f>
        <v>#VALUE!</v>
      </c>
      <c r="I449" t="e">
        <f>TRIM(CLEAN(MID(Updates!D449,FIND("Account Password: ",Updates!D449)+18,(FIND("NETWORK ACCOUNTS",Updates!D449)-(FIND("Account Password:",Updates!D449)+18)))))</f>
        <v>#VALUE!</v>
      </c>
      <c r="J449" t="e">
        <f>TRIM(CLEAN(MID(Updates!D449,FIND("Password: ",Updates!D449)+10,(FIND("E-mail",Updates!D449)-(FIND("Password:",Updates!D449)+12)))))</f>
        <v>#VALUE!</v>
      </c>
      <c r="K449" t="e">
        <f>TRIM(CLEAN(MID(Updates!D449,FIND("Account to clone: ",Updates!D449)+18,(FIND("Position",Updates!D449)-(FIND("Account to clone: ",Updates!D449)+18)))))</f>
        <v>#VALUE!</v>
      </c>
      <c r="L449" t="e">
        <f>TRIM(CLEAN(MID(Updates!D449,FIND("Clone permissions of another account: ",Updates!D449)+38,(FIND("Email required:",Updates!D449)-(FIND("Clone permissions of another account: ",Updates!D449)+38)))))</f>
        <v>#VALUE!</v>
      </c>
      <c r="M449" t="e">
        <f t="shared" si="97"/>
        <v>#VALUE!</v>
      </c>
      <c r="N449" t="e">
        <f>TRIM(CLEAN(MID(Updates!D449,FIND("First Name: ",Updates!D449)+12,(FIND("Middle Name: ",Updates!D449)-(FIND("First Name: ",Updates!D449)+12)))))</f>
        <v>#VALUE!</v>
      </c>
      <c r="O449" t="e">
        <f>TRIM(CLEAN(MID(Updates!E449,FIND("Last Name: ",Updates!E449)+11,(FIND("Middle Initial:",Updates!E449)-(FIND("Last Name: ",Updates!E449)+11)))))</f>
        <v>#VALUE!</v>
      </c>
      <c r="P449" t="e">
        <f>TRIM(CLEAN(MID(Updates!D449,FIND("Middle Initial: ",Updates!D449)+16,(FIND("Department: ",Updates!D449)-(FIND("Middle Initial: ",Updates!D449)+16)))))</f>
        <v>#VALUE!</v>
      </c>
      <c r="Q449" t="e">
        <f t="shared" si="98"/>
        <v>#VALUE!</v>
      </c>
      <c r="R449" t="e">
        <f t="shared" si="99"/>
        <v>#VALUE!</v>
      </c>
      <c r="S449" t="e">
        <f t="shared" si="100"/>
        <v>#VALUE!</v>
      </c>
      <c r="T449" s="14" t="e">
        <f t="shared" si="101"/>
        <v>#VALUE!</v>
      </c>
      <c r="U449" t="e">
        <f t="shared" si="102"/>
        <v>#VALUE!</v>
      </c>
      <c r="V449" t="e">
        <f t="shared" si="103"/>
        <v>#VALUE!</v>
      </c>
      <c r="W449" s="8" t="e">
        <f>TRIM(CLEAN(MID(Updates!D449,FIND("Branch: ",Updates!D449)+8,(FIND("Division",Updates!D449)-(FIND("Branch: ",Updates!D449)+8)))))</f>
        <v>#VALUE!</v>
      </c>
      <c r="X449" s="8" t="e">
        <f>TRIM(CLEAN(MID(Updates!D449,FIND("Pooled Position: ",Updates!D449)+17,(FIND("Are the",Updates!D449)-(FIND("Pooled Position: ",Updates!D449)+17)))))</f>
        <v>#VALUE!</v>
      </c>
      <c r="Y449" t="e">
        <f>TRIM(CLEAN(MID(Updates!D449,FIND("Employee Name: ",Updates!D449)+15,(FIND("Job Title",Updates!D449)-(FIND("Employee Name: ",Updates!D449)+15)))))</f>
        <v>#VALUE!</v>
      </c>
      <c r="Z449" s="9" t="e">
        <f t="shared" si="104"/>
        <v>#VALUE!</v>
      </c>
      <c r="AA449" t="e">
        <f t="shared" si="105"/>
        <v>#VALUE!</v>
      </c>
      <c r="AB449" t="e">
        <f t="shared" si="106"/>
        <v>#VALUE!</v>
      </c>
      <c r="AC449" t="e">
        <f t="shared" si="107"/>
        <v>#VALUE!</v>
      </c>
      <c r="AD449" t="e">
        <f>TRIM(CLEAN(MID(Updates!D449,FIND("Account to clone: ",Updates!D449)+18,(FIND("Position",Updates!D449)-(FIND("Account to clone: ",Updates!D449)+18)))))</f>
        <v>#VALUE!</v>
      </c>
      <c r="AE449" t="str">
        <f t="shared" si="108"/>
        <v/>
      </c>
      <c r="AF449" t="str">
        <f t="shared" si="109"/>
        <v>No</v>
      </c>
      <c r="AG449" t="e">
        <f>TRIM(CLEAN(MID(Updates!D449,FIND("Home Share (H:\ drive) required: ",Updates!D449)+33,(FIND("Group Share (S:\ drive) required: ",Updates!D449)-(FIND("Home Share (H:\ drive) required: ",Updates!D449)+33)))))</f>
        <v>#VALUE!</v>
      </c>
      <c r="AH449" t="str">
        <f t="shared" si="110"/>
        <v>No</v>
      </c>
      <c r="AI449" t="e">
        <f>TRIM(CLEAN(MID(Updates!D449,FIND("S Drive Path: ",Updates!D449)+14,(FIND("Position",Updates!D449)-(FIND("S Drive Path: ",Updates!D449)+14)))))</f>
        <v>#VALUE!</v>
      </c>
      <c r="AJ449" t="e">
        <f>("USR\"&amp;Updates!N449)</f>
        <v>#VALUE!</v>
      </c>
      <c r="AK449" t="e">
        <f>Updates!N449&amp;"$"</f>
        <v>#VALUE!</v>
      </c>
      <c r="AL449" s="11">
        <f t="shared" ca="1" si="111"/>
        <v>5</v>
      </c>
      <c r="AM449" s="6" t="str">
        <f ca="1">LOOKUP(AL449,AN2:AN21,AO2:AO21)</f>
        <v>DC1MDB05</v>
      </c>
    </row>
    <row r="450" spans="1:39" ht="12" customHeight="1">
      <c r="A450" s="13" t="e">
        <f>LOOKUP(99^99,--("0"&amp;MID(Updates!N450,MIN(SEARCH({0,1,2,3,4,5,6,7,8,9},Updates!N450&amp;"0123456789")),ROW($A$1:$A$10000))))</f>
        <v>#N/A</v>
      </c>
      <c r="B450" s="6" t="e">
        <f>TRIM(CLEAN(MID(Updates!D450,FIND("Network User Id: ",Updates!D450)+17,(FIND("E-MAIL ACCOUNTS",Updates!D450)-(FIND("Network User Id:",Updates!D450)+17)))))</f>
        <v>#VALUE!</v>
      </c>
      <c r="C450" s="6" t="e">
        <f>TRIM(CLEAN(MID(Updates!D450,FIND("Logon ID: ",Updates!D450)+10,(FIND("Password:",Updates!D450)-(FIND("Logon ID:",Updates!D450)+10)))))</f>
        <v>#VALUE!</v>
      </c>
      <c r="D450" t="e">
        <f>TRIM(CLEAN(MID(Updates!D450,FIND("Primary Address: ",Updates!D450)+17,(FIND("Secondary Address:",Updates!D450)-(FIND("Primary Address: ",Updates!D450)+17)))))</f>
        <v>#VALUE!</v>
      </c>
      <c r="E450" t="e">
        <f>TRIM(CLEAN(MID(Updates!D450,FIND("Secondary Address: ",Updates!D450)+19,(FIND("** PLEASE DO NOT REPLY TO THIS E-MAIL. ",Updates!D450)-(FIND("Secondary Address: ",Updates!D450)+19)))))</f>
        <v>#VALUE!</v>
      </c>
      <c r="F450" t="b">
        <f>IF(COUNT(SEARCH({"transpo.ottawa.on.ca","biblioottawalibrary.ca"},E450)),"@ottawa.ca")</f>
        <v>0</v>
      </c>
      <c r="G450" s="9" t="e">
        <f t="shared" si="96"/>
        <v>#VALUE!</v>
      </c>
      <c r="H450" t="e">
        <f>TRIM(CLEAN(MID(Updates!D450,FIND("E-mail Address: ",Updates!D450)+16,(FIND("The employee",Updates!D450)-(FIND("E-mail Address: ",Updates!D450)+16)))))</f>
        <v>#VALUE!</v>
      </c>
      <c r="I450" t="e">
        <f>TRIM(CLEAN(MID(Updates!D450,FIND("Account Password: ",Updates!D450)+18,(FIND("NETWORK ACCOUNTS",Updates!D450)-(FIND("Account Password:",Updates!D450)+18)))))</f>
        <v>#VALUE!</v>
      </c>
      <c r="J450" t="e">
        <f>TRIM(CLEAN(MID(Updates!D450,FIND("Password: ",Updates!D450)+10,(FIND("E-mail",Updates!D450)-(FIND("Password:",Updates!D450)+12)))))</f>
        <v>#VALUE!</v>
      </c>
      <c r="K450" t="e">
        <f>TRIM(CLEAN(MID(Updates!D450,FIND("Account to clone: ",Updates!D450)+18,(FIND("Position",Updates!D450)-(FIND("Account to clone: ",Updates!D450)+18)))))</f>
        <v>#VALUE!</v>
      </c>
      <c r="L450" t="e">
        <f>TRIM(CLEAN(MID(Updates!D450,FIND("Clone permissions of another account: ",Updates!D450)+38,(FIND("Email required:",Updates!D450)-(FIND("Clone permissions of another account: ",Updates!D450)+38)))))</f>
        <v>#VALUE!</v>
      </c>
      <c r="M450" t="e">
        <f t="shared" si="97"/>
        <v>#VALUE!</v>
      </c>
      <c r="N450" t="e">
        <f>TRIM(CLEAN(MID(Updates!D450,FIND("First Name: ",Updates!D450)+12,(FIND("Middle Name: ",Updates!D450)-(FIND("First Name: ",Updates!D450)+12)))))</f>
        <v>#VALUE!</v>
      </c>
      <c r="O450" t="e">
        <f>TRIM(CLEAN(MID(Updates!E450,FIND("Last Name: ",Updates!E450)+11,(FIND("Middle Initial:",Updates!E450)-(FIND("Last Name: ",Updates!E450)+11)))))</f>
        <v>#VALUE!</v>
      </c>
      <c r="P450" t="e">
        <f>TRIM(CLEAN(MID(Updates!D450,FIND("Middle Initial: ",Updates!D450)+16,(FIND("Department: ",Updates!D450)-(FIND("Middle Initial: ",Updates!D450)+16)))))</f>
        <v>#VALUE!</v>
      </c>
      <c r="Q450" t="e">
        <f t="shared" si="98"/>
        <v>#VALUE!</v>
      </c>
      <c r="R450" t="e">
        <f t="shared" si="99"/>
        <v>#VALUE!</v>
      </c>
      <c r="S450" t="e">
        <f t="shared" si="100"/>
        <v>#VALUE!</v>
      </c>
      <c r="T450" s="14" t="e">
        <f t="shared" si="101"/>
        <v>#VALUE!</v>
      </c>
      <c r="U450" t="e">
        <f t="shared" si="102"/>
        <v>#VALUE!</v>
      </c>
      <c r="V450" t="e">
        <f t="shared" si="103"/>
        <v>#VALUE!</v>
      </c>
      <c r="W450" s="8" t="e">
        <f>TRIM(CLEAN(MID(Updates!D450,FIND("Branch: ",Updates!D450)+8,(FIND("Division",Updates!D450)-(FIND("Branch: ",Updates!D450)+8)))))</f>
        <v>#VALUE!</v>
      </c>
      <c r="X450" s="8" t="e">
        <f>TRIM(CLEAN(MID(Updates!D450,FIND("Pooled Position: ",Updates!D450)+17,(FIND("Are the",Updates!D450)-(FIND("Pooled Position: ",Updates!D450)+17)))))</f>
        <v>#VALUE!</v>
      </c>
      <c r="Y450" t="e">
        <f>TRIM(CLEAN(MID(Updates!D450,FIND("Employee Name: ",Updates!D450)+15,(FIND("Job Title",Updates!D450)-(FIND("Employee Name: ",Updates!D450)+15)))))</f>
        <v>#VALUE!</v>
      </c>
      <c r="Z450" s="9" t="e">
        <f t="shared" si="104"/>
        <v>#VALUE!</v>
      </c>
      <c r="AA450" t="e">
        <f t="shared" si="105"/>
        <v>#VALUE!</v>
      </c>
      <c r="AB450" t="e">
        <f t="shared" si="106"/>
        <v>#VALUE!</v>
      </c>
      <c r="AC450" t="e">
        <f t="shared" si="107"/>
        <v>#VALUE!</v>
      </c>
      <c r="AD450" t="e">
        <f>TRIM(CLEAN(MID(Updates!D450,FIND("Account to clone: ",Updates!D450)+18,(FIND("Position",Updates!D450)-(FIND("Account to clone: ",Updates!D450)+18)))))</f>
        <v>#VALUE!</v>
      </c>
      <c r="AE450" t="str">
        <f t="shared" si="108"/>
        <v/>
      </c>
      <c r="AF450" t="str">
        <f t="shared" si="109"/>
        <v>No</v>
      </c>
      <c r="AG450" t="e">
        <f>TRIM(CLEAN(MID(Updates!D450,FIND("Home Share (H:\ drive) required: ",Updates!D450)+33,(FIND("Group Share (S:\ drive) required: ",Updates!D450)-(FIND("Home Share (H:\ drive) required: ",Updates!D450)+33)))))</f>
        <v>#VALUE!</v>
      </c>
      <c r="AH450" t="str">
        <f t="shared" si="110"/>
        <v>No</v>
      </c>
      <c r="AI450" t="e">
        <f>TRIM(CLEAN(MID(Updates!D450,FIND("S Drive Path: ",Updates!D450)+14,(FIND("Position",Updates!D450)-(FIND("S Drive Path: ",Updates!D450)+14)))))</f>
        <v>#VALUE!</v>
      </c>
      <c r="AJ450" t="e">
        <f>("USR\"&amp;Updates!N450)</f>
        <v>#VALUE!</v>
      </c>
      <c r="AK450" t="e">
        <f>Updates!N450&amp;"$"</f>
        <v>#VALUE!</v>
      </c>
      <c r="AL450" s="11">
        <f t="shared" ca="1" si="111"/>
        <v>17</v>
      </c>
      <c r="AM450" s="6" t="str">
        <f ca="1">LOOKUP(AL450,AN2:AN21,AO2:AO21)</f>
        <v>DC4MDB07</v>
      </c>
    </row>
    <row r="451" spans="1:39" ht="12" customHeight="1">
      <c r="A451" s="13" t="e">
        <f>LOOKUP(99^99,--("0"&amp;MID(Updates!N451,MIN(SEARCH({0,1,2,3,4,5,6,7,8,9},Updates!N451&amp;"0123456789")),ROW($A$1:$A$10000))))</f>
        <v>#N/A</v>
      </c>
      <c r="B451" s="6" t="e">
        <f>TRIM(CLEAN(MID(Updates!D451,FIND("Network User Id: ",Updates!D451)+17,(FIND("E-MAIL ACCOUNTS",Updates!D451)-(FIND("Network User Id:",Updates!D451)+17)))))</f>
        <v>#VALUE!</v>
      </c>
      <c r="C451" s="6" t="e">
        <f>TRIM(CLEAN(MID(Updates!D451,FIND("Logon ID: ",Updates!D451)+10,(FIND("Password:",Updates!D451)-(FIND("Logon ID:",Updates!D451)+10)))))</f>
        <v>#VALUE!</v>
      </c>
      <c r="D451" t="e">
        <f>TRIM(CLEAN(MID(Updates!D451,FIND("Primary Address: ",Updates!D451)+17,(FIND("Secondary Address:",Updates!D451)-(FIND("Primary Address: ",Updates!D451)+17)))))</f>
        <v>#VALUE!</v>
      </c>
      <c r="E451" t="e">
        <f>TRIM(CLEAN(MID(Updates!D451,FIND("Secondary Address: ",Updates!D451)+19,(FIND("** PLEASE DO NOT REPLY TO THIS E-MAIL. ",Updates!D451)-(FIND("Secondary Address: ",Updates!D451)+19)))))</f>
        <v>#VALUE!</v>
      </c>
      <c r="F451" t="b">
        <f>IF(COUNT(SEARCH({"transpo.ottawa.on.ca","biblioottawalibrary.ca"},E451)),"@ottawa.ca")</f>
        <v>0</v>
      </c>
      <c r="G451" s="9" t="e">
        <f t="shared" ref="G451:G514" si="112">TRIM(LEFT(SUBSTITUTE(E451,"@",REPT(" ",LEN(E451))),LEN(E451)))</f>
        <v>#VALUE!</v>
      </c>
      <c r="H451" t="e">
        <f>TRIM(CLEAN(MID(Updates!D451,FIND("E-mail Address: ",Updates!D451)+16,(FIND("The employee",Updates!D451)-(FIND("E-mail Address: ",Updates!D451)+16)))))</f>
        <v>#VALUE!</v>
      </c>
      <c r="I451" t="e">
        <f>TRIM(CLEAN(MID(Updates!D451,FIND("Account Password: ",Updates!D451)+18,(FIND("NETWORK ACCOUNTS",Updates!D451)-(FIND("Account Password:",Updates!D451)+18)))))</f>
        <v>#VALUE!</v>
      </c>
      <c r="J451" t="e">
        <f>TRIM(CLEAN(MID(Updates!D451,FIND("Password: ",Updates!D451)+10,(FIND("E-mail",Updates!D451)-(FIND("Password:",Updates!D451)+12)))))</f>
        <v>#VALUE!</v>
      </c>
      <c r="K451" t="e">
        <f>TRIM(CLEAN(MID(Updates!D451,FIND("Account to clone: ",Updates!D451)+18,(FIND("Position",Updates!D451)-(FIND("Account to clone: ",Updates!D451)+18)))))</f>
        <v>#VALUE!</v>
      </c>
      <c r="L451" t="e">
        <f>TRIM(CLEAN(MID(Updates!D451,FIND("Clone permissions of another account: ",Updates!D451)+38,(FIND("Email required:",Updates!D451)-(FIND("Clone permissions of another account: ",Updates!D451)+38)))))</f>
        <v>#VALUE!</v>
      </c>
      <c r="M451" t="e">
        <f t="shared" ref="M451:M514" si="113">IF(L451="No","",L451)</f>
        <v>#VALUE!</v>
      </c>
      <c r="N451" t="e">
        <f>TRIM(CLEAN(MID(Updates!D451,FIND("First Name: ",Updates!D451)+12,(FIND("Middle Name: ",Updates!D451)-(FIND("First Name: ",Updates!D451)+12)))))</f>
        <v>#VALUE!</v>
      </c>
      <c r="O451" t="e">
        <f>TRIM(CLEAN(MID(Updates!E451,FIND("Last Name: ",Updates!E451)+11,(FIND("Middle Initial:",Updates!E451)-(FIND("Last Name: ",Updates!E451)+11)))))</f>
        <v>#VALUE!</v>
      </c>
      <c r="P451" t="e">
        <f>TRIM(CLEAN(MID(Updates!D451,FIND("Middle Initial: ",Updates!D451)+16,(FIND("Department: ",Updates!D451)-(FIND("Middle Initial: ",Updates!D451)+16)))))</f>
        <v>#VALUE!</v>
      </c>
      <c r="Q451" t="e">
        <f t="shared" ref="Q451:Q514" si="114">TRIM(LEFT(SUBSTITUTE(Z451," ",REPT(" ",255)),255))</f>
        <v>#VALUE!</v>
      </c>
      <c r="R451" t="e">
        <f t="shared" ref="R451:R514" si="115">SUBSTITUTE(S451, " ", "-", 1)</f>
        <v>#VALUE!</v>
      </c>
      <c r="S451" t="e">
        <f t="shared" ref="S451:S514" si="116">RIGHT(Y451,LEN(Y451)-FIND(" ",Y451))</f>
        <v>#VALUE!</v>
      </c>
      <c r="T451" s="14" t="e">
        <f t="shared" ref="T451:T514" si="117">SUBSTITUTE(R451,".","")</f>
        <v>#VALUE!</v>
      </c>
      <c r="U451" t="e">
        <f t="shared" ref="U451:U514" si="118">IF(LEFT(S451,1)="(",RIGHT(S451,LEN(S451)-FIND(" ",S451)),"")</f>
        <v>#VALUE!</v>
      </c>
      <c r="V451" t="e">
        <f t="shared" ref="V451:V514" si="119">IF(U451="",T451,U451)</f>
        <v>#VALUE!</v>
      </c>
      <c r="W451" s="8" t="e">
        <f>TRIM(CLEAN(MID(Updates!D451,FIND("Branch: ",Updates!D451)+8,(FIND("Division",Updates!D451)-(FIND("Branch: ",Updates!D451)+8)))))</f>
        <v>#VALUE!</v>
      </c>
      <c r="X451" s="8" t="e">
        <f>TRIM(CLEAN(MID(Updates!D451,FIND("Pooled Position: ",Updates!D451)+17,(FIND("Are the",Updates!D451)-(FIND("Pooled Position: ",Updates!D451)+17)))))</f>
        <v>#VALUE!</v>
      </c>
      <c r="Y451" t="e">
        <f>TRIM(CLEAN(MID(Updates!D451,FIND("Employee Name: ",Updates!D451)+15,(FIND("Job Title",Updates!D451)-(FIND("Employee Name: ",Updates!D451)+15)))))</f>
        <v>#VALUE!</v>
      </c>
      <c r="Z451" s="9" t="e">
        <f t="shared" ref="Z451:Z514" si="120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Y451,"á","a"),"â","a"),"à","a"),"é","e"),"è","e"),"ê","e"),"ë","e"),"î","i"),"ï","i"),"ó","o"),"ô","o"),"ù","u"),"û","u"),"À","A"),"Á","A"),"Â","A"),"É","E"),"È","E"),"É","E"),"Ë","E"),"Î","I"),"Ï","I"),"Ó","O"),"Ô","O"),"Ù","U"),"É","E"),"Ë","E")</f>
        <v>#VALUE!</v>
      </c>
      <c r="AA451" t="e">
        <f t="shared" ref="AA451:AA514" si="121">TRIM(CLEAN(IF(ISTEXT(C451)=FALSE,B451,IF(ISTEXT(C451)=TRUE,C451))))</f>
        <v>#VALUE!</v>
      </c>
      <c r="AB451" t="e">
        <f t="shared" ref="AB451:AB514" si="122">TRIM(CLEAN(IF(ISTEXT(H451)=FALSE,E451,IF(ISTEXT(H451)=TRUE,H451))))</f>
        <v>#VALUE!</v>
      </c>
      <c r="AC451" t="e">
        <f t="shared" ref="AC451:AC514" si="123">TRIM(CLEAN(IF(ISTEXT(J451)=FALSE,I451,IF(ISTEXT(J451)=TRUE,J451))))</f>
        <v>#VALUE!</v>
      </c>
      <c r="AD451" t="e">
        <f>TRIM(CLEAN(MID(Updates!D451,FIND("Account to clone: ",Updates!D451)+18,(FIND("Position",Updates!D451)-(FIND("Account to clone: ",Updates!D451)+18)))))</f>
        <v>#VALUE!</v>
      </c>
      <c r="AE451" t="str">
        <f t="shared" ref="AE451:AE514" si="124">TRIM(CLEAN(IF(ISERROR(AD451),"",AD451)))</f>
        <v/>
      </c>
      <c r="AF451" t="str">
        <f t="shared" ref="AF451:AF514" si="125">IF(AE451="","No","Yes")</f>
        <v>No</v>
      </c>
      <c r="AG451" t="e">
        <f>TRIM(CLEAN(MID(Updates!D451,FIND("Home Share (H:\ drive) required: ",Updates!D451)+33,(FIND("Group Share (S:\ drive) required: ",Updates!D451)-(FIND("Home Share (H:\ drive) required: ",Updates!D451)+33)))))</f>
        <v>#VALUE!</v>
      </c>
      <c r="AH451" t="str">
        <f t="shared" ref="AH451:AH514" si="126">IF(ISERROR(AG451),"No",AG451)</f>
        <v>No</v>
      </c>
      <c r="AI451" t="e">
        <f>TRIM(CLEAN(MID(Updates!D451,FIND("S Drive Path: ",Updates!D451)+14,(FIND("Position",Updates!D451)-(FIND("S Drive Path: ",Updates!D451)+14)))))</f>
        <v>#VALUE!</v>
      </c>
      <c r="AJ451" t="e">
        <f>("USR\"&amp;Updates!N451)</f>
        <v>#VALUE!</v>
      </c>
      <c r="AK451" t="e">
        <f>Updates!N451&amp;"$"</f>
        <v>#VALUE!</v>
      </c>
      <c r="AL451" s="11">
        <f t="shared" ref="AL451:AL514" ca="1" si="127">RANDBETWEEN(1,20)</f>
        <v>12</v>
      </c>
      <c r="AM451" s="6" t="str">
        <f ca="1">LOOKUP(AL451,AN2:AN21,AO2:AO21)</f>
        <v>DC4MDB02</v>
      </c>
    </row>
    <row r="452" spans="1:39" ht="12" customHeight="1">
      <c r="A452" s="13" t="e">
        <f>LOOKUP(99^99,--("0"&amp;MID(Updates!N452,MIN(SEARCH({0,1,2,3,4,5,6,7,8,9},Updates!N452&amp;"0123456789")),ROW($A$1:$A$10000))))</f>
        <v>#N/A</v>
      </c>
      <c r="B452" s="6" t="e">
        <f>TRIM(CLEAN(MID(Updates!D452,FIND("Network User Id: ",Updates!D452)+17,(FIND("E-MAIL ACCOUNTS",Updates!D452)-(FIND("Network User Id:",Updates!D452)+17)))))</f>
        <v>#VALUE!</v>
      </c>
      <c r="C452" s="6" t="e">
        <f>TRIM(CLEAN(MID(Updates!D452,FIND("Logon ID: ",Updates!D452)+10,(FIND("Password:",Updates!D452)-(FIND("Logon ID:",Updates!D452)+10)))))</f>
        <v>#VALUE!</v>
      </c>
      <c r="D452" t="e">
        <f>TRIM(CLEAN(MID(Updates!D452,FIND("Primary Address: ",Updates!D452)+17,(FIND("Secondary Address:",Updates!D452)-(FIND("Primary Address: ",Updates!D452)+17)))))</f>
        <v>#VALUE!</v>
      </c>
      <c r="E452" t="e">
        <f>TRIM(CLEAN(MID(Updates!D452,FIND("Secondary Address: ",Updates!D452)+19,(FIND("** PLEASE DO NOT REPLY TO THIS E-MAIL. ",Updates!D452)-(FIND("Secondary Address: ",Updates!D452)+19)))))</f>
        <v>#VALUE!</v>
      </c>
      <c r="F452" t="b">
        <f>IF(COUNT(SEARCH({"transpo.ottawa.on.ca","biblioottawalibrary.ca"},E452)),"@ottawa.ca")</f>
        <v>0</v>
      </c>
      <c r="G452" s="9" t="e">
        <f t="shared" si="112"/>
        <v>#VALUE!</v>
      </c>
      <c r="H452" t="e">
        <f>TRIM(CLEAN(MID(Updates!D452,FIND("E-mail Address: ",Updates!D452)+16,(FIND("The employee",Updates!D452)-(FIND("E-mail Address: ",Updates!D452)+16)))))</f>
        <v>#VALUE!</v>
      </c>
      <c r="I452" t="e">
        <f>TRIM(CLEAN(MID(Updates!D452,FIND("Account Password: ",Updates!D452)+18,(FIND("NETWORK ACCOUNTS",Updates!D452)-(FIND("Account Password:",Updates!D452)+18)))))</f>
        <v>#VALUE!</v>
      </c>
      <c r="J452" t="e">
        <f>TRIM(CLEAN(MID(Updates!D452,FIND("Password: ",Updates!D452)+10,(FIND("E-mail",Updates!D452)-(FIND("Password:",Updates!D452)+12)))))</f>
        <v>#VALUE!</v>
      </c>
      <c r="K452" t="e">
        <f>TRIM(CLEAN(MID(Updates!D452,FIND("Account to clone: ",Updates!D452)+18,(FIND("Position",Updates!D452)-(FIND("Account to clone: ",Updates!D452)+18)))))</f>
        <v>#VALUE!</v>
      </c>
      <c r="L452" t="e">
        <f>TRIM(CLEAN(MID(Updates!D452,FIND("Clone permissions of another account: ",Updates!D452)+38,(FIND("Email required:",Updates!D452)-(FIND("Clone permissions of another account: ",Updates!D452)+38)))))</f>
        <v>#VALUE!</v>
      </c>
      <c r="M452" t="e">
        <f t="shared" si="113"/>
        <v>#VALUE!</v>
      </c>
      <c r="N452" t="e">
        <f>TRIM(CLEAN(MID(Updates!D452,FIND("First Name: ",Updates!D452)+12,(FIND("Middle Name: ",Updates!D452)-(FIND("First Name: ",Updates!D452)+12)))))</f>
        <v>#VALUE!</v>
      </c>
      <c r="O452" t="e">
        <f>TRIM(CLEAN(MID(Updates!E452,FIND("Last Name: ",Updates!E452)+11,(FIND("Middle Initial:",Updates!E452)-(FIND("Last Name: ",Updates!E452)+11)))))</f>
        <v>#VALUE!</v>
      </c>
      <c r="P452" t="e">
        <f>TRIM(CLEAN(MID(Updates!D452,FIND("Middle Initial: ",Updates!D452)+16,(FIND("Department: ",Updates!D452)-(FIND("Middle Initial: ",Updates!D452)+16)))))</f>
        <v>#VALUE!</v>
      </c>
      <c r="Q452" t="e">
        <f t="shared" si="114"/>
        <v>#VALUE!</v>
      </c>
      <c r="R452" t="e">
        <f t="shared" si="115"/>
        <v>#VALUE!</v>
      </c>
      <c r="S452" t="e">
        <f t="shared" si="116"/>
        <v>#VALUE!</v>
      </c>
      <c r="T452" s="14" t="e">
        <f t="shared" si="117"/>
        <v>#VALUE!</v>
      </c>
      <c r="U452" t="e">
        <f t="shared" si="118"/>
        <v>#VALUE!</v>
      </c>
      <c r="V452" t="e">
        <f t="shared" si="119"/>
        <v>#VALUE!</v>
      </c>
      <c r="W452" s="8" t="e">
        <f>TRIM(CLEAN(MID(Updates!D452,FIND("Branch: ",Updates!D452)+8,(FIND("Division",Updates!D452)-(FIND("Branch: ",Updates!D452)+8)))))</f>
        <v>#VALUE!</v>
      </c>
      <c r="X452" s="8" t="e">
        <f>TRIM(CLEAN(MID(Updates!D452,FIND("Pooled Position: ",Updates!D452)+17,(FIND("Are the",Updates!D452)-(FIND("Pooled Position: ",Updates!D452)+17)))))</f>
        <v>#VALUE!</v>
      </c>
      <c r="Y452" t="e">
        <f>TRIM(CLEAN(MID(Updates!D452,FIND("Employee Name: ",Updates!D452)+15,(FIND("Job Title",Updates!D452)-(FIND("Employee Name: ",Updates!D452)+15)))))</f>
        <v>#VALUE!</v>
      </c>
      <c r="Z452" s="9" t="e">
        <f t="shared" si="120"/>
        <v>#VALUE!</v>
      </c>
      <c r="AA452" t="e">
        <f t="shared" si="121"/>
        <v>#VALUE!</v>
      </c>
      <c r="AB452" t="e">
        <f t="shared" si="122"/>
        <v>#VALUE!</v>
      </c>
      <c r="AC452" t="e">
        <f t="shared" si="123"/>
        <v>#VALUE!</v>
      </c>
      <c r="AD452" t="e">
        <f>TRIM(CLEAN(MID(Updates!D452,FIND("Account to clone: ",Updates!D452)+18,(FIND("Position",Updates!D452)-(FIND("Account to clone: ",Updates!D452)+18)))))</f>
        <v>#VALUE!</v>
      </c>
      <c r="AE452" t="str">
        <f t="shared" si="124"/>
        <v/>
      </c>
      <c r="AF452" t="str">
        <f t="shared" si="125"/>
        <v>No</v>
      </c>
      <c r="AG452" t="e">
        <f>TRIM(CLEAN(MID(Updates!D452,FIND("Home Share (H:\ drive) required: ",Updates!D452)+33,(FIND("Group Share (S:\ drive) required: ",Updates!D452)-(FIND("Home Share (H:\ drive) required: ",Updates!D452)+33)))))</f>
        <v>#VALUE!</v>
      </c>
      <c r="AH452" t="str">
        <f t="shared" si="126"/>
        <v>No</v>
      </c>
      <c r="AI452" t="e">
        <f>TRIM(CLEAN(MID(Updates!D452,FIND("S Drive Path: ",Updates!D452)+14,(FIND("Position",Updates!D452)-(FIND("S Drive Path: ",Updates!D452)+14)))))</f>
        <v>#VALUE!</v>
      </c>
      <c r="AJ452" t="e">
        <f>("USR\"&amp;Updates!N452)</f>
        <v>#VALUE!</v>
      </c>
      <c r="AK452" t="e">
        <f>Updates!N452&amp;"$"</f>
        <v>#VALUE!</v>
      </c>
      <c r="AL452" s="11">
        <f t="shared" ca="1" si="127"/>
        <v>6</v>
      </c>
      <c r="AM452" s="6" t="str">
        <f ca="1">LOOKUP(AL452,AN2:AN21,AO2:AO21)</f>
        <v>DC1MDB06</v>
      </c>
    </row>
    <row r="453" spans="1:39" ht="12" customHeight="1">
      <c r="A453" s="13" t="e">
        <f>LOOKUP(99^99,--("0"&amp;MID(Updates!N453,MIN(SEARCH({0,1,2,3,4,5,6,7,8,9},Updates!N453&amp;"0123456789")),ROW($A$1:$A$10000))))</f>
        <v>#N/A</v>
      </c>
      <c r="B453" s="6" t="e">
        <f>TRIM(CLEAN(MID(Updates!D453,FIND("Network User Id: ",Updates!D453)+17,(FIND("E-MAIL ACCOUNTS",Updates!D453)-(FIND("Network User Id:",Updates!D453)+17)))))</f>
        <v>#VALUE!</v>
      </c>
      <c r="C453" s="6" t="e">
        <f>TRIM(CLEAN(MID(Updates!D453,FIND("Logon ID: ",Updates!D453)+10,(FIND("Password:",Updates!D453)-(FIND("Logon ID:",Updates!D453)+10)))))</f>
        <v>#VALUE!</v>
      </c>
      <c r="D453" t="e">
        <f>TRIM(CLEAN(MID(Updates!D453,FIND("Primary Address: ",Updates!D453)+17,(FIND("Secondary Address:",Updates!D453)-(FIND("Primary Address: ",Updates!D453)+17)))))</f>
        <v>#VALUE!</v>
      </c>
      <c r="E453" t="e">
        <f>TRIM(CLEAN(MID(Updates!D453,FIND("Secondary Address: ",Updates!D453)+19,(FIND("** PLEASE DO NOT REPLY TO THIS E-MAIL. ",Updates!D453)-(FIND("Secondary Address: ",Updates!D453)+19)))))</f>
        <v>#VALUE!</v>
      </c>
      <c r="F453" t="b">
        <f>IF(COUNT(SEARCH({"transpo.ottawa.on.ca","biblioottawalibrary.ca"},E453)),"@ottawa.ca")</f>
        <v>0</v>
      </c>
      <c r="G453" s="9" t="e">
        <f t="shared" si="112"/>
        <v>#VALUE!</v>
      </c>
      <c r="H453" t="e">
        <f>TRIM(CLEAN(MID(Updates!D453,FIND("E-mail Address: ",Updates!D453)+16,(FIND("The employee",Updates!D453)-(FIND("E-mail Address: ",Updates!D453)+16)))))</f>
        <v>#VALUE!</v>
      </c>
      <c r="I453" t="e">
        <f>TRIM(CLEAN(MID(Updates!D453,FIND("Account Password: ",Updates!D453)+18,(FIND("NETWORK ACCOUNTS",Updates!D453)-(FIND("Account Password:",Updates!D453)+18)))))</f>
        <v>#VALUE!</v>
      </c>
      <c r="J453" t="e">
        <f>TRIM(CLEAN(MID(Updates!D453,FIND("Password: ",Updates!D453)+10,(FIND("E-mail",Updates!D453)-(FIND("Password:",Updates!D453)+12)))))</f>
        <v>#VALUE!</v>
      </c>
      <c r="K453" t="e">
        <f>TRIM(CLEAN(MID(Updates!D453,FIND("Account to clone: ",Updates!D453)+18,(FIND("Position",Updates!D453)-(FIND("Account to clone: ",Updates!D453)+18)))))</f>
        <v>#VALUE!</v>
      </c>
      <c r="L453" t="e">
        <f>TRIM(CLEAN(MID(Updates!D453,FIND("Clone permissions of another account: ",Updates!D453)+38,(FIND("Email required:",Updates!D453)-(FIND("Clone permissions of another account: ",Updates!D453)+38)))))</f>
        <v>#VALUE!</v>
      </c>
      <c r="M453" t="e">
        <f t="shared" si="113"/>
        <v>#VALUE!</v>
      </c>
      <c r="N453" t="e">
        <f>TRIM(CLEAN(MID(Updates!D453,FIND("First Name: ",Updates!D453)+12,(FIND("Middle Name: ",Updates!D453)-(FIND("First Name: ",Updates!D453)+12)))))</f>
        <v>#VALUE!</v>
      </c>
      <c r="O453" t="e">
        <f>TRIM(CLEAN(MID(Updates!E453,FIND("Last Name: ",Updates!E453)+11,(FIND("Middle Initial:",Updates!E453)-(FIND("Last Name: ",Updates!E453)+11)))))</f>
        <v>#VALUE!</v>
      </c>
      <c r="P453" t="e">
        <f>TRIM(CLEAN(MID(Updates!D453,FIND("Middle Initial: ",Updates!D453)+16,(FIND("Department: ",Updates!D453)-(FIND("Middle Initial: ",Updates!D453)+16)))))</f>
        <v>#VALUE!</v>
      </c>
      <c r="Q453" t="e">
        <f t="shared" si="114"/>
        <v>#VALUE!</v>
      </c>
      <c r="R453" t="e">
        <f t="shared" si="115"/>
        <v>#VALUE!</v>
      </c>
      <c r="S453" t="e">
        <f t="shared" si="116"/>
        <v>#VALUE!</v>
      </c>
      <c r="T453" s="14" t="e">
        <f t="shared" si="117"/>
        <v>#VALUE!</v>
      </c>
      <c r="U453" t="e">
        <f t="shared" si="118"/>
        <v>#VALUE!</v>
      </c>
      <c r="V453" t="e">
        <f t="shared" si="119"/>
        <v>#VALUE!</v>
      </c>
      <c r="W453" s="8" t="e">
        <f>TRIM(CLEAN(MID(Updates!D453,FIND("Branch: ",Updates!D453)+8,(FIND("Division",Updates!D453)-(FIND("Branch: ",Updates!D453)+8)))))</f>
        <v>#VALUE!</v>
      </c>
      <c r="X453" s="8" t="e">
        <f>TRIM(CLEAN(MID(Updates!D453,FIND("Pooled Position: ",Updates!D453)+17,(FIND("Are the",Updates!D453)-(FIND("Pooled Position: ",Updates!D453)+17)))))</f>
        <v>#VALUE!</v>
      </c>
      <c r="Y453" t="e">
        <f>TRIM(CLEAN(MID(Updates!D453,FIND("Employee Name: ",Updates!D453)+15,(FIND("Job Title",Updates!D453)-(FIND("Employee Name: ",Updates!D453)+15)))))</f>
        <v>#VALUE!</v>
      </c>
      <c r="Z453" s="9" t="e">
        <f t="shared" si="120"/>
        <v>#VALUE!</v>
      </c>
      <c r="AA453" t="e">
        <f t="shared" si="121"/>
        <v>#VALUE!</v>
      </c>
      <c r="AB453" t="e">
        <f t="shared" si="122"/>
        <v>#VALUE!</v>
      </c>
      <c r="AC453" t="e">
        <f t="shared" si="123"/>
        <v>#VALUE!</v>
      </c>
      <c r="AD453" t="e">
        <f>TRIM(CLEAN(MID(Updates!D453,FIND("Account to clone: ",Updates!D453)+18,(FIND("Position",Updates!D453)-(FIND("Account to clone: ",Updates!D453)+18)))))</f>
        <v>#VALUE!</v>
      </c>
      <c r="AE453" t="str">
        <f t="shared" si="124"/>
        <v/>
      </c>
      <c r="AF453" t="str">
        <f t="shared" si="125"/>
        <v>No</v>
      </c>
      <c r="AG453" t="e">
        <f>TRIM(CLEAN(MID(Updates!D453,FIND("Home Share (H:\ drive) required: ",Updates!D453)+33,(FIND("Group Share (S:\ drive) required: ",Updates!D453)-(FIND("Home Share (H:\ drive) required: ",Updates!D453)+33)))))</f>
        <v>#VALUE!</v>
      </c>
      <c r="AH453" t="str">
        <f t="shared" si="126"/>
        <v>No</v>
      </c>
      <c r="AI453" t="e">
        <f>TRIM(CLEAN(MID(Updates!D453,FIND("S Drive Path: ",Updates!D453)+14,(FIND("Position",Updates!D453)-(FIND("S Drive Path: ",Updates!D453)+14)))))</f>
        <v>#VALUE!</v>
      </c>
      <c r="AJ453" t="e">
        <f>("USR\"&amp;Updates!N453)</f>
        <v>#VALUE!</v>
      </c>
      <c r="AK453" t="e">
        <f>Updates!N453&amp;"$"</f>
        <v>#VALUE!</v>
      </c>
      <c r="AL453" s="11">
        <f t="shared" ca="1" si="127"/>
        <v>7</v>
      </c>
      <c r="AM453" s="6" t="str">
        <f ca="1">LOOKUP(AL453,AN2:AN21,AO2:AO21)</f>
        <v>DC1MDB07</v>
      </c>
    </row>
    <row r="454" spans="1:39" ht="12" customHeight="1">
      <c r="A454" s="13" t="e">
        <f>LOOKUP(99^99,--("0"&amp;MID(Updates!N454,MIN(SEARCH({0,1,2,3,4,5,6,7,8,9},Updates!N454&amp;"0123456789")),ROW($A$1:$A$10000))))</f>
        <v>#N/A</v>
      </c>
      <c r="B454" s="6" t="e">
        <f>TRIM(CLEAN(MID(Updates!D454,FIND("Network User Id: ",Updates!D454)+17,(FIND("E-MAIL ACCOUNTS",Updates!D454)-(FIND("Network User Id:",Updates!D454)+17)))))</f>
        <v>#VALUE!</v>
      </c>
      <c r="C454" s="6" t="e">
        <f>TRIM(CLEAN(MID(Updates!D454,FIND("Logon ID: ",Updates!D454)+10,(FIND("Password:",Updates!D454)-(FIND("Logon ID:",Updates!D454)+10)))))</f>
        <v>#VALUE!</v>
      </c>
      <c r="D454" t="e">
        <f>TRIM(CLEAN(MID(Updates!D454,FIND("Primary Address: ",Updates!D454)+17,(FIND("Secondary Address:",Updates!D454)-(FIND("Primary Address: ",Updates!D454)+17)))))</f>
        <v>#VALUE!</v>
      </c>
      <c r="E454" t="e">
        <f>TRIM(CLEAN(MID(Updates!D454,FIND("Secondary Address: ",Updates!D454)+19,(FIND("** PLEASE DO NOT REPLY TO THIS E-MAIL. ",Updates!D454)-(FIND("Secondary Address: ",Updates!D454)+19)))))</f>
        <v>#VALUE!</v>
      </c>
      <c r="F454" t="b">
        <f>IF(COUNT(SEARCH({"transpo.ottawa.on.ca","biblioottawalibrary.ca"},E454)),"@ottawa.ca")</f>
        <v>0</v>
      </c>
      <c r="G454" s="9" t="e">
        <f t="shared" si="112"/>
        <v>#VALUE!</v>
      </c>
      <c r="H454" t="e">
        <f>TRIM(CLEAN(MID(Updates!D454,FIND("E-mail Address: ",Updates!D454)+16,(FIND("The employee",Updates!D454)-(FIND("E-mail Address: ",Updates!D454)+16)))))</f>
        <v>#VALUE!</v>
      </c>
      <c r="I454" t="e">
        <f>TRIM(CLEAN(MID(Updates!D454,FIND("Account Password: ",Updates!D454)+18,(FIND("NETWORK ACCOUNTS",Updates!D454)-(FIND("Account Password:",Updates!D454)+18)))))</f>
        <v>#VALUE!</v>
      </c>
      <c r="J454" t="e">
        <f>TRIM(CLEAN(MID(Updates!D454,FIND("Password: ",Updates!D454)+10,(FIND("E-mail",Updates!D454)-(FIND("Password:",Updates!D454)+12)))))</f>
        <v>#VALUE!</v>
      </c>
      <c r="K454" t="e">
        <f>TRIM(CLEAN(MID(Updates!D454,FIND("Account to clone: ",Updates!D454)+18,(FIND("Position",Updates!D454)-(FIND("Account to clone: ",Updates!D454)+18)))))</f>
        <v>#VALUE!</v>
      </c>
      <c r="L454" t="e">
        <f>TRIM(CLEAN(MID(Updates!D454,FIND("Clone permissions of another account: ",Updates!D454)+38,(FIND("Email required:",Updates!D454)-(FIND("Clone permissions of another account: ",Updates!D454)+38)))))</f>
        <v>#VALUE!</v>
      </c>
      <c r="M454" t="e">
        <f t="shared" si="113"/>
        <v>#VALUE!</v>
      </c>
      <c r="N454" t="e">
        <f>TRIM(CLEAN(MID(Updates!D454,FIND("First Name: ",Updates!D454)+12,(FIND("Middle Name: ",Updates!D454)-(FIND("First Name: ",Updates!D454)+12)))))</f>
        <v>#VALUE!</v>
      </c>
      <c r="O454" t="e">
        <f>TRIM(CLEAN(MID(Updates!E454,FIND("Last Name: ",Updates!E454)+11,(FIND("Middle Initial:",Updates!E454)-(FIND("Last Name: ",Updates!E454)+11)))))</f>
        <v>#VALUE!</v>
      </c>
      <c r="P454" t="e">
        <f>TRIM(CLEAN(MID(Updates!D454,FIND("Middle Initial: ",Updates!D454)+16,(FIND("Department: ",Updates!D454)-(FIND("Middle Initial: ",Updates!D454)+16)))))</f>
        <v>#VALUE!</v>
      </c>
      <c r="Q454" t="e">
        <f t="shared" si="114"/>
        <v>#VALUE!</v>
      </c>
      <c r="R454" t="e">
        <f t="shared" si="115"/>
        <v>#VALUE!</v>
      </c>
      <c r="S454" t="e">
        <f t="shared" si="116"/>
        <v>#VALUE!</v>
      </c>
      <c r="T454" s="14" t="e">
        <f t="shared" si="117"/>
        <v>#VALUE!</v>
      </c>
      <c r="U454" t="e">
        <f t="shared" si="118"/>
        <v>#VALUE!</v>
      </c>
      <c r="V454" t="e">
        <f t="shared" si="119"/>
        <v>#VALUE!</v>
      </c>
      <c r="W454" s="8" t="e">
        <f>TRIM(CLEAN(MID(Updates!D454,FIND("Branch: ",Updates!D454)+8,(FIND("Division",Updates!D454)-(FIND("Branch: ",Updates!D454)+8)))))</f>
        <v>#VALUE!</v>
      </c>
      <c r="X454" s="8" t="e">
        <f>TRIM(CLEAN(MID(Updates!D454,FIND("Pooled Position: ",Updates!D454)+17,(FIND("Are the",Updates!D454)-(FIND("Pooled Position: ",Updates!D454)+17)))))</f>
        <v>#VALUE!</v>
      </c>
      <c r="Y454" t="e">
        <f>TRIM(CLEAN(MID(Updates!D454,FIND("Employee Name: ",Updates!D454)+15,(FIND("Job Title",Updates!D454)-(FIND("Employee Name: ",Updates!D454)+15)))))</f>
        <v>#VALUE!</v>
      </c>
      <c r="Z454" s="9" t="e">
        <f t="shared" si="120"/>
        <v>#VALUE!</v>
      </c>
      <c r="AA454" t="e">
        <f t="shared" si="121"/>
        <v>#VALUE!</v>
      </c>
      <c r="AB454" t="e">
        <f t="shared" si="122"/>
        <v>#VALUE!</v>
      </c>
      <c r="AC454" t="e">
        <f t="shared" si="123"/>
        <v>#VALUE!</v>
      </c>
      <c r="AD454" t="e">
        <f>TRIM(CLEAN(MID(Updates!D454,FIND("Account to clone: ",Updates!D454)+18,(FIND("Position",Updates!D454)-(FIND("Account to clone: ",Updates!D454)+18)))))</f>
        <v>#VALUE!</v>
      </c>
      <c r="AE454" t="str">
        <f t="shared" si="124"/>
        <v/>
      </c>
      <c r="AF454" t="str">
        <f t="shared" si="125"/>
        <v>No</v>
      </c>
      <c r="AG454" t="e">
        <f>TRIM(CLEAN(MID(Updates!D454,FIND("Home Share (H:\ drive) required: ",Updates!D454)+33,(FIND("Group Share (S:\ drive) required: ",Updates!D454)-(FIND("Home Share (H:\ drive) required: ",Updates!D454)+33)))))</f>
        <v>#VALUE!</v>
      </c>
      <c r="AH454" t="str">
        <f t="shared" si="126"/>
        <v>No</v>
      </c>
      <c r="AI454" t="e">
        <f>TRIM(CLEAN(MID(Updates!D454,FIND("S Drive Path: ",Updates!D454)+14,(FIND("Position",Updates!D454)-(FIND("S Drive Path: ",Updates!D454)+14)))))</f>
        <v>#VALUE!</v>
      </c>
      <c r="AJ454" t="e">
        <f>("USR\"&amp;Updates!N454)</f>
        <v>#VALUE!</v>
      </c>
      <c r="AK454" t="e">
        <f>Updates!N454&amp;"$"</f>
        <v>#VALUE!</v>
      </c>
      <c r="AL454" s="11">
        <f t="shared" ca="1" si="127"/>
        <v>8</v>
      </c>
      <c r="AM454" s="6" t="str">
        <f ca="1">LOOKUP(AL454,AN2:AN21,AO2:AO21)</f>
        <v>DC1MDB08</v>
      </c>
    </row>
    <row r="455" spans="1:39" ht="12" customHeight="1">
      <c r="A455" s="13" t="e">
        <f>LOOKUP(99^99,--("0"&amp;MID(Updates!N455,MIN(SEARCH({0,1,2,3,4,5,6,7,8,9},Updates!N455&amp;"0123456789")),ROW($A$1:$A$10000))))</f>
        <v>#N/A</v>
      </c>
      <c r="B455" s="6" t="e">
        <f>TRIM(CLEAN(MID(Updates!D455,FIND("Network User Id: ",Updates!D455)+17,(FIND("E-MAIL ACCOUNTS",Updates!D455)-(FIND("Network User Id:",Updates!D455)+17)))))</f>
        <v>#VALUE!</v>
      </c>
      <c r="C455" s="6" t="e">
        <f>TRIM(CLEAN(MID(Updates!D455,FIND("Logon ID: ",Updates!D455)+10,(FIND("Password:",Updates!D455)-(FIND("Logon ID:",Updates!D455)+10)))))</f>
        <v>#VALUE!</v>
      </c>
      <c r="D455" t="e">
        <f>TRIM(CLEAN(MID(Updates!D455,FIND("Primary Address: ",Updates!D455)+17,(FIND("Secondary Address:",Updates!D455)-(FIND("Primary Address: ",Updates!D455)+17)))))</f>
        <v>#VALUE!</v>
      </c>
      <c r="E455" t="e">
        <f>TRIM(CLEAN(MID(Updates!D455,FIND("Secondary Address: ",Updates!D455)+19,(FIND("** PLEASE DO NOT REPLY TO THIS E-MAIL. ",Updates!D455)-(FIND("Secondary Address: ",Updates!D455)+19)))))</f>
        <v>#VALUE!</v>
      </c>
      <c r="F455" t="b">
        <f>IF(COUNT(SEARCH({"transpo.ottawa.on.ca","biblioottawalibrary.ca"},E455)),"@ottawa.ca")</f>
        <v>0</v>
      </c>
      <c r="G455" s="9" t="e">
        <f t="shared" si="112"/>
        <v>#VALUE!</v>
      </c>
      <c r="H455" t="e">
        <f>TRIM(CLEAN(MID(Updates!D455,FIND("E-mail Address: ",Updates!D455)+16,(FIND("The employee",Updates!D455)-(FIND("E-mail Address: ",Updates!D455)+16)))))</f>
        <v>#VALUE!</v>
      </c>
      <c r="I455" t="e">
        <f>TRIM(CLEAN(MID(Updates!D455,FIND("Account Password: ",Updates!D455)+18,(FIND("NETWORK ACCOUNTS",Updates!D455)-(FIND("Account Password:",Updates!D455)+18)))))</f>
        <v>#VALUE!</v>
      </c>
      <c r="J455" t="e">
        <f>TRIM(CLEAN(MID(Updates!D455,FIND("Password: ",Updates!D455)+10,(FIND("E-mail",Updates!D455)-(FIND("Password:",Updates!D455)+12)))))</f>
        <v>#VALUE!</v>
      </c>
      <c r="K455" t="e">
        <f>TRIM(CLEAN(MID(Updates!D455,FIND("Account to clone: ",Updates!D455)+18,(FIND("Position",Updates!D455)-(FIND("Account to clone: ",Updates!D455)+18)))))</f>
        <v>#VALUE!</v>
      </c>
      <c r="L455" t="e">
        <f>TRIM(CLEAN(MID(Updates!D455,FIND("Clone permissions of another account: ",Updates!D455)+38,(FIND("Email required:",Updates!D455)-(FIND("Clone permissions of another account: ",Updates!D455)+38)))))</f>
        <v>#VALUE!</v>
      </c>
      <c r="M455" t="e">
        <f t="shared" si="113"/>
        <v>#VALUE!</v>
      </c>
      <c r="N455" t="e">
        <f>TRIM(CLEAN(MID(Updates!D455,FIND("First Name: ",Updates!D455)+12,(FIND("Middle Name: ",Updates!D455)-(FIND("First Name: ",Updates!D455)+12)))))</f>
        <v>#VALUE!</v>
      </c>
      <c r="O455" t="e">
        <f>TRIM(CLEAN(MID(Updates!E455,FIND("Last Name: ",Updates!E455)+11,(FIND("Middle Initial:",Updates!E455)-(FIND("Last Name: ",Updates!E455)+11)))))</f>
        <v>#VALUE!</v>
      </c>
      <c r="P455" t="e">
        <f>TRIM(CLEAN(MID(Updates!D455,FIND("Middle Initial: ",Updates!D455)+16,(FIND("Department: ",Updates!D455)-(FIND("Middle Initial: ",Updates!D455)+16)))))</f>
        <v>#VALUE!</v>
      </c>
      <c r="Q455" t="e">
        <f t="shared" si="114"/>
        <v>#VALUE!</v>
      </c>
      <c r="R455" t="e">
        <f t="shared" si="115"/>
        <v>#VALUE!</v>
      </c>
      <c r="S455" t="e">
        <f t="shared" si="116"/>
        <v>#VALUE!</v>
      </c>
      <c r="T455" s="14" t="e">
        <f t="shared" si="117"/>
        <v>#VALUE!</v>
      </c>
      <c r="U455" t="e">
        <f t="shared" si="118"/>
        <v>#VALUE!</v>
      </c>
      <c r="V455" t="e">
        <f t="shared" si="119"/>
        <v>#VALUE!</v>
      </c>
      <c r="W455" s="8" t="e">
        <f>TRIM(CLEAN(MID(Updates!D455,FIND("Branch: ",Updates!D455)+8,(FIND("Division",Updates!D455)-(FIND("Branch: ",Updates!D455)+8)))))</f>
        <v>#VALUE!</v>
      </c>
      <c r="X455" s="8" t="e">
        <f>TRIM(CLEAN(MID(Updates!D455,FIND("Pooled Position: ",Updates!D455)+17,(FIND("Are the",Updates!D455)-(FIND("Pooled Position: ",Updates!D455)+17)))))</f>
        <v>#VALUE!</v>
      </c>
      <c r="Y455" t="e">
        <f>TRIM(CLEAN(MID(Updates!D455,FIND("Employee Name: ",Updates!D455)+15,(FIND("Job Title",Updates!D455)-(FIND("Employee Name: ",Updates!D455)+15)))))</f>
        <v>#VALUE!</v>
      </c>
      <c r="Z455" s="9" t="e">
        <f t="shared" si="120"/>
        <v>#VALUE!</v>
      </c>
      <c r="AA455" t="e">
        <f t="shared" si="121"/>
        <v>#VALUE!</v>
      </c>
      <c r="AB455" t="e">
        <f t="shared" si="122"/>
        <v>#VALUE!</v>
      </c>
      <c r="AC455" t="e">
        <f t="shared" si="123"/>
        <v>#VALUE!</v>
      </c>
      <c r="AD455" t="e">
        <f>TRIM(CLEAN(MID(Updates!D455,FIND("Account to clone: ",Updates!D455)+18,(FIND("Position",Updates!D455)-(FIND("Account to clone: ",Updates!D455)+18)))))</f>
        <v>#VALUE!</v>
      </c>
      <c r="AE455" t="str">
        <f t="shared" si="124"/>
        <v/>
      </c>
      <c r="AF455" t="str">
        <f t="shared" si="125"/>
        <v>No</v>
      </c>
      <c r="AG455" t="e">
        <f>TRIM(CLEAN(MID(Updates!D455,FIND("Home Share (H:\ drive) required: ",Updates!D455)+33,(FIND("Group Share (S:\ drive) required: ",Updates!D455)-(FIND("Home Share (H:\ drive) required: ",Updates!D455)+33)))))</f>
        <v>#VALUE!</v>
      </c>
      <c r="AH455" t="str">
        <f t="shared" si="126"/>
        <v>No</v>
      </c>
      <c r="AI455" t="e">
        <f>TRIM(CLEAN(MID(Updates!D455,FIND("S Drive Path: ",Updates!D455)+14,(FIND("Position",Updates!D455)-(FIND("S Drive Path: ",Updates!D455)+14)))))</f>
        <v>#VALUE!</v>
      </c>
      <c r="AJ455" t="e">
        <f>("USR\"&amp;Updates!N455)</f>
        <v>#VALUE!</v>
      </c>
      <c r="AK455" t="e">
        <f>Updates!N455&amp;"$"</f>
        <v>#VALUE!</v>
      </c>
      <c r="AL455" s="11">
        <f t="shared" ca="1" si="127"/>
        <v>16</v>
      </c>
      <c r="AM455" s="6" t="str">
        <f ca="1">LOOKUP(AL455,AN2:AN21,AO2:AO21)</f>
        <v>DC4MDB06</v>
      </c>
    </row>
    <row r="456" spans="1:39" ht="12" customHeight="1">
      <c r="A456" s="13" t="e">
        <f>LOOKUP(99^99,--("0"&amp;MID(Updates!N456,MIN(SEARCH({0,1,2,3,4,5,6,7,8,9},Updates!N456&amp;"0123456789")),ROW($A$1:$A$10000))))</f>
        <v>#N/A</v>
      </c>
      <c r="B456" s="6" t="e">
        <f>TRIM(CLEAN(MID(Updates!D456,FIND("Network User Id: ",Updates!D456)+17,(FIND("E-MAIL ACCOUNTS",Updates!D456)-(FIND("Network User Id:",Updates!D456)+17)))))</f>
        <v>#VALUE!</v>
      </c>
      <c r="C456" s="6" t="e">
        <f>TRIM(CLEAN(MID(Updates!D456,FIND("Logon ID: ",Updates!D456)+10,(FIND("Password:",Updates!D456)-(FIND("Logon ID:",Updates!D456)+10)))))</f>
        <v>#VALUE!</v>
      </c>
      <c r="D456" t="e">
        <f>TRIM(CLEAN(MID(Updates!D456,FIND("Primary Address: ",Updates!D456)+17,(FIND("Secondary Address:",Updates!D456)-(FIND("Primary Address: ",Updates!D456)+17)))))</f>
        <v>#VALUE!</v>
      </c>
      <c r="E456" t="e">
        <f>TRIM(CLEAN(MID(Updates!D456,FIND("Secondary Address: ",Updates!D456)+19,(FIND("** PLEASE DO NOT REPLY TO THIS E-MAIL. ",Updates!D456)-(FIND("Secondary Address: ",Updates!D456)+19)))))</f>
        <v>#VALUE!</v>
      </c>
      <c r="F456" t="b">
        <f>IF(COUNT(SEARCH({"transpo.ottawa.on.ca","biblioottawalibrary.ca"},E456)),"@ottawa.ca")</f>
        <v>0</v>
      </c>
      <c r="G456" s="9" t="e">
        <f t="shared" si="112"/>
        <v>#VALUE!</v>
      </c>
      <c r="H456" t="e">
        <f>TRIM(CLEAN(MID(Updates!D456,FIND("E-mail Address: ",Updates!D456)+16,(FIND("The employee",Updates!D456)-(FIND("E-mail Address: ",Updates!D456)+16)))))</f>
        <v>#VALUE!</v>
      </c>
      <c r="I456" t="e">
        <f>TRIM(CLEAN(MID(Updates!D456,FIND("Account Password: ",Updates!D456)+18,(FIND("NETWORK ACCOUNTS",Updates!D456)-(FIND("Account Password:",Updates!D456)+18)))))</f>
        <v>#VALUE!</v>
      </c>
      <c r="J456" t="e">
        <f>TRIM(CLEAN(MID(Updates!D456,FIND("Password: ",Updates!D456)+10,(FIND("E-mail",Updates!D456)-(FIND("Password:",Updates!D456)+12)))))</f>
        <v>#VALUE!</v>
      </c>
      <c r="K456" t="e">
        <f>TRIM(CLEAN(MID(Updates!D456,FIND("Account to clone: ",Updates!D456)+18,(FIND("Position",Updates!D456)-(FIND("Account to clone: ",Updates!D456)+18)))))</f>
        <v>#VALUE!</v>
      </c>
      <c r="L456" t="e">
        <f>TRIM(CLEAN(MID(Updates!D456,FIND("Clone permissions of another account: ",Updates!D456)+38,(FIND("Email required:",Updates!D456)-(FIND("Clone permissions of another account: ",Updates!D456)+38)))))</f>
        <v>#VALUE!</v>
      </c>
      <c r="M456" t="e">
        <f t="shared" si="113"/>
        <v>#VALUE!</v>
      </c>
      <c r="N456" t="e">
        <f>TRIM(CLEAN(MID(Updates!D456,FIND("First Name: ",Updates!D456)+12,(FIND("Middle Name: ",Updates!D456)-(FIND("First Name: ",Updates!D456)+12)))))</f>
        <v>#VALUE!</v>
      </c>
      <c r="O456" t="e">
        <f>TRIM(CLEAN(MID(Updates!E456,FIND("Last Name: ",Updates!E456)+11,(FIND("Middle Initial:",Updates!E456)-(FIND("Last Name: ",Updates!E456)+11)))))</f>
        <v>#VALUE!</v>
      </c>
      <c r="P456" t="e">
        <f>TRIM(CLEAN(MID(Updates!D456,FIND("Middle Initial: ",Updates!D456)+16,(FIND("Department: ",Updates!D456)-(FIND("Middle Initial: ",Updates!D456)+16)))))</f>
        <v>#VALUE!</v>
      </c>
      <c r="Q456" t="e">
        <f t="shared" si="114"/>
        <v>#VALUE!</v>
      </c>
      <c r="R456" t="e">
        <f t="shared" si="115"/>
        <v>#VALUE!</v>
      </c>
      <c r="S456" t="e">
        <f t="shared" si="116"/>
        <v>#VALUE!</v>
      </c>
      <c r="T456" s="14" t="e">
        <f t="shared" si="117"/>
        <v>#VALUE!</v>
      </c>
      <c r="U456" t="e">
        <f t="shared" si="118"/>
        <v>#VALUE!</v>
      </c>
      <c r="V456" t="e">
        <f t="shared" si="119"/>
        <v>#VALUE!</v>
      </c>
      <c r="W456" s="8" t="e">
        <f>TRIM(CLEAN(MID(Updates!D456,FIND("Branch: ",Updates!D456)+8,(FIND("Division",Updates!D456)-(FIND("Branch: ",Updates!D456)+8)))))</f>
        <v>#VALUE!</v>
      </c>
      <c r="X456" s="8" t="e">
        <f>TRIM(CLEAN(MID(Updates!D456,FIND("Pooled Position: ",Updates!D456)+17,(FIND("Are the",Updates!D456)-(FIND("Pooled Position: ",Updates!D456)+17)))))</f>
        <v>#VALUE!</v>
      </c>
      <c r="Y456" t="e">
        <f>TRIM(CLEAN(MID(Updates!D456,FIND("Employee Name: ",Updates!D456)+15,(FIND("Job Title",Updates!D456)-(FIND("Employee Name: ",Updates!D456)+15)))))</f>
        <v>#VALUE!</v>
      </c>
      <c r="Z456" s="9" t="e">
        <f t="shared" si="120"/>
        <v>#VALUE!</v>
      </c>
      <c r="AA456" t="e">
        <f t="shared" si="121"/>
        <v>#VALUE!</v>
      </c>
      <c r="AB456" t="e">
        <f t="shared" si="122"/>
        <v>#VALUE!</v>
      </c>
      <c r="AC456" t="e">
        <f t="shared" si="123"/>
        <v>#VALUE!</v>
      </c>
      <c r="AD456" t="e">
        <f>TRIM(CLEAN(MID(Updates!D456,FIND("Account to clone: ",Updates!D456)+18,(FIND("Position",Updates!D456)-(FIND("Account to clone: ",Updates!D456)+18)))))</f>
        <v>#VALUE!</v>
      </c>
      <c r="AE456" t="str">
        <f t="shared" si="124"/>
        <v/>
      </c>
      <c r="AF456" t="str">
        <f t="shared" si="125"/>
        <v>No</v>
      </c>
      <c r="AG456" t="e">
        <f>TRIM(CLEAN(MID(Updates!D456,FIND("Home Share (H:\ drive) required: ",Updates!D456)+33,(FIND("Group Share (S:\ drive) required: ",Updates!D456)-(FIND("Home Share (H:\ drive) required: ",Updates!D456)+33)))))</f>
        <v>#VALUE!</v>
      </c>
      <c r="AH456" t="str">
        <f t="shared" si="126"/>
        <v>No</v>
      </c>
      <c r="AI456" t="e">
        <f>TRIM(CLEAN(MID(Updates!D456,FIND("S Drive Path: ",Updates!D456)+14,(FIND("Position",Updates!D456)-(FIND("S Drive Path: ",Updates!D456)+14)))))</f>
        <v>#VALUE!</v>
      </c>
      <c r="AJ456" t="e">
        <f>("USR\"&amp;Updates!N456)</f>
        <v>#VALUE!</v>
      </c>
      <c r="AK456" t="e">
        <f>Updates!N456&amp;"$"</f>
        <v>#VALUE!</v>
      </c>
      <c r="AL456" s="11">
        <f t="shared" ca="1" si="127"/>
        <v>6</v>
      </c>
      <c r="AM456" s="6" t="str">
        <f ca="1">LOOKUP(AL456,AN2:AN21,AO2:AO21)</f>
        <v>DC1MDB06</v>
      </c>
    </row>
    <row r="457" spans="1:39" ht="12" customHeight="1">
      <c r="A457" s="13" t="e">
        <f>LOOKUP(99^99,--("0"&amp;MID(Updates!N457,MIN(SEARCH({0,1,2,3,4,5,6,7,8,9},Updates!N457&amp;"0123456789")),ROW($A$1:$A$10000))))</f>
        <v>#N/A</v>
      </c>
      <c r="B457" s="6" t="e">
        <f>TRIM(CLEAN(MID(Updates!D457,FIND("Network User Id: ",Updates!D457)+17,(FIND("E-MAIL ACCOUNTS",Updates!D457)-(FIND("Network User Id:",Updates!D457)+17)))))</f>
        <v>#VALUE!</v>
      </c>
      <c r="C457" s="6" t="e">
        <f>TRIM(CLEAN(MID(Updates!D457,FIND("Logon ID: ",Updates!D457)+10,(FIND("Password:",Updates!D457)-(FIND("Logon ID:",Updates!D457)+10)))))</f>
        <v>#VALUE!</v>
      </c>
      <c r="D457" t="e">
        <f>TRIM(CLEAN(MID(Updates!D457,FIND("Primary Address: ",Updates!D457)+17,(FIND("Secondary Address:",Updates!D457)-(FIND("Primary Address: ",Updates!D457)+17)))))</f>
        <v>#VALUE!</v>
      </c>
      <c r="E457" t="e">
        <f>TRIM(CLEAN(MID(Updates!D457,FIND("Secondary Address: ",Updates!D457)+19,(FIND("** PLEASE DO NOT REPLY TO THIS E-MAIL. ",Updates!D457)-(FIND("Secondary Address: ",Updates!D457)+19)))))</f>
        <v>#VALUE!</v>
      </c>
      <c r="F457" t="b">
        <f>IF(COUNT(SEARCH({"transpo.ottawa.on.ca","biblioottawalibrary.ca"},E457)),"@ottawa.ca")</f>
        <v>0</v>
      </c>
      <c r="G457" s="9" t="e">
        <f t="shared" si="112"/>
        <v>#VALUE!</v>
      </c>
      <c r="H457" t="e">
        <f>TRIM(CLEAN(MID(Updates!D457,FIND("E-mail Address: ",Updates!D457)+16,(FIND("The employee",Updates!D457)-(FIND("E-mail Address: ",Updates!D457)+16)))))</f>
        <v>#VALUE!</v>
      </c>
      <c r="I457" t="e">
        <f>TRIM(CLEAN(MID(Updates!D457,FIND("Account Password: ",Updates!D457)+18,(FIND("NETWORK ACCOUNTS",Updates!D457)-(FIND("Account Password:",Updates!D457)+18)))))</f>
        <v>#VALUE!</v>
      </c>
      <c r="J457" t="e">
        <f>TRIM(CLEAN(MID(Updates!D457,FIND("Password: ",Updates!D457)+10,(FIND("E-mail",Updates!D457)-(FIND("Password:",Updates!D457)+12)))))</f>
        <v>#VALUE!</v>
      </c>
      <c r="K457" t="e">
        <f>TRIM(CLEAN(MID(Updates!D457,FIND("Account to clone: ",Updates!D457)+18,(FIND("Position",Updates!D457)-(FIND("Account to clone: ",Updates!D457)+18)))))</f>
        <v>#VALUE!</v>
      </c>
      <c r="L457" t="e">
        <f>TRIM(CLEAN(MID(Updates!D457,FIND("Clone permissions of another account: ",Updates!D457)+38,(FIND("Email required:",Updates!D457)-(FIND("Clone permissions of another account: ",Updates!D457)+38)))))</f>
        <v>#VALUE!</v>
      </c>
      <c r="M457" t="e">
        <f t="shared" si="113"/>
        <v>#VALUE!</v>
      </c>
      <c r="N457" t="e">
        <f>TRIM(CLEAN(MID(Updates!D457,FIND("First Name: ",Updates!D457)+12,(FIND("Middle Name: ",Updates!D457)-(FIND("First Name: ",Updates!D457)+12)))))</f>
        <v>#VALUE!</v>
      </c>
      <c r="O457" t="e">
        <f>TRIM(CLEAN(MID(Updates!E457,FIND("Last Name: ",Updates!E457)+11,(FIND("Middle Initial:",Updates!E457)-(FIND("Last Name: ",Updates!E457)+11)))))</f>
        <v>#VALUE!</v>
      </c>
      <c r="P457" t="e">
        <f>TRIM(CLEAN(MID(Updates!D457,FIND("Middle Initial: ",Updates!D457)+16,(FIND("Department: ",Updates!D457)-(FIND("Middle Initial: ",Updates!D457)+16)))))</f>
        <v>#VALUE!</v>
      </c>
      <c r="Q457" t="e">
        <f t="shared" si="114"/>
        <v>#VALUE!</v>
      </c>
      <c r="R457" t="e">
        <f t="shared" si="115"/>
        <v>#VALUE!</v>
      </c>
      <c r="S457" t="e">
        <f t="shared" si="116"/>
        <v>#VALUE!</v>
      </c>
      <c r="T457" s="14" t="e">
        <f t="shared" si="117"/>
        <v>#VALUE!</v>
      </c>
      <c r="U457" t="e">
        <f t="shared" si="118"/>
        <v>#VALUE!</v>
      </c>
      <c r="V457" t="e">
        <f t="shared" si="119"/>
        <v>#VALUE!</v>
      </c>
      <c r="W457" s="8" t="e">
        <f>TRIM(CLEAN(MID(Updates!D457,FIND("Branch: ",Updates!D457)+8,(FIND("Division",Updates!D457)-(FIND("Branch: ",Updates!D457)+8)))))</f>
        <v>#VALUE!</v>
      </c>
      <c r="X457" s="8" t="e">
        <f>TRIM(CLEAN(MID(Updates!D457,FIND("Pooled Position: ",Updates!D457)+17,(FIND("Are the",Updates!D457)-(FIND("Pooled Position: ",Updates!D457)+17)))))</f>
        <v>#VALUE!</v>
      </c>
      <c r="Y457" t="e">
        <f>TRIM(CLEAN(MID(Updates!D457,FIND("Employee Name: ",Updates!D457)+15,(FIND("Job Title",Updates!D457)-(FIND("Employee Name: ",Updates!D457)+15)))))</f>
        <v>#VALUE!</v>
      </c>
      <c r="Z457" s="9" t="e">
        <f t="shared" si="120"/>
        <v>#VALUE!</v>
      </c>
      <c r="AA457" t="e">
        <f t="shared" si="121"/>
        <v>#VALUE!</v>
      </c>
      <c r="AB457" t="e">
        <f t="shared" si="122"/>
        <v>#VALUE!</v>
      </c>
      <c r="AC457" t="e">
        <f t="shared" si="123"/>
        <v>#VALUE!</v>
      </c>
      <c r="AD457" t="e">
        <f>TRIM(CLEAN(MID(Updates!D457,FIND("Account to clone: ",Updates!D457)+18,(FIND("Position",Updates!D457)-(FIND("Account to clone: ",Updates!D457)+18)))))</f>
        <v>#VALUE!</v>
      </c>
      <c r="AE457" t="str">
        <f t="shared" si="124"/>
        <v/>
      </c>
      <c r="AF457" t="str">
        <f t="shared" si="125"/>
        <v>No</v>
      </c>
      <c r="AG457" t="e">
        <f>TRIM(CLEAN(MID(Updates!D457,FIND("Home Share (H:\ drive) required: ",Updates!D457)+33,(FIND("Group Share (S:\ drive) required: ",Updates!D457)-(FIND("Home Share (H:\ drive) required: ",Updates!D457)+33)))))</f>
        <v>#VALUE!</v>
      </c>
      <c r="AH457" t="str">
        <f t="shared" si="126"/>
        <v>No</v>
      </c>
      <c r="AI457" t="e">
        <f>TRIM(CLEAN(MID(Updates!D457,FIND("S Drive Path: ",Updates!D457)+14,(FIND("Position",Updates!D457)-(FIND("S Drive Path: ",Updates!D457)+14)))))</f>
        <v>#VALUE!</v>
      </c>
      <c r="AJ457" t="e">
        <f>("USR\"&amp;Updates!N457)</f>
        <v>#VALUE!</v>
      </c>
      <c r="AK457" t="e">
        <f>Updates!N457&amp;"$"</f>
        <v>#VALUE!</v>
      </c>
      <c r="AL457" s="11">
        <f t="shared" ca="1" si="127"/>
        <v>4</v>
      </c>
      <c r="AM457" s="6" t="str">
        <f ca="1">LOOKUP(AL457,AN2:AN21,AO2:AO21)</f>
        <v>DC1MDB04</v>
      </c>
    </row>
    <row r="458" spans="1:39" ht="12" customHeight="1">
      <c r="A458" s="13" t="e">
        <f>LOOKUP(99^99,--("0"&amp;MID(Updates!N458,MIN(SEARCH({0,1,2,3,4,5,6,7,8,9},Updates!N458&amp;"0123456789")),ROW($A$1:$A$10000))))</f>
        <v>#N/A</v>
      </c>
      <c r="B458" s="6" t="e">
        <f>TRIM(CLEAN(MID(Updates!D458,FIND("Network User Id: ",Updates!D458)+17,(FIND("E-MAIL ACCOUNTS",Updates!D458)-(FIND("Network User Id:",Updates!D458)+17)))))</f>
        <v>#VALUE!</v>
      </c>
      <c r="C458" s="6" t="e">
        <f>TRIM(CLEAN(MID(Updates!D458,FIND("Logon ID: ",Updates!D458)+10,(FIND("Password:",Updates!D458)-(FIND("Logon ID:",Updates!D458)+10)))))</f>
        <v>#VALUE!</v>
      </c>
      <c r="D458" t="e">
        <f>TRIM(CLEAN(MID(Updates!D458,FIND("Primary Address: ",Updates!D458)+17,(FIND("Secondary Address:",Updates!D458)-(FIND("Primary Address: ",Updates!D458)+17)))))</f>
        <v>#VALUE!</v>
      </c>
      <c r="E458" t="e">
        <f>TRIM(CLEAN(MID(Updates!D458,FIND("Secondary Address: ",Updates!D458)+19,(FIND("** PLEASE DO NOT REPLY TO THIS E-MAIL. ",Updates!D458)-(FIND("Secondary Address: ",Updates!D458)+19)))))</f>
        <v>#VALUE!</v>
      </c>
      <c r="F458" t="b">
        <f>IF(COUNT(SEARCH({"transpo.ottawa.on.ca","biblioottawalibrary.ca"},E458)),"@ottawa.ca")</f>
        <v>0</v>
      </c>
      <c r="G458" s="9" t="e">
        <f t="shared" si="112"/>
        <v>#VALUE!</v>
      </c>
      <c r="H458" t="e">
        <f>TRIM(CLEAN(MID(Updates!D458,FIND("E-mail Address: ",Updates!D458)+16,(FIND("The employee",Updates!D458)-(FIND("E-mail Address: ",Updates!D458)+16)))))</f>
        <v>#VALUE!</v>
      </c>
      <c r="I458" t="e">
        <f>TRIM(CLEAN(MID(Updates!D458,FIND("Account Password: ",Updates!D458)+18,(FIND("NETWORK ACCOUNTS",Updates!D458)-(FIND("Account Password:",Updates!D458)+18)))))</f>
        <v>#VALUE!</v>
      </c>
      <c r="J458" t="e">
        <f>TRIM(CLEAN(MID(Updates!D458,FIND("Password: ",Updates!D458)+10,(FIND("E-mail",Updates!D458)-(FIND("Password:",Updates!D458)+12)))))</f>
        <v>#VALUE!</v>
      </c>
      <c r="K458" t="e">
        <f>TRIM(CLEAN(MID(Updates!D458,FIND("Account to clone: ",Updates!D458)+18,(FIND("Position",Updates!D458)-(FIND("Account to clone: ",Updates!D458)+18)))))</f>
        <v>#VALUE!</v>
      </c>
      <c r="L458" t="e">
        <f>TRIM(CLEAN(MID(Updates!D458,FIND("Clone permissions of another account: ",Updates!D458)+38,(FIND("Email required:",Updates!D458)-(FIND("Clone permissions of another account: ",Updates!D458)+38)))))</f>
        <v>#VALUE!</v>
      </c>
      <c r="M458" t="e">
        <f t="shared" si="113"/>
        <v>#VALUE!</v>
      </c>
      <c r="N458" t="e">
        <f>TRIM(CLEAN(MID(Updates!D458,FIND("First Name: ",Updates!D458)+12,(FIND("Middle Name: ",Updates!D458)-(FIND("First Name: ",Updates!D458)+12)))))</f>
        <v>#VALUE!</v>
      </c>
      <c r="O458" t="e">
        <f>TRIM(CLEAN(MID(Updates!E458,FIND("Last Name: ",Updates!E458)+11,(FIND("Middle Initial:",Updates!E458)-(FIND("Last Name: ",Updates!E458)+11)))))</f>
        <v>#VALUE!</v>
      </c>
      <c r="P458" t="e">
        <f>TRIM(CLEAN(MID(Updates!D458,FIND("Middle Initial: ",Updates!D458)+16,(FIND("Department: ",Updates!D458)-(FIND("Middle Initial: ",Updates!D458)+16)))))</f>
        <v>#VALUE!</v>
      </c>
      <c r="Q458" t="e">
        <f t="shared" si="114"/>
        <v>#VALUE!</v>
      </c>
      <c r="R458" t="e">
        <f t="shared" si="115"/>
        <v>#VALUE!</v>
      </c>
      <c r="S458" t="e">
        <f t="shared" si="116"/>
        <v>#VALUE!</v>
      </c>
      <c r="T458" s="14" t="e">
        <f t="shared" si="117"/>
        <v>#VALUE!</v>
      </c>
      <c r="U458" t="e">
        <f t="shared" si="118"/>
        <v>#VALUE!</v>
      </c>
      <c r="V458" t="e">
        <f t="shared" si="119"/>
        <v>#VALUE!</v>
      </c>
      <c r="W458" s="8" t="e">
        <f>TRIM(CLEAN(MID(Updates!D458,FIND("Branch: ",Updates!D458)+8,(FIND("Division",Updates!D458)-(FIND("Branch: ",Updates!D458)+8)))))</f>
        <v>#VALUE!</v>
      </c>
      <c r="X458" s="8" t="e">
        <f>TRIM(CLEAN(MID(Updates!D458,FIND("Pooled Position: ",Updates!D458)+17,(FIND("Are the",Updates!D458)-(FIND("Pooled Position: ",Updates!D458)+17)))))</f>
        <v>#VALUE!</v>
      </c>
      <c r="Y458" t="e">
        <f>TRIM(CLEAN(MID(Updates!D458,FIND("Employee Name: ",Updates!D458)+15,(FIND("Job Title",Updates!D458)-(FIND("Employee Name: ",Updates!D458)+15)))))</f>
        <v>#VALUE!</v>
      </c>
      <c r="Z458" s="9" t="e">
        <f t="shared" si="120"/>
        <v>#VALUE!</v>
      </c>
      <c r="AA458" t="e">
        <f t="shared" si="121"/>
        <v>#VALUE!</v>
      </c>
      <c r="AB458" t="e">
        <f t="shared" si="122"/>
        <v>#VALUE!</v>
      </c>
      <c r="AC458" t="e">
        <f t="shared" si="123"/>
        <v>#VALUE!</v>
      </c>
      <c r="AD458" t="e">
        <f>TRIM(CLEAN(MID(Updates!D458,FIND("Account to clone: ",Updates!D458)+18,(FIND("Position",Updates!D458)-(FIND("Account to clone: ",Updates!D458)+18)))))</f>
        <v>#VALUE!</v>
      </c>
      <c r="AE458" t="str">
        <f t="shared" si="124"/>
        <v/>
      </c>
      <c r="AF458" t="str">
        <f t="shared" si="125"/>
        <v>No</v>
      </c>
      <c r="AG458" t="e">
        <f>TRIM(CLEAN(MID(Updates!D458,FIND("Home Share (H:\ drive) required: ",Updates!D458)+33,(FIND("Group Share (S:\ drive) required: ",Updates!D458)-(FIND("Home Share (H:\ drive) required: ",Updates!D458)+33)))))</f>
        <v>#VALUE!</v>
      </c>
      <c r="AH458" t="str">
        <f t="shared" si="126"/>
        <v>No</v>
      </c>
      <c r="AI458" t="e">
        <f>TRIM(CLEAN(MID(Updates!D458,FIND("S Drive Path: ",Updates!D458)+14,(FIND("Position",Updates!D458)-(FIND("S Drive Path: ",Updates!D458)+14)))))</f>
        <v>#VALUE!</v>
      </c>
      <c r="AJ458" t="e">
        <f>("USR\"&amp;Updates!N458)</f>
        <v>#VALUE!</v>
      </c>
      <c r="AK458" t="e">
        <f>Updates!N458&amp;"$"</f>
        <v>#VALUE!</v>
      </c>
      <c r="AL458" s="11">
        <f t="shared" ca="1" si="127"/>
        <v>9</v>
      </c>
      <c r="AM458" s="6" t="str">
        <f ca="1">LOOKUP(AL458,AN2:AN21,AO2:AO21)</f>
        <v>DC1MDB09</v>
      </c>
    </row>
    <row r="459" spans="1:39" ht="12" customHeight="1">
      <c r="A459" s="13" t="e">
        <f>LOOKUP(99^99,--("0"&amp;MID(Updates!N459,MIN(SEARCH({0,1,2,3,4,5,6,7,8,9},Updates!N459&amp;"0123456789")),ROW($A$1:$A$10000))))</f>
        <v>#N/A</v>
      </c>
      <c r="B459" s="6" t="e">
        <f>TRIM(CLEAN(MID(Updates!D459,FIND("Network User Id: ",Updates!D459)+17,(FIND("E-MAIL ACCOUNTS",Updates!D459)-(FIND("Network User Id:",Updates!D459)+17)))))</f>
        <v>#VALUE!</v>
      </c>
      <c r="C459" s="6" t="e">
        <f>TRIM(CLEAN(MID(Updates!D459,FIND("Logon ID: ",Updates!D459)+10,(FIND("Password:",Updates!D459)-(FIND("Logon ID:",Updates!D459)+10)))))</f>
        <v>#VALUE!</v>
      </c>
      <c r="D459" t="e">
        <f>TRIM(CLEAN(MID(Updates!D459,FIND("Primary Address: ",Updates!D459)+17,(FIND("Secondary Address:",Updates!D459)-(FIND("Primary Address: ",Updates!D459)+17)))))</f>
        <v>#VALUE!</v>
      </c>
      <c r="E459" t="e">
        <f>TRIM(CLEAN(MID(Updates!D459,FIND("Secondary Address: ",Updates!D459)+19,(FIND("** PLEASE DO NOT REPLY TO THIS E-MAIL. ",Updates!D459)-(FIND("Secondary Address: ",Updates!D459)+19)))))</f>
        <v>#VALUE!</v>
      </c>
      <c r="F459" t="b">
        <f>IF(COUNT(SEARCH({"transpo.ottawa.on.ca","biblioottawalibrary.ca"},E459)),"@ottawa.ca")</f>
        <v>0</v>
      </c>
      <c r="G459" s="9" t="e">
        <f t="shared" si="112"/>
        <v>#VALUE!</v>
      </c>
      <c r="H459" t="e">
        <f>TRIM(CLEAN(MID(Updates!D459,FIND("E-mail Address: ",Updates!D459)+16,(FIND("The employee",Updates!D459)-(FIND("E-mail Address: ",Updates!D459)+16)))))</f>
        <v>#VALUE!</v>
      </c>
      <c r="I459" t="e">
        <f>TRIM(CLEAN(MID(Updates!D459,FIND("Account Password: ",Updates!D459)+18,(FIND("NETWORK ACCOUNTS",Updates!D459)-(FIND("Account Password:",Updates!D459)+18)))))</f>
        <v>#VALUE!</v>
      </c>
      <c r="J459" t="e">
        <f>TRIM(CLEAN(MID(Updates!D459,FIND("Password: ",Updates!D459)+10,(FIND("E-mail",Updates!D459)-(FIND("Password:",Updates!D459)+12)))))</f>
        <v>#VALUE!</v>
      </c>
      <c r="K459" t="e">
        <f>TRIM(CLEAN(MID(Updates!D459,FIND("Account to clone: ",Updates!D459)+18,(FIND("Position",Updates!D459)-(FIND("Account to clone: ",Updates!D459)+18)))))</f>
        <v>#VALUE!</v>
      </c>
      <c r="L459" t="e">
        <f>TRIM(CLEAN(MID(Updates!D459,FIND("Clone permissions of another account: ",Updates!D459)+38,(FIND("Email required:",Updates!D459)-(FIND("Clone permissions of another account: ",Updates!D459)+38)))))</f>
        <v>#VALUE!</v>
      </c>
      <c r="M459" t="e">
        <f t="shared" si="113"/>
        <v>#VALUE!</v>
      </c>
      <c r="N459" t="e">
        <f>TRIM(CLEAN(MID(Updates!D459,FIND("First Name: ",Updates!D459)+12,(FIND("Middle Name: ",Updates!D459)-(FIND("First Name: ",Updates!D459)+12)))))</f>
        <v>#VALUE!</v>
      </c>
      <c r="O459" t="e">
        <f>TRIM(CLEAN(MID(Updates!E459,FIND("Last Name: ",Updates!E459)+11,(FIND("Middle Initial:",Updates!E459)-(FIND("Last Name: ",Updates!E459)+11)))))</f>
        <v>#VALUE!</v>
      </c>
      <c r="P459" t="e">
        <f>TRIM(CLEAN(MID(Updates!D459,FIND("Middle Initial: ",Updates!D459)+16,(FIND("Department: ",Updates!D459)-(FIND("Middle Initial: ",Updates!D459)+16)))))</f>
        <v>#VALUE!</v>
      </c>
      <c r="Q459" t="e">
        <f t="shared" si="114"/>
        <v>#VALUE!</v>
      </c>
      <c r="R459" t="e">
        <f t="shared" si="115"/>
        <v>#VALUE!</v>
      </c>
      <c r="S459" t="e">
        <f t="shared" si="116"/>
        <v>#VALUE!</v>
      </c>
      <c r="T459" s="14" t="e">
        <f t="shared" si="117"/>
        <v>#VALUE!</v>
      </c>
      <c r="U459" t="e">
        <f t="shared" si="118"/>
        <v>#VALUE!</v>
      </c>
      <c r="V459" t="e">
        <f t="shared" si="119"/>
        <v>#VALUE!</v>
      </c>
      <c r="W459" s="8" t="e">
        <f>TRIM(CLEAN(MID(Updates!D459,FIND("Branch: ",Updates!D459)+8,(FIND("Division",Updates!D459)-(FIND("Branch: ",Updates!D459)+8)))))</f>
        <v>#VALUE!</v>
      </c>
      <c r="X459" s="8" t="e">
        <f>TRIM(CLEAN(MID(Updates!D459,FIND("Pooled Position: ",Updates!D459)+17,(FIND("Are the",Updates!D459)-(FIND("Pooled Position: ",Updates!D459)+17)))))</f>
        <v>#VALUE!</v>
      </c>
      <c r="Y459" t="e">
        <f>TRIM(CLEAN(MID(Updates!D459,FIND("Employee Name: ",Updates!D459)+15,(FIND("Job Title",Updates!D459)-(FIND("Employee Name: ",Updates!D459)+15)))))</f>
        <v>#VALUE!</v>
      </c>
      <c r="Z459" s="9" t="e">
        <f t="shared" si="120"/>
        <v>#VALUE!</v>
      </c>
      <c r="AA459" t="e">
        <f t="shared" si="121"/>
        <v>#VALUE!</v>
      </c>
      <c r="AB459" t="e">
        <f t="shared" si="122"/>
        <v>#VALUE!</v>
      </c>
      <c r="AC459" t="e">
        <f t="shared" si="123"/>
        <v>#VALUE!</v>
      </c>
      <c r="AD459" t="e">
        <f>TRIM(CLEAN(MID(Updates!D459,FIND("Account to clone: ",Updates!D459)+18,(FIND("Position",Updates!D459)-(FIND("Account to clone: ",Updates!D459)+18)))))</f>
        <v>#VALUE!</v>
      </c>
      <c r="AE459" t="str">
        <f t="shared" si="124"/>
        <v/>
      </c>
      <c r="AF459" t="str">
        <f t="shared" si="125"/>
        <v>No</v>
      </c>
      <c r="AG459" t="e">
        <f>TRIM(CLEAN(MID(Updates!D459,FIND("Home Share (H:\ drive) required: ",Updates!D459)+33,(FIND("Group Share (S:\ drive) required: ",Updates!D459)-(FIND("Home Share (H:\ drive) required: ",Updates!D459)+33)))))</f>
        <v>#VALUE!</v>
      </c>
      <c r="AH459" t="str">
        <f t="shared" si="126"/>
        <v>No</v>
      </c>
      <c r="AI459" t="e">
        <f>TRIM(CLEAN(MID(Updates!D459,FIND("S Drive Path: ",Updates!D459)+14,(FIND("Position",Updates!D459)-(FIND("S Drive Path: ",Updates!D459)+14)))))</f>
        <v>#VALUE!</v>
      </c>
      <c r="AJ459" t="e">
        <f>("USR\"&amp;Updates!N459)</f>
        <v>#VALUE!</v>
      </c>
      <c r="AK459" t="e">
        <f>Updates!N459&amp;"$"</f>
        <v>#VALUE!</v>
      </c>
      <c r="AL459" s="11">
        <f t="shared" ca="1" si="127"/>
        <v>8</v>
      </c>
      <c r="AM459" s="6" t="str">
        <f ca="1">LOOKUP(AL459,AN2:AN21,AO2:AO21)</f>
        <v>DC1MDB08</v>
      </c>
    </row>
    <row r="460" spans="1:39" ht="12" customHeight="1">
      <c r="A460" s="13" t="e">
        <f>LOOKUP(99^99,--("0"&amp;MID(Updates!N460,MIN(SEARCH({0,1,2,3,4,5,6,7,8,9},Updates!N460&amp;"0123456789")),ROW($A$1:$A$10000))))</f>
        <v>#N/A</v>
      </c>
      <c r="B460" s="6" t="e">
        <f>TRIM(CLEAN(MID(Updates!D460,FIND("Network User Id: ",Updates!D460)+17,(FIND("E-MAIL ACCOUNTS",Updates!D460)-(FIND("Network User Id:",Updates!D460)+17)))))</f>
        <v>#VALUE!</v>
      </c>
      <c r="C460" s="6" t="e">
        <f>TRIM(CLEAN(MID(Updates!D460,FIND("Logon ID: ",Updates!D460)+10,(FIND("Password:",Updates!D460)-(FIND("Logon ID:",Updates!D460)+10)))))</f>
        <v>#VALUE!</v>
      </c>
      <c r="D460" t="e">
        <f>TRIM(CLEAN(MID(Updates!D460,FIND("Primary Address: ",Updates!D460)+17,(FIND("Secondary Address:",Updates!D460)-(FIND("Primary Address: ",Updates!D460)+17)))))</f>
        <v>#VALUE!</v>
      </c>
      <c r="E460" t="e">
        <f>TRIM(CLEAN(MID(Updates!D460,FIND("Secondary Address: ",Updates!D460)+19,(FIND("** PLEASE DO NOT REPLY TO THIS E-MAIL. ",Updates!D460)-(FIND("Secondary Address: ",Updates!D460)+19)))))</f>
        <v>#VALUE!</v>
      </c>
      <c r="F460" t="b">
        <f>IF(COUNT(SEARCH({"transpo.ottawa.on.ca","biblioottawalibrary.ca"},E460)),"@ottawa.ca")</f>
        <v>0</v>
      </c>
      <c r="G460" s="9" t="e">
        <f t="shared" si="112"/>
        <v>#VALUE!</v>
      </c>
      <c r="H460" t="e">
        <f>TRIM(CLEAN(MID(Updates!D460,FIND("E-mail Address: ",Updates!D460)+16,(FIND("The employee",Updates!D460)-(FIND("E-mail Address: ",Updates!D460)+16)))))</f>
        <v>#VALUE!</v>
      </c>
      <c r="I460" t="e">
        <f>TRIM(CLEAN(MID(Updates!D460,FIND("Account Password: ",Updates!D460)+18,(FIND("NETWORK ACCOUNTS",Updates!D460)-(FIND("Account Password:",Updates!D460)+18)))))</f>
        <v>#VALUE!</v>
      </c>
      <c r="J460" t="e">
        <f>TRIM(CLEAN(MID(Updates!D460,FIND("Password: ",Updates!D460)+10,(FIND("E-mail",Updates!D460)-(FIND("Password:",Updates!D460)+12)))))</f>
        <v>#VALUE!</v>
      </c>
      <c r="K460" t="e">
        <f>TRIM(CLEAN(MID(Updates!D460,FIND("Account to clone: ",Updates!D460)+18,(FIND("Position",Updates!D460)-(FIND("Account to clone: ",Updates!D460)+18)))))</f>
        <v>#VALUE!</v>
      </c>
      <c r="L460" t="e">
        <f>TRIM(CLEAN(MID(Updates!D460,FIND("Clone permissions of another account: ",Updates!D460)+38,(FIND("Email required:",Updates!D460)-(FIND("Clone permissions of another account: ",Updates!D460)+38)))))</f>
        <v>#VALUE!</v>
      </c>
      <c r="M460" t="e">
        <f t="shared" si="113"/>
        <v>#VALUE!</v>
      </c>
      <c r="N460" t="e">
        <f>TRIM(CLEAN(MID(Updates!D460,FIND("First Name: ",Updates!D460)+12,(FIND("Middle Name: ",Updates!D460)-(FIND("First Name: ",Updates!D460)+12)))))</f>
        <v>#VALUE!</v>
      </c>
      <c r="O460" t="e">
        <f>TRIM(CLEAN(MID(Updates!E460,FIND("Last Name: ",Updates!E460)+11,(FIND("Middle Initial:",Updates!E460)-(FIND("Last Name: ",Updates!E460)+11)))))</f>
        <v>#VALUE!</v>
      </c>
      <c r="P460" t="e">
        <f>TRIM(CLEAN(MID(Updates!D460,FIND("Middle Initial: ",Updates!D460)+16,(FIND("Department: ",Updates!D460)-(FIND("Middle Initial: ",Updates!D460)+16)))))</f>
        <v>#VALUE!</v>
      </c>
      <c r="Q460" t="e">
        <f t="shared" si="114"/>
        <v>#VALUE!</v>
      </c>
      <c r="R460" t="e">
        <f t="shared" si="115"/>
        <v>#VALUE!</v>
      </c>
      <c r="S460" t="e">
        <f t="shared" si="116"/>
        <v>#VALUE!</v>
      </c>
      <c r="T460" s="14" t="e">
        <f t="shared" si="117"/>
        <v>#VALUE!</v>
      </c>
      <c r="U460" t="e">
        <f t="shared" si="118"/>
        <v>#VALUE!</v>
      </c>
      <c r="V460" t="e">
        <f t="shared" si="119"/>
        <v>#VALUE!</v>
      </c>
      <c r="W460" s="8" t="e">
        <f>TRIM(CLEAN(MID(Updates!D460,FIND("Branch: ",Updates!D460)+8,(FIND("Division",Updates!D460)-(FIND("Branch: ",Updates!D460)+8)))))</f>
        <v>#VALUE!</v>
      </c>
      <c r="X460" s="8" t="e">
        <f>TRIM(CLEAN(MID(Updates!D460,FIND("Pooled Position: ",Updates!D460)+17,(FIND("Are the",Updates!D460)-(FIND("Pooled Position: ",Updates!D460)+17)))))</f>
        <v>#VALUE!</v>
      </c>
      <c r="Y460" t="e">
        <f>TRIM(CLEAN(MID(Updates!D460,FIND("Employee Name: ",Updates!D460)+15,(FIND("Job Title",Updates!D460)-(FIND("Employee Name: ",Updates!D460)+15)))))</f>
        <v>#VALUE!</v>
      </c>
      <c r="Z460" s="9" t="e">
        <f t="shared" si="120"/>
        <v>#VALUE!</v>
      </c>
      <c r="AA460" t="e">
        <f t="shared" si="121"/>
        <v>#VALUE!</v>
      </c>
      <c r="AB460" t="e">
        <f t="shared" si="122"/>
        <v>#VALUE!</v>
      </c>
      <c r="AC460" t="e">
        <f t="shared" si="123"/>
        <v>#VALUE!</v>
      </c>
      <c r="AD460" t="e">
        <f>TRIM(CLEAN(MID(Updates!D460,FIND("Account to clone: ",Updates!D460)+18,(FIND("Position",Updates!D460)-(FIND("Account to clone: ",Updates!D460)+18)))))</f>
        <v>#VALUE!</v>
      </c>
      <c r="AE460" t="str">
        <f t="shared" si="124"/>
        <v/>
      </c>
      <c r="AF460" t="str">
        <f t="shared" si="125"/>
        <v>No</v>
      </c>
      <c r="AG460" t="e">
        <f>TRIM(CLEAN(MID(Updates!D460,FIND("Home Share (H:\ drive) required: ",Updates!D460)+33,(FIND("Group Share (S:\ drive) required: ",Updates!D460)-(FIND("Home Share (H:\ drive) required: ",Updates!D460)+33)))))</f>
        <v>#VALUE!</v>
      </c>
      <c r="AH460" t="str">
        <f t="shared" si="126"/>
        <v>No</v>
      </c>
      <c r="AI460" t="e">
        <f>TRIM(CLEAN(MID(Updates!D460,FIND("S Drive Path: ",Updates!D460)+14,(FIND("Position",Updates!D460)-(FIND("S Drive Path: ",Updates!D460)+14)))))</f>
        <v>#VALUE!</v>
      </c>
      <c r="AJ460" t="e">
        <f>("USR\"&amp;Updates!N460)</f>
        <v>#VALUE!</v>
      </c>
      <c r="AK460" t="e">
        <f>Updates!N460&amp;"$"</f>
        <v>#VALUE!</v>
      </c>
      <c r="AL460" s="11">
        <f t="shared" ca="1" si="127"/>
        <v>5</v>
      </c>
      <c r="AM460" s="6" t="str">
        <f ca="1">LOOKUP(AL460,AN2:AN21,AO2:AO21)</f>
        <v>DC1MDB05</v>
      </c>
    </row>
    <row r="461" spans="1:39" ht="12" customHeight="1">
      <c r="A461" s="13" t="e">
        <f>LOOKUP(99^99,--("0"&amp;MID(Updates!N461,MIN(SEARCH({0,1,2,3,4,5,6,7,8,9},Updates!N461&amp;"0123456789")),ROW($A$1:$A$10000))))</f>
        <v>#N/A</v>
      </c>
      <c r="B461" s="6" t="e">
        <f>TRIM(CLEAN(MID(Updates!D461,FIND("Network User Id: ",Updates!D461)+17,(FIND("E-MAIL ACCOUNTS",Updates!D461)-(FIND("Network User Id:",Updates!D461)+17)))))</f>
        <v>#VALUE!</v>
      </c>
      <c r="C461" s="6" t="e">
        <f>TRIM(CLEAN(MID(Updates!D461,FIND("Logon ID: ",Updates!D461)+10,(FIND("Password:",Updates!D461)-(FIND("Logon ID:",Updates!D461)+10)))))</f>
        <v>#VALUE!</v>
      </c>
      <c r="D461" t="e">
        <f>TRIM(CLEAN(MID(Updates!D461,FIND("Primary Address: ",Updates!D461)+17,(FIND("Secondary Address:",Updates!D461)-(FIND("Primary Address: ",Updates!D461)+17)))))</f>
        <v>#VALUE!</v>
      </c>
      <c r="E461" t="e">
        <f>TRIM(CLEAN(MID(Updates!D461,FIND("Secondary Address: ",Updates!D461)+19,(FIND("** PLEASE DO NOT REPLY TO THIS E-MAIL. ",Updates!D461)-(FIND("Secondary Address: ",Updates!D461)+19)))))</f>
        <v>#VALUE!</v>
      </c>
      <c r="F461" t="b">
        <f>IF(COUNT(SEARCH({"transpo.ottawa.on.ca","biblioottawalibrary.ca"},E461)),"@ottawa.ca")</f>
        <v>0</v>
      </c>
      <c r="G461" s="9" t="e">
        <f t="shared" si="112"/>
        <v>#VALUE!</v>
      </c>
      <c r="H461" t="e">
        <f>TRIM(CLEAN(MID(Updates!D461,FIND("E-mail Address: ",Updates!D461)+16,(FIND("The employee",Updates!D461)-(FIND("E-mail Address: ",Updates!D461)+16)))))</f>
        <v>#VALUE!</v>
      </c>
      <c r="I461" t="e">
        <f>TRIM(CLEAN(MID(Updates!D461,FIND("Account Password: ",Updates!D461)+18,(FIND("NETWORK ACCOUNTS",Updates!D461)-(FIND("Account Password:",Updates!D461)+18)))))</f>
        <v>#VALUE!</v>
      </c>
      <c r="J461" t="e">
        <f>TRIM(CLEAN(MID(Updates!D461,FIND("Password: ",Updates!D461)+10,(FIND("E-mail",Updates!D461)-(FIND("Password:",Updates!D461)+12)))))</f>
        <v>#VALUE!</v>
      </c>
      <c r="K461" t="e">
        <f>TRIM(CLEAN(MID(Updates!D461,FIND("Account to clone: ",Updates!D461)+18,(FIND("Position",Updates!D461)-(FIND("Account to clone: ",Updates!D461)+18)))))</f>
        <v>#VALUE!</v>
      </c>
      <c r="L461" t="e">
        <f>TRIM(CLEAN(MID(Updates!D461,FIND("Clone permissions of another account: ",Updates!D461)+38,(FIND("Email required:",Updates!D461)-(FIND("Clone permissions of another account: ",Updates!D461)+38)))))</f>
        <v>#VALUE!</v>
      </c>
      <c r="M461" t="e">
        <f t="shared" si="113"/>
        <v>#VALUE!</v>
      </c>
      <c r="N461" t="e">
        <f>TRIM(CLEAN(MID(Updates!D461,FIND("First Name: ",Updates!D461)+12,(FIND("Middle Name: ",Updates!D461)-(FIND("First Name: ",Updates!D461)+12)))))</f>
        <v>#VALUE!</v>
      </c>
      <c r="O461" t="e">
        <f>TRIM(CLEAN(MID(Updates!E461,FIND("Last Name: ",Updates!E461)+11,(FIND("Middle Initial:",Updates!E461)-(FIND("Last Name: ",Updates!E461)+11)))))</f>
        <v>#VALUE!</v>
      </c>
      <c r="P461" t="e">
        <f>TRIM(CLEAN(MID(Updates!D461,FIND("Middle Initial: ",Updates!D461)+16,(FIND("Department: ",Updates!D461)-(FIND("Middle Initial: ",Updates!D461)+16)))))</f>
        <v>#VALUE!</v>
      </c>
      <c r="Q461" t="e">
        <f t="shared" si="114"/>
        <v>#VALUE!</v>
      </c>
      <c r="R461" t="e">
        <f t="shared" si="115"/>
        <v>#VALUE!</v>
      </c>
      <c r="S461" t="e">
        <f t="shared" si="116"/>
        <v>#VALUE!</v>
      </c>
      <c r="T461" s="14" t="e">
        <f t="shared" si="117"/>
        <v>#VALUE!</v>
      </c>
      <c r="U461" t="e">
        <f t="shared" si="118"/>
        <v>#VALUE!</v>
      </c>
      <c r="V461" t="e">
        <f t="shared" si="119"/>
        <v>#VALUE!</v>
      </c>
      <c r="W461" s="8" t="e">
        <f>TRIM(CLEAN(MID(Updates!D461,FIND("Branch: ",Updates!D461)+8,(FIND("Division",Updates!D461)-(FIND("Branch: ",Updates!D461)+8)))))</f>
        <v>#VALUE!</v>
      </c>
      <c r="X461" s="8" t="e">
        <f>TRIM(CLEAN(MID(Updates!D461,FIND("Pooled Position: ",Updates!D461)+17,(FIND("Are the",Updates!D461)-(FIND("Pooled Position: ",Updates!D461)+17)))))</f>
        <v>#VALUE!</v>
      </c>
      <c r="Y461" t="e">
        <f>TRIM(CLEAN(MID(Updates!D461,FIND("Employee Name: ",Updates!D461)+15,(FIND("Job Title",Updates!D461)-(FIND("Employee Name: ",Updates!D461)+15)))))</f>
        <v>#VALUE!</v>
      </c>
      <c r="Z461" s="9" t="e">
        <f t="shared" si="120"/>
        <v>#VALUE!</v>
      </c>
      <c r="AA461" t="e">
        <f t="shared" si="121"/>
        <v>#VALUE!</v>
      </c>
      <c r="AB461" t="e">
        <f t="shared" si="122"/>
        <v>#VALUE!</v>
      </c>
      <c r="AC461" t="e">
        <f t="shared" si="123"/>
        <v>#VALUE!</v>
      </c>
      <c r="AD461" t="e">
        <f>TRIM(CLEAN(MID(Updates!D461,FIND("Account to clone: ",Updates!D461)+18,(FIND("Position",Updates!D461)-(FIND("Account to clone: ",Updates!D461)+18)))))</f>
        <v>#VALUE!</v>
      </c>
      <c r="AE461" t="str">
        <f t="shared" si="124"/>
        <v/>
      </c>
      <c r="AF461" t="str">
        <f t="shared" si="125"/>
        <v>No</v>
      </c>
      <c r="AG461" t="e">
        <f>TRIM(CLEAN(MID(Updates!D461,FIND("Home Share (H:\ drive) required: ",Updates!D461)+33,(FIND("Group Share (S:\ drive) required: ",Updates!D461)-(FIND("Home Share (H:\ drive) required: ",Updates!D461)+33)))))</f>
        <v>#VALUE!</v>
      </c>
      <c r="AH461" t="str">
        <f t="shared" si="126"/>
        <v>No</v>
      </c>
      <c r="AI461" t="e">
        <f>TRIM(CLEAN(MID(Updates!D461,FIND("S Drive Path: ",Updates!D461)+14,(FIND("Position",Updates!D461)-(FIND("S Drive Path: ",Updates!D461)+14)))))</f>
        <v>#VALUE!</v>
      </c>
      <c r="AJ461" t="e">
        <f>("USR\"&amp;Updates!N461)</f>
        <v>#VALUE!</v>
      </c>
      <c r="AK461" t="e">
        <f>Updates!N461&amp;"$"</f>
        <v>#VALUE!</v>
      </c>
      <c r="AL461" s="11">
        <f t="shared" ca="1" si="127"/>
        <v>20</v>
      </c>
      <c r="AM461" s="6" t="str">
        <f ca="1">LOOKUP(AL461,AN2:AN21,AO2:AO21)</f>
        <v>DC4MDB10</v>
      </c>
    </row>
    <row r="462" spans="1:39" ht="12" customHeight="1">
      <c r="A462" s="13" t="e">
        <f>LOOKUP(99^99,--("0"&amp;MID(Updates!N462,MIN(SEARCH({0,1,2,3,4,5,6,7,8,9},Updates!N462&amp;"0123456789")),ROW($A$1:$A$10000))))</f>
        <v>#N/A</v>
      </c>
      <c r="B462" s="6" t="e">
        <f>TRIM(CLEAN(MID(Updates!D462,FIND("Network User Id: ",Updates!D462)+17,(FIND("E-MAIL ACCOUNTS",Updates!D462)-(FIND("Network User Id:",Updates!D462)+17)))))</f>
        <v>#VALUE!</v>
      </c>
      <c r="C462" s="6" t="e">
        <f>TRIM(CLEAN(MID(Updates!D462,FIND("Logon ID: ",Updates!D462)+10,(FIND("Password:",Updates!D462)-(FIND("Logon ID:",Updates!D462)+10)))))</f>
        <v>#VALUE!</v>
      </c>
      <c r="D462" t="e">
        <f>TRIM(CLEAN(MID(Updates!D462,FIND("Primary Address: ",Updates!D462)+17,(FIND("Secondary Address:",Updates!D462)-(FIND("Primary Address: ",Updates!D462)+17)))))</f>
        <v>#VALUE!</v>
      </c>
      <c r="E462" t="e">
        <f>TRIM(CLEAN(MID(Updates!D462,FIND("Secondary Address: ",Updates!D462)+19,(FIND("** PLEASE DO NOT REPLY TO THIS E-MAIL. ",Updates!D462)-(FIND("Secondary Address: ",Updates!D462)+19)))))</f>
        <v>#VALUE!</v>
      </c>
      <c r="F462" t="b">
        <f>IF(COUNT(SEARCH({"transpo.ottawa.on.ca","biblioottawalibrary.ca"},E462)),"@ottawa.ca")</f>
        <v>0</v>
      </c>
      <c r="G462" s="9" t="e">
        <f t="shared" si="112"/>
        <v>#VALUE!</v>
      </c>
      <c r="H462" t="e">
        <f>TRIM(CLEAN(MID(Updates!D462,FIND("E-mail Address: ",Updates!D462)+16,(FIND("The employee",Updates!D462)-(FIND("E-mail Address: ",Updates!D462)+16)))))</f>
        <v>#VALUE!</v>
      </c>
      <c r="I462" t="e">
        <f>TRIM(CLEAN(MID(Updates!D462,FIND("Account Password: ",Updates!D462)+18,(FIND("NETWORK ACCOUNTS",Updates!D462)-(FIND("Account Password:",Updates!D462)+18)))))</f>
        <v>#VALUE!</v>
      </c>
      <c r="J462" t="e">
        <f>TRIM(CLEAN(MID(Updates!D462,FIND("Password: ",Updates!D462)+10,(FIND("E-mail",Updates!D462)-(FIND("Password:",Updates!D462)+12)))))</f>
        <v>#VALUE!</v>
      </c>
      <c r="K462" t="e">
        <f>TRIM(CLEAN(MID(Updates!D462,FIND("Account to clone: ",Updates!D462)+18,(FIND("Position",Updates!D462)-(FIND("Account to clone: ",Updates!D462)+18)))))</f>
        <v>#VALUE!</v>
      </c>
      <c r="L462" t="e">
        <f>TRIM(CLEAN(MID(Updates!D462,FIND("Clone permissions of another account: ",Updates!D462)+38,(FIND("Email required:",Updates!D462)-(FIND("Clone permissions of another account: ",Updates!D462)+38)))))</f>
        <v>#VALUE!</v>
      </c>
      <c r="M462" t="e">
        <f t="shared" si="113"/>
        <v>#VALUE!</v>
      </c>
      <c r="N462" t="e">
        <f>TRIM(CLEAN(MID(Updates!D462,FIND("First Name: ",Updates!D462)+12,(FIND("Middle Name: ",Updates!D462)-(FIND("First Name: ",Updates!D462)+12)))))</f>
        <v>#VALUE!</v>
      </c>
      <c r="O462" t="e">
        <f>TRIM(CLEAN(MID(Updates!E462,FIND("Last Name: ",Updates!E462)+11,(FIND("Middle Initial:",Updates!E462)-(FIND("Last Name: ",Updates!E462)+11)))))</f>
        <v>#VALUE!</v>
      </c>
      <c r="P462" t="e">
        <f>TRIM(CLEAN(MID(Updates!D462,FIND("Middle Initial: ",Updates!D462)+16,(FIND("Department: ",Updates!D462)-(FIND("Middle Initial: ",Updates!D462)+16)))))</f>
        <v>#VALUE!</v>
      </c>
      <c r="Q462" t="e">
        <f t="shared" si="114"/>
        <v>#VALUE!</v>
      </c>
      <c r="R462" t="e">
        <f t="shared" si="115"/>
        <v>#VALUE!</v>
      </c>
      <c r="S462" t="e">
        <f t="shared" si="116"/>
        <v>#VALUE!</v>
      </c>
      <c r="T462" s="14" t="e">
        <f t="shared" si="117"/>
        <v>#VALUE!</v>
      </c>
      <c r="U462" t="e">
        <f t="shared" si="118"/>
        <v>#VALUE!</v>
      </c>
      <c r="V462" t="e">
        <f t="shared" si="119"/>
        <v>#VALUE!</v>
      </c>
      <c r="W462" s="8" t="e">
        <f>TRIM(CLEAN(MID(Updates!D462,FIND("Branch: ",Updates!D462)+8,(FIND("Division",Updates!D462)-(FIND("Branch: ",Updates!D462)+8)))))</f>
        <v>#VALUE!</v>
      </c>
      <c r="X462" s="8" t="e">
        <f>TRIM(CLEAN(MID(Updates!D462,FIND("Pooled Position: ",Updates!D462)+17,(FIND("Are the",Updates!D462)-(FIND("Pooled Position: ",Updates!D462)+17)))))</f>
        <v>#VALUE!</v>
      </c>
      <c r="Y462" t="e">
        <f>TRIM(CLEAN(MID(Updates!D462,FIND("Employee Name: ",Updates!D462)+15,(FIND("Job Title",Updates!D462)-(FIND("Employee Name: ",Updates!D462)+15)))))</f>
        <v>#VALUE!</v>
      </c>
      <c r="Z462" s="9" t="e">
        <f t="shared" si="120"/>
        <v>#VALUE!</v>
      </c>
      <c r="AA462" t="e">
        <f t="shared" si="121"/>
        <v>#VALUE!</v>
      </c>
      <c r="AB462" t="e">
        <f t="shared" si="122"/>
        <v>#VALUE!</v>
      </c>
      <c r="AC462" t="e">
        <f t="shared" si="123"/>
        <v>#VALUE!</v>
      </c>
      <c r="AD462" t="e">
        <f>TRIM(CLEAN(MID(Updates!D462,FIND("Account to clone: ",Updates!D462)+18,(FIND("Position",Updates!D462)-(FIND("Account to clone: ",Updates!D462)+18)))))</f>
        <v>#VALUE!</v>
      </c>
      <c r="AE462" t="str">
        <f t="shared" si="124"/>
        <v/>
      </c>
      <c r="AF462" t="str">
        <f t="shared" si="125"/>
        <v>No</v>
      </c>
      <c r="AG462" t="e">
        <f>TRIM(CLEAN(MID(Updates!D462,FIND("Home Share (H:\ drive) required: ",Updates!D462)+33,(FIND("Group Share (S:\ drive) required: ",Updates!D462)-(FIND("Home Share (H:\ drive) required: ",Updates!D462)+33)))))</f>
        <v>#VALUE!</v>
      </c>
      <c r="AH462" t="str">
        <f t="shared" si="126"/>
        <v>No</v>
      </c>
      <c r="AI462" t="e">
        <f>TRIM(CLEAN(MID(Updates!D462,FIND("S Drive Path: ",Updates!D462)+14,(FIND("Position",Updates!D462)-(FIND("S Drive Path: ",Updates!D462)+14)))))</f>
        <v>#VALUE!</v>
      </c>
      <c r="AJ462" t="e">
        <f>("USR\"&amp;Updates!N462)</f>
        <v>#VALUE!</v>
      </c>
      <c r="AK462" t="e">
        <f>Updates!N462&amp;"$"</f>
        <v>#VALUE!</v>
      </c>
      <c r="AL462" s="11">
        <f t="shared" ca="1" si="127"/>
        <v>12</v>
      </c>
      <c r="AM462" s="6" t="str">
        <f ca="1">LOOKUP(AL462,AN2:AN21,AO2:AO21)</f>
        <v>DC4MDB02</v>
      </c>
    </row>
    <row r="463" spans="1:39" ht="12" customHeight="1">
      <c r="A463" s="13" t="e">
        <f>LOOKUP(99^99,--("0"&amp;MID(Updates!N463,MIN(SEARCH({0,1,2,3,4,5,6,7,8,9},Updates!N463&amp;"0123456789")),ROW($A$1:$A$10000))))</f>
        <v>#N/A</v>
      </c>
      <c r="B463" s="6" t="e">
        <f>TRIM(CLEAN(MID(Updates!D463,FIND("Network User Id: ",Updates!D463)+17,(FIND("E-MAIL ACCOUNTS",Updates!D463)-(FIND("Network User Id:",Updates!D463)+17)))))</f>
        <v>#VALUE!</v>
      </c>
      <c r="C463" s="6" t="e">
        <f>TRIM(CLEAN(MID(Updates!D463,FIND("Logon ID: ",Updates!D463)+10,(FIND("Password:",Updates!D463)-(FIND("Logon ID:",Updates!D463)+10)))))</f>
        <v>#VALUE!</v>
      </c>
      <c r="D463" t="e">
        <f>TRIM(CLEAN(MID(Updates!D463,FIND("Primary Address: ",Updates!D463)+17,(FIND("Secondary Address:",Updates!D463)-(FIND("Primary Address: ",Updates!D463)+17)))))</f>
        <v>#VALUE!</v>
      </c>
      <c r="E463" t="e">
        <f>TRIM(CLEAN(MID(Updates!D463,FIND("Secondary Address: ",Updates!D463)+19,(FIND("** PLEASE DO NOT REPLY TO THIS E-MAIL. ",Updates!D463)-(FIND("Secondary Address: ",Updates!D463)+19)))))</f>
        <v>#VALUE!</v>
      </c>
      <c r="F463" t="b">
        <f>IF(COUNT(SEARCH({"transpo.ottawa.on.ca","biblioottawalibrary.ca"},E463)),"@ottawa.ca")</f>
        <v>0</v>
      </c>
      <c r="G463" s="9" t="e">
        <f t="shared" si="112"/>
        <v>#VALUE!</v>
      </c>
      <c r="H463" t="e">
        <f>TRIM(CLEAN(MID(Updates!D463,FIND("E-mail Address: ",Updates!D463)+16,(FIND("The employee",Updates!D463)-(FIND("E-mail Address: ",Updates!D463)+16)))))</f>
        <v>#VALUE!</v>
      </c>
      <c r="I463" t="e">
        <f>TRIM(CLEAN(MID(Updates!D463,FIND("Account Password: ",Updates!D463)+18,(FIND("NETWORK ACCOUNTS",Updates!D463)-(FIND("Account Password:",Updates!D463)+18)))))</f>
        <v>#VALUE!</v>
      </c>
      <c r="J463" t="e">
        <f>TRIM(CLEAN(MID(Updates!D463,FIND("Password: ",Updates!D463)+10,(FIND("E-mail",Updates!D463)-(FIND("Password:",Updates!D463)+12)))))</f>
        <v>#VALUE!</v>
      </c>
      <c r="K463" t="e">
        <f>TRIM(CLEAN(MID(Updates!D463,FIND("Account to clone: ",Updates!D463)+18,(FIND("Position",Updates!D463)-(FIND("Account to clone: ",Updates!D463)+18)))))</f>
        <v>#VALUE!</v>
      </c>
      <c r="L463" t="e">
        <f>TRIM(CLEAN(MID(Updates!D463,FIND("Clone permissions of another account: ",Updates!D463)+38,(FIND("Email required:",Updates!D463)-(FIND("Clone permissions of another account: ",Updates!D463)+38)))))</f>
        <v>#VALUE!</v>
      </c>
      <c r="M463" t="e">
        <f t="shared" si="113"/>
        <v>#VALUE!</v>
      </c>
      <c r="N463" t="e">
        <f>TRIM(CLEAN(MID(Updates!D463,FIND("First Name: ",Updates!D463)+12,(FIND("Middle Name: ",Updates!D463)-(FIND("First Name: ",Updates!D463)+12)))))</f>
        <v>#VALUE!</v>
      </c>
      <c r="O463" t="e">
        <f>TRIM(CLEAN(MID(Updates!E463,FIND("Last Name: ",Updates!E463)+11,(FIND("Middle Initial:",Updates!E463)-(FIND("Last Name: ",Updates!E463)+11)))))</f>
        <v>#VALUE!</v>
      </c>
      <c r="P463" t="e">
        <f>TRIM(CLEAN(MID(Updates!D463,FIND("Middle Initial: ",Updates!D463)+16,(FIND("Department: ",Updates!D463)-(FIND("Middle Initial: ",Updates!D463)+16)))))</f>
        <v>#VALUE!</v>
      </c>
      <c r="Q463" t="e">
        <f t="shared" si="114"/>
        <v>#VALUE!</v>
      </c>
      <c r="R463" t="e">
        <f t="shared" si="115"/>
        <v>#VALUE!</v>
      </c>
      <c r="S463" t="e">
        <f t="shared" si="116"/>
        <v>#VALUE!</v>
      </c>
      <c r="T463" s="14" t="e">
        <f t="shared" si="117"/>
        <v>#VALUE!</v>
      </c>
      <c r="U463" t="e">
        <f t="shared" si="118"/>
        <v>#VALUE!</v>
      </c>
      <c r="V463" t="e">
        <f t="shared" si="119"/>
        <v>#VALUE!</v>
      </c>
      <c r="W463" s="8" t="e">
        <f>TRIM(CLEAN(MID(Updates!D463,FIND("Branch: ",Updates!D463)+8,(FIND("Division",Updates!D463)-(FIND("Branch: ",Updates!D463)+8)))))</f>
        <v>#VALUE!</v>
      </c>
      <c r="X463" s="8" t="e">
        <f>TRIM(CLEAN(MID(Updates!D463,FIND("Pooled Position: ",Updates!D463)+17,(FIND("Are the",Updates!D463)-(FIND("Pooled Position: ",Updates!D463)+17)))))</f>
        <v>#VALUE!</v>
      </c>
      <c r="Y463" t="e">
        <f>TRIM(CLEAN(MID(Updates!D463,FIND("Employee Name: ",Updates!D463)+15,(FIND("Job Title",Updates!D463)-(FIND("Employee Name: ",Updates!D463)+15)))))</f>
        <v>#VALUE!</v>
      </c>
      <c r="Z463" s="9" t="e">
        <f t="shared" si="120"/>
        <v>#VALUE!</v>
      </c>
      <c r="AA463" t="e">
        <f t="shared" si="121"/>
        <v>#VALUE!</v>
      </c>
      <c r="AB463" t="e">
        <f t="shared" si="122"/>
        <v>#VALUE!</v>
      </c>
      <c r="AC463" t="e">
        <f t="shared" si="123"/>
        <v>#VALUE!</v>
      </c>
      <c r="AD463" t="e">
        <f>TRIM(CLEAN(MID(Updates!D463,FIND("Account to clone: ",Updates!D463)+18,(FIND("Position",Updates!D463)-(FIND("Account to clone: ",Updates!D463)+18)))))</f>
        <v>#VALUE!</v>
      </c>
      <c r="AE463" t="str">
        <f t="shared" si="124"/>
        <v/>
      </c>
      <c r="AF463" t="str">
        <f t="shared" si="125"/>
        <v>No</v>
      </c>
      <c r="AG463" t="e">
        <f>TRIM(CLEAN(MID(Updates!D463,FIND("Home Share (H:\ drive) required: ",Updates!D463)+33,(FIND("Group Share (S:\ drive) required: ",Updates!D463)-(FIND("Home Share (H:\ drive) required: ",Updates!D463)+33)))))</f>
        <v>#VALUE!</v>
      </c>
      <c r="AH463" t="str">
        <f t="shared" si="126"/>
        <v>No</v>
      </c>
      <c r="AI463" t="e">
        <f>TRIM(CLEAN(MID(Updates!D463,FIND("S Drive Path: ",Updates!D463)+14,(FIND("Position",Updates!D463)-(FIND("S Drive Path: ",Updates!D463)+14)))))</f>
        <v>#VALUE!</v>
      </c>
      <c r="AJ463" t="e">
        <f>("USR\"&amp;Updates!N463)</f>
        <v>#VALUE!</v>
      </c>
      <c r="AK463" t="e">
        <f>Updates!N463&amp;"$"</f>
        <v>#VALUE!</v>
      </c>
      <c r="AL463" s="11">
        <f t="shared" ca="1" si="127"/>
        <v>4</v>
      </c>
      <c r="AM463" s="6" t="str">
        <f ca="1">LOOKUP(AL463,AN2:AN21,AO2:AO21)</f>
        <v>DC1MDB04</v>
      </c>
    </row>
    <row r="464" spans="1:39" ht="12" customHeight="1">
      <c r="A464" s="13" t="e">
        <f>LOOKUP(99^99,--("0"&amp;MID(Updates!N464,MIN(SEARCH({0,1,2,3,4,5,6,7,8,9},Updates!N464&amp;"0123456789")),ROW($A$1:$A$10000))))</f>
        <v>#N/A</v>
      </c>
      <c r="B464" s="6" t="e">
        <f>TRIM(CLEAN(MID(Updates!D464,FIND("Network User Id: ",Updates!D464)+17,(FIND("E-MAIL ACCOUNTS",Updates!D464)-(FIND("Network User Id:",Updates!D464)+17)))))</f>
        <v>#VALUE!</v>
      </c>
      <c r="C464" s="6" t="e">
        <f>TRIM(CLEAN(MID(Updates!D464,FIND("Logon ID: ",Updates!D464)+10,(FIND("Password:",Updates!D464)-(FIND("Logon ID:",Updates!D464)+10)))))</f>
        <v>#VALUE!</v>
      </c>
      <c r="D464" t="e">
        <f>TRIM(CLEAN(MID(Updates!D464,FIND("Primary Address: ",Updates!D464)+17,(FIND("Secondary Address:",Updates!D464)-(FIND("Primary Address: ",Updates!D464)+17)))))</f>
        <v>#VALUE!</v>
      </c>
      <c r="E464" t="e">
        <f>TRIM(CLEAN(MID(Updates!D464,FIND("Secondary Address: ",Updates!D464)+19,(FIND("** PLEASE DO NOT REPLY TO THIS E-MAIL. ",Updates!D464)-(FIND("Secondary Address: ",Updates!D464)+19)))))</f>
        <v>#VALUE!</v>
      </c>
      <c r="F464" t="b">
        <f>IF(COUNT(SEARCH({"transpo.ottawa.on.ca","biblioottawalibrary.ca"},E464)),"@ottawa.ca")</f>
        <v>0</v>
      </c>
      <c r="G464" s="9" t="e">
        <f t="shared" si="112"/>
        <v>#VALUE!</v>
      </c>
      <c r="H464" t="e">
        <f>TRIM(CLEAN(MID(Updates!D464,FIND("E-mail Address: ",Updates!D464)+16,(FIND("The employee",Updates!D464)-(FIND("E-mail Address: ",Updates!D464)+16)))))</f>
        <v>#VALUE!</v>
      </c>
      <c r="I464" t="e">
        <f>TRIM(CLEAN(MID(Updates!D464,FIND("Account Password: ",Updates!D464)+18,(FIND("NETWORK ACCOUNTS",Updates!D464)-(FIND("Account Password:",Updates!D464)+18)))))</f>
        <v>#VALUE!</v>
      </c>
      <c r="J464" t="e">
        <f>TRIM(CLEAN(MID(Updates!D464,FIND("Password: ",Updates!D464)+10,(FIND("E-mail",Updates!D464)-(FIND("Password:",Updates!D464)+12)))))</f>
        <v>#VALUE!</v>
      </c>
      <c r="K464" t="e">
        <f>TRIM(CLEAN(MID(Updates!D464,FIND("Account to clone: ",Updates!D464)+18,(FIND("Position",Updates!D464)-(FIND("Account to clone: ",Updates!D464)+18)))))</f>
        <v>#VALUE!</v>
      </c>
      <c r="L464" t="e">
        <f>TRIM(CLEAN(MID(Updates!D464,FIND("Clone permissions of another account: ",Updates!D464)+38,(FIND("Email required:",Updates!D464)-(FIND("Clone permissions of another account: ",Updates!D464)+38)))))</f>
        <v>#VALUE!</v>
      </c>
      <c r="M464" t="e">
        <f t="shared" si="113"/>
        <v>#VALUE!</v>
      </c>
      <c r="N464" t="e">
        <f>TRIM(CLEAN(MID(Updates!D464,FIND("First Name: ",Updates!D464)+12,(FIND("Middle Name: ",Updates!D464)-(FIND("First Name: ",Updates!D464)+12)))))</f>
        <v>#VALUE!</v>
      </c>
      <c r="O464" t="e">
        <f>TRIM(CLEAN(MID(Updates!E464,FIND("Last Name: ",Updates!E464)+11,(FIND("Middle Initial:",Updates!E464)-(FIND("Last Name: ",Updates!E464)+11)))))</f>
        <v>#VALUE!</v>
      </c>
      <c r="P464" t="e">
        <f>TRIM(CLEAN(MID(Updates!D464,FIND("Middle Initial: ",Updates!D464)+16,(FIND("Department: ",Updates!D464)-(FIND("Middle Initial: ",Updates!D464)+16)))))</f>
        <v>#VALUE!</v>
      </c>
      <c r="Q464" t="e">
        <f t="shared" si="114"/>
        <v>#VALUE!</v>
      </c>
      <c r="R464" t="e">
        <f t="shared" si="115"/>
        <v>#VALUE!</v>
      </c>
      <c r="S464" t="e">
        <f t="shared" si="116"/>
        <v>#VALUE!</v>
      </c>
      <c r="T464" s="14" t="e">
        <f t="shared" si="117"/>
        <v>#VALUE!</v>
      </c>
      <c r="U464" t="e">
        <f t="shared" si="118"/>
        <v>#VALUE!</v>
      </c>
      <c r="V464" t="e">
        <f t="shared" si="119"/>
        <v>#VALUE!</v>
      </c>
      <c r="W464" s="8" t="e">
        <f>TRIM(CLEAN(MID(Updates!D464,FIND("Branch: ",Updates!D464)+8,(FIND("Division",Updates!D464)-(FIND("Branch: ",Updates!D464)+8)))))</f>
        <v>#VALUE!</v>
      </c>
      <c r="X464" s="8" t="e">
        <f>TRIM(CLEAN(MID(Updates!D464,FIND("Pooled Position: ",Updates!D464)+17,(FIND("Are the",Updates!D464)-(FIND("Pooled Position: ",Updates!D464)+17)))))</f>
        <v>#VALUE!</v>
      </c>
      <c r="Y464" t="e">
        <f>TRIM(CLEAN(MID(Updates!D464,FIND("Employee Name: ",Updates!D464)+15,(FIND("Job Title",Updates!D464)-(FIND("Employee Name: ",Updates!D464)+15)))))</f>
        <v>#VALUE!</v>
      </c>
      <c r="Z464" s="9" t="e">
        <f t="shared" si="120"/>
        <v>#VALUE!</v>
      </c>
      <c r="AA464" t="e">
        <f t="shared" si="121"/>
        <v>#VALUE!</v>
      </c>
      <c r="AB464" t="e">
        <f t="shared" si="122"/>
        <v>#VALUE!</v>
      </c>
      <c r="AC464" t="e">
        <f t="shared" si="123"/>
        <v>#VALUE!</v>
      </c>
      <c r="AD464" t="e">
        <f>TRIM(CLEAN(MID(Updates!D464,FIND("Account to clone: ",Updates!D464)+18,(FIND("Position",Updates!D464)-(FIND("Account to clone: ",Updates!D464)+18)))))</f>
        <v>#VALUE!</v>
      </c>
      <c r="AE464" t="str">
        <f t="shared" si="124"/>
        <v/>
      </c>
      <c r="AF464" t="str">
        <f t="shared" si="125"/>
        <v>No</v>
      </c>
      <c r="AG464" t="e">
        <f>TRIM(CLEAN(MID(Updates!D464,FIND("Home Share (H:\ drive) required: ",Updates!D464)+33,(FIND("Group Share (S:\ drive) required: ",Updates!D464)-(FIND("Home Share (H:\ drive) required: ",Updates!D464)+33)))))</f>
        <v>#VALUE!</v>
      </c>
      <c r="AH464" t="str">
        <f t="shared" si="126"/>
        <v>No</v>
      </c>
      <c r="AI464" t="e">
        <f>TRIM(CLEAN(MID(Updates!D464,FIND("S Drive Path: ",Updates!D464)+14,(FIND("Position",Updates!D464)-(FIND("S Drive Path: ",Updates!D464)+14)))))</f>
        <v>#VALUE!</v>
      </c>
      <c r="AJ464" t="e">
        <f>("USR\"&amp;Updates!N464)</f>
        <v>#VALUE!</v>
      </c>
      <c r="AK464" t="e">
        <f>Updates!N464&amp;"$"</f>
        <v>#VALUE!</v>
      </c>
      <c r="AL464" s="11">
        <f t="shared" ca="1" si="127"/>
        <v>17</v>
      </c>
      <c r="AM464" s="6" t="str">
        <f ca="1">LOOKUP(AL464,AN2:AN21,AO2:AO21)</f>
        <v>DC4MDB07</v>
      </c>
    </row>
    <row r="465" spans="1:39" ht="12" customHeight="1">
      <c r="A465" s="13" t="e">
        <f>LOOKUP(99^99,--("0"&amp;MID(Updates!N465,MIN(SEARCH({0,1,2,3,4,5,6,7,8,9},Updates!N465&amp;"0123456789")),ROW($A$1:$A$10000))))</f>
        <v>#N/A</v>
      </c>
      <c r="B465" s="6" t="e">
        <f>TRIM(CLEAN(MID(Updates!D465,FIND("Network User Id: ",Updates!D465)+17,(FIND("E-MAIL ACCOUNTS",Updates!D465)-(FIND("Network User Id:",Updates!D465)+17)))))</f>
        <v>#VALUE!</v>
      </c>
      <c r="C465" s="6" t="e">
        <f>TRIM(CLEAN(MID(Updates!D465,FIND("Logon ID: ",Updates!D465)+10,(FIND("Password:",Updates!D465)-(FIND("Logon ID:",Updates!D465)+10)))))</f>
        <v>#VALUE!</v>
      </c>
      <c r="D465" t="e">
        <f>TRIM(CLEAN(MID(Updates!D465,FIND("Primary Address: ",Updates!D465)+17,(FIND("Secondary Address:",Updates!D465)-(FIND("Primary Address: ",Updates!D465)+17)))))</f>
        <v>#VALUE!</v>
      </c>
      <c r="E465" t="e">
        <f>TRIM(CLEAN(MID(Updates!D465,FIND("Secondary Address: ",Updates!D465)+19,(FIND("** PLEASE DO NOT REPLY TO THIS E-MAIL. ",Updates!D465)-(FIND("Secondary Address: ",Updates!D465)+19)))))</f>
        <v>#VALUE!</v>
      </c>
      <c r="F465" t="b">
        <f>IF(COUNT(SEARCH({"transpo.ottawa.on.ca","biblioottawalibrary.ca"},E465)),"@ottawa.ca")</f>
        <v>0</v>
      </c>
      <c r="G465" s="9" t="e">
        <f t="shared" si="112"/>
        <v>#VALUE!</v>
      </c>
      <c r="H465" t="e">
        <f>TRIM(CLEAN(MID(Updates!D465,FIND("E-mail Address: ",Updates!D465)+16,(FIND("The employee",Updates!D465)-(FIND("E-mail Address: ",Updates!D465)+16)))))</f>
        <v>#VALUE!</v>
      </c>
      <c r="I465" t="e">
        <f>TRIM(CLEAN(MID(Updates!D465,FIND("Account Password: ",Updates!D465)+18,(FIND("NETWORK ACCOUNTS",Updates!D465)-(FIND("Account Password:",Updates!D465)+18)))))</f>
        <v>#VALUE!</v>
      </c>
      <c r="J465" t="e">
        <f>TRIM(CLEAN(MID(Updates!D465,FIND("Password: ",Updates!D465)+10,(FIND("E-mail",Updates!D465)-(FIND("Password:",Updates!D465)+12)))))</f>
        <v>#VALUE!</v>
      </c>
      <c r="K465" t="e">
        <f>TRIM(CLEAN(MID(Updates!D465,FIND("Account to clone: ",Updates!D465)+18,(FIND("Position",Updates!D465)-(FIND("Account to clone: ",Updates!D465)+18)))))</f>
        <v>#VALUE!</v>
      </c>
      <c r="L465" t="e">
        <f>TRIM(CLEAN(MID(Updates!D465,FIND("Clone permissions of another account: ",Updates!D465)+38,(FIND("Email required:",Updates!D465)-(FIND("Clone permissions of another account: ",Updates!D465)+38)))))</f>
        <v>#VALUE!</v>
      </c>
      <c r="M465" t="e">
        <f t="shared" si="113"/>
        <v>#VALUE!</v>
      </c>
      <c r="N465" t="e">
        <f>TRIM(CLEAN(MID(Updates!D465,FIND("First Name: ",Updates!D465)+12,(FIND("Middle Name: ",Updates!D465)-(FIND("First Name: ",Updates!D465)+12)))))</f>
        <v>#VALUE!</v>
      </c>
      <c r="O465" t="e">
        <f>TRIM(CLEAN(MID(Updates!E465,FIND("Last Name: ",Updates!E465)+11,(FIND("Middle Initial:",Updates!E465)-(FIND("Last Name: ",Updates!E465)+11)))))</f>
        <v>#VALUE!</v>
      </c>
      <c r="P465" t="e">
        <f>TRIM(CLEAN(MID(Updates!D465,FIND("Middle Initial: ",Updates!D465)+16,(FIND("Department: ",Updates!D465)-(FIND("Middle Initial: ",Updates!D465)+16)))))</f>
        <v>#VALUE!</v>
      </c>
      <c r="Q465" t="e">
        <f t="shared" si="114"/>
        <v>#VALUE!</v>
      </c>
      <c r="R465" t="e">
        <f t="shared" si="115"/>
        <v>#VALUE!</v>
      </c>
      <c r="S465" t="e">
        <f t="shared" si="116"/>
        <v>#VALUE!</v>
      </c>
      <c r="T465" s="14" t="e">
        <f t="shared" si="117"/>
        <v>#VALUE!</v>
      </c>
      <c r="U465" t="e">
        <f t="shared" si="118"/>
        <v>#VALUE!</v>
      </c>
      <c r="V465" t="e">
        <f t="shared" si="119"/>
        <v>#VALUE!</v>
      </c>
      <c r="W465" s="8" t="e">
        <f>TRIM(CLEAN(MID(Updates!D465,FIND("Branch: ",Updates!D465)+8,(FIND("Division",Updates!D465)-(FIND("Branch: ",Updates!D465)+8)))))</f>
        <v>#VALUE!</v>
      </c>
      <c r="X465" s="8" t="e">
        <f>TRIM(CLEAN(MID(Updates!D465,FIND("Pooled Position: ",Updates!D465)+17,(FIND("Are the",Updates!D465)-(FIND("Pooled Position: ",Updates!D465)+17)))))</f>
        <v>#VALUE!</v>
      </c>
      <c r="Y465" t="e">
        <f>TRIM(CLEAN(MID(Updates!D465,FIND("Employee Name: ",Updates!D465)+15,(FIND("Job Title",Updates!D465)-(FIND("Employee Name: ",Updates!D465)+15)))))</f>
        <v>#VALUE!</v>
      </c>
      <c r="Z465" s="9" t="e">
        <f t="shared" si="120"/>
        <v>#VALUE!</v>
      </c>
      <c r="AA465" t="e">
        <f t="shared" si="121"/>
        <v>#VALUE!</v>
      </c>
      <c r="AB465" t="e">
        <f t="shared" si="122"/>
        <v>#VALUE!</v>
      </c>
      <c r="AC465" t="e">
        <f t="shared" si="123"/>
        <v>#VALUE!</v>
      </c>
      <c r="AD465" t="e">
        <f>TRIM(CLEAN(MID(Updates!D465,FIND("Account to clone: ",Updates!D465)+18,(FIND("Position",Updates!D465)-(FIND("Account to clone: ",Updates!D465)+18)))))</f>
        <v>#VALUE!</v>
      </c>
      <c r="AE465" t="str">
        <f t="shared" si="124"/>
        <v/>
      </c>
      <c r="AF465" t="str">
        <f t="shared" si="125"/>
        <v>No</v>
      </c>
      <c r="AG465" t="e">
        <f>TRIM(CLEAN(MID(Updates!D465,FIND("Home Share (H:\ drive) required: ",Updates!D465)+33,(FIND("Group Share (S:\ drive) required: ",Updates!D465)-(FIND("Home Share (H:\ drive) required: ",Updates!D465)+33)))))</f>
        <v>#VALUE!</v>
      </c>
      <c r="AH465" t="str">
        <f t="shared" si="126"/>
        <v>No</v>
      </c>
      <c r="AI465" t="e">
        <f>TRIM(CLEAN(MID(Updates!D465,FIND("S Drive Path: ",Updates!D465)+14,(FIND("Position",Updates!D465)-(FIND("S Drive Path: ",Updates!D465)+14)))))</f>
        <v>#VALUE!</v>
      </c>
      <c r="AJ465" t="e">
        <f>("USR\"&amp;Updates!N465)</f>
        <v>#VALUE!</v>
      </c>
      <c r="AK465" t="e">
        <f>Updates!N465&amp;"$"</f>
        <v>#VALUE!</v>
      </c>
      <c r="AL465" s="11">
        <f t="shared" ca="1" si="127"/>
        <v>20</v>
      </c>
      <c r="AM465" s="6" t="str">
        <f ca="1">LOOKUP(AL465,AN2:AN21,AO2:AO21)</f>
        <v>DC4MDB10</v>
      </c>
    </row>
    <row r="466" spans="1:39" ht="12" customHeight="1">
      <c r="A466" s="13" t="e">
        <f>LOOKUP(99^99,--("0"&amp;MID(Updates!N466,MIN(SEARCH({0,1,2,3,4,5,6,7,8,9},Updates!N466&amp;"0123456789")),ROW($A$1:$A$10000))))</f>
        <v>#N/A</v>
      </c>
      <c r="B466" s="6" t="e">
        <f>TRIM(CLEAN(MID(Updates!D466,FIND("Network User Id: ",Updates!D466)+17,(FIND("E-MAIL ACCOUNTS",Updates!D466)-(FIND("Network User Id:",Updates!D466)+17)))))</f>
        <v>#VALUE!</v>
      </c>
      <c r="C466" s="6" t="e">
        <f>TRIM(CLEAN(MID(Updates!D466,FIND("Logon ID: ",Updates!D466)+10,(FIND("Password:",Updates!D466)-(FIND("Logon ID:",Updates!D466)+10)))))</f>
        <v>#VALUE!</v>
      </c>
      <c r="D466" t="e">
        <f>TRIM(CLEAN(MID(Updates!D466,FIND("Primary Address: ",Updates!D466)+17,(FIND("Secondary Address:",Updates!D466)-(FIND("Primary Address: ",Updates!D466)+17)))))</f>
        <v>#VALUE!</v>
      </c>
      <c r="E466" t="e">
        <f>TRIM(CLEAN(MID(Updates!D466,FIND("Secondary Address: ",Updates!D466)+19,(FIND("** PLEASE DO NOT REPLY TO THIS E-MAIL. ",Updates!D466)-(FIND("Secondary Address: ",Updates!D466)+19)))))</f>
        <v>#VALUE!</v>
      </c>
      <c r="F466" t="b">
        <f>IF(COUNT(SEARCH({"transpo.ottawa.on.ca","biblioottawalibrary.ca"},E466)),"@ottawa.ca")</f>
        <v>0</v>
      </c>
      <c r="G466" s="9" t="e">
        <f t="shared" si="112"/>
        <v>#VALUE!</v>
      </c>
      <c r="H466" t="e">
        <f>TRIM(CLEAN(MID(Updates!D466,FIND("E-mail Address: ",Updates!D466)+16,(FIND("The employee",Updates!D466)-(FIND("E-mail Address: ",Updates!D466)+16)))))</f>
        <v>#VALUE!</v>
      </c>
      <c r="I466" t="e">
        <f>TRIM(CLEAN(MID(Updates!D466,FIND("Account Password: ",Updates!D466)+18,(FIND("NETWORK ACCOUNTS",Updates!D466)-(FIND("Account Password:",Updates!D466)+18)))))</f>
        <v>#VALUE!</v>
      </c>
      <c r="J466" t="e">
        <f>TRIM(CLEAN(MID(Updates!D466,FIND("Password: ",Updates!D466)+10,(FIND("E-mail",Updates!D466)-(FIND("Password:",Updates!D466)+12)))))</f>
        <v>#VALUE!</v>
      </c>
      <c r="K466" t="e">
        <f>TRIM(CLEAN(MID(Updates!D466,FIND("Account to clone: ",Updates!D466)+18,(FIND("Position",Updates!D466)-(FIND("Account to clone: ",Updates!D466)+18)))))</f>
        <v>#VALUE!</v>
      </c>
      <c r="L466" t="e">
        <f>TRIM(CLEAN(MID(Updates!D466,FIND("Clone permissions of another account: ",Updates!D466)+38,(FIND("Email required:",Updates!D466)-(FIND("Clone permissions of another account: ",Updates!D466)+38)))))</f>
        <v>#VALUE!</v>
      </c>
      <c r="M466" t="e">
        <f t="shared" si="113"/>
        <v>#VALUE!</v>
      </c>
      <c r="N466" t="e">
        <f>TRIM(CLEAN(MID(Updates!D466,FIND("First Name: ",Updates!D466)+12,(FIND("Middle Name: ",Updates!D466)-(FIND("First Name: ",Updates!D466)+12)))))</f>
        <v>#VALUE!</v>
      </c>
      <c r="O466" t="e">
        <f>TRIM(CLEAN(MID(Updates!E466,FIND("Last Name: ",Updates!E466)+11,(FIND("Middle Initial:",Updates!E466)-(FIND("Last Name: ",Updates!E466)+11)))))</f>
        <v>#VALUE!</v>
      </c>
      <c r="P466" t="e">
        <f>TRIM(CLEAN(MID(Updates!D466,FIND("Middle Initial: ",Updates!D466)+16,(FIND("Department: ",Updates!D466)-(FIND("Middle Initial: ",Updates!D466)+16)))))</f>
        <v>#VALUE!</v>
      </c>
      <c r="Q466" t="e">
        <f t="shared" si="114"/>
        <v>#VALUE!</v>
      </c>
      <c r="R466" t="e">
        <f t="shared" si="115"/>
        <v>#VALUE!</v>
      </c>
      <c r="S466" t="e">
        <f t="shared" si="116"/>
        <v>#VALUE!</v>
      </c>
      <c r="T466" s="14" t="e">
        <f t="shared" si="117"/>
        <v>#VALUE!</v>
      </c>
      <c r="U466" t="e">
        <f t="shared" si="118"/>
        <v>#VALUE!</v>
      </c>
      <c r="V466" t="e">
        <f t="shared" si="119"/>
        <v>#VALUE!</v>
      </c>
      <c r="W466" s="8" t="e">
        <f>TRIM(CLEAN(MID(Updates!D466,FIND("Branch: ",Updates!D466)+8,(FIND("Division",Updates!D466)-(FIND("Branch: ",Updates!D466)+8)))))</f>
        <v>#VALUE!</v>
      </c>
      <c r="X466" s="8" t="e">
        <f>TRIM(CLEAN(MID(Updates!D466,FIND("Pooled Position: ",Updates!D466)+17,(FIND("Are the",Updates!D466)-(FIND("Pooled Position: ",Updates!D466)+17)))))</f>
        <v>#VALUE!</v>
      </c>
      <c r="Y466" t="e">
        <f>TRIM(CLEAN(MID(Updates!D466,FIND("Employee Name: ",Updates!D466)+15,(FIND("Job Title",Updates!D466)-(FIND("Employee Name: ",Updates!D466)+15)))))</f>
        <v>#VALUE!</v>
      </c>
      <c r="Z466" s="9" t="e">
        <f t="shared" si="120"/>
        <v>#VALUE!</v>
      </c>
      <c r="AA466" t="e">
        <f t="shared" si="121"/>
        <v>#VALUE!</v>
      </c>
      <c r="AB466" t="e">
        <f t="shared" si="122"/>
        <v>#VALUE!</v>
      </c>
      <c r="AC466" t="e">
        <f t="shared" si="123"/>
        <v>#VALUE!</v>
      </c>
      <c r="AD466" t="e">
        <f>TRIM(CLEAN(MID(Updates!D466,FIND("Account to clone: ",Updates!D466)+18,(FIND("Position",Updates!D466)-(FIND("Account to clone: ",Updates!D466)+18)))))</f>
        <v>#VALUE!</v>
      </c>
      <c r="AE466" t="str">
        <f t="shared" si="124"/>
        <v/>
      </c>
      <c r="AF466" t="str">
        <f t="shared" si="125"/>
        <v>No</v>
      </c>
      <c r="AG466" t="e">
        <f>TRIM(CLEAN(MID(Updates!D466,FIND("Home Share (H:\ drive) required: ",Updates!D466)+33,(FIND("Group Share (S:\ drive) required: ",Updates!D466)-(FIND("Home Share (H:\ drive) required: ",Updates!D466)+33)))))</f>
        <v>#VALUE!</v>
      </c>
      <c r="AH466" t="str">
        <f t="shared" si="126"/>
        <v>No</v>
      </c>
      <c r="AI466" t="e">
        <f>TRIM(CLEAN(MID(Updates!D466,FIND("S Drive Path: ",Updates!D466)+14,(FIND("Position",Updates!D466)-(FIND("S Drive Path: ",Updates!D466)+14)))))</f>
        <v>#VALUE!</v>
      </c>
      <c r="AJ466" t="e">
        <f>("USR\"&amp;Updates!N466)</f>
        <v>#VALUE!</v>
      </c>
      <c r="AK466" t="e">
        <f>Updates!N466&amp;"$"</f>
        <v>#VALUE!</v>
      </c>
      <c r="AL466" s="11">
        <f t="shared" ca="1" si="127"/>
        <v>16</v>
      </c>
      <c r="AM466" s="6" t="str">
        <f ca="1">LOOKUP(AL466,AN2:AN21,AO2:AO21)</f>
        <v>DC4MDB06</v>
      </c>
    </row>
    <row r="467" spans="1:39" ht="12" customHeight="1">
      <c r="A467" s="13" t="e">
        <f>LOOKUP(99^99,--("0"&amp;MID(Updates!N467,MIN(SEARCH({0,1,2,3,4,5,6,7,8,9},Updates!N467&amp;"0123456789")),ROW($A$1:$A$10000))))</f>
        <v>#N/A</v>
      </c>
      <c r="B467" s="6" t="e">
        <f>TRIM(CLEAN(MID(Updates!D467,FIND("Network User Id: ",Updates!D467)+17,(FIND("E-MAIL ACCOUNTS",Updates!D467)-(FIND("Network User Id:",Updates!D467)+17)))))</f>
        <v>#VALUE!</v>
      </c>
      <c r="C467" s="6" t="e">
        <f>TRIM(CLEAN(MID(Updates!D467,FIND("Logon ID: ",Updates!D467)+10,(FIND("Password:",Updates!D467)-(FIND("Logon ID:",Updates!D467)+10)))))</f>
        <v>#VALUE!</v>
      </c>
      <c r="D467" t="e">
        <f>TRIM(CLEAN(MID(Updates!D467,FIND("Primary Address: ",Updates!D467)+17,(FIND("Secondary Address:",Updates!D467)-(FIND("Primary Address: ",Updates!D467)+17)))))</f>
        <v>#VALUE!</v>
      </c>
      <c r="E467" t="e">
        <f>TRIM(CLEAN(MID(Updates!D467,FIND("Secondary Address: ",Updates!D467)+19,(FIND("** PLEASE DO NOT REPLY TO THIS E-MAIL. ",Updates!D467)-(FIND("Secondary Address: ",Updates!D467)+19)))))</f>
        <v>#VALUE!</v>
      </c>
      <c r="F467" t="b">
        <f>IF(COUNT(SEARCH({"transpo.ottawa.on.ca","biblioottawalibrary.ca"},E467)),"@ottawa.ca")</f>
        <v>0</v>
      </c>
      <c r="G467" s="9" t="e">
        <f t="shared" si="112"/>
        <v>#VALUE!</v>
      </c>
      <c r="H467" t="e">
        <f>TRIM(CLEAN(MID(Updates!D467,FIND("E-mail Address: ",Updates!D467)+16,(FIND("The employee",Updates!D467)-(FIND("E-mail Address: ",Updates!D467)+16)))))</f>
        <v>#VALUE!</v>
      </c>
      <c r="I467" t="e">
        <f>TRIM(CLEAN(MID(Updates!D467,FIND("Account Password: ",Updates!D467)+18,(FIND("NETWORK ACCOUNTS",Updates!D467)-(FIND("Account Password:",Updates!D467)+18)))))</f>
        <v>#VALUE!</v>
      </c>
      <c r="J467" t="e">
        <f>TRIM(CLEAN(MID(Updates!D467,FIND("Password: ",Updates!D467)+10,(FIND("E-mail",Updates!D467)-(FIND("Password:",Updates!D467)+12)))))</f>
        <v>#VALUE!</v>
      </c>
      <c r="K467" t="e">
        <f>TRIM(CLEAN(MID(Updates!D467,FIND("Account to clone: ",Updates!D467)+18,(FIND("Position",Updates!D467)-(FIND("Account to clone: ",Updates!D467)+18)))))</f>
        <v>#VALUE!</v>
      </c>
      <c r="L467" t="e">
        <f>TRIM(CLEAN(MID(Updates!D467,FIND("Clone permissions of another account: ",Updates!D467)+38,(FIND("Email required:",Updates!D467)-(FIND("Clone permissions of another account: ",Updates!D467)+38)))))</f>
        <v>#VALUE!</v>
      </c>
      <c r="M467" t="e">
        <f t="shared" si="113"/>
        <v>#VALUE!</v>
      </c>
      <c r="N467" t="e">
        <f>TRIM(CLEAN(MID(Updates!D467,FIND("First Name: ",Updates!D467)+12,(FIND("Middle Name: ",Updates!D467)-(FIND("First Name: ",Updates!D467)+12)))))</f>
        <v>#VALUE!</v>
      </c>
      <c r="O467" t="e">
        <f>TRIM(CLEAN(MID(Updates!E467,FIND("Last Name: ",Updates!E467)+11,(FIND("Middle Initial:",Updates!E467)-(FIND("Last Name: ",Updates!E467)+11)))))</f>
        <v>#VALUE!</v>
      </c>
      <c r="P467" t="e">
        <f>TRIM(CLEAN(MID(Updates!D467,FIND("Middle Initial: ",Updates!D467)+16,(FIND("Department: ",Updates!D467)-(FIND("Middle Initial: ",Updates!D467)+16)))))</f>
        <v>#VALUE!</v>
      </c>
      <c r="Q467" t="e">
        <f t="shared" si="114"/>
        <v>#VALUE!</v>
      </c>
      <c r="R467" t="e">
        <f t="shared" si="115"/>
        <v>#VALUE!</v>
      </c>
      <c r="S467" t="e">
        <f t="shared" si="116"/>
        <v>#VALUE!</v>
      </c>
      <c r="T467" s="14" t="e">
        <f t="shared" si="117"/>
        <v>#VALUE!</v>
      </c>
      <c r="U467" t="e">
        <f t="shared" si="118"/>
        <v>#VALUE!</v>
      </c>
      <c r="V467" t="e">
        <f t="shared" si="119"/>
        <v>#VALUE!</v>
      </c>
      <c r="W467" s="8" t="e">
        <f>TRIM(CLEAN(MID(Updates!D467,FIND("Branch: ",Updates!D467)+8,(FIND("Division",Updates!D467)-(FIND("Branch: ",Updates!D467)+8)))))</f>
        <v>#VALUE!</v>
      </c>
      <c r="X467" s="8" t="e">
        <f>TRIM(CLEAN(MID(Updates!D467,FIND("Pooled Position: ",Updates!D467)+17,(FIND("Are the",Updates!D467)-(FIND("Pooled Position: ",Updates!D467)+17)))))</f>
        <v>#VALUE!</v>
      </c>
      <c r="Y467" t="e">
        <f>TRIM(CLEAN(MID(Updates!D467,FIND("Employee Name: ",Updates!D467)+15,(FIND("Job Title",Updates!D467)-(FIND("Employee Name: ",Updates!D467)+15)))))</f>
        <v>#VALUE!</v>
      </c>
      <c r="Z467" s="9" t="e">
        <f t="shared" si="120"/>
        <v>#VALUE!</v>
      </c>
      <c r="AA467" t="e">
        <f t="shared" si="121"/>
        <v>#VALUE!</v>
      </c>
      <c r="AB467" t="e">
        <f t="shared" si="122"/>
        <v>#VALUE!</v>
      </c>
      <c r="AC467" t="e">
        <f t="shared" si="123"/>
        <v>#VALUE!</v>
      </c>
      <c r="AD467" t="e">
        <f>TRIM(CLEAN(MID(Updates!D467,FIND("Account to clone: ",Updates!D467)+18,(FIND("Position",Updates!D467)-(FIND("Account to clone: ",Updates!D467)+18)))))</f>
        <v>#VALUE!</v>
      </c>
      <c r="AE467" t="str">
        <f t="shared" si="124"/>
        <v/>
      </c>
      <c r="AF467" t="str">
        <f t="shared" si="125"/>
        <v>No</v>
      </c>
      <c r="AG467" t="e">
        <f>TRIM(CLEAN(MID(Updates!D467,FIND("Home Share (H:\ drive) required: ",Updates!D467)+33,(FIND("Group Share (S:\ drive) required: ",Updates!D467)-(FIND("Home Share (H:\ drive) required: ",Updates!D467)+33)))))</f>
        <v>#VALUE!</v>
      </c>
      <c r="AH467" t="str">
        <f t="shared" si="126"/>
        <v>No</v>
      </c>
      <c r="AI467" t="e">
        <f>TRIM(CLEAN(MID(Updates!D467,FIND("S Drive Path: ",Updates!D467)+14,(FIND("Position",Updates!D467)-(FIND("S Drive Path: ",Updates!D467)+14)))))</f>
        <v>#VALUE!</v>
      </c>
      <c r="AJ467" t="e">
        <f>("USR\"&amp;Updates!N467)</f>
        <v>#VALUE!</v>
      </c>
      <c r="AK467" t="e">
        <f>Updates!N467&amp;"$"</f>
        <v>#VALUE!</v>
      </c>
      <c r="AL467" s="11">
        <f t="shared" ca="1" si="127"/>
        <v>17</v>
      </c>
      <c r="AM467" s="6" t="str">
        <f ca="1">LOOKUP(AL467,AN2:AN21,AO2:AO21)</f>
        <v>DC4MDB07</v>
      </c>
    </row>
    <row r="468" spans="1:39" ht="12" customHeight="1">
      <c r="A468" s="13" t="e">
        <f>LOOKUP(99^99,--("0"&amp;MID(Updates!N468,MIN(SEARCH({0,1,2,3,4,5,6,7,8,9},Updates!N468&amp;"0123456789")),ROW($A$1:$A$10000))))</f>
        <v>#N/A</v>
      </c>
      <c r="B468" s="6" t="e">
        <f>TRIM(CLEAN(MID(Updates!D468,FIND("Network User Id: ",Updates!D468)+17,(FIND("E-MAIL ACCOUNTS",Updates!D468)-(FIND("Network User Id:",Updates!D468)+17)))))</f>
        <v>#VALUE!</v>
      </c>
      <c r="C468" s="6" t="e">
        <f>TRIM(CLEAN(MID(Updates!D468,FIND("Logon ID: ",Updates!D468)+10,(FIND("Password:",Updates!D468)-(FIND("Logon ID:",Updates!D468)+10)))))</f>
        <v>#VALUE!</v>
      </c>
      <c r="D468" t="e">
        <f>TRIM(CLEAN(MID(Updates!D468,FIND("Primary Address: ",Updates!D468)+17,(FIND("Secondary Address:",Updates!D468)-(FIND("Primary Address: ",Updates!D468)+17)))))</f>
        <v>#VALUE!</v>
      </c>
      <c r="E468" t="e">
        <f>TRIM(CLEAN(MID(Updates!D468,FIND("Secondary Address: ",Updates!D468)+19,(FIND("** PLEASE DO NOT REPLY TO THIS E-MAIL. ",Updates!D468)-(FIND("Secondary Address: ",Updates!D468)+19)))))</f>
        <v>#VALUE!</v>
      </c>
      <c r="F468" t="b">
        <f>IF(COUNT(SEARCH({"transpo.ottawa.on.ca","biblioottawalibrary.ca"},E468)),"@ottawa.ca")</f>
        <v>0</v>
      </c>
      <c r="G468" s="9" t="e">
        <f t="shared" si="112"/>
        <v>#VALUE!</v>
      </c>
      <c r="H468" t="e">
        <f>TRIM(CLEAN(MID(Updates!D468,FIND("E-mail Address: ",Updates!D468)+16,(FIND("The employee",Updates!D468)-(FIND("E-mail Address: ",Updates!D468)+16)))))</f>
        <v>#VALUE!</v>
      </c>
      <c r="I468" t="e">
        <f>TRIM(CLEAN(MID(Updates!D468,FIND("Account Password: ",Updates!D468)+18,(FIND("NETWORK ACCOUNTS",Updates!D468)-(FIND("Account Password:",Updates!D468)+18)))))</f>
        <v>#VALUE!</v>
      </c>
      <c r="J468" t="e">
        <f>TRIM(CLEAN(MID(Updates!D468,FIND("Password: ",Updates!D468)+10,(FIND("E-mail",Updates!D468)-(FIND("Password:",Updates!D468)+12)))))</f>
        <v>#VALUE!</v>
      </c>
      <c r="K468" t="e">
        <f>TRIM(CLEAN(MID(Updates!D468,FIND("Account to clone: ",Updates!D468)+18,(FIND("Position",Updates!D468)-(FIND("Account to clone: ",Updates!D468)+18)))))</f>
        <v>#VALUE!</v>
      </c>
      <c r="L468" t="e">
        <f>TRIM(CLEAN(MID(Updates!D468,FIND("Clone permissions of another account: ",Updates!D468)+38,(FIND("Email required:",Updates!D468)-(FIND("Clone permissions of another account: ",Updates!D468)+38)))))</f>
        <v>#VALUE!</v>
      </c>
      <c r="M468" t="e">
        <f t="shared" si="113"/>
        <v>#VALUE!</v>
      </c>
      <c r="N468" t="e">
        <f>TRIM(CLEAN(MID(Updates!D468,FIND("First Name: ",Updates!D468)+12,(FIND("Middle Name: ",Updates!D468)-(FIND("First Name: ",Updates!D468)+12)))))</f>
        <v>#VALUE!</v>
      </c>
      <c r="O468" t="e">
        <f>TRIM(CLEAN(MID(Updates!E468,FIND("Last Name: ",Updates!E468)+11,(FIND("Middle Initial:",Updates!E468)-(FIND("Last Name: ",Updates!E468)+11)))))</f>
        <v>#VALUE!</v>
      </c>
      <c r="P468" t="e">
        <f>TRIM(CLEAN(MID(Updates!D468,FIND("Middle Initial: ",Updates!D468)+16,(FIND("Department: ",Updates!D468)-(FIND("Middle Initial: ",Updates!D468)+16)))))</f>
        <v>#VALUE!</v>
      </c>
      <c r="Q468" t="e">
        <f t="shared" si="114"/>
        <v>#VALUE!</v>
      </c>
      <c r="R468" t="e">
        <f t="shared" si="115"/>
        <v>#VALUE!</v>
      </c>
      <c r="S468" t="e">
        <f t="shared" si="116"/>
        <v>#VALUE!</v>
      </c>
      <c r="T468" s="14" t="e">
        <f t="shared" si="117"/>
        <v>#VALUE!</v>
      </c>
      <c r="U468" t="e">
        <f t="shared" si="118"/>
        <v>#VALUE!</v>
      </c>
      <c r="V468" t="e">
        <f t="shared" si="119"/>
        <v>#VALUE!</v>
      </c>
      <c r="W468" s="8" t="e">
        <f>TRIM(CLEAN(MID(Updates!D468,FIND("Branch: ",Updates!D468)+8,(FIND("Division",Updates!D468)-(FIND("Branch: ",Updates!D468)+8)))))</f>
        <v>#VALUE!</v>
      </c>
      <c r="X468" s="8" t="e">
        <f>TRIM(CLEAN(MID(Updates!D468,FIND("Pooled Position: ",Updates!D468)+17,(FIND("Are the",Updates!D468)-(FIND("Pooled Position: ",Updates!D468)+17)))))</f>
        <v>#VALUE!</v>
      </c>
      <c r="Y468" t="e">
        <f>TRIM(CLEAN(MID(Updates!D468,FIND("Employee Name: ",Updates!D468)+15,(FIND("Job Title",Updates!D468)-(FIND("Employee Name: ",Updates!D468)+15)))))</f>
        <v>#VALUE!</v>
      </c>
      <c r="Z468" s="9" t="e">
        <f t="shared" si="120"/>
        <v>#VALUE!</v>
      </c>
      <c r="AA468" t="e">
        <f t="shared" si="121"/>
        <v>#VALUE!</v>
      </c>
      <c r="AB468" t="e">
        <f t="shared" si="122"/>
        <v>#VALUE!</v>
      </c>
      <c r="AC468" t="e">
        <f t="shared" si="123"/>
        <v>#VALUE!</v>
      </c>
      <c r="AD468" t="e">
        <f>TRIM(CLEAN(MID(Updates!D468,FIND("Account to clone: ",Updates!D468)+18,(FIND("Position",Updates!D468)-(FIND("Account to clone: ",Updates!D468)+18)))))</f>
        <v>#VALUE!</v>
      </c>
      <c r="AE468" t="str">
        <f t="shared" si="124"/>
        <v/>
      </c>
      <c r="AF468" t="str">
        <f t="shared" si="125"/>
        <v>No</v>
      </c>
      <c r="AG468" t="e">
        <f>TRIM(CLEAN(MID(Updates!D468,FIND("Home Share (H:\ drive) required: ",Updates!D468)+33,(FIND("Group Share (S:\ drive) required: ",Updates!D468)-(FIND("Home Share (H:\ drive) required: ",Updates!D468)+33)))))</f>
        <v>#VALUE!</v>
      </c>
      <c r="AH468" t="str">
        <f t="shared" si="126"/>
        <v>No</v>
      </c>
      <c r="AI468" t="e">
        <f>TRIM(CLEAN(MID(Updates!D468,FIND("S Drive Path: ",Updates!D468)+14,(FIND("Position",Updates!D468)-(FIND("S Drive Path: ",Updates!D468)+14)))))</f>
        <v>#VALUE!</v>
      </c>
      <c r="AJ468" t="e">
        <f>("USR\"&amp;Updates!N468)</f>
        <v>#VALUE!</v>
      </c>
      <c r="AK468" t="e">
        <f>Updates!N468&amp;"$"</f>
        <v>#VALUE!</v>
      </c>
      <c r="AL468" s="11">
        <f t="shared" ca="1" si="127"/>
        <v>14</v>
      </c>
      <c r="AM468" s="6" t="str">
        <f ca="1">LOOKUP(AL468,AN2:AN21,AO2:AO21)</f>
        <v>DC4MDB04</v>
      </c>
    </row>
    <row r="469" spans="1:39" ht="12" customHeight="1">
      <c r="A469" s="13" t="e">
        <f>LOOKUP(99^99,--("0"&amp;MID(Updates!N469,MIN(SEARCH({0,1,2,3,4,5,6,7,8,9},Updates!N469&amp;"0123456789")),ROW($A$1:$A$10000))))</f>
        <v>#N/A</v>
      </c>
      <c r="B469" s="6" t="e">
        <f>TRIM(CLEAN(MID(Updates!D469,FIND("Network User Id: ",Updates!D469)+17,(FIND("E-MAIL ACCOUNTS",Updates!D469)-(FIND("Network User Id:",Updates!D469)+17)))))</f>
        <v>#VALUE!</v>
      </c>
      <c r="C469" s="6" t="e">
        <f>TRIM(CLEAN(MID(Updates!D469,FIND("Logon ID: ",Updates!D469)+10,(FIND("Password:",Updates!D469)-(FIND("Logon ID:",Updates!D469)+10)))))</f>
        <v>#VALUE!</v>
      </c>
      <c r="D469" t="e">
        <f>TRIM(CLEAN(MID(Updates!D469,FIND("Primary Address: ",Updates!D469)+17,(FIND("Secondary Address:",Updates!D469)-(FIND("Primary Address: ",Updates!D469)+17)))))</f>
        <v>#VALUE!</v>
      </c>
      <c r="E469" t="e">
        <f>TRIM(CLEAN(MID(Updates!D469,FIND("Secondary Address: ",Updates!D469)+19,(FIND("** PLEASE DO NOT REPLY TO THIS E-MAIL. ",Updates!D469)-(FIND("Secondary Address: ",Updates!D469)+19)))))</f>
        <v>#VALUE!</v>
      </c>
      <c r="F469" t="b">
        <f>IF(COUNT(SEARCH({"transpo.ottawa.on.ca","biblioottawalibrary.ca"},E469)),"@ottawa.ca")</f>
        <v>0</v>
      </c>
      <c r="G469" s="9" t="e">
        <f t="shared" si="112"/>
        <v>#VALUE!</v>
      </c>
      <c r="H469" t="e">
        <f>TRIM(CLEAN(MID(Updates!D469,FIND("E-mail Address: ",Updates!D469)+16,(FIND("The employee",Updates!D469)-(FIND("E-mail Address: ",Updates!D469)+16)))))</f>
        <v>#VALUE!</v>
      </c>
      <c r="I469" t="e">
        <f>TRIM(CLEAN(MID(Updates!D469,FIND("Account Password: ",Updates!D469)+18,(FIND("NETWORK ACCOUNTS",Updates!D469)-(FIND("Account Password:",Updates!D469)+18)))))</f>
        <v>#VALUE!</v>
      </c>
      <c r="J469" t="e">
        <f>TRIM(CLEAN(MID(Updates!D469,FIND("Password: ",Updates!D469)+10,(FIND("E-mail",Updates!D469)-(FIND("Password:",Updates!D469)+12)))))</f>
        <v>#VALUE!</v>
      </c>
      <c r="K469" t="e">
        <f>TRIM(CLEAN(MID(Updates!D469,FIND("Account to clone: ",Updates!D469)+18,(FIND("Position",Updates!D469)-(FIND("Account to clone: ",Updates!D469)+18)))))</f>
        <v>#VALUE!</v>
      </c>
      <c r="L469" t="e">
        <f>TRIM(CLEAN(MID(Updates!D469,FIND("Clone permissions of another account: ",Updates!D469)+38,(FIND("Email required:",Updates!D469)-(FIND("Clone permissions of another account: ",Updates!D469)+38)))))</f>
        <v>#VALUE!</v>
      </c>
      <c r="M469" t="e">
        <f t="shared" si="113"/>
        <v>#VALUE!</v>
      </c>
      <c r="N469" t="e">
        <f>TRIM(CLEAN(MID(Updates!D469,FIND("First Name: ",Updates!D469)+12,(FIND("Middle Name: ",Updates!D469)-(FIND("First Name: ",Updates!D469)+12)))))</f>
        <v>#VALUE!</v>
      </c>
      <c r="O469" t="e">
        <f>TRIM(CLEAN(MID(Updates!E469,FIND("Last Name: ",Updates!E469)+11,(FIND("Middle Initial:",Updates!E469)-(FIND("Last Name: ",Updates!E469)+11)))))</f>
        <v>#VALUE!</v>
      </c>
      <c r="P469" t="e">
        <f>TRIM(CLEAN(MID(Updates!D469,FIND("Middle Initial: ",Updates!D469)+16,(FIND("Department: ",Updates!D469)-(FIND("Middle Initial: ",Updates!D469)+16)))))</f>
        <v>#VALUE!</v>
      </c>
      <c r="Q469" t="e">
        <f t="shared" si="114"/>
        <v>#VALUE!</v>
      </c>
      <c r="R469" t="e">
        <f t="shared" si="115"/>
        <v>#VALUE!</v>
      </c>
      <c r="S469" t="e">
        <f t="shared" si="116"/>
        <v>#VALUE!</v>
      </c>
      <c r="T469" s="14" t="e">
        <f t="shared" si="117"/>
        <v>#VALUE!</v>
      </c>
      <c r="U469" t="e">
        <f t="shared" si="118"/>
        <v>#VALUE!</v>
      </c>
      <c r="V469" t="e">
        <f t="shared" si="119"/>
        <v>#VALUE!</v>
      </c>
      <c r="W469" s="8" t="e">
        <f>TRIM(CLEAN(MID(Updates!D469,FIND("Branch: ",Updates!D469)+8,(FIND("Division",Updates!D469)-(FIND("Branch: ",Updates!D469)+8)))))</f>
        <v>#VALUE!</v>
      </c>
      <c r="X469" s="8" t="e">
        <f>TRIM(CLEAN(MID(Updates!D469,FIND("Pooled Position: ",Updates!D469)+17,(FIND("Are the",Updates!D469)-(FIND("Pooled Position: ",Updates!D469)+17)))))</f>
        <v>#VALUE!</v>
      </c>
      <c r="Y469" t="e">
        <f>TRIM(CLEAN(MID(Updates!D469,FIND("Employee Name: ",Updates!D469)+15,(FIND("Job Title",Updates!D469)-(FIND("Employee Name: ",Updates!D469)+15)))))</f>
        <v>#VALUE!</v>
      </c>
      <c r="Z469" s="9" t="e">
        <f t="shared" si="120"/>
        <v>#VALUE!</v>
      </c>
      <c r="AA469" t="e">
        <f t="shared" si="121"/>
        <v>#VALUE!</v>
      </c>
      <c r="AB469" t="e">
        <f t="shared" si="122"/>
        <v>#VALUE!</v>
      </c>
      <c r="AC469" t="e">
        <f t="shared" si="123"/>
        <v>#VALUE!</v>
      </c>
      <c r="AD469" t="e">
        <f>TRIM(CLEAN(MID(Updates!D469,FIND("Account to clone: ",Updates!D469)+18,(FIND("Position",Updates!D469)-(FIND("Account to clone: ",Updates!D469)+18)))))</f>
        <v>#VALUE!</v>
      </c>
      <c r="AE469" t="str">
        <f t="shared" si="124"/>
        <v/>
      </c>
      <c r="AF469" t="str">
        <f t="shared" si="125"/>
        <v>No</v>
      </c>
      <c r="AG469" t="e">
        <f>TRIM(CLEAN(MID(Updates!D469,FIND("Home Share (H:\ drive) required: ",Updates!D469)+33,(FIND("Group Share (S:\ drive) required: ",Updates!D469)-(FIND("Home Share (H:\ drive) required: ",Updates!D469)+33)))))</f>
        <v>#VALUE!</v>
      </c>
      <c r="AH469" t="str">
        <f t="shared" si="126"/>
        <v>No</v>
      </c>
      <c r="AI469" t="e">
        <f>TRIM(CLEAN(MID(Updates!D469,FIND("S Drive Path: ",Updates!D469)+14,(FIND("Position",Updates!D469)-(FIND("S Drive Path: ",Updates!D469)+14)))))</f>
        <v>#VALUE!</v>
      </c>
      <c r="AJ469" t="e">
        <f>("USR\"&amp;Updates!N469)</f>
        <v>#VALUE!</v>
      </c>
      <c r="AK469" t="e">
        <f>Updates!N469&amp;"$"</f>
        <v>#VALUE!</v>
      </c>
      <c r="AL469" s="11">
        <f t="shared" ca="1" si="127"/>
        <v>12</v>
      </c>
      <c r="AM469" s="6" t="str">
        <f ca="1">LOOKUP(AL469,AN2:AN21,AO2:AO21)</f>
        <v>DC4MDB02</v>
      </c>
    </row>
    <row r="470" spans="1:39" ht="12" customHeight="1">
      <c r="A470" s="13" t="e">
        <f>LOOKUP(99^99,--("0"&amp;MID(Updates!N470,MIN(SEARCH({0,1,2,3,4,5,6,7,8,9},Updates!N470&amp;"0123456789")),ROW($A$1:$A$10000))))</f>
        <v>#N/A</v>
      </c>
      <c r="B470" s="6" t="e">
        <f>TRIM(CLEAN(MID(Updates!D470,FIND("Network User Id: ",Updates!D470)+17,(FIND("E-MAIL ACCOUNTS",Updates!D470)-(FIND("Network User Id:",Updates!D470)+17)))))</f>
        <v>#VALUE!</v>
      </c>
      <c r="C470" s="6" t="e">
        <f>TRIM(CLEAN(MID(Updates!D470,FIND("Logon ID: ",Updates!D470)+10,(FIND("Password:",Updates!D470)-(FIND("Logon ID:",Updates!D470)+10)))))</f>
        <v>#VALUE!</v>
      </c>
      <c r="D470" t="e">
        <f>TRIM(CLEAN(MID(Updates!D470,FIND("Primary Address: ",Updates!D470)+17,(FIND("Secondary Address:",Updates!D470)-(FIND("Primary Address: ",Updates!D470)+17)))))</f>
        <v>#VALUE!</v>
      </c>
      <c r="E470" t="e">
        <f>TRIM(CLEAN(MID(Updates!D470,FIND("Secondary Address: ",Updates!D470)+19,(FIND("** PLEASE DO NOT REPLY TO THIS E-MAIL. ",Updates!D470)-(FIND("Secondary Address: ",Updates!D470)+19)))))</f>
        <v>#VALUE!</v>
      </c>
      <c r="F470" t="b">
        <f>IF(COUNT(SEARCH({"transpo.ottawa.on.ca","biblioottawalibrary.ca"},E470)),"@ottawa.ca")</f>
        <v>0</v>
      </c>
      <c r="G470" s="9" t="e">
        <f t="shared" si="112"/>
        <v>#VALUE!</v>
      </c>
      <c r="H470" t="e">
        <f>TRIM(CLEAN(MID(Updates!D470,FIND("E-mail Address: ",Updates!D470)+16,(FIND("The employee",Updates!D470)-(FIND("E-mail Address: ",Updates!D470)+16)))))</f>
        <v>#VALUE!</v>
      </c>
      <c r="I470" t="e">
        <f>TRIM(CLEAN(MID(Updates!D470,FIND("Account Password: ",Updates!D470)+18,(FIND("NETWORK ACCOUNTS",Updates!D470)-(FIND("Account Password:",Updates!D470)+18)))))</f>
        <v>#VALUE!</v>
      </c>
      <c r="J470" t="e">
        <f>TRIM(CLEAN(MID(Updates!D470,FIND("Password: ",Updates!D470)+10,(FIND("E-mail",Updates!D470)-(FIND("Password:",Updates!D470)+12)))))</f>
        <v>#VALUE!</v>
      </c>
      <c r="K470" t="e">
        <f>TRIM(CLEAN(MID(Updates!D470,FIND("Account to clone: ",Updates!D470)+18,(FIND("Position",Updates!D470)-(FIND("Account to clone: ",Updates!D470)+18)))))</f>
        <v>#VALUE!</v>
      </c>
      <c r="L470" t="e">
        <f>TRIM(CLEAN(MID(Updates!D470,FIND("Clone permissions of another account: ",Updates!D470)+38,(FIND("Email required:",Updates!D470)-(FIND("Clone permissions of another account: ",Updates!D470)+38)))))</f>
        <v>#VALUE!</v>
      </c>
      <c r="M470" t="e">
        <f t="shared" si="113"/>
        <v>#VALUE!</v>
      </c>
      <c r="N470" t="e">
        <f>TRIM(CLEAN(MID(Updates!D470,FIND("First Name: ",Updates!D470)+12,(FIND("Middle Name: ",Updates!D470)-(FIND("First Name: ",Updates!D470)+12)))))</f>
        <v>#VALUE!</v>
      </c>
      <c r="O470" t="e">
        <f>TRIM(CLEAN(MID(Updates!E470,FIND("Last Name: ",Updates!E470)+11,(FIND("Middle Initial:",Updates!E470)-(FIND("Last Name: ",Updates!E470)+11)))))</f>
        <v>#VALUE!</v>
      </c>
      <c r="P470" t="e">
        <f>TRIM(CLEAN(MID(Updates!D470,FIND("Middle Initial: ",Updates!D470)+16,(FIND("Department: ",Updates!D470)-(FIND("Middle Initial: ",Updates!D470)+16)))))</f>
        <v>#VALUE!</v>
      </c>
      <c r="Q470" t="e">
        <f t="shared" si="114"/>
        <v>#VALUE!</v>
      </c>
      <c r="R470" t="e">
        <f t="shared" si="115"/>
        <v>#VALUE!</v>
      </c>
      <c r="S470" t="e">
        <f t="shared" si="116"/>
        <v>#VALUE!</v>
      </c>
      <c r="T470" s="14" t="e">
        <f t="shared" si="117"/>
        <v>#VALUE!</v>
      </c>
      <c r="U470" t="e">
        <f t="shared" si="118"/>
        <v>#VALUE!</v>
      </c>
      <c r="V470" t="e">
        <f t="shared" si="119"/>
        <v>#VALUE!</v>
      </c>
      <c r="W470" s="8" t="e">
        <f>TRIM(CLEAN(MID(Updates!D470,FIND("Branch: ",Updates!D470)+8,(FIND("Division",Updates!D470)-(FIND("Branch: ",Updates!D470)+8)))))</f>
        <v>#VALUE!</v>
      </c>
      <c r="X470" s="8" t="e">
        <f>TRIM(CLEAN(MID(Updates!D470,FIND("Pooled Position: ",Updates!D470)+17,(FIND("Are the",Updates!D470)-(FIND("Pooled Position: ",Updates!D470)+17)))))</f>
        <v>#VALUE!</v>
      </c>
      <c r="Y470" t="e">
        <f>TRIM(CLEAN(MID(Updates!D470,FIND("Employee Name: ",Updates!D470)+15,(FIND("Job Title",Updates!D470)-(FIND("Employee Name: ",Updates!D470)+15)))))</f>
        <v>#VALUE!</v>
      </c>
      <c r="Z470" s="9" t="e">
        <f t="shared" si="120"/>
        <v>#VALUE!</v>
      </c>
      <c r="AA470" t="e">
        <f t="shared" si="121"/>
        <v>#VALUE!</v>
      </c>
      <c r="AB470" t="e">
        <f t="shared" si="122"/>
        <v>#VALUE!</v>
      </c>
      <c r="AC470" t="e">
        <f t="shared" si="123"/>
        <v>#VALUE!</v>
      </c>
      <c r="AD470" t="e">
        <f>TRIM(CLEAN(MID(Updates!D470,FIND("Account to clone: ",Updates!D470)+18,(FIND("Position",Updates!D470)-(FIND("Account to clone: ",Updates!D470)+18)))))</f>
        <v>#VALUE!</v>
      </c>
      <c r="AE470" t="str">
        <f t="shared" si="124"/>
        <v/>
      </c>
      <c r="AF470" t="str">
        <f t="shared" si="125"/>
        <v>No</v>
      </c>
      <c r="AG470" t="e">
        <f>TRIM(CLEAN(MID(Updates!D470,FIND("Home Share (H:\ drive) required: ",Updates!D470)+33,(FIND("Group Share (S:\ drive) required: ",Updates!D470)-(FIND("Home Share (H:\ drive) required: ",Updates!D470)+33)))))</f>
        <v>#VALUE!</v>
      </c>
      <c r="AH470" t="str">
        <f t="shared" si="126"/>
        <v>No</v>
      </c>
      <c r="AI470" t="e">
        <f>TRIM(CLEAN(MID(Updates!D470,FIND("S Drive Path: ",Updates!D470)+14,(FIND("Position",Updates!D470)-(FIND("S Drive Path: ",Updates!D470)+14)))))</f>
        <v>#VALUE!</v>
      </c>
      <c r="AJ470" t="e">
        <f>("USR\"&amp;Updates!N470)</f>
        <v>#VALUE!</v>
      </c>
      <c r="AK470" t="e">
        <f>Updates!N470&amp;"$"</f>
        <v>#VALUE!</v>
      </c>
      <c r="AL470" s="11">
        <f t="shared" ca="1" si="127"/>
        <v>15</v>
      </c>
      <c r="AM470" s="6" t="str">
        <f ca="1">LOOKUP(AL470,AN2:AN21,AO2:AO21)</f>
        <v>DC4MDB05</v>
      </c>
    </row>
    <row r="471" spans="1:39" ht="12" customHeight="1">
      <c r="A471" s="13" t="e">
        <f>LOOKUP(99^99,--("0"&amp;MID(Updates!N471,MIN(SEARCH({0,1,2,3,4,5,6,7,8,9},Updates!N471&amp;"0123456789")),ROW($A$1:$A$10000))))</f>
        <v>#N/A</v>
      </c>
      <c r="B471" s="6" t="e">
        <f>TRIM(CLEAN(MID(Updates!D471,FIND("Network User Id: ",Updates!D471)+17,(FIND("E-MAIL ACCOUNTS",Updates!D471)-(FIND("Network User Id:",Updates!D471)+17)))))</f>
        <v>#VALUE!</v>
      </c>
      <c r="C471" s="6" t="e">
        <f>TRIM(CLEAN(MID(Updates!D471,FIND("Logon ID: ",Updates!D471)+10,(FIND("Password:",Updates!D471)-(FIND("Logon ID:",Updates!D471)+10)))))</f>
        <v>#VALUE!</v>
      </c>
      <c r="D471" t="e">
        <f>TRIM(CLEAN(MID(Updates!D471,FIND("Primary Address: ",Updates!D471)+17,(FIND("Secondary Address:",Updates!D471)-(FIND("Primary Address: ",Updates!D471)+17)))))</f>
        <v>#VALUE!</v>
      </c>
      <c r="E471" t="e">
        <f>TRIM(CLEAN(MID(Updates!D471,FIND("Secondary Address: ",Updates!D471)+19,(FIND("** PLEASE DO NOT REPLY TO THIS E-MAIL. ",Updates!D471)-(FIND("Secondary Address: ",Updates!D471)+19)))))</f>
        <v>#VALUE!</v>
      </c>
      <c r="F471" t="b">
        <f>IF(COUNT(SEARCH({"transpo.ottawa.on.ca","biblioottawalibrary.ca"},E471)),"@ottawa.ca")</f>
        <v>0</v>
      </c>
      <c r="G471" s="9" t="e">
        <f t="shared" si="112"/>
        <v>#VALUE!</v>
      </c>
      <c r="H471" t="e">
        <f>TRIM(CLEAN(MID(Updates!D471,FIND("E-mail Address: ",Updates!D471)+16,(FIND("The employee",Updates!D471)-(FIND("E-mail Address: ",Updates!D471)+16)))))</f>
        <v>#VALUE!</v>
      </c>
      <c r="I471" t="e">
        <f>TRIM(CLEAN(MID(Updates!D471,FIND("Account Password: ",Updates!D471)+18,(FIND("NETWORK ACCOUNTS",Updates!D471)-(FIND("Account Password:",Updates!D471)+18)))))</f>
        <v>#VALUE!</v>
      </c>
      <c r="J471" t="e">
        <f>TRIM(CLEAN(MID(Updates!D471,FIND("Password: ",Updates!D471)+10,(FIND("E-mail",Updates!D471)-(FIND("Password:",Updates!D471)+12)))))</f>
        <v>#VALUE!</v>
      </c>
      <c r="K471" t="e">
        <f>TRIM(CLEAN(MID(Updates!D471,FIND("Account to clone: ",Updates!D471)+18,(FIND("Position",Updates!D471)-(FIND("Account to clone: ",Updates!D471)+18)))))</f>
        <v>#VALUE!</v>
      </c>
      <c r="L471" t="e">
        <f>TRIM(CLEAN(MID(Updates!D471,FIND("Clone permissions of another account: ",Updates!D471)+38,(FIND("Email required:",Updates!D471)-(FIND("Clone permissions of another account: ",Updates!D471)+38)))))</f>
        <v>#VALUE!</v>
      </c>
      <c r="M471" t="e">
        <f t="shared" si="113"/>
        <v>#VALUE!</v>
      </c>
      <c r="N471" t="e">
        <f>TRIM(CLEAN(MID(Updates!D471,FIND("First Name: ",Updates!D471)+12,(FIND("Middle Name: ",Updates!D471)-(FIND("First Name: ",Updates!D471)+12)))))</f>
        <v>#VALUE!</v>
      </c>
      <c r="O471" t="e">
        <f>TRIM(CLEAN(MID(Updates!E471,FIND("Last Name: ",Updates!E471)+11,(FIND("Middle Initial:",Updates!E471)-(FIND("Last Name: ",Updates!E471)+11)))))</f>
        <v>#VALUE!</v>
      </c>
      <c r="P471" t="e">
        <f>TRIM(CLEAN(MID(Updates!D471,FIND("Middle Initial: ",Updates!D471)+16,(FIND("Department: ",Updates!D471)-(FIND("Middle Initial: ",Updates!D471)+16)))))</f>
        <v>#VALUE!</v>
      </c>
      <c r="Q471" t="e">
        <f t="shared" si="114"/>
        <v>#VALUE!</v>
      </c>
      <c r="R471" t="e">
        <f t="shared" si="115"/>
        <v>#VALUE!</v>
      </c>
      <c r="S471" t="e">
        <f t="shared" si="116"/>
        <v>#VALUE!</v>
      </c>
      <c r="T471" s="14" t="e">
        <f t="shared" si="117"/>
        <v>#VALUE!</v>
      </c>
      <c r="U471" t="e">
        <f t="shared" si="118"/>
        <v>#VALUE!</v>
      </c>
      <c r="V471" t="e">
        <f t="shared" si="119"/>
        <v>#VALUE!</v>
      </c>
      <c r="W471" s="8" t="e">
        <f>TRIM(CLEAN(MID(Updates!D471,FIND("Branch: ",Updates!D471)+8,(FIND("Division",Updates!D471)-(FIND("Branch: ",Updates!D471)+8)))))</f>
        <v>#VALUE!</v>
      </c>
      <c r="X471" s="8" t="e">
        <f>TRIM(CLEAN(MID(Updates!D471,FIND("Pooled Position: ",Updates!D471)+17,(FIND("Are the",Updates!D471)-(FIND("Pooled Position: ",Updates!D471)+17)))))</f>
        <v>#VALUE!</v>
      </c>
      <c r="Y471" t="e">
        <f>TRIM(CLEAN(MID(Updates!D471,FIND("Employee Name: ",Updates!D471)+15,(FIND("Job Title",Updates!D471)-(FIND("Employee Name: ",Updates!D471)+15)))))</f>
        <v>#VALUE!</v>
      </c>
      <c r="Z471" s="9" t="e">
        <f t="shared" si="120"/>
        <v>#VALUE!</v>
      </c>
      <c r="AA471" t="e">
        <f t="shared" si="121"/>
        <v>#VALUE!</v>
      </c>
      <c r="AB471" t="e">
        <f t="shared" si="122"/>
        <v>#VALUE!</v>
      </c>
      <c r="AC471" t="e">
        <f t="shared" si="123"/>
        <v>#VALUE!</v>
      </c>
      <c r="AD471" t="e">
        <f>TRIM(CLEAN(MID(Updates!D471,FIND("Account to clone: ",Updates!D471)+18,(FIND("Position",Updates!D471)-(FIND("Account to clone: ",Updates!D471)+18)))))</f>
        <v>#VALUE!</v>
      </c>
      <c r="AE471" t="str">
        <f t="shared" si="124"/>
        <v/>
      </c>
      <c r="AF471" t="str">
        <f t="shared" si="125"/>
        <v>No</v>
      </c>
      <c r="AG471" t="e">
        <f>TRIM(CLEAN(MID(Updates!D471,FIND("Home Share (H:\ drive) required: ",Updates!D471)+33,(FIND("Group Share (S:\ drive) required: ",Updates!D471)-(FIND("Home Share (H:\ drive) required: ",Updates!D471)+33)))))</f>
        <v>#VALUE!</v>
      </c>
      <c r="AH471" t="str">
        <f t="shared" si="126"/>
        <v>No</v>
      </c>
      <c r="AI471" t="e">
        <f>TRIM(CLEAN(MID(Updates!D471,FIND("S Drive Path: ",Updates!D471)+14,(FIND("Position",Updates!D471)-(FIND("S Drive Path: ",Updates!D471)+14)))))</f>
        <v>#VALUE!</v>
      </c>
      <c r="AJ471" t="e">
        <f>("USR\"&amp;Updates!N471)</f>
        <v>#VALUE!</v>
      </c>
      <c r="AK471" t="e">
        <f>Updates!N471&amp;"$"</f>
        <v>#VALUE!</v>
      </c>
      <c r="AL471" s="11">
        <f t="shared" ca="1" si="127"/>
        <v>6</v>
      </c>
      <c r="AM471" s="6" t="str">
        <f ca="1">LOOKUP(AL471,AN2:AN21,AO2:AO21)</f>
        <v>DC1MDB06</v>
      </c>
    </row>
    <row r="472" spans="1:39" ht="12" customHeight="1">
      <c r="A472" s="13" t="e">
        <f>LOOKUP(99^99,--("0"&amp;MID(Updates!N472,MIN(SEARCH({0,1,2,3,4,5,6,7,8,9},Updates!N472&amp;"0123456789")),ROW($A$1:$A$10000))))</f>
        <v>#N/A</v>
      </c>
      <c r="B472" s="6" t="e">
        <f>TRIM(CLEAN(MID(Updates!D472,FIND("Network User Id: ",Updates!D472)+17,(FIND("E-MAIL ACCOUNTS",Updates!D472)-(FIND("Network User Id:",Updates!D472)+17)))))</f>
        <v>#VALUE!</v>
      </c>
      <c r="C472" s="6" t="e">
        <f>TRIM(CLEAN(MID(Updates!D472,FIND("Logon ID: ",Updates!D472)+10,(FIND("Password:",Updates!D472)-(FIND("Logon ID:",Updates!D472)+10)))))</f>
        <v>#VALUE!</v>
      </c>
      <c r="D472" t="e">
        <f>TRIM(CLEAN(MID(Updates!D472,FIND("Primary Address: ",Updates!D472)+17,(FIND("Secondary Address:",Updates!D472)-(FIND("Primary Address: ",Updates!D472)+17)))))</f>
        <v>#VALUE!</v>
      </c>
      <c r="E472" t="e">
        <f>TRIM(CLEAN(MID(Updates!D472,FIND("Secondary Address: ",Updates!D472)+19,(FIND("** PLEASE DO NOT REPLY TO THIS E-MAIL. ",Updates!D472)-(FIND("Secondary Address: ",Updates!D472)+19)))))</f>
        <v>#VALUE!</v>
      </c>
      <c r="F472" t="b">
        <f>IF(COUNT(SEARCH({"transpo.ottawa.on.ca","biblioottawalibrary.ca"},E472)),"@ottawa.ca")</f>
        <v>0</v>
      </c>
      <c r="G472" s="9" t="e">
        <f t="shared" si="112"/>
        <v>#VALUE!</v>
      </c>
      <c r="H472" t="e">
        <f>TRIM(CLEAN(MID(Updates!D472,FIND("E-mail Address: ",Updates!D472)+16,(FIND("The employee",Updates!D472)-(FIND("E-mail Address: ",Updates!D472)+16)))))</f>
        <v>#VALUE!</v>
      </c>
      <c r="I472" t="e">
        <f>TRIM(CLEAN(MID(Updates!D472,FIND("Account Password: ",Updates!D472)+18,(FIND("NETWORK ACCOUNTS",Updates!D472)-(FIND("Account Password:",Updates!D472)+18)))))</f>
        <v>#VALUE!</v>
      </c>
      <c r="J472" t="e">
        <f>TRIM(CLEAN(MID(Updates!D472,FIND("Password: ",Updates!D472)+10,(FIND("E-mail",Updates!D472)-(FIND("Password:",Updates!D472)+12)))))</f>
        <v>#VALUE!</v>
      </c>
      <c r="K472" t="e">
        <f>TRIM(CLEAN(MID(Updates!D472,FIND("Account to clone: ",Updates!D472)+18,(FIND("Position",Updates!D472)-(FIND("Account to clone: ",Updates!D472)+18)))))</f>
        <v>#VALUE!</v>
      </c>
      <c r="L472" t="e">
        <f>TRIM(CLEAN(MID(Updates!D472,FIND("Clone permissions of another account: ",Updates!D472)+38,(FIND("Email required:",Updates!D472)-(FIND("Clone permissions of another account: ",Updates!D472)+38)))))</f>
        <v>#VALUE!</v>
      </c>
      <c r="M472" t="e">
        <f t="shared" si="113"/>
        <v>#VALUE!</v>
      </c>
      <c r="N472" t="e">
        <f>TRIM(CLEAN(MID(Updates!D472,FIND("First Name: ",Updates!D472)+12,(FIND("Middle Name: ",Updates!D472)-(FIND("First Name: ",Updates!D472)+12)))))</f>
        <v>#VALUE!</v>
      </c>
      <c r="O472" t="e">
        <f>TRIM(CLEAN(MID(Updates!E472,FIND("Last Name: ",Updates!E472)+11,(FIND("Middle Initial:",Updates!E472)-(FIND("Last Name: ",Updates!E472)+11)))))</f>
        <v>#VALUE!</v>
      </c>
      <c r="P472" t="e">
        <f>TRIM(CLEAN(MID(Updates!D472,FIND("Middle Initial: ",Updates!D472)+16,(FIND("Department: ",Updates!D472)-(FIND("Middle Initial: ",Updates!D472)+16)))))</f>
        <v>#VALUE!</v>
      </c>
      <c r="Q472" t="e">
        <f t="shared" si="114"/>
        <v>#VALUE!</v>
      </c>
      <c r="R472" t="e">
        <f t="shared" si="115"/>
        <v>#VALUE!</v>
      </c>
      <c r="S472" t="e">
        <f t="shared" si="116"/>
        <v>#VALUE!</v>
      </c>
      <c r="T472" s="14" t="e">
        <f t="shared" si="117"/>
        <v>#VALUE!</v>
      </c>
      <c r="U472" t="e">
        <f t="shared" si="118"/>
        <v>#VALUE!</v>
      </c>
      <c r="V472" t="e">
        <f t="shared" si="119"/>
        <v>#VALUE!</v>
      </c>
      <c r="W472" s="8" t="e">
        <f>TRIM(CLEAN(MID(Updates!D472,FIND("Branch: ",Updates!D472)+8,(FIND("Division",Updates!D472)-(FIND("Branch: ",Updates!D472)+8)))))</f>
        <v>#VALUE!</v>
      </c>
      <c r="X472" s="8" t="e">
        <f>TRIM(CLEAN(MID(Updates!D472,FIND("Pooled Position: ",Updates!D472)+17,(FIND("Are the",Updates!D472)-(FIND("Pooled Position: ",Updates!D472)+17)))))</f>
        <v>#VALUE!</v>
      </c>
      <c r="Y472" t="e">
        <f>TRIM(CLEAN(MID(Updates!D472,FIND("Employee Name: ",Updates!D472)+15,(FIND("Job Title",Updates!D472)-(FIND("Employee Name: ",Updates!D472)+15)))))</f>
        <v>#VALUE!</v>
      </c>
      <c r="Z472" s="9" t="e">
        <f t="shared" si="120"/>
        <v>#VALUE!</v>
      </c>
      <c r="AA472" t="e">
        <f t="shared" si="121"/>
        <v>#VALUE!</v>
      </c>
      <c r="AB472" t="e">
        <f t="shared" si="122"/>
        <v>#VALUE!</v>
      </c>
      <c r="AC472" t="e">
        <f t="shared" si="123"/>
        <v>#VALUE!</v>
      </c>
      <c r="AD472" t="e">
        <f>TRIM(CLEAN(MID(Updates!D472,FIND("Account to clone: ",Updates!D472)+18,(FIND("Position",Updates!D472)-(FIND("Account to clone: ",Updates!D472)+18)))))</f>
        <v>#VALUE!</v>
      </c>
      <c r="AE472" t="str">
        <f t="shared" si="124"/>
        <v/>
      </c>
      <c r="AF472" t="str">
        <f t="shared" si="125"/>
        <v>No</v>
      </c>
      <c r="AG472" t="e">
        <f>TRIM(CLEAN(MID(Updates!D472,FIND("Home Share (H:\ drive) required: ",Updates!D472)+33,(FIND("Group Share (S:\ drive) required: ",Updates!D472)-(FIND("Home Share (H:\ drive) required: ",Updates!D472)+33)))))</f>
        <v>#VALUE!</v>
      </c>
      <c r="AH472" t="str">
        <f t="shared" si="126"/>
        <v>No</v>
      </c>
      <c r="AI472" t="e">
        <f>TRIM(CLEAN(MID(Updates!D472,FIND("S Drive Path: ",Updates!D472)+14,(FIND("Position",Updates!D472)-(FIND("S Drive Path: ",Updates!D472)+14)))))</f>
        <v>#VALUE!</v>
      </c>
      <c r="AJ472" t="e">
        <f>("USR\"&amp;Updates!N472)</f>
        <v>#VALUE!</v>
      </c>
      <c r="AK472" t="e">
        <f>Updates!N472&amp;"$"</f>
        <v>#VALUE!</v>
      </c>
      <c r="AL472" s="11">
        <f t="shared" ca="1" si="127"/>
        <v>15</v>
      </c>
      <c r="AM472" s="6" t="str">
        <f ca="1">LOOKUP(AL472,AN2:AN21,AO2:AO21)</f>
        <v>DC4MDB05</v>
      </c>
    </row>
    <row r="473" spans="1:39" ht="12" customHeight="1">
      <c r="A473" s="13" t="e">
        <f>LOOKUP(99^99,--("0"&amp;MID(Updates!N473,MIN(SEARCH({0,1,2,3,4,5,6,7,8,9},Updates!N473&amp;"0123456789")),ROW($A$1:$A$10000))))</f>
        <v>#N/A</v>
      </c>
      <c r="B473" s="6" t="e">
        <f>TRIM(CLEAN(MID(Updates!D473,FIND("Network User Id: ",Updates!D473)+17,(FIND("E-MAIL ACCOUNTS",Updates!D473)-(FIND("Network User Id:",Updates!D473)+17)))))</f>
        <v>#VALUE!</v>
      </c>
      <c r="C473" s="6" t="e">
        <f>TRIM(CLEAN(MID(Updates!D473,FIND("Logon ID: ",Updates!D473)+10,(FIND("Password:",Updates!D473)-(FIND("Logon ID:",Updates!D473)+10)))))</f>
        <v>#VALUE!</v>
      </c>
      <c r="D473" t="e">
        <f>TRIM(CLEAN(MID(Updates!D473,FIND("Primary Address: ",Updates!D473)+17,(FIND("Secondary Address:",Updates!D473)-(FIND("Primary Address: ",Updates!D473)+17)))))</f>
        <v>#VALUE!</v>
      </c>
      <c r="E473" t="e">
        <f>TRIM(CLEAN(MID(Updates!D473,FIND("Secondary Address: ",Updates!D473)+19,(FIND("** PLEASE DO NOT REPLY TO THIS E-MAIL. ",Updates!D473)-(FIND("Secondary Address: ",Updates!D473)+19)))))</f>
        <v>#VALUE!</v>
      </c>
      <c r="F473" t="b">
        <f>IF(COUNT(SEARCH({"transpo.ottawa.on.ca","biblioottawalibrary.ca"},E473)),"@ottawa.ca")</f>
        <v>0</v>
      </c>
      <c r="G473" s="9" t="e">
        <f t="shared" si="112"/>
        <v>#VALUE!</v>
      </c>
      <c r="H473" t="e">
        <f>TRIM(CLEAN(MID(Updates!D473,FIND("E-mail Address: ",Updates!D473)+16,(FIND("The employee",Updates!D473)-(FIND("E-mail Address: ",Updates!D473)+16)))))</f>
        <v>#VALUE!</v>
      </c>
      <c r="I473" t="e">
        <f>TRIM(CLEAN(MID(Updates!D473,FIND("Account Password: ",Updates!D473)+18,(FIND("NETWORK ACCOUNTS",Updates!D473)-(FIND("Account Password:",Updates!D473)+18)))))</f>
        <v>#VALUE!</v>
      </c>
      <c r="J473" t="e">
        <f>TRIM(CLEAN(MID(Updates!D473,FIND("Password: ",Updates!D473)+10,(FIND("E-mail",Updates!D473)-(FIND("Password:",Updates!D473)+12)))))</f>
        <v>#VALUE!</v>
      </c>
      <c r="K473" t="e">
        <f>TRIM(CLEAN(MID(Updates!D473,FIND("Account to clone: ",Updates!D473)+18,(FIND("Position",Updates!D473)-(FIND("Account to clone: ",Updates!D473)+18)))))</f>
        <v>#VALUE!</v>
      </c>
      <c r="L473" t="e">
        <f>TRIM(CLEAN(MID(Updates!D473,FIND("Clone permissions of another account: ",Updates!D473)+38,(FIND("Email required:",Updates!D473)-(FIND("Clone permissions of another account: ",Updates!D473)+38)))))</f>
        <v>#VALUE!</v>
      </c>
      <c r="M473" t="e">
        <f t="shared" si="113"/>
        <v>#VALUE!</v>
      </c>
      <c r="N473" t="e">
        <f>TRIM(CLEAN(MID(Updates!D473,FIND("First Name: ",Updates!D473)+12,(FIND("Middle Name: ",Updates!D473)-(FIND("First Name: ",Updates!D473)+12)))))</f>
        <v>#VALUE!</v>
      </c>
      <c r="O473" t="e">
        <f>TRIM(CLEAN(MID(Updates!E473,FIND("Last Name: ",Updates!E473)+11,(FIND("Middle Initial:",Updates!E473)-(FIND("Last Name: ",Updates!E473)+11)))))</f>
        <v>#VALUE!</v>
      </c>
      <c r="P473" t="e">
        <f>TRIM(CLEAN(MID(Updates!D473,FIND("Middle Initial: ",Updates!D473)+16,(FIND("Department: ",Updates!D473)-(FIND("Middle Initial: ",Updates!D473)+16)))))</f>
        <v>#VALUE!</v>
      </c>
      <c r="Q473" t="e">
        <f t="shared" si="114"/>
        <v>#VALUE!</v>
      </c>
      <c r="R473" t="e">
        <f t="shared" si="115"/>
        <v>#VALUE!</v>
      </c>
      <c r="S473" t="e">
        <f t="shared" si="116"/>
        <v>#VALUE!</v>
      </c>
      <c r="T473" s="14" t="e">
        <f t="shared" si="117"/>
        <v>#VALUE!</v>
      </c>
      <c r="U473" t="e">
        <f t="shared" si="118"/>
        <v>#VALUE!</v>
      </c>
      <c r="V473" t="e">
        <f t="shared" si="119"/>
        <v>#VALUE!</v>
      </c>
      <c r="W473" s="8" t="e">
        <f>TRIM(CLEAN(MID(Updates!D473,FIND("Branch: ",Updates!D473)+8,(FIND("Division",Updates!D473)-(FIND("Branch: ",Updates!D473)+8)))))</f>
        <v>#VALUE!</v>
      </c>
      <c r="X473" s="8" t="e">
        <f>TRIM(CLEAN(MID(Updates!D473,FIND("Pooled Position: ",Updates!D473)+17,(FIND("Are the",Updates!D473)-(FIND("Pooled Position: ",Updates!D473)+17)))))</f>
        <v>#VALUE!</v>
      </c>
      <c r="Y473" t="e">
        <f>TRIM(CLEAN(MID(Updates!D473,FIND("Employee Name: ",Updates!D473)+15,(FIND("Job Title",Updates!D473)-(FIND("Employee Name: ",Updates!D473)+15)))))</f>
        <v>#VALUE!</v>
      </c>
      <c r="Z473" s="9" t="e">
        <f t="shared" si="120"/>
        <v>#VALUE!</v>
      </c>
      <c r="AA473" t="e">
        <f t="shared" si="121"/>
        <v>#VALUE!</v>
      </c>
      <c r="AB473" t="e">
        <f t="shared" si="122"/>
        <v>#VALUE!</v>
      </c>
      <c r="AC473" t="e">
        <f t="shared" si="123"/>
        <v>#VALUE!</v>
      </c>
      <c r="AD473" t="e">
        <f>TRIM(CLEAN(MID(Updates!D473,FIND("Account to clone: ",Updates!D473)+18,(FIND("Position",Updates!D473)-(FIND("Account to clone: ",Updates!D473)+18)))))</f>
        <v>#VALUE!</v>
      </c>
      <c r="AE473" t="str">
        <f t="shared" si="124"/>
        <v/>
      </c>
      <c r="AF473" t="str">
        <f t="shared" si="125"/>
        <v>No</v>
      </c>
      <c r="AG473" t="e">
        <f>TRIM(CLEAN(MID(Updates!D473,FIND("Home Share (H:\ drive) required: ",Updates!D473)+33,(FIND("Group Share (S:\ drive) required: ",Updates!D473)-(FIND("Home Share (H:\ drive) required: ",Updates!D473)+33)))))</f>
        <v>#VALUE!</v>
      </c>
      <c r="AH473" t="str">
        <f t="shared" si="126"/>
        <v>No</v>
      </c>
      <c r="AI473" t="e">
        <f>TRIM(CLEAN(MID(Updates!D473,FIND("S Drive Path: ",Updates!D473)+14,(FIND("Position",Updates!D473)-(FIND("S Drive Path: ",Updates!D473)+14)))))</f>
        <v>#VALUE!</v>
      </c>
      <c r="AJ473" t="e">
        <f>("USR\"&amp;Updates!N473)</f>
        <v>#VALUE!</v>
      </c>
      <c r="AK473" t="e">
        <f>Updates!N473&amp;"$"</f>
        <v>#VALUE!</v>
      </c>
      <c r="AL473" s="11">
        <f t="shared" ca="1" si="127"/>
        <v>9</v>
      </c>
      <c r="AM473" s="6" t="str">
        <f ca="1">LOOKUP(AL473,AN2:AN21,AO2:AO21)</f>
        <v>DC1MDB09</v>
      </c>
    </row>
    <row r="474" spans="1:39" ht="12" customHeight="1">
      <c r="A474" s="13" t="e">
        <f>LOOKUP(99^99,--("0"&amp;MID(Updates!N474,MIN(SEARCH({0,1,2,3,4,5,6,7,8,9},Updates!N474&amp;"0123456789")),ROW($A$1:$A$10000))))</f>
        <v>#N/A</v>
      </c>
      <c r="B474" s="6" t="e">
        <f>TRIM(CLEAN(MID(Updates!D474,FIND("Network User Id: ",Updates!D474)+17,(FIND("E-MAIL ACCOUNTS",Updates!D474)-(FIND("Network User Id:",Updates!D474)+17)))))</f>
        <v>#VALUE!</v>
      </c>
      <c r="C474" s="6" t="e">
        <f>TRIM(CLEAN(MID(Updates!D474,FIND("Logon ID: ",Updates!D474)+10,(FIND("Password:",Updates!D474)-(FIND("Logon ID:",Updates!D474)+10)))))</f>
        <v>#VALUE!</v>
      </c>
      <c r="D474" t="e">
        <f>TRIM(CLEAN(MID(Updates!D474,FIND("Primary Address: ",Updates!D474)+17,(FIND("Secondary Address:",Updates!D474)-(FIND("Primary Address: ",Updates!D474)+17)))))</f>
        <v>#VALUE!</v>
      </c>
      <c r="E474" t="e">
        <f>TRIM(CLEAN(MID(Updates!D474,FIND("Secondary Address: ",Updates!D474)+19,(FIND("** PLEASE DO NOT REPLY TO THIS E-MAIL. ",Updates!D474)-(FIND("Secondary Address: ",Updates!D474)+19)))))</f>
        <v>#VALUE!</v>
      </c>
      <c r="F474" t="b">
        <f>IF(COUNT(SEARCH({"transpo.ottawa.on.ca","biblioottawalibrary.ca"},E474)),"@ottawa.ca")</f>
        <v>0</v>
      </c>
      <c r="G474" s="9" t="e">
        <f t="shared" si="112"/>
        <v>#VALUE!</v>
      </c>
      <c r="H474" t="e">
        <f>TRIM(CLEAN(MID(Updates!D474,FIND("E-mail Address: ",Updates!D474)+16,(FIND("The employee",Updates!D474)-(FIND("E-mail Address: ",Updates!D474)+16)))))</f>
        <v>#VALUE!</v>
      </c>
      <c r="I474" t="e">
        <f>TRIM(CLEAN(MID(Updates!D474,FIND("Account Password: ",Updates!D474)+18,(FIND("NETWORK ACCOUNTS",Updates!D474)-(FIND("Account Password:",Updates!D474)+18)))))</f>
        <v>#VALUE!</v>
      </c>
      <c r="J474" t="e">
        <f>TRIM(CLEAN(MID(Updates!D474,FIND("Password: ",Updates!D474)+10,(FIND("E-mail",Updates!D474)-(FIND("Password:",Updates!D474)+12)))))</f>
        <v>#VALUE!</v>
      </c>
      <c r="K474" t="e">
        <f>TRIM(CLEAN(MID(Updates!D474,FIND("Account to clone: ",Updates!D474)+18,(FIND("Position",Updates!D474)-(FIND("Account to clone: ",Updates!D474)+18)))))</f>
        <v>#VALUE!</v>
      </c>
      <c r="L474" t="e">
        <f>TRIM(CLEAN(MID(Updates!D474,FIND("Clone permissions of another account: ",Updates!D474)+38,(FIND("Email required:",Updates!D474)-(FIND("Clone permissions of another account: ",Updates!D474)+38)))))</f>
        <v>#VALUE!</v>
      </c>
      <c r="M474" t="e">
        <f t="shared" si="113"/>
        <v>#VALUE!</v>
      </c>
      <c r="N474" t="e">
        <f>TRIM(CLEAN(MID(Updates!D474,FIND("First Name: ",Updates!D474)+12,(FIND("Middle Name: ",Updates!D474)-(FIND("First Name: ",Updates!D474)+12)))))</f>
        <v>#VALUE!</v>
      </c>
      <c r="O474" t="e">
        <f>TRIM(CLEAN(MID(Updates!E474,FIND("Last Name: ",Updates!E474)+11,(FIND("Middle Initial:",Updates!E474)-(FIND("Last Name: ",Updates!E474)+11)))))</f>
        <v>#VALUE!</v>
      </c>
      <c r="P474" t="e">
        <f>TRIM(CLEAN(MID(Updates!D474,FIND("Middle Initial: ",Updates!D474)+16,(FIND("Department: ",Updates!D474)-(FIND("Middle Initial: ",Updates!D474)+16)))))</f>
        <v>#VALUE!</v>
      </c>
      <c r="Q474" t="e">
        <f t="shared" si="114"/>
        <v>#VALUE!</v>
      </c>
      <c r="R474" t="e">
        <f t="shared" si="115"/>
        <v>#VALUE!</v>
      </c>
      <c r="S474" t="e">
        <f t="shared" si="116"/>
        <v>#VALUE!</v>
      </c>
      <c r="T474" s="14" t="e">
        <f t="shared" si="117"/>
        <v>#VALUE!</v>
      </c>
      <c r="U474" t="e">
        <f t="shared" si="118"/>
        <v>#VALUE!</v>
      </c>
      <c r="V474" t="e">
        <f t="shared" si="119"/>
        <v>#VALUE!</v>
      </c>
      <c r="W474" s="8" t="e">
        <f>TRIM(CLEAN(MID(Updates!D474,FIND("Branch: ",Updates!D474)+8,(FIND("Division",Updates!D474)-(FIND("Branch: ",Updates!D474)+8)))))</f>
        <v>#VALUE!</v>
      </c>
      <c r="X474" s="8" t="e">
        <f>TRIM(CLEAN(MID(Updates!D474,FIND("Pooled Position: ",Updates!D474)+17,(FIND("Are the",Updates!D474)-(FIND("Pooled Position: ",Updates!D474)+17)))))</f>
        <v>#VALUE!</v>
      </c>
      <c r="Y474" t="e">
        <f>TRIM(CLEAN(MID(Updates!D474,FIND("Employee Name: ",Updates!D474)+15,(FIND("Job Title",Updates!D474)-(FIND("Employee Name: ",Updates!D474)+15)))))</f>
        <v>#VALUE!</v>
      </c>
      <c r="Z474" s="9" t="e">
        <f t="shared" si="120"/>
        <v>#VALUE!</v>
      </c>
      <c r="AA474" t="e">
        <f t="shared" si="121"/>
        <v>#VALUE!</v>
      </c>
      <c r="AB474" t="e">
        <f t="shared" si="122"/>
        <v>#VALUE!</v>
      </c>
      <c r="AC474" t="e">
        <f t="shared" si="123"/>
        <v>#VALUE!</v>
      </c>
      <c r="AD474" t="e">
        <f>TRIM(CLEAN(MID(Updates!D474,FIND("Account to clone: ",Updates!D474)+18,(FIND("Position",Updates!D474)-(FIND("Account to clone: ",Updates!D474)+18)))))</f>
        <v>#VALUE!</v>
      </c>
      <c r="AE474" t="str">
        <f t="shared" si="124"/>
        <v/>
      </c>
      <c r="AF474" t="str">
        <f t="shared" si="125"/>
        <v>No</v>
      </c>
      <c r="AG474" t="e">
        <f>TRIM(CLEAN(MID(Updates!D474,FIND("Home Share (H:\ drive) required: ",Updates!D474)+33,(FIND("Group Share (S:\ drive) required: ",Updates!D474)-(FIND("Home Share (H:\ drive) required: ",Updates!D474)+33)))))</f>
        <v>#VALUE!</v>
      </c>
      <c r="AH474" t="str">
        <f t="shared" si="126"/>
        <v>No</v>
      </c>
      <c r="AI474" t="e">
        <f>TRIM(CLEAN(MID(Updates!D474,FIND("S Drive Path: ",Updates!D474)+14,(FIND("Position",Updates!D474)-(FIND("S Drive Path: ",Updates!D474)+14)))))</f>
        <v>#VALUE!</v>
      </c>
      <c r="AJ474" t="e">
        <f>("USR\"&amp;Updates!N474)</f>
        <v>#VALUE!</v>
      </c>
      <c r="AK474" t="e">
        <f>Updates!N474&amp;"$"</f>
        <v>#VALUE!</v>
      </c>
      <c r="AL474" s="11">
        <f t="shared" ca="1" si="127"/>
        <v>1</v>
      </c>
      <c r="AM474" s="6" t="str">
        <f ca="1">LOOKUP(AL474,AN2:AN21,AO2:AO21)</f>
        <v>DC1MDB01</v>
      </c>
    </row>
    <row r="475" spans="1:39" ht="12" customHeight="1">
      <c r="A475" s="13" t="e">
        <f>LOOKUP(99^99,--("0"&amp;MID(Updates!N475,MIN(SEARCH({0,1,2,3,4,5,6,7,8,9},Updates!N475&amp;"0123456789")),ROW($A$1:$A$10000))))</f>
        <v>#N/A</v>
      </c>
      <c r="B475" s="6" t="e">
        <f>TRIM(CLEAN(MID(Updates!D475,FIND("Network User Id: ",Updates!D475)+17,(FIND("E-MAIL ACCOUNTS",Updates!D475)-(FIND("Network User Id:",Updates!D475)+17)))))</f>
        <v>#VALUE!</v>
      </c>
      <c r="C475" s="6" t="e">
        <f>TRIM(CLEAN(MID(Updates!D475,FIND("Logon ID: ",Updates!D475)+10,(FIND("Password:",Updates!D475)-(FIND("Logon ID:",Updates!D475)+10)))))</f>
        <v>#VALUE!</v>
      </c>
      <c r="D475" t="e">
        <f>TRIM(CLEAN(MID(Updates!D475,FIND("Primary Address: ",Updates!D475)+17,(FIND("Secondary Address:",Updates!D475)-(FIND("Primary Address: ",Updates!D475)+17)))))</f>
        <v>#VALUE!</v>
      </c>
      <c r="E475" t="e">
        <f>TRIM(CLEAN(MID(Updates!D475,FIND("Secondary Address: ",Updates!D475)+19,(FIND("** PLEASE DO NOT REPLY TO THIS E-MAIL. ",Updates!D475)-(FIND("Secondary Address: ",Updates!D475)+19)))))</f>
        <v>#VALUE!</v>
      </c>
      <c r="F475" t="b">
        <f>IF(COUNT(SEARCH({"transpo.ottawa.on.ca","biblioottawalibrary.ca"},E475)),"@ottawa.ca")</f>
        <v>0</v>
      </c>
      <c r="G475" s="9" t="e">
        <f t="shared" si="112"/>
        <v>#VALUE!</v>
      </c>
      <c r="H475" t="e">
        <f>TRIM(CLEAN(MID(Updates!D475,FIND("E-mail Address: ",Updates!D475)+16,(FIND("The employee",Updates!D475)-(FIND("E-mail Address: ",Updates!D475)+16)))))</f>
        <v>#VALUE!</v>
      </c>
      <c r="I475" t="e">
        <f>TRIM(CLEAN(MID(Updates!D475,FIND("Account Password: ",Updates!D475)+18,(FIND("NETWORK ACCOUNTS",Updates!D475)-(FIND("Account Password:",Updates!D475)+18)))))</f>
        <v>#VALUE!</v>
      </c>
      <c r="J475" t="e">
        <f>TRIM(CLEAN(MID(Updates!D475,FIND("Password: ",Updates!D475)+10,(FIND("E-mail",Updates!D475)-(FIND("Password:",Updates!D475)+12)))))</f>
        <v>#VALUE!</v>
      </c>
      <c r="K475" t="e">
        <f>TRIM(CLEAN(MID(Updates!D475,FIND("Account to clone: ",Updates!D475)+18,(FIND("Position",Updates!D475)-(FIND("Account to clone: ",Updates!D475)+18)))))</f>
        <v>#VALUE!</v>
      </c>
      <c r="L475" t="e">
        <f>TRIM(CLEAN(MID(Updates!D475,FIND("Clone permissions of another account: ",Updates!D475)+38,(FIND("Email required:",Updates!D475)-(FIND("Clone permissions of another account: ",Updates!D475)+38)))))</f>
        <v>#VALUE!</v>
      </c>
      <c r="M475" t="e">
        <f t="shared" si="113"/>
        <v>#VALUE!</v>
      </c>
      <c r="N475" t="e">
        <f>TRIM(CLEAN(MID(Updates!D475,FIND("First Name: ",Updates!D475)+12,(FIND("Middle Name: ",Updates!D475)-(FIND("First Name: ",Updates!D475)+12)))))</f>
        <v>#VALUE!</v>
      </c>
      <c r="O475" t="e">
        <f>TRIM(CLEAN(MID(Updates!E475,FIND("Last Name: ",Updates!E475)+11,(FIND("Middle Initial:",Updates!E475)-(FIND("Last Name: ",Updates!E475)+11)))))</f>
        <v>#VALUE!</v>
      </c>
      <c r="P475" t="e">
        <f>TRIM(CLEAN(MID(Updates!D475,FIND("Middle Initial: ",Updates!D475)+16,(FIND("Department: ",Updates!D475)-(FIND("Middle Initial: ",Updates!D475)+16)))))</f>
        <v>#VALUE!</v>
      </c>
      <c r="Q475" t="e">
        <f t="shared" si="114"/>
        <v>#VALUE!</v>
      </c>
      <c r="R475" t="e">
        <f t="shared" si="115"/>
        <v>#VALUE!</v>
      </c>
      <c r="S475" t="e">
        <f t="shared" si="116"/>
        <v>#VALUE!</v>
      </c>
      <c r="T475" s="14" t="e">
        <f t="shared" si="117"/>
        <v>#VALUE!</v>
      </c>
      <c r="U475" t="e">
        <f t="shared" si="118"/>
        <v>#VALUE!</v>
      </c>
      <c r="V475" t="e">
        <f t="shared" si="119"/>
        <v>#VALUE!</v>
      </c>
      <c r="W475" s="8" t="e">
        <f>TRIM(CLEAN(MID(Updates!D475,FIND("Branch: ",Updates!D475)+8,(FIND("Division",Updates!D475)-(FIND("Branch: ",Updates!D475)+8)))))</f>
        <v>#VALUE!</v>
      </c>
      <c r="X475" s="8" t="e">
        <f>TRIM(CLEAN(MID(Updates!D475,FIND("Pooled Position: ",Updates!D475)+17,(FIND("Are the",Updates!D475)-(FIND("Pooled Position: ",Updates!D475)+17)))))</f>
        <v>#VALUE!</v>
      </c>
      <c r="Y475" t="e">
        <f>TRIM(CLEAN(MID(Updates!D475,FIND("Employee Name: ",Updates!D475)+15,(FIND("Job Title",Updates!D475)-(FIND("Employee Name: ",Updates!D475)+15)))))</f>
        <v>#VALUE!</v>
      </c>
      <c r="Z475" s="9" t="e">
        <f t="shared" si="120"/>
        <v>#VALUE!</v>
      </c>
      <c r="AA475" t="e">
        <f t="shared" si="121"/>
        <v>#VALUE!</v>
      </c>
      <c r="AB475" t="e">
        <f t="shared" si="122"/>
        <v>#VALUE!</v>
      </c>
      <c r="AC475" t="e">
        <f t="shared" si="123"/>
        <v>#VALUE!</v>
      </c>
      <c r="AD475" t="e">
        <f>TRIM(CLEAN(MID(Updates!D475,FIND("Account to clone: ",Updates!D475)+18,(FIND("Position",Updates!D475)-(FIND("Account to clone: ",Updates!D475)+18)))))</f>
        <v>#VALUE!</v>
      </c>
      <c r="AE475" t="str">
        <f t="shared" si="124"/>
        <v/>
      </c>
      <c r="AF475" t="str">
        <f t="shared" si="125"/>
        <v>No</v>
      </c>
      <c r="AG475" t="e">
        <f>TRIM(CLEAN(MID(Updates!D475,FIND("Home Share (H:\ drive) required: ",Updates!D475)+33,(FIND("Group Share (S:\ drive) required: ",Updates!D475)-(FIND("Home Share (H:\ drive) required: ",Updates!D475)+33)))))</f>
        <v>#VALUE!</v>
      </c>
      <c r="AH475" t="str">
        <f t="shared" si="126"/>
        <v>No</v>
      </c>
      <c r="AI475" t="e">
        <f>TRIM(CLEAN(MID(Updates!D475,FIND("S Drive Path: ",Updates!D475)+14,(FIND("Position",Updates!D475)-(FIND("S Drive Path: ",Updates!D475)+14)))))</f>
        <v>#VALUE!</v>
      </c>
      <c r="AJ475" t="e">
        <f>("USR\"&amp;Updates!N475)</f>
        <v>#VALUE!</v>
      </c>
      <c r="AK475" t="e">
        <f>Updates!N475&amp;"$"</f>
        <v>#VALUE!</v>
      </c>
      <c r="AL475" s="11">
        <f t="shared" ca="1" si="127"/>
        <v>19</v>
      </c>
      <c r="AM475" s="6" t="str">
        <f ca="1">LOOKUP(AL475,AN2:AN21,AO2:AO21)</f>
        <v>DC4MDB09</v>
      </c>
    </row>
    <row r="476" spans="1:39" ht="12" customHeight="1">
      <c r="A476" s="13" t="e">
        <f>LOOKUP(99^99,--("0"&amp;MID(Updates!N476,MIN(SEARCH({0,1,2,3,4,5,6,7,8,9},Updates!N476&amp;"0123456789")),ROW($A$1:$A$10000))))</f>
        <v>#N/A</v>
      </c>
      <c r="B476" s="6" t="e">
        <f>TRIM(CLEAN(MID(Updates!D476,FIND("Network User Id: ",Updates!D476)+17,(FIND("E-MAIL ACCOUNTS",Updates!D476)-(FIND("Network User Id:",Updates!D476)+17)))))</f>
        <v>#VALUE!</v>
      </c>
      <c r="C476" s="6" t="e">
        <f>TRIM(CLEAN(MID(Updates!D476,FIND("Logon ID: ",Updates!D476)+10,(FIND("Password:",Updates!D476)-(FIND("Logon ID:",Updates!D476)+10)))))</f>
        <v>#VALUE!</v>
      </c>
      <c r="D476" t="e">
        <f>TRIM(CLEAN(MID(Updates!D476,FIND("Primary Address: ",Updates!D476)+17,(FIND("Secondary Address:",Updates!D476)-(FIND("Primary Address: ",Updates!D476)+17)))))</f>
        <v>#VALUE!</v>
      </c>
      <c r="E476" t="e">
        <f>TRIM(CLEAN(MID(Updates!D476,FIND("Secondary Address: ",Updates!D476)+19,(FIND("** PLEASE DO NOT REPLY TO THIS E-MAIL. ",Updates!D476)-(FIND("Secondary Address: ",Updates!D476)+19)))))</f>
        <v>#VALUE!</v>
      </c>
      <c r="F476" t="b">
        <f>IF(COUNT(SEARCH({"transpo.ottawa.on.ca","biblioottawalibrary.ca"},E476)),"@ottawa.ca")</f>
        <v>0</v>
      </c>
      <c r="G476" s="9" t="e">
        <f t="shared" si="112"/>
        <v>#VALUE!</v>
      </c>
      <c r="H476" t="e">
        <f>TRIM(CLEAN(MID(Updates!D476,FIND("E-mail Address: ",Updates!D476)+16,(FIND("The employee",Updates!D476)-(FIND("E-mail Address: ",Updates!D476)+16)))))</f>
        <v>#VALUE!</v>
      </c>
      <c r="I476" t="e">
        <f>TRIM(CLEAN(MID(Updates!D476,FIND("Account Password: ",Updates!D476)+18,(FIND("NETWORK ACCOUNTS",Updates!D476)-(FIND("Account Password:",Updates!D476)+18)))))</f>
        <v>#VALUE!</v>
      </c>
      <c r="J476" t="e">
        <f>TRIM(CLEAN(MID(Updates!D476,FIND("Password: ",Updates!D476)+10,(FIND("E-mail",Updates!D476)-(FIND("Password:",Updates!D476)+12)))))</f>
        <v>#VALUE!</v>
      </c>
      <c r="K476" t="e">
        <f>TRIM(CLEAN(MID(Updates!D476,FIND("Account to clone: ",Updates!D476)+18,(FIND("Position",Updates!D476)-(FIND("Account to clone: ",Updates!D476)+18)))))</f>
        <v>#VALUE!</v>
      </c>
      <c r="L476" t="e">
        <f>TRIM(CLEAN(MID(Updates!D476,FIND("Clone permissions of another account: ",Updates!D476)+38,(FIND("Email required:",Updates!D476)-(FIND("Clone permissions of another account: ",Updates!D476)+38)))))</f>
        <v>#VALUE!</v>
      </c>
      <c r="M476" t="e">
        <f t="shared" si="113"/>
        <v>#VALUE!</v>
      </c>
      <c r="N476" t="e">
        <f>TRIM(CLEAN(MID(Updates!D476,FIND("First Name: ",Updates!D476)+12,(FIND("Middle Name: ",Updates!D476)-(FIND("First Name: ",Updates!D476)+12)))))</f>
        <v>#VALUE!</v>
      </c>
      <c r="O476" t="e">
        <f>TRIM(CLEAN(MID(Updates!E476,FIND("Last Name: ",Updates!E476)+11,(FIND("Middle Initial:",Updates!E476)-(FIND("Last Name: ",Updates!E476)+11)))))</f>
        <v>#VALUE!</v>
      </c>
      <c r="P476" t="e">
        <f>TRIM(CLEAN(MID(Updates!D476,FIND("Middle Initial: ",Updates!D476)+16,(FIND("Department: ",Updates!D476)-(FIND("Middle Initial: ",Updates!D476)+16)))))</f>
        <v>#VALUE!</v>
      </c>
      <c r="Q476" t="e">
        <f t="shared" si="114"/>
        <v>#VALUE!</v>
      </c>
      <c r="R476" t="e">
        <f t="shared" si="115"/>
        <v>#VALUE!</v>
      </c>
      <c r="S476" t="e">
        <f t="shared" si="116"/>
        <v>#VALUE!</v>
      </c>
      <c r="T476" s="14" t="e">
        <f t="shared" si="117"/>
        <v>#VALUE!</v>
      </c>
      <c r="U476" t="e">
        <f t="shared" si="118"/>
        <v>#VALUE!</v>
      </c>
      <c r="V476" t="e">
        <f t="shared" si="119"/>
        <v>#VALUE!</v>
      </c>
      <c r="W476" s="8" t="e">
        <f>TRIM(CLEAN(MID(Updates!D476,FIND("Branch: ",Updates!D476)+8,(FIND("Division",Updates!D476)-(FIND("Branch: ",Updates!D476)+8)))))</f>
        <v>#VALUE!</v>
      </c>
      <c r="X476" s="8" t="e">
        <f>TRIM(CLEAN(MID(Updates!D476,FIND("Pooled Position: ",Updates!D476)+17,(FIND("Are the",Updates!D476)-(FIND("Pooled Position: ",Updates!D476)+17)))))</f>
        <v>#VALUE!</v>
      </c>
      <c r="Y476" t="e">
        <f>TRIM(CLEAN(MID(Updates!D476,FIND("Employee Name: ",Updates!D476)+15,(FIND("Job Title",Updates!D476)-(FIND("Employee Name: ",Updates!D476)+15)))))</f>
        <v>#VALUE!</v>
      </c>
      <c r="Z476" s="9" t="e">
        <f t="shared" si="120"/>
        <v>#VALUE!</v>
      </c>
      <c r="AA476" t="e">
        <f t="shared" si="121"/>
        <v>#VALUE!</v>
      </c>
      <c r="AB476" t="e">
        <f t="shared" si="122"/>
        <v>#VALUE!</v>
      </c>
      <c r="AC476" t="e">
        <f t="shared" si="123"/>
        <v>#VALUE!</v>
      </c>
      <c r="AD476" t="e">
        <f>TRIM(CLEAN(MID(Updates!D476,FIND("Account to clone: ",Updates!D476)+18,(FIND("Position",Updates!D476)-(FIND("Account to clone: ",Updates!D476)+18)))))</f>
        <v>#VALUE!</v>
      </c>
      <c r="AE476" t="str">
        <f t="shared" si="124"/>
        <v/>
      </c>
      <c r="AF476" t="str">
        <f t="shared" si="125"/>
        <v>No</v>
      </c>
      <c r="AG476" t="e">
        <f>TRIM(CLEAN(MID(Updates!D476,FIND("Home Share (H:\ drive) required: ",Updates!D476)+33,(FIND("Group Share (S:\ drive) required: ",Updates!D476)-(FIND("Home Share (H:\ drive) required: ",Updates!D476)+33)))))</f>
        <v>#VALUE!</v>
      </c>
      <c r="AH476" t="str">
        <f t="shared" si="126"/>
        <v>No</v>
      </c>
      <c r="AI476" t="e">
        <f>TRIM(CLEAN(MID(Updates!D476,FIND("S Drive Path: ",Updates!D476)+14,(FIND("Position",Updates!D476)-(FIND("S Drive Path: ",Updates!D476)+14)))))</f>
        <v>#VALUE!</v>
      </c>
      <c r="AJ476" t="e">
        <f>("USR\"&amp;Updates!N476)</f>
        <v>#VALUE!</v>
      </c>
      <c r="AK476" t="e">
        <f>Updates!N476&amp;"$"</f>
        <v>#VALUE!</v>
      </c>
      <c r="AL476" s="11">
        <f t="shared" ca="1" si="127"/>
        <v>9</v>
      </c>
      <c r="AM476" s="6" t="str">
        <f ca="1">LOOKUP(AL476,AN2:AN21,AO2:AO21)</f>
        <v>DC1MDB09</v>
      </c>
    </row>
    <row r="477" spans="1:39" ht="12" customHeight="1">
      <c r="A477" s="13" t="e">
        <f>LOOKUP(99^99,--("0"&amp;MID(Updates!N477,MIN(SEARCH({0,1,2,3,4,5,6,7,8,9},Updates!N477&amp;"0123456789")),ROW($A$1:$A$10000))))</f>
        <v>#N/A</v>
      </c>
      <c r="B477" s="6" t="e">
        <f>TRIM(CLEAN(MID(Updates!D477,FIND("Network User Id: ",Updates!D477)+17,(FIND("E-MAIL ACCOUNTS",Updates!D477)-(FIND("Network User Id:",Updates!D477)+17)))))</f>
        <v>#VALUE!</v>
      </c>
      <c r="C477" s="6" t="e">
        <f>TRIM(CLEAN(MID(Updates!D477,FIND("Logon ID: ",Updates!D477)+10,(FIND("Password:",Updates!D477)-(FIND("Logon ID:",Updates!D477)+10)))))</f>
        <v>#VALUE!</v>
      </c>
      <c r="D477" t="e">
        <f>TRIM(CLEAN(MID(Updates!D477,FIND("Primary Address: ",Updates!D477)+17,(FIND("Secondary Address:",Updates!D477)-(FIND("Primary Address: ",Updates!D477)+17)))))</f>
        <v>#VALUE!</v>
      </c>
      <c r="E477" t="e">
        <f>TRIM(CLEAN(MID(Updates!D477,FIND("Secondary Address: ",Updates!D477)+19,(FIND("** PLEASE DO NOT REPLY TO THIS E-MAIL. ",Updates!D477)-(FIND("Secondary Address: ",Updates!D477)+19)))))</f>
        <v>#VALUE!</v>
      </c>
      <c r="F477" t="b">
        <f>IF(COUNT(SEARCH({"transpo.ottawa.on.ca","biblioottawalibrary.ca"},E477)),"@ottawa.ca")</f>
        <v>0</v>
      </c>
      <c r="G477" s="9" t="e">
        <f t="shared" si="112"/>
        <v>#VALUE!</v>
      </c>
      <c r="H477" t="e">
        <f>TRIM(CLEAN(MID(Updates!D477,FIND("E-mail Address: ",Updates!D477)+16,(FIND("The employee",Updates!D477)-(FIND("E-mail Address: ",Updates!D477)+16)))))</f>
        <v>#VALUE!</v>
      </c>
      <c r="I477" t="e">
        <f>TRIM(CLEAN(MID(Updates!D477,FIND("Account Password: ",Updates!D477)+18,(FIND("NETWORK ACCOUNTS",Updates!D477)-(FIND("Account Password:",Updates!D477)+18)))))</f>
        <v>#VALUE!</v>
      </c>
      <c r="J477" t="e">
        <f>TRIM(CLEAN(MID(Updates!D477,FIND("Password: ",Updates!D477)+10,(FIND("E-mail",Updates!D477)-(FIND("Password:",Updates!D477)+12)))))</f>
        <v>#VALUE!</v>
      </c>
      <c r="K477" t="e">
        <f>TRIM(CLEAN(MID(Updates!D477,FIND("Account to clone: ",Updates!D477)+18,(FIND("Position",Updates!D477)-(FIND("Account to clone: ",Updates!D477)+18)))))</f>
        <v>#VALUE!</v>
      </c>
      <c r="L477" t="e">
        <f>TRIM(CLEAN(MID(Updates!D477,FIND("Clone permissions of another account: ",Updates!D477)+38,(FIND("Email required:",Updates!D477)-(FIND("Clone permissions of another account: ",Updates!D477)+38)))))</f>
        <v>#VALUE!</v>
      </c>
      <c r="M477" t="e">
        <f t="shared" si="113"/>
        <v>#VALUE!</v>
      </c>
      <c r="N477" t="e">
        <f>TRIM(CLEAN(MID(Updates!D477,FIND("First Name: ",Updates!D477)+12,(FIND("Middle Name: ",Updates!D477)-(FIND("First Name: ",Updates!D477)+12)))))</f>
        <v>#VALUE!</v>
      </c>
      <c r="O477" t="e">
        <f>TRIM(CLEAN(MID(Updates!E477,FIND("Last Name: ",Updates!E477)+11,(FIND("Middle Initial:",Updates!E477)-(FIND("Last Name: ",Updates!E477)+11)))))</f>
        <v>#VALUE!</v>
      </c>
      <c r="P477" t="e">
        <f>TRIM(CLEAN(MID(Updates!D477,FIND("Middle Initial: ",Updates!D477)+16,(FIND("Department: ",Updates!D477)-(FIND("Middle Initial: ",Updates!D477)+16)))))</f>
        <v>#VALUE!</v>
      </c>
      <c r="Q477" t="e">
        <f t="shared" si="114"/>
        <v>#VALUE!</v>
      </c>
      <c r="R477" t="e">
        <f t="shared" si="115"/>
        <v>#VALUE!</v>
      </c>
      <c r="S477" t="e">
        <f t="shared" si="116"/>
        <v>#VALUE!</v>
      </c>
      <c r="T477" s="14" t="e">
        <f t="shared" si="117"/>
        <v>#VALUE!</v>
      </c>
      <c r="U477" t="e">
        <f t="shared" si="118"/>
        <v>#VALUE!</v>
      </c>
      <c r="V477" t="e">
        <f t="shared" si="119"/>
        <v>#VALUE!</v>
      </c>
      <c r="W477" s="8" t="e">
        <f>TRIM(CLEAN(MID(Updates!D477,FIND("Branch: ",Updates!D477)+8,(FIND("Division",Updates!D477)-(FIND("Branch: ",Updates!D477)+8)))))</f>
        <v>#VALUE!</v>
      </c>
      <c r="X477" s="8" t="e">
        <f>TRIM(CLEAN(MID(Updates!D477,FIND("Pooled Position: ",Updates!D477)+17,(FIND("Are the",Updates!D477)-(FIND("Pooled Position: ",Updates!D477)+17)))))</f>
        <v>#VALUE!</v>
      </c>
      <c r="Y477" t="e">
        <f>TRIM(CLEAN(MID(Updates!D477,FIND("Employee Name: ",Updates!D477)+15,(FIND("Job Title",Updates!D477)-(FIND("Employee Name: ",Updates!D477)+15)))))</f>
        <v>#VALUE!</v>
      </c>
      <c r="Z477" s="9" t="e">
        <f t="shared" si="120"/>
        <v>#VALUE!</v>
      </c>
      <c r="AA477" t="e">
        <f t="shared" si="121"/>
        <v>#VALUE!</v>
      </c>
      <c r="AB477" t="e">
        <f t="shared" si="122"/>
        <v>#VALUE!</v>
      </c>
      <c r="AC477" t="e">
        <f t="shared" si="123"/>
        <v>#VALUE!</v>
      </c>
      <c r="AD477" t="e">
        <f>TRIM(CLEAN(MID(Updates!D477,FIND("Account to clone: ",Updates!D477)+18,(FIND("Position",Updates!D477)-(FIND("Account to clone: ",Updates!D477)+18)))))</f>
        <v>#VALUE!</v>
      </c>
      <c r="AE477" t="str">
        <f t="shared" si="124"/>
        <v/>
      </c>
      <c r="AF477" t="str">
        <f t="shared" si="125"/>
        <v>No</v>
      </c>
      <c r="AG477" t="e">
        <f>TRIM(CLEAN(MID(Updates!D477,FIND("Home Share (H:\ drive) required: ",Updates!D477)+33,(FIND("Group Share (S:\ drive) required: ",Updates!D477)-(FIND("Home Share (H:\ drive) required: ",Updates!D477)+33)))))</f>
        <v>#VALUE!</v>
      </c>
      <c r="AH477" t="str">
        <f t="shared" si="126"/>
        <v>No</v>
      </c>
      <c r="AI477" t="e">
        <f>TRIM(CLEAN(MID(Updates!D477,FIND("S Drive Path: ",Updates!D477)+14,(FIND("Position",Updates!D477)-(FIND("S Drive Path: ",Updates!D477)+14)))))</f>
        <v>#VALUE!</v>
      </c>
      <c r="AJ477" t="e">
        <f>("USR\"&amp;Updates!N477)</f>
        <v>#VALUE!</v>
      </c>
      <c r="AK477" t="e">
        <f>Updates!N477&amp;"$"</f>
        <v>#VALUE!</v>
      </c>
      <c r="AL477" s="11">
        <f t="shared" ca="1" si="127"/>
        <v>11</v>
      </c>
      <c r="AM477" s="6" t="str">
        <f ca="1">LOOKUP(AL477,AN2:AN21,AO2:AO21)</f>
        <v>DC4MDB01</v>
      </c>
    </row>
    <row r="478" spans="1:39" ht="12" customHeight="1">
      <c r="A478" s="13" t="e">
        <f>LOOKUP(99^99,--("0"&amp;MID(Updates!N478,MIN(SEARCH({0,1,2,3,4,5,6,7,8,9},Updates!N478&amp;"0123456789")),ROW($A$1:$A$10000))))</f>
        <v>#N/A</v>
      </c>
      <c r="B478" s="6" t="e">
        <f>TRIM(CLEAN(MID(Updates!D478,FIND("Network User Id: ",Updates!D478)+17,(FIND("E-MAIL ACCOUNTS",Updates!D478)-(FIND("Network User Id:",Updates!D478)+17)))))</f>
        <v>#VALUE!</v>
      </c>
      <c r="C478" s="6" t="e">
        <f>TRIM(CLEAN(MID(Updates!D478,FIND("Logon ID: ",Updates!D478)+10,(FIND("Password:",Updates!D478)-(FIND("Logon ID:",Updates!D478)+10)))))</f>
        <v>#VALUE!</v>
      </c>
      <c r="D478" t="e">
        <f>TRIM(CLEAN(MID(Updates!D478,FIND("Primary Address: ",Updates!D478)+17,(FIND("Secondary Address:",Updates!D478)-(FIND("Primary Address: ",Updates!D478)+17)))))</f>
        <v>#VALUE!</v>
      </c>
      <c r="E478" t="e">
        <f>TRIM(CLEAN(MID(Updates!D478,FIND("Secondary Address: ",Updates!D478)+19,(FIND("** PLEASE DO NOT REPLY TO THIS E-MAIL. ",Updates!D478)-(FIND("Secondary Address: ",Updates!D478)+19)))))</f>
        <v>#VALUE!</v>
      </c>
      <c r="F478" t="b">
        <f>IF(COUNT(SEARCH({"transpo.ottawa.on.ca","biblioottawalibrary.ca"},E478)),"@ottawa.ca")</f>
        <v>0</v>
      </c>
      <c r="G478" s="9" t="e">
        <f t="shared" si="112"/>
        <v>#VALUE!</v>
      </c>
      <c r="H478" t="e">
        <f>TRIM(CLEAN(MID(Updates!D478,FIND("E-mail Address: ",Updates!D478)+16,(FIND("The employee",Updates!D478)-(FIND("E-mail Address: ",Updates!D478)+16)))))</f>
        <v>#VALUE!</v>
      </c>
      <c r="I478" t="e">
        <f>TRIM(CLEAN(MID(Updates!D478,FIND("Account Password: ",Updates!D478)+18,(FIND("NETWORK ACCOUNTS",Updates!D478)-(FIND("Account Password:",Updates!D478)+18)))))</f>
        <v>#VALUE!</v>
      </c>
      <c r="J478" t="e">
        <f>TRIM(CLEAN(MID(Updates!D478,FIND("Password: ",Updates!D478)+10,(FIND("E-mail",Updates!D478)-(FIND("Password:",Updates!D478)+12)))))</f>
        <v>#VALUE!</v>
      </c>
      <c r="K478" t="e">
        <f>TRIM(CLEAN(MID(Updates!D478,FIND("Account to clone: ",Updates!D478)+18,(FIND("Position",Updates!D478)-(FIND("Account to clone: ",Updates!D478)+18)))))</f>
        <v>#VALUE!</v>
      </c>
      <c r="L478" t="e">
        <f>TRIM(CLEAN(MID(Updates!D478,FIND("Clone permissions of another account: ",Updates!D478)+38,(FIND("Email required:",Updates!D478)-(FIND("Clone permissions of another account: ",Updates!D478)+38)))))</f>
        <v>#VALUE!</v>
      </c>
      <c r="M478" t="e">
        <f t="shared" si="113"/>
        <v>#VALUE!</v>
      </c>
      <c r="N478" t="e">
        <f>TRIM(CLEAN(MID(Updates!D478,FIND("First Name: ",Updates!D478)+12,(FIND("Middle Name: ",Updates!D478)-(FIND("First Name: ",Updates!D478)+12)))))</f>
        <v>#VALUE!</v>
      </c>
      <c r="O478" t="e">
        <f>TRIM(CLEAN(MID(Updates!E478,FIND("Last Name: ",Updates!E478)+11,(FIND("Middle Initial:",Updates!E478)-(FIND("Last Name: ",Updates!E478)+11)))))</f>
        <v>#VALUE!</v>
      </c>
      <c r="P478" t="e">
        <f>TRIM(CLEAN(MID(Updates!D478,FIND("Middle Initial: ",Updates!D478)+16,(FIND("Department: ",Updates!D478)-(FIND("Middle Initial: ",Updates!D478)+16)))))</f>
        <v>#VALUE!</v>
      </c>
      <c r="Q478" t="e">
        <f t="shared" si="114"/>
        <v>#VALUE!</v>
      </c>
      <c r="R478" t="e">
        <f t="shared" si="115"/>
        <v>#VALUE!</v>
      </c>
      <c r="S478" t="e">
        <f t="shared" si="116"/>
        <v>#VALUE!</v>
      </c>
      <c r="T478" s="14" t="e">
        <f t="shared" si="117"/>
        <v>#VALUE!</v>
      </c>
      <c r="U478" t="e">
        <f t="shared" si="118"/>
        <v>#VALUE!</v>
      </c>
      <c r="V478" t="e">
        <f t="shared" si="119"/>
        <v>#VALUE!</v>
      </c>
      <c r="W478" s="8" t="e">
        <f>TRIM(CLEAN(MID(Updates!D478,FIND("Branch: ",Updates!D478)+8,(FIND("Division",Updates!D478)-(FIND("Branch: ",Updates!D478)+8)))))</f>
        <v>#VALUE!</v>
      </c>
      <c r="X478" s="8" t="e">
        <f>TRIM(CLEAN(MID(Updates!D478,FIND("Pooled Position: ",Updates!D478)+17,(FIND("Are the",Updates!D478)-(FIND("Pooled Position: ",Updates!D478)+17)))))</f>
        <v>#VALUE!</v>
      </c>
      <c r="Y478" t="e">
        <f>TRIM(CLEAN(MID(Updates!D478,FIND("Employee Name: ",Updates!D478)+15,(FIND("Job Title",Updates!D478)-(FIND("Employee Name: ",Updates!D478)+15)))))</f>
        <v>#VALUE!</v>
      </c>
      <c r="Z478" s="9" t="e">
        <f t="shared" si="120"/>
        <v>#VALUE!</v>
      </c>
      <c r="AA478" t="e">
        <f t="shared" si="121"/>
        <v>#VALUE!</v>
      </c>
      <c r="AB478" t="e">
        <f t="shared" si="122"/>
        <v>#VALUE!</v>
      </c>
      <c r="AC478" t="e">
        <f t="shared" si="123"/>
        <v>#VALUE!</v>
      </c>
      <c r="AD478" t="e">
        <f>TRIM(CLEAN(MID(Updates!D478,FIND("Account to clone: ",Updates!D478)+18,(FIND("Position",Updates!D478)-(FIND("Account to clone: ",Updates!D478)+18)))))</f>
        <v>#VALUE!</v>
      </c>
      <c r="AE478" t="str">
        <f t="shared" si="124"/>
        <v/>
      </c>
      <c r="AF478" t="str">
        <f t="shared" si="125"/>
        <v>No</v>
      </c>
      <c r="AG478" t="e">
        <f>TRIM(CLEAN(MID(Updates!D478,FIND("Home Share (H:\ drive) required: ",Updates!D478)+33,(FIND("Group Share (S:\ drive) required: ",Updates!D478)-(FIND("Home Share (H:\ drive) required: ",Updates!D478)+33)))))</f>
        <v>#VALUE!</v>
      </c>
      <c r="AH478" t="str">
        <f t="shared" si="126"/>
        <v>No</v>
      </c>
      <c r="AI478" t="e">
        <f>TRIM(CLEAN(MID(Updates!D478,FIND("S Drive Path: ",Updates!D478)+14,(FIND("Position",Updates!D478)-(FIND("S Drive Path: ",Updates!D478)+14)))))</f>
        <v>#VALUE!</v>
      </c>
      <c r="AJ478" t="e">
        <f>("USR\"&amp;Updates!N478)</f>
        <v>#VALUE!</v>
      </c>
      <c r="AK478" t="e">
        <f>Updates!N478&amp;"$"</f>
        <v>#VALUE!</v>
      </c>
      <c r="AL478" s="11">
        <f t="shared" ca="1" si="127"/>
        <v>3</v>
      </c>
      <c r="AM478" s="6" t="str">
        <f ca="1">LOOKUP(AL478,AN2:AN21,AO2:AO21)</f>
        <v>DC1MDB03</v>
      </c>
    </row>
    <row r="479" spans="1:39" ht="12" customHeight="1">
      <c r="A479" s="13" t="e">
        <f>LOOKUP(99^99,--("0"&amp;MID(Updates!N479,MIN(SEARCH({0,1,2,3,4,5,6,7,8,9},Updates!N479&amp;"0123456789")),ROW($A$1:$A$10000))))</f>
        <v>#N/A</v>
      </c>
      <c r="B479" s="6" t="e">
        <f>TRIM(CLEAN(MID(Updates!D479,FIND("Network User Id: ",Updates!D479)+17,(FIND("E-MAIL ACCOUNTS",Updates!D479)-(FIND("Network User Id:",Updates!D479)+17)))))</f>
        <v>#VALUE!</v>
      </c>
      <c r="C479" s="6" t="e">
        <f>TRIM(CLEAN(MID(Updates!D479,FIND("Logon ID: ",Updates!D479)+10,(FIND("Password:",Updates!D479)-(FIND("Logon ID:",Updates!D479)+10)))))</f>
        <v>#VALUE!</v>
      </c>
      <c r="D479" t="e">
        <f>TRIM(CLEAN(MID(Updates!D479,FIND("Primary Address: ",Updates!D479)+17,(FIND("Secondary Address:",Updates!D479)-(FIND("Primary Address: ",Updates!D479)+17)))))</f>
        <v>#VALUE!</v>
      </c>
      <c r="E479" t="e">
        <f>TRIM(CLEAN(MID(Updates!D479,FIND("Secondary Address: ",Updates!D479)+19,(FIND("** PLEASE DO NOT REPLY TO THIS E-MAIL. ",Updates!D479)-(FIND("Secondary Address: ",Updates!D479)+19)))))</f>
        <v>#VALUE!</v>
      </c>
      <c r="F479" t="b">
        <f>IF(COUNT(SEARCH({"transpo.ottawa.on.ca","biblioottawalibrary.ca"},E479)),"@ottawa.ca")</f>
        <v>0</v>
      </c>
      <c r="G479" s="9" t="e">
        <f t="shared" si="112"/>
        <v>#VALUE!</v>
      </c>
      <c r="H479" t="e">
        <f>TRIM(CLEAN(MID(Updates!D479,FIND("E-mail Address: ",Updates!D479)+16,(FIND("The employee",Updates!D479)-(FIND("E-mail Address: ",Updates!D479)+16)))))</f>
        <v>#VALUE!</v>
      </c>
      <c r="I479" t="e">
        <f>TRIM(CLEAN(MID(Updates!D479,FIND("Account Password: ",Updates!D479)+18,(FIND("NETWORK ACCOUNTS",Updates!D479)-(FIND("Account Password:",Updates!D479)+18)))))</f>
        <v>#VALUE!</v>
      </c>
      <c r="J479" t="e">
        <f>TRIM(CLEAN(MID(Updates!D479,FIND("Password: ",Updates!D479)+10,(FIND("E-mail",Updates!D479)-(FIND("Password:",Updates!D479)+12)))))</f>
        <v>#VALUE!</v>
      </c>
      <c r="K479" t="e">
        <f>TRIM(CLEAN(MID(Updates!D479,FIND("Account to clone: ",Updates!D479)+18,(FIND("Position",Updates!D479)-(FIND("Account to clone: ",Updates!D479)+18)))))</f>
        <v>#VALUE!</v>
      </c>
      <c r="L479" t="e">
        <f>TRIM(CLEAN(MID(Updates!D479,FIND("Clone permissions of another account: ",Updates!D479)+38,(FIND("Email required:",Updates!D479)-(FIND("Clone permissions of another account: ",Updates!D479)+38)))))</f>
        <v>#VALUE!</v>
      </c>
      <c r="M479" t="e">
        <f t="shared" si="113"/>
        <v>#VALUE!</v>
      </c>
      <c r="N479" t="e">
        <f>TRIM(CLEAN(MID(Updates!D479,FIND("First Name: ",Updates!D479)+12,(FIND("Middle Name: ",Updates!D479)-(FIND("First Name: ",Updates!D479)+12)))))</f>
        <v>#VALUE!</v>
      </c>
      <c r="O479" t="e">
        <f>TRIM(CLEAN(MID(Updates!E479,FIND("Last Name: ",Updates!E479)+11,(FIND("Middle Initial:",Updates!E479)-(FIND("Last Name: ",Updates!E479)+11)))))</f>
        <v>#VALUE!</v>
      </c>
      <c r="P479" t="e">
        <f>TRIM(CLEAN(MID(Updates!D479,FIND("Middle Initial: ",Updates!D479)+16,(FIND("Department: ",Updates!D479)-(FIND("Middle Initial: ",Updates!D479)+16)))))</f>
        <v>#VALUE!</v>
      </c>
      <c r="Q479" t="e">
        <f t="shared" si="114"/>
        <v>#VALUE!</v>
      </c>
      <c r="R479" t="e">
        <f t="shared" si="115"/>
        <v>#VALUE!</v>
      </c>
      <c r="S479" t="e">
        <f t="shared" si="116"/>
        <v>#VALUE!</v>
      </c>
      <c r="T479" s="14" t="e">
        <f t="shared" si="117"/>
        <v>#VALUE!</v>
      </c>
      <c r="U479" t="e">
        <f t="shared" si="118"/>
        <v>#VALUE!</v>
      </c>
      <c r="V479" t="e">
        <f t="shared" si="119"/>
        <v>#VALUE!</v>
      </c>
      <c r="W479" s="8" t="e">
        <f>TRIM(CLEAN(MID(Updates!D479,FIND("Branch: ",Updates!D479)+8,(FIND("Division",Updates!D479)-(FIND("Branch: ",Updates!D479)+8)))))</f>
        <v>#VALUE!</v>
      </c>
      <c r="X479" s="8" t="e">
        <f>TRIM(CLEAN(MID(Updates!D479,FIND("Pooled Position: ",Updates!D479)+17,(FIND("Are the",Updates!D479)-(FIND("Pooled Position: ",Updates!D479)+17)))))</f>
        <v>#VALUE!</v>
      </c>
      <c r="Y479" t="e">
        <f>TRIM(CLEAN(MID(Updates!D479,FIND("Employee Name: ",Updates!D479)+15,(FIND("Job Title",Updates!D479)-(FIND("Employee Name: ",Updates!D479)+15)))))</f>
        <v>#VALUE!</v>
      </c>
      <c r="Z479" s="9" t="e">
        <f t="shared" si="120"/>
        <v>#VALUE!</v>
      </c>
      <c r="AA479" t="e">
        <f t="shared" si="121"/>
        <v>#VALUE!</v>
      </c>
      <c r="AB479" t="e">
        <f t="shared" si="122"/>
        <v>#VALUE!</v>
      </c>
      <c r="AC479" t="e">
        <f t="shared" si="123"/>
        <v>#VALUE!</v>
      </c>
      <c r="AD479" t="e">
        <f>TRIM(CLEAN(MID(Updates!D479,FIND("Account to clone: ",Updates!D479)+18,(FIND("Position",Updates!D479)-(FIND("Account to clone: ",Updates!D479)+18)))))</f>
        <v>#VALUE!</v>
      </c>
      <c r="AE479" t="str">
        <f t="shared" si="124"/>
        <v/>
      </c>
      <c r="AF479" t="str">
        <f t="shared" si="125"/>
        <v>No</v>
      </c>
      <c r="AG479" t="e">
        <f>TRIM(CLEAN(MID(Updates!D479,FIND("Home Share (H:\ drive) required: ",Updates!D479)+33,(FIND("Group Share (S:\ drive) required: ",Updates!D479)-(FIND("Home Share (H:\ drive) required: ",Updates!D479)+33)))))</f>
        <v>#VALUE!</v>
      </c>
      <c r="AH479" t="str">
        <f t="shared" si="126"/>
        <v>No</v>
      </c>
      <c r="AI479" t="e">
        <f>TRIM(CLEAN(MID(Updates!D479,FIND("S Drive Path: ",Updates!D479)+14,(FIND("Position",Updates!D479)-(FIND("S Drive Path: ",Updates!D479)+14)))))</f>
        <v>#VALUE!</v>
      </c>
      <c r="AJ479" t="e">
        <f>("USR\"&amp;Updates!N479)</f>
        <v>#VALUE!</v>
      </c>
      <c r="AK479" t="e">
        <f>Updates!N479&amp;"$"</f>
        <v>#VALUE!</v>
      </c>
      <c r="AL479" s="11">
        <f t="shared" ca="1" si="127"/>
        <v>8</v>
      </c>
      <c r="AM479" s="6" t="str">
        <f ca="1">LOOKUP(AL479,AN2:AN21,AO2:AO21)</f>
        <v>DC1MDB08</v>
      </c>
    </row>
    <row r="480" spans="1:39" ht="12" customHeight="1">
      <c r="A480" s="13" t="e">
        <f>LOOKUP(99^99,--("0"&amp;MID(Updates!N480,MIN(SEARCH({0,1,2,3,4,5,6,7,8,9},Updates!N480&amp;"0123456789")),ROW($A$1:$A$10000))))</f>
        <v>#N/A</v>
      </c>
      <c r="B480" s="6" t="e">
        <f>TRIM(CLEAN(MID(Updates!D480,FIND("Network User Id: ",Updates!D480)+17,(FIND("E-MAIL ACCOUNTS",Updates!D480)-(FIND("Network User Id:",Updates!D480)+17)))))</f>
        <v>#VALUE!</v>
      </c>
      <c r="C480" s="6" t="e">
        <f>TRIM(CLEAN(MID(Updates!D480,FIND("Logon ID: ",Updates!D480)+10,(FIND("Password:",Updates!D480)-(FIND("Logon ID:",Updates!D480)+10)))))</f>
        <v>#VALUE!</v>
      </c>
      <c r="D480" t="e">
        <f>TRIM(CLEAN(MID(Updates!D480,FIND("Primary Address: ",Updates!D480)+17,(FIND("Secondary Address:",Updates!D480)-(FIND("Primary Address: ",Updates!D480)+17)))))</f>
        <v>#VALUE!</v>
      </c>
      <c r="E480" t="e">
        <f>TRIM(CLEAN(MID(Updates!D480,FIND("Secondary Address: ",Updates!D480)+19,(FIND("** PLEASE DO NOT REPLY TO THIS E-MAIL. ",Updates!D480)-(FIND("Secondary Address: ",Updates!D480)+19)))))</f>
        <v>#VALUE!</v>
      </c>
      <c r="F480" t="b">
        <f>IF(COUNT(SEARCH({"transpo.ottawa.on.ca","biblioottawalibrary.ca"},E480)),"@ottawa.ca")</f>
        <v>0</v>
      </c>
      <c r="G480" s="9" t="e">
        <f t="shared" si="112"/>
        <v>#VALUE!</v>
      </c>
      <c r="H480" t="e">
        <f>TRIM(CLEAN(MID(Updates!D480,FIND("E-mail Address: ",Updates!D480)+16,(FIND("The employee",Updates!D480)-(FIND("E-mail Address: ",Updates!D480)+16)))))</f>
        <v>#VALUE!</v>
      </c>
      <c r="I480" t="e">
        <f>TRIM(CLEAN(MID(Updates!D480,FIND("Account Password: ",Updates!D480)+18,(FIND("NETWORK ACCOUNTS",Updates!D480)-(FIND("Account Password:",Updates!D480)+18)))))</f>
        <v>#VALUE!</v>
      </c>
      <c r="J480" t="e">
        <f>TRIM(CLEAN(MID(Updates!D480,FIND("Password: ",Updates!D480)+10,(FIND("E-mail",Updates!D480)-(FIND("Password:",Updates!D480)+12)))))</f>
        <v>#VALUE!</v>
      </c>
      <c r="K480" t="e">
        <f>TRIM(CLEAN(MID(Updates!D480,FIND("Account to clone: ",Updates!D480)+18,(FIND("Position",Updates!D480)-(FIND("Account to clone: ",Updates!D480)+18)))))</f>
        <v>#VALUE!</v>
      </c>
      <c r="L480" t="e">
        <f>TRIM(CLEAN(MID(Updates!D480,FIND("Clone permissions of another account: ",Updates!D480)+38,(FIND("Email required:",Updates!D480)-(FIND("Clone permissions of another account: ",Updates!D480)+38)))))</f>
        <v>#VALUE!</v>
      </c>
      <c r="M480" t="e">
        <f t="shared" si="113"/>
        <v>#VALUE!</v>
      </c>
      <c r="N480" t="e">
        <f>TRIM(CLEAN(MID(Updates!D480,FIND("First Name: ",Updates!D480)+12,(FIND("Middle Name: ",Updates!D480)-(FIND("First Name: ",Updates!D480)+12)))))</f>
        <v>#VALUE!</v>
      </c>
      <c r="O480" t="e">
        <f>TRIM(CLEAN(MID(Updates!E480,FIND("Last Name: ",Updates!E480)+11,(FIND("Middle Initial:",Updates!E480)-(FIND("Last Name: ",Updates!E480)+11)))))</f>
        <v>#VALUE!</v>
      </c>
      <c r="P480" t="e">
        <f>TRIM(CLEAN(MID(Updates!D480,FIND("Middle Initial: ",Updates!D480)+16,(FIND("Department: ",Updates!D480)-(FIND("Middle Initial: ",Updates!D480)+16)))))</f>
        <v>#VALUE!</v>
      </c>
      <c r="Q480" t="e">
        <f t="shared" si="114"/>
        <v>#VALUE!</v>
      </c>
      <c r="R480" t="e">
        <f t="shared" si="115"/>
        <v>#VALUE!</v>
      </c>
      <c r="S480" t="e">
        <f t="shared" si="116"/>
        <v>#VALUE!</v>
      </c>
      <c r="T480" s="14" t="e">
        <f t="shared" si="117"/>
        <v>#VALUE!</v>
      </c>
      <c r="U480" t="e">
        <f t="shared" si="118"/>
        <v>#VALUE!</v>
      </c>
      <c r="V480" t="e">
        <f t="shared" si="119"/>
        <v>#VALUE!</v>
      </c>
      <c r="W480" s="8" t="e">
        <f>TRIM(CLEAN(MID(Updates!D480,FIND("Branch: ",Updates!D480)+8,(FIND("Division",Updates!D480)-(FIND("Branch: ",Updates!D480)+8)))))</f>
        <v>#VALUE!</v>
      </c>
      <c r="X480" s="8" t="e">
        <f>TRIM(CLEAN(MID(Updates!D480,FIND("Pooled Position: ",Updates!D480)+17,(FIND("Are the",Updates!D480)-(FIND("Pooled Position: ",Updates!D480)+17)))))</f>
        <v>#VALUE!</v>
      </c>
      <c r="Y480" t="e">
        <f>TRIM(CLEAN(MID(Updates!D480,FIND("Employee Name: ",Updates!D480)+15,(FIND("Job Title",Updates!D480)-(FIND("Employee Name: ",Updates!D480)+15)))))</f>
        <v>#VALUE!</v>
      </c>
      <c r="Z480" s="9" t="e">
        <f t="shared" si="120"/>
        <v>#VALUE!</v>
      </c>
      <c r="AA480" t="e">
        <f t="shared" si="121"/>
        <v>#VALUE!</v>
      </c>
      <c r="AB480" t="e">
        <f t="shared" si="122"/>
        <v>#VALUE!</v>
      </c>
      <c r="AC480" t="e">
        <f t="shared" si="123"/>
        <v>#VALUE!</v>
      </c>
      <c r="AD480" t="e">
        <f>TRIM(CLEAN(MID(Updates!D480,FIND("Account to clone: ",Updates!D480)+18,(FIND("Position",Updates!D480)-(FIND("Account to clone: ",Updates!D480)+18)))))</f>
        <v>#VALUE!</v>
      </c>
      <c r="AE480" t="str">
        <f t="shared" si="124"/>
        <v/>
      </c>
      <c r="AF480" t="str">
        <f t="shared" si="125"/>
        <v>No</v>
      </c>
      <c r="AG480" t="e">
        <f>TRIM(CLEAN(MID(Updates!D480,FIND("Home Share (H:\ drive) required: ",Updates!D480)+33,(FIND("Group Share (S:\ drive) required: ",Updates!D480)-(FIND("Home Share (H:\ drive) required: ",Updates!D480)+33)))))</f>
        <v>#VALUE!</v>
      </c>
      <c r="AH480" t="str">
        <f t="shared" si="126"/>
        <v>No</v>
      </c>
      <c r="AI480" t="e">
        <f>TRIM(CLEAN(MID(Updates!D480,FIND("S Drive Path: ",Updates!D480)+14,(FIND("Position",Updates!D480)-(FIND("S Drive Path: ",Updates!D480)+14)))))</f>
        <v>#VALUE!</v>
      </c>
      <c r="AJ480" t="e">
        <f>("USR\"&amp;Updates!N480)</f>
        <v>#VALUE!</v>
      </c>
      <c r="AK480" t="e">
        <f>Updates!N480&amp;"$"</f>
        <v>#VALUE!</v>
      </c>
      <c r="AL480" s="11">
        <f t="shared" ca="1" si="127"/>
        <v>7</v>
      </c>
      <c r="AM480" s="6" t="str">
        <f ca="1">LOOKUP(AL480,AN2:AN21,AO2:AO21)</f>
        <v>DC1MDB07</v>
      </c>
    </row>
    <row r="481" spans="1:39" ht="12" customHeight="1">
      <c r="A481" s="13" t="e">
        <f>LOOKUP(99^99,--("0"&amp;MID(Updates!N481,MIN(SEARCH({0,1,2,3,4,5,6,7,8,9},Updates!N481&amp;"0123456789")),ROW($A$1:$A$10000))))</f>
        <v>#N/A</v>
      </c>
      <c r="B481" s="6" t="e">
        <f>TRIM(CLEAN(MID(Updates!D481,FIND("Network User Id: ",Updates!D481)+17,(FIND("E-MAIL ACCOUNTS",Updates!D481)-(FIND("Network User Id:",Updates!D481)+17)))))</f>
        <v>#VALUE!</v>
      </c>
      <c r="C481" s="6" t="e">
        <f>TRIM(CLEAN(MID(Updates!D481,FIND("Logon ID: ",Updates!D481)+10,(FIND("Password:",Updates!D481)-(FIND("Logon ID:",Updates!D481)+10)))))</f>
        <v>#VALUE!</v>
      </c>
      <c r="D481" t="e">
        <f>TRIM(CLEAN(MID(Updates!D481,FIND("Primary Address: ",Updates!D481)+17,(FIND("Secondary Address:",Updates!D481)-(FIND("Primary Address: ",Updates!D481)+17)))))</f>
        <v>#VALUE!</v>
      </c>
      <c r="E481" t="e">
        <f>TRIM(CLEAN(MID(Updates!D481,FIND("Secondary Address: ",Updates!D481)+19,(FIND("** PLEASE DO NOT REPLY TO THIS E-MAIL. ",Updates!D481)-(FIND("Secondary Address: ",Updates!D481)+19)))))</f>
        <v>#VALUE!</v>
      </c>
      <c r="F481" t="b">
        <f>IF(COUNT(SEARCH({"transpo.ottawa.on.ca","biblioottawalibrary.ca"},E481)),"@ottawa.ca")</f>
        <v>0</v>
      </c>
      <c r="G481" s="9" t="e">
        <f t="shared" si="112"/>
        <v>#VALUE!</v>
      </c>
      <c r="H481" t="e">
        <f>TRIM(CLEAN(MID(Updates!D481,FIND("E-mail Address: ",Updates!D481)+16,(FIND("The employee",Updates!D481)-(FIND("E-mail Address: ",Updates!D481)+16)))))</f>
        <v>#VALUE!</v>
      </c>
      <c r="I481" t="e">
        <f>TRIM(CLEAN(MID(Updates!D481,FIND("Account Password: ",Updates!D481)+18,(FIND("NETWORK ACCOUNTS",Updates!D481)-(FIND("Account Password:",Updates!D481)+18)))))</f>
        <v>#VALUE!</v>
      </c>
      <c r="J481" t="e">
        <f>TRIM(CLEAN(MID(Updates!D481,FIND("Password: ",Updates!D481)+10,(FIND("E-mail",Updates!D481)-(FIND("Password:",Updates!D481)+12)))))</f>
        <v>#VALUE!</v>
      </c>
      <c r="K481" t="e">
        <f>TRIM(CLEAN(MID(Updates!D481,FIND("Account to clone: ",Updates!D481)+18,(FIND("Position",Updates!D481)-(FIND("Account to clone: ",Updates!D481)+18)))))</f>
        <v>#VALUE!</v>
      </c>
      <c r="L481" t="e">
        <f>TRIM(CLEAN(MID(Updates!D481,FIND("Clone permissions of another account: ",Updates!D481)+38,(FIND("Email required:",Updates!D481)-(FIND("Clone permissions of another account: ",Updates!D481)+38)))))</f>
        <v>#VALUE!</v>
      </c>
      <c r="M481" t="e">
        <f t="shared" si="113"/>
        <v>#VALUE!</v>
      </c>
      <c r="N481" t="e">
        <f>TRIM(CLEAN(MID(Updates!D481,FIND("First Name: ",Updates!D481)+12,(FIND("Middle Name: ",Updates!D481)-(FIND("First Name: ",Updates!D481)+12)))))</f>
        <v>#VALUE!</v>
      </c>
      <c r="O481" t="e">
        <f>TRIM(CLEAN(MID(Updates!E481,FIND("Last Name: ",Updates!E481)+11,(FIND("Middle Initial:",Updates!E481)-(FIND("Last Name: ",Updates!E481)+11)))))</f>
        <v>#VALUE!</v>
      </c>
      <c r="P481" t="e">
        <f>TRIM(CLEAN(MID(Updates!D481,FIND("Middle Initial: ",Updates!D481)+16,(FIND("Department: ",Updates!D481)-(FIND("Middle Initial: ",Updates!D481)+16)))))</f>
        <v>#VALUE!</v>
      </c>
      <c r="Q481" t="e">
        <f t="shared" si="114"/>
        <v>#VALUE!</v>
      </c>
      <c r="R481" t="e">
        <f t="shared" si="115"/>
        <v>#VALUE!</v>
      </c>
      <c r="S481" t="e">
        <f t="shared" si="116"/>
        <v>#VALUE!</v>
      </c>
      <c r="T481" s="14" t="e">
        <f t="shared" si="117"/>
        <v>#VALUE!</v>
      </c>
      <c r="U481" t="e">
        <f t="shared" si="118"/>
        <v>#VALUE!</v>
      </c>
      <c r="V481" t="e">
        <f t="shared" si="119"/>
        <v>#VALUE!</v>
      </c>
      <c r="W481" s="8" t="e">
        <f>TRIM(CLEAN(MID(Updates!D481,FIND("Branch: ",Updates!D481)+8,(FIND("Division",Updates!D481)-(FIND("Branch: ",Updates!D481)+8)))))</f>
        <v>#VALUE!</v>
      </c>
      <c r="X481" s="8" t="e">
        <f>TRIM(CLEAN(MID(Updates!D481,FIND("Pooled Position: ",Updates!D481)+17,(FIND("Are the",Updates!D481)-(FIND("Pooled Position: ",Updates!D481)+17)))))</f>
        <v>#VALUE!</v>
      </c>
      <c r="Y481" t="e">
        <f>TRIM(CLEAN(MID(Updates!D481,FIND("Employee Name: ",Updates!D481)+15,(FIND("Job Title",Updates!D481)-(FIND("Employee Name: ",Updates!D481)+15)))))</f>
        <v>#VALUE!</v>
      </c>
      <c r="Z481" s="9" t="e">
        <f t="shared" si="120"/>
        <v>#VALUE!</v>
      </c>
      <c r="AA481" t="e">
        <f t="shared" si="121"/>
        <v>#VALUE!</v>
      </c>
      <c r="AB481" t="e">
        <f t="shared" si="122"/>
        <v>#VALUE!</v>
      </c>
      <c r="AC481" t="e">
        <f t="shared" si="123"/>
        <v>#VALUE!</v>
      </c>
      <c r="AD481" t="e">
        <f>TRIM(CLEAN(MID(Updates!D481,FIND("Account to clone: ",Updates!D481)+18,(FIND("Position",Updates!D481)-(FIND("Account to clone: ",Updates!D481)+18)))))</f>
        <v>#VALUE!</v>
      </c>
      <c r="AE481" t="str">
        <f t="shared" si="124"/>
        <v/>
      </c>
      <c r="AF481" t="str">
        <f t="shared" si="125"/>
        <v>No</v>
      </c>
      <c r="AG481" t="e">
        <f>TRIM(CLEAN(MID(Updates!D481,FIND("Home Share (H:\ drive) required: ",Updates!D481)+33,(FIND("Group Share (S:\ drive) required: ",Updates!D481)-(FIND("Home Share (H:\ drive) required: ",Updates!D481)+33)))))</f>
        <v>#VALUE!</v>
      </c>
      <c r="AH481" t="str">
        <f t="shared" si="126"/>
        <v>No</v>
      </c>
      <c r="AI481" t="e">
        <f>TRIM(CLEAN(MID(Updates!D481,FIND("S Drive Path: ",Updates!D481)+14,(FIND("Position",Updates!D481)-(FIND("S Drive Path: ",Updates!D481)+14)))))</f>
        <v>#VALUE!</v>
      </c>
      <c r="AJ481" t="e">
        <f>("USR\"&amp;Updates!N481)</f>
        <v>#VALUE!</v>
      </c>
      <c r="AK481" t="e">
        <f>Updates!N481&amp;"$"</f>
        <v>#VALUE!</v>
      </c>
      <c r="AL481" s="11">
        <f t="shared" ca="1" si="127"/>
        <v>14</v>
      </c>
      <c r="AM481" s="6" t="str">
        <f ca="1">LOOKUP(AL481,AN2:AN21,AO2:AO21)</f>
        <v>DC4MDB04</v>
      </c>
    </row>
    <row r="482" spans="1:39" ht="12" customHeight="1">
      <c r="A482" s="13" t="e">
        <f>LOOKUP(99^99,--("0"&amp;MID(Updates!N482,MIN(SEARCH({0,1,2,3,4,5,6,7,8,9},Updates!N482&amp;"0123456789")),ROW($A$1:$A$10000))))</f>
        <v>#N/A</v>
      </c>
      <c r="B482" s="6" t="e">
        <f>TRIM(CLEAN(MID(Updates!D482,FIND("Network User Id: ",Updates!D482)+17,(FIND("E-MAIL ACCOUNTS",Updates!D482)-(FIND("Network User Id:",Updates!D482)+17)))))</f>
        <v>#VALUE!</v>
      </c>
      <c r="C482" s="6" t="e">
        <f>TRIM(CLEAN(MID(Updates!D482,FIND("Logon ID: ",Updates!D482)+10,(FIND("Password:",Updates!D482)-(FIND("Logon ID:",Updates!D482)+10)))))</f>
        <v>#VALUE!</v>
      </c>
      <c r="D482" t="e">
        <f>TRIM(CLEAN(MID(Updates!D482,FIND("Primary Address: ",Updates!D482)+17,(FIND("Secondary Address:",Updates!D482)-(FIND("Primary Address: ",Updates!D482)+17)))))</f>
        <v>#VALUE!</v>
      </c>
      <c r="E482" t="e">
        <f>TRIM(CLEAN(MID(Updates!D482,FIND("Secondary Address: ",Updates!D482)+19,(FIND("** PLEASE DO NOT REPLY TO THIS E-MAIL. ",Updates!D482)-(FIND("Secondary Address: ",Updates!D482)+19)))))</f>
        <v>#VALUE!</v>
      </c>
      <c r="F482" t="b">
        <f>IF(COUNT(SEARCH({"transpo.ottawa.on.ca","biblioottawalibrary.ca"},E482)),"@ottawa.ca")</f>
        <v>0</v>
      </c>
      <c r="G482" s="9" t="e">
        <f t="shared" si="112"/>
        <v>#VALUE!</v>
      </c>
      <c r="H482" t="e">
        <f>TRIM(CLEAN(MID(Updates!D482,FIND("E-mail Address: ",Updates!D482)+16,(FIND("The employee",Updates!D482)-(FIND("E-mail Address: ",Updates!D482)+16)))))</f>
        <v>#VALUE!</v>
      </c>
      <c r="I482" t="e">
        <f>TRIM(CLEAN(MID(Updates!D482,FIND("Account Password: ",Updates!D482)+18,(FIND("NETWORK ACCOUNTS",Updates!D482)-(FIND("Account Password:",Updates!D482)+18)))))</f>
        <v>#VALUE!</v>
      </c>
      <c r="J482" t="e">
        <f>TRIM(CLEAN(MID(Updates!D482,FIND("Password: ",Updates!D482)+10,(FIND("E-mail",Updates!D482)-(FIND("Password:",Updates!D482)+12)))))</f>
        <v>#VALUE!</v>
      </c>
      <c r="K482" t="e">
        <f>TRIM(CLEAN(MID(Updates!D482,FIND("Account to clone: ",Updates!D482)+18,(FIND("Position",Updates!D482)-(FIND("Account to clone: ",Updates!D482)+18)))))</f>
        <v>#VALUE!</v>
      </c>
      <c r="L482" t="e">
        <f>TRIM(CLEAN(MID(Updates!D482,FIND("Clone permissions of another account: ",Updates!D482)+38,(FIND("Email required:",Updates!D482)-(FIND("Clone permissions of another account: ",Updates!D482)+38)))))</f>
        <v>#VALUE!</v>
      </c>
      <c r="M482" t="e">
        <f t="shared" si="113"/>
        <v>#VALUE!</v>
      </c>
      <c r="N482" t="e">
        <f>TRIM(CLEAN(MID(Updates!D482,FIND("First Name: ",Updates!D482)+12,(FIND("Middle Name: ",Updates!D482)-(FIND("First Name: ",Updates!D482)+12)))))</f>
        <v>#VALUE!</v>
      </c>
      <c r="O482" t="e">
        <f>TRIM(CLEAN(MID(Updates!E482,FIND("Last Name: ",Updates!E482)+11,(FIND("Middle Initial:",Updates!E482)-(FIND("Last Name: ",Updates!E482)+11)))))</f>
        <v>#VALUE!</v>
      </c>
      <c r="P482" t="e">
        <f>TRIM(CLEAN(MID(Updates!D482,FIND("Middle Initial: ",Updates!D482)+16,(FIND("Department: ",Updates!D482)-(FIND("Middle Initial: ",Updates!D482)+16)))))</f>
        <v>#VALUE!</v>
      </c>
      <c r="Q482" t="e">
        <f t="shared" si="114"/>
        <v>#VALUE!</v>
      </c>
      <c r="R482" t="e">
        <f t="shared" si="115"/>
        <v>#VALUE!</v>
      </c>
      <c r="S482" t="e">
        <f t="shared" si="116"/>
        <v>#VALUE!</v>
      </c>
      <c r="T482" s="14" t="e">
        <f t="shared" si="117"/>
        <v>#VALUE!</v>
      </c>
      <c r="U482" t="e">
        <f t="shared" si="118"/>
        <v>#VALUE!</v>
      </c>
      <c r="V482" t="e">
        <f t="shared" si="119"/>
        <v>#VALUE!</v>
      </c>
      <c r="W482" s="8" t="e">
        <f>TRIM(CLEAN(MID(Updates!D482,FIND("Branch: ",Updates!D482)+8,(FIND("Division",Updates!D482)-(FIND("Branch: ",Updates!D482)+8)))))</f>
        <v>#VALUE!</v>
      </c>
      <c r="X482" s="8" t="e">
        <f>TRIM(CLEAN(MID(Updates!D482,FIND("Pooled Position: ",Updates!D482)+17,(FIND("Are the",Updates!D482)-(FIND("Pooled Position: ",Updates!D482)+17)))))</f>
        <v>#VALUE!</v>
      </c>
      <c r="Y482" t="e">
        <f>TRIM(CLEAN(MID(Updates!D482,FIND("Employee Name: ",Updates!D482)+15,(FIND("Job Title",Updates!D482)-(FIND("Employee Name: ",Updates!D482)+15)))))</f>
        <v>#VALUE!</v>
      </c>
      <c r="Z482" s="9" t="e">
        <f t="shared" si="120"/>
        <v>#VALUE!</v>
      </c>
      <c r="AA482" t="e">
        <f t="shared" si="121"/>
        <v>#VALUE!</v>
      </c>
      <c r="AB482" t="e">
        <f t="shared" si="122"/>
        <v>#VALUE!</v>
      </c>
      <c r="AC482" t="e">
        <f t="shared" si="123"/>
        <v>#VALUE!</v>
      </c>
      <c r="AD482" t="e">
        <f>TRIM(CLEAN(MID(Updates!D482,FIND("Account to clone: ",Updates!D482)+18,(FIND("Position",Updates!D482)-(FIND("Account to clone: ",Updates!D482)+18)))))</f>
        <v>#VALUE!</v>
      </c>
      <c r="AE482" t="str">
        <f t="shared" si="124"/>
        <v/>
      </c>
      <c r="AF482" t="str">
        <f t="shared" si="125"/>
        <v>No</v>
      </c>
      <c r="AG482" t="e">
        <f>TRIM(CLEAN(MID(Updates!D482,FIND("Home Share (H:\ drive) required: ",Updates!D482)+33,(FIND("Group Share (S:\ drive) required: ",Updates!D482)-(FIND("Home Share (H:\ drive) required: ",Updates!D482)+33)))))</f>
        <v>#VALUE!</v>
      </c>
      <c r="AH482" t="str">
        <f t="shared" si="126"/>
        <v>No</v>
      </c>
      <c r="AI482" t="e">
        <f>TRIM(CLEAN(MID(Updates!D482,FIND("S Drive Path: ",Updates!D482)+14,(FIND("Position",Updates!D482)-(FIND("S Drive Path: ",Updates!D482)+14)))))</f>
        <v>#VALUE!</v>
      </c>
      <c r="AJ482" t="e">
        <f>("USR\"&amp;Updates!N482)</f>
        <v>#VALUE!</v>
      </c>
      <c r="AK482" t="e">
        <f>Updates!N482&amp;"$"</f>
        <v>#VALUE!</v>
      </c>
      <c r="AL482" s="11">
        <f t="shared" ca="1" si="127"/>
        <v>13</v>
      </c>
      <c r="AM482" s="6" t="str">
        <f ca="1">LOOKUP(AL482,AN2:AN21,AO2:AO21)</f>
        <v>DC4MDB03</v>
      </c>
    </row>
    <row r="483" spans="1:39" ht="12" customHeight="1">
      <c r="A483" s="13" t="e">
        <f>LOOKUP(99^99,--("0"&amp;MID(Updates!N483,MIN(SEARCH({0,1,2,3,4,5,6,7,8,9},Updates!N483&amp;"0123456789")),ROW($A$1:$A$10000))))</f>
        <v>#N/A</v>
      </c>
      <c r="B483" s="6" t="e">
        <f>TRIM(CLEAN(MID(Updates!D483,FIND("Network User Id: ",Updates!D483)+17,(FIND("E-MAIL ACCOUNTS",Updates!D483)-(FIND("Network User Id:",Updates!D483)+17)))))</f>
        <v>#VALUE!</v>
      </c>
      <c r="C483" s="6" t="e">
        <f>TRIM(CLEAN(MID(Updates!D483,FIND("Logon ID: ",Updates!D483)+10,(FIND("Password:",Updates!D483)-(FIND("Logon ID:",Updates!D483)+10)))))</f>
        <v>#VALUE!</v>
      </c>
      <c r="D483" t="e">
        <f>TRIM(CLEAN(MID(Updates!D483,FIND("Primary Address: ",Updates!D483)+17,(FIND("Secondary Address:",Updates!D483)-(FIND("Primary Address: ",Updates!D483)+17)))))</f>
        <v>#VALUE!</v>
      </c>
      <c r="E483" t="e">
        <f>TRIM(CLEAN(MID(Updates!D483,FIND("Secondary Address: ",Updates!D483)+19,(FIND("** PLEASE DO NOT REPLY TO THIS E-MAIL. ",Updates!D483)-(FIND("Secondary Address: ",Updates!D483)+19)))))</f>
        <v>#VALUE!</v>
      </c>
      <c r="F483" t="b">
        <f>IF(COUNT(SEARCH({"transpo.ottawa.on.ca","biblioottawalibrary.ca"},E483)),"@ottawa.ca")</f>
        <v>0</v>
      </c>
      <c r="G483" s="9" t="e">
        <f t="shared" si="112"/>
        <v>#VALUE!</v>
      </c>
      <c r="H483" t="e">
        <f>TRIM(CLEAN(MID(Updates!D483,FIND("E-mail Address: ",Updates!D483)+16,(FIND("The employee",Updates!D483)-(FIND("E-mail Address: ",Updates!D483)+16)))))</f>
        <v>#VALUE!</v>
      </c>
      <c r="I483" t="e">
        <f>TRIM(CLEAN(MID(Updates!D483,FIND("Account Password: ",Updates!D483)+18,(FIND("NETWORK ACCOUNTS",Updates!D483)-(FIND("Account Password:",Updates!D483)+18)))))</f>
        <v>#VALUE!</v>
      </c>
      <c r="J483" t="e">
        <f>TRIM(CLEAN(MID(Updates!D483,FIND("Password: ",Updates!D483)+10,(FIND("E-mail",Updates!D483)-(FIND("Password:",Updates!D483)+12)))))</f>
        <v>#VALUE!</v>
      </c>
      <c r="K483" t="e">
        <f>TRIM(CLEAN(MID(Updates!D483,FIND("Account to clone: ",Updates!D483)+18,(FIND("Position",Updates!D483)-(FIND("Account to clone: ",Updates!D483)+18)))))</f>
        <v>#VALUE!</v>
      </c>
      <c r="L483" t="e">
        <f>TRIM(CLEAN(MID(Updates!D483,FIND("Clone permissions of another account: ",Updates!D483)+38,(FIND("Email required:",Updates!D483)-(FIND("Clone permissions of another account: ",Updates!D483)+38)))))</f>
        <v>#VALUE!</v>
      </c>
      <c r="M483" t="e">
        <f t="shared" si="113"/>
        <v>#VALUE!</v>
      </c>
      <c r="N483" t="e">
        <f>TRIM(CLEAN(MID(Updates!D483,FIND("First Name: ",Updates!D483)+12,(FIND("Middle Name: ",Updates!D483)-(FIND("First Name: ",Updates!D483)+12)))))</f>
        <v>#VALUE!</v>
      </c>
      <c r="O483" t="e">
        <f>TRIM(CLEAN(MID(Updates!E483,FIND("Last Name: ",Updates!E483)+11,(FIND("Middle Initial:",Updates!E483)-(FIND("Last Name: ",Updates!E483)+11)))))</f>
        <v>#VALUE!</v>
      </c>
      <c r="P483" t="e">
        <f>TRIM(CLEAN(MID(Updates!D483,FIND("Middle Initial: ",Updates!D483)+16,(FIND("Department: ",Updates!D483)-(FIND("Middle Initial: ",Updates!D483)+16)))))</f>
        <v>#VALUE!</v>
      </c>
      <c r="Q483" t="e">
        <f t="shared" si="114"/>
        <v>#VALUE!</v>
      </c>
      <c r="R483" t="e">
        <f t="shared" si="115"/>
        <v>#VALUE!</v>
      </c>
      <c r="S483" t="e">
        <f t="shared" si="116"/>
        <v>#VALUE!</v>
      </c>
      <c r="T483" s="14" t="e">
        <f t="shared" si="117"/>
        <v>#VALUE!</v>
      </c>
      <c r="U483" t="e">
        <f t="shared" si="118"/>
        <v>#VALUE!</v>
      </c>
      <c r="V483" t="e">
        <f t="shared" si="119"/>
        <v>#VALUE!</v>
      </c>
      <c r="W483" s="8" t="e">
        <f>TRIM(CLEAN(MID(Updates!D483,FIND("Branch: ",Updates!D483)+8,(FIND("Division",Updates!D483)-(FIND("Branch: ",Updates!D483)+8)))))</f>
        <v>#VALUE!</v>
      </c>
      <c r="X483" s="8" t="e">
        <f>TRIM(CLEAN(MID(Updates!D483,FIND("Pooled Position: ",Updates!D483)+17,(FIND("Are the",Updates!D483)-(FIND("Pooled Position: ",Updates!D483)+17)))))</f>
        <v>#VALUE!</v>
      </c>
      <c r="Y483" t="e">
        <f>TRIM(CLEAN(MID(Updates!D483,FIND("Employee Name: ",Updates!D483)+15,(FIND("Job Title",Updates!D483)-(FIND("Employee Name: ",Updates!D483)+15)))))</f>
        <v>#VALUE!</v>
      </c>
      <c r="Z483" s="9" t="e">
        <f t="shared" si="120"/>
        <v>#VALUE!</v>
      </c>
      <c r="AA483" t="e">
        <f t="shared" si="121"/>
        <v>#VALUE!</v>
      </c>
      <c r="AB483" t="e">
        <f t="shared" si="122"/>
        <v>#VALUE!</v>
      </c>
      <c r="AC483" t="e">
        <f t="shared" si="123"/>
        <v>#VALUE!</v>
      </c>
      <c r="AD483" t="e">
        <f>TRIM(CLEAN(MID(Updates!D483,FIND("Account to clone: ",Updates!D483)+18,(FIND("Position",Updates!D483)-(FIND("Account to clone: ",Updates!D483)+18)))))</f>
        <v>#VALUE!</v>
      </c>
      <c r="AE483" t="str">
        <f t="shared" si="124"/>
        <v/>
      </c>
      <c r="AF483" t="str">
        <f t="shared" si="125"/>
        <v>No</v>
      </c>
      <c r="AG483" t="e">
        <f>TRIM(CLEAN(MID(Updates!D483,FIND("Home Share (H:\ drive) required: ",Updates!D483)+33,(FIND("Group Share (S:\ drive) required: ",Updates!D483)-(FIND("Home Share (H:\ drive) required: ",Updates!D483)+33)))))</f>
        <v>#VALUE!</v>
      </c>
      <c r="AH483" t="str">
        <f t="shared" si="126"/>
        <v>No</v>
      </c>
      <c r="AI483" t="e">
        <f>TRIM(CLEAN(MID(Updates!D483,FIND("S Drive Path: ",Updates!D483)+14,(FIND("Position",Updates!D483)-(FIND("S Drive Path: ",Updates!D483)+14)))))</f>
        <v>#VALUE!</v>
      </c>
      <c r="AJ483" t="e">
        <f>("USR\"&amp;Updates!N483)</f>
        <v>#VALUE!</v>
      </c>
      <c r="AK483" t="e">
        <f>Updates!N483&amp;"$"</f>
        <v>#VALUE!</v>
      </c>
      <c r="AL483" s="11">
        <f t="shared" ca="1" si="127"/>
        <v>7</v>
      </c>
      <c r="AM483" s="6" t="str">
        <f ca="1">LOOKUP(AL483,AN2:AN21,AO2:AO21)</f>
        <v>DC1MDB07</v>
      </c>
    </row>
    <row r="484" spans="1:39" ht="12" customHeight="1">
      <c r="A484" s="13" t="e">
        <f>LOOKUP(99^99,--("0"&amp;MID(Updates!N484,MIN(SEARCH({0,1,2,3,4,5,6,7,8,9},Updates!N484&amp;"0123456789")),ROW($A$1:$A$10000))))</f>
        <v>#N/A</v>
      </c>
      <c r="B484" s="6" t="e">
        <f>TRIM(CLEAN(MID(Updates!D484,FIND("Network User Id: ",Updates!D484)+17,(FIND("E-MAIL ACCOUNTS",Updates!D484)-(FIND("Network User Id:",Updates!D484)+17)))))</f>
        <v>#VALUE!</v>
      </c>
      <c r="C484" s="6" t="e">
        <f>TRIM(CLEAN(MID(Updates!D484,FIND("Logon ID: ",Updates!D484)+10,(FIND("Password:",Updates!D484)-(FIND("Logon ID:",Updates!D484)+10)))))</f>
        <v>#VALUE!</v>
      </c>
      <c r="D484" t="e">
        <f>TRIM(CLEAN(MID(Updates!D484,FIND("Primary Address: ",Updates!D484)+17,(FIND("Secondary Address:",Updates!D484)-(FIND("Primary Address: ",Updates!D484)+17)))))</f>
        <v>#VALUE!</v>
      </c>
      <c r="E484" t="e">
        <f>TRIM(CLEAN(MID(Updates!D484,FIND("Secondary Address: ",Updates!D484)+19,(FIND("** PLEASE DO NOT REPLY TO THIS E-MAIL. ",Updates!D484)-(FIND("Secondary Address: ",Updates!D484)+19)))))</f>
        <v>#VALUE!</v>
      </c>
      <c r="F484" t="b">
        <f>IF(COUNT(SEARCH({"transpo.ottawa.on.ca","biblioottawalibrary.ca"},E484)),"@ottawa.ca")</f>
        <v>0</v>
      </c>
      <c r="G484" s="9" t="e">
        <f t="shared" si="112"/>
        <v>#VALUE!</v>
      </c>
      <c r="H484" t="e">
        <f>TRIM(CLEAN(MID(Updates!D484,FIND("E-mail Address: ",Updates!D484)+16,(FIND("The employee",Updates!D484)-(FIND("E-mail Address: ",Updates!D484)+16)))))</f>
        <v>#VALUE!</v>
      </c>
      <c r="I484" t="e">
        <f>TRIM(CLEAN(MID(Updates!D484,FIND("Account Password: ",Updates!D484)+18,(FIND("NETWORK ACCOUNTS",Updates!D484)-(FIND("Account Password:",Updates!D484)+18)))))</f>
        <v>#VALUE!</v>
      </c>
      <c r="J484" t="e">
        <f>TRIM(CLEAN(MID(Updates!D484,FIND("Password: ",Updates!D484)+10,(FIND("E-mail",Updates!D484)-(FIND("Password:",Updates!D484)+12)))))</f>
        <v>#VALUE!</v>
      </c>
      <c r="K484" t="e">
        <f>TRIM(CLEAN(MID(Updates!D484,FIND("Account to clone: ",Updates!D484)+18,(FIND("Position",Updates!D484)-(FIND("Account to clone: ",Updates!D484)+18)))))</f>
        <v>#VALUE!</v>
      </c>
      <c r="L484" t="e">
        <f>TRIM(CLEAN(MID(Updates!D484,FIND("Clone permissions of another account: ",Updates!D484)+38,(FIND("Email required:",Updates!D484)-(FIND("Clone permissions of another account: ",Updates!D484)+38)))))</f>
        <v>#VALUE!</v>
      </c>
      <c r="M484" t="e">
        <f t="shared" si="113"/>
        <v>#VALUE!</v>
      </c>
      <c r="N484" t="e">
        <f>TRIM(CLEAN(MID(Updates!D484,FIND("First Name: ",Updates!D484)+12,(FIND("Middle Name: ",Updates!D484)-(FIND("First Name: ",Updates!D484)+12)))))</f>
        <v>#VALUE!</v>
      </c>
      <c r="O484" t="e">
        <f>TRIM(CLEAN(MID(Updates!E484,FIND("Last Name: ",Updates!E484)+11,(FIND("Middle Initial:",Updates!E484)-(FIND("Last Name: ",Updates!E484)+11)))))</f>
        <v>#VALUE!</v>
      </c>
      <c r="P484" t="e">
        <f>TRIM(CLEAN(MID(Updates!D484,FIND("Middle Initial: ",Updates!D484)+16,(FIND("Department: ",Updates!D484)-(FIND("Middle Initial: ",Updates!D484)+16)))))</f>
        <v>#VALUE!</v>
      </c>
      <c r="Q484" t="e">
        <f t="shared" si="114"/>
        <v>#VALUE!</v>
      </c>
      <c r="R484" t="e">
        <f t="shared" si="115"/>
        <v>#VALUE!</v>
      </c>
      <c r="S484" t="e">
        <f t="shared" si="116"/>
        <v>#VALUE!</v>
      </c>
      <c r="T484" s="14" t="e">
        <f t="shared" si="117"/>
        <v>#VALUE!</v>
      </c>
      <c r="U484" t="e">
        <f t="shared" si="118"/>
        <v>#VALUE!</v>
      </c>
      <c r="V484" t="e">
        <f t="shared" si="119"/>
        <v>#VALUE!</v>
      </c>
      <c r="W484" s="8" t="e">
        <f>TRIM(CLEAN(MID(Updates!D484,FIND("Branch: ",Updates!D484)+8,(FIND("Division",Updates!D484)-(FIND("Branch: ",Updates!D484)+8)))))</f>
        <v>#VALUE!</v>
      </c>
      <c r="X484" s="8" t="e">
        <f>TRIM(CLEAN(MID(Updates!D484,FIND("Pooled Position: ",Updates!D484)+17,(FIND("Are the",Updates!D484)-(FIND("Pooled Position: ",Updates!D484)+17)))))</f>
        <v>#VALUE!</v>
      </c>
      <c r="Y484" t="e">
        <f>TRIM(CLEAN(MID(Updates!D484,FIND("Employee Name: ",Updates!D484)+15,(FIND("Job Title",Updates!D484)-(FIND("Employee Name: ",Updates!D484)+15)))))</f>
        <v>#VALUE!</v>
      </c>
      <c r="Z484" s="9" t="e">
        <f t="shared" si="120"/>
        <v>#VALUE!</v>
      </c>
      <c r="AA484" t="e">
        <f t="shared" si="121"/>
        <v>#VALUE!</v>
      </c>
      <c r="AB484" t="e">
        <f t="shared" si="122"/>
        <v>#VALUE!</v>
      </c>
      <c r="AC484" t="e">
        <f t="shared" si="123"/>
        <v>#VALUE!</v>
      </c>
      <c r="AD484" t="e">
        <f>TRIM(CLEAN(MID(Updates!D484,FIND("Account to clone: ",Updates!D484)+18,(FIND("Position",Updates!D484)-(FIND("Account to clone: ",Updates!D484)+18)))))</f>
        <v>#VALUE!</v>
      </c>
      <c r="AE484" t="str">
        <f t="shared" si="124"/>
        <v/>
      </c>
      <c r="AF484" t="str">
        <f t="shared" si="125"/>
        <v>No</v>
      </c>
      <c r="AG484" t="e">
        <f>TRIM(CLEAN(MID(Updates!D484,FIND("Home Share (H:\ drive) required: ",Updates!D484)+33,(FIND("Group Share (S:\ drive) required: ",Updates!D484)-(FIND("Home Share (H:\ drive) required: ",Updates!D484)+33)))))</f>
        <v>#VALUE!</v>
      </c>
      <c r="AH484" t="str">
        <f t="shared" si="126"/>
        <v>No</v>
      </c>
      <c r="AI484" t="e">
        <f>TRIM(CLEAN(MID(Updates!D484,FIND("S Drive Path: ",Updates!D484)+14,(FIND("Position",Updates!D484)-(FIND("S Drive Path: ",Updates!D484)+14)))))</f>
        <v>#VALUE!</v>
      </c>
      <c r="AJ484" t="e">
        <f>("USR\"&amp;Updates!N484)</f>
        <v>#VALUE!</v>
      </c>
      <c r="AK484" t="e">
        <f>Updates!N484&amp;"$"</f>
        <v>#VALUE!</v>
      </c>
      <c r="AL484" s="11">
        <f t="shared" ca="1" si="127"/>
        <v>17</v>
      </c>
      <c r="AM484" s="6" t="str">
        <f ca="1">LOOKUP(AL484,AN2:AN21,AO2:AO21)</f>
        <v>DC4MDB07</v>
      </c>
    </row>
    <row r="485" spans="1:39" ht="12" customHeight="1">
      <c r="A485" s="13" t="e">
        <f>LOOKUP(99^99,--("0"&amp;MID(Updates!N485,MIN(SEARCH({0,1,2,3,4,5,6,7,8,9},Updates!N485&amp;"0123456789")),ROW($A$1:$A$10000))))</f>
        <v>#N/A</v>
      </c>
      <c r="B485" s="6" t="e">
        <f>TRIM(CLEAN(MID(Updates!D485,FIND("Network User Id: ",Updates!D485)+17,(FIND("E-MAIL ACCOUNTS",Updates!D485)-(FIND("Network User Id:",Updates!D485)+17)))))</f>
        <v>#VALUE!</v>
      </c>
      <c r="C485" s="6" t="e">
        <f>TRIM(CLEAN(MID(Updates!D485,FIND("Logon ID: ",Updates!D485)+10,(FIND("Password:",Updates!D485)-(FIND("Logon ID:",Updates!D485)+10)))))</f>
        <v>#VALUE!</v>
      </c>
      <c r="D485" t="e">
        <f>TRIM(CLEAN(MID(Updates!D485,FIND("Primary Address: ",Updates!D485)+17,(FIND("Secondary Address:",Updates!D485)-(FIND("Primary Address: ",Updates!D485)+17)))))</f>
        <v>#VALUE!</v>
      </c>
      <c r="E485" t="e">
        <f>TRIM(CLEAN(MID(Updates!D485,FIND("Secondary Address: ",Updates!D485)+19,(FIND("** PLEASE DO NOT REPLY TO THIS E-MAIL. ",Updates!D485)-(FIND("Secondary Address: ",Updates!D485)+19)))))</f>
        <v>#VALUE!</v>
      </c>
      <c r="F485" t="b">
        <f>IF(COUNT(SEARCH({"transpo.ottawa.on.ca","biblioottawalibrary.ca"},E485)),"@ottawa.ca")</f>
        <v>0</v>
      </c>
      <c r="G485" s="9" t="e">
        <f t="shared" si="112"/>
        <v>#VALUE!</v>
      </c>
      <c r="H485" t="e">
        <f>TRIM(CLEAN(MID(Updates!D485,FIND("E-mail Address: ",Updates!D485)+16,(FIND("The employee",Updates!D485)-(FIND("E-mail Address: ",Updates!D485)+16)))))</f>
        <v>#VALUE!</v>
      </c>
      <c r="I485" t="e">
        <f>TRIM(CLEAN(MID(Updates!D485,FIND("Account Password: ",Updates!D485)+18,(FIND("NETWORK ACCOUNTS",Updates!D485)-(FIND("Account Password:",Updates!D485)+18)))))</f>
        <v>#VALUE!</v>
      </c>
      <c r="J485" t="e">
        <f>TRIM(CLEAN(MID(Updates!D485,FIND("Password: ",Updates!D485)+10,(FIND("E-mail",Updates!D485)-(FIND("Password:",Updates!D485)+12)))))</f>
        <v>#VALUE!</v>
      </c>
      <c r="K485" t="e">
        <f>TRIM(CLEAN(MID(Updates!D485,FIND("Account to clone: ",Updates!D485)+18,(FIND("Position",Updates!D485)-(FIND("Account to clone: ",Updates!D485)+18)))))</f>
        <v>#VALUE!</v>
      </c>
      <c r="L485" t="e">
        <f>TRIM(CLEAN(MID(Updates!D485,FIND("Clone permissions of another account: ",Updates!D485)+38,(FIND("Email required:",Updates!D485)-(FIND("Clone permissions of another account: ",Updates!D485)+38)))))</f>
        <v>#VALUE!</v>
      </c>
      <c r="M485" t="e">
        <f t="shared" si="113"/>
        <v>#VALUE!</v>
      </c>
      <c r="N485" t="e">
        <f>TRIM(CLEAN(MID(Updates!D485,FIND("First Name: ",Updates!D485)+12,(FIND("Middle Name: ",Updates!D485)-(FIND("First Name: ",Updates!D485)+12)))))</f>
        <v>#VALUE!</v>
      </c>
      <c r="O485" t="e">
        <f>TRIM(CLEAN(MID(Updates!E485,FIND("Last Name: ",Updates!E485)+11,(FIND("Middle Initial:",Updates!E485)-(FIND("Last Name: ",Updates!E485)+11)))))</f>
        <v>#VALUE!</v>
      </c>
      <c r="P485" t="e">
        <f>TRIM(CLEAN(MID(Updates!D485,FIND("Middle Initial: ",Updates!D485)+16,(FIND("Department: ",Updates!D485)-(FIND("Middle Initial: ",Updates!D485)+16)))))</f>
        <v>#VALUE!</v>
      </c>
      <c r="Q485" t="e">
        <f t="shared" si="114"/>
        <v>#VALUE!</v>
      </c>
      <c r="R485" t="e">
        <f t="shared" si="115"/>
        <v>#VALUE!</v>
      </c>
      <c r="S485" t="e">
        <f t="shared" si="116"/>
        <v>#VALUE!</v>
      </c>
      <c r="T485" s="14" t="e">
        <f t="shared" si="117"/>
        <v>#VALUE!</v>
      </c>
      <c r="U485" t="e">
        <f t="shared" si="118"/>
        <v>#VALUE!</v>
      </c>
      <c r="V485" t="e">
        <f t="shared" si="119"/>
        <v>#VALUE!</v>
      </c>
      <c r="W485" s="8" t="e">
        <f>TRIM(CLEAN(MID(Updates!D485,FIND("Branch: ",Updates!D485)+8,(FIND("Division",Updates!D485)-(FIND("Branch: ",Updates!D485)+8)))))</f>
        <v>#VALUE!</v>
      </c>
      <c r="X485" s="8" t="e">
        <f>TRIM(CLEAN(MID(Updates!D485,FIND("Pooled Position: ",Updates!D485)+17,(FIND("Are the",Updates!D485)-(FIND("Pooled Position: ",Updates!D485)+17)))))</f>
        <v>#VALUE!</v>
      </c>
      <c r="Y485" t="e">
        <f>TRIM(CLEAN(MID(Updates!D485,FIND("Employee Name: ",Updates!D485)+15,(FIND("Job Title",Updates!D485)-(FIND("Employee Name: ",Updates!D485)+15)))))</f>
        <v>#VALUE!</v>
      </c>
      <c r="Z485" s="9" t="e">
        <f t="shared" si="120"/>
        <v>#VALUE!</v>
      </c>
      <c r="AA485" t="e">
        <f t="shared" si="121"/>
        <v>#VALUE!</v>
      </c>
      <c r="AB485" t="e">
        <f t="shared" si="122"/>
        <v>#VALUE!</v>
      </c>
      <c r="AC485" t="e">
        <f t="shared" si="123"/>
        <v>#VALUE!</v>
      </c>
      <c r="AD485" t="e">
        <f>TRIM(CLEAN(MID(Updates!D485,FIND("Account to clone: ",Updates!D485)+18,(FIND("Position",Updates!D485)-(FIND("Account to clone: ",Updates!D485)+18)))))</f>
        <v>#VALUE!</v>
      </c>
      <c r="AE485" t="str">
        <f t="shared" si="124"/>
        <v/>
      </c>
      <c r="AF485" t="str">
        <f t="shared" si="125"/>
        <v>No</v>
      </c>
      <c r="AG485" t="e">
        <f>TRIM(CLEAN(MID(Updates!D485,FIND("Home Share (H:\ drive) required: ",Updates!D485)+33,(FIND("Group Share (S:\ drive) required: ",Updates!D485)-(FIND("Home Share (H:\ drive) required: ",Updates!D485)+33)))))</f>
        <v>#VALUE!</v>
      </c>
      <c r="AH485" t="str">
        <f t="shared" si="126"/>
        <v>No</v>
      </c>
      <c r="AI485" t="e">
        <f>TRIM(CLEAN(MID(Updates!D485,FIND("S Drive Path: ",Updates!D485)+14,(FIND("Position",Updates!D485)-(FIND("S Drive Path: ",Updates!D485)+14)))))</f>
        <v>#VALUE!</v>
      </c>
      <c r="AJ485" t="e">
        <f>("USR\"&amp;Updates!N485)</f>
        <v>#VALUE!</v>
      </c>
      <c r="AK485" t="e">
        <f>Updates!N485&amp;"$"</f>
        <v>#VALUE!</v>
      </c>
      <c r="AL485" s="11">
        <f t="shared" ca="1" si="127"/>
        <v>16</v>
      </c>
      <c r="AM485" s="6" t="str">
        <f ca="1">LOOKUP(AL485,AN2:AN21,AO2:AO21)</f>
        <v>DC4MDB06</v>
      </c>
    </row>
    <row r="486" spans="1:39" ht="12" customHeight="1">
      <c r="A486" s="13" t="e">
        <f>LOOKUP(99^99,--("0"&amp;MID(Updates!N486,MIN(SEARCH({0,1,2,3,4,5,6,7,8,9},Updates!N486&amp;"0123456789")),ROW($A$1:$A$10000))))</f>
        <v>#N/A</v>
      </c>
      <c r="B486" s="6" t="e">
        <f>TRIM(CLEAN(MID(Updates!D486,FIND("Network User Id: ",Updates!D486)+17,(FIND("E-MAIL ACCOUNTS",Updates!D486)-(FIND("Network User Id:",Updates!D486)+17)))))</f>
        <v>#VALUE!</v>
      </c>
      <c r="C486" s="6" t="e">
        <f>TRIM(CLEAN(MID(Updates!D486,FIND("Logon ID: ",Updates!D486)+10,(FIND("Password:",Updates!D486)-(FIND("Logon ID:",Updates!D486)+10)))))</f>
        <v>#VALUE!</v>
      </c>
      <c r="D486" t="e">
        <f>TRIM(CLEAN(MID(Updates!D486,FIND("Primary Address: ",Updates!D486)+17,(FIND("Secondary Address:",Updates!D486)-(FIND("Primary Address: ",Updates!D486)+17)))))</f>
        <v>#VALUE!</v>
      </c>
      <c r="E486" t="e">
        <f>TRIM(CLEAN(MID(Updates!D486,FIND("Secondary Address: ",Updates!D486)+19,(FIND("** PLEASE DO NOT REPLY TO THIS E-MAIL. ",Updates!D486)-(FIND("Secondary Address: ",Updates!D486)+19)))))</f>
        <v>#VALUE!</v>
      </c>
      <c r="F486" t="b">
        <f>IF(COUNT(SEARCH({"transpo.ottawa.on.ca","biblioottawalibrary.ca"},E486)),"@ottawa.ca")</f>
        <v>0</v>
      </c>
      <c r="G486" s="9" t="e">
        <f t="shared" si="112"/>
        <v>#VALUE!</v>
      </c>
      <c r="H486" t="e">
        <f>TRIM(CLEAN(MID(Updates!D486,FIND("E-mail Address: ",Updates!D486)+16,(FIND("The employee",Updates!D486)-(FIND("E-mail Address: ",Updates!D486)+16)))))</f>
        <v>#VALUE!</v>
      </c>
      <c r="I486" t="e">
        <f>TRIM(CLEAN(MID(Updates!D486,FIND("Account Password: ",Updates!D486)+18,(FIND("NETWORK ACCOUNTS",Updates!D486)-(FIND("Account Password:",Updates!D486)+18)))))</f>
        <v>#VALUE!</v>
      </c>
      <c r="J486" t="e">
        <f>TRIM(CLEAN(MID(Updates!D486,FIND("Password: ",Updates!D486)+10,(FIND("E-mail",Updates!D486)-(FIND("Password:",Updates!D486)+12)))))</f>
        <v>#VALUE!</v>
      </c>
      <c r="K486" t="e">
        <f>TRIM(CLEAN(MID(Updates!D486,FIND("Account to clone: ",Updates!D486)+18,(FIND("Position",Updates!D486)-(FIND("Account to clone: ",Updates!D486)+18)))))</f>
        <v>#VALUE!</v>
      </c>
      <c r="L486" t="e">
        <f>TRIM(CLEAN(MID(Updates!D486,FIND("Clone permissions of another account: ",Updates!D486)+38,(FIND("Email required:",Updates!D486)-(FIND("Clone permissions of another account: ",Updates!D486)+38)))))</f>
        <v>#VALUE!</v>
      </c>
      <c r="M486" t="e">
        <f t="shared" si="113"/>
        <v>#VALUE!</v>
      </c>
      <c r="N486" t="e">
        <f>TRIM(CLEAN(MID(Updates!D486,FIND("First Name: ",Updates!D486)+12,(FIND("Middle Name: ",Updates!D486)-(FIND("First Name: ",Updates!D486)+12)))))</f>
        <v>#VALUE!</v>
      </c>
      <c r="O486" t="e">
        <f>TRIM(CLEAN(MID(Updates!E486,FIND("Last Name: ",Updates!E486)+11,(FIND("Middle Initial:",Updates!E486)-(FIND("Last Name: ",Updates!E486)+11)))))</f>
        <v>#VALUE!</v>
      </c>
      <c r="P486" t="e">
        <f>TRIM(CLEAN(MID(Updates!D486,FIND("Middle Initial: ",Updates!D486)+16,(FIND("Department: ",Updates!D486)-(FIND("Middle Initial: ",Updates!D486)+16)))))</f>
        <v>#VALUE!</v>
      </c>
      <c r="Q486" t="e">
        <f t="shared" si="114"/>
        <v>#VALUE!</v>
      </c>
      <c r="R486" t="e">
        <f t="shared" si="115"/>
        <v>#VALUE!</v>
      </c>
      <c r="S486" t="e">
        <f t="shared" si="116"/>
        <v>#VALUE!</v>
      </c>
      <c r="T486" s="14" t="e">
        <f t="shared" si="117"/>
        <v>#VALUE!</v>
      </c>
      <c r="U486" t="e">
        <f t="shared" si="118"/>
        <v>#VALUE!</v>
      </c>
      <c r="V486" t="e">
        <f t="shared" si="119"/>
        <v>#VALUE!</v>
      </c>
      <c r="W486" s="8" t="e">
        <f>TRIM(CLEAN(MID(Updates!D486,FIND("Branch: ",Updates!D486)+8,(FIND("Division",Updates!D486)-(FIND("Branch: ",Updates!D486)+8)))))</f>
        <v>#VALUE!</v>
      </c>
      <c r="X486" s="8" t="e">
        <f>TRIM(CLEAN(MID(Updates!D486,FIND("Pooled Position: ",Updates!D486)+17,(FIND("Are the",Updates!D486)-(FIND("Pooled Position: ",Updates!D486)+17)))))</f>
        <v>#VALUE!</v>
      </c>
      <c r="Y486" t="e">
        <f>TRIM(CLEAN(MID(Updates!D486,FIND("Employee Name: ",Updates!D486)+15,(FIND("Job Title",Updates!D486)-(FIND("Employee Name: ",Updates!D486)+15)))))</f>
        <v>#VALUE!</v>
      </c>
      <c r="Z486" s="9" t="e">
        <f t="shared" si="120"/>
        <v>#VALUE!</v>
      </c>
      <c r="AA486" t="e">
        <f t="shared" si="121"/>
        <v>#VALUE!</v>
      </c>
      <c r="AB486" t="e">
        <f t="shared" si="122"/>
        <v>#VALUE!</v>
      </c>
      <c r="AC486" t="e">
        <f t="shared" si="123"/>
        <v>#VALUE!</v>
      </c>
      <c r="AD486" t="e">
        <f>TRIM(CLEAN(MID(Updates!D486,FIND("Account to clone: ",Updates!D486)+18,(FIND("Position",Updates!D486)-(FIND("Account to clone: ",Updates!D486)+18)))))</f>
        <v>#VALUE!</v>
      </c>
      <c r="AE486" t="str">
        <f t="shared" si="124"/>
        <v/>
      </c>
      <c r="AF486" t="str">
        <f t="shared" si="125"/>
        <v>No</v>
      </c>
      <c r="AG486" t="e">
        <f>TRIM(CLEAN(MID(Updates!D486,FIND("Home Share (H:\ drive) required: ",Updates!D486)+33,(FIND("Group Share (S:\ drive) required: ",Updates!D486)-(FIND("Home Share (H:\ drive) required: ",Updates!D486)+33)))))</f>
        <v>#VALUE!</v>
      </c>
      <c r="AH486" t="str">
        <f t="shared" si="126"/>
        <v>No</v>
      </c>
      <c r="AI486" t="e">
        <f>TRIM(CLEAN(MID(Updates!D486,FIND("S Drive Path: ",Updates!D486)+14,(FIND("Position",Updates!D486)-(FIND("S Drive Path: ",Updates!D486)+14)))))</f>
        <v>#VALUE!</v>
      </c>
      <c r="AJ486" t="e">
        <f>("USR\"&amp;Updates!N486)</f>
        <v>#VALUE!</v>
      </c>
      <c r="AK486" t="e">
        <f>Updates!N486&amp;"$"</f>
        <v>#VALUE!</v>
      </c>
      <c r="AL486" s="11">
        <f t="shared" ca="1" si="127"/>
        <v>9</v>
      </c>
      <c r="AM486" s="6" t="str">
        <f ca="1">LOOKUP(AL486,AN2:AN21,AO2:AO21)</f>
        <v>DC1MDB09</v>
      </c>
    </row>
    <row r="487" spans="1:39" ht="12" customHeight="1">
      <c r="A487" s="13" t="e">
        <f>LOOKUP(99^99,--("0"&amp;MID(Updates!N487,MIN(SEARCH({0,1,2,3,4,5,6,7,8,9},Updates!N487&amp;"0123456789")),ROW($A$1:$A$10000))))</f>
        <v>#N/A</v>
      </c>
      <c r="B487" s="6" t="e">
        <f>TRIM(CLEAN(MID(Updates!D487,FIND("Network User Id: ",Updates!D487)+17,(FIND("E-MAIL ACCOUNTS",Updates!D487)-(FIND("Network User Id:",Updates!D487)+17)))))</f>
        <v>#VALUE!</v>
      </c>
      <c r="C487" s="6" t="e">
        <f>TRIM(CLEAN(MID(Updates!D487,FIND("Logon ID: ",Updates!D487)+10,(FIND("Password:",Updates!D487)-(FIND("Logon ID:",Updates!D487)+10)))))</f>
        <v>#VALUE!</v>
      </c>
      <c r="D487" t="e">
        <f>TRIM(CLEAN(MID(Updates!D487,FIND("Primary Address: ",Updates!D487)+17,(FIND("Secondary Address:",Updates!D487)-(FIND("Primary Address: ",Updates!D487)+17)))))</f>
        <v>#VALUE!</v>
      </c>
      <c r="E487" t="e">
        <f>TRIM(CLEAN(MID(Updates!D487,FIND("Secondary Address: ",Updates!D487)+19,(FIND("** PLEASE DO NOT REPLY TO THIS E-MAIL. ",Updates!D487)-(FIND("Secondary Address: ",Updates!D487)+19)))))</f>
        <v>#VALUE!</v>
      </c>
      <c r="F487" t="b">
        <f>IF(COUNT(SEARCH({"transpo.ottawa.on.ca","biblioottawalibrary.ca"},E487)),"@ottawa.ca")</f>
        <v>0</v>
      </c>
      <c r="G487" s="9" t="e">
        <f t="shared" si="112"/>
        <v>#VALUE!</v>
      </c>
      <c r="H487" t="e">
        <f>TRIM(CLEAN(MID(Updates!D487,FIND("E-mail Address: ",Updates!D487)+16,(FIND("The employee",Updates!D487)-(FIND("E-mail Address: ",Updates!D487)+16)))))</f>
        <v>#VALUE!</v>
      </c>
      <c r="I487" t="e">
        <f>TRIM(CLEAN(MID(Updates!D487,FIND("Account Password: ",Updates!D487)+18,(FIND("NETWORK ACCOUNTS",Updates!D487)-(FIND("Account Password:",Updates!D487)+18)))))</f>
        <v>#VALUE!</v>
      </c>
      <c r="J487" t="e">
        <f>TRIM(CLEAN(MID(Updates!D487,FIND("Password: ",Updates!D487)+10,(FIND("E-mail",Updates!D487)-(FIND("Password:",Updates!D487)+12)))))</f>
        <v>#VALUE!</v>
      </c>
      <c r="K487" t="e">
        <f>TRIM(CLEAN(MID(Updates!D487,FIND("Account to clone: ",Updates!D487)+18,(FIND("Position",Updates!D487)-(FIND("Account to clone: ",Updates!D487)+18)))))</f>
        <v>#VALUE!</v>
      </c>
      <c r="L487" t="e">
        <f>TRIM(CLEAN(MID(Updates!D487,FIND("Clone permissions of another account: ",Updates!D487)+38,(FIND("Email required:",Updates!D487)-(FIND("Clone permissions of another account: ",Updates!D487)+38)))))</f>
        <v>#VALUE!</v>
      </c>
      <c r="M487" t="e">
        <f t="shared" si="113"/>
        <v>#VALUE!</v>
      </c>
      <c r="N487" t="e">
        <f>TRIM(CLEAN(MID(Updates!D487,FIND("First Name: ",Updates!D487)+12,(FIND("Middle Name: ",Updates!D487)-(FIND("First Name: ",Updates!D487)+12)))))</f>
        <v>#VALUE!</v>
      </c>
      <c r="O487" t="e">
        <f>TRIM(CLEAN(MID(Updates!E487,FIND("Last Name: ",Updates!E487)+11,(FIND("Middle Initial:",Updates!E487)-(FIND("Last Name: ",Updates!E487)+11)))))</f>
        <v>#VALUE!</v>
      </c>
      <c r="P487" t="e">
        <f>TRIM(CLEAN(MID(Updates!D487,FIND("Middle Initial: ",Updates!D487)+16,(FIND("Department: ",Updates!D487)-(FIND("Middle Initial: ",Updates!D487)+16)))))</f>
        <v>#VALUE!</v>
      </c>
      <c r="Q487" t="e">
        <f t="shared" si="114"/>
        <v>#VALUE!</v>
      </c>
      <c r="R487" t="e">
        <f t="shared" si="115"/>
        <v>#VALUE!</v>
      </c>
      <c r="S487" t="e">
        <f t="shared" si="116"/>
        <v>#VALUE!</v>
      </c>
      <c r="T487" s="14" t="e">
        <f t="shared" si="117"/>
        <v>#VALUE!</v>
      </c>
      <c r="U487" t="e">
        <f t="shared" si="118"/>
        <v>#VALUE!</v>
      </c>
      <c r="V487" t="e">
        <f t="shared" si="119"/>
        <v>#VALUE!</v>
      </c>
      <c r="W487" s="8" t="e">
        <f>TRIM(CLEAN(MID(Updates!D487,FIND("Branch: ",Updates!D487)+8,(FIND("Division",Updates!D487)-(FIND("Branch: ",Updates!D487)+8)))))</f>
        <v>#VALUE!</v>
      </c>
      <c r="X487" s="8" t="e">
        <f>TRIM(CLEAN(MID(Updates!D487,FIND("Pooled Position: ",Updates!D487)+17,(FIND("Are the",Updates!D487)-(FIND("Pooled Position: ",Updates!D487)+17)))))</f>
        <v>#VALUE!</v>
      </c>
      <c r="Y487" t="e">
        <f>TRIM(CLEAN(MID(Updates!D487,FIND("Employee Name: ",Updates!D487)+15,(FIND("Job Title",Updates!D487)-(FIND("Employee Name: ",Updates!D487)+15)))))</f>
        <v>#VALUE!</v>
      </c>
      <c r="Z487" s="9" t="e">
        <f t="shared" si="120"/>
        <v>#VALUE!</v>
      </c>
      <c r="AA487" t="e">
        <f t="shared" si="121"/>
        <v>#VALUE!</v>
      </c>
      <c r="AB487" t="e">
        <f t="shared" si="122"/>
        <v>#VALUE!</v>
      </c>
      <c r="AC487" t="e">
        <f t="shared" si="123"/>
        <v>#VALUE!</v>
      </c>
      <c r="AD487" t="e">
        <f>TRIM(CLEAN(MID(Updates!D487,FIND("Account to clone: ",Updates!D487)+18,(FIND("Position",Updates!D487)-(FIND("Account to clone: ",Updates!D487)+18)))))</f>
        <v>#VALUE!</v>
      </c>
      <c r="AE487" t="str">
        <f t="shared" si="124"/>
        <v/>
      </c>
      <c r="AF487" t="str">
        <f t="shared" si="125"/>
        <v>No</v>
      </c>
      <c r="AG487" t="e">
        <f>TRIM(CLEAN(MID(Updates!D487,FIND("Home Share (H:\ drive) required: ",Updates!D487)+33,(FIND("Group Share (S:\ drive) required: ",Updates!D487)-(FIND("Home Share (H:\ drive) required: ",Updates!D487)+33)))))</f>
        <v>#VALUE!</v>
      </c>
      <c r="AH487" t="str">
        <f t="shared" si="126"/>
        <v>No</v>
      </c>
      <c r="AI487" t="e">
        <f>TRIM(CLEAN(MID(Updates!D487,FIND("S Drive Path: ",Updates!D487)+14,(FIND("Position",Updates!D487)-(FIND("S Drive Path: ",Updates!D487)+14)))))</f>
        <v>#VALUE!</v>
      </c>
      <c r="AJ487" t="e">
        <f>("USR\"&amp;Updates!N487)</f>
        <v>#VALUE!</v>
      </c>
      <c r="AK487" t="e">
        <f>Updates!N487&amp;"$"</f>
        <v>#VALUE!</v>
      </c>
      <c r="AL487" s="11">
        <f t="shared" ca="1" si="127"/>
        <v>12</v>
      </c>
      <c r="AM487" s="6" t="str">
        <f ca="1">LOOKUP(AL487,AN2:AN21,AO2:AO21)</f>
        <v>DC4MDB02</v>
      </c>
    </row>
    <row r="488" spans="1:39" ht="12" customHeight="1">
      <c r="A488" s="13" t="e">
        <f>LOOKUP(99^99,--("0"&amp;MID(Updates!N488,MIN(SEARCH({0,1,2,3,4,5,6,7,8,9},Updates!N488&amp;"0123456789")),ROW($A$1:$A$10000))))</f>
        <v>#N/A</v>
      </c>
      <c r="B488" s="6" t="e">
        <f>TRIM(CLEAN(MID(Updates!D488,FIND("Network User Id: ",Updates!D488)+17,(FIND("E-MAIL ACCOUNTS",Updates!D488)-(FIND("Network User Id:",Updates!D488)+17)))))</f>
        <v>#VALUE!</v>
      </c>
      <c r="C488" s="6" t="e">
        <f>TRIM(CLEAN(MID(Updates!D488,FIND("Logon ID: ",Updates!D488)+10,(FIND("Password:",Updates!D488)-(FIND("Logon ID:",Updates!D488)+10)))))</f>
        <v>#VALUE!</v>
      </c>
      <c r="D488" t="e">
        <f>TRIM(CLEAN(MID(Updates!D488,FIND("Primary Address: ",Updates!D488)+17,(FIND("Secondary Address:",Updates!D488)-(FIND("Primary Address: ",Updates!D488)+17)))))</f>
        <v>#VALUE!</v>
      </c>
      <c r="E488" t="e">
        <f>TRIM(CLEAN(MID(Updates!D488,FIND("Secondary Address: ",Updates!D488)+19,(FIND("** PLEASE DO NOT REPLY TO THIS E-MAIL. ",Updates!D488)-(FIND("Secondary Address: ",Updates!D488)+19)))))</f>
        <v>#VALUE!</v>
      </c>
      <c r="F488" t="b">
        <f>IF(COUNT(SEARCH({"transpo.ottawa.on.ca","biblioottawalibrary.ca"},E488)),"@ottawa.ca")</f>
        <v>0</v>
      </c>
      <c r="G488" s="9" t="e">
        <f t="shared" si="112"/>
        <v>#VALUE!</v>
      </c>
      <c r="H488" t="e">
        <f>TRIM(CLEAN(MID(Updates!D488,FIND("E-mail Address: ",Updates!D488)+16,(FIND("The employee",Updates!D488)-(FIND("E-mail Address: ",Updates!D488)+16)))))</f>
        <v>#VALUE!</v>
      </c>
      <c r="I488" t="e">
        <f>TRIM(CLEAN(MID(Updates!D488,FIND("Account Password: ",Updates!D488)+18,(FIND("NETWORK ACCOUNTS",Updates!D488)-(FIND("Account Password:",Updates!D488)+18)))))</f>
        <v>#VALUE!</v>
      </c>
      <c r="J488" t="e">
        <f>TRIM(CLEAN(MID(Updates!D488,FIND("Password: ",Updates!D488)+10,(FIND("E-mail",Updates!D488)-(FIND("Password:",Updates!D488)+12)))))</f>
        <v>#VALUE!</v>
      </c>
      <c r="K488" t="e">
        <f>TRIM(CLEAN(MID(Updates!D488,FIND("Account to clone: ",Updates!D488)+18,(FIND("Position",Updates!D488)-(FIND("Account to clone: ",Updates!D488)+18)))))</f>
        <v>#VALUE!</v>
      </c>
      <c r="L488" t="e">
        <f>TRIM(CLEAN(MID(Updates!D488,FIND("Clone permissions of another account: ",Updates!D488)+38,(FIND("Email required:",Updates!D488)-(FIND("Clone permissions of another account: ",Updates!D488)+38)))))</f>
        <v>#VALUE!</v>
      </c>
      <c r="M488" t="e">
        <f t="shared" si="113"/>
        <v>#VALUE!</v>
      </c>
      <c r="N488" t="e">
        <f>TRIM(CLEAN(MID(Updates!D488,FIND("First Name: ",Updates!D488)+12,(FIND("Middle Name: ",Updates!D488)-(FIND("First Name: ",Updates!D488)+12)))))</f>
        <v>#VALUE!</v>
      </c>
      <c r="O488" t="e">
        <f>TRIM(CLEAN(MID(Updates!E488,FIND("Last Name: ",Updates!E488)+11,(FIND("Middle Initial:",Updates!E488)-(FIND("Last Name: ",Updates!E488)+11)))))</f>
        <v>#VALUE!</v>
      </c>
      <c r="P488" t="e">
        <f>TRIM(CLEAN(MID(Updates!D488,FIND("Middle Initial: ",Updates!D488)+16,(FIND("Department: ",Updates!D488)-(FIND("Middle Initial: ",Updates!D488)+16)))))</f>
        <v>#VALUE!</v>
      </c>
      <c r="Q488" t="e">
        <f t="shared" si="114"/>
        <v>#VALUE!</v>
      </c>
      <c r="R488" t="e">
        <f t="shared" si="115"/>
        <v>#VALUE!</v>
      </c>
      <c r="S488" t="e">
        <f t="shared" si="116"/>
        <v>#VALUE!</v>
      </c>
      <c r="T488" s="14" t="e">
        <f t="shared" si="117"/>
        <v>#VALUE!</v>
      </c>
      <c r="U488" t="e">
        <f t="shared" si="118"/>
        <v>#VALUE!</v>
      </c>
      <c r="V488" t="e">
        <f t="shared" si="119"/>
        <v>#VALUE!</v>
      </c>
      <c r="W488" s="8" t="e">
        <f>TRIM(CLEAN(MID(Updates!D488,FIND("Branch: ",Updates!D488)+8,(FIND("Division",Updates!D488)-(FIND("Branch: ",Updates!D488)+8)))))</f>
        <v>#VALUE!</v>
      </c>
      <c r="X488" s="8" t="e">
        <f>TRIM(CLEAN(MID(Updates!D488,FIND("Pooled Position: ",Updates!D488)+17,(FIND("Are the",Updates!D488)-(FIND("Pooled Position: ",Updates!D488)+17)))))</f>
        <v>#VALUE!</v>
      </c>
      <c r="Y488" t="e">
        <f>TRIM(CLEAN(MID(Updates!D488,FIND("Employee Name: ",Updates!D488)+15,(FIND("Job Title",Updates!D488)-(FIND("Employee Name: ",Updates!D488)+15)))))</f>
        <v>#VALUE!</v>
      </c>
      <c r="Z488" s="9" t="e">
        <f t="shared" si="120"/>
        <v>#VALUE!</v>
      </c>
      <c r="AA488" t="e">
        <f t="shared" si="121"/>
        <v>#VALUE!</v>
      </c>
      <c r="AB488" t="e">
        <f t="shared" si="122"/>
        <v>#VALUE!</v>
      </c>
      <c r="AC488" t="e">
        <f t="shared" si="123"/>
        <v>#VALUE!</v>
      </c>
      <c r="AD488" t="e">
        <f>TRIM(CLEAN(MID(Updates!D488,FIND("Account to clone: ",Updates!D488)+18,(FIND("Position",Updates!D488)-(FIND("Account to clone: ",Updates!D488)+18)))))</f>
        <v>#VALUE!</v>
      </c>
      <c r="AE488" t="str">
        <f t="shared" si="124"/>
        <v/>
      </c>
      <c r="AF488" t="str">
        <f t="shared" si="125"/>
        <v>No</v>
      </c>
      <c r="AG488" t="e">
        <f>TRIM(CLEAN(MID(Updates!D488,FIND("Home Share (H:\ drive) required: ",Updates!D488)+33,(FIND("Group Share (S:\ drive) required: ",Updates!D488)-(FIND("Home Share (H:\ drive) required: ",Updates!D488)+33)))))</f>
        <v>#VALUE!</v>
      </c>
      <c r="AH488" t="str">
        <f t="shared" si="126"/>
        <v>No</v>
      </c>
      <c r="AI488" t="e">
        <f>TRIM(CLEAN(MID(Updates!D488,FIND("S Drive Path: ",Updates!D488)+14,(FIND("Position",Updates!D488)-(FIND("S Drive Path: ",Updates!D488)+14)))))</f>
        <v>#VALUE!</v>
      </c>
      <c r="AJ488" t="e">
        <f>("USR\"&amp;Updates!N488)</f>
        <v>#VALUE!</v>
      </c>
      <c r="AK488" t="e">
        <f>Updates!N488&amp;"$"</f>
        <v>#VALUE!</v>
      </c>
      <c r="AL488" s="11">
        <f t="shared" ca="1" si="127"/>
        <v>12</v>
      </c>
      <c r="AM488" s="6" t="str">
        <f ca="1">LOOKUP(AL488,AN2:AN21,AO2:AO21)</f>
        <v>DC4MDB02</v>
      </c>
    </row>
    <row r="489" spans="1:39" ht="12" customHeight="1">
      <c r="A489" s="13" t="e">
        <f>LOOKUP(99^99,--("0"&amp;MID(Updates!N489,MIN(SEARCH({0,1,2,3,4,5,6,7,8,9},Updates!N489&amp;"0123456789")),ROW($A$1:$A$10000))))</f>
        <v>#N/A</v>
      </c>
      <c r="B489" s="6" t="e">
        <f>TRIM(CLEAN(MID(Updates!D489,FIND("Network User Id: ",Updates!D489)+17,(FIND("E-MAIL ACCOUNTS",Updates!D489)-(FIND("Network User Id:",Updates!D489)+17)))))</f>
        <v>#VALUE!</v>
      </c>
      <c r="C489" s="6" t="e">
        <f>TRIM(CLEAN(MID(Updates!D489,FIND("Logon ID: ",Updates!D489)+10,(FIND("Password:",Updates!D489)-(FIND("Logon ID:",Updates!D489)+10)))))</f>
        <v>#VALUE!</v>
      </c>
      <c r="D489" t="e">
        <f>TRIM(CLEAN(MID(Updates!D489,FIND("Primary Address: ",Updates!D489)+17,(FIND("Secondary Address:",Updates!D489)-(FIND("Primary Address: ",Updates!D489)+17)))))</f>
        <v>#VALUE!</v>
      </c>
      <c r="E489" t="e">
        <f>TRIM(CLEAN(MID(Updates!D489,FIND("Secondary Address: ",Updates!D489)+19,(FIND("** PLEASE DO NOT REPLY TO THIS E-MAIL. ",Updates!D489)-(FIND("Secondary Address: ",Updates!D489)+19)))))</f>
        <v>#VALUE!</v>
      </c>
      <c r="F489" t="b">
        <f>IF(COUNT(SEARCH({"transpo.ottawa.on.ca","biblioottawalibrary.ca"},E489)),"@ottawa.ca")</f>
        <v>0</v>
      </c>
      <c r="G489" s="9" t="e">
        <f t="shared" si="112"/>
        <v>#VALUE!</v>
      </c>
      <c r="H489" t="e">
        <f>TRIM(CLEAN(MID(Updates!D489,FIND("E-mail Address: ",Updates!D489)+16,(FIND("The employee",Updates!D489)-(FIND("E-mail Address: ",Updates!D489)+16)))))</f>
        <v>#VALUE!</v>
      </c>
      <c r="I489" t="e">
        <f>TRIM(CLEAN(MID(Updates!D489,FIND("Account Password: ",Updates!D489)+18,(FIND("NETWORK ACCOUNTS",Updates!D489)-(FIND("Account Password:",Updates!D489)+18)))))</f>
        <v>#VALUE!</v>
      </c>
      <c r="J489" t="e">
        <f>TRIM(CLEAN(MID(Updates!D489,FIND("Password: ",Updates!D489)+10,(FIND("E-mail",Updates!D489)-(FIND("Password:",Updates!D489)+12)))))</f>
        <v>#VALUE!</v>
      </c>
      <c r="K489" t="e">
        <f>TRIM(CLEAN(MID(Updates!D489,FIND("Account to clone: ",Updates!D489)+18,(FIND("Position",Updates!D489)-(FIND("Account to clone: ",Updates!D489)+18)))))</f>
        <v>#VALUE!</v>
      </c>
      <c r="L489" t="e">
        <f>TRIM(CLEAN(MID(Updates!D489,FIND("Clone permissions of another account: ",Updates!D489)+38,(FIND("Email required:",Updates!D489)-(FIND("Clone permissions of another account: ",Updates!D489)+38)))))</f>
        <v>#VALUE!</v>
      </c>
      <c r="M489" t="e">
        <f t="shared" si="113"/>
        <v>#VALUE!</v>
      </c>
      <c r="N489" t="e">
        <f>TRIM(CLEAN(MID(Updates!D489,FIND("First Name: ",Updates!D489)+12,(FIND("Middle Name: ",Updates!D489)-(FIND("First Name: ",Updates!D489)+12)))))</f>
        <v>#VALUE!</v>
      </c>
      <c r="O489" t="e">
        <f>TRIM(CLEAN(MID(Updates!E489,FIND("Last Name: ",Updates!E489)+11,(FIND("Middle Initial:",Updates!E489)-(FIND("Last Name: ",Updates!E489)+11)))))</f>
        <v>#VALUE!</v>
      </c>
      <c r="P489" t="e">
        <f>TRIM(CLEAN(MID(Updates!D489,FIND("Middle Initial: ",Updates!D489)+16,(FIND("Department: ",Updates!D489)-(FIND("Middle Initial: ",Updates!D489)+16)))))</f>
        <v>#VALUE!</v>
      </c>
      <c r="Q489" t="e">
        <f t="shared" si="114"/>
        <v>#VALUE!</v>
      </c>
      <c r="R489" t="e">
        <f t="shared" si="115"/>
        <v>#VALUE!</v>
      </c>
      <c r="S489" t="e">
        <f t="shared" si="116"/>
        <v>#VALUE!</v>
      </c>
      <c r="T489" s="14" t="e">
        <f t="shared" si="117"/>
        <v>#VALUE!</v>
      </c>
      <c r="U489" t="e">
        <f t="shared" si="118"/>
        <v>#VALUE!</v>
      </c>
      <c r="V489" t="e">
        <f t="shared" si="119"/>
        <v>#VALUE!</v>
      </c>
      <c r="W489" s="8" t="e">
        <f>TRIM(CLEAN(MID(Updates!D489,FIND("Branch: ",Updates!D489)+8,(FIND("Division",Updates!D489)-(FIND("Branch: ",Updates!D489)+8)))))</f>
        <v>#VALUE!</v>
      </c>
      <c r="X489" s="8" t="e">
        <f>TRIM(CLEAN(MID(Updates!D489,FIND("Pooled Position: ",Updates!D489)+17,(FIND("Are the",Updates!D489)-(FIND("Pooled Position: ",Updates!D489)+17)))))</f>
        <v>#VALUE!</v>
      </c>
      <c r="Y489" t="e">
        <f>TRIM(CLEAN(MID(Updates!D489,FIND("Employee Name: ",Updates!D489)+15,(FIND("Job Title",Updates!D489)-(FIND("Employee Name: ",Updates!D489)+15)))))</f>
        <v>#VALUE!</v>
      </c>
      <c r="Z489" s="9" t="e">
        <f t="shared" si="120"/>
        <v>#VALUE!</v>
      </c>
      <c r="AA489" t="e">
        <f t="shared" si="121"/>
        <v>#VALUE!</v>
      </c>
      <c r="AB489" t="e">
        <f t="shared" si="122"/>
        <v>#VALUE!</v>
      </c>
      <c r="AC489" t="e">
        <f t="shared" si="123"/>
        <v>#VALUE!</v>
      </c>
      <c r="AD489" t="e">
        <f>TRIM(CLEAN(MID(Updates!D489,FIND("Account to clone: ",Updates!D489)+18,(FIND("Position",Updates!D489)-(FIND("Account to clone: ",Updates!D489)+18)))))</f>
        <v>#VALUE!</v>
      </c>
      <c r="AE489" t="str">
        <f t="shared" si="124"/>
        <v/>
      </c>
      <c r="AF489" t="str">
        <f t="shared" si="125"/>
        <v>No</v>
      </c>
      <c r="AG489" t="e">
        <f>TRIM(CLEAN(MID(Updates!D489,FIND("Home Share (H:\ drive) required: ",Updates!D489)+33,(FIND("Group Share (S:\ drive) required: ",Updates!D489)-(FIND("Home Share (H:\ drive) required: ",Updates!D489)+33)))))</f>
        <v>#VALUE!</v>
      </c>
      <c r="AH489" t="str">
        <f t="shared" si="126"/>
        <v>No</v>
      </c>
      <c r="AI489" t="e">
        <f>TRIM(CLEAN(MID(Updates!D489,FIND("S Drive Path: ",Updates!D489)+14,(FIND("Position",Updates!D489)-(FIND("S Drive Path: ",Updates!D489)+14)))))</f>
        <v>#VALUE!</v>
      </c>
      <c r="AJ489" t="e">
        <f>("USR\"&amp;Updates!N489)</f>
        <v>#VALUE!</v>
      </c>
      <c r="AK489" t="e">
        <f>Updates!N489&amp;"$"</f>
        <v>#VALUE!</v>
      </c>
      <c r="AL489" s="11">
        <f t="shared" ca="1" si="127"/>
        <v>15</v>
      </c>
      <c r="AM489" s="6" t="str">
        <f ca="1">LOOKUP(AL489,AN2:AN21,AO2:AO21)</f>
        <v>DC4MDB05</v>
      </c>
    </row>
    <row r="490" spans="1:39" ht="12" customHeight="1">
      <c r="A490" s="13" t="e">
        <f>LOOKUP(99^99,--("0"&amp;MID(Updates!N490,MIN(SEARCH({0,1,2,3,4,5,6,7,8,9},Updates!N490&amp;"0123456789")),ROW($A$1:$A$10000))))</f>
        <v>#N/A</v>
      </c>
      <c r="B490" s="6" t="e">
        <f>TRIM(CLEAN(MID(Updates!D490,FIND("Network User Id: ",Updates!D490)+17,(FIND("E-MAIL ACCOUNTS",Updates!D490)-(FIND("Network User Id:",Updates!D490)+17)))))</f>
        <v>#VALUE!</v>
      </c>
      <c r="C490" s="6" t="e">
        <f>TRIM(CLEAN(MID(Updates!D490,FIND("Logon ID: ",Updates!D490)+10,(FIND("Password:",Updates!D490)-(FIND("Logon ID:",Updates!D490)+10)))))</f>
        <v>#VALUE!</v>
      </c>
      <c r="D490" t="e">
        <f>TRIM(CLEAN(MID(Updates!D490,FIND("Primary Address: ",Updates!D490)+17,(FIND("Secondary Address:",Updates!D490)-(FIND("Primary Address: ",Updates!D490)+17)))))</f>
        <v>#VALUE!</v>
      </c>
      <c r="E490" t="e">
        <f>TRIM(CLEAN(MID(Updates!D490,FIND("Secondary Address: ",Updates!D490)+19,(FIND("** PLEASE DO NOT REPLY TO THIS E-MAIL. ",Updates!D490)-(FIND("Secondary Address: ",Updates!D490)+19)))))</f>
        <v>#VALUE!</v>
      </c>
      <c r="F490" t="b">
        <f>IF(COUNT(SEARCH({"transpo.ottawa.on.ca","biblioottawalibrary.ca"},E490)),"@ottawa.ca")</f>
        <v>0</v>
      </c>
      <c r="G490" s="9" t="e">
        <f t="shared" si="112"/>
        <v>#VALUE!</v>
      </c>
      <c r="H490" t="e">
        <f>TRIM(CLEAN(MID(Updates!D490,FIND("E-mail Address: ",Updates!D490)+16,(FIND("The employee",Updates!D490)-(FIND("E-mail Address: ",Updates!D490)+16)))))</f>
        <v>#VALUE!</v>
      </c>
      <c r="I490" t="e">
        <f>TRIM(CLEAN(MID(Updates!D490,FIND("Account Password: ",Updates!D490)+18,(FIND("NETWORK ACCOUNTS",Updates!D490)-(FIND("Account Password:",Updates!D490)+18)))))</f>
        <v>#VALUE!</v>
      </c>
      <c r="J490" t="e">
        <f>TRIM(CLEAN(MID(Updates!D490,FIND("Password: ",Updates!D490)+10,(FIND("E-mail",Updates!D490)-(FIND("Password:",Updates!D490)+12)))))</f>
        <v>#VALUE!</v>
      </c>
      <c r="K490" t="e">
        <f>TRIM(CLEAN(MID(Updates!D490,FIND("Account to clone: ",Updates!D490)+18,(FIND("Position",Updates!D490)-(FIND("Account to clone: ",Updates!D490)+18)))))</f>
        <v>#VALUE!</v>
      </c>
      <c r="L490" t="e">
        <f>TRIM(CLEAN(MID(Updates!D490,FIND("Clone permissions of another account: ",Updates!D490)+38,(FIND("Email required:",Updates!D490)-(FIND("Clone permissions of another account: ",Updates!D490)+38)))))</f>
        <v>#VALUE!</v>
      </c>
      <c r="M490" t="e">
        <f t="shared" si="113"/>
        <v>#VALUE!</v>
      </c>
      <c r="N490" t="e">
        <f>TRIM(CLEAN(MID(Updates!D490,FIND("First Name: ",Updates!D490)+12,(FIND("Middle Name: ",Updates!D490)-(FIND("First Name: ",Updates!D490)+12)))))</f>
        <v>#VALUE!</v>
      </c>
      <c r="O490" t="e">
        <f>TRIM(CLEAN(MID(Updates!E490,FIND("Last Name: ",Updates!E490)+11,(FIND("Middle Initial:",Updates!E490)-(FIND("Last Name: ",Updates!E490)+11)))))</f>
        <v>#VALUE!</v>
      </c>
      <c r="P490" t="e">
        <f>TRIM(CLEAN(MID(Updates!D490,FIND("Middle Initial: ",Updates!D490)+16,(FIND("Department: ",Updates!D490)-(FIND("Middle Initial: ",Updates!D490)+16)))))</f>
        <v>#VALUE!</v>
      </c>
      <c r="Q490" t="e">
        <f t="shared" si="114"/>
        <v>#VALUE!</v>
      </c>
      <c r="R490" t="e">
        <f t="shared" si="115"/>
        <v>#VALUE!</v>
      </c>
      <c r="S490" t="e">
        <f t="shared" si="116"/>
        <v>#VALUE!</v>
      </c>
      <c r="T490" s="14" t="e">
        <f t="shared" si="117"/>
        <v>#VALUE!</v>
      </c>
      <c r="U490" t="e">
        <f t="shared" si="118"/>
        <v>#VALUE!</v>
      </c>
      <c r="V490" t="e">
        <f t="shared" si="119"/>
        <v>#VALUE!</v>
      </c>
      <c r="W490" s="8" t="e">
        <f>TRIM(CLEAN(MID(Updates!D490,FIND("Branch: ",Updates!D490)+8,(FIND("Division",Updates!D490)-(FIND("Branch: ",Updates!D490)+8)))))</f>
        <v>#VALUE!</v>
      </c>
      <c r="X490" s="8" t="e">
        <f>TRIM(CLEAN(MID(Updates!D490,FIND("Pooled Position: ",Updates!D490)+17,(FIND("Are the",Updates!D490)-(FIND("Pooled Position: ",Updates!D490)+17)))))</f>
        <v>#VALUE!</v>
      </c>
      <c r="Y490" t="e">
        <f>TRIM(CLEAN(MID(Updates!D490,FIND("Employee Name: ",Updates!D490)+15,(FIND("Job Title",Updates!D490)-(FIND("Employee Name: ",Updates!D490)+15)))))</f>
        <v>#VALUE!</v>
      </c>
      <c r="Z490" s="9" t="e">
        <f t="shared" si="120"/>
        <v>#VALUE!</v>
      </c>
      <c r="AA490" t="e">
        <f t="shared" si="121"/>
        <v>#VALUE!</v>
      </c>
      <c r="AB490" t="e">
        <f t="shared" si="122"/>
        <v>#VALUE!</v>
      </c>
      <c r="AC490" t="e">
        <f t="shared" si="123"/>
        <v>#VALUE!</v>
      </c>
      <c r="AD490" t="e">
        <f>TRIM(CLEAN(MID(Updates!D490,FIND("Account to clone: ",Updates!D490)+18,(FIND("Position",Updates!D490)-(FIND("Account to clone: ",Updates!D490)+18)))))</f>
        <v>#VALUE!</v>
      </c>
      <c r="AE490" t="str">
        <f t="shared" si="124"/>
        <v/>
      </c>
      <c r="AF490" t="str">
        <f t="shared" si="125"/>
        <v>No</v>
      </c>
      <c r="AG490" t="e">
        <f>TRIM(CLEAN(MID(Updates!D490,FIND("Home Share (H:\ drive) required: ",Updates!D490)+33,(FIND("Group Share (S:\ drive) required: ",Updates!D490)-(FIND("Home Share (H:\ drive) required: ",Updates!D490)+33)))))</f>
        <v>#VALUE!</v>
      </c>
      <c r="AH490" t="str">
        <f t="shared" si="126"/>
        <v>No</v>
      </c>
      <c r="AI490" t="e">
        <f>TRIM(CLEAN(MID(Updates!D490,FIND("S Drive Path: ",Updates!D490)+14,(FIND("Position",Updates!D490)-(FIND("S Drive Path: ",Updates!D490)+14)))))</f>
        <v>#VALUE!</v>
      </c>
      <c r="AJ490" t="e">
        <f>("USR\"&amp;Updates!N490)</f>
        <v>#VALUE!</v>
      </c>
      <c r="AK490" t="e">
        <f>Updates!N490&amp;"$"</f>
        <v>#VALUE!</v>
      </c>
      <c r="AL490" s="11">
        <f t="shared" ca="1" si="127"/>
        <v>5</v>
      </c>
      <c r="AM490" s="6" t="str">
        <f ca="1">LOOKUP(AL490,AN2:AN21,AO2:AO21)</f>
        <v>DC1MDB05</v>
      </c>
    </row>
    <row r="491" spans="1:39" ht="12" customHeight="1">
      <c r="A491" s="13" t="e">
        <f>LOOKUP(99^99,--("0"&amp;MID(Updates!N491,MIN(SEARCH({0,1,2,3,4,5,6,7,8,9},Updates!N491&amp;"0123456789")),ROW($A$1:$A$10000))))</f>
        <v>#N/A</v>
      </c>
      <c r="B491" s="6" t="e">
        <f>TRIM(CLEAN(MID(Updates!D491,FIND("Network User Id: ",Updates!D491)+17,(FIND("E-MAIL ACCOUNTS",Updates!D491)-(FIND("Network User Id:",Updates!D491)+17)))))</f>
        <v>#VALUE!</v>
      </c>
      <c r="C491" s="6" t="e">
        <f>TRIM(CLEAN(MID(Updates!D491,FIND("Logon ID: ",Updates!D491)+10,(FIND("Password:",Updates!D491)-(FIND("Logon ID:",Updates!D491)+10)))))</f>
        <v>#VALUE!</v>
      </c>
      <c r="D491" t="e">
        <f>TRIM(CLEAN(MID(Updates!D491,FIND("Primary Address: ",Updates!D491)+17,(FIND("Secondary Address:",Updates!D491)-(FIND("Primary Address: ",Updates!D491)+17)))))</f>
        <v>#VALUE!</v>
      </c>
      <c r="E491" t="e">
        <f>TRIM(CLEAN(MID(Updates!D491,FIND("Secondary Address: ",Updates!D491)+19,(FIND("** PLEASE DO NOT REPLY TO THIS E-MAIL. ",Updates!D491)-(FIND("Secondary Address: ",Updates!D491)+19)))))</f>
        <v>#VALUE!</v>
      </c>
      <c r="F491" t="b">
        <f>IF(COUNT(SEARCH({"transpo.ottawa.on.ca","biblioottawalibrary.ca"},E491)),"@ottawa.ca")</f>
        <v>0</v>
      </c>
      <c r="G491" s="9" t="e">
        <f t="shared" si="112"/>
        <v>#VALUE!</v>
      </c>
      <c r="H491" t="e">
        <f>TRIM(CLEAN(MID(Updates!D491,FIND("E-mail Address: ",Updates!D491)+16,(FIND("The employee",Updates!D491)-(FIND("E-mail Address: ",Updates!D491)+16)))))</f>
        <v>#VALUE!</v>
      </c>
      <c r="I491" t="e">
        <f>TRIM(CLEAN(MID(Updates!D491,FIND("Account Password: ",Updates!D491)+18,(FIND("NETWORK ACCOUNTS",Updates!D491)-(FIND("Account Password:",Updates!D491)+18)))))</f>
        <v>#VALUE!</v>
      </c>
      <c r="J491" t="e">
        <f>TRIM(CLEAN(MID(Updates!D491,FIND("Password: ",Updates!D491)+10,(FIND("E-mail",Updates!D491)-(FIND("Password:",Updates!D491)+12)))))</f>
        <v>#VALUE!</v>
      </c>
      <c r="K491" t="e">
        <f>TRIM(CLEAN(MID(Updates!D491,FIND("Account to clone: ",Updates!D491)+18,(FIND("Position",Updates!D491)-(FIND("Account to clone: ",Updates!D491)+18)))))</f>
        <v>#VALUE!</v>
      </c>
      <c r="L491" t="e">
        <f>TRIM(CLEAN(MID(Updates!D491,FIND("Clone permissions of another account: ",Updates!D491)+38,(FIND("Email required:",Updates!D491)-(FIND("Clone permissions of another account: ",Updates!D491)+38)))))</f>
        <v>#VALUE!</v>
      </c>
      <c r="M491" t="e">
        <f t="shared" si="113"/>
        <v>#VALUE!</v>
      </c>
      <c r="N491" t="e">
        <f>TRIM(CLEAN(MID(Updates!D491,FIND("First Name: ",Updates!D491)+12,(FIND("Middle Name: ",Updates!D491)-(FIND("First Name: ",Updates!D491)+12)))))</f>
        <v>#VALUE!</v>
      </c>
      <c r="O491" t="e">
        <f>TRIM(CLEAN(MID(Updates!E491,FIND("Last Name: ",Updates!E491)+11,(FIND("Middle Initial:",Updates!E491)-(FIND("Last Name: ",Updates!E491)+11)))))</f>
        <v>#VALUE!</v>
      </c>
      <c r="P491" t="e">
        <f>TRIM(CLEAN(MID(Updates!D491,FIND("Middle Initial: ",Updates!D491)+16,(FIND("Department: ",Updates!D491)-(FIND("Middle Initial: ",Updates!D491)+16)))))</f>
        <v>#VALUE!</v>
      </c>
      <c r="Q491" t="e">
        <f t="shared" si="114"/>
        <v>#VALUE!</v>
      </c>
      <c r="R491" t="e">
        <f t="shared" si="115"/>
        <v>#VALUE!</v>
      </c>
      <c r="S491" t="e">
        <f t="shared" si="116"/>
        <v>#VALUE!</v>
      </c>
      <c r="T491" s="14" t="e">
        <f t="shared" si="117"/>
        <v>#VALUE!</v>
      </c>
      <c r="U491" t="e">
        <f t="shared" si="118"/>
        <v>#VALUE!</v>
      </c>
      <c r="V491" t="e">
        <f t="shared" si="119"/>
        <v>#VALUE!</v>
      </c>
      <c r="W491" s="8" t="e">
        <f>TRIM(CLEAN(MID(Updates!D491,FIND("Branch: ",Updates!D491)+8,(FIND("Division",Updates!D491)-(FIND("Branch: ",Updates!D491)+8)))))</f>
        <v>#VALUE!</v>
      </c>
      <c r="X491" s="8" t="e">
        <f>TRIM(CLEAN(MID(Updates!D491,FIND("Pooled Position: ",Updates!D491)+17,(FIND("Are the",Updates!D491)-(FIND("Pooled Position: ",Updates!D491)+17)))))</f>
        <v>#VALUE!</v>
      </c>
      <c r="Y491" t="e">
        <f>TRIM(CLEAN(MID(Updates!D491,FIND("Employee Name: ",Updates!D491)+15,(FIND("Job Title",Updates!D491)-(FIND("Employee Name: ",Updates!D491)+15)))))</f>
        <v>#VALUE!</v>
      </c>
      <c r="Z491" s="9" t="e">
        <f t="shared" si="120"/>
        <v>#VALUE!</v>
      </c>
      <c r="AA491" t="e">
        <f t="shared" si="121"/>
        <v>#VALUE!</v>
      </c>
      <c r="AB491" t="e">
        <f t="shared" si="122"/>
        <v>#VALUE!</v>
      </c>
      <c r="AC491" t="e">
        <f t="shared" si="123"/>
        <v>#VALUE!</v>
      </c>
      <c r="AD491" t="e">
        <f>TRIM(CLEAN(MID(Updates!D491,FIND("Account to clone: ",Updates!D491)+18,(FIND("Position",Updates!D491)-(FIND("Account to clone: ",Updates!D491)+18)))))</f>
        <v>#VALUE!</v>
      </c>
      <c r="AE491" t="str">
        <f t="shared" si="124"/>
        <v/>
      </c>
      <c r="AF491" t="str">
        <f t="shared" si="125"/>
        <v>No</v>
      </c>
      <c r="AG491" t="e">
        <f>TRIM(CLEAN(MID(Updates!D491,FIND("Home Share (H:\ drive) required: ",Updates!D491)+33,(FIND("Group Share (S:\ drive) required: ",Updates!D491)-(FIND("Home Share (H:\ drive) required: ",Updates!D491)+33)))))</f>
        <v>#VALUE!</v>
      </c>
      <c r="AH491" t="str">
        <f t="shared" si="126"/>
        <v>No</v>
      </c>
      <c r="AI491" t="e">
        <f>TRIM(CLEAN(MID(Updates!D491,FIND("S Drive Path: ",Updates!D491)+14,(FIND("Position",Updates!D491)-(FIND("S Drive Path: ",Updates!D491)+14)))))</f>
        <v>#VALUE!</v>
      </c>
      <c r="AJ491" t="e">
        <f>("USR\"&amp;Updates!N491)</f>
        <v>#VALUE!</v>
      </c>
      <c r="AK491" t="e">
        <f>Updates!N491&amp;"$"</f>
        <v>#VALUE!</v>
      </c>
      <c r="AL491" s="11">
        <f t="shared" ca="1" si="127"/>
        <v>13</v>
      </c>
      <c r="AM491" s="6" t="str">
        <f ca="1">LOOKUP(AL491,AN2:AN21,AO2:AO21)</f>
        <v>DC4MDB03</v>
      </c>
    </row>
    <row r="492" spans="1:39" ht="12" customHeight="1">
      <c r="A492" s="13" t="e">
        <f>LOOKUP(99^99,--("0"&amp;MID(Updates!N492,MIN(SEARCH({0,1,2,3,4,5,6,7,8,9},Updates!N492&amp;"0123456789")),ROW($A$1:$A$10000))))</f>
        <v>#N/A</v>
      </c>
      <c r="B492" s="6" t="e">
        <f>TRIM(CLEAN(MID(Updates!D492,FIND("Network User Id: ",Updates!D492)+17,(FIND("E-MAIL ACCOUNTS",Updates!D492)-(FIND("Network User Id:",Updates!D492)+17)))))</f>
        <v>#VALUE!</v>
      </c>
      <c r="C492" s="6" t="e">
        <f>TRIM(CLEAN(MID(Updates!D492,FIND("Logon ID: ",Updates!D492)+10,(FIND("Password:",Updates!D492)-(FIND("Logon ID:",Updates!D492)+10)))))</f>
        <v>#VALUE!</v>
      </c>
      <c r="D492" t="e">
        <f>TRIM(CLEAN(MID(Updates!D492,FIND("Primary Address: ",Updates!D492)+17,(FIND("Secondary Address:",Updates!D492)-(FIND("Primary Address: ",Updates!D492)+17)))))</f>
        <v>#VALUE!</v>
      </c>
      <c r="E492" t="e">
        <f>TRIM(CLEAN(MID(Updates!D492,FIND("Secondary Address: ",Updates!D492)+19,(FIND("** PLEASE DO NOT REPLY TO THIS E-MAIL. ",Updates!D492)-(FIND("Secondary Address: ",Updates!D492)+19)))))</f>
        <v>#VALUE!</v>
      </c>
      <c r="F492" t="b">
        <f>IF(COUNT(SEARCH({"transpo.ottawa.on.ca","biblioottawalibrary.ca"},E492)),"@ottawa.ca")</f>
        <v>0</v>
      </c>
      <c r="G492" s="9" t="e">
        <f t="shared" si="112"/>
        <v>#VALUE!</v>
      </c>
      <c r="H492" t="e">
        <f>TRIM(CLEAN(MID(Updates!D492,FIND("E-mail Address: ",Updates!D492)+16,(FIND("The employee",Updates!D492)-(FIND("E-mail Address: ",Updates!D492)+16)))))</f>
        <v>#VALUE!</v>
      </c>
      <c r="I492" t="e">
        <f>TRIM(CLEAN(MID(Updates!D492,FIND("Account Password: ",Updates!D492)+18,(FIND("NETWORK ACCOUNTS",Updates!D492)-(FIND("Account Password:",Updates!D492)+18)))))</f>
        <v>#VALUE!</v>
      </c>
      <c r="J492" t="e">
        <f>TRIM(CLEAN(MID(Updates!D492,FIND("Password: ",Updates!D492)+10,(FIND("E-mail",Updates!D492)-(FIND("Password:",Updates!D492)+12)))))</f>
        <v>#VALUE!</v>
      </c>
      <c r="K492" t="e">
        <f>TRIM(CLEAN(MID(Updates!D492,FIND("Account to clone: ",Updates!D492)+18,(FIND("Position",Updates!D492)-(FIND("Account to clone: ",Updates!D492)+18)))))</f>
        <v>#VALUE!</v>
      </c>
      <c r="L492" t="e">
        <f>TRIM(CLEAN(MID(Updates!D492,FIND("Clone permissions of another account: ",Updates!D492)+38,(FIND("Email required:",Updates!D492)-(FIND("Clone permissions of another account: ",Updates!D492)+38)))))</f>
        <v>#VALUE!</v>
      </c>
      <c r="M492" t="e">
        <f t="shared" si="113"/>
        <v>#VALUE!</v>
      </c>
      <c r="N492" t="e">
        <f>TRIM(CLEAN(MID(Updates!D492,FIND("First Name: ",Updates!D492)+12,(FIND("Middle Name: ",Updates!D492)-(FIND("First Name: ",Updates!D492)+12)))))</f>
        <v>#VALUE!</v>
      </c>
      <c r="O492" t="e">
        <f>TRIM(CLEAN(MID(Updates!E492,FIND("Last Name: ",Updates!E492)+11,(FIND("Middle Initial:",Updates!E492)-(FIND("Last Name: ",Updates!E492)+11)))))</f>
        <v>#VALUE!</v>
      </c>
      <c r="P492" t="e">
        <f>TRIM(CLEAN(MID(Updates!D492,FIND("Middle Initial: ",Updates!D492)+16,(FIND("Department: ",Updates!D492)-(FIND("Middle Initial: ",Updates!D492)+16)))))</f>
        <v>#VALUE!</v>
      </c>
      <c r="Q492" t="e">
        <f t="shared" si="114"/>
        <v>#VALUE!</v>
      </c>
      <c r="R492" t="e">
        <f t="shared" si="115"/>
        <v>#VALUE!</v>
      </c>
      <c r="S492" t="e">
        <f t="shared" si="116"/>
        <v>#VALUE!</v>
      </c>
      <c r="T492" s="14" t="e">
        <f t="shared" si="117"/>
        <v>#VALUE!</v>
      </c>
      <c r="U492" t="e">
        <f t="shared" si="118"/>
        <v>#VALUE!</v>
      </c>
      <c r="V492" t="e">
        <f t="shared" si="119"/>
        <v>#VALUE!</v>
      </c>
      <c r="W492" s="8" t="e">
        <f>TRIM(CLEAN(MID(Updates!D492,FIND("Branch: ",Updates!D492)+8,(FIND("Division",Updates!D492)-(FIND("Branch: ",Updates!D492)+8)))))</f>
        <v>#VALUE!</v>
      </c>
      <c r="X492" s="8" t="e">
        <f>TRIM(CLEAN(MID(Updates!D492,FIND("Pooled Position: ",Updates!D492)+17,(FIND("Are the",Updates!D492)-(FIND("Pooled Position: ",Updates!D492)+17)))))</f>
        <v>#VALUE!</v>
      </c>
      <c r="Y492" t="e">
        <f>TRIM(CLEAN(MID(Updates!D492,FIND("Employee Name: ",Updates!D492)+15,(FIND("Job Title",Updates!D492)-(FIND("Employee Name: ",Updates!D492)+15)))))</f>
        <v>#VALUE!</v>
      </c>
      <c r="Z492" s="9" t="e">
        <f t="shared" si="120"/>
        <v>#VALUE!</v>
      </c>
      <c r="AA492" t="e">
        <f t="shared" si="121"/>
        <v>#VALUE!</v>
      </c>
      <c r="AB492" t="e">
        <f t="shared" si="122"/>
        <v>#VALUE!</v>
      </c>
      <c r="AC492" t="e">
        <f t="shared" si="123"/>
        <v>#VALUE!</v>
      </c>
      <c r="AD492" t="e">
        <f>TRIM(CLEAN(MID(Updates!D492,FIND("Account to clone: ",Updates!D492)+18,(FIND("Position",Updates!D492)-(FIND("Account to clone: ",Updates!D492)+18)))))</f>
        <v>#VALUE!</v>
      </c>
      <c r="AE492" t="str">
        <f t="shared" si="124"/>
        <v/>
      </c>
      <c r="AF492" t="str">
        <f t="shared" si="125"/>
        <v>No</v>
      </c>
      <c r="AG492" t="e">
        <f>TRIM(CLEAN(MID(Updates!D492,FIND("Home Share (H:\ drive) required: ",Updates!D492)+33,(FIND("Group Share (S:\ drive) required: ",Updates!D492)-(FIND("Home Share (H:\ drive) required: ",Updates!D492)+33)))))</f>
        <v>#VALUE!</v>
      </c>
      <c r="AH492" t="str">
        <f t="shared" si="126"/>
        <v>No</v>
      </c>
      <c r="AI492" t="e">
        <f>TRIM(CLEAN(MID(Updates!D492,FIND("S Drive Path: ",Updates!D492)+14,(FIND("Position",Updates!D492)-(FIND("S Drive Path: ",Updates!D492)+14)))))</f>
        <v>#VALUE!</v>
      </c>
      <c r="AJ492" t="e">
        <f>("USR\"&amp;Updates!N492)</f>
        <v>#VALUE!</v>
      </c>
      <c r="AK492" t="e">
        <f>Updates!N492&amp;"$"</f>
        <v>#VALUE!</v>
      </c>
      <c r="AL492" s="11">
        <f t="shared" ca="1" si="127"/>
        <v>19</v>
      </c>
      <c r="AM492" s="6" t="str">
        <f ca="1">LOOKUP(AL492,AN2:AN21,AO2:AO21)</f>
        <v>DC4MDB09</v>
      </c>
    </row>
    <row r="493" spans="1:39" ht="12" customHeight="1">
      <c r="A493" s="13" t="e">
        <f>LOOKUP(99^99,--("0"&amp;MID(Updates!N493,MIN(SEARCH({0,1,2,3,4,5,6,7,8,9},Updates!N493&amp;"0123456789")),ROW($A$1:$A$10000))))</f>
        <v>#N/A</v>
      </c>
      <c r="B493" s="6" t="e">
        <f>TRIM(CLEAN(MID(Updates!D493,FIND("Network User Id: ",Updates!D493)+17,(FIND("E-MAIL ACCOUNTS",Updates!D493)-(FIND("Network User Id:",Updates!D493)+17)))))</f>
        <v>#VALUE!</v>
      </c>
      <c r="C493" s="6" t="e">
        <f>TRIM(CLEAN(MID(Updates!D493,FIND("Logon ID: ",Updates!D493)+10,(FIND("Password:",Updates!D493)-(FIND("Logon ID:",Updates!D493)+10)))))</f>
        <v>#VALUE!</v>
      </c>
      <c r="D493" t="e">
        <f>TRIM(CLEAN(MID(Updates!D493,FIND("Primary Address: ",Updates!D493)+17,(FIND("Secondary Address:",Updates!D493)-(FIND("Primary Address: ",Updates!D493)+17)))))</f>
        <v>#VALUE!</v>
      </c>
      <c r="E493" t="e">
        <f>TRIM(CLEAN(MID(Updates!D493,FIND("Secondary Address: ",Updates!D493)+19,(FIND("** PLEASE DO NOT REPLY TO THIS E-MAIL. ",Updates!D493)-(FIND("Secondary Address: ",Updates!D493)+19)))))</f>
        <v>#VALUE!</v>
      </c>
      <c r="F493" t="b">
        <f>IF(COUNT(SEARCH({"transpo.ottawa.on.ca","biblioottawalibrary.ca"},E493)),"@ottawa.ca")</f>
        <v>0</v>
      </c>
      <c r="G493" s="9" t="e">
        <f t="shared" si="112"/>
        <v>#VALUE!</v>
      </c>
      <c r="H493" t="e">
        <f>TRIM(CLEAN(MID(Updates!D493,FIND("E-mail Address: ",Updates!D493)+16,(FIND("The employee",Updates!D493)-(FIND("E-mail Address: ",Updates!D493)+16)))))</f>
        <v>#VALUE!</v>
      </c>
      <c r="I493" t="e">
        <f>TRIM(CLEAN(MID(Updates!D493,FIND("Account Password: ",Updates!D493)+18,(FIND("NETWORK ACCOUNTS",Updates!D493)-(FIND("Account Password:",Updates!D493)+18)))))</f>
        <v>#VALUE!</v>
      </c>
      <c r="J493" t="e">
        <f>TRIM(CLEAN(MID(Updates!D493,FIND("Password: ",Updates!D493)+10,(FIND("E-mail",Updates!D493)-(FIND("Password:",Updates!D493)+12)))))</f>
        <v>#VALUE!</v>
      </c>
      <c r="K493" t="e">
        <f>TRIM(CLEAN(MID(Updates!D493,FIND("Account to clone: ",Updates!D493)+18,(FIND("Position",Updates!D493)-(FIND("Account to clone: ",Updates!D493)+18)))))</f>
        <v>#VALUE!</v>
      </c>
      <c r="L493" t="e">
        <f>TRIM(CLEAN(MID(Updates!D493,FIND("Clone permissions of another account: ",Updates!D493)+38,(FIND("Email required:",Updates!D493)-(FIND("Clone permissions of another account: ",Updates!D493)+38)))))</f>
        <v>#VALUE!</v>
      </c>
      <c r="M493" t="e">
        <f t="shared" si="113"/>
        <v>#VALUE!</v>
      </c>
      <c r="N493" t="e">
        <f>TRIM(CLEAN(MID(Updates!D493,FIND("First Name: ",Updates!D493)+12,(FIND("Middle Name: ",Updates!D493)-(FIND("First Name: ",Updates!D493)+12)))))</f>
        <v>#VALUE!</v>
      </c>
      <c r="O493" t="e">
        <f>TRIM(CLEAN(MID(Updates!E493,FIND("Last Name: ",Updates!E493)+11,(FIND("Middle Initial:",Updates!E493)-(FIND("Last Name: ",Updates!E493)+11)))))</f>
        <v>#VALUE!</v>
      </c>
      <c r="P493" t="e">
        <f>TRIM(CLEAN(MID(Updates!D493,FIND("Middle Initial: ",Updates!D493)+16,(FIND("Department: ",Updates!D493)-(FIND("Middle Initial: ",Updates!D493)+16)))))</f>
        <v>#VALUE!</v>
      </c>
      <c r="Q493" t="e">
        <f t="shared" si="114"/>
        <v>#VALUE!</v>
      </c>
      <c r="R493" t="e">
        <f t="shared" si="115"/>
        <v>#VALUE!</v>
      </c>
      <c r="S493" t="e">
        <f t="shared" si="116"/>
        <v>#VALUE!</v>
      </c>
      <c r="T493" s="14" t="e">
        <f t="shared" si="117"/>
        <v>#VALUE!</v>
      </c>
      <c r="U493" t="e">
        <f t="shared" si="118"/>
        <v>#VALUE!</v>
      </c>
      <c r="V493" t="e">
        <f t="shared" si="119"/>
        <v>#VALUE!</v>
      </c>
      <c r="W493" s="8" t="e">
        <f>TRIM(CLEAN(MID(Updates!D493,FIND("Branch: ",Updates!D493)+8,(FIND("Division",Updates!D493)-(FIND("Branch: ",Updates!D493)+8)))))</f>
        <v>#VALUE!</v>
      </c>
      <c r="X493" s="8" t="e">
        <f>TRIM(CLEAN(MID(Updates!D493,FIND("Pooled Position: ",Updates!D493)+17,(FIND("Are the",Updates!D493)-(FIND("Pooled Position: ",Updates!D493)+17)))))</f>
        <v>#VALUE!</v>
      </c>
      <c r="Y493" t="e">
        <f>TRIM(CLEAN(MID(Updates!D493,FIND("Employee Name: ",Updates!D493)+15,(FIND("Job Title",Updates!D493)-(FIND("Employee Name: ",Updates!D493)+15)))))</f>
        <v>#VALUE!</v>
      </c>
      <c r="Z493" s="9" t="e">
        <f t="shared" si="120"/>
        <v>#VALUE!</v>
      </c>
      <c r="AA493" t="e">
        <f t="shared" si="121"/>
        <v>#VALUE!</v>
      </c>
      <c r="AB493" t="e">
        <f t="shared" si="122"/>
        <v>#VALUE!</v>
      </c>
      <c r="AC493" t="e">
        <f t="shared" si="123"/>
        <v>#VALUE!</v>
      </c>
      <c r="AD493" t="e">
        <f>TRIM(CLEAN(MID(Updates!D493,FIND("Account to clone: ",Updates!D493)+18,(FIND("Position",Updates!D493)-(FIND("Account to clone: ",Updates!D493)+18)))))</f>
        <v>#VALUE!</v>
      </c>
      <c r="AE493" t="str">
        <f t="shared" si="124"/>
        <v/>
      </c>
      <c r="AF493" t="str">
        <f t="shared" si="125"/>
        <v>No</v>
      </c>
      <c r="AG493" t="e">
        <f>TRIM(CLEAN(MID(Updates!D493,FIND("Home Share (H:\ drive) required: ",Updates!D493)+33,(FIND("Group Share (S:\ drive) required: ",Updates!D493)-(FIND("Home Share (H:\ drive) required: ",Updates!D493)+33)))))</f>
        <v>#VALUE!</v>
      </c>
      <c r="AH493" t="str">
        <f t="shared" si="126"/>
        <v>No</v>
      </c>
      <c r="AI493" t="e">
        <f>TRIM(CLEAN(MID(Updates!D493,FIND("S Drive Path: ",Updates!D493)+14,(FIND("Position",Updates!D493)-(FIND("S Drive Path: ",Updates!D493)+14)))))</f>
        <v>#VALUE!</v>
      </c>
      <c r="AJ493" t="e">
        <f>("USR\"&amp;Updates!N493)</f>
        <v>#VALUE!</v>
      </c>
      <c r="AK493" t="e">
        <f>Updates!N493&amp;"$"</f>
        <v>#VALUE!</v>
      </c>
      <c r="AL493" s="11">
        <f t="shared" ca="1" si="127"/>
        <v>17</v>
      </c>
      <c r="AM493" s="6" t="str">
        <f ca="1">LOOKUP(AL493,AN2:AN21,AO2:AO21)</f>
        <v>DC4MDB07</v>
      </c>
    </row>
    <row r="494" spans="1:39" ht="12" customHeight="1">
      <c r="A494" s="13" t="e">
        <f>LOOKUP(99^99,--("0"&amp;MID(Updates!N494,MIN(SEARCH({0,1,2,3,4,5,6,7,8,9},Updates!N494&amp;"0123456789")),ROW($A$1:$A$10000))))</f>
        <v>#N/A</v>
      </c>
      <c r="B494" s="6" t="e">
        <f>TRIM(CLEAN(MID(Updates!D494,FIND("Network User Id: ",Updates!D494)+17,(FIND("E-MAIL ACCOUNTS",Updates!D494)-(FIND("Network User Id:",Updates!D494)+17)))))</f>
        <v>#VALUE!</v>
      </c>
      <c r="C494" s="6" t="e">
        <f>TRIM(CLEAN(MID(Updates!D494,FIND("Logon ID: ",Updates!D494)+10,(FIND("Password:",Updates!D494)-(FIND("Logon ID:",Updates!D494)+10)))))</f>
        <v>#VALUE!</v>
      </c>
      <c r="D494" t="e">
        <f>TRIM(CLEAN(MID(Updates!D494,FIND("Primary Address: ",Updates!D494)+17,(FIND("Secondary Address:",Updates!D494)-(FIND("Primary Address: ",Updates!D494)+17)))))</f>
        <v>#VALUE!</v>
      </c>
      <c r="E494" t="e">
        <f>TRIM(CLEAN(MID(Updates!D494,FIND("Secondary Address: ",Updates!D494)+19,(FIND("** PLEASE DO NOT REPLY TO THIS E-MAIL. ",Updates!D494)-(FIND("Secondary Address: ",Updates!D494)+19)))))</f>
        <v>#VALUE!</v>
      </c>
      <c r="F494" t="b">
        <f>IF(COUNT(SEARCH({"transpo.ottawa.on.ca","biblioottawalibrary.ca"},E494)),"@ottawa.ca")</f>
        <v>0</v>
      </c>
      <c r="G494" s="9" t="e">
        <f t="shared" si="112"/>
        <v>#VALUE!</v>
      </c>
      <c r="H494" t="e">
        <f>TRIM(CLEAN(MID(Updates!D494,FIND("E-mail Address: ",Updates!D494)+16,(FIND("The employee",Updates!D494)-(FIND("E-mail Address: ",Updates!D494)+16)))))</f>
        <v>#VALUE!</v>
      </c>
      <c r="I494" t="e">
        <f>TRIM(CLEAN(MID(Updates!D494,FIND("Account Password: ",Updates!D494)+18,(FIND("NETWORK ACCOUNTS",Updates!D494)-(FIND("Account Password:",Updates!D494)+18)))))</f>
        <v>#VALUE!</v>
      </c>
      <c r="J494" t="e">
        <f>TRIM(CLEAN(MID(Updates!D494,FIND("Password: ",Updates!D494)+10,(FIND("E-mail",Updates!D494)-(FIND("Password:",Updates!D494)+12)))))</f>
        <v>#VALUE!</v>
      </c>
      <c r="K494" t="e">
        <f>TRIM(CLEAN(MID(Updates!D494,FIND("Account to clone: ",Updates!D494)+18,(FIND("Position",Updates!D494)-(FIND("Account to clone: ",Updates!D494)+18)))))</f>
        <v>#VALUE!</v>
      </c>
      <c r="L494" t="e">
        <f>TRIM(CLEAN(MID(Updates!D494,FIND("Clone permissions of another account: ",Updates!D494)+38,(FIND("Email required:",Updates!D494)-(FIND("Clone permissions of another account: ",Updates!D494)+38)))))</f>
        <v>#VALUE!</v>
      </c>
      <c r="M494" t="e">
        <f t="shared" si="113"/>
        <v>#VALUE!</v>
      </c>
      <c r="N494" t="e">
        <f>TRIM(CLEAN(MID(Updates!D494,FIND("First Name: ",Updates!D494)+12,(FIND("Middle Name: ",Updates!D494)-(FIND("First Name: ",Updates!D494)+12)))))</f>
        <v>#VALUE!</v>
      </c>
      <c r="O494" t="e">
        <f>TRIM(CLEAN(MID(Updates!E494,FIND("Last Name: ",Updates!E494)+11,(FIND("Middle Initial:",Updates!E494)-(FIND("Last Name: ",Updates!E494)+11)))))</f>
        <v>#VALUE!</v>
      </c>
      <c r="P494" t="e">
        <f>TRIM(CLEAN(MID(Updates!D494,FIND("Middle Initial: ",Updates!D494)+16,(FIND("Department: ",Updates!D494)-(FIND("Middle Initial: ",Updates!D494)+16)))))</f>
        <v>#VALUE!</v>
      </c>
      <c r="Q494" t="e">
        <f t="shared" si="114"/>
        <v>#VALUE!</v>
      </c>
      <c r="R494" t="e">
        <f t="shared" si="115"/>
        <v>#VALUE!</v>
      </c>
      <c r="S494" t="e">
        <f t="shared" si="116"/>
        <v>#VALUE!</v>
      </c>
      <c r="T494" s="14" t="e">
        <f t="shared" si="117"/>
        <v>#VALUE!</v>
      </c>
      <c r="U494" t="e">
        <f t="shared" si="118"/>
        <v>#VALUE!</v>
      </c>
      <c r="V494" t="e">
        <f t="shared" si="119"/>
        <v>#VALUE!</v>
      </c>
      <c r="W494" s="8" t="e">
        <f>TRIM(CLEAN(MID(Updates!D494,FIND("Branch: ",Updates!D494)+8,(FIND("Division",Updates!D494)-(FIND("Branch: ",Updates!D494)+8)))))</f>
        <v>#VALUE!</v>
      </c>
      <c r="X494" s="8" t="e">
        <f>TRIM(CLEAN(MID(Updates!D494,FIND("Pooled Position: ",Updates!D494)+17,(FIND("Are the",Updates!D494)-(FIND("Pooled Position: ",Updates!D494)+17)))))</f>
        <v>#VALUE!</v>
      </c>
      <c r="Y494" t="e">
        <f>TRIM(CLEAN(MID(Updates!D494,FIND("Employee Name: ",Updates!D494)+15,(FIND("Job Title",Updates!D494)-(FIND("Employee Name: ",Updates!D494)+15)))))</f>
        <v>#VALUE!</v>
      </c>
      <c r="Z494" s="9" t="e">
        <f t="shared" si="120"/>
        <v>#VALUE!</v>
      </c>
      <c r="AA494" t="e">
        <f t="shared" si="121"/>
        <v>#VALUE!</v>
      </c>
      <c r="AB494" t="e">
        <f t="shared" si="122"/>
        <v>#VALUE!</v>
      </c>
      <c r="AC494" t="e">
        <f t="shared" si="123"/>
        <v>#VALUE!</v>
      </c>
      <c r="AD494" t="e">
        <f>TRIM(CLEAN(MID(Updates!D494,FIND("Account to clone: ",Updates!D494)+18,(FIND("Position",Updates!D494)-(FIND("Account to clone: ",Updates!D494)+18)))))</f>
        <v>#VALUE!</v>
      </c>
      <c r="AE494" t="str">
        <f t="shared" si="124"/>
        <v/>
      </c>
      <c r="AF494" t="str">
        <f t="shared" si="125"/>
        <v>No</v>
      </c>
      <c r="AG494" t="e">
        <f>TRIM(CLEAN(MID(Updates!D494,FIND("Home Share (H:\ drive) required: ",Updates!D494)+33,(FIND("Group Share (S:\ drive) required: ",Updates!D494)-(FIND("Home Share (H:\ drive) required: ",Updates!D494)+33)))))</f>
        <v>#VALUE!</v>
      </c>
      <c r="AH494" t="str">
        <f t="shared" si="126"/>
        <v>No</v>
      </c>
      <c r="AI494" t="e">
        <f>TRIM(CLEAN(MID(Updates!D494,FIND("S Drive Path: ",Updates!D494)+14,(FIND("Position",Updates!D494)-(FIND("S Drive Path: ",Updates!D494)+14)))))</f>
        <v>#VALUE!</v>
      </c>
      <c r="AJ494" t="e">
        <f>("USR\"&amp;Updates!N494)</f>
        <v>#VALUE!</v>
      </c>
      <c r="AK494" t="e">
        <f>Updates!N494&amp;"$"</f>
        <v>#VALUE!</v>
      </c>
      <c r="AL494" s="11">
        <f t="shared" ca="1" si="127"/>
        <v>7</v>
      </c>
      <c r="AM494" s="6" t="str">
        <f ca="1">LOOKUP(AL494,AN2:AN21,AO2:AO21)</f>
        <v>DC1MDB07</v>
      </c>
    </row>
    <row r="495" spans="1:39" ht="12" customHeight="1">
      <c r="A495" s="13" t="e">
        <f>LOOKUP(99^99,--("0"&amp;MID(Updates!N495,MIN(SEARCH({0,1,2,3,4,5,6,7,8,9},Updates!N495&amp;"0123456789")),ROW($A$1:$A$10000))))</f>
        <v>#N/A</v>
      </c>
      <c r="B495" s="6" t="e">
        <f>TRIM(CLEAN(MID(Updates!D495,FIND("Network User Id: ",Updates!D495)+17,(FIND("E-MAIL ACCOUNTS",Updates!D495)-(FIND("Network User Id:",Updates!D495)+17)))))</f>
        <v>#VALUE!</v>
      </c>
      <c r="C495" s="6" t="e">
        <f>TRIM(CLEAN(MID(Updates!D495,FIND("Logon ID: ",Updates!D495)+10,(FIND("Password:",Updates!D495)-(FIND("Logon ID:",Updates!D495)+10)))))</f>
        <v>#VALUE!</v>
      </c>
      <c r="D495" t="e">
        <f>TRIM(CLEAN(MID(Updates!D495,FIND("Primary Address: ",Updates!D495)+17,(FIND("Secondary Address:",Updates!D495)-(FIND("Primary Address: ",Updates!D495)+17)))))</f>
        <v>#VALUE!</v>
      </c>
      <c r="E495" t="e">
        <f>TRIM(CLEAN(MID(Updates!D495,FIND("Secondary Address: ",Updates!D495)+19,(FIND("** PLEASE DO NOT REPLY TO THIS E-MAIL. ",Updates!D495)-(FIND("Secondary Address: ",Updates!D495)+19)))))</f>
        <v>#VALUE!</v>
      </c>
      <c r="F495" t="b">
        <f>IF(COUNT(SEARCH({"transpo.ottawa.on.ca","biblioottawalibrary.ca"},E495)),"@ottawa.ca")</f>
        <v>0</v>
      </c>
      <c r="G495" s="9" t="e">
        <f t="shared" si="112"/>
        <v>#VALUE!</v>
      </c>
      <c r="H495" t="e">
        <f>TRIM(CLEAN(MID(Updates!D495,FIND("E-mail Address: ",Updates!D495)+16,(FIND("The employee",Updates!D495)-(FIND("E-mail Address: ",Updates!D495)+16)))))</f>
        <v>#VALUE!</v>
      </c>
      <c r="I495" t="e">
        <f>TRIM(CLEAN(MID(Updates!D495,FIND("Account Password: ",Updates!D495)+18,(FIND("NETWORK ACCOUNTS",Updates!D495)-(FIND("Account Password:",Updates!D495)+18)))))</f>
        <v>#VALUE!</v>
      </c>
      <c r="J495" t="e">
        <f>TRIM(CLEAN(MID(Updates!D495,FIND("Password: ",Updates!D495)+10,(FIND("E-mail",Updates!D495)-(FIND("Password:",Updates!D495)+12)))))</f>
        <v>#VALUE!</v>
      </c>
      <c r="K495" t="e">
        <f>TRIM(CLEAN(MID(Updates!D495,FIND("Account to clone: ",Updates!D495)+18,(FIND("Position",Updates!D495)-(FIND("Account to clone: ",Updates!D495)+18)))))</f>
        <v>#VALUE!</v>
      </c>
      <c r="L495" t="e">
        <f>TRIM(CLEAN(MID(Updates!D495,FIND("Clone permissions of another account: ",Updates!D495)+38,(FIND("Email required:",Updates!D495)-(FIND("Clone permissions of another account: ",Updates!D495)+38)))))</f>
        <v>#VALUE!</v>
      </c>
      <c r="M495" t="e">
        <f t="shared" si="113"/>
        <v>#VALUE!</v>
      </c>
      <c r="N495" t="e">
        <f>TRIM(CLEAN(MID(Updates!D495,FIND("First Name: ",Updates!D495)+12,(FIND("Middle Name: ",Updates!D495)-(FIND("First Name: ",Updates!D495)+12)))))</f>
        <v>#VALUE!</v>
      </c>
      <c r="O495" t="e">
        <f>TRIM(CLEAN(MID(Updates!E495,FIND("Last Name: ",Updates!E495)+11,(FIND("Middle Initial:",Updates!E495)-(FIND("Last Name: ",Updates!E495)+11)))))</f>
        <v>#VALUE!</v>
      </c>
      <c r="P495" t="e">
        <f>TRIM(CLEAN(MID(Updates!D495,FIND("Middle Initial: ",Updates!D495)+16,(FIND("Department: ",Updates!D495)-(FIND("Middle Initial: ",Updates!D495)+16)))))</f>
        <v>#VALUE!</v>
      </c>
      <c r="Q495" t="e">
        <f t="shared" si="114"/>
        <v>#VALUE!</v>
      </c>
      <c r="R495" t="e">
        <f t="shared" si="115"/>
        <v>#VALUE!</v>
      </c>
      <c r="S495" t="e">
        <f t="shared" si="116"/>
        <v>#VALUE!</v>
      </c>
      <c r="T495" s="14" t="e">
        <f t="shared" si="117"/>
        <v>#VALUE!</v>
      </c>
      <c r="U495" t="e">
        <f t="shared" si="118"/>
        <v>#VALUE!</v>
      </c>
      <c r="V495" t="e">
        <f t="shared" si="119"/>
        <v>#VALUE!</v>
      </c>
      <c r="W495" s="8" t="e">
        <f>TRIM(CLEAN(MID(Updates!D495,FIND("Branch: ",Updates!D495)+8,(FIND("Division",Updates!D495)-(FIND("Branch: ",Updates!D495)+8)))))</f>
        <v>#VALUE!</v>
      </c>
      <c r="X495" s="8" t="e">
        <f>TRIM(CLEAN(MID(Updates!D495,FIND("Pooled Position: ",Updates!D495)+17,(FIND("Are the",Updates!D495)-(FIND("Pooled Position: ",Updates!D495)+17)))))</f>
        <v>#VALUE!</v>
      </c>
      <c r="Y495" t="e">
        <f>TRIM(CLEAN(MID(Updates!D495,FIND("Employee Name: ",Updates!D495)+15,(FIND("Job Title",Updates!D495)-(FIND("Employee Name: ",Updates!D495)+15)))))</f>
        <v>#VALUE!</v>
      </c>
      <c r="Z495" s="9" t="e">
        <f t="shared" si="120"/>
        <v>#VALUE!</v>
      </c>
      <c r="AA495" t="e">
        <f t="shared" si="121"/>
        <v>#VALUE!</v>
      </c>
      <c r="AB495" t="e">
        <f t="shared" si="122"/>
        <v>#VALUE!</v>
      </c>
      <c r="AC495" t="e">
        <f t="shared" si="123"/>
        <v>#VALUE!</v>
      </c>
      <c r="AD495" t="e">
        <f>TRIM(CLEAN(MID(Updates!D495,FIND("Account to clone: ",Updates!D495)+18,(FIND("Position",Updates!D495)-(FIND("Account to clone: ",Updates!D495)+18)))))</f>
        <v>#VALUE!</v>
      </c>
      <c r="AE495" t="str">
        <f t="shared" si="124"/>
        <v/>
      </c>
      <c r="AF495" t="str">
        <f t="shared" si="125"/>
        <v>No</v>
      </c>
      <c r="AG495" t="e">
        <f>TRIM(CLEAN(MID(Updates!D495,FIND("Home Share (H:\ drive) required: ",Updates!D495)+33,(FIND("Group Share (S:\ drive) required: ",Updates!D495)-(FIND("Home Share (H:\ drive) required: ",Updates!D495)+33)))))</f>
        <v>#VALUE!</v>
      </c>
      <c r="AH495" t="str">
        <f t="shared" si="126"/>
        <v>No</v>
      </c>
      <c r="AI495" t="e">
        <f>TRIM(CLEAN(MID(Updates!D495,FIND("S Drive Path: ",Updates!D495)+14,(FIND("Position",Updates!D495)-(FIND("S Drive Path: ",Updates!D495)+14)))))</f>
        <v>#VALUE!</v>
      </c>
      <c r="AJ495" t="e">
        <f>("USR\"&amp;Updates!N495)</f>
        <v>#VALUE!</v>
      </c>
      <c r="AK495" t="e">
        <f>Updates!N495&amp;"$"</f>
        <v>#VALUE!</v>
      </c>
      <c r="AL495" s="11">
        <f t="shared" ca="1" si="127"/>
        <v>10</v>
      </c>
      <c r="AM495" s="6" t="str">
        <f ca="1">LOOKUP(AL495,AN2:AN21,AO2:AO21)</f>
        <v>DC1MDB10</v>
      </c>
    </row>
    <row r="496" spans="1:39" ht="12" customHeight="1">
      <c r="A496" s="13" t="e">
        <f>LOOKUP(99^99,--("0"&amp;MID(Updates!N496,MIN(SEARCH({0,1,2,3,4,5,6,7,8,9},Updates!N496&amp;"0123456789")),ROW($A$1:$A$10000))))</f>
        <v>#N/A</v>
      </c>
      <c r="B496" s="6" t="e">
        <f>TRIM(CLEAN(MID(Updates!D496,FIND("Network User Id: ",Updates!D496)+17,(FIND("E-MAIL ACCOUNTS",Updates!D496)-(FIND("Network User Id:",Updates!D496)+17)))))</f>
        <v>#VALUE!</v>
      </c>
      <c r="C496" s="6" t="e">
        <f>TRIM(CLEAN(MID(Updates!D496,FIND("Logon ID: ",Updates!D496)+10,(FIND("Password:",Updates!D496)-(FIND("Logon ID:",Updates!D496)+10)))))</f>
        <v>#VALUE!</v>
      </c>
      <c r="D496" t="e">
        <f>TRIM(CLEAN(MID(Updates!D496,FIND("Primary Address: ",Updates!D496)+17,(FIND("Secondary Address:",Updates!D496)-(FIND("Primary Address: ",Updates!D496)+17)))))</f>
        <v>#VALUE!</v>
      </c>
      <c r="E496" t="e">
        <f>TRIM(CLEAN(MID(Updates!D496,FIND("Secondary Address: ",Updates!D496)+19,(FIND("** PLEASE DO NOT REPLY TO THIS E-MAIL. ",Updates!D496)-(FIND("Secondary Address: ",Updates!D496)+19)))))</f>
        <v>#VALUE!</v>
      </c>
      <c r="F496" t="b">
        <f>IF(COUNT(SEARCH({"transpo.ottawa.on.ca","biblioottawalibrary.ca"},E496)),"@ottawa.ca")</f>
        <v>0</v>
      </c>
      <c r="G496" s="9" t="e">
        <f t="shared" si="112"/>
        <v>#VALUE!</v>
      </c>
      <c r="H496" t="e">
        <f>TRIM(CLEAN(MID(Updates!D496,FIND("E-mail Address: ",Updates!D496)+16,(FIND("The employee",Updates!D496)-(FIND("E-mail Address: ",Updates!D496)+16)))))</f>
        <v>#VALUE!</v>
      </c>
      <c r="I496" t="e">
        <f>TRIM(CLEAN(MID(Updates!D496,FIND("Account Password: ",Updates!D496)+18,(FIND("NETWORK ACCOUNTS",Updates!D496)-(FIND("Account Password:",Updates!D496)+18)))))</f>
        <v>#VALUE!</v>
      </c>
      <c r="J496" t="e">
        <f>TRIM(CLEAN(MID(Updates!D496,FIND("Password: ",Updates!D496)+10,(FIND("E-mail",Updates!D496)-(FIND("Password:",Updates!D496)+12)))))</f>
        <v>#VALUE!</v>
      </c>
      <c r="K496" t="e">
        <f>TRIM(CLEAN(MID(Updates!D496,FIND("Account to clone: ",Updates!D496)+18,(FIND("Position",Updates!D496)-(FIND("Account to clone: ",Updates!D496)+18)))))</f>
        <v>#VALUE!</v>
      </c>
      <c r="L496" t="e">
        <f>TRIM(CLEAN(MID(Updates!D496,FIND("Clone permissions of another account: ",Updates!D496)+38,(FIND("Email required:",Updates!D496)-(FIND("Clone permissions of another account: ",Updates!D496)+38)))))</f>
        <v>#VALUE!</v>
      </c>
      <c r="M496" t="e">
        <f t="shared" si="113"/>
        <v>#VALUE!</v>
      </c>
      <c r="N496" t="e">
        <f>TRIM(CLEAN(MID(Updates!D496,FIND("First Name: ",Updates!D496)+12,(FIND("Middle Name: ",Updates!D496)-(FIND("First Name: ",Updates!D496)+12)))))</f>
        <v>#VALUE!</v>
      </c>
      <c r="O496" t="e">
        <f>TRIM(CLEAN(MID(Updates!E496,FIND("Last Name: ",Updates!E496)+11,(FIND("Middle Initial:",Updates!E496)-(FIND("Last Name: ",Updates!E496)+11)))))</f>
        <v>#VALUE!</v>
      </c>
      <c r="P496" t="e">
        <f>TRIM(CLEAN(MID(Updates!D496,FIND("Middle Initial: ",Updates!D496)+16,(FIND("Department: ",Updates!D496)-(FIND("Middle Initial: ",Updates!D496)+16)))))</f>
        <v>#VALUE!</v>
      </c>
      <c r="Q496" t="e">
        <f t="shared" si="114"/>
        <v>#VALUE!</v>
      </c>
      <c r="R496" t="e">
        <f t="shared" si="115"/>
        <v>#VALUE!</v>
      </c>
      <c r="S496" t="e">
        <f t="shared" si="116"/>
        <v>#VALUE!</v>
      </c>
      <c r="T496" s="14" t="e">
        <f t="shared" si="117"/>
        <v>#VALUE!</v>
      </c>
      <c r="U496" t="e">
        <f t="shared" si="118"/>
        <v>#VALUE!</v>
      </c>
      <c r="V496" t="e">
        <f t="shared" si="119"/>
        <v>#VALUE!</v>
      </c>
      <c r="W496" s="8" t="e">
        <f>TRIM(CLEAN(MID(Updates!D496,FIND("Branch: ",Updates!D496)+8,(FIND("Division",Updates!D496)-(FIND("Branch: ",Updates!D496)+8)))))</f>
        <v>#VALUE!</v>
      </c>
      <c r="X496" s="8" t="e">
        <f>TRIM(CLEAN(MID(Updates!D496,FIND("Pooled Position: ",Updates!D496)+17,(FIND("Are the",Updates!D496)-(FIND("Pooled Position: ",Updates!D496)+17)))))</f>
        <v>#VALUE!</v>
      </c>
      <c r="Y496" t="e">
        <f>TRIM(CLEAN(MID(Updates!D496,FIND("Employee Name: ",Updates!D496)+15,(FIND("Job Title",Updates!D496)-(FIND("Employee Name: ",Updates!D496)+15)))))</f>
        <v>#VALUE!</v>
      </c>
      <c r="Z496" s="9" t="e">
        <f t="shared" si="120"/>
        <v>#VALUE!</v>
      </c>
      <c r="AA496" t="e">
        <f t="shared" si="121"/>
        <v>#VALUE!</v>
      </c>
      <c r="AB496" t="e">
        <f t="shared" si="122"/>
        <v>#VALUE!</v>
      </c>
      <c r="AC496" t="e">
        <f t="shared" si="123"/>
        <v>#VALUE!</v>
      </c>
      <c r="AD496" t="e">
        <f>TRIM(CLEAN(MID(Updates!D496,FIND("Account to clone: ",Updates!D496)+18,(FIND("Position",Updates!D496)-(FIND("Account to clone: ",Updates!D496)+18)))))</f>
        <v>#VALUE!</v>
      </c>
      <c r="AE496" t="str">
        <f t="shared" si="124"/>
        <v/>
      </c>
      <c r="AF496" t="str">
        <f t="shared" si="125"/>
        <v>No</v>
      </c>
      <c r="AG496" t="e">
        <f>TRIM(CLEAN(MID(Updates!D496,FIND("Home Share (H:\ drive) required: ",Updates!D496)+33,(FIND("Group Share (S:\ drive) required: ",Updates!D496)-(FIND("Home Share (H:\ drive) required: ",Updates!D496)+33)))))</f>
        <v>#VALUE!</v>
      </c>
      <c r="AH496" t="str">
        <f t="shared" si="126"/>
        <v>No</v>
      </c>
      <c r="AI496" t="e">
        <f>TRIM(CLEAN(MID(Updates!D496,FIND("S Drive Path: ",Updates!D496)+14,(FIND("Position",Updates!D496)-(FIND("S Drive Path: ",Updates!D496)+14)))))</f>
        <v>#VALUE!</v>
      </c>
      <c r="AJ496" t="e">
        <f>("USR\"&amp;Updates!N496)</f>
        <v>#VALUE!</v>
      </c>
      <c r="AK496" t="e">
        <f>Updates!N496&amp;"$"</f>
        <v>#VALUE!</v>
      </c>
      <c r="AL496" s="11">
        <f t="shared" ca="1" si="127"/>
        <v>10</v>
      </c>
      <c r="AM496" s="6" t="str">
        <f ca="1">LOOKUP(AL496,AN2:AN21,AO2:AO21)</f>
        <v>DC1MDB10</v>
      </c>
    </row>
    <row r="497" spans="1:39" ht="12" customHeight="1">
      <c r="A497" s="13" t="e">
        <f>LOOKUP(99^99,--("0"&amp;MID(Updates!N497,MIN(SEARCH({0,1,2,3,4,5,6,7,8,9},Updates!N497&amp;"0123456789")),ROW($A$1:$A$10000))))</f>
        <v>#N/A</v>
      </c>
      <c r="B497" s="6" t="e">
        <f>TRIM(CLEAN(MID(Updates!D497,FIND("Network User Id: ",Updates!D497)+17,(FIND("E-MAIL ACCOUNTS",Updates!D497)-(FIND("Network User Id:",Updates!D497)+17)))))</f>
        <v>#VALUE!</v>
      </c>
      <c r="C497" s="6" t="e">
        <f>TRIM(CLEAN(MID(Updates!D497,FIND("Logon ID: ",Updates!D497)+10,(FIND("Password:",Updates!D497)-(FIND("Logon ID:",Updates!D497)+10)))))</f>
        <v>#VALUE!</v>
      </c>
      <c r="D497" t="e">
        <f>TRIM(CLEAN(MID(Updates!D497,FIND("Primary Address: ",Updates!D497)+17,(FIND("Secondary Address:",Updates!D497)-(FIND("Primary Address: ",Updates!D497)+17)))))</f>
        <v>#VALUE!</v>
      </c>
      <c r="E497" t="e">
        <f>TRIM(CLEAN(MID(Updates!D497,FIND("Secondary Address: ",Updates!D497)+19,(FIND("** PLEASE DO NOT REPLY TO THIS E-MAIL. ",Updates!D497)-(FIND("Secondary Address: ",Updates!D497)+19)))))</f>
        <v>#VALUE!</v>
      </c>
      <c r="F497" t="b">
        <f>IF(COUNT(SEARCH({"transpo.ottawa.on.ca","biblioottawalibrary.ca"},E497)),"@ottawa.ca")</f>
        <v>0</v>
      </c>
      <c r="G497" s="9" t="e">
        <f t="shared" si="112"/>
        <v>#VALUE!</v>
      </c>
      <c r="H497" t="e">
        <f>TRIM(CLEAN(MID(Updates!D497,FIND("E-mail Address: ",Updates!D497)+16,(FIND("The employee",Updates!D497)-(FIND("E-mail Address: ",Updates!D497)+16)))))</f>
        <v>#VALUE!</v>
      </c>
      <c r="I497" t="e">
        <f>TRIM(CLEAN(MID(Updates!D497,FIND("Account Password: ",Updates!D497)+18,(FIND("NETWORK ACCOUNTS",Updates!D497)-(FIND("Account Password:",Updates!D497)+18)))))</f>
        <v>#VALUE!</v>
      </c>
      <c r="J497" t="e">
        <f>TRIM(CLEAN(MID(Updates!D497,FIND("Password: ",Updates!D497)+10,(FIND("E-mail",Updates!D497)-(FIND("Password:",Updates!D497)+12)))))</f>
        <v>#VALUE!</v>
      </c>
      <c r="K497" t="e">
        <f>TRIM(CLEAN(MID(Updates!D497,FIND("Account to clone: ",Updates!D497)+18,(FIND("Position",Updates!D497)-(FIND("Account to clone: ",Updates!D497)+18)))))</f>
        <v>#VALUE!</v>
      </c>
      <c r="L497" t="e">
        <f>TRIM(CLEAN(MID(Updates!D497,FIND("Clone permissions of another account: ",Updates!D497)+38,(FIND("Email required:",Updates!D497)-(FIND("Clone permissions of another account: ",Updates!D497)+38)))))</f>
        <v>#VALUE!</v>
      </c>
      <c r="M497" t="e">
        <f t="shared" si="113"/>
        <v>#VALUE!</v>
      </c>
      <c r="N497" t="e">
        <f>TRIM(CLEAN(MID(Updates!D497,FIND("First Name: ",Updates!D497)+12,(FIND("Middle Name: ",Updates!D497)-(FIND("First Name: ",Updates!D497)+12)))))</f>
        <v>#VALUE!</v>
      </c>
      <c r="O497" t="e">
        <f>TRIM(CLEAN(MID(Updates!E497,FIND("Last Name: ",Updates!E497)+11,(FIND("Middle Initial:",Updates!E497)-(FIND("Last Name: ",Updates!E497)+11)))))</f>
        <v>#VALUE!</v>
      </c>
      <c r="P497" t="e">
        <f>TRIM(CLEAN(MID(Updates!D497,FIND("Middle Initial: ",Updates!D497)+16,(FIND("Department: ",Updates!D497)-(FIND("Middle Initial: ",Updates!D497)+16)))))</f>
        <v>#VALUE!</v>
      </c>
      <c r="Q497" t="e">
        <f t="shared" si="114"/>
        <v>#VALUE!</v>
      </c>
      <c r="R497" t="e">
        <f t="shared" si="115"/>
        <v>#VALUE!</v>
      </c>
      <c r="S497" t="e">
        <f t="shared" si="116"/>
        <v>#VALUE!</v>
      </c>
      <c r="T497" s="14" t="e">
        <f t="shared" si="117"/>
        <v>#VALUE!</v>
      </c>
      <c r="U497" t="e">
        <f t="shared" si="118"/>
        <v>#VALUE!</v>
      </c>
      <c r="V497" t="e">
        <f t="shared" si="119"/>
        <v>#VALUE!</v>
      </c>
      <c r="W497" s="8" t="e">
        <f>TRIM(CLEAN(MID(Updates!D497,FIND("Branch: ",Updates!D497)+8,(FIND("Division",Updates!D497)-(FIND("Branch: ",Updates!D497)+8)))))</f>
        <v>#VALUE!</v>
      </c>
      <c r="X497" s="8" t="e">
        <f>TRIM(CLEAN(MID(Updates!D497,FIND("Pooled Position: ",Updates!D497)+17,(FIND("Are the",Updates!D497)-(FIND("Pooled Position: ",Updates!D497)+17)))))</f>
        <v>#VALUE!</v>
      </c>
      <c r="Y497" t="e">
        <f>TRIM(CLEAN(MID(Updates!D497,FIND("Employee Name: ",Updates!D497)+15,(FIND("Job Title",Updates!D497)-(FIND("Employee Name: ",Updates!D497)+15)))))</f>
        <v>#VALUE!</v>
      </c>
      <c r="Z497" s="9" t="e">
        <f t="shared" si="120"/>
        <v>#VALUE!</v>
      </c>
      <c r="AA497" t="e">
        <f t="shared" si="121"/>
        <v>#VALUE!</v>
      </c>
      <c r="AB497" t="e">
        <f t="shared" si="122"/>
        <v>#VALUE!</v>
      </c>
      <c r="AC497" t="e">
        <f t="shared" si="123"/>
        <v>#VALUE!</v>
      </c>
      <c r="AD497" t="e">
        <f>TRIM(CLEAN(MID(Updates!D497,FIND("Account to clone: ",Updates!D497)+18,(FIND("Position",Updates!D497)-(FIND("Account to clone: ",Updates!D497)+18)))))</f>
        <v>#VALUE!</v>
      </c>
      <c r="AE497" t="str">
        <f t="shared" si="124"/>
        <v/>
      </c>
      <c r="AF497" t="str">
        <f t="shared" si="125"/>
        <v>No</v>
      </c>
      <c r="AG497" t="e">
        <f>TRIM(CLEAN(MID(Updates!D497,FIND("Home Share (H:\ drive) required: ",Updates!D497)+33,(FIND("Group Share (S:\ drive) required: ",Updates!D497)-(FIND("Home Share (H:\ drive) required: ",Updates!D497)+33)))))</f>
        <v>#VALUE!</v>
      </c>
      <c r="AH497" t="str">
        <f t="shared" si="126"/>
        <v>No</v>
      </c>
      <c r="AI497" t="e">
        <f>TRIM(CLEAN(MID(Updates!D497,FIND("S Drive Path: ",Updates!D497)+14,(FIND("Position",Updates!D497)-(FIND("S Drive Path: ",Updates!D497)+14)))))</f>
        <v>#VALUE!</v>
      </c>
      <c r="AJ497" t="e">
        <f>("USR\"&amp;Updates!N497)</f>
        <v>#VALUE!</v>
      </c>
      <c r="AK497" t="e">
        <f>Updates!N497&amp;"$"</f>
        <v>#VALUE!</v>
      </c>
      <c r="AL497" s="11">
        <f t="shared" ca="1" si="127"/>
        <v>4</v>
      </c>
      <c r="AM497" s="6" t="str">
        <f ca="1">LOOKUP(AL497,AN2:AN21,AO2:AO21)</f>
        <v>DC1MDB04</v>
      </c>
    </row>
    <row r="498" spans="1:39" ht="12" customHeight="1">
      <c r="A498" s="13" t="e">
        <f>LOOKUP(99^99,--("0"&amp;MID(Updates!N498,MIN(SEARCH({0,1,2,3,4,5,6,7,8,9},Updates!N498&amp;"0123456789")),ROW($A$1:$A$10000))))</f>
        <v>#N/A</v>
      </c>
      <c r="B498" s="6" t="e">
        <f>TRIM(CLEAN(MID(Updates!D498,FIND("Network User Id: ",Updates!D498)+17,(FIND("E-MAIL ACCOUNTS",Updates!D498)-(FIND("Network User Id:",Updates!D498)+17)))))</f>
        <v>#VALUE!</v>
      </c>
      <c r="C498" s="6" t="e">
        <f>TRIM(CLEAN(MID(Updates!D498,FIND("Logon ID: ",Updates!D498)+10,(FIND("Password:",Updates!D498)-(FIND("Logon ID:",Updates!D498)+10)))))</f>
        <v>#VALUE!</v>
      </c>
      <c r="D498" t="e">
        <f>TRIM(CLEAN(MID(Updates!D498,FIND("Primary Address: ",Updates!D498)+17,(FIND("Secondary Address:",Updates!D498)-(FIND("Primary Address: ",Updates!D498)+17)))))</f>
        <v>#VALUE!</v>
      </c>
      <c r="E498" t="e">
        <f>TRIM(CLEAN(MID(Updates!D498,FIND("Secondary Address: ",Updates!D498)+19,(FIND("** PLEASE DO NOT REPLY TO THIS E-MAIL. ",Updates!D498)-(FIND("Secondary Address: ",Updates!D498)+19)))))</f>
        <v>#VALUE!</v>
      </c>
      <c r="F498" t="b">
        <f>IF(COUNT(SEARCH({"transpo.ottawa.on.ca","biblioottawalibrary.ca"},E498)),"@ottawa.ca")</f>
        <v>0</v>
      </c>
      <c r="G498" s="9" t="e">
        <f t="shared" si="112"/>
        <v>#VALUE!</v>
      </c>
      <c r="H498" t="e">
        <f>TRIM(CLEAN(MID(Updates!D498,FIND("E-mail Address: ",Updates!D498)+16,(FIND("The employee",Updates!D498)-(FIND("E-mail Address: ",Updates!D498)+16)))))</f>
        <v>#VALUE!</v>
      </c>
      <c r="I498" t="e">
        <f>TRIM(CLEAN(MID(Updates!D498,FIND("Account Password: ",Updates!D498)+18,(FIND("NETWORK ACCOUNTS",Updates!D498)-(FIND("Account Password:",Updates!D498)+18)))))</f>
        <v>#VALUE!</v>
      </c>
      <c r="J498" t="e">
        <f>TRIM(CLEAN(MID(Updates!D498,FIND("Password: ",Updates!D498)+10,(FIND("E-mail",Updates!D498)-(FIND("Password:",Updates!D498)+12)))))</f>
        <v>#VALUE!</v>
      </c>
      <c r="K498" t="e">
        <f>TRIM(CLEAN(MID(Updates!D498,FIND("Account to clone: ",Updates!D498)+18,(FIND("Position",Updates!D498)-(FIND("Account to clone: ",Updates!D498)+18)))))</f>
        <v>#VALUE!</v>
      </c>
      <c r="L498" t="e">
        <f>TRIM(CLEAN(MID(Updates!D498,FIND("Clone permissions of another account: ",Updates!D498)+38,(FIND("Email required:",Updates!D498)-(FIND("Clone permissions of another account: ",Updates!D498)+38)))))</f>
        <v>#VALUE!</v>
      </c>
      <c r="M498" t="e">
        <f t="shared" si="113"/>
        <v>#VALUE!</v>
      </c>
      <c r="N498" t="e">
        <f>TRIM(CLEAN(MID(Updates!D498,FIND("First Name: ",Updates!D498)+12,(FIND("Middle Name: ",Updates!D498)-(FIND("First Name: ",Updates!D498)+12)))))</f>
        <v>#VALUE!</v>
      </c>
      <c r="O498" t="e">
        <f>TRIM(CLEAN(MID(Updates!E498,FIND("Last Name: ",Updates!E498)+11,(FIND("Middle Initial:",Updates!E498)-(FIND("Last Name: ",Updates!E498)+11)))))</f>
        <v>#VALUE!</v>
      </c>
      <c r="P498" t="e">
        <f>TRIM(CLEAN(MID(Updates!D498,FIND("Middle Initial: ",Updates!D498)+16,(FIND("Department: ",Updates!D498)-(FIND("Middle Initial: ",Updates!D498)+16)))))</f>
        <v>#VALUE!</v>
      </c>
      <c r="Q498" t="e">
        <f t="shared" si="114"/>
        <v>#VALUE!</v>
      </c>
      <c r="R498" t="e">
        <f t="shared" si="115"/>
        <v>#VALUE!</v>
      </c>
      <c r="S498" t="e">
        <f t="shared" si="116"/>
        <v>#VALUE!</v>
      </c>
      <c r="T498" s="14" t="e">
        <f t="shared" si="117"/>
        <v>#VALUE!</v>
      </c>
      <c r="U498" t="e">
        <f t="shared" si="118"/>
        <v>#VALUE!</v>
      </c>
      <c r="V498" t="e">
        <f t="shared" si="119"/>
        <v>#VALUE!</v>
      </c>
      <c r="W498" s="8" t="e">
        <f>TRIM(CLEAN(MID(Updates!D498,FIND("Branch: ",Updates!D498)+8,(FIND("Division",Updates!D498)-(FIND("Branch: ",Updates!D498)+8)))))</f>
        <v>#VALUE!</v>
      </c>
      <c r="X498" s="8" t="e">
        <f>TRIM(CLEAN(MID(Updates!D498,FIND("Pooled Position: ",Updates!D498)+17,(FIND("Are the",Updates!D498)-(FIND("Pooled Position: ",Updates!D498)+17)))))</f>
        <v>#VALUE!</v>
      </c>
      <c r="Y498" t="e">
        <f>TRIM(CLEAN(MID(Updates!D498,FIND("Employee Name: ",Updates!D498)+15,(FIND("Job Title",Updates!D498)-(FIND("Employee Name: ",Updates!D498)+15)))))</f>
        <v>#VALUE!</v>
      </c>
      <c r="Z498" s="9" t="e">
        <f t="shared" si="120"/>
        <v>#VALUE!</v>
      </c>
      <c r="AA498" t="e">
        <f t="shared" si="121"/>
        <v>#VALUE!</v>
      </c>
      <c r="AB498" t="e">
        <f t="shared" si="122"/>
        <v>#VALUE!</v>
      </c>
      <c r="AC498" t="e">
        <f t="shared" si="123"/>
        <v>#VALUE!</v>
      </c>
      <c r="AD498" t="e">
        <f>TRIM(CLEAN(MID(Updates!D498,FIND("Account to clone: ",Updates!D498)+18,(FIND("Position",Updates!D498)-(FIND("Account to clone: ",Updates!D498)+18)))))</f>
        <v>#VALUE!</v>
      </c>
      <c r="AE498" t="str">
        <f t="shared" si="124"/>
        <v/>
      </c>
      <c r="AF498" t="str">
        <f t="shared" si="125"/>
        <v>No</v>
      </c>
      <c r="AG498" t="e">
        <f>TRIM(CLEAN(MID(Updates!D498,FIND("Home Share (H:\ drive) required: ",Updates!D498)+33,(FIND("Group Share (S:\ drive) required: ",Updates!D498)-(FIND("Home Share (H:\ drive) required: ",Updates!D498)+33)))))</f>
        <v>#VALUE!</v>
      </c>
      <c r="AH498" t="str">
        <f t="shared" si="126"/>
        <v>No</v>
      </c>
      <c r="AI498" t="e">
        <f>TRIM(CLEAN(MID(Updates!D498,FIND("S Drive Path: ",Updates!D498)+14,(FIND("Position",Updates!D498)-(FIND("S Drive Path: ",Updates!D498)+14)))))</f>
        <v>#VALUE!</v>
      </c>
      <c r="AJ498" t="e">
        <f>("USR\"&amp;Updates!N498)</f>
        <v>#VALUE!</v>
      </c>
      <c r="AK498" t="e">
        <f>Updates!N498&amp;"$"</f>
        <v>#VALUE!</v>
      </c>
      <c r="AL498" s="11">
        <f t="shared" ca="1" si="127"/>
        <v>3</v>
      </c>
      <c r="AM498" s="6" t="str">
        <f ca="1">LOOKUP(AL498,AN2:AN21,AO2:AO21)</f>
        <v>DC1MDB03</v>
      </c>
    </row>
    <row r="499" spans="1:39" ht="12" customHeight="1">
      <c r="A499" s="13" t="e">
        <f>LOOKUP(99^99,--("0"&amp;MID(Updates!N499,MIN(SEARCH({0,1,2,3,4,5,6,7,8,9},Updates!N499&amp;"0123456789")),ROW($A$1:$A$10000))))</f>
        <v>#N/A</v>
      </c>
      <c r="B499" s="6" t="e">
        <f>TRIM(CLEAN(MID(Updates!D499,FIND("Network User Id: ",Updates!D499)+17,(FIND("E-MAIL ACCOUNTS",Updates!D499)-(FIND("Network User Id:",Updates!D499)+17)))))</f>
        <v>#VALUE!</v>
      </c>
      <c r="C499" s="6" t="e">
        <f>TRIM(CLEAN(MID(Updates!D499,FIND("Logon ID: ",Updates!D499)+10,(FIND("Password:",Updates!D499)-(FIND("Logon ID:",Updates!D499)+10)))))</f>
        <v>#VALUE!</v>
      </c>
      <c r="D499" t="e">
        <f>TRIM(CLEAN(MID(Updates!D499,FIND("Primary Address: ",Updates!D499)+17,(FIND("Secondary Address:",Updates!D499)-(FIND("Primary Address: ",Updates!D499)+17)))))</f>
        <v>#VALUE!</v>
      </c>
      <c r="E499" t="e">
        <f>TRIM(CLEAN(MID(Updates!D499,FIND("Secondary Address: ",Updates!D499)+19,(FIND("** PLEASE DO NOT REPLY TO THIS E-MAIL. ",Updates!D499)-(FIND("Secondary Address: ",Updates!D499)+19)))))</f>
        <v>#VALUE!</v>
      </c>
      <c r="F499" t="b">
        <f>IF(COUNT(SEARCH({"transpo.ottawa.on.ca","biblioottawalibrary.ca"},E499)),"@ottawa.ca")</f>
        <v>0</v>
      </c>
      <c r="G499" s="9" t="e">
        <f t="shared" si="112"/>
        <v>#VALUE!</v>
      </c>
      <c r="H499" t="e">
        <f>TRIM(CLEAN(MID(Updates!D499,FIND("E-mail Address: ",Updates!D499)+16,(FIND("The employee",Updates!D499)-(FIND("E-mail Address: ",Updates!D499)+16)))))</f>
        <v>#VALUE!</v>
      </c>
      <c r="I499" t="e">
        <f>TRIM(CLEAN(MID(Updates!D499,FIND("Account Password: ",Updates!D499)+18,(FIND("NETWORK ACCOUNTS",Updates!D499)-(FIND("Account Password:",Updates!D499)+18)))))</f>
        <v>#VALUE!</v>
      </c>
      <c r="J499" t="e">
        <f>TRIM(CLEAN(MID(Updates!D499,FIND("Password: ",Updates!D499)+10,(FIND("E-mail",Updates!D499)-(FIND("Password:",Updates!D499)+12)))))</f>
        <v>#VALUE!</v>
      </c>
      <c r="K499" t="e">
        <f>TRIM(CLEAN(MID(Updates!D499,FIND("Account to clone: ",Updates!D499)+18,(FIND("Position",Updates!D499)-(FIND("Account to clone: ",Updates!D499)+18)))))</f>
        <v>#VALUE!</v>
      </c>
      <c r="L499" t="e">
        <f>TRIM(CLEAN(MID(Updates!D499,FIND("Clone permissions of another account: ",Updates!D499)+38,(FIND("Email required:",Updates!D499)-(FIND("Clone permissions of another account: ",Updates!D499)+38)))))</f>
        <v>#VALUE!</v>
      </c>
      <c r="M499" t="e">
        <f t="shared" si="113"/>
        <v>#VALUE!</v>
      </c>
      <c r="N499" t="e">
        <f>TRIM(CLEAN(MID(Updates!D499,FIND("First Name: ",Updates!D499)+12,(FIND("Middle Name: ",Updates!D499)-(FIND("First Name: ",Updates!D499)+12)))))</f>
        <v>#VALUE!</v>
      </c>
      <c r="O499" t="e">
        <f>TRIM(CLEAN(MID(Updates!E499,FIND("Last Name: ",Updates!E499)+11,(FIND("Middle Initial:",Updates!E499)-(FIND("Last Name: ",Updates!E499)+11)))))</f>
        <v>#VALUE!</v>
      </c>
      <c r="P499" t="e">
        <f>TRIM(CLEAN(MID(Updates!D499,FIND("Middle Initial: ",Updates!D499)+16,(FIND("Department: ",Updates!D499)-(FIND("Middle Initial: ",Updates!D499)+16)))))</f>
        <v>#VALUE!</v>
      </c>
      <c r="Q499" t="e">
        <f t="shared" si="114"/>
        <v>#VALUE!</v>
      </c>
      <c r="R499" t="e">
        <f t="shared" si="115"/>
        <v>#VALUE!</v>
      </c>
      <c r="S499" t="e">
        <f t="shared" si="116"/>
        <v>#VALUE!</v>
      </c>
      <c r="T499" s="14" t="e">
        <f t="shared" si="117"/>
        <v>#VALUE!</v>
      </c>
      <c r="U499" t="e">
        <f t="shared" si="118"/>
        <v>#VALUE!</v>
      </c>
      <c r="V499" t="e">
        <f t="shared" si="119"/>
        <v>#VALUE!</v>
      </c>
      <c r="W499" s="8" t="e">
        <f>TRIM(CLEAN(MID(Updates!D499,FIND("Branch: ",Updates!D499)+8,(FIND("Division",Updates!D499)-(FIND("Branch: ",Updates!D499)+8)))))</f>
        <v>#VALUE!</v>
      </c>
      <c r="X499" s="8" t="e">
        <f>TRIM(CLEAN(MID(Updates!D499,FIND("Pooled Position: ",Updates!D499)+17,(FIND("Are the",Updates!D499)-(FIND("Pooled Position: ",Updates!D499)+17)))))</f>
        <v>#VALUE!</v>
      </c>
      <c r="Y499" t="e">
        <f>TRIM(CLEAN(MID(Updates!D499,FIND("Employee Name: ",Updates!D499)+15,(FIND("Job Title",Updates!D499)-(FIND("Employee Name: ",Updates!D499)+15)))))</f>
        <v>#VALUE!</v>
      </c>
      <c r="Z499" s="9" t="e">
        <f t="shared" si="120"/>
        <v>#VALUE!</v>
      </c>
      <c r="AA499" t="e">
        <f t="shared" si="121"/>
        <v>#VALUE!</v>
      </c>
      <c r="AB499" t="e">
        <f t="shared" si="122"/>
        <v>#VALUE!</v>
      </c>
      <c r="AC499" t="e">
        <f t="shared" si="123"/>
        <v>#VALUE!</v>
      </c>
      <c r="AD499" t="e">
        <f>TRIM(CLEAN(MID(Updates!D499,FIND("Account to clone: ",Updates!D499)+18,(FIND("Position",Updates!D499)-(FIND("Account to clone: ",Updates!D499)+18)))))</f>
        <v>#VALUE!</v>
      </c>
      <c r="AE499" t="str">
        <f t="shared" si="124"/>
        <v/>
      </c>
      <c r="AF499" t="str">
        <f t="shared" si="125"/>
        <v>No</v>
      </c>
      <c r="AG499" t="e">
        <f>TRIM(CLEAN(MID(Updates!D499,FIND("Home Share (H:\ drive) required: ",Updates!D499)+33,(FIND("Group Share (S:\ drive) required: ",Updates!D499)-(FIND("Home Share (H:\ drive) required: ",Updates!D499)+33)))))</f>
        <v>#VALUE!</v>
      </c>
      <c r="AH499" t="str">
        <f t="shared" si="126"/>
        <v>No</v>
      </c>
      <c r="AI499" t="e">
        <f>TRIM(CLEAN(MID(Updates!D499,FIND("S Drive Path: ",Updates!D499)+14,(FIND("Position",Updates!D499)-(FIND("S Drive Path: ",Updates!D499)+14)))))</f>
        <v>#VALUE!</v>
      </c>
      <c r="AJ499" t="e">
        <f>("USR\"&amp;Updates!N499)</f>
        <v>#VALUE!</v>
      </c>
      <c r="AK499" t="e">
        <f>Updates!N499&amp;"$"</f>
        <v>#VALUE!</v>
      </c>
      <c r="AL499" s="11">
        <f t="shared" ca="1" si="127"/>
        <v>16</v>
      </c>
      <c r="AM499" s="6" t="str">
        <f ca="1">LOOKUP(AL499,AN2:AN21,AO2:AO21)</f>
        <v>DC4MDB06</v>
      </c>
    </row>
    <row r="500" spans="1:39" ht="12" customHeight="1">
      <c r="A500" s="13" t="e">
        <f>LOOKUP(99^99,--("0"&amp;MID(Updates!N500,MIN(SEARCH({0,1,2,3,4,5,6,7,8,9},Updates!N500&amp;"0123456789")),ROW($A$1:$A$10000))))</f>
        <v>#N/A</v>
      </c>
      <c r="B500" s="6" t="e">
        <f>TRIM(CLEAN(MID(Updates!D500,FIND("Network User Id: ",Updates!D500)+17,(FIND("E-MAIL ACCOUNTS",Updates!D500)-(FIND("Network User Id:",Updates!D500)+17)))))</f>
        <v>#VALUE!</v>
      </c>
      <c r="C500" s="6" t="e">
        <f>TRIM(CLEAN(MID(Updates!D500,FIND("Logon ID: ",Updates!D500)+10,(FIND("Password:",Updates!D500)-(FIND("Logon ID:",Updates!D500)+10)))))</f>
        <v>#VALUE!</v>
      </c>
      <c r="D500" t="e">
        <f>TRIM(CLEAN(MID(Updates!D500,FIND("Primary Address: ",Updates!D500)+17,(FIND("Secondary Address:",Updates!D500)-(FIND("Primary Address: ",Updates!D500)+17)))))</f>
        <v>#VALUE!</v>
      </c>
      <c r="E500" t="e">
        <f>TRIM(CLEAN(MID(Updates!D500,FIND("Secondary Address: ",Updates!D500)+19,(FIND("** PLEASE DO NOT REPLY TO THIS E-MAIL. ",Updates!D500)-(FIND("Secondary Address: ",Updates!D500)+19)))))</f>
        <v>#VALUE!</v>
      </c>
      <c r="F500" t="b">
        <f>IF(COUNT(SEARCH({"transpo.ottawa.on.ca","biblioottawalibrary.ca"},E500)),"@ottawa.ca")</f>
        <v>0</v>
      </c>
      <c r="G500" s="9" t="e">
        <f t="shared" si="112"/>
        <v>#VALUE!</v>
      </c>
      <c r="H500" t="e">
        <f>TRIM(CLEAN(MID(Updates!D500,FIND("E-mail Address: ",Updates!D500)+16,(FIND("The employee",Updates!D500)-(FIND("E-mail Address: ",Updates!D500)+16)))))</f>
        <v>#VALUE!</v>
      </c>
      <c r="I500" t="e">
        <f>TRIM(CLEAN(MID(Updates!D500,FIND("Account Password: ",Updates!D500)+18,(FIND("NETWORK ACCOUNTS",Updates!D500)-(FIND("Account Password:",Updates!D500)+18)))))</f>
        <v>#VALUE!</v>
      </c>
      <c r="J500" t="e">
        <f>TRIM(CLEAN(MID(Updates!D500,FIND("Password: ",Updates!D500)+10,(FIND("E-mail",Updates!D500)-(FIND("Password:",Updates!D500)+12)))))</f>
        <v>#VALUE!</v>
      </c>
      <c r="K500" t="e">
        <f>TRIM(CLEAN(MID(Updates!D500,FIND("Account to clone: ",Updates!D500)+18,(FIND("Position",Updates!D500)-(FIND("Account to clone: ",Updates!D500)+18)))))</f>
        <v>#VALUE!</v>
      </c>
      <c r="L500" t="e">
        <f>TRIM(CLEAN(MID(Updates!D500,FIND("Clone permissions of another account: ",Updates!D500)+38,(FIND("Email required:",Updates!D500)-(FIND("Clone permissions of another account: ",Updates!D500)+38)))))</f>
        <v>#VALUE!</v>
      </c>
      <c r="M500" t="e">
        <f t="shared" si="113"/>
        <v>#VALUE!</v>
      </c>
      <c r="N500" t="e">
        <f>TRIM(CLEAN(MID(Updates!D500,FIND("First Name: ",Updates!D500)+12,(FIND("Middle Name: ",Updates!D500)-(FIND("First Name: ",Updates!D500)+12)))))</f>
        <v>#VALUE!</v>
      </c>
      <c r="O500" t="e">
        <f>TRIM(CLEAN(MID(Updates!E500,FIND("Last Name: ",Updates!E500)+11,(FIND("Middle Initial:",Updates!E500)-(FIND("Last Name: ",Updates!E500)+11)))))</f>
        <v>#VALUE!</v>
      </c>
      <c r="P500" t="e">
        <f>TRIM(CLEAN(MID(Updates!D500,FIND("Middle Initial: ",Updates!D500)+16,(FIND("Department: ",Updates!D500)-(FIND("Middle Initial: ",Updates!D500)+16)))))</f>
        <v>#VALUE!</v>
      </c>
      <c r="Q500" t="e">
        <f t="shared" si="114"/>
        <v>#VALUE!</v>
      </c>
      <c r="R500" t="e">
        <f t="shared" si="115"/>
        <v>#VALUE!</v>
      </c>
      <c r="S500" t="e">
        <f t="shared" si="116"/>
        <v>#VALUE!</v>
      </c>
      <c r="T500" s="14" t="e">
        <f t="shared" si="117"/>
        <v>#VALUE!</v>
      </c>
      <c r="U500" t="e">
        <f t="shared" si="118"/>
        <v>#VALUE!</v>
      </c>
      <c r="V500" t="e">
        <f t="shared" si="119"/>
        <v>#VALUE!</v>
      </c>
      <c r="W500" s="8" t="e">
        <f>TRIM(CLEAN(MID(Updates!D500,FIND("Branch: ",Updates!D500)+8,(FIND("Division",Updates!D500)-(FIND("Branch: ",Updates!D500)+8)))))</f>
        <v>#VALUE!</v>
      </c>
      <c r="X500" s="8" t="e">
        <f>TRIM(CLEAN(MID(Updates!D500,FIND("Pooled Position: ",Updates!D500)+17,(FIND("Are the",Updates!D500)-(FIND("Pooled Position: ",Updates!D500)+17)))))</f>
        <v>#VALUE!</v>
      </c>
      <c r="Y500" t="e">
        <f>TRIM(CLEAN(MID(Updates!D500,FIND("Employee Name: ",Updates!D500)+15,(FIND("Job Title",Updates!D500)-(FIND("Employee Name: ",Updates!D500)+15)))))</f>
        <v>#VALUE!</v>
      </c>
      <c r="Z500" s="9" t="e">
        <f t="shared" si="120"/>
        <v>#VALUE!</v>
      </c>
      <c r="AA500" t="e">
        <f t="shared" si="121"/>
        <v>#VALUE!</v>
      </c>
      <c r="AB500" t="e">
        <f t="shared" si="122"/>
        <v>#VALUE!</v>
      </c>
      <c r="AC500" t="e">
        <f t="shared" si="123"/>
        <v>#VALUE!</v>
      </c>
      <c r="AD500" t="e">
        <f>TRIM(CLEAN(MID(Updates!D500,FIND("Account to clone: ",Updates!D500)+18,(FIND("Position",Updates!D500)-(FIND("Account to clone: ",Updates!D500)+18)))))</f>
        <v>#VALUE!</v>
      </c>
      <c r="AE500" t="str">
        <f t="shared" si="124"/>
        <v/>
      </c>
      <c r="AF500" t="str">
        <f t="shared" si="125"/>
        <v>No</v>
      </c>
      <c r="AG500" t="e">
        <f>TRIM(CLEAN(MID(Updates!D500,FIND("Home Share (H:\ drive) required: ",Updates!D500)+33,(FIND("Group Share (S:\ drive) required: ",Updates!D500)-(FIND("Home Share (H:\ drive) required: ",Updates!D500)+33)))))</f>
        <v>#VALUE!</v>
      </c>
      <c r="AH500" t="str">
        <f t="shared" si="126"/>
        <v>No</v>
      </c>
      <c r="AI500" t="e">
        <f>TRIM(CLEAN(MID(Updates!D500,FIND("S Drive Path: ",Updates!D500)+14,(FIND("Position",Updates!D500)-(FIND("S Drive Path: ",Updates!D500)+14)))))</f>
        <v>#VALUE!</v>
      </c>
      <c r="AJ500" t="e">
        <f>("USR\"&amp;Updates!N500)</f>
        <v>#VALUE!</v>
      </c>
      <c r="AK500" t="e">
        <f>Updates!N500&amp;"$"</f>
        <v>#VALUE!</v>
      </c>
      <c r="AL500" s="11">
        <f t="shared" ca="1" si="127"/>
        <v>16</v>
      </c>
      <c r="AM500" s="6" t="str">
        <f ca="1">LOOKUP(AL500,AN2:AN21,AO2:AO21)</f>
        <v>DC4MDB06</v>
      </c>
    </row>
    <row r="501" spans="1:39" ht="12" customHeight="1">
      <c r="A501" s="13" t="e">
        <f>LOOKUP(99^99,--("0"&amp;MID(Updates!N501,MIN(SEARCH({0,1,2,3,4,5,6,7,8,9},Updates!N501&amp;"0123456789")),ROW($A$1:$A$10000))))</f>
        <v>#N/A</v>
      </c>
      <c r="B501" s="6" t="e">
        <f>TRIM(CLEAN(MID(Updates!D501,FIND("Network User Id: ",Updates!D501)+17,(FIND("E-MAIL ACCOUNTS",Updates!D501)-(FIND("Network User Id:",Updates!D501)+17)))))</f>
        <v>#VALUE!</v>
      </c>
      <c r="C501" s="6" t="e">
        <f>TRIM(CLEAN(MID(Updates!D501,FIND("Logon ID: ",Updates!D501)+10,(FIND("Password:",Updates!D501)-(FIND("Logon ID:",Updates!D501)+10)))))</f>
        <v>#VALUE!</v>
      </c>
      <c r="D501" t="e">
        <f>TRIM(CLEAN(MID(Updates!D501,FIND("Primary Address: ",Updates!D501)+17,(FIND("Secondary Address:",Updates!D501)-(FIND("Primary Address: ",Updates!D501)+17)))))</f>
        <v>#VALUE!</v>
      </c>
      <c r="E501" t="e">
        <f>TRIM(CLEAN(MID(Updates!D501,FIND("Secondary Address: ",Updates!D501)+19,(FIND("** PLEASE DO NOT REPLY TO THIS E-MAIL. ",Updates!D501)-(FIND("Secondary Address: ",Updates!D501)+19)))))</f>
        <v>#VALUE!</v>
      </c>
      <c r="F501" t="b">
        <f>IF(COUNT(SEARCH({"transpo.ottawa.on.ca","biblioottawalibrary.ca"},E501)),"@ottawa.ca")</f>
        <v>0</v>
      </c>
      <c r="G501" s="9" t="e">
        <f t="shared" si="112"/>
        <v>#VALUE!</v>
      </c>
      <c r="H501" t="e">
        <f>TRIM(CLEAN(MID(Updates!D501,FIND("E-mail Address: ",Updates!D501)+16,(FIND("The employee",Updates!D501)-(FIND("E-mail Address: ",Updates!D501)+16)))))</f>
        <v>#VALUE!</v>
      </c>
      <c r="I501" t="e">
        <f>TRIM(CLEAN(MID(Updates!D501,FIND("Account Password: ",Updates!D501)+18,(FIND("NETWORK ACCOUNTS",Updates!D501)-(FIND("Account Password:",Updates!D501)+18)))))</f>
        <v>#VALUE!</v>
      </c>
      <c r="J501" t="e">
        <f>TRIM(CLEAN(MID(Updates!D501,FIND("Password: ",Updates!D501)+10,(FIND("E-mail",Updates!D501)-(FIND("Password:",Updates!D501)+12)))))</f>
        <v>#VALUE!</v>
      </c>
      <c r="K501" t="e">
        <f>TRIM(CLEAN(MID(Updates!D501,FIND("Account to clone: ",Updates!D501)+18,(FIND("Position",Updates!D501)-(FIND("Account to clone: ",Updates!D501)+18)))))</f>
        <v>#VALUE!</v>
      </c>
      <c r="L501" t="e">
        <f>TRIM(CLEAN(MID(Updates!D501,FIND("Clone permissions of another account: ",Updates!D501)+38,(FIND("Email required:",Updates!D501)-(FIND("Clone permissions of another account: ",Updates!D501)+38)))))</f>
        <v>#VALUE!</v>
      </c>
      <c r="M501" t="e">
        <f t="shared" si="113"/>
        <v>#VALUE!</v>
      </c>
      <c r="N501" t="e">
        <f>TRIM(CLEAN(MID(Updates!D501,FIND("First Name: ",Updates!D501)+12,(FIND("Middle Name: ",Updates!D501)-(FIND("First Name: ",Updates!D501)+12)))))</f>
        <v>#VALUE!</v>
      </c>
      <c r="O501" t="e">
        <f>TRIM(CLEAN(MID(Updates!E501,FIND("Last Name: ",Updates!E501)+11,(FIND("Middle Initial:",Updates!E501)-(FIND("Last Name: ",Updates!E501)+11)))))</f>
        <v>#VALUE!</v>
      </c>
      <c r="P501" t="e">
        <f>TRIM(CLEAN(MID(Updates!D501,FIND("Middle Initial: ",Updates!D501)+16,(FIND("Department: ",Updates!D501)-(FIND("Middle Initial: ",Updates!D501)+16)))))</f>
        <v>#VALUE!</v>
      </c>
      <c r="Q501" t="e">
        <f t="shared" si="114"/>
        <v>#VALUE!</v>
      </c>
      <c r="R501" t="e">
        <f t="shared" si="115"/>
        <v>#VALUE!</v>
      </c>
      <c r="S501" t="e">
        <f t="shared" si="116"/>
        <v>#VALUE!</v>
      </c>
      <c r="T501" s="14" t="e">
        <f t="shared" si="117"/>
        <v>#VALUE!</v>
      </c>
      <c r="U501" t="e">
        <f t="shared" si="118"/>
        <v>#VALUE!</v>
      </c>
      <c r="V501" t="e">
        <f t="shared" si="119"/>
        <v>#VALUE!</v>
      </c>
      <c r="W501" s="8" t="e">
        <f>TRIM(CLEAN(MID(Updates!D501,FIND("Branch: ",Updates!D501)+8,(FIND("Division",Updates!D501)-(FIND("Branch: ",Updates!D501)+8)))))</f>
        <v>#VALUE!</v>
      </c>
      <c r="X501" s="8" t="e">
        <f>TRIM(CLEAN(MID(Updates!D501,FIND("Pooled Position: ",Updates!D501)+17,(FIND("Are the",Updates!D501)-(FIND("Pooled Position: ",Updates!D501)+17)))))</f>
        <v>#VALUE!</v>
      </c>
      <c r="Y501" t="e">
        <f>TRIM(CLEAN(MID(Updates!D501,FIND("Employee Name: ",Updates!D501)+15,(FIND("Job Title",Updates!D501)-(FIND("Employee Name: ",Updates!D501)+15)))))</f>
        <v>#VALUE!</v>
      </c>
      <c r="Z501" s="9" t="e">
        <f t="shared" si="120"/>
        <v>#VALUE!</v>
      </c>
      <c r="AA501" t="e">
        <f t="shared" si="121"/>
        <v>#VALUE!</v>
      </c>
      <c r="AB501" t="e">
        <f t="shared" si="122"/>
        <v>#VALUE!</v>
      </c>
      <c r="AC501" t="e">
        <f t="shared" si="123"/>
        <v>#VALUE!</v>
      </c>
      <c r="AD501" t="e">
        <f>TRIM(CLEAN(MID(Updates!D501,FIND("Account to clone: ",Updates!D501)+18,(FIND("Position",Updates!D501)-(FIND("Account to clone: ",Updates!D501)+18)))))</f>
        <v>#VALUE!</v>
      </c>
      <c r="AE501" t="str">
        <f t="shared" si="124"/>
        <v/>
      </c>
      <c r="AF501" t="str">
        <f t="shared" si="125"/>
        <v>No</v>
      </c>
      <c r="AG501" t="e">
        <f>TRIM(CLEAN(MID(Updates!D501,FIND("Home Share (H:\ drive) required: ",Updates!D501)+33,(FIND("Group Share (S:\ drive) required: ",Updates!D501)-(FIND("Home Share (H:\ drive) required: ",Updates!D501)+33)))))</f>
        <v>#VALUE!</v>
      </c>
      <c r="AH501" t="str">
        <f t="shared" si="126"/>
        <v>No</v>
      </c>
      <c r="AI501" t="e">
        <f>TRIM(CLEAN(MID(Updates!D501,FIND("S Drive Path: ",Updates!D501)+14,(FIND("Position",Updates!D501)-(FIND("S Drive Path: ",Updates!D501)+14)))))</f>
        <v>#VALUE!</v>
      </c>
      <c r="AJ501" t="e">
        <f>("USR\"&amp;Updates!N501)</f>
        <v>#VALUE!</v>
      </c>
      <c r="AK501" t="e">
        <f>Updates!N501&amp;"$"</f>
        <v>#VALUE!</v>
      </c>
      <c r="AL501" s="11">
        <f t="shared" ca="1" si="127"/>
        <v>10</v>
      </c>
      <c r="AM501" s="6" t="str">
        <f ca="1">LOOKUP(AL501,AN2:AN21,AO2:AO21)</f>
        <v>DC1MDB10</v>
      </c>
    </row>
    <row r="502" spans="1:39" ht="12" customHeight="1">
      <c r="A502" s="13" t="e">
        <f>LOOKUP(99^99,--("0"&amp;MID(Updates!N502,MIN(SEARCH({0,1,2,3,4,5,6,7,8,9},Updates!N502&amp;"0123456789")),ROW($A$1:$A$10000))))</f>
        <v>#N/A</v>
      </c>
      <c r="B502" s="6" t="e">
        <f>TRIM(CLEAN(MID(Updates!D502,FIND("Network User Id: ",Updates!D502)+17,(FIND("E-MAIL ACCOUNTS",Updates!D502)-(FIND("Network User Id:",Updates!D502)+17)))))</f>
        <v>#VALUE!</v>
      </c>
      <c r="C502" s="6" t="e">
        <f>TRIM(CLEAN(MID(Updates!D502,FIND("Logon ID: ",Updates!D502)+10,(FIND("Password:",Updates!D502)-(FIND("Logon ID:",Updates!D502)+10)))))</f>
        <v>#VALUE!</v>
      </c>
      <c r="D502" t="e">
        <f>TRIM(CLEAN(MID(Updates!D502,FIND("Primary Address: ",Updates!D502)+17,(FIND("Secondary Address:",Updates!D502)-(FIND("Primary Address: ",Updates!D502)+17)))))</f>
        <v>#VALUE!</v>
      </c>
      <c r="E502" t="e">
        <f>TRIM(CLEAN(MID(Updates!D502,FIND("Secondary Address: ",Updates!D502)+19,(FIND("** PLEASE DO NOT REPLY TO THIS E-MAIL. ",Updates!D502)-(FIND("Secondary Address: ",Updates!D502)+19)))))</f>
        <v>#VALUE!</v>
      </c>
      <c r="F502" t="b">
        <f>IF(COUNT(SEARCH({"transpo.ottawa.on.ca","biblioottawalibrary.ca"},E502)),"@ottawa.ca")</f>
        <v>0</v>
      </c>
      <c r="G502" s="9" t="e">
        <f t="shared" si="112"/>
        <v>#VALUE!</v>
      </c>
      <c r="H502" t="e">
        <f>TRIM(CLEAN(MID(Updates!D502,FIND("E-mail Address: ",Updates!D502)+16,(FIND("The employee",Updates!D502)-(FIND("E-mail Address: ",Updates!D502)+16)))))</f>
        <v>#VALUE!</v>
      </c>
      <c r="I502" t="e">
        <f>TRIM(CLEAN(MID(Updates!D502,FIND("Account Password: ",Updates!D502)+18,(FIND("NETWORK ACCOUNTS",Updates!D502)-(FIND("Account Password:",Updates!D502)+18)))))</f>
        <v>#VALUE!</v>
      </c>
      <c r="J502" t="e">
        <f>TRIM(CLEAN(MID(Updates!D502,FIND("Password: ",Updates!D502)+10,(FIND("E-mail",Updates!D502)-(FIND("Password:",Updates!D502)+12)))))</f>
        <v>#VALUE!</v>
      </c>
      <c r="K502" t="e">
        <f>TRIM(CLEAN(MID(Updates!D502,FIND("Account to clone: ",Updates!D502)+18,(FIND("Position",Updates!D502)-(FIND("Account to clone: ",Updates!D502)+18)))))</f>
        <v>#VALUE!</v>
      </c>
      <c r="L502" t="e">
        <f>TRIM(CLEAN(MID(Updates!D502,FIND("Clone permissions of another account: ",Updates!D502)+38,(FIND("Email required:",Updates!D502)-(FIND("Clone permissions of another account: ",Updates!D502)+38)))))</f>
        <v>#VALUE!</v>
      </c>
      <c r="M502" t="e">
        <f t="shared" si="113"/>
        <v>#VALUE!</v>
      </c>
      <c r="N502" t="e">
        <f>TRIM(CLEAN(MID(Updates!D502,FIND("First Name: ",Updates!D502)+12,(FIND("Middle Name: ",Updates!D502)-(FIND("First Name: ",Updates!D502)+12)))))</f>
        <v>#VALUE!</v>
      </c>
      <c r="O502" t="e">
        <f>TRIM(CLEAN(MID(Updates!E502,FIND("Last Name: ",Updates!E502)+11,(FIND("Middle Initial:",Updates!E502)-(FIND("Last Name: ",Updates!E502)+11)))))</f>
        <v>#VALUE!</v>
      </c>
      <c r="P502" t="e">
        <f>TRIM(CLEAN(MID(Updates!D502,FIND("Middle Initial: ",Updates!D502)+16,(FIND("Department: ",Updates!D502)-(FIND("Middle Initial: ",Updates!D502)+16)))))</f>
        <v>#VALUE!</v>
      </c>
      <c r="Q502" t="e">
        <f t="shared" si="114"/>
        <v>#VALUE!</v>
      </c>
      <c r="R502" t="e">
        <f t="shared" si="115"/>
        <v>#VALUE!</v>
      </c>
      <c r="S502" t="e">
        <f t="shared" si="116"/>
        <v>#VALUE!</v>
      </c>
      <c r="T502" s="14" t="e">
        <f t="shared" si="117"/>
        <v>#VALUE!</v>
      </c>
      <c r="U502" t="e">
        <f t="shared" si="118"/>
        <v>#VALUE!</v>
      </c>
      <c r="V502" t="e">
        <f t="shared" si="119"/>
        <v>#VALUE!</v>
      </c>
      <c r="W502" s="8" t="e">
        <f>TRIM(CLEAN(MID(Updates!D502,FIND("Branch: ",Updates!D502)+8,(FIND("Division",Updates!D502)-(FIND("Branch: ",Updates!D502)+8)))))</f>
        <v>#VALUE!</v>
      </c>
      <c r="X502" s="8" t="e">
        <f>TRIM(CLEAN(MID(Updates!D502,FIND("Pooled Position: ",Updates!D502)+17,(FIND("Are the",Updates!D502)-(FIND("Pooled Position: ",Updates!D502)+17)))))</f>
        <v>#VALUE!</v>
      </c>
      <c r="Y502" t="e">
        <f>TRIM(CLEAN(MID(Updates!D502,FIND("Employee Name: ",Updates!D502)+15,(FIND("Job Title",Updates!D502)-(FIND("Employee Name: ",Updates!D502)+15)))))</f>
        <v>#VALUE!</v>
      </c>
      <c r="Z502" s="9" t="e">
        <f t="shared" si="120"/>
        <v>#VALUE!</v>
      </c>
      <c r="AA502" t="e">
        <f t="shared" si="121"/>
        <v>#VALUE!</v>
      </c>
      <c r="AB502" t="e">
        <f t="shared" si="122"/>
        <v>#VALUE!</v>
      </c>
      <c r="AC502" t="e">
        <f t="shared" si="123"/>
        <v>#VALUE!</v>
      </c>
      <c r="AD502" t="e">
        <f>TRIM(CLEAN(MID(Updates!D502,FIND("Account to clone: ",Updates!D502)+18,(FIND("Position",Updates!D502)-(FIND("Account to clone: ",Updates!D502)+18)))))</f>
        <v>#VALUE!</v>
      </c>
      <c r="AE502" t="str">
        <f t="shared" si="124"/>
        <v/>
      </c>
      <c r="AF502" t="str">
        <f t="shared" si="125"/>
        <v>No</v>
      </c>
      <c r="AG502" t="e">
        <f>TRIM(CLEAN(MID(Updates!D502,FIND("Home Share (H:\ drive) required: ",Updates!D502)+33,(FIND("Group Share (S:\ drive) required: ",Updates!D502)-(FIND("Home Share (H:\ drive) required: ",Updates!D502)+33)))))</f>
        <v>#VALUE!</v>
      </c>
      <c r="AH502" t="str">
        <f t="shared" si="126"/>
        <v>No</v>
      </c>
      <c r="AI502" t="e">
        <f>TRIM(CLEAN(MID(Updates!D502,FIND("S Drive Path: ",Updates!D502)+14,(FIND("Position",Updates!D502)-(FIND("S Drive Path: ",Updates!D502)+14)))))</f>
        <v>#VALUE!</v>
      </c>
      <c r="AJ502" t="e">
        <f>("USR\"&amp;Updates!N502)</f>
        <v>#VALUE!</v>
      </c>
      <c r="AK502" t="e">
        <f>Updates!N502&amp;"$"</f>
        <v>#VALUE!</v>
      </c>
      <c r="AL502" s="11">
        <f t="shared" ca="1" si="127"/>
        <v>6</v>
      </c>
      <c r="AM502" s="6" t="str">
        <f ca="1">LOOKUP(AL502,AN2:AN21,AO2:AO21)</f>
        <v>DC1MDB06</v>
      </c>
    </row>
    <row r="503" spans="1:39" ht="12" customHeight="1">
      <c r="A503" s="13" t="e">
        <f>LOOKUP(99^99,--("0"&amp;MID(Updates!N503,MIN(SEARCH({0,1,2,3,4,5,6,7,8,9},Updates!N503&amp;"0123456789")),ROW($A$1:$A$10000))))</f>
        <v>#N/A</v>
      </c>
      <c r="B503" s="6" t="e">
        <f>TRIM(CLEAN(MID(Updates!D503,FIND("Network User Id: ",Updates!D503)+17,(FIND("E-MAIL ACCOUNTS",Updates!D503)-(FIND("Network User Id:",Updates!D503)+17)))))</f>
        <v>#VALUE!</v>
      </c>
      <c r="C503" s="6" t="e">
        <f>TRIM(CLEAN(MID(Updates!D503,FIND("Logon ID: ",Updates!D503)+10,(FIND("Password:",Updates!D503)-(FIND("Logon ID:",Updates!D503)+10)))))</f>
        <v>#VALUE!</v>
      </c>
      <c r="D503" t="e">
        <f>TRIM(CLEAN(MID(Updates!D503,FIND("Primary Address: ",Updates!D503)+17,(FIND("Secondary Address:",Updates!D503)-(FIND("Primary Address: ",Updates!D503)+17)))))</f>
        <v>#VALUE!</v>
      </c>
      <c r="E503" t="e">
        <f>TRIM(CLEAN(MID(Updates!D503,FIND("Secondary Address: ",Updates!D503)+19,(FIND("** PLEASE DO NOT REPLY TO THIS E-MAIL. ",Updates!D503)-(FIND("Secondary Address: ",Updates!D503)+19)))))</f>
        <v>#VALUE!</v>
      </c>
      <c r="F503" t="b">
        <f>IF(COUNT(SEARCH({"transpo.ottawa.on.ca","biblioottawalibrary.ca"},E503)),"@ottawa.ca")</f>
        <v>0</v>
      </c>
      <c r="G503" s="9" t="e">
        <f t="shared" si="112"/>
        <v>#VALUE!</v>
      </c>
      <c r="H503" t="e">
        <f>TRIM(CLEAN(MID(Updates!D503,FIND("E-mail Address: ",Updates!D503)+16,(FIND("The employee",Updates!D503)-(FIND("E-mail Address: ",Updates!D503)+16)))))</f>
        <v>#VALUE!</v>
      </c>
      <c r="I503" t="e">
        <f>TRIM(CLEAN(MID(Updates!D503,FIND("Account Password: ",Updates!D503)+18,(FIND("NETWORK ACCOUNTS",Updates!D503)-(FIND("Account Password:",Updates!D503)+18)))))</f>
        <v>#VALUE!</v>
      </c>
      <c r="J503" t="e">
        <f>TRIM(CLEAN(MID(Updates!D503,FIND("Password: ",Updates!D503)+10,(FIND("E-mail",Updates!D503)-(FIND("Password:",Updates!D503)+12)))))</f>
        <v>#VALUE!</v>
      </c>
      <c r="K503" t="e">
        <f>TRIM(CLEAN(MID(Updates!D503,FIND("Account to clone: ",Updates!D503)+18,(FIND("Position",Updates!D503)-(FIND("Account to clone: ",Updates!D503)+18)))))</f>
        <v>#VALUE!</v>
      </c>
      <c r="L503" t="e">
        <f>TRIM(CLEAN(MID(Updates!D503,FIND("Clone permissions of another account: ",Updates!D503)+38,(FIND("Email required:",Updates!D503)-(FIND("Clone permissions of another account: ",Updates!D503)+38)))))</f>
        <v>#VALUE!</v>
      </c>
      <c r="M503" t="e">
        <f t="shared" si="113"/>
        <v>#VALUE!</v>
      </c>
      <c r="N503" t="e">
        <f>TRIM(CLEAN(MID(Updates!D503,FIND("First Name: ",Updates!D503)+12,(FIND("Middle Name: ",Updates!D503)-(FIND("First Name: ",Updates!D503)+12)))))</f>
        <v>#VALUE!</v>
      </c>
      <c r="O503" t="e">
        <f>TRIM(CLEAN(MID(Updates!E503,FIND("Last Name: ",Updates!E503)+11,(FIND("Middle Initial:",Updates!E503)-(FIND("Last Name: ",Updates!E503)+11)))))</f>
        <v>#VALUE!</v>
      </c>
      <c r="P503" t="e">
        <f>TRIM(CLEAN(MID(Updates!D503,FIND("Middle Initial: ",Updates!D503)+16,(FIND("Department: ",Updates!D503)-(FIND("Middle Initial: ",Updates!D503)+16)))))</f>
        <v>#VALUE!</v>
      </c>
      <c r="Q503" t="e">
        <f t="shared" si="114"/>
        <v>#VALUE!</v>
      </c>
      <c r="R503" t="e">
        <f t="shared" si="115"/>
        <v>#VALUE!</v>
      </c>
      <c r="S503" t="e">
        <f t="shared" si="116"/>
        <v>#VALUE!</v>
      </c>
      <c r="T503" s="14" t="e">
        <f t="shared" si="117"/>
        <v>#VALUE!</v>
      </c>
      <c r="U503" t="e">
        <f t="shared" si="118"/>
        <v>#VALUE!</v>
      </c>
      <c r="V503" t="e">
        <f t="shared" si="119"/>
        <v>#VALUE!</v>
      </c>
      <c r="W503" s="8" t="e">
        <f>TRIM(CLEAN(MID(Updates!D503,FIND("Branch: ",Updates!D503)+8,(FIND("Division",Updates!D503)-(FIND("Branch: ",Updates!D503)+8)))))</f>
        <v>#VALUE!</v>
      </c>
      <c r="X503" s="8" t="e">
        <f>TRIM(CLEAN(MID(Updates!D503,FIND("Pooled Position: ",Updates!D503)+17,(FIND("Are the",Updates!D503)-(FIND("Pooled Position: ",Updates!D503)+17)))))</f>
        <v>#VALUE!</v>
      </c>
      <c r="Y503" t="e">
        <f>TRIM(CLEAN(MID(Updates!D503,FIND("Employee Name: ",Updates!D503)+15,(FIND("Job Title",Updates!D503)-(FIND("Employee Name: ",Updates!D503)+15)))))</f>
        <v>#VALUE!</v>
      </c>
      <c r="Z503" s="9" t="e">
        <f t="shared" si="120"/>
        <v>#VALUE!</v>
      </c>
      <c r="AA503" t="e">
        <f t="shared" si="121"/>
        <v>#VALUE!</v>
      </c>
      <c r="AB503" t="e">
        <f t="shared" si="122"/>
        <v>#VALUE!</v>
      </c>
      <c r="AC503" t="e">
        <f t="shared" si="123"/>
        <v>#VALUE!</v>
      </c>
      <c r="AD503" t="e">
        <f>TRIM(CLEAN(MID(Updates!D503,FIND("Account to clone: ",Updates!D503)+18,(FIND("Position",Updates!D503)-(FIND("Account to clone: ",Updates!D503)+18)))))</f>
        <v>#VALUE!</v>
      </c>
      <c r="AE503" t="str">
        <f t="shared" si="124"/>
        <v/>
      </c>
      <c r="AF503" t="str">
        <f t="shared" si="125"/>
        <v>No</v>
      </c>
      <c r="AG503" t="e">
        <f>TRIM(CLEAN(MID(Updates!D503,FIND("Home Share (H:\ drive) required: ",Updates!D503)+33,(FIND("Group Share (S:\ drive) required: ",Updates!D503)-(FIND("Home Share (H:\ drive) required: ",Updates!D503)+33)))))</f>
        <v>#VALUE!</v>
      </c>
      <c r="AH503" t="str">
        <f t="shared" si="126"/>
        <v>No</v>
      </c>
      <c r="AI503" t="e">
        <f>TRIM(CLEAN(MID(Updates!D503,FIND("S Drive Path: ",Updates!D503)+14,(FIND("Position",Updates!D503)-(FIND("S Drive Path: ",Updates!D503)+14)))))</f>
        <v>#VALUE!</v>
      </c>
      <c r="AJ503" t="e">
        <f>("USR\"&amp;Updates!N503)</f>
        <v>#VALUE!</v>
      </c>
      <c r="AK503" t="e">
        <f>Updates!N503&amp;"$"</f>
        <v>#VALUE!</v>
      </c>
      <c r="AL503" s="11">
        <f t="shared" ca="1" si="127"/>
        <v>1</v>
      </c>
      <c r="AM503" s="6" t="str">
        <f ca="1">LOOKUP(AL503,AN2:AN21,AO2:AO21)</f>
        <v>DC1MDB01</v>
      </c>
    </row>
    <row r="504" spans="1:39" ht="12" customHeight="1">
      <c r="A504" s="13" t="e">
        <f>LOOKUP(99^99,--("0"&amp;MID(Updates!N504,MIN(SEARCH({0,1,2,3,4,5,6,7,8,9},Updates!N504&amp;"0123456789")),ROW($A$1:$A$10000))))</f>
        <v>#N/A</v>
      </c>
      <c r="B504" s="6" t="e">
        <f>TRIM(CLEAN(MID(Updates!D504,FIND("Network User Id: ",Updates!D504)+17,(FIND("E-MAIL ACCOUNTS",Updates!D504)-(FIND("Network User Id:",Updates!D504)+17)))))</f>
        <v>#VALUE!</v>
      </c>
      <c r="C504" s="6" t="e">
        <f>TRIM(CLEAN(MID(Updates!D504,FIND("Logon ID: ",Updates!D504)+10,(FIND("Password:",Updates!D504)-(FIND("Logon ID:",Updates!D504)+10)))))</f>
        <v>#VALUE!</v>
      </c>
      <c r="D504" t="e">
        <f>TRIM(CLEAN(MID(Updates!D504,FIND("Primary Address: ",Updates!D504)+17,(FIND("Secondary Address:",Updates!D504)-(FIND("Primary Address: ",Updates!D504)+17)))))</f>
        <v>#VALUE!</v>
      </c>
      <c r="E504" t="e">
        <f>TRIM(CLEAN(MID(Updates!D504,FIND("Secondary Address: ",Updates!D504)+19,(FIND("** PLEASE DO NOT REPLY TO THIS E-MAIL. ",Updates!D504)-(FIND("Secondary Address: ",Updates!D504)+19)))))</f>
        <v>#VALUE!</v>
      </c>
      <c r="F504" t="b">
        <f>IF(COUNT(SEARCH({"transpo.ottawa.on.ca","biblioottawalibrary.ca"},E504)),"@ottawa.ca")</f>
        <v>0</v>
      </c>
      <c r="G504" s="9" t="e">
        <f t="shared" si="112"/>
        <v>#VALUE!</v>
      </c>
      <c r="H504" t="e">
        <f>TRIM(CLEAN(MID(Updates!D504,FIND("E-mail Address: ",Updates!D504)+16,(FIND("The employee",Updates!D504)-(FIND("E-mail Address: ",Updates!D504)+16)))))</f>
        <v>#VALUE!</v>
      </c>
      <c r="I504" t="e">
        <f>TRIM(CLEAN(MID(Updates!D504,FIND("Account Password: ",Updates!D504)+18,(FIND("NETWORK ACCOUNTS",Updates!D504)-(FIND("Account Password:",Updates!D504)+18)))))</f>
        <v>#VALUE!</v>
      </c>
      <c r="J504" t="e">
        <f>TRIM(CLEAN(MID(Updates!D504,FIND("Password: ",Updates!D504)+10,(FIND("E-mail",Updates!D504)-(FIND("Password:",Updates!D504)+12)))))</f>
        <v>#VALUE!</v>
      </c>
      <c r="K504" t="e">
        <f>TRIM(CLEAN(MID(Updates!D504,FIND("Account to clone: ",Updates!D504)+18,(FIND("Position",Updates!D504)-(FIND("Account to clone: ",Updates!D504)+18)))))</f>
        <v>#VALUE!</v>
      </c>
      <c r="L504" t="e">
        <f>TRIM(CLEAN(MID(Updates!D504,FIND("Clone permissions of another account: ",Updates!D504)+38,(FIND("Email required:",Updates!D504)-(FIND("Clone permissions of another account: ",Updates!D504)+38)))))</f>
        <v>#VALUE!</v>
      </c>
      <c r="M504" t="e">
        <f t="shared" si="113"/>
        <v>#VALUE!</v>
      </c>
      <c r="N504" t="e">
        <f>TRIM(CLEAN(MID(Updates!D504,FIND("First Name: ",Updates!D504)+12,(FIND("Middle Name: ",Updates!D504)-(FIND("First Name: ",Updates!D504)+12)))))</f>
        <v>#VALUE!</v>
      </c>
      <c r="O504" t="e">
        <f>TRIM(CLEAN(MID(Updates!E504,FIND("Last Name: ",Updates!E504)+11,(FIND("Middle Initial:",Updates!E504)-(FIND("Last Name: ",Updates!E504)+11)))))</f>
        <v>#VALUE!</v>
      </c>
      <c r="P504" t="e">
        <f>TRIM(CLEAN(MID(Updates!D504,FIND("Middle Initial: ",Updates!D504)+16,(FIND("Department: ",Updates!D504)-(FIND("Middle Initial: ",Updates!D504)+16)))))</f>
        <v>#VALUE!</v>
      </c>
      <c r="Q504" t="e">
        <f t="shared" si="114"/>
        <v>#VALUE!</v>
      </c>
      <c r="R504" t="e">
        <f t="shared" si="115"/>
        <v>#VALUE!</v>
      </c>
      <c r="S504" t="e">
        <f t="shared" si="116"/>
        <v>#VALUE!</v>
      </c>
      <c r="T504" s="14" t="e">
        <f t="shared" si="117"/>
        <v>#VALUE!</v>
      </c>
      <c r="U504" t="e">
        <f t="shared" si="118"/>
        <v>#VALUE!</v>
      </c>
      <c r="V504" t="e">
        <f t="shared" si="119"/>
        <v>#VALUE!</v>
      </c>
      <c r="W504" s="8" t="e">
        <f>TRIM(CLEAN(MID(Updates!D504,FIND("Branch: ",Updates!D504)+8,(FIND("Division",Updates!D504)-(FIND("Branch: ",Updates!D504)+8)))))</f>
        <v>#VALUE!</v>
      </c>
      <c r="X504" s="8" t="e">
        <f>TRIM(CLEAN(MID(Updates!D504,FIND("Pooled Position: ",Updates!D504)+17,(FIND("Are the",Updates!D504)-(FIND("Pooled Position: ",Updates!D504)+17)))))</f>
        <v>#VALUE!</v>
      </c>
      <c r="Y504" t="e">
        <f>TRIM(CLEAN(MID(Updates!D504,FIND("Employee Name: ",Updates!D504)+15,(FIND("Job Title",Updates!D504)-(FIND("Employee Name: ",Updates!D504)+15)))))</f>
        <v>#VALUE!</v>
      </c>
      <c r="Z504" s="9" t="e">
        <f t="shared" si="120"/>
        <v>#VALUE!</v>
      </c>
      <c r="AA504" t="e">
        <f t="shared" si="121"/>
        <v>#VALUE!</v>
      </c>
      <c r="AB504" t="e">
        <f t="shared" si="122"/>
        <v>#VALUE!</v>
      </c>
      <c r="AC504" t="e">
        <f t="shared" si="123"/>
        <v>#VALUE!</v>
      </c>
      <c r="AD504" t="e">
        <f>TRIM(CLEAN(MID(Updates!D504,FIND("Account to clone: ",Updates!D504)+18,(FIND("Position",Updates!D504)-(FIND("Account to clone: ",Updates!D504)+18)))))</f>
        <v>#VALUE!</v>
      </c>
      <c r="AE504" t="str">
        <f t="shared" si="124"/>
        <v/>
      </c>
      <c r="AF504" t="str">
        <f t="shared" si="125"/>
        <v>No</v>
      </c>
      <c r="AG504" t="e">
        <f>TRIM(CLEAN(MID(Updates!D504,FIND("Home Share (H:\ drive) required: ",Updates!D504)+33,(FIND("Group Share (S:\ drive) required: ",Updates!D504)-(FIND("Home Share (H:\ drive) required: ",Updates!D504)+33)))))</f>
        <v>#VALUE!</v>
      </c>
      <c r="AH504" t="str">
        <f t="shared" si="126"/>
        <v>No</v>
      </c>
      <c r="AI504" t="e">
        <f>TRIM(CLEAN(MID(Updates!D504,FIND("S Drive Path: ",Updates!D504)+14,(FIND("Position",Updates!D504)-(FIND("S Drive Path: ",Updates!D504)+14)))))</f>
        <v>#VALUE!</v>
      </c>
      <c r="AJ504" t="e">
        <f>("USR\"&amp;Updates!N504)</f>
        <v>#VALUE!</v>
      </c>
      <c r="AK504" t="e">
        <f>Updates!N504&amp;"$"</f>
        <v>#VALUE!</v>
      </c>
      <c r="AL504" s="11">
        <f t="shared" ca="1" si="127"/>
        <v>14</v>
      </c>
      <c r="AM504" s="6" t="str">
        <f ca="1">LOOKUP(AL504,AN2:AN21,AO2:AO21)</f>
        <v>DC4MDB04</v>
      </c>
    </row>
    <row r="505" spans="1:39" ht="12" customHeight="1">
      <c r="A505" s="13" t="e">
        <f>LOOKUP(99^99,--("0"&amp;MID(Updates!N505,MIN(SEARCH({0,1,2,3,4,5,6,7,8,9},Updates!N505&amp;"0123456789")),ROW($A$1:$A$10000))))</f>
        <v>#N/A</v>
      </c>
      <c r="B505" s="6" t="e">
        <f>TRIM(CLEAN(MID(Updates!D505,FIND("Network User Id: ",Updates!D505)+17,(FIND("E-MAIL ACCOUNTS",Updates!D505)-(FIND("Network User Id:",Updates!D505)+17)))))</f>
        <v>#VALUE!</v>
      </c>
      <c r="C505" s="6" t="e">
        <f>TRIM(CLEAN(MID(Updates!D505,FIND("Logon ID: ",Updates!D505)+10,(FIND("Password:",Updates!D505)-(FIND("Logon ID:",Updates!D505)+10)))))</f>
        <v>#VALUE!</v>
      </c>
      <c r="D505" t="e">
        <f>TRIM(CLEAN(MID(Updates!D505,FIND("Primary Address: ",Updates!D505)+17,(FIND("Secondary Address:",Updates!D505)-(FIND("Primary Address: ",Updates!D505)+17)))))</f>
        <v>#VALUE!</v>
      </c>
      <c r="E505" t="e">
        <f>TRIM(CLEAN(MID(Updates!D505,FIND("Secondary Address: ",Updates!D505)+19,(FIND("** PLEASE DO NOT REPLY TO THIS E-MAIL. ",Updates!D505)-(FIND("Secondary Address: ",Updates!D505)+19)))))</f>
        <v>#VALUE!</v>
      </c>
      <c r="F505" t="b">
        <f>IF(COUNT(SEARCH({"transpo.ottawa.on.ca","biblioottawalibrary.ca"},E505)),"@ottawa.ca")</f>
        <v>0</v>
      </c>
      <c r="G505" s="9" t="e">
        <f t="shared" si="112"/>
        <v>#VALUE!</v>
      </c>
      <c r="H505" t="e">
        <f>TRIM(CLEAN(MID(Updates!D505,FIND("E-mail Address: ",Updates!D505)+16,(FIND("The employee",Updates!D505)-(FIND("E-mail Address: ",Updates!D505)+16)))))</f>
        <v>#VALUE!</v>
      </c>
      <c r="I505" t="e">
        <f>TRIM(CLEAN(MID(Updates!D505,FIND("Account Password: ",Updates!D505)+18,(FIND("NETWORK ACCOUNTS",Updates!D505)-(FIND("Account Password:",Updates!D505)+18)))))</f>
        <v>#VALUE!</v>
      </c>
      <c r="J505" t="e">
        <f>TRIM(CLEAN(MID(Updates!D505,FIND("Password: ",Updates!D505)+10,(FIND("E-mail",Updates!D505)-(FIND("Password:",Updates!D505)+12)))))</f>
        <v>#VALUE!</v>
      </c>
      <c r="K505" t="e">
        <f>TRIM(CLEAN(MID(Updates!D505,FIND("Account to clone: ",Updates!D505)+18,(FIND("Position",Updates!D505)-(FIND("Account to clone: ",Updates!D505)+18)))))</f>
        <v>#VALUE!</v>
      </c>
      <c r="L505" t="e">
        <f>TRIM(CLEAN(MID(Updates!D505,FIND("Clone permissions of another account: ",Updates!D505)+38,(FIND("Email required:",Updates!D505)-(FIND("Clone permissions of another account: ",Updates!D505)+38)))))</f>
        <v>#VALUE!</v>
      </c>
      <c r="M505" t="e">
        <f t="shared" si="113"/>
        <v>#VALUE!</v>
      </c>
      <c r="N505" t="e">
        <f>TRIM(CLEAN(MID(Updates!D505,FIND("First Name: ",Updates!D505)+12,(FIND("Middle Name: ",Updates!D505)-(FIND("First Name: ",Updates!D505)+12)))))</f>
        <v>#VALUE!</v>
      </c>
      <c r="O505" t="e">
        <f>TRIM(CLEAN(MID(Updates!E505,FIND("Last Name: ",Updates!E505)+11,(FIND("Middle Initial:",Updates!E505)-(FIND("Last Name: ",Updates!E505)+11)))))</f>
        <v>#VALUE!</v>
      </c>
      <c r="P505" t="e">
        <f>TRIM(CLEAN(MID(Updates!D505,FIND("Middle Initial: ",Updates!D505)+16,(FIND("Department: ",Updates!D505)-(FIND("Middle Initial: ",Updates!D505)+16)))))</f>
        <v>#VALUE!</v>
      </c>
      <c r="Q505" t="e">
        <f t="shared" si="114"/>
        <v>#VALUE!</v>
      </c>
      <c r="R505" t="e">
        <f t="shared" si="115"/>
        <v>#VALUE!</v>
      </c>
      <c r="S505" t="e">
        <f t="shared" si="116"/>
        <v>#VALUE!</v>
      </c>
      <c r="T505" s="14" t="e">
        <f t="shared" si="117"/>
        <v>#VALUE!</v>
      </c>
      <c r="U505" t="e">
        <f t="shared" si="118"/>
        <v>#VALUE!</v>
      </c>
      <c r="V505" t="e">
        <f t="shared" si="119"/>
        <v>#VALUE!</v>
      </c>
      <c r="W505" s="8" t="e">
        <f>TRIM(CLEAN(MID(Updates!D505,FIND("Branch: ",Updates!D505)+8,(FIND("Division",Updates!D505)-(FIND("Branch: ",Updates!D505)+8)))))</f>
        <v>#VALUE!</v>
      </c>
      <c r="X505" s="8" t="e">
        <f>TRIM(CLEAN(MID(Updates!D505,FIND("Pooled Position: ",Updates!D505)+17,(FIND("Are the",Updates!D505)-(FIND("Pooled Position: ",Updates!D505)+17)))))</f>
        <v>#VALUE!</v>
      </c>
      <c r="Y505" t="e">
        <f>TRIM(CLEAN(MID(Updates!D505,FIND("Employee Name: ",Updates!D505)+15,(FIND("Job Title",Updates!D505)-(FIND("Employee Name: ",Updates!D505)+15)))))</f>
        <v>#VALUE!</v>
      </c>
      <c r="Z505" s="9" t="e">
        <f t="shared" si="120"/>
        <v>#VALUE!</v>
      </c>
      <c r="AA505" t="e">
        <f t="shared" si="121"/>
        <v>#VALUE!</v>
      </c>
      <c r="AB505" t="e">
        <f t="shared" si="122"/>
        <v>#VALUE!</v>
      </c>
      <c r="AC505" t="e">
        <f t="shared" si="123"/>
        <v>#VALUE!</v>
      </c>
      <c r="AD505" t="e">
        <f>TRIM(CLEAN(MID(Updates!D505,FIND("Account to clone: ",Updates!D505)+18,(FIND("Position",Updates!D505)-(FIND("Account to clone: ",Updates!D505)+18)))))</f>
        <v>#VALUE!</v>
      </c>
      <c r="AE505" t="str">
        <f t="shared" si="124"/>
        <v/>
      </c>
      <c r="AF505" t="str">
        <f t="shared" si="125"/>
        <v>No</v>
      </c>
      <c r="AG505" t="e">
        <f>TRIM(CLEAN(MID(Updates!D505,FIND("Home Share (H:\ drive) required: ",Updates!D505)+33,(FIND("Group Share (S:\ drive) required: ",Updates!D505)-(FIND("Home Share (H:\ drive) required: ",Updates!D505)+33)))))</f>
        <v>#VALUE!</v>
      </c>
      <c r="AH505" t="str">
        <f t="shared" si="126"/>
        <v>No</v>
      </c>
      <c r="AI505" t="e">
        <f>TRIM(CLEAN(MID(Updates!D505,FIND("S Drive Path: ",Updates!D505)+14,(FIND("Position",Updates!D505)-(FIND("S Drive Path: ",Updates!D505)+14)))))</f>
        <v>#VALUE!</v>
      </c>
      <c r="AJ505" t="e">
        <f>("USR\"&amp;Updates!N505)</f>
        <v>#VALUE!</v>
      </c>
      <c r="AK505" t="e">
        <f>Updates!N505&amp;"$"</f>
        <v>#VALUE!</v>
      </c>
      <c r="AL505" s="11">
        <f t="shared" ca="1" si="127"/>
        <v>19</v>
      </c>
      <c r="AM505" s="6" t="str">
        <f ca="1">LOOKUP(AL505,AN2:AN21,AO2:AO21)</f>
        <v>DC4MDB09</v>
      </c>
    </row>
    <row r="506" spans="1:39" ht="12" customHeight="1">
      <c r="A506" s="13" t="e">
        <f>LOOKUP(99^99,--("0"&amp;MID(Updates!N506,MIN(SEARCH({0,1,2,3,4,5,6,7,8,9},Updates!N506&amp;"0123456789")),ROW($A$1:$A$10000))))</f>
        <v>#N/A</v>
      </c>
      <c r="B506" s="6" t="e">
        <f>TRIM(CLEAN(MID(Updates!D506,FIND("Network User Id: ",Updates!D506)+17,(FIND("E-MAIL ACCOUNTS",Updates!D506)-(FIND("Network User Id:",Updates!D506)+17)))))</f>
        <v>#VALUE!</v>
      </c>
      <c r="C506" s="6" t="e">
        <f>TRIM(CLEAN(MID(Updates!D506,FIND("Logon ID: ",Updates!D506)+10,(FIND("Password:",Updates!D506)-(FIND("Logon ID:",Updates!D506)+10)))))</f>
        <v>#VALUE!</v>
      </c>
      <c r="D506" t="e">
        <f>TRIM(CLEAN(MID(Updates!D506,FIND("Primary Address: ",Updates!D506)+17,(FIND("Secondary Address:",Updates!D506)-(FIND("Primary Address: ",Updates!D506)+17)))))</f>
        <v>#VALUE!</v>
      </c>
      <c r="E506" t="e">
        <f>TRIM(CLEAN(MID(Updates!D506,FIND("Secondary Address: ",Updates!D506)+19,(FIND("** PLEASE DO NOT REPLY TO THIS E-MAIL. ",Updates!D506)-(FIND("Secondary Address: ",Updates!D506)+19)))))</f>
        <v>#VALUE!</v>
      </c>
      <c r="F506" t="b">
        <f>IF(COUNT(SEARCH({"transpo.ottawa.on.ca","biblioottawalibrary.ca"},E506)),"@ottawa.ca")</f>
        <v>0</v>
      </c>
      <c r="G506" s="9" t="e">
        <f t="shared" si="112"/>
        <v>#VALUE!</v>
      </c>
      <c r="H506" t="e">
        <f>TRIM(CLEAN(MID(Updates!D506,FIND("E-mail Address: ",Updates!D506)+16,(FIND("The employee",Updates!D506)-(FIND("E-mail Address: ",Updates!D506)+16)))))</f>
        <v>#VALUE!</v>
      </c>
      <c r="I506" t="e">
        <f>TRIM(CLEAN(MID(Updates!D506,FIND("Account Password: ",Updates!D506)+18,(FIND("NETWORK ACCOUNTS",Updates!D506)-(FIND("Account Password:",Updates!D506)+18)))))</f>
        <v>#VALUE!</v>
      </c>
      <c r="J506" t="e">
        <f>TRIM(CLEAN(MID(Updates!D506,FIND("Password: ",Updates!D506)+10,(FIND("E-mail",Updates!D506)-(FIND("Password:",Updates!D506)+12)))))</f>
        <v>#VALUE!</v>
      </c>
      <c r="K506" t="e">
        <f>TRIM(CLEAN(MID(Updates!D506,FIND("Account to clone: ",Updates!D506)+18,(FIND("Position",Updates!D506)-(FIND("Account to clone: ",Updates!D506)+18)))))</f>
        <v>#VALUE!</v>
      </c>
      <c r="L506" t="e">
        <f>TRIM(CLEAN(MID(Updates!D506,FIND("Clone permissions of another account: ",Updates!D506)+38,(FIND("Email required:",Updates!D506)-(FIND("Clone permissions of another account: ",Updates!D506)+38)))))</f>
        <v>#VALUE!</v>
      </c>
      <c r="M506" t="e">
        <f t="shared" si="113"/>
        <v>#VALUE!</v>
      </c>
      <c r="N506" t="e">
        <f>TRIM(CLEAN(MID(Updates!D506,FIND("First Name: ",Updates!D506)+12,(FIND("Middle Name: ",Updates!D506)-(FIND("First Name: ",Updates!D506)+12)))))</f>
        <v>#VALUE!</v>
      </c>
      <c r="O506" t="e">
        <f>TRIM(CLEAN(MID(Updates!E506,FIND("Last Name: ",Updates!E506)+11,(FIND("Middle Initial:",Updates!E506)-(FIND("Last Name: ",Updates!E506)+11)))))</f>
        <v>#VALUE!</v>
      </c>
      <c r="P506" t="e">
        <f>TRIM(CLEAN(MID(Updates!D506,FIND("Middle Initial: ",Updates!D506)+16,(FIND("Department: ",Updates!D506)-(FIND("Middle Initial: ",Updates!D506)+16)))))</f>
        <v>#VALUE!</v>
      </c>
      <c r="Q506" t="e">
        <f t="shared" si="114"/>
        <v>#VALUE!</v>
      </c>
      <c r="R506" t="e">
        <f t="shared" si="115"/>
        <v>#VALUE!</v>
      </c>
      <c r="S506" t="e">
        <f t="shared" si="116"/>
        <v>#VALUE!</v>
      </c>
      <c r="T506" s="14" t="e">
        <f t="shared" si="117"/>
        <v>#VALUE!</v>
      </c>
      <c r="U506" t="e">
        <f t="shared" si="118"/>
        <v>#VALUE!</v>
      </c>
      <c r="V506" t="e">
        <f t="shared" si="119"/>
        <v>#VALUE!</v>
      </c>
      <c r="W506" s="8" t="e">
        <f>TRIM(CLEAN(MID(Updates!D506,FIND("Branch: ",Updates!D506)+8,(FIND("Division",Updates!D506)-(FIND("Branch: ",Updates!D506)+8)))))</f>
        <v>#VALUE!</v>
      </c>
      <c r="X506" s="8" t="e">
        <f>TRIM(CLEAN(MID(Updates!D506,FIND("Pooled Position: ",Updates!D506)+17,(FIND("Are the",Updates!D506)-(FIND("Pooled Position: ",Updates!D506)+17)))))</f>
        <v>#VALUE!</v>
      </c>
      <c r="Y506" t="e">
        <f>TRIM(CLEAN(MID(Updates!D506,FIND("Employee Name: ",Updates!D506)+15,(FIND("Job Title",Updates!D506)-(FIND("Employee Name: ",Updates!D506)+15)))))</f>
        <v>#VALUE!</v>
      </c>
      <c r="Z506" s="9" t="e">
        <f t="shared" si="120"/>
        <v>#VALUE!</v>
      </c>
      <c r="AA506" t="e">
        <f t="shared" si="121"/>
        <v>#VALUE!</v>
      </c>
      <c r="AB506" t="e">
        <f t="shared" si="122"/>
        <v>#VALUE!</v>
      </c>
      <c r="AC506" t="e">
        <f t="shared" si="123"/>
        <v>#VALUE!</v>
      </c>
      <c r="AD506" t="e">
        <f>TRIM(CLEAN(MID(Updates!D506,FIND("Account to clone: ",Updates!D506)+18,(FIND("Position",Updates!D506)-(FIND("Account to clone: ",Updates!D506)+18)))))</f>
        <v>#VALUE!</v>
      </c>
      <c r="AE506" t="str">
        <f t="shared" si="124"/>
        <v/>
      </c>
      <c r="AF506" t="str">
        <f t="shared" si="125"/>
        <v>No</v>
      </c>
      <c r="AG506" t="e">
        <f>TRIM(CLEAN(MID(Updates!D506,FIND("Home Share (H:\ drive) required: ",Updates!D506)+33,(FIND("Group Share (S:\ drive) required: ",Updates!D506)-(FIND("Home Share (H:\ drive) required: ",Updates!D506)+33)))))</f>
        <v>#VALUE!</v>
      </c>
      <c r="AH506" t="str">
        <f t="shared" si="126"/>
        <v>No</v>
      </c>
      <c r="AI506" t="e">
        <f>TRIM(CLEAN(MID(Updates!D506,FIND("S Drive Path: ",Updates!D506)+14,(FIND("Position",Updates!D506)-(FIND("S Drive Path: ",Updates!D506)+14)))))</f>
        <v>#VALUE!</v>
      </c>
      <c r="AJ506" t="e">
        <f>("USR\"&amp;Updates!N506)</f>
        <v>#VALUE!</v>
      </c>
      <c r="AK506" t="e">
        <f>Updates!N506&amp;"$"</f>
        <v>#VALUE!</v>
      </c>
      <c r="AL506" s="11">
        <f t="shared" ca="1" si="127"/>
        <v>10</v>
      </c>
      <c r="AM506" s="6" t="str">
        <f ca="1">LOOKUP(AL506,AN2:AN21,AO2:AO21)</f>
        <v>DC1MDB10</v>
      </c>
    </row>
    <row r="507" spans="1:39" ht="12" customHeight="1">
      <c r="A507" s="13" t="e">
        <f>LOOKUP(99^99,--("0"&amp;MID(Updates!N507,MIN(SEARCH({0,1,2,3,4,5,6,7,8,9},Updates!N507&amp;"0123456789")),ROW($A$1:$A$10000))))</f>
        <v>#N/A</v>
      </c>
      <c r="B507" s="6" t="e">
        <f>TRIM(CLEAN(MID(Updates!D507,FIND("Network User Id: ",Updates!D507)+17,(FIND("E-MAIL ACCOUNTS",Updates!D507)-(FIND("Network User Id:",Updates!D507)+17)))))</f>
        <v>#VALUE!</v>
      </c>
      <c r="C507" s="6" t="e">
        <f>TRIM(CLEAN(MID(Updates!D507,FIND("Logon ID: ",Updates!D507)+10,(FIND("Password:",Updates!D507)-(FIND("Logon ID:",Updates!D507)+10)))))</f>
        <v>#VALUE!</v>
      </c>
      <c r="D507" t="e">
        <f>TRIM(CLEAN(MID(Updates!D507,FIND("Primary Address: ",Updates!D507)+17,(FIND("Secondary Address:",Updates!D507)-(FIND("Primary Address: ",Updates!D507)+17)))))</f>
        <v>#VALUE!</v>
      </c>
      <c r="E507" t="e">
        <f>TRIM(CLEAN(MID(Updates!D507,FIND("Secondary Address: ",Updates!D507)+19,(FIND("** PLEASE DO NOT REPLY TO THIS E-MAIL. ",Updates!D507)-(FIND("Secondary Address: ",Updates!D507)+19)))))</f>
        <v>#VALUE!</v>
      </c>
      <c r="F507" t="b">
        <f>IF(COUNT(SEARCH({"transpo.ottawa.on.ca","biblioottawalibrary.ca"},E507)),"@ottawa.ca")</f>
        <v>0</v>
      </c>
      <c r="G507" s="9" t="e">
        <f t="shared" si="112"/>
        <v>#VALUE!</v>
      </c>
      <c r="H507" t="e">
        <f>TRIM(CLEAN(MID(Updates!D507,FIND("E-mail Address: ",Updates!D507)+16,(FIND("The employee",Updates!D507)-(FIND("E-mail Address: ",Updates!D507)+16)))))</f>
        <v>#VALUE!</v>
      </c>
      <c r="I507" t="e">
        <f>TRIM(CLEAN(MID(Updates!D507,FIND("Account Password: ",Updates!D507)+18,(FIND("NETWORK ACCOUNTS",Updates!D507)-(FIND("Account Password:",Updates!D507)+18)))))</f>
        <v>#VALUE!</v>
      </c>
      <c r="J507" t="e">
        <f>TRIM(CLEAN(MID(Updates!D507,FIND("Password: ",Updates!D507)+10,(FIND("E-mail",Updates!D507)-(FIND("Password:",Updates!D507)+12)))))</f>
        <v>#VALUE!</v>
      </c>
      <c r="K507" t="e">
        <f>TRIM(CLEAN(MID(Updates!D507,FIND("Account to clone: ",Updates!D507)+18,(FIND("Position",Updates!D507)-(FIND("Account to clone: ",Updates!D507)+18)))))</f>
        <v>#VALUE!</v>
      </c>
      <c r="L507" t="e">
        <f>TRIM(CLEAN(MID(Updates!D507,FIND("Clone permissions of another account: ",Updates!D507)+38,(FIND("Email required:",Updates!D507)-(FIND("Clone permissions of another account: ",Updates!D507)+38)))))</f>
        <v>#VALUE!</v>
      </c>
      <c r="M507" t="e">
        <f t="shared" si="113"/>
        <v>#VALUE!</v>
      </c>
      <c r="N507" t="e">
        <f>TRIM(CLEAN(MID(Updates!D507,FIND("First Name: ",Updates!D507)+12,(FIND("Middle Name: ",Updates!D507)-(FIND("First Name: ",Updates!D507)+12)))))</f>
        <v>#VALUE!</v>
      </c>
      <c r="O507" t="e">
        <f>TRIM(CLEAN(MID(Updates!E507,FIND("Last Name: ",Updates!E507)+11,(FIND("Middle Initial:",Updates!E507)-(FIND("Last Name: ",Updates!E507)+11)))))</f>
        <v>#VALUE!</v>
      </c>
      <c r="P507" t="e">
        <f>TRIM(CLEAN(MID(Updates!D507,FIND("Middle Initial: ",Updates!D507)+16,(FIND("Department: ",Updates!D507)-(FIND("Middle Initial: ",Updates!D507)+16)))))</f>
        <v>#VALUE!</v>
      </c>
      <c r="Q507" t="e">
        <f t="shared" si="114"/>
        <v>#VALUE!</v>
      </c>
      <c r="R507" t="e">
        <f t="shared" si="115"/>
        <v>#VALUE!</v>
      </c>
      <c r="S507" t="e">
        <f t="shared" si="116"/>
        <v>#VALUE!</v>
      </c>
      <c r="T507" s="14" t="e">
        <f t="shared" si="117"/>
        <v>#VALUE!</v>
      </c>
      <c r="U507" t="e">
        <f t="shared" si="118"/>
        <v>#VALUE!</v>
      </c>
      <c r="V507" t="e">
        <f t="shared" si="119"/>
        <v>#VALUE!</v>
      </c>
      <c r="W507" s="8" t="e">
        <f>TRIM(CLEAN(MID(Updates!D507,FIND("Branch: ",Updates!D507)+8,(FIND("Division",Updates!D507)-(FIND("Branch: ",Updates!D507)+8)))))</f>
        <v>#VALUE!</v>
      </c>
      <c r="X507" s="8" t="e">
        <f>TRIM(CLEAN(MID(Updates!D507,FIND("Pooled Position: ",Updates!D507)+17,(FIND("Are the",Updates!D507)-(FIND("Pooled Position: ",Updates!D507)+17)))))</f>
        <v>#VALUE!</v>
      </c>
      <c r="Y507" t="e">
        <f>TRIM(CLEAN(MID(Updates!D507,FIND("Employee Name: ",Updates!D507)+15,(FIND("Job Title",Updates!D507)-(FIND("Employee Name: ",Updates!D507)+15)))))</f>
        <v>#VALUE!</v>
      </c>
      <c r="Z507" s="9" t="e">
        <f t="shared" si="120"/>
        <v>#VALUE!</v>
      </c>
      <c r="AA507" t="e">
        <f t="shared" si="121"/>
        <v>#VALUE!</v>
      </c>
      <c r="AB507" t="e">
        <f t="shared" si="122"/>
        <v>#VALUE!</v>
      </c>
      <c r="AC507" t="e">
        <f t="shared" si="123"/>
        <v>#VALUE!</v>
      </c>
      <c r="AD507" t="e">
        <f>TRIM(CLEAN(MID(Updates!D507,FIND("Account to clone: ",Updates!D507)+18,(FIND("Position",Updates!D507)-(FIND("Account to clone: ",Updates!D507)+18)))))</f>
        <v>#VALUE!</v>
      </c>
      <c r="AE507" t="str">
        <f t="shared" si="124"/>
        <v/>
      </c>
      <c r="AF507" t="str">
        <f t="shared" si="125"/>
        <v>No</v>
      </c>
      <c r="AG507" t="e">
        <f>TRIM(CLEAN(MID(Updates!D507,FIND("Home Share (H:\ drive) required: ",Updates!D507)+33,(FIND("Group Share (S:\ drive) required: ",Updates!D507)-(FIND("Home Share (H:\ drive) required: ",Updates!D507)+33)))))</f>
        <v>#VALUE!</v>
      </c>
      <c r="AH507" t="str">
        <f t="shared" si="126"/>
        <v>No</v>
      </c>
      <c r="AI507" t="e">
        <f>TRIM(CLEAN(MID(Updates!D507,FIND("S Drive Path: ",Updates!D507)+14,(FIND("Position",Updates!D507)-(FIND("S Drive Path: ",Updates!D507)+14)))))</f>
        <v>#VALUE!</v>
      </c>
      <c r="AJ507" t="e">
        <f>("USR\"&amp;Updates!N507)</f>
        <v>#VALUE!</v>
      </c>
      <c r="AK507" t="e">
        <f>Updates!N507&amp;"$"</f>
        <v>#VALUE!</v>
      </c>
      <c r="AL507" s="11">
        <f t="shared" ca="1" si="127"/>
        <v>5</v>
      </c>
      <c r="AM507" s="6" t="str">
        <f ca="1">LOOKUP(AL507,AN2:AN21,AO2:AO21)</f>
        <v>DC1MDB05</v>
      </c>
    </row>
    <row r="508" spans="1:39" ht="12" customHeight="1">
      <c r="A508" s="13" t="e">
        <f>LOOKUP(99^99,--("0"&amp;MID(Updates!N508,MIN(SEARCH({0,1,2,3,4,5,6,7,8,9},Updates!N508&amp;"0123456789")),ROW($A$1:$A$10000))))</f>
        <v>#N/A</v>
      </c>
      <c r="B508" s="6" t="e">
        <f>TRIM(CLEAN(MID(Updates!D508,FIND("Network User Id: ",Updates!D508)+17,(FIND("E-MAIL ACCOUNTS",Updates!D508)-(FIND("Network User Id:",Updates!D508)+17)))))</f>
        <v>#VALUE!</v>
      </c>
      <c r="C508" s="6" t="e">
        <f>TRIM(CLEAN(MID(Updates!D508,FIND("Logon ID: ",Updates!D508)+10,(FIND("Password:",Updates!D508)-(FIND("Logon ID:",Updates!D508)+10)))))</f>
        <v>#VALUE!</v>
      </c>
      <c r="D508" t="e">
        <f>TRIM(CLEAN(MID(Updates!D508,FIND("Primary Address: ",Updates!D508)+17,(FIND("Secondary Address:",Updates!D508)-(FIND("Primary Address: ",Updates!D508)+17)))))</f>
        <v>#VALUE!</v>
      </c>
      <c r="E508" t="e">
        <f>TRIM(CLEAN(MID(Updates!D508,FIND("Secondary Address: ",Updates!D508)+19,(FIND("** PLEASE DO NOT REPLY TO THIS E-MAIL. ",Updates!D508)-(FIND("Secondary Address: ",Updates!D508)+19)))))</f>
        <v>#VALUE!</v>
      </c>
      <c r="F508" t="b">
        <f>IF(COUNT(SEARCH({"transpo.ottawa.on.ca","biblioottawalibrary.ca"},E508)),"@ottawa.ca")</f>
        <v>0</v>
      </c>
      <c r="G508" s="9" t="e">
        <f t="shared" si="112"/>
        <v>#VALUE!</v>
      </c>
      <c r="H508" t="e">
        <f>TRIM(CLEAN(MID(Updates!D508,FIND("E-mail Address: ",Updates!D508)+16,(FIND("The employee",Updates!D508)-(FIND("E-mail Address: ",Updates!D508)+16)))))</f>
        <v>#VALUE!</v>
      </c>
      <c r="I508" t="e">
        <f>TRIM(CLEAN(MID(Updates!D508,FIND("Account Password: ",Updates!D508)+18,(FIND("NETWORK ACCOUNTS",Updates!D508)-(FIND("Account Password:",Updates!D508)+18)))))</f>
        <v>#VALUE!</v>
      </c>
      <c r="J508" t="e">
        <f>TRIM(CLEAN(MID(Updates!D508,FIND("Password: ",Updates!D508)+10,(FIND("E-mail",Updates!D508)-(FIND("Password:",Updates!D508)+12)))))</f>
        <v>#VALUE!</v>
      </c>
      <c r="K508" t="e">
        <f>TRIM(CLEAN(MID(Updates!D508,FIND("Account to clone: ",Updates!D508)+18,(FIND("Position",Updates!D508)-(FIND("Account to clone: ",Updates!D508)+18)))))</f>
        <v>#VALUE!</v>
      </c>
      <c r="L508" t="e">
        <f>TRIM(CLEAN(MID(Updates!D508,FIND("Clone permissions of another account: ",Updates!D508)+38,(FIND("Email required:",Updates!D508)-(FIND("Clone permissions of another account: ",Updates!D508)+38)))))</f>
        <v>#VALUE!</v>
      </c>
      <c r="M508" t="e">
        <f t="shared" si="113"/>
        <v>#VALUE!</v>
      </c>
      <c r="N508" t="e">
        <f>TRIM(CLEAN(MID(Updates!D508,FIND("First Name: ",Updates!D508)+12,(FIND("Middle Name: ",Updates!D508)-(FIND("First Name: ",Updates!D508)+12)))))</f>
        <v>#VALUE!</v>
      </c>
      <c r="O508" t="e">
        <f>TRIM(CLEAN(MID(Updates!E508,FIND("Last Name: ",Updates!E508)+11,(FIND("Middle Initial:",Updates!E508)-(FIND("Last Name: ",Updates!E508)+11)))))</f>
        <v>#VALUE!</v>
      </c>
      <c r="P508" t="e">
        <f>TRIM(CLEAN(MID(Updates!D508,FIND("Middle Initial: ",Updates!D508)+16,(FIND("Department: ",Updates!D508)-(FIND("Middle Initial: ",Updates!D508)+16)))))</f>
        <v>#VALUE!</v>
      </c>
      <c r="Q508" t="e">
        <f t="shared" si="114"/>
        <v>#VALUE!</v>
      </c>
      <c r="R508" t="e">
        <f t="shared" si="115"/>
        <v>#VALUE!</v>
      </c>
      <c r="S508" t="e">
        <f t="shared" si="116"/>
        <v>#VALUE!</v>
      </c>
      <c r="T508" s="14" t="e">
        <f t="shared" si="117"/>
        <v>#VALUE!</v>
      </c>
      <c r="U508" t="e">
        <f t="shared" si="118"/>
        <v>#VALUE!</v>
      </c>
      <c r="V508" t="e">
        <f t="shared" si="119"/>
        <v>#VALUE!</v>
      </c>
      <c r="W508" s="8" t="e">
        <f>TRIM(CLEAN(MID(Updates!D508,FIND("Branch: ",Updates!D508)+8,(FIND("Division",Updates!D508)-(FIND("Branch: ",Updates!D508)+8)))))</f>
        <v>#VALUE!</v>
      </c>
      <c r="X508" s="8" t="e">
        <f>TRIM(CLEAN(MID(Updates!D508,FIND("Pooled Position: ",Updates!D508)+17,(FIND("Are the",Updates!D508)-(FIND("Pooled Position: ",Updates!D508)+17)))))</f>
        <v>#VALUE!</v>
      </c>
      <c r="Y508" t="e">
        <f>TRIM(CLEAN(MID(Updates!D508,FIND("Employee Name: ",Updates!D508)+15,(FIND("Job Title",Updates!D508)-(FIND("Employee Name: ",Updates!D508)+15)))))</f>
        <v>#VALUE!</v>
      </c>
      <c r="Z508" s="9" t="e">
        <f t="shared" si="120"/>
        <v>#VALUE!</v>
      </c>
      <c r="AA508" t="e">
        <f t="shared" si="121"/>
        <v>#VALUE!</v>
      </c>
      <c r="AB508" t="e">
        <f t="shared" si="122"/>
        <v>#VALUE!</v>
      </c>
      <c r="AC508" t="e">
        <f t="shared" si="123"/>
        <v>#VALUE!</v>
      </c>
      <c r="AD508" t="e">
        <f>TRIM(CLEAN(MID(Updates!D508,FIND("Account to clone: ",Updates!D508)+18,(FIND("Position",Updates!D508)-(FIND("Account to clone: ",Updates!D508)+18)))))</f>
        <v>#VALUE!</v>
      </c>
      <c r="AE508" t="str">
        <f t="shared" si="124"/>
        <v/>
      </c>
      <c r="AF508" t="str">
        <f t="shared" si="125"/>
        <v>No</v>
      </c>
      <c r="AG508" t="e">
        <f>TRIM(CLEAN(MID(Updates!D508,FIND("Home Share (H:\ drive) required: ",Updates!D508)+33,(FIND("Group Share (S:\ drive) required: ",Updates!D508)-(FIND("Home Share (H:\ drive) required: ",Updates!D508)+33)))))</f>
        <v>#VALUE!</v>
      </c>
      <c r="AH508" t="str">
        <f t="shared" si="126"/>
        <v>No</v>
      </c>
      <c r="AI508" t="e">
        <f>TRIM(CLEAN(MID(Updates!D508,FIND("S Drive Path: ",Updates!D508)+14,(FIND("Position",Updates!D508)-(FIND("S Drive Path: ",Updates!D508)+14)))))</f>
        <v>#VALUE!</v>
      </c>
      <c r="AJ508" t="e">
        <f>("USR\"&amp;Updates!N508)</f>
        <v>#VALUE!</v>
      </c>
      <c r="AK508" t="e">
        <f>Updates!N508&amp;"$"</f>
        <v>#VALUE!</v>
      </c>
      <c r="AL508" s="11">
        <f t="shared" ca="1" si="127"/>
        <v>14</v>
      </c>
      <c r="AM508" s="6" t="str">
        <f ca="1">LOOKUP(AL508,AN2:AN21,AO2:AO21)</f>
        <v>DC4MDB04</v>
      </c>
    </row>
    <row r="509" spans="1:39" ht="12" customHeight="1">
      <c r="A509" s="13" t="e">
        <f>LOOKUP(99^99,--("0"&amp;MID(Updates!N509,MIN(SEARCH({0,1,2,3,4,5,6,7,8,9},Updates!N509&amp;"0123456789")),ROW($A$1:$A$10000))))</f>
        <v>#N/A</v>
      </c>
      <c r="B509" s="6" t="e">
        <f>TRIM(CLEAN(MID(Updates!D509,FIND("Network User Id: ",Updates!D509)+17,(FIND("E-MAIL ACCOUNTS",Updates!D509)-(FIND("Network User Id:",Updates!D509)+17)))))</f>
        <v>#VALUE!</v>
      </c>
      <c r="C509" s="6" t="e">
        <f>TRIM(CLEAN(MID(Updates!D509,FIND("Logon ID: ",Updates!D509)+10,(FIND("Password:",Updates!D509)-(FIND("Logon ID:",Updates!D509)+10)))))</f>
        <v>#VALUE!</v>
      </c>
      <c r="D509" t="e">
        <f>TRIM(CLEAN(MID(Updates!D509,FIND("Primary Address: ",Updates!D509)+17,(FIND("Secondary Address:",Updates!D509)-(FIND("Primary Address: ",Updates!D509)+17)))))</f>
        <v>#VALUE!</v>
      </c>
      <c r="E509" t="e">
        <f>TRIM(CLEAN(MID(Updates!D509,FIND("Secondary Address: ",Updates!D509)+19,(FIND("** PLEASE DO NOT REPLY TO THIS E-MAIL. ",Updates!D509)-(FIND("Secondary Address: ",Updates!D509)+19)))))</f>
        <v>#VALUE!</v>
      </c>
      <c r="F509" t="b">
        <f>IF(COUNT(SEARCH({"transpo.ottawa.on.ca","biblioottawalibrary.ca"},E509)),"@ottawa.ca")</f>
        <v>0</v>
      </c>
      <c r="G509" s="9" t="e">
        <f t="shared" si="112"/>
        <v>#VALUE!</v>
      </c>
      <c r="H509" t="e">
        <f>TRIM(CLEAN(MID(Updates!D509,FIND("E-mail Address: ",Updates!D509)+16,(FIND("The employee",Updates!D509)-(FIND("E-mail Address: ",Updates!D509)+16)))))</f>
        <v>#VALUE!</v>
      </c>
      <c r="I509" t="e">
        <f>TRIM(CLEAN(MID(Updates!D509,FIND("Account Password: ",Updates!D509)+18,(FIND("NETWORK ACCOUNTS",Updates!D509)-(FIND("Account Password:",Updates!D509)+18)))))</f>
        <v>#VALUE!</v>
      </c>
      <c r="J509" t="e">
        <f>TRIM(CLEAN(MID(Updates!D509,FIND("Password: ",Updates!D509)+10,(FIND("E-mail",Updates!D509)-(FIND("Password:",Updates!D509)+12)))))</f>
        <v>#VALUE!</v>
      </c>
      <c r="K509" t="e">
        <f>TRIM(CLEAN(MID(Updates!D509,FIND("Account to clone: ",Updates!D509)+18,(FIND("Position",Updates!D509)-(FIND("Account to clone: ",Updates!D509)+18)))))</f>
        <v>#VALUE!</v>
      </c>
      <c r="L509" t="e">
        <f>TRIM(CLEAN(MID(Updates!D509,FIND("Clone permissions of another account: ",Updates!D509)+38,(FIND("Email required:",Updates!D509)-(FIND("Clone permissions of another account: ",Updates!D509)+38)))))</f>
        <v>#VALUE!</v>
      </c>
      <c r="M509" t="e">
        <f t="shared" si="113"/>
        <v>#VALUE!</v>
      </c>
      <c r="N509" t="e">
        <f>TRIM(CLEAN(MID(Updates!D509,FIND("First Name: ",Updates!D509)+12,(FIND("Middle Name: ",Updates!D509)-(FIND("First Name: ",Updates!D509)+12)))))</f>
        <v>#VALUE!</v>
      </c>
      <c r="O509" t="e">
        <f>TRIM(CLEAN(MID(Updates!E509,FIND("Last Name: ",Updates!E509)+11,(FIND("Middle Initial:",Updates!E509)-(FIND("Last Name: ",Updates!E509)+11)))))</f>
        <v>#VALUE!</v>
      </c>
      <c r="P509" t="e">
        <f>TRIM(CLEAN(MID(Updates!D509,FIND("Middle Initial: ",Updates!D509)+16,(FIND("Department: ",Updates!D509)-(FIND("Middle Initial: ",Updates!D509)+16)))))</f>
        <v>#VALUE!</v>
      </c>
      <c r="Q509" t="e">
        <f t="shared" si="114"/>
        <v>#VALUE!</v>
      </c>
      <c r="R509" t="e">
        <f t="shared" si="115"/>
        <v>#VALUE!</v>
      </c>
      <c r="S509" t="e">
        <f t="shared" si="116"/>
        <v>#VALUE!</v>
      </c>
      <c r="T509" s="14" t="e">
        <f t="shared" si="117"/>
        <v>#VALUE!</v>
      </c>
      <c r="U509" t="e">
        <f t="shared" si="118"/>
        <v>#VALUE!</v>
      </c>
      <c r="V509" t="e">
        <f t="shared" si="119"/>
        <v>#VALUE!</v>
      </c>
      <c r="W509" s="8" t="e">
        <f>TRIM(CLEAN(MID(Updates!D509,FIND("Branch: ",Updates!D509)+8,(FIND("Division",Updates!D509)-(FIND("Branch: ",Updates!D509)+8)))))</f>
        <v>#VALUE!</v>
      </c>
      <c r="X509" s="8" t="e">
        <f>TRIM(CLEAN(MID(Updates!D509,FIND("Pooled Position: ",Updates!D509)+17,(FIND("Are the",Updates!D509)-(FIND("Pooled Position: ",Updates!D509)+17)))))</f>
        <v>#VALUE!</v>
      </c>
      <c r="Y509" t="e">
        <f>TRIM(CLEAN(MID(Updates!D509,FIND("Employee Name: ",Updates!D509)+15,(FIND("Job Title",Updates!D509)-(FIND("Employee Name: ",Updates!D509)+15)))))</f>
        <v>#VALUE!</v>
      </c>
      <c r="Z509" s="9" t="e">
        <f t="shared" si="120"/>
        <v>#VALUE!</v>
      </c>
      <c r="AA509" t="e">
        <f t="shared" si="121"/>
        <v>#VALUE!</v>
      </c>
      <c r="AB509" t="e">
        <f t="shared" si="122"/>
        <v>#VALUE!</v>
      </c>
      <c r="AC509" t="e">
        <f t="shared" si="123"/>
        <v>#VALUE!</v>
      </c>
      <c r="AD509" t="e">
        <f>TRIM(CLEAN(MID(Updates!D509,FIND("Account to clone: ",Updates!D509)+18,(FIND("Position",Updates!D509)-(FIND("Account to clone: ",Updates!D509)+18)))))</f>
        <v>#VALUE!</v>
      </c>
      <c r="AE509" t="str">
        <f t="shared" si="124"/>
        <v/>
      </c>
      <c r="AF509" t="str">
        <f t="shared" si="125"/>
        <v>No</v>
      </c>
      <c r="AG509" t="e">
        <f>TRIM(CLEAN(MID(Updates!D509,FIND("Home Share (H:\ drive) required: ",Updates!D509)+33,(FIND("Group Share (S:\ drive) required: ",Updates!D509)-(FIND("Home Share (H:\ drive) required: ",Updates!D509)+33)))))</f>
        <v>#VALUE!</v>
      </c>
      <c r="AH509" t="str">
        <f t="shared" si="126"/>
        <v>No</v>
      </c>
      <c r="AI509" t="e">
        <f>TRIM(CLEAN(MID(Updates!D509,FIND("S Drive Path: ",Updates!D509)+14,(FIND("Position",Updates!D509)-(FIND("S Drive Path: ",Updates!D509)+14)))))</f>
        <v>#VALUE!</v>
      </c>
      <c r="AJ509" t="e">
        <f>("USR\"&amp;Updates!N509)</f>
        <v>#VALUE!</v>
      </c>
      <c r="AK509" t="e">
        <f>Updates!N509&amp;"$"</f>
        <v>#VALUE!</v>
      </c>
      <c r="AL509" s="11">
        <f t="shared" ca="1" si="127"/>
        <v>15</v>
      </c>
      <c r="AM509" s="6" t="str">
        <f ca="1">LOOKUP(AL509,AN2:AN21,AO2:AO21)</f>
        <v>DC4MDB05</v>
      </c>
    </row>
    <row r="510" spans="1:39" ht="12" customHeight="1">
      <c r="A510" s="13" t="e">
        <f>LOOKUP(99^99,--("0"&amp;MID(Updates!N510,MIN(SEARCH({0,1,2,3,4,5,6,7,8,9},Updates!N510&amp;"0123456789")),ROW($A$1:$A$10000))))</f>
        <v>#N/A</v>
      </c>
      <c r="B510" s="6" t="e">
        <f>TRIM(CLEAN(MID(Updates!D510,FIND("Network User Id: ",Updates!D510)+17,(FIND("E-MAIL ACCOUNTS",Updates!D510)-(FIND("Network User Id:",Updates!D510)+17)))))</f>
        <v>#VALUE!</v>
      </c>
      <c r="C510" s="6" t="e">
        <f>TRIM(CLEAN(MID(Updates!D510,FIND("Logon ID: ",Updates!D510)+10,(FIND("Password:",Updates!D510)-(FIND("Logon ID:",Updates!D510)+10)))))</f>
        <v>#VALUE!</v>
      </c>
      <c r="D510" t="e">
        <f>TRIM(CLEAN(MID(Updates!D510,FIND("Primary Address: ",Updates!D510)+17,(FIND("Secondary Address:",Updates!D510)-(FIND("Primary Address: ",Updates!D510)+17)))))</f>
        <v>#VALUE!</v>
      </c>
      <c r="E510" t="e">
        <f>TRIM(CLEAN(MID(Updates!D510,FIND("Secondary Address: ",Updates!D510)+19,(FIND("** PLEASE DO NOT REPLY TO THIS E-MAIL. ",Updates!D510)-(FIND("Secondary Address: ",Updates!D510)+19)))))</f>
        <v>#VALUE!</v>
      </c>
      <c r="F510" t="b">
        <f>IF(COUNT(SEARCH({"transpo.ottawa.on.ca","biblioottawalibrary.ca"},E510)),"@ottawa.ca")</f>
        <v>0</v>
      </c>
      <c r="G510" s="9" t="e">
        <f t="shared" si="112"/>
        <v>#VALUE!</v>
      </c>
      <c r="H510" t="e">
        <f>TRIM(CLEAN(MID(Updates!D510,FIND("E-mail Address: ",Updates!D510)+16,(FIND("The employee",Updates!D510)-(FIND("E-mail Address: ",Updates!D510)+16)))))</f>
        <v>#VALUE!</v>
      </c>
      <c r="I510" t="e">
        <f>TRIM(CLEAN(MID(Updates!D510,FIND("Account Password: ",Updates!D510)+18,(FIND("NETWORK ACCOUNTS",Updates!D510)-(FIND("Account Password:",Updates!D510)+18)))))</f>
        <v>#VALUE!</v>
      </c>
      <c r="J510" t="e">
        <f>TRIM(CLEAN(MID(Updates!D510,FIND("Password: ",Updates!D510)+10,(FIND("E-mail",Updates!D510)-(FIND("Password:",Updates!D510)+12)))))</f>
        <v>#VALUE!</v>
      </c>
      <c r="K510" t="e">
        <f>TRIM(CLEAN(MID(Updates!D510,FIND("Account to clone: ",Updates!D510)+18,(FIND("Position",Updates!D510)-(FIND("Account to clone: ",Updates!D510)+18)))))</f>
        <v>#VALUE!</v>
      </c>
      <c r="L510" t="e">
        <f>TRIM(CLEAN(MID(Updates!D510,FIND("Clone permissions of another account: ",Updates!D510)+38,(FIND("Email required:",Updates!D510)-(FIND("Clone permissions of another account: ",Updates!D510)+38)))))</f>
        <v>#VALUE!</v>
      </c>
      <c r="M510" t="e">
        <f t="shared" si="113"/>
        <v>#VALUE!</v>
      </c>
      <c r="N510" t="e">
        <f>TRIM(CLEAN(MID(Updates!D510,FIND("First Name: ",Updates!D510)+12,(FIND("Middle Name: ",Updates!D510)-(FIND("First Name: ",Updates!D510)+12)))))</f>
        <v>#VALUE!</v>
      </c>
      <c r="O510" t="e">
        <f>TRIM(CLEAN(MID(Updates!E510,FIND("Last Name: ",Updates!E510)+11,(FIND("Middle Initial:",Updates!E510)-(FIND("Last Name: ",Updates!E510)+11)))))</f>
        <v>#VALUE!</v>
      </c>
      <c r="P510" t="e">
        <f>TRIM(CLEAN(MID(Updates!D510,FIND("Middle Initial: ",Updates!D510)+16,(FIND("Department: ",Updates!D510)-(FIND("Middle Initial: ",Updates!D510)+16)))))</f>
        <v>#VALUE!</v>
      </c>
      <c r="Q510" t="e">
        <f t="shared" si="114"/>
        <v>#VALUE!</v>
      </c>
      <c r="R510" t="e">
        <f t="shared" si="115"/>
        <v>#VALUE!</v>
      </c>
      <c r="S510" t="e">
        <f t="shared" si="116"/>
        <v>#VALUE!</v>
      </c>
      <c r="T510" s="14" t="e">
        <f t="shared" si="117"/>
        <v>#VALUE!</v>
      </c>
      <c r="U510" t="e">
        <f t="shared" si="118"/>
        <v>#VALUE!</v>
      </c>
      <c r="V510" t="e">
        <f t="shared" si="119"/>
        <v>#VALUE!</v>
      </c>
      <c r="W510" s="8" t="e">
        <f>TRIM(CLEAN(MID(Updates!D510,FIND("Branch: ",Updates!D510)+8,(FIND("Division",Updates!D510)-(FIND("Branch: ",Updates!D510)+8)))))</f>
        <v>#VALUE!</v>
      </c>
      <c r="X510" s="8" t="e">
        <f>TRIM(CLEAN(MID(Updates!D510,FIND("Pooled Position: ",Updates!D510)+17,(FIND("Are the",Updates!D510)-(FIND("Pooled Position: ",Updates!D510)+17)))))</f>
        <v>#VALUE!</v>
      </c>
      <c r="Y510" t="e">
        <f>TRIM(CLEAN(MID(Updates!D510,FIND("Employee Name: ",Updates!D510)+15,(FIND("Job Title",Updates!D510)-(FIND("Employee Name: ",Updates!D510)+15)))))</f>
        <v>#VALUE!</v>
      </c>
      <c r="Z510" s="9" t="e">
        <f t="shared" si="120"/>
        <v>#VALUE!</v>
      </c>
      <c r="AA510" t="e">
        <f t="shared" si="121"/>
        <v>#VALUE!</v>
      </c>
      <c r="AB510" t="e">
        <f t="shared" si="122"/>
        <v>#VALUE!</v>
      </c>
      <c r="AC510" t="e">
        <f t="shared" si="123"/>
        <v>#VALUE!</v>
      </c>
      <c r="AD510" t="e">
        <f>TRIM(CLEAN(MID(Updates!D510,FIND("Account to clone: ",Updates!D510)+18,(FIND("Position",Updates!D510)-(FIND("Account to clone: ",Updates!D510)+18)))))</f>
        <v>#VALUE!</v>
      </c>
      <c r="AE510" t="str">
        <f t="shared" si="124"/>
        <v/>
      </c>
      <c r="AF510" t="str">
        <f t="shared" si="125"/>
        <v>No</v>
      </c>
      <c r="AG510" t="e">
        <f>TRIM(CLEAN(MID(Updates!D510,FIND("Home Share (H:\ drive) required: ",Updates!D510)+33,(FIND("Group Share (S:\ drive) required: ",Updates!D510)-(FIND("Home Share (H:\ drive) required: ",Updates!D510)+33)))))</f>
        <v>#VALUE!</v>
      </c>
      <c r="AH510" t="str">
        <f t="shared" si="126"/>
        <v>No</v>
      </c>
      <c r="AI510" t="e">
        <f>TRIM(CLEAN(MID(Updates!D510,FIND("S Drive Path: ",Updates!D510)+14,(FIND("Position",Updates!D510)-(FIND("S Drive Path: ",Updates!D510)+14)))))</f>
        <v>#VALUE!</v>
      </c>
      <c r="AJ510" t="e">
        <f>("USR\"&amp;Updates!N510)</f>
        <v>#VALUE!</v>
      </c>
      <c r="AK510" t="e">
        <f>Updates!N510&amp;"$"</f>
        <v>#VALUE!</v>
      </c>
      <c r="AL510" s="11">
        <f t="shared" ca="1" si="127"/>
        <v>7</v>
      </c>
      <c r="AM510" s="6" t="str">
        <f ca="1">LOOKUP(AL510,AN2:AN21,AO2:AO21)</f>
        <v>DC1MDB07</v>
      </c>
    </row>
    <row r="511" spans="1:39" ht="12" customHeight="1">
      <c r="A511" s="13" t="e">
        <f>LOOKUP(99^99,--("0"&amp;MID(Updates!N511,MIN(SEARCH({0,1,2,3,4,5,6,7,8,9},Updates!N511&amp;"0123456789")),ROW($A$1:$A$10000))))</f>
        <v>#N/A</v>
      </c>
      <c r="B511" s="6" t="e">
        <f>TRIM(CLEAN(MID(Updates!D511,FIND("Network User Id: ",Updates!D511)+17,(FIND("E-MAIL ACCOUNTS",Updates!D511)-(FIND("Network User Id:",Updates!D511)+17)))))</f>
        <v>#VALUE!</v>
      </c>
      <c r="C511" s="6" t="e">
        <f>TRIM(CLEAN(MID(Updates!D511,FIND("Logon ID: ",Updates!D511)+10,(FIND("Password:",Updates!D511)-(FIND("Logon ID:",Updates!D511)+10)))))</f>
        <v>#VALUE!</v>
      </c>
      <c r="D511" t="e">
        <f>TRIM(CLEAN(MID(Updates!D511,FIND("Primary Address: ",Updates!D511)+17,(FIND("Secondary Address:",Updates!D511)-(FIND("Primary Address: ",Updates!D511)+17)))))</f>
        <v>#VALUE!</v>
      </c>
      <c r="E511" t="e">
        <f>TRIM(CLEAN(MID(Updates!D511,FIND("Secondary Address: ",Updates!D511)+19,(FIND("** PLEASE DO NOT REPLY TO THIS E-MAIL. ",Updates!D511)-(FIND("Secondary Address: ",Updates!D511)+19)))))</f>
        <v>#VALUE!</v>
      </c>
      <c r="F511" t="b">
        <f>IF(COUNT(SEARCH({"transpo.ottawa.on.ca","biblioottawalibrary.ca"},E511)),"@ottawa.ca")</f>
        <v>0</v>
      </c>
      <c r="G511" s="9" t="e">
        <f t="shared" si="112"/>
        <v>#VALUE!</v>
      </c>
      <c r="H511" t="e">
        <f>TRIM(CLEAN(MID(Updates!D511,FIND("E-mail Address: ",Updates!D511)+16,(FIND("The employee",Updates!D511)-(FIND("E-mail Address: ",Updates!D511)+16)))))</f>
        <v>#VALUE!</v>
      </c>
      <c r="I511" t="e">
        <f>TRIM(CLEAN(MID(Updates!D511,FIND("Account Password: ",Updates!D511)+18,(FIND("NETWORK ACCOUNTS",Updates!D511)-(FIND("Account Password:",Updates!D511)+18)))))</f>
        <v>#VALUE!</v>
      </c>
      <c r="J511" t="e">
        <f>TRIM(CLEAN(MID(Updates!D511,FIND("Password: ",Updates!D511)+10,(FIND("E-mail",Updates!D511)-(FIND("Password:",Updates!D511)+12)))))</f>
        <v>#VALUE!</v>
      </c>
      <c r="K511" t="e">
        <f>TRIM(CLEAN(MID(Updates!D511,FIND("Account to clone: ",Updates!D511)+18,(FIND("Position",Updates!D511)-(FIND("Account to clone: ",Updates!D511)+18)))))</f>
        <v>#VALUE!</v>
      </c>
      <c r="L511" t="e">
        <f>TRIM(CLEAN(MID(Updates!D511,FIND("Clone permissions of another account: ",Updates!D511)+38,(FIND("Email required:",Updates!D511)-(FIND("Clone permissions of another account: ",Updates!D511)+38)))))</f>
        <v>#VALUE!</v>
      </c>
      <c r="M511" t="e">
        <f t="shared" si="113"/>
        <v>#VALUE!</v>
      </c>
      <c r="N511" t="e">
        <f>TRIM(CLEAN(MID(Updates!D511,FIND("First Name: ",Updates!D511)+12,(FIND("Middle Name: ",Updates!D511)-(FIND("First Name: ",Updates!D511)+12)))))</f>
        <v>#VALUE!</v>
      </c>
      <c r="O511" t="e">
        <f>TRIM(CLEAN(MID(Updates!E511,FIND("Last Name: ",Updates!E511)+11,(FIND("Middle Initial:",Updates!E511)-(FIND("Last Name: ",Updates!E511)+11)))))</f>
        <v>#VALUE!</v>
      </c>
      <c r="P511" t="e">
        <f>TRIM(CLEAN(MID(Updates!D511,FIND("Middle Initial: ",Updates!D511)+16,(FIND("Department: ",Updates!D511)-(FIND("Middle Initial: ",Updates!D511)+16)))))</f>
        <v>#VALUE!</v>
      </c>
      <c r="Q511" t="e">
        <f t="shared" si="114"/>
        <v>#VALUE!</v>
      </c>
      <c r="R511" t="e">
        <f t="shared" si="115"/>
        <v>#VALUE!</v>
      </c>
      <c r="S511" t="e">
        <f t="shared" si="116"/>
        <v>#VALUE!</v>
      </c>
      <c r="T511" s="14" t="e">
        <f t="shared" si="117"/>
        <v>#VALUE!</v>
      </c>
      <c r="U511" t="e">
        <f t="shared" si="118"/>
        <v>#VALUE!</v>
      </c>
      <c r="V511" t="e">
        <f t="shared" si="119"/>
        <v>#VALUE!</v>
      </c>
      <c r="W511" s="8" t="e">
        <f>TRIM(CLEAN(MID(Updates!D511,FIND("Branch: ",Updates!D511)+8,(FIND("Division",Updates!D511)-(FIND("Branch: ",Updates!D511)+8)))))</f>
        <v>#VALUE!</v>
      </c>
      <c r="X511" s="8" t="e">
        <f>TRIM(CLEAN(MID(Updates!D511,FIND("Pooled Position: ",Updates!D511)+17,(FIND("Are the",Updates!D511)-(FIND("Pooled Position: ",Updates!D511)+17)))))</f>
        <v>#VALUE!</v>
      </c>
      <c r="Y511" t="e">
        <f>TRIM(CLEAN(MID(Updates!D511,FIND("Employee Name: ",Updates!D511)+15,(FIND("Job Title",Updates!D511)-(FIND("Employee Name: ",Updates!D511)+15)))))</f>
        <v>#VALUE!</v>
      </c>
      <c r="Z511" s="9" t="e">
        <f t="shared" si="120"/>
        <v>#VALUE!</v>
      </c>
      <c r="AA511" t="e">
        <f t="shared" si="121"/>
        <v>#VALUE!</v>
      </c>
      <c r="AB511" t="e">
        <f t="shared" si="122"/>
        <v>#VALUE!</v>
      </c>
      <c r="AC511" t="e">
        <f t="shared" si="123"/>
        <v>#VALUE!</v>
      </c>
      <c r="AD511" t="e">
        <f>TRIM(CLEAN(MID(Updates!D511,FIND("Account to clone: ",Updates!D511)+18,(FIND("Position",Updates!D511)-(FIND("Account to clone: ",Updates!D511)+18)))))</f>
        <v>#VALUE!</v>
      </c>
      <c r="AE511" t="str">
        <f t="shared" si="124"/>
        <v/>
      </c>
      <c r="AF511" t="str">
        <f t="shared" si="125"/>
        <v>No</v>
      </c>
      <c r="AG511" t="e">
        <f>TRIM(CLEAN(MID(Updates!D511,FIND("Home Share (H:\ drive) required: ",Updates!D511)+33,(FIND("Group Share (S:\ drive) required: ",Updates!D511)-(FIND("Home Share (H:\ drive) required: ",Updates!D511)+33)))))</f>
        <v>#VALUE!</v>
      </c>
      <c r="AH511" t="str">
        <f t="shared" si="126"/>
        <v>No</v>
      </c>
      <c r="AI511" t="e">
        <f>TRIM(CLEAN(MID(Updates!D511,FIND("S Drive Path: ",Updates!D511)+14,(FIND("Position",Updates!D511)-(FIND("S Drive Path: ",Updates!D511)+14)))))</f>
        <v>#VALUE!</v>
      </c>
      <c r="AJ511" t="e">
        <f>("USR\"&amp;Updates!N511)</f>
        <v>#VALUE!</v>
      </c>
      <c r="AK511" t="e">
        <f>Updates!N511&amp;"$"</f>
        <v>#VALUE!</v>
      </c>
      <c r="AL511" s="11">
        <f t="shared" ca="1" si="127"/>
        <v>4</v>
      </c>
      <c r="AM511" s="6" t="str">
        <f ca="1">LOOKUP(AL511,AN2:AN21,AO2:AO21)</f>
        <v>DC1MDB04</v>
      </c>
    </row>
    <row r="512" spans="1:39" ht="12" customHeight="1">
      <c r="A512" s="13" t="e">
        <f>LOOKUP(99^99,--("0"&amp;MID(Updates!N512,MIN(SEARCH({0,1,2,3,4,5,6,7,8,9},Updates!N512&amp;"0123456789")),ROW($A$1:$A$10000))))</f>
        <v>#N/A</v>
      </c>
      <c r="B512" s="6" t="e">
        <f>TRIM(CLEAN(MID(Updates!D512,FIND("Network User Id: ",Updates!D512)+17,(FIND("E-MAIL ACCOUNTS",Updates!D512)-(FIND("Network User Id:",Updates!D512)+17)))))</f>
        <v>#VALUE!</v>
      </c>
      <c r="C512" s="6" t="e">
        <f>TRIM(CLEAN(MID(Updates!D512,FIND("Logon ID: ",Updates!D512)+10,(FIND("Password:",Updates!D512)-(FIND("Logon ID:",Updates!D512)+10)))))</f>
        <v>#VALUE!</v>
      </c>
      <c r="D512" t="e">
        <f>TRIM(CLEAN(MID(Updates!D512,FIND("Primary Address: ",Updates!D512)+17,(FIND("Secondary Address:",Updates!D512)-(FIND("Primary Address: ",Updates!D512)+17)))))</f>
        <v>#VALUE!</v>
      </c>
      <c r="E512" t="e">
        <f>TRIM(CLEAN(MID(Updates!D512,FIND("Secondary Address: ",Updates!D512)+19,(FIND("** PLEASE DO NOT REPLY TO THIS E-MAIL. ",Updates!D512)-(FIND("Secondary Address: ",Updates!D512)+19)))))</f>
        <v>#VALUE!</v>
      </c>
      <c r="F512" t="b">
        <f>IF(COUNT(SEARCH({"transpo.ottawa.on.ca","biblioottawalibrary.ca"},E512)),"@ottawa.ca")</f>
        <v>0</v>
      </c>
      <c r="G512" s="9" t="e">
        <f t="shared" si="112"/>
        <v>#VALUE!</v>
      </c>
      <c r="H512" t="e">
        <f>TRIM(CLEAN(MID(Updates!D512,FIND("E-mail Address: ",Updates!D512)+16,(FIND("The employee",Updates!D512)-(FIND("E-mail Address: ",Updates!D512)+16)))))</f>
        <v>#VALUE!</v>
      </c>
      <c r="I512" t="e">
        <f>TRIM(CLEAN(MID(Updates!D512,FIND("Account Password: ",Updates!D512)+18,(FIND("NETWORK ACCOUNTS",Updates!D512)-(FIND("Account Password:",Updates!D512)+18)))))</f>
        <v>#VALUE!</v>
      </c>
      <c r="J512" t="e">
        <f>TRIM(CLEAN(MID(Updates!D512,FIND("Password: ",Updates!D512)+10,(FIND("E-mail",Updates!D512)-(FIND("Password:",Updates!D512)+12)))))</f>
        <v>#VALUE!</v>
      </c>
      <c r="K512" t="e">
        <f>TRIM(CLEAN(MID(Updates!D512,FIND("Account to clone: ",Updates!D512)+18,(FIND("Position",Updates!D512)-(FIND("Account to clone: ",Updates!D512)+18)))))</f>
        <v>#VALUE!</v>
      </c>
      <c r="L512" t="e">
        <f>TRIM(CLEAN(MID(Updates!D512,FIND("Clone permissions of another account: ",Updates!D512)+38,(FIND("Email required:",Updates!D512)-(FIND("Clone permissions of another account: ",Updates!D512)+38)))))</f>
        <v>#VALUE!</v>
      </c>
      <c r="M512" t="e">
        <f t="shared" si="113"/>
        <v>#VALUE!</v>
      </c>
      <c r="N512" t="e">
        <f>TRIM(CLEAN(MID(Updates!D512,FIND("First Name: ",Updates!D512)+12,(FIND("Middle Name: ",Updates!D512)-(FIND("First Name: ",Updates!D512)+12)))))</f>
        <v>#VALUE!</v>
      </c>
      <c r="O512" t="e">
        <f>TRIM(CLEAN(MID(Updates!E512,FIND("Last Name: ",Updates!E512)+11,(FIND("Middle Initial:",Updates!E512)-(FIND("Last Name: ",Updates!E512)+11)))))</f>
        <v>#VALUE!</v>
      </c>
      <c r="P512" t="e">
        <f>TRIM(CLEAN(MID(Updates!D512,FIND("Middle Initial: ",Updates!D512)+16,(FIND("Department: ",Updates!D512)-(FIND("Middle Initial: ",Updates!D512)+16)))))</f>
        <v>#VALUE!</v>
      </c>
      <c r="Q512" t="e">
        <f t="shared" si="114"/>
        <v>#VALUE!</v>
      </c>
      <c r="R512" t="e">
        <f t="shared" si="115"/>
        <v>#VALUE!</v>
      </c>
      <c r="S512" t="e">
        <f t="shared" si="116"/>
        <v>#VALUE!</v>
      </c>
      <c r="T512" s="14" t="e">
        <f t="shared" si="117"/>
        <v>#VALUE!</v>
      </c>
      <c r="U512" t="e">
        <f t="shared" si="118"/>
        <v>#VALUE!</v>
      </c>
      <c r="V512" t="e">
        <f t="shared" si="119"/>
        <v>#VALUE!</v>
      </c>
      <c r="W512" s="8" t="e">
        <f>TRIM(CLEAN(MID(Updates!D512,FIND("Branch: ",Updates!D512)+8,(FIND("Division",Updates!D512)-(FIND("Branch: ",Updates!D512)+8)))))</f>
        <v>#VALUE!</v>
      </c>
      <c r="X512" s="8" t="e">
        <f>TRIM(CLEAN(MID(Updates!D512,FIND("Pooled Position: ",Updates!D512)+17,(FIND("Are the",Updates!D512)-(FIND("Pooled Position: ",Updates!D512)+17)))))</f>
        <v>#VALUE!</v>
      </c>
      <c r="Y512" t="e">
        <f>TRIM(CLEAN(MID(Updates!D512,FIND("Employee Name: ",Updates!D512)+15,(FIND("Job Title",Updates!D512)-(FIND("Employee Name: ",Updates!D512)+15)))))</f>
        <v>#VALUE!</v>
      </c>
      <c r="Z512" s="9" t="e">
        <f t="shared" si="120"/>
        <v>#VALUE!</v>
      </c>
      <c r="AA512" t="e">
        <f t="shared" si="121"/>
        <v>#VALUE!</v>
      </c>
      <c r="AB512" t="e">
        <f t="shared" si="122"/>
        <v>#VALUE!</v>
      </c>
      <c r="AC512" t="e">
        <f t="shared" si="123"/>
        <v>#VALUE!</v>
      </c>
      <c r="AD512" t="e">
        <f>TRIM(CLEAN(MID(Updates!D512,FIND("Account to clone: ",Updates!D512)+18,(FIND("Position",Updates!D512)-(FIND("Account to clone: ",Updates!D512)+18)))))</f>
        <v>#VALUE!</v>
      </c>
      <c r="AE512" t="str">
        <f t="shared" si="124"/>
        <v/>
      </c>
      <c r="AF512" t="str">
        <f t="shared" si="125"/>
        <v>No</v>
      </c>
      <c r="AG512" t="e">
        <f>TRIM(CLEAN(MID(Updates!D512,FIND("Home Share (H:\ drive) required: ",Updates!D512)+33,(FIND("Group Share (S:\ drive) required: ",Updates!D512)-(FIND("Home Share (H:\ drive) required: ",Updates!D512)+33)))))</f>
        <v>#VALUE!</v>
      </c>
      <c r="AH512" t="str">
        <f t="shared" si="126"/>
        <v>No</v>
      </c>
      <c r="AI512" t="e">
        <f>TRIM(CLEAN(MID(Updates!D512,FIND("S Drive Path: ",Updates!D512)+14,(FIND("Position",Updates!D512)-(FIND("S Drive Path: ",Updates!D512)+14)))))</f>
        <v>#VALUE!</v>
      </c>
      <c r="AJ512" t="e">
        <f>("USR\"&amp;Updates!N512)</f>
        <v>#VALUE!</v>
      </c>
      <c r="AK512" t="e">
        <f>Updates!N512&amp;"$"</f>
        <v>#VALUE!</v>
      </c>
      <c r="AL512" s="11">
        <f t="shared" ca="1" si="127"/>
        <v>17</v>
      </c>
      <c r="AM512" s="6" t="str">
        <f ca="1">LOOKUP(AL512,AN2:AN21,AO2:AO21)</f>
        <v>DC4MDB07</v>
      </c>
    </row>
    <row r="513" spans="1:39" ht="12" customHeight="1">
      <c r="A513" s="13" t="e">
        <f>LOOKUP(99^99,--("0"&amp;MID(Updates!N513,MIN(SEARCH({0,1,2,3,4,5,6,7,8,9},Updates!N513&amp;"0123456789")),ROW($A$1:$A$10000))))</f>
        <v>#N/A</v>
      </c>
      <c r="B513" s="6" t="e">
        <f>TRIM(CLEAN(MID(Updates!D513,FIND("Network User Id: ",Updates!D513)+17,(FIND("E-MAIL ACCOUNTS",Updates!D513)-(FIND("Network User Id:",Updates!D513)+17)))))</f>
        <v>#VALUE!</v>
      </c>
      <c r="C513" s="6" t="e">
        <f>TRIM(CLEAN(MID(Updates!D513,FIND("Logon ID: ",Updates!D513)+10,(FIND("Password:",Updates!D513)-(FIND("Logon ID:",Updates!D513)+10)))))</f>
        <v>#VALUE!</v>
      </c>
      <c r="D513" t="e">
        <f>TRIM(CLEAN(MID(Updates!D513,FIND("Primary Address: ",Updates!D513)+17,(FIND("Secondary Address:",Updates!D513)-(FIND("Primary Address: ",Updates!D513)+17)))))</f>
        <v>#VALUE!</v>
      </c>
      <c r="E513" t="e">
        <f>TRIM(CLEAN(MID(Updates!D513,FIND("Secondary Address: ",Updates!D513)+19,(FIND("** PLEASE DO NOT REPLY TO THIS E-MAIL. ",Updates!D513)-(FIND("Secondary Address: ",Updates!D513)+19)))))</f>
        <v>#VALUE!</v>
      </c>
      <c r="F513" t="b">
        <f>IF(COUNT(SEARCH({"transpo.ottawa.on.ca","biblioottawalibrary.ca"},E513)),"@ottawa.ca")</f>
        <v>0</v>
      </c>
      <c r="G513" s="9" t="e">
        <f t="shared" si="112"/>
        <v>#VALUE!</v>
      </c>
      <c r="H513" t="e">
        <f>TRIM(CLEAN(MID(Updates!D513,FIND("E-mail Address: ",Updates!D513)+16,(FIND("The employee",Updates!D513)-(FIND("E-mail Address: ",Updates!D513)+16)))))</f>
        <v>#VALUE!</v>
      </c>
      <c r="I513" t="e">
        <f>TRIM(CLEAN(MID(Updates!D513,FIND("Account Password: ",Updates!D513)+18,(FIND("NETWORK ACCOUNTS",Updates!D513)-(FIND("Account Password:",Updates!D513)+18)))))</f>
        <v>#VALUE!</v>
      </c>
      <c r="J513" t="e">
        <f>TRIM(CLEAN(MID(Updates!D513,FIND("Password: ",Updates!D513)+10,(FIND("E-mail",Updates!D513)-(FIND("Password:",Updates!D513)+12)))))</f>
        <v>#VALUE!</v>
      </c>
      <c r="K513" t="e">
        <f>TRIM(CLEAN(MID(Updates!D513,FIND("Account to clone: ",Updates!D513)+18,(FIND("Position",Updates!D513)-(FIND("Account to clone: ",Updates!D513)+18)))))</f>
        <v>#VALUE!</v>
      </c>
      <c r="L513" t="e">
        <f>TRIM(CLEAN(MID(Updates!D513,FIND("Clone permissions of another account: ",Updates!D513)+38,(FIND("Email required:",Updates!D513)-(FIND("Clone permissions of another account: ",Updates!D513)+38)))))</f>
        <v>#VALUE!</v>
      </c>
      <c r="M513" t="e">
        <f t="shared" si="113"/>
        <v>#VALUE!</v>
      </c>
      <c r="N513" t="e">
        <f>TRIM(CLEAN(MID(Updates!D513,FIND("First Name: ",Updates!D513)+12,(FIND("Middle Name: ",Updates!D513)-(FIND("First Name: ",Updates!D513)+12)))))</f>
        <v>#VALUE!</v>
      </c>
      <c r="O513" t="e">
        <f>TRIM(CLEAN(MID(Updates!E513,FIND("Last Name: ",Updates!E513)+11,(FIND("Middle Initial:",Updates!E513)-(FIND("Last Name: ",Updates!E513)+11)))))</f>
        <v>#VALUE!</v>
      </c>
      <c r="P513" t="e">
        <f>TRIM(CLEAN(MID(Updates!D513,FIND("Middle Initial: ",Updates!D513)+16,(FIND("Department: ",Updates!D513)-(FIND("Middle Initial: ",Updates!D513)+16)))))</f>
        <v>#VALUE!</v>
      </c>
      <c r="Q513" t="e">
        <f t="shared" si="114"/>
        <v>#VALUE!</v>
      </c>
      <c r="R513" t="e">
        <f t="shared" si="115"/>
        <v>#VALUE!</v>
      </c>
      <c r="S513" t="e">
        <f t="shared" si="116"/>
        <v>#VALUE!</v>
      </c>
      <c r="T513" s="14" t="e">
        <f t="shared" si="117"/>
        <v>#VALUE!</v>
      </c>
      <c r="U513" t="e">
        <f t="shared" si="118"/>
        <v>#VALUE!</v>
      </c>
      <c r="V513" t="e">
        <f t="shared" si="119"/>
        <v>#VALUE!</v>
      </c>
      <c r="W513" s="8" t="e">
        <f>TRIM(CLEAN(MID(Updates!D513,FIND("Branch: ",Updates!D513)+8,(FIND("Division",Updates!D513)-(FIND("Branch: ",Updates!D513)+8)))))</f>
        <v>#VALUE!</v>
      </c>
      <c r="X513" s="8" t="e">
        <f>TRIM(CLEAN(MID(Updates!D513,FIND("Pooled Position: ",Updates!D513)+17,(FIND("Are the",Updates!D513)-(FIND("Pooled Position: ",Updates!D513)+17)))))</f>
        <v>#VALUE!</v>
      </c>
      <c r="Y513" t="e">
        <f>TRIM(CLEAN(MID(Updates!D513,FIND("Employee Name: ",Updates!D513)+15,(FIND("Job Title",Updates!D513)-(FIND("Employee Name: ",Updates!D513)+15)))))</f>
        <v>#VALUE!</v>
      </c>
      <c r="Z513" s="9" t="e">
        <f t="shared" si="120"/>
        <v>#VALUE!</v>
      </c>
      <c r="AA513" t="e">
        <f t="shared" si="121"/>
        <v>#VALUE!</v>
      </c>
      <c r="AB513" t="e">
        <f t="shared" si="122"/>
        <v>#VALUE!</v>
      </c>
      <c r="AC513" t="e">
        <f t="shared" si="123"/>
        <v>#VALUE!</v>
      </c>
      <c r="AD513" t="e">
        <f>TRIM(CLEAN(MID(Updates!D513,FIND("Account to clone: ",Updates!D513)+18,(FIND("Position",Updates!D513)-(FIND("Account to clone: ",Updates!D513)+18)))))</f>
        <v>#VALUE!</v>
      </c>
      <c r="AE513" t="str">
        <f t="shared" si="124"/>
        <v/>
      </c>
      <c r="AF513" t="str">
        <f t="shared" si="125"/>
        <v>No</v>
      </c>
      <c r="AG513" t="e">
        <f>TRIM(CLEAN(MID(Updates!D513,FIND("Home Share (H:\ drive) required: ",Updates!D513)+33,(FIND("Group Share (S:\ drive) required: ",Updates!D513)-(FIND("Home Share (H:\ drive) required: ",Updates!D513)+33)))))</f>
        <v>#VALUE!</v>
      </c>
      <c r="AH513" t="str">
        <f t="shared" si="126"/>
        <v>No</v>
      </c>
      <c r="AI513" t="e">
        <f>TRIM(CLEAN(MID(Updates!D513,FIND("S Drive Path: ",Updates!D513)+14,(FIND("Position",Updates!D513)-(FIND("S Drive Path: ",Updates!D513)+14)))))</f>
        <v>#VALUE!</v>
      </c>
      <c r="AJ513" t="e">
        <f>("USR\"&amp;Updates!N513)</f>
        <v>#VALUE!</v>
      </c>
      <c r="AK513" t="e">
        <f>Updates!N513&amp;"$"</f>
        <v>#VALUE!</v>
      </c>
      <c r="AL513" s="11">
        <f t="shared" ca="1" si="127"/>
        <v>14</v>
      </c>
      <c r="AM513" s="6" t="str">
        <f ca="1">LOOKUP(AL513,AN2:AN21,AO2:AO21)</f>
        <v>DC4MDB04</v>
      </c>
    </row>
    <row r="514" spans="1:39" ht="12" customHeight="1">
      <c r="A514" s="13" t="e">
        <f>LOOKUP(99^99,--("0"&amp;MID(Updates!N514,MIN(SEARCH({0,1,2,3,4,5,6,7,8,9},Updates!N514&amp;"0123456789")),ROW($A$1:$A$10000))))</f>
        <v>#N/A</v>
      </c>
      <c r="B514" s="6" t="e">
        <f>TRIM(CLEAN(MID(Updates!D514,FIND("Network User Id: ",Updates!D514)+17,(FIND("E-MAIL ACCOUNTS",Updates!D514)-(FIND("Network User Id:",Updates!D514)+17)))))</f>
        <v>#VALUE!</v>
      </c>
      <c r="C514" s="6" t="e">
        <f>TRIM(CLEAN(MID(Updates!D514,FIND("Logon ID: ",Updates!D514)+10,(FIND("Password:",Updates!D514)-(FIND("Logon ID:",Updates!D514)+10)))))</f>
        <v>#VALUE!</v>
      </c>
      <c r="D514" t="e">
        <f>TRIM(CLEAN(MID(Updates!D514,FIND("Primary Address: ",Updates!D514)+17,(FIND("Secondary Address:",Updates!D514)-(FIND("Primary Address: ",Updates!D514)+17)))))</f>
        <v>#VALUE!</v>
      </c>
      <c r="E514" t="e">
        <f>TRIM(CLEAN(MID(Updates!D514,FIND("Secondary Address: ",Updates!D514)+19,(FIND("** PLEASE DO NOT REPLY TO THIS E-MAIL. ",Updates!D514)-(FIND("Secondary Address: ",Updates!D514)+19)))))</f>
        <v>#VALUE!</v>
      </c>
      <c r="F514" t="b">
        <f>IF(COUNT(SEARCH({"transpo.ottawa.on.ca","biblioottawalibrary.ca"},E514)),"@ottawa.ca")</f>
        <v>0</v>
      </c>
      <c r="G514" s="9" t="e">
        <f t="shared" si="112"/>
        <v>#VALUE!</v>
      </c>
      <c r="H514" t="e">
        <f>TRIM(CLEAN(MID(Updates!D514,FIND("E-mail Address: ",Updates!D514)+16,(FIND("The employee",Updates!D514)-(FIND("E-mail Address: ",Updates!D514)+16)))))</f>
        <v>#VALUE!</v>
      </c>
      <c r="I514" t="e">
        <f>TRIM(CLEAN(MID(Updates!D514,FIND("Account Password: ",Updates!D514)+18,(FIND("NETWORK ACCOUNTS",Updates!D514)-(FIND("Account Password:",Updates!D514)+18)))))</f>
        <v>#VALUE!</v>
      </c>
      <c r="J514" t="e">
        <f>TRIM(CLEAN(MID(Updates!D514,FIND("Password: ",Updates!D514)+10,(FIND("E-mail",Updates!D514)-(FIND("Password:",Updates!D514)+12)))))</f>
        <v>#VALUE!</v>
      </c>
      <c r="K514" t="e">
        <f>TRIM(CLEAN(MID(Updates!D514,FIND("Account to clone: ",Updates!D514)+18,(FIND("Position",Updates!D514)-(FIND("Account to clone: ",Updates!D514)+18)))))</f>
        <v>#VALUE!</v>
      </c>
      <c r="L514" t="e">
        <f>TRIM(CLEAN(MID(Updates!D514,FIND("Clone permissions of another account: ",Updates!D514)+38,(FIND("Email required:",Updates!D514)-(FIND("Clone permissions of another account: ",Updates!D514)+38)))))</f>
        <v>#VALUE!</v>
      </c>
      <c r="M514" t="e">
        <f t="shared" si="113"/>
        <v>#VALUE!</v>
      </c>
      <c r="N514" t="e">
        <f>TRIM(CLEAN(MID(Updates!D514,FIND("First Name: ",Updates!D514)+12,(FIND("Middle Name: ",Updates!D514)-(FIND("First Name: ",Updates!D514)+12)))))</f>
        <v>#VALUE!</v>
      </c>
      <c r="O514" t="e">
        <f>TRIM(CLEAN(MID(Updates!E514,FIND("Last Name: ",Updates!E514)+11,(FIND("Middle Initial:",Updates!E514)-(FIND("Last Name: ",Updates!E514)+11)))))</f>
        <v>#VALUE!</v>
      </c>
      <c r="P514" t="e">
        <f>TRIM(CLEAN(MID(Updates!D514,FIND("Middle Initial: ",Updates!D514)+16,(FIND("Department: ",Updates!D514)-(FIND("Middle Initial: ",Updates!D514)+16)))))</f>
        <v>#VALUE!</v>
      </c>
      <c r="Q514" t="e">
        <f t="shared" si="114"/>
        <v>#VALUE!</v>
      </c>
      <c r="R514" t="e">
        <f t="shared" si="115"/>
        <v>#VALUE!</v>
      </c>
      <c r="S514" t="e">
        <f t="shared" si="116"/>
        <v>#VALUE!</v>
      </c>
      <c r="T514" s="14" t="e">
        <f t="shared" si="117"/>
        <v>#VALUE!</v>
      </c>
      <c r="U514" t="e">
        <f t="shared" si="118"/>
        <v>#VALUE!</v>
      </c>
      <c r="V514" t="e">
        <f t="shared" si="119"/>
        <v>#VALUE!</v>
      </c>
      <c r="W514" s="8" t="e">
        <f>TRIM(CLEAN(MID(Updates!D514,FIND("Branch: ",Updates!D514)+8,(FIND("Division",Updates!D514)-(FIND("Branch: ",Updates!D514)+8)))))</f>
        <v>#VALUE!</v>
      </c>
      <c r="X514" s="8" t="e">
        <f>TRIM(CLEAN(MID(Updates!D514,FIND("Pooled Position: ",Updates!D514)+17,(FIND("Are the",Updates!D514)-(FIND("Pooled Position: ",Updates!D514)+17)))))</f>
        <v>#VALUE!</v>
      </c>
      <c r="Y514" t="e">
        <f>TRIM(CLEAN(MID(Updates!D514,FIND("Employee Name: ",Updates!D514)+15,(FIND("Job Title",Updates!D514)-(FIND("Employee Name: ",Updates!D514)+15)))))</f>
        <v>#VALUE!</v>
      </c>
      <c r="Z514" s="9" t="e">
        <f t="shared" si="120"/>
        <v>#VALUE!</v>
      </c>
      <c r="AA514" t="e">
        <f t="shared" si="121"/>
        <v>#VALUE!</v>
      </c>
      <c r="AB514" t="e">
        <f t="shared" si="122"/>
        <v>#VALUE!</v>
      </c>
      <c r="AC514" t="e">
        <f t="shared" si="123"/>
        <v>#VALUE!</v>
      </c>
      <c r="AD514" t="e">
        <f>TRIM(CLEAN(MID(Updates!D514,FIND("Account to clone: ",Updates!D514)+18,(FIND("Position",Updates!D514)-(FIND("Account to clone: ",Updates!D514)+18)))))</f>
        <v>#VALUE!</v>
      </c>
      <c r="AE514" t="str">
        <f t="shared" si="124"/>
        <v/>
      </c>
      <c r="AF514" t="str">
        <f t="shared" si="125"/>
        <v>No</v>
      </c>
      <c r="AG514" t="e">
        <f>TRIM(CLEAN(MID(Updates!D514,FIND("Home Share (H:\ drive) required: ",Updates!D514)+33,(FIND("Group Share (S:\ drive) required: ",Updates!D514)-(FIND("Home Share (H:\ drive) required: ",Updates!D514)+33)))))</f>
        <v>#VALUE!</v>
      </c>
      <c r="AH514" t="str">
        <f t="shared" si="126"/>
        <v>No</v>
      </c>
      <c r="AI514" t="e">
        <f>TRIM(CLEAN(MID(Updates!D514,FIND("S Drive Path: ",Updates!D514)+14,(FIND("Position",Updates!D514)-(FIND("S Drive Path: ",Updates!D514)+14)))))</f>
        <v>#VALUE!</v>
      </c>
      <c r="AJ514" t="e">
        <f>("USR\"&amp;Updates!N514)</f>
        <v>#VALUE!</v>
      </c>
      <c r="AK514" t="e">
        <f>Updates!N514&amp;"$"</f>
        <v>#VALUE!</v>
      </c>
      <c r="AL514" s="11">
        <f t="shared" ca="1" si="127"/>
        <v>2</v>
      </c>
      <c r="AM514" s="6" t="str">
        <f ca="1">LOOKUP(AL514,AN2:AN21,AO2:AO21)</f>
        <v>DC1MDB02</v>
      </c>
    </row>
    <row r="515" spans="1:39" ht="12" customHeight="1">
      <c r="A515" s="13" t="e">
        <f>LOOKUP(99^99,--("0"&amp;MID(Updates!N515,MIN(SEARCH({0,1,2,3,4,5,6,7,8,9},Updates!N515&amp;"0123456789")),ROW($A$1:$A$10000))))</f>
        <v>#N/A</v>
      </c>
      <c r="B515" s="6" t="e">
        <f>TRIM(CLEAN(MID(Updates!D515,FIND("Network User Id: ",Updates!D515)+17,(FIND("E-MAIL ACCOUNTS",Updates!D515)-(FIND("Network User Id:",Updates!D515)+17)))))</f>
        <v>#VALUE!</v>
      </c>
      <c r="C515" s="6" t="e">
        <f>TRIM(CLEAN(MID(Updates!D515,FIND("Logon ID: ",Updates!D515)+10,(FIND("Password:",Updates!D515)-(FIND("Logon ID:",Updates!D515)+10)))))</f>
        <v>#VALUE!</v>
      </c>
      <c r="D515" t="e">
        <f>TRIM(CLEAN(MID(Updates!D515,FIND("Primary Address: ",Updates!D515)+17,(FIND("Secondary Address:",Updates!D515)-(FIND("Primary Address: ",Updates!D515)+17)))))</f>
        <v>#VALUE!</v>
      </c>
      <c r="E515" t="e">
        <f>TRIM(CLEAN(MID(Updates!D515,FIND("Secondary Address: ",Updates!D515)+19,(FIND("** PLEASE DO NOT REPLY TO THIS E-MAIL. ",Updates!D515)-(FIND("Secondary Address: ",Updates!D515)+19)))))</f>
        <v>#VALUE!</v>
      </c>
      <c r="F515" t="b">
        <f>IF(COUNT(SEARCH({"transpo.ottawa.on.ca","biblioottawalibrary.ca"},E515)),"@ottawa.ca")</f>
        <v>0</v>
      </c>
      <c r="G515" s="9" t="e">
        <f t="shared" ref="G515:G578" si="128">TRIM(LEFT(SUBSTITUTE(E515,"@",REPT(" ",LEN(E515))),LEN(E515)))</f>
        <v>#VALUE!</v>
      </c>
      <c r="H515" t="e">
        <f>TRIM(CLEAN(MID(Updates!D515,FIND("E-mail Address: ",Updates!D515)+16,(FIND("The employee",Updates!D515)-(FIND("E-mail Address: ",Updates!D515)+16)))))</f>
        <v>#VALUE!</v>
      </c>
      <c r="I515" t="e">
        <f>TRIM(CLEAN(MID(Updates!D515,FIND("Account Password: ",Updates!D515)+18,(FIND("NETWORK ACCOUNTS",Updates!D515)-(FIND("Account Password:",Updates!D515)+18)))))</f>
        <v>#VALUE!</v>
      </c>
      <c r="J515" t="e">
        <f>TRIM(CLEAN(MID(Updates!D515,FIND("Password: ",Updates!D515)+10,(FIND("E-mail",Updates!D515)-(FIND("Password:",Updates!D515)+12)))))</f>
        <v>#VALUE!</v>
      </c>
      <c r="K515" t="e">
        <f>TRIM(CLEAN(MID(Updates!D515,FIND("Account to clone: ",Updates!D515)+18,(FIND("Position",Updates!D515)-(FIND("Account to clone: ",Updates!D515)+18)))))</f>
        <v>#VALUE!</v>
      </c>
      <c r="L515" t="e">
        <f>TRIM(CLEAN(MID(Updates!D515,FIND("Clone permissions of another account: ",Updates!D515)+38,(FIND("Email required:",Updates!D515)-(FIND("Clone permissions of another account: ",Updates!D515)+38)))))</f>
        <v>#VALUE!</v>
      </c>
      <c r="M515" t="e">
        <f t="shared" ref="M515:M578" si="129">IF(L515="No","",L515)</f>
        <v>#VALUE!</v>
      </c>
      <c r="N515" t="e">
        <f>TRIM(CLEAN(MID(Updates!D515,FIND("First Name: ",Updates!D515)+12,(FIND("Middle Name: ",Updates!D515)-(FIND("First Name: ",Updates!D515)+12)))))</f>
        <v>#VALUE!</v>
      </c>
      <c r="O515" t="e">
        <f>TRIM(CLEAN(MID(Updates!E515,FIND("Last Name: ",Updates!E515)+11,(FIND("Middle Initial:",Updates!E515)-(FIND("Last Name: ",Updates!E515)+11)))))</f>
        <v>#VALUE!</v>
      </c>
      <c r="P515" t="e">
        <f>TRIM(CLEAN(MID(Updates!D515,FIND("Middle Initial: ",Updates!D515)+16,(FIND("Department: ",Updates!D515)-(FIND("Middle Initial: ",Updates!D515)+16)))))</f>
        <v>#VALUE!</v>
      </c>
      <c r="Q515" t="e">
        <f t="shared" ref="Q515:Q578" si="130">TRIM(LEFT(SUBSTITUTE(Z515," ",REPT(" ",255)),255))</f>
        <v>#VALUE!</v>
      </c>
      <c r="R515" t="e">
        <f t="shared" ref="R515:R578" si="131">SUBSTITUTE(S515, " ", "-", 1)</f>
        <v>#VALUE!</v>
      </c>
      <c r="S515" t="e">
        <f t="shared" ref="S515:S578" si="132">RIGHT(Y515,LEN(Y515)-FIND(" ",Y515))</f>
        <v>#VALUE!</v>
      </c>
      <c r="T515" s="14" t="e">
        <f t="shared" ref="T515:T578" si="133">SUBSTITUTE(R515,".","")</f>
        <v>#VALUE!</v>
      </c>
      <c r="U515" t="e">
        <f t="shared" ref="U515:U578" si="134">IF(LEFT(S515,1)="(",RIGHT(S515,LEN(S515)-FIND(" ",S515)),"")</f>
        <v>#VALUE!</v>
      </c>
      <c r="V515" t="e">
        <f t="shared" ref="V515:V578" si="135">IF(U515="",T515,U515)</f>
        <v>#VALUE!</v>
      </c>
      <c r="W515" s="8" t="e">
        <f>TRIM(CLEAN(MID(Updates!D515,FIND("Branch: ",Updates!D515)+8,(FIND("Division",Updates!D515)-(FIND("Branch: ",Updates!D515)+8)))))</f>
        <v>#VALUE!</v>
      </c>
      <c r="X515" s="8" t="e">
        <f>TRIM(CLEAN(MID(Updates!D515,FIND("Pooled Position: ",Updates!D515)+17,(FIND("Are the",Updates!D515)-(FIND("Pooled Position: ",Updates!D515)+17)))))</f>
        <v>#VALUE!</v>
      </c>
      <c r="Y515" t="e">
        <f>TRIM(CLEAN(MID(Updates!D515,FIND("Employee Name: ",Updates!D515)+15,(FIND("Job Title",Updates!D515)-(FIND("Employee Name: ",Updates!D515)+15)))))</f>
        <v>#VALUE!</v>
      </c>
      <c r="Z515" s="9" t="e">
        <f t="shared" ref="Z515:Z578" si="136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Y515,"á","a"),"â","a"),"à","a"),"é","e"),"è","e"),"ê","e"),"ë","e"),"î","i"),"ï","i"),"ó","o"),"ô","o"),"ù","u"),"û","u"),"À","A"),"Á","A"),"Â","A"),"É","E"),"È","E"),"É","E"),"Ë","E"),"Î","I"),"Ï","I"),"Ó","O"),"Ô","O"),"Ù","U"),"É","E"),"Ë","E")</f>
        <v>#VALUE!</v>
      </c>
      <c r="AA515" t="e">
        <f t="shared" ref="AA515:AA578" si="137">TRIM(CLEAN(IF(ISTEXT(C515)=FALSE,B515,IF(ISTEXT(C515)=TRUE,C515))))</f>
        <v>#VALUE!</v>
      </c>
      <c r="AB515" t="e">
        <f t="shared" ref="AB515:AB578" si="138">TRIM(CLEAN(IF(ISTEXT(H515)=FALSE,E515,IF(ISTEXT(H515)=TRUE,H515))))</f>
        <v>#VALUE!</v>
      </c>
      <c r="AC515" t="e">
        <f t="shared" ref="AC515:AC578" si="139">TRIM(CLEAN(IF(ISTEXT(J515)=FALSE,I515,IF(ISTEXT(J515)=TRUE,J515))))</f>
        <v>#VALUE!</v>
      </c>
      <c r="AD515" t="e">
        <f>TRIM(CLEAN(MID(Updates!D515,FIND("Account to clone: ",Updates!D515)+18,(FIND("Position",Updates!D515)-(FIND("Account to clone: ",Updates!D515)+18)))))</f>
        <v>#VALUE!</v>
      </c>
      <c r="AE515" t="str">
        <f t="shared" ref="AE515:AE578" si="140">TRIM(CLEAN(IF(ISERROR(AD515),"",AD515)))</f>
        <v/>
      </c>
      <c r="AF515" t="str">
        <f t="shared" ref="AF515:AF578" si="141">IF(AE515="","No","Yes")</f>
        <v>No</v>
      </c>
      <c r="AG515" t="e">
        <f>TRIM(CLEAN(MID(Updates!D515,FIND("Home Share (H:\ drive) required: ",Updates!D515)+33,(FIND("Group Share (S:\ drive) required: ",Updates!D515)-(FIND("Home Share (H:\ drive) required: ",Updates!D515)+33)))))</f>
        <v>#VALUE!</v>
      </c>
      <c r="AH515" t="str">
        <f t="shared" ref="AH515:AH578" si="142">IF(ISERROR(AG515),"No",AG515)</f>
        <v>No</v>
      </c>
      <c r="AI515" t="e">
        <f>TRIM(CLEAN(MID(Updates!D515,FIND("S Drive Path: ",Updates!D515)+14,(FIND("Position",Updates!D515)-(FIND("S Drive Path: ",Updates!D515)+14)))))</f>
        <v>#VALUE!</v>
      </c>
      <c r="AJ515" t="e">
        <f>("USR\"&amp;Updates!N515)</f>
        <v>#VALUE!</v>
      </c>
      <c r="AK515" t="e">
        <f>Updates!N515&amp;"$"</f>
        <v>#VALUE!</v>
      </c>
      <c r="AL515" s="11">
        <f t="shared" ref="AL515:AL578" ca="1" si="143">RANDBETWEEN(1,20)</f>
        <v>13</v>
      </c>
      <c r="AM515" s="6" t="str">
        <f ca="1">LOOKUP(AL515,AN2:AN21,AO2:AO21)</f>
        <v>DC4MDB03</v>
      </c>
    </row>
    <row r="516" spans="1:39" ht="12" customHeight="1">
      <c r="A516" s="13" t="e">
        <f>LOOKUP(99^99,--("0"&amp;MID(Updates!N516,MIN(SEARCH({0,1,2,3,4,5,6,7,8,9},Updates!N516&amp;"0123456789")),ROW($A$1:$A$10000))))</f>
        <v>#N/A</v>
      </c>
      <c r="B516" s="6" t="e">
        <f>TRIM(CLEAN(MID(Updates!D516,FIND("Network User Id: ",Updates!D516)+17,(FIND("E-MAIL ACCOUNTS",Updates!D516)-(FIND("Network User Id:",Updates!D516)+17)))))</f>
        <v>#VALUE!</v>
      </c>
      <c r="C516" s="6" t="e">
        <f>TRIM(CLEAN(MID(Updates!D516,FIND("Logon ID: ",Updates!D516)+10,(FIND("Password:",Updates!D516)-(FIND("Logon ID:",Updates!D516)+10)))))</f>
        <v>#VALUE!</v>
      </c>
      <c r="D516" t="e">
        <f>TRIM(CLEAN(MID(Updates!D516,FIND("Primary Address: ",Updates!D516)+17,(FIND("Secondary Address:",Updates!D516)-(FIND("Primary Address: ",Updates!D516)+17)))))</f>
        <v>#VALUE!</v>
      </c>
      <c r="E516" t="e">
        <f>TRIM(CLEAN(MID(Updates!D516,FIND("Secondary Address: ",Updates!D516)+19,(FIND("** PLEASE DO NOT REPLY TO THIS E-MAIL. ",Updates!D516)-(FIND("Secondary Address: ",Updates!D516)+19)))))</f>
        <v>#VALUE!</v>
      </c>
      <c r="F516" t="b">
        <f>IF(COUNT(SEARCH({"transpo.ottawa.on.ca","biblioottawalibrary.ca"},E516)),"@ottawa.ca")</f>
        <v>0</v>
      </c>
      <c r="G516" s="9" t="e">
        <f t="shared" si="128"/>
        <v>#VALUE!</v>
      </c>
      <c r="H516" t="e">
        <f>TRIM(CLEAN(MID(Updates!D516,FIND("E-mail Address: ",Updates!D516)+16,(FIND("The employee",Updates!D516)-(FIND("E-mail Address: ",Updates!D516)+16)))))</f>
        <v>#VALUE!</v>
      </c>
      <c r="I516" t="e">
        <f>TRIM(CLEAN(MID(Updates!D516,FIND("Account Password: ",Updates!D516)+18,(FIND("NETWORK ACCOUNTS",Updates!D516)-(FIND("Account Password:",Updates!D516)+18)))))</f>
        <v>#VALUE!</v>
      </c>
      <c r="J516" t="e">
        <f>TRIM(CLEAN(MID(Updates!D516,FIND("Password: ",Updates!D516)+10,(FIND("E-mail",Updates!D516)-(FIND("Password:",Updates!D516)+12)))))</f>
        <v>#VALUE!</v>
      </c>
      <c r="K516" t="e">
        <f>TRIM(CLEAN(MID(Updates!D516,FIND("Account to clone: ",Updates!D516)+18,(FIND("Position",Updates!D516)-(FIND("Account to clone: ",Updates!D516)+18)))))</f>
        <v>#VALUE!</v>
      </c>
      <c r="L516" t="e">
        <f>TRIM(CLEAN(MID(Updates!D516,FIND("Clone permissions of another account: ",Updates!D516)+38,(FIND("Email required:",Updates!D516)-(FIND("Clone permissions of another account: ",Updates!D516)+38)))))</f>
        <v>#VALUE!</v>
      </c>
      <c r="M516" t="e">
        <f t="shared" si="129"/>
        <v>#VALUE!</v>
      </c>
      <c r="N516" t="e">
        <f>TRIM(CLEAN(MID(Updates!D516,FIND("First Name: ",Updates!D516)+12,(FIND("Middle Name: ",Updates!D516)-(FIND("First Name: ",Updates!D516)+12)))))</f>
        <v>#VALUE!</v>
      </c>
      <c r="O516" t="e">
        <f>TRIM(CLEAN(MID(Updates!E516,FIND("Last Name: ",Updates!E516)+11,(FIND("Middle Initial:",Updates!E516)-(FIND("Last Name: ",Updates!E516)+11)))))</f>
        <v>#VALUE!</v>
      </c>
      <c r="P516" t="e">
        <f>TRIM(CLEAN(MID(Updates!D516,FIND("Middle Initial: ",Updates!D516)+16,(FIND("Department: ",Updates!D516)-(FIND("Middle Initial: ",Updates!D516)+16)))))</f>
        <v>#VALUE!</v>
      </c>
      <c r="Q516" t="e">
        <f t="shared" si="130"/>
        <v>#VALUE!</v>
      </c>
      <c r="R516" t="e">
        <f t="shared" si="131"/>
        <v>#VALUE!</v>
      </c>
      <c r="S516" t="e">
        <f t="shared" si="132"/>
        <v>#VALUE!</v>
      </c>
      <c r="T516" s="14" t="e">
        <f t="shared" si="133"/>
        <v>#VALUE!</v>
      </c>
      <c r="U516" t="e">
        <f t="shared" si="134"/>
        <v>#VALUE!</v>
      </c>
      <c r="V516" t="e">
        <f t="shared" si="135"/>
        <v>#VALUE!</v>
      </c>
      <c r="W516" s="8" t="e">
        <f>TRIM(CLEAN(MID(Updates!D516,FIND("Branch: ",Updates!D516)+8,(FIND("Division",Updates!D516)-(FIND("Branch: ",Updates!D516)+8)))))</f>
        <v>#VALUE!</v>
      </c>
      <c r="X516" s="8" t="e">
        <f>TRIM(CLEAN(MID(Updates!D516,FIND("Pooled Position: ",Updates!D516)+17,(FIND("Are the",Updates!D516)-(FIND("Pooled Position: ",Updates!D516)+17)))))</f>
        <v>#VALUE!</v>
      </c>
      <c r="Y516" t="e">
        <f>TRIM(CLEAN(MID(Updates!D516,FIND("Employee Name: ",Updates!D516)+15,(FIND("Job Title",Updates!D516)-(FIND("Employee Name: ",Updates!D516)+15)))))</f>
        <v>#VALUE!</v>
      </c>
      <c r="Z516" s="9" t="e">
        <f t="shared" si="136"/>
        <v>#VALUE!</v>
      </c>
      <c r="AA516" t="e">
        <f t="shared" si="137"/>
        <v>#VALUE!</v>
      </c>
      <c r="AB516" t="e">
        <f t="shared" si="138"/>
        <v>#VALUE!</v>
      </c>
      <c r="AC516" t="e">
        <f t="shared" si="139"/>
        <v>#VALUE!</v>
      </c>
      <c r="AD516" t="e">
        <f>TRIM(CLEAN(MID(Updates!D516,FIND("Account to clone: ",Updates!D516)+18,(FIND("Position",Updates!D516)-(FIND("Account to clone: ",Updates!D516)+18)))))</f>
        <v>#VALUE!</v>
      </c>
      <c r="AE516" t="str">
        <f t="shared" si="140"/>
        <v/>
      </c>
      <c r="AF516" t="str">
        <f t="shared" si="141"/>
        <v>No</v>
      </c>
      <c r="AG516" t="e">
        <f>TRIM(CLEAN(MID(Updates!D516,FIND("Home Share (H:\ drive) required: ",Updates!D516)+33,(FIND("Group Share (S:\ drive) required: ",Updates!D516)-(FIND("Home Share (H:\ drive) required: ",Updates!D516)+33)))))</f>
        <v>#VALUE!</v>
      </c>
      <c r="AH516" t="str">
        <f t="shared" si="142"/>
        <v>No</v>
      </c>
      <c r="AI516" t="e">
        <f>TRIM(CLEAN(MID(Updates!D516,FIND("S Drive Path: ",Updates!D516)+14,(FIND("Position",Updates!D516)-(FIND("S Drive Path: ",Updates!D516)+14)))))</f>
        <v>#VALUE!</v>
      </c>
      <c r="AJ516" t="e">
        <f>("USR\"&amp;Updates!N516)</f>
        <v>#VALUE!</v>
      </c>
      <c r="AK516" t="e">
        <f>Updates!N516&amp;"$"</f>
        <v>#VALUE!</v>
      </c>
      <c r="AL516" s="11">
        <f t="shared" ca="1" si="143"/>
        <v>14</v>
      </c>
      <c r="AM516" s="6" t="str">
        <f ca="1">LOOKUP(AL516,AN2:AN21,AO2:AO21)</f>
        <v>DC4MDB04</v>
      </c>
    </row>
    <row r="517" spans="1:39" ht="12" customHeight="1">
      <c r="A517" s="13" t="e">
        <f>LOOKUP(99^99,--("0"&amp;MID(Updates!N517,MIN(SEARCH({0,1,2,3,4,5,6,7,8,9},Updates!N517&amp;"0123456789")),ROW($A$1:$A$10000))))</f>
        <v>#N/A</v>
      </c>
      <c r="B517" s="6" t="e">
        <f>TRIM(CLEAN(MID(Updates!D517,FIND("Network User Id: ",Updates!D517)+17,(FIND("E-MAIL ACCOUNTS",Updates!D517)-(FIND("Network User Id:",Updates!D517)+17)))))</f>
        <v>#VALUE!</v>
      </c>
      <c r="C517" s="6" t="e">
        <f>TRIM(CLEAN(MID(Updates!D517,FIND("Logon ID: ",Updates!D517)+10,(FIND("Password:",Updates!D517)-(FIND("Logon ID:",Updates!D517)+10)))))</f>
        <v>#VALUE!</v>
      </c>
      <c r="D517" t="e">
        <f>TRIM(CLEAN(MID(Updates!D517,FIND("Primary Address: ",Updates!D517)+17,(FIND("Secondary Address:",Updates!D517)-(FIND("Primary Address: ",Updates!D517)+17)))))</f>
        <v>#VALUE!</v>
      </c>
      <c r="E517" t="e">
        <f>TRIM(CLEAN(MID(Updates!D517,FIND("Secondary Address: ",Updates!D517)+19,(FIND("** PLEASE DO NOT REPLY TO THIS E-MAIL. ",Updates!D517)-(FIND("Secondary Address: ",Updates!D517)+19)))))</f>
        <v>#VALUE!</v>
      </c>
      <c r="F517" t="b">
        <f>IF(COUNT(SEARCH({"transpo.ottawa.on.ca","biblioottawalibrary.ca"},E517)),"@ottawa.ca")</f>
        <v>0</v>
      </c>
      <c r="G517" s="9" t="e">
        <f t="shared" si="128"/>
        <v>#VALUE!</v>
      </c>
      <c r="H517" t="e">
        <f>TRIM(CLEAN(MID(Updates!D517,FIND("E-mail Address: ",Updates!D517)+16,(FIND("The employee",Updates!D517)-(FIND("E-mail Address: ",Updates!D517)+16)))))</f>
        <v>#VALUE!</v>
      </c>
      <c r="I517" t="e">
        <f>TRIM(CLEAN(MID(Updates!D517,FIND("Account Password: ",Updates!D517)+18,(FIND("NETWORK ACCOUNTS",Updates!D517)-(FIND("Account Password:",Updates!D517)+18)))))</f>
        <v>#VALUE!</v>
      </c>
      <c r="J517" t="e">
        <f>TRIM(CLEAN(MID(Updates!D517,FIND("Password: ",Updates!D517)+10,(FIND("E-mail",Updates!D517)-(FIND("Password:",Updates!D517)+12)))))</f>
        <v>#VALUE!</v>
      </c>
      <c r="K517" t="e">
        <f>TRIM(CLEAN(MID(Updates!D517,FIND("Account to clone: ",Updates!D517)+18,(FIND("Position",Updates!D517)-(FIND("Account to clone: ",Updates!D517)+18)))))</f>
        <v>#VALUE!</v>
      </c>
      <c r="L517" t="e">
        <f>TRIM(CLEAN(MID(Updates!D517,FIND("Clone permissions of another account: ",Updates!D517)+38,(FIND("Email required:",Updates!D517)-(FIND("Clone permissions of another account: ",Updates!D517)+38)))))</f>
        <v>#VALUE!</v>
      </c>
      <c r="M517" t="e">
        <f t="shared" si="129"/>
        <v>#VALUE!</v>
      </c>
      <c r="N517" t="e">
        <f>TRIM(CLEAN(MID(Updates!D517,FIND("First Name: ",Updates!D517)+12,(FIND("Middle Name: ",Updates!D517)-(FIND("First Name: ",Updates!D517)+12)))))</f>
        <v>#VALUE!</v>
      </c>
      <c r="O517" t="e">
        <f>TRIM(CLEAN(MID(Updates!E517,FIND("Last Name: ",Updates!E517)+11,(FIND("Middle Initial:",Updates!E517)-(FIND("Last Name: ",Updates!E517)+11)))))</f>
        <v>#VALUE!</v>
      </c>
      <c r="P517" t="e">
        <f>TRIM(CLEAN(MID(Updates!D517,FIND("Middle Initial: ",Updates!D517)+16,(FIND("Department: ",Updates!D517)-(FIND("Middle Initial: ",Updates!D517)+16)))))</f>
        <v>#VALUE!</v>
      </c>
      <c r="Q517" t="e">
        <f t="shared" si="130"/>
        <v>#VALUE!</v>
      </c>
      <c r="R517" t="e">
        <f t="shared" si="131"/>
        <v>#VALUE!</v>
      </c>
      <c r="S517" t="e">
        <f t="shared" si="132"/>
        <v>#VALUE!</v>
      </c>
      <c r="T517" s="14" t="e">
        <f t="shared" si="133"/>
        <v>#VALUE!</v>
      </c>
      <c r="U517" t="e">
        <f t="shared" si="134"/>
        <v>#VALUE!</v>
      </c>
      <c r="V517" t="e">
        <f t="shared" si="135"/>
        <v>#VALUE!</v>
      </c>
      <c r="W517" s="8" t="e">
        <f>TRIM(CLEAN(MID(Updates!D517,FIND("Branch: ",Updates!D517)+8,(FIND("Division",Updates!D517)-(FIND("Branch: ",Updates!D517)+8)))))</f>
        <v>#VALUE!</v>
      </c>
      <c r="X517" s="8" t="e">
        <f>TRIM(CLEAN(MID(Updates!D517,FIND("Pooled Position: ",Updates!D517)+17,(FIND("Are the",Updates!D517)-(FIND("Pooled Position: ",Updates!D517)+17)))))</f>
        <v>#VALUE!</v>
      </c>
      <c r="Y517" t="e">
        <f>TRIM(CLEAN(MID(Updates!D517,FIND("Employee Name: ",Updates!D517)+15,(FIND("Job Title",Updates!D517)-(FIND("Employee Name: ",Updates!D517)+15)))))</f>
        <v>#VALUE!</v>
      </c>
      <c r="Z517" s="9" t="e">
        <f t="shared" si="136"/>
        <v>#VALUE!</v>
      </c>
      <c r="AA517" t="e">
        <f t="shared" si="137"/>
        <v>#VALUE!</v>
      </c>
      <c r="AB517" t="e">
        <f t="shared" si="138"/>
        <v>#VALUE!</v>
      </c>
      <c r="AC517" t="e">
        <f t="shared" si="139"/>
        <v>#VALUE!</v>
      </c>
      <c r="AD517" t="e">
        <f>TRIM(CLEAN(MID(Updates!D517,FIND("Account to clone: ",Updates!D517)+18,(FIND("Position",Updates!D517)-(FIND("Account to clone: ",Updates!D517)+18)))))</f>
        <v>#VALUE!</v>
      </c>
      <c r="AE517" t="str">
        <f t="shared" si="140"/>
        <v/>
      </c>
      <c r="AF517" t="str">
        <f t="shared" si="141"/>
        <v>No</v>
      </c>
      <c r="AG517" t="e">
        <f>TRIM(CLEAN(MID(Updates!D517,FIND("Home Share (H:\ drive) required: ",Updates!D517)+33,(FIND("Group Share (S:\ drive) required: ",Updates!D517)-(FIND("Home Share (H:\ drive) required: ",Updates!D517)+33)))))</f>
        <v>#VALUE!</v>
      </c>
      <c r="AH517" t="str">
        <f t="shared" si="142"/>
        <v>No</v>
      </c>
      <c r="AI517" t="e">
        <f>TRIM(CLEAN(MID(Updates!D517,FIND("S Drive Path: ",Updates!D517)+14,(FIND("Position",Updates!D517)-(FIND("S Drive Path: ",Updates!D517)+14)))))</f>
        <v>#VALUE!</v>
      </c>
      <c r="AJ517" t="e">
        <f>("USR\"&amp;Updates!N517)</f>
        <v>#VALUE!</v>
      </c>
      <c r="AK517" t="e">
        <f>Updates!N517&amp;"$"</f>
        <v>#VALUE!</v>
      </c>
      <c r="AL517" s="11">
        <f t="shared" ca="1" si="143"/>
        <v>20</v>
      </c>
      <c r="AM517" s="6" t="str">
        <f ca="1">LOOKUP(AL517,AN2:AN21,AO2:AO21)</f>
        <v>DC4MDB10</v>
      </c>
    </row>
    <row r="518" spans="1:39" ht="12" customHeight="1">
      <c r="A518" s="13" t="e">
        <f>LOOKUP(99^99,--("0"&amp;MID(Updates!N518,MIN(SEARCH({0,1,2,3,4,5,6,7,8,9},Updates!N518&amp;"0123456789")),ROW($A$1:$A$10000))))</f>
        <v>#N/A</v>
      </c>
      <c r="B518" s="6" t="e">
        <f>TRIM(CLEAN(MID(Updates!D518,FIND("Network User Id: ",Updates!D518)+17,(FIND("E-MAIL ACCOUNTS",Updates!D518)-(FIND("Network User Id:",Updates!D518)+17)))))</f>
        <v>#VALUE!</v>
      </c>
      <c r="C518" s="6" t="e">
        <f>TRIM(CLEAN(MID(Updates!D518,FIND("Logon ID: ",Updates!D518)+10,(FIND("Password:",Updates!D518)-(FIND("Logon ID:",Updates!D518)+10)))))</f>
        <v>#VALUE!</v>
      </c>
      <c r="D518" t="e">
        <f>TRIM(CLEAN(MID(Updates!D518,FIND("Primary Address: ",Updates!D518)+17,(FIND("Secondary Address:",Updates!D518)-(FIND("Primary Address: ",Updates!D518)+17)))))</f>
        <v>#VALUE!</v>
      </c>
      <c r="E518" t="e">
        <f>TRIM(CLEAN(MID(Updates!D518,FIND("Secondary Address: ",Updates!D518)+19,(FIND("** PLEASE DO NOT REPLY TO THIS E-MAIL. ",Updates!D518)-(FIND("Secondary Address: ",Updates!D518)+19)))))</f>
        <v>#VALUE!</v>
      </c>
      <c r="F518" t="b">
        <f>IF(COUNT(SEARCH({"transpo.ottawa.on.ca","biblioottawalibrary.ca"},E518)),"@ottawa.ca")</f>
        <v>0</v>
      </c>
      <c r="G518" s="9" t="e">
        <f t="shared" si="128"/>
        <v>#VALUE!</v>
      </c>
      <c r="H518" t="e">
        <f>TRIM(CLEAN(MID(Updates!D518,FIND("E-mail Address: ",Updates!D518)+16,(FIND("The employee",Updates!D518)-(FIND("E-mail Address: ",Updates!D518)+16)))))</f>
        <v>#VALUE!</v>
      </c>
      <c r="I518" t="e">
        <f>TRIM(CLEAN(MID(Updates!D518,FIND("Account Password: ",Updates!D518)+18,(FIND("NETWORK ACCOUNTS",Updates!D518)-(FIND("Account Password:",Updates!D518)+18)))))</f>
        <v>#VALUE!</v>
      </c>
      <c r="J518" t="e">
        <f>TRIM(CLEAN(MID(Updates!D518,FIND("Password: ",Updates!D518)+10,(FIND("E-mail",Updates!D518)-(FIND("Password:",Updates!D518)+12)))))</f>
        <v>#VALUE!</v>
      </c>
      <c r="K518" t="e">
        <f>TRIM(CLEAN(MID(Updates!D518,FIND("Account to clone: ",Updates!D518)+18,(FIND("Position",Updates!D518)-(FIND("Account to clone: ",Updates!D518)+18)))))</f>
        <v>#VALUE!</v>
      </c>
      <c r="L518" t="e">
        <f>TRIM(CLEAN(MID(Updates!D518,FIND("Clone permissions of another account: ",Updates!D518)+38,(FIND("Email required:",Updates!D518)-(FIND("Clone permissions of another account: ",Updates!D518)+38)))))</f>
        <v>#VALUE!</v>
      </c>
      <c r="M518" t="e">
        <f t="shared" si="129"/>
        <v>#VALUE!</v>
      </c>
      <c r="N518" t="e">
        <f>TRIM(CLEAN(MID(Updates!D518,FIND("First Name: ",Updates!D518)+12,(FIND("Middle Name: ",Updates!D518)-(FIND("First Name: ",Updates!D518)+12)))))</f>
        <v>#VALUE!</v>
      </c>
      <c r="O518" t="e">
        <f>TRIM(CLEAN(MID(Updates!E518,FIND("Last Name: ",Updates!E518)+11,(FIND("Middle Initial:",Updates!E518)-(FIND("Last Name: ",Updates!E518)+11)))))</f>
        <v>#VALUE!</v>
      </c>
      <c r="P518" t="e">
        <f>TRIM(CLEAN(MID(Updates!D518,FIND("Middle Initial: ",Updates!D518)+16,(FIND("Department: ",Updates!D518)-(FIND("Middle Initial: ",Updates!D518)+16)))))</f>
        <v>#VALUE!</v>
      </c>
      <c r="Q518" t="e">
        <f t="shared" si="130"/>
        <v>#VALUE!</v>
      </c>
      <c r="R518" t="e">
        <f t="shared" si="131"/>
        <v>#VALUE!</v>
      </c>
      <c r="S518" t="e">
        <f t="shared" si="132"/>
        <v>#VALUE!</v>
      </c>
      <c r="T518" s="14" t="e">
        <f t="shared" si="133"/>
        <v>#VALUE!</v>
      </c>
      <c r="U518" t="e">
        <f t="shared" si="134"/>
        <v>#VALUE!</v>
      </c>
      <c r="V518" t="e">
        <f t="shared" si="135"/>
        <v>#VALUE!</v>
      </c>
      <c r="W518" s="8" t="e">
        <f>TRIM(CLEAN(MID(Updates!D518,FIND("Branch: ",Updates!D518)+8,(FIND("Division",Updates!D518)-(FIND("Branch: ",Updates!D518)+8)))))</f>
        <v>#VALUE!</v>
      </c>
      <c r="X518" s="8" t="e">
        <f>TRIM(CLEAN(MID(Updates!D518,FIND("Pooled Position: ",Updates!D518)+17,(FIND("Are the",Updates!D518)-(FIND("Pooled Position: ",Updates!D518)+17)))))</f>
        <v>#VALUE!</v>
      </c>
      <c r="Y518" t="e">
        <f>TRIM(CLEAN(MID(Updates!D518,FIND("Employee Name: ",Updates!D518)+15,(FIND("Job Title",Updates!D518)-(FIND("Employee Name: ",Updates!D518)+15)))))</f>
        <v>#VALUE!</v>
      </c>
      <c r="Z518" s="9" t="e">
        <f t="shared" si="136"/>
        <v>#VALUE!</v>
      </c>
      <c r="AA518" t="e">
        <f t="shared" si="137"/>
        <v>#VALUE!</v>
      </c>
      <c r="AB518" t="e">
        <f t="shared" si="138"/>
        <v>#VALUE!</v>
      </c>
      <c r="AC518" t="e">
        <f t="shared" si="139"/>
        <v>#VALUE!</v>
      </c>
      <c r="AD518" t="e">
        <f>TRIM(CLEAN(MID(Updates!D518,FIND("Account to clone: ",Updates!D518)+18,(FIND("Position",Updates!D518)-(FIND("Account to clone: ",Updates!D518)+18)))))</f>
        <v>#VALUE!</v>
      </c>
      <c r="AE518" t="str">
        <f t="shared" si="140"/>
        <v/>
      </c>
      <c r="AF518" t="str">
        <f t="shared" si="141"/>
        <v>No</v>
      </c>
      <c r="AG518" t="e">
        <f>TRIM(CLEAN(MID(Updates!D518,FIND("Home Share (H:\ drive) required: ",Updates!D518)+33,(FIND("Group Share (S:\ drive) required: ",Updates!D518)-(FIND("Home Share (H:\ drive) required: ",Updates!D518)+33)))))</f>
        <v>#VALUE!</v>
      </c>
      <c r="AH518" t="str">
        <f t="shared" si="142"/>
        <v>No</v>
      </c>
      <c r="AI518" t="e">
        <f>TRIM(CLEAN(MID(Updates!D518,FIND("S Drive Path: ",Updates!D518)+14,(FIND("Position",Updates!D518)-(FIND("S Drive Path: ",Updates!D518)+14)))))</f>
        <v>#VALUE!</v>
      </c>
      <c r="AJ518" t="e">
        <f>("USR\"&amp;Updates!N518)</f>
        <v>#VALUE!</v>
      </c>
      <c r="AK518" t="e">
        <f>Updates!N518&amp;"$"</f>
        <v>#VALUE!</v>
      </c>
      <c r="AL518" s="11">
        <f t="shared" ca="1" si="143"/>
        <v>10</v>
      </c>
      <c r="AM518" s="6" t="str">
        <f ca="1">LOOKUP(AL518,AN2:AN21,AO2:AO21)</f>
        <v>DC1MDB10</v>
      </c>
    </row>
    <row r="519" spans="1:39" ht="12" customHeight="1">
      <c r="A519" s="13" t="e">
        <f>LOOKUP(99^99,--("0"&amp;MID(Updates!N519,MIN(SEARCH({0,1,2,3,4,5,6,7,8,9},Updates!N519&amp;"0123456789")),ROW($A$1:$A$10000))))</f>
        <v>#N/A</v>
      </c>
      <c r="B519" s="6" t="e">
        <f>TRIM(CLEAN(MID(Updates!D519,FIND("Network User Id: ",Updates!D519)+17,(FIND("E-MAIL ACCOUNTS",Updates!D519)-(FIND("Network User Id:",Updates!D519)+17)))))</f>
        <v>#VALUE!</v>
      </c>
      <c r="C519" s="6" t="e">
        <f>TRIM(CLEAN(MID(Updates!D519,FIND("Logon ID: ",Updates!D519)+10,(FIND("Password:",Updates!D519)-(FIND("Logon ID:",Updates!D519)+10)))))</f>
        <v>#VALUE!</v>
      </c>
      <c r="D519" t="e">
        <f>TRIM(CLEAN(MID(Updates!D519,FIND("Primary Address: ",Updates!D519)+17,(FIND("Secondary Address:",Updates!D519)-(FIND("Primary Address: ",Updates!D519)+17)))))</f>
        <v>#VALUE!</v>
      </c>
      <c r="E519" t="e">
        <f>TRIM(CLEAN(MID(Updates!D519,FIND("Secondary Address: ",Updates!D519)+19,(FIND("** PLEASE DO NOT REPLY TO THIS E-MAIL. ",Updates!D519)-(FIND("Secondary Address: ",Updates!D519)+19)))))</f>
        <v>#VALUE!</v>
      </c>
      <c r="F519" t="b">
        <f>IF(COUNT(SEARCH({"transpo.ottawa.on.ca","biblioottawalibrary.ca"},E519)),"@ottawa.ca")</f>
        <v>0</v>
      </c>
      <c r="G519" s="9" t="e">
        <f t="shared" si="128"/>
        <v>#VALUE!</v>
      </c>
      <c r="H519" t="e">
        <f>TRIM(CLEAN(MID(Updates!D519,FIND("E-mail Address: ",Updates!D519)+16,(FIND("The employee",Updates!D519)-(FIND("E-mail Address: ",Updates!D519)+16)))))</f>
        <v>#VALUE!</v>
      </c>
      <c r="I519" t="e">
        <f>TRIM(CLEAN(MID(Updates!D519,FIND("Account Password: ",Updates!D519)+18,(FIND("NETWORK ACCOUNTS",Updates!D519)-(FIND("Account Password:",Updates!D519)+18)))))</f>
        <v>#VALUE!</v>
      </c>
      <c r="J519" t="e">
        <f>TRIM(CLEAN(MID(Updates!D519,FIND("Password: ",Updates!D519)+10,(FIND("E-mail",Updates!D519)-(FIND("Password:",Updates!D519)+12)))))</f>
        <v>#VALUE!</v>
      </c>
      <c r="K519" t="e">
        <f>TRIM(CLEAN(MID(Updates!D519,FIND("Account to clone: ",Updates!D519)+18,(FIND("Position",Updates!D519)-(FIND("Account to clone: ",Updates!D519)+18)))))</f>
        <v>#VALUE!</v>
      </c>
      <c r="L519" t="e">
        <f>TRIM(CLEAN(MID(Updates!D519,FIND("Clone permissions of another account: ",Updates!D519)+38,(FIND("Email required:",Updates!D519)-(FIND("Clone permissions of another account: ",Updates!D519)+38)))))</f>
        <v>#VALUE!</v>
      </c>
      <c r="M519" t="e">
        <f t="shared" si="129"/>
        <v>#VALUE!</v>
      </c>
      <c r="N519" t="e">
        <f>TRIM(CLEAN(MID(Updates!D519,FIND("First Name: ",Updates!D519)+12,(FIND("Middle Name: ",Updates!D519)-(FIND("First Name: ",Updates!D519)+12)))))</f>
        <v>#VALUE!</v>
      </c>
      <c r="O519" t="e">
        <f>TRIM(CLEAN(MID(Updates!E519,FIND("Last Name: ",Updates!E519)+11,(FIND("Middle Initial:",Updates!E519)-(FIND("Last Name: ",Updates!E519)+11)))))</f>
        <v>#VALUE!</v>
      </c>
      <c r="P519" t="e">
        <f>TRIM(CLEAN(MID(Updates!D519,FIND("Middle Initial: ",Updates!D519)+16,(FIND("Department: ",Updates!D519)-(FIND("Middle Initial: ",Updates!D519)+16)))))</f>
        <v>#VALUE!</v>
      </c>
      <c r="Q519" t="e">
        <f t="shared" si="130"/>
        <v>#VALUE!</v>
      </c>
      <c r="R519" t="e">
        <f t="shared" si="131"/>
        <v>#VALUE!</v>
      </c>
      <c r="S519" t="e">
        <f t="shared" si="132"/>
        <v>#VALUE!</v>
      </c>
      <c r="T519" s="14" t="e">
        <f t="shared" si="133"/>
        <v>#VALUE!</v>
      </c>
      <c r="U519" t="e">
        <f t="shared" si="134"/>
        <v>#VALUE!</v>
      </c>
      <c r="V519" t="e">
        <f t="shared" si="135"/>
        <v>#VALUE!</v>
      </c>
      <c r="W519" s="8" t="e">
        <f>TRIM(CLEAN(MID(Updates!D519,FIND("Branch: ",Updates!D519)+8,(FIND("Division",Updates!D519)-(FIND("Branch: ",Updates!D519)+8)))))</f>
        <v>#VALUE!</v>
      </c>
      <c r="X519" s="8" t="e">
        <f>TRIM(CLEAN(MID(Updates!D519,FIND("Pooled Position: ",Updates!D519)+17,(FIND("Are the",Updates!D519)-(FIND("Pooled Position: ",Updates!D519)+17)))))</f>
        <v>#VALUE!</v>
      </c>
      <c r="Y519" t="e">
        <f>TRIM(CLEAN(MID(Updates!D519,FIND("Employee Name: ",Updates!D519)+15,(FIND("Job Title",Updates!D519)-(FIND("Employee Name: ",Updates!D519)+15)))))</f>
        <v>#VALUE!</v>
      </c>
      <c r="Z519" s="9" t="e">
        <f t="shared" si="136"/>
        <v>#VALUE!</v>
      </c>
      <c r="AA519" t="e">
        <f t="shared" si="137"/>
        <v>#VALUE!</v>
      </c>
      <c r="AB519" t="e">
        <f t="shared" si="138"/>
        <v>#VALUE!</v>
      </c>
      <c r="AC519" t="e">
        <f t="shared" si="139"/>
        <v>#VALUE!</v>
      </c>
      <c r="AD519" t="e">
        <f>TRIM(CLEAN(MID(Updates!D519,FIND("Account to clone: ",Updates!D519)+18,(FIND("Position",Updates!D519)-(FIND("Account to clone: ",Updates!D519)+18)))))</f>
        <v>#VALUE!</v>
      </c>
      <c r="AE519" t="str">
        <f t="shared" si="140"/>
        <v/>
      </c>
      <c r="AF519" t="str">
        <f t="shared" si="141"/>
        <v>No</v>
      </c>
      <c r="AG519" t="e">
        <f>TRIM(CLEAN(MID(Updates!D519,FIND("Home Share (H:\ drive) required: ",Updates!D519)+33,(FIND("Group Share (S:\ drive) required: ",Updates!D519)-(FIND("Home Share (H:\ drive) required: ",Updates!D519)+33)))))</f>
        <v>#VALUE!</v>
      </c>
      <c r="AH519" t="str">
        <f t="shared" si="142"/>
        <v>No</v>
      </c>
      <c r="AI519" t="e">
        <f>TRIM(CLEAN(MID(Updates!D519,FIND("S Drive Path: ",Updates!D519)+14,(FIND("Position",Updates!D519)-(FIND("S Drive Path: ",Updates!D519)+14)))))</f>
        <v>#VALUE!</v>
      </c>
      <c r="AJ519" t="e">
        <f>("USR\"&amp;Updates!N519)</f>
        <v>#VALUE!</v>
      </c>
      <c r="AK519" t="e">
        <f>Updates!N519&amp;"$"</f>
        <v>#VALUE!</v>
      </c>
      <c r="AL519" s="11">
        <f t="shared" ca="1" si="143"/>
        <v>2</v>
      </c>
      <c r="AM519" s="6" t="str">
        <f ca="1">LOOKUP(AL519,AN2:AN21,AO2:AO21)</f>
        <v>DC1MDB02</v>
      </c>
    </row>
    <row r="520" spans="1:39" ht="12" customHeight="1">
      <c r="A520" s="13" t="e">
        <f>LOOKUP(99^99,--("0"&amp;MID(Updates!N520,MIN(SEARCH({0,1,2,3,4,5,6,7,8,9},Updates!N520&amp;"0123456789")),ROW($A$1:$A$10000))))</f>
        <v>#N/A</v>
      </c>
      <c r="B520" s="6" t="e">
        <f>TRIM(CLEAN(MID(Updates!D520,FIND("Network User Id: ",Updates!D520)+17,(FIND("E-MAIL ACCOUNTS",Updates!D520)-(FIND("Network User Id:",Updates!D520)+17)))))</f>
        <v>#VALUE!</v>
      </c>
      <c r="C520" s="6" t="e">
        <f>TRIM(CLEAN(MID(Updates!D520,FIND("Logon ID: ",Updates!D520)+10,(FIND("Password:",Updates!D520)-(FIND("Logon ID:",Updates!D520)+10)))))</f>
        <v>#VALUE!</v>
      </c>
      <c r="D520" t="e">
        <f>TRIM(CLEAN(MID(Updates!D520,FIND("Primary Address: ",Updates!D520)+17,(FIND("Secondary Address:",Updates!D520)-(FIND("Primary Address: ",Updates!D520)+17)))))</f>
        <v>#VALUE!</v>
      </c>
      <c r="E520" t="e">
        <f>TRIM(CLEAN(MID(Updates!D520,FIND("Secondary Address: ",Updates!D520)+19,(FIND("** PLEASE DO NOT REPLY TO THIS E-MAIL. ",Updates!D520)-(FIND("Secondary Address: ",Updates!D520)+19)))))</f>
        <v>#VALUE!</v>
      </c>
      <c r="F520" t="b">
        <f>IF(COUNT(SEARCH({"transpo.ottawa.on.ca","biblioottawalibrary.ca"},E520)),"@ottawa.ca")</f>
        <v>0</v>
      </c>
      <c r="G520" s="9" t="e">
        <f t="shared" si="128"/>
        <v>#VALUE!</v>
      </c>
      <c r="H520" t="e">
        <f>TRIM(CLEAN(MID(Updates!D520,FIND("E-mail Address: ",Updates!D520)+16,(FIND("The employee",Updates!D520)-(FIND("E-mail Address: ",Updates!D520)+16)))))</f>
        <v>#VALUE!</v>
      </c>
      <c r="I520" t="e">
        <f>TRIM(CLEAN(MID(Updates!D520,FIND("Account Password: ",Updates!D520)+18,(FIND("NETWORK ACCOUNTS",Updates!D520)-(FIND("Account Password:",Updates!D520)+18)))))</f>
        <v>#VALUE!</v>
      </c>
      <c r="J520" t="e">
        <f>TRIM(CLEAN(MID(Updates!D520,FIND("Password: ",Updates!D520)+10,(FIND("E-mail",Updates!D520)-(FIND("Password:",Updates!D520)+12)))))</f>
        <v>#VALUE!</v>
      </c>
      <c r="K520" t="e">
        <f>TRIM(CLEAN(MID(Updates!D520,FIND("Account to clone: ",Updates!D520)+18,(FIND("Position",Updates!D520)-(FIND("Account to clone: ",Updates!D520)+18)))))</f>
        <v>#VALUE!</v>
      </c>
      <c r="L520" t="e">
        <f>TRIM(CLEAN(MID(Updates!D520,FIND("Clone permissions of another account: ",Updates!D520)+38,(FIND("Email required:",Updates!D520)-(FIND("Clone permissions of another account: ",Updates!D520)+38)))))</f>
        <v>#VALUE!</v>
      </c>
      <c r="M520" t="e">
        <f t="shared" si="129"/>
        <v>#VALUE!</v>
      </c>
      <c r="N520" t="e">
        <f>TRIM(CLEAN(MID(Updates!D520,FIND("First Name: ",Updates!D520)+12,(FIND("Middle Name: ",Updates!D520)-(FIND("First Name: ",Updates!D520)+12)))))</f>
        <v>#VALUE!</v>
      </c>
      <c r="O520" t="e">
        <f>TRIM(CLEAN(MID(Updates!E520,FIND("Last Name: ",Updates!E520)+11,(FIND("Middle Initial:",Updates!E520)-(FIND("Last Name: ",Updates!E520)+11)))))</f>
        <v>#VALUE!</v>
      </c>
      <c r="P520" t="e">
        <f>TRIM(CLEAN(MID(Updates!D520,FIND("Middle Initial: ",Updates!D520)+16,(FIND("Department: ",Updates!D520)-(FIND("Middle Initial: ",Updates!D520)+16)))))</f>
        <v>#VALUE!</v>
      </c>
      <c r="Q520" t="e">
        <f t="shared" si="130"/>
        <v>#VALUE!</v>
      </c>
      <c r="R520" t="e">
        <f t="shared" si="131"/>
        <v>#VALUE!</v>
      </c>
      <c r="S520" t="e">
        <f t="shared" si="132"/>
        <v>#VALUE!</v>
      </c>
      <c r="T520" s="14" t="e">
        <f t="shared" si="133"/>
        <v>#VALUE!</v>
      </c>
      <c r="U520" t="e">
        <f t="shared" si="134"/>
        <v>#VALUE!</v>
      </c>
      <c r="V520" t="e">
        <f t="shared" si="135"/>
        <v>#VALUE!</v>
      </c>
      <c r="W520" s="8" t="e">
        <f>TRIM(CLEAN(MID(Updates!D520,FIND("Branch: ",Updates!D520)+8,(FIND("Division",Updates!D520)-(FIND("Branch: ",Updates!D520)+8)))))</f>
        <v>#VALUE!</v>
      </c>
      <c r="X520" s="8" t="e">
        <f>TRIM(CLEAN(MID(Updates!D520,FIND("Pooled Position: ",Updates!D520)+17,(FIND("Are the",Updates!D520)-(FIND("Pooled Position: ",Updates!D520)+17)))))</f>
        <v>#VALUE!</v>
      </c>
      <c r="Y520" t="e">
        <f>TRIM(CLEAN(MID(Updates!D520,FIND("Employee Name: ",Updates!D520)+15,(FIND("Job Title",Updates!D520)-(FIND("Employee Name: ",Updates!D520)+15)))))</f>
        <v>#VALUE!</v>
      </c>
      <c r="Z520" s="9" t="e">
        <f t="shared" si="136"/>
        <v>#VALUE!</v>
      </c>
      <c r="AA520" t="e">
        <f t="shared" si="137"/>
        <v>#VALUE!</v>
      </c>
      <c r="AB520" t="e">
        <f t="shared" si="138"/>
        <v>#VALUE!</v>
      </c>
      <c r="AC520" t="e">
        <f t="shared" si="139"/>
        <v>#VALUE!</v>
      </c>
      <c r="AD520" t="e">
        <f>TRIM(CLEAN(MID(Updates!D520,FIND("Account to clone: ",Updates!D520)+18,(FIND("Position",Updates!D520)-(FIND("Account to clone: ",Updates!D520)+18)))))</f>
        <v>#VALUE!</v>
      </c>
      <c r="AE520" t="str">
        <f t="shared" si="140"/>
        <v/>
      </c>
      <c r="AF520" t="str">
        <f t="shared" si="141"/>
        <v>No</v>
      </c>
      <c r="AG520" t="e">
        <f>TRIM(CLEAN(MID(Updates!D520,FIND("Home Share (H:\ drive) required: ",Updates!D520)+33,(FIND("Group Share (S:\ drive) required: ",Updates!D520)-(FIND("Home Share (H:\ drive) required: ",Updates!D520)+33)))))</f>
        <v>#VALUE!</v>
      </c>
      <c r="AH520" t="str">
        <f t="shared" si="142"/>
        <v>No</v>
      </c>
      <c r="AI520" t="e">
        <f>TRIM(CLEAN(MID(Updates!D520,FIND("S Drive Path: ",Updates!D520)+14,(FIND("Position",Updates!D520)-(FIND("S Drive Path: ",Updates!D520)+14)))))</f>
        <v>#VALUE!</v>
      </c>
      <c r="AJ520" t="e">
        <f>("USR\"&amp;Updates!N520)</f>
        <v>#VALUE!</v>
      </c>
      <c r="AK520" t="e">
        <f>Updates!N520&amp;"$"</f>
        <v>#VALUE!</v>
      </c>
      <c r="AL520" s="11">
        <f t="shared" ca="1" si="143"/>
        <v>6</v>
      </c>
      <c r="AM520" s="6" t="str">
        <f ca="1">LOOKUP(AL520,AN2:AN21,AO2:AO21)</f>
        <v>DC1MDB06</v>
      </c>
    </row>
    <row r="521" spans="1:39" ht="12" customHeight="1">
      <c r="A521" s="13" t="e">
        <f>LOOKUP(99^99,--("0"&amp;MID(Updates!N521,MIN(SEARCH({0,1,2,3,4,5,6,7,8,9},Updates!N521&amp;"0123456789")),ROW($A$1:$A$10000))))</f>
        <v>#N/A</v>
      </c>
      <c r="B521" s="6" t="e">
        <f>TRIM(CLEAN(MID(Updates!D521,FIND("Network User Id: ",Updates!D521)+17,(FIND("E-MAIL ACCOUNTS",Updates!D521)-(FIND("Network User Id:",Updates!D521)+17)))))</f>
        <v>#VALUE!</v>
      </c>
      <c r="C521" s="6" t="e">
        <f>TRIM(CLEAN(MID(Updates!D521,FIND("Logon ID: ",Updates!D521)+10,(FIND("Password:",Updates!D521)-(FIND("Logon ID:",Updates!D521)+10)))))</f>
        <v>#VALUE!</v>
      </c>
      <c r="D521" t="e">
        <f>TRIM(CLEAN(MID(Updates!D521,FIND("Primary Address: ",Updates!D521)+17,(FIND("Secondary Address:",Updates!D521)-(FIND("Primary Address: ",Updates!D521)+17)))))</f>
        <v>#VALUE!</v>
      </c>
      <c r="E521" t="e">
        <f>TRIM(CLEAN(MID(Updates!D521,FIND("Secondary Address: ",Updates!D521)+19,(FIND("** PLEASE DO NOT REPLY TO THIS E-MAIL. ",Updates!D521)-(FIND("Secondary Address: ",Updates!D521)+19)))))</f>
        <v>#VALUE!</v>
      </c>
      <c r="F521" t="b">
        <f>IF(COUNT(SEARCH({"transpo.ottawa.on.ca","biblioottawalibrary.ca"},E521)),"@ottawa.ca")</f>
        <v>0</v>
      </c>
      <c r="G521" s="9" t="e">
        <f t="shared" si="128"/>
        <v>#VALUE!</v>
      </c>
      <c r="H521" t="e">
        <f>TRIM(CLEAN(MID(Updates!D521,FIND("E-mail Address: ",Updates!D521)+16,(FIND("The employee",Updates!D521)-(FIND("E-mail Address: ",Updates!D521)+16)))))</f>
        <v>#VALUE!</v>
      </c>
      <c r="I521" t="e">
        <f>TRIM(CLEAN(MID(Updates!D521,FIND("Account Password: ",Updates!D521)+18,(FIND("NETWORK ACCOUNTS",Updates!D521)-(FIND("Account Password:",Updates!D521)+18)))))</f>
        <v>#VALUE!</v>
      </c>
      <c r="J521" t="e">
        <f>TRIM(CLEAN(MID(Updates!D521,FIND("Password: ",Updates!D521)+10,(FIND("E-mail",Updates!D521)-(FIND("Password:",Updates!D521)+12)))))</f>
        <v>#VALUE!</v>
      </c>
      <c r="K521" t="e">
        <f>TRIM(CLEAN(MID(Updates!D521,FIND("Account to clone: ",Updates!D521)+18,(FIND("Position",Updates!D521)-(FIND("Account to clone: ",Updates!D521)+18)))))</f>
        <v>#VALUE!</v>
      </c>
      <c r="L521" t="e">
        <f>TRIM(CLEAN(MID(Updates!D521,FIND("Clone permissions of another account: ",Updates!D521)+38,(FIND("Email required:",Updates!D521)-(FIND("Clone permissions of another account: ",Updates!D521)+38)))))</f>
        <v>#VALUE!</v>
      </c>
      <c r="M521" t="e">
        <f t="shared" si="129"/>
        <v>#VALUE!</v>
      </c>
      <c r="N521" t="e">
        <f>TRIM(CLEAN(MID(Updates!D521,FIND("First Name: ",Updates!D521)+12,(FIND("Middle Name: ",Updates!D521)-(FIND("First Name: ",Updates!D521)+12)))))</f>
        <v>#VALUE!</v>
      </c>
      <c r="O521" t="e">
        <f>TRIM(CLEAN(MID(Updates!E521,FIND("Last Name: ",Updates!E521)+11,(FIND("Middle Initial:",Updates!E521)-(FIND("Last Name: ",Updates!E521)+11)))))</f>
        <v>#VALUE!</v>
      </c>
      <c r="P521" t="e">
        <f>TRIM(CLEAN(MID(Updates!D521,FIND("Middle Initial: ",Updates!D521)+16,(FIND("Department: ",Updates!D521)-(FIND("Middle Initial: ",Updates!D521)+16)))))</f>
        <v>#VALUE!</v>
      </c>
      <c r="Q521" t="e">
        <f t="shared" si="130"/>
        <v>#VALUE!</v>
      </c>
      <c r="R521" t="e">
        <f t="shared" si="131"/>
        <v>#VALUE!</v>
      </c>
      <c r="S521" t="e">
        <f t="shared" si="132"/>
        <v>#VALUE!</v>
      </c>
      <c r="T521" s="14" t="e">
        <f t="shared" si="133"/>
        <v>#VALUE!</v>
      </c>
      <c r="U521" t="e">
        <f t="shared" si="134"/>
        <v>#VALUE!</v>
      </c>
      <c r="V521" t="e">
        <f t="shared" si="135"/>
        <v>#VALUE!</v>
      </c>
      <c r="W521" s="8" t="e">
        <f>TRIM(CLEAN(MID(Updates!D521,FIND("Branch: ",Updates!D521)+8,(FIND("Division",Updates!D521)-(FIND("Branch: ",Updates!D521)+8)))))</f>
        <v>#VALUE!</v>
      </c>
      <c r="X521" s="8" t="e">
        <f>TRIM(CLEAN(MID(Updates!D521,FIND("Pooled Position: ",Updates!D521)+17,(FIND("Are the",Updates!D521)-(FIND("Pooled Position: ",Updates!D521)+17)))))</f>
        <v>#VALUE!</v>
      </c>
      <c r="Y521" t="e">
        <f>TRIM(CLEAN(MID(Updates!D521,FIND("Employee Name: ",Updates!D521)+15,(FIND("Job Title",Updates!D521)-(FIND("Employee Name: ",Updates!D521)+15)))))</f>
        <v>#VALUE!</v>
      </c>
      <c r="Z521" s="9" t="e">
        <f t="shared" si="136"/>
        <v>#VALUE!</v>
      </c>
      <c r="AA521" t="e">
        <f t="shared" si="137"/>
        <v>#VALUE!</v>
      </c>
      <c r="AB521" t="e">
        <f t="shared" si="138"/>
        <v>#VALUE!</v>
      </c>
      <c r="AC521" t="e">
        <f t="shared" si="139"/>
        <v>#VALUE!</v>
      </c>
      <c r="AD521" t="e">
        <f>TRIM(CLEAN(MID(Updates!D521,FIND("Account to clone: ",Updates!D521)+18,(FIND("Position",Updates!D521)-(FIND("Account to clone: ",Updates!D521)+18)))))</f>
        <v>#VALUE!</v>
      </c>
      <c r="AE521" t="str">
        <f t="shared" si="140"/>
        <v/>
      </c>
      <c r="AF521" t="str">
        <f t="shared" si="141"/>
        <v>No</v>
      </c>
      <c r="AG521" t="e">
        <f>TRIM(CLEAN(MID(Updates!D521,FIND("Home Share (H:\ drive) required: ",Updates!D521)+33,(FIND("Group Share (S:\ drive) required: ",Updates!D521)-(FIND("Home Share (H:\ drive) required: ",Updates!D521)+33)))))</f>
        <v>#VALUE!</v>
      </c>
      <c r="AH521" t="str">
        <f t="shared" si="142"/>
        <v>No</v>
      </c>
      <c r="AI521" t="e">
        <f>TRIM(CLEAN(MID(Updates!D521,FIND("S Drive Path: ",Updates!D521)+14,(FIND("Position",Updates!D521)-(FIND("S Drive Path: ",Updates!D521)+14)))))</f>
        <v>#VALUE!</v>
      </c>
      <c r="AJ521" t="e">
        <f>("USR\"&amp;Updates!N521)</f>
        <v>#VALUE!</v>
      </c>
      <c r="AK521" t="e">
        <f>Updates!N521&amp;"$"</f>
        <v>#VALUE!</v>
      </c>
      <c r="AL521" s="11">
        <f t="shared" ca="1" si="143"/>
        <v>13</v>
      </c>
      <c r="AM521" s="6" t="str">
        <f ca="1">LOOKUP(AL521,AN2:AN21,AO2:AO21)</f>
        <v>DC4MDB03</v>
      </c>
    </row>
    <row r="522" spans="1:39" ht="12" customHeight="1">
      <c r="A522" s="13" t="e">
        <f>LOOKUP(99^99,--("0"&amp;MID(Updates!N522,MIN(SEARCH({0,1,2,3,4,5,6,7,8,9},Updates!N522&amp;"0123456789")),ROW($A$1:$A$10000))))</f>
        <v>#N/A</v>
      </c>
      <c r="B522" s="6" t="e">
        <f>TRIM(CLEAN(MID(Updates!D522,FIND("Network User Id: ",Updates!D522)+17,(FIND("E-MAIL ACCOUNTS",Updates!D522)-(FIND("Network User Id:",Updates!D522)+17)))))</f>
        <v>#VALUE!</v>
      </c>
      <c r="C522" s="6" t="e">
        <f>TRIM(CLEAN(MID(Updates!D522,FIND("Logon ID: ",Updates!D522)+10,(FIND("Password:",Updates!D522)-(FIND("Logon ID:",Updates!D522)+10)))))</f>
        <v>#VALUE!</v>
      </c>
      <c r="D522" t="e">
        <f>TRIM(CLEAN(MID(Updates!D522,FIND("Primary Address: ",Updates!D522)+17,(FIND("Secondary Address:",Updates!D522)-(FIND("Primary Address: ",Updates!D522)+17)))))</f>
        <v>#VALUE!</v>
      </c>
      <c r="E522" t="e">
        <f>TRIM(CLEAN(MID(Updates!D522,FIND("Secondary Address: ",Updates!D522)+19,(FIND("** PLEASE DO NOT REPLY TO THIS E-MAIL. ",Updates!D522)-(FIND("Secondary Address: ",Updates!D522)+19)))))</f>
        <v>#VALUE!</v>
      </c>
      <c r="F522" t="b">
        <f>IF(COUNT(SEARCH({"transpo.ottawa.on.ca","biblioottawalibrary.ca"},E522)),"@ottawa.ca")</f>
        <v>0</v>
      </c>
      <c r="G522" s="9" t="e">
        <f t="shared" si="128"/>
        <v>#VALUE!</v>
      </c>
      <c r="H522" t="e">
        <f>TRIM(CLEAN(MID(Updates!D522,FIND("E-mail Address: ",Updates!D522)+16,(FIND("The employee",Updates!D522)-(FIND("E-mail Address: ",Updates!D522)+16)))))</f>
        <v>#VALUE!</v>
      </c>
      <c r="I522" t="e">
        <f>TRIM(CLEAN(MID(Updates!D522,FIND("Account Password: ",Updates!D522)+18,(FIND("NETWORK ACCOUNTS",Updates!D522)-(FIND("Account Password:",Updates!D522)+18)))))</f>
        <v>#VALUE!</v>
      </c>
      <c r="J522" t="e">
        <f>TRIM(CLEAN(MID(Updates!D522,FIND("Password: ",Updates!D522)+10,(FIND("E-mail",Updates!D522)-(FIND("Password:",Updates!D522)+12)))))</f>
        <v>#VALUE!</v>
      </c>
      <c r="K522" t="e">
        <f>TRIM(CLEAN(MID(Updates!D522,FIND("Account to clone: ",Updates!D522)+18,(FIND("Position",Updates!D522)-(FIND("Account to clone: ",Updates!D522)+18)))))</f>
        <v>#VALUE!</v>
      </c>
      <c r="L522" t="e">
        <f>TRIM(CLEAN(MID(Updates!D522,FIND("Clone permissions of another account: ",Updates!D522)+38,(FIND("Email required:",Updates!D522)-(FIND("Clone permissions of another account: ",Updates!D522)+38)))))</f>
        <v>#VALUE!</v>
      </c>
      <c r="M522" t="e">
        <f t="shared" si="129"/>
        <v>#VALUE!</v>
      </c>
      <c r="N522" t="e">
        <f>TRIM(CLEAN(MID(Updates!D522,FIND("First Name: ",Updates!D522)+12,(FIND("Middle Name: ",Updates!D522)-(FIND("First Name: ",Updates!D522)+12)))))</f>
        <v>#VALUE!</v>
      </c>
      <c r="O522" t="e">
        <f>TRIM(CLEAN(MID(Updates!E522,FIND("Last Name: ",Updates!E522)+11,(FIND("Middle Initial:",Updates!E522)-(FIND("Last Name: ",Updates!E522)+11)))))</f>
        <v>#VALUE!</v>
      </c>
      <c r="P522" t="e">
        <f>TRIM(CLEAN(MID(Updates!D522,FIND("Middle Initial: ",Updates!D522)+16,(FIND("Department: ",Updates!D522)-(FIND("Middle Initial: ",Updates!D522)+16)))))</f>
        <v>#VALUE!</v>
      </c>
      <c r="Q522" t="e">
        <f t="shared" si="130"/>
        <v>#VALUE!</v>
      </c>
      <c r="R522" t="e">
        <f t="shared" si="131"/>
        <v>#VALUE!</v>
      </c>
      <c r="S522" t="e">
        <f t="shared" si="132"/>
        <v>#VALUE!</v>
      </c>
      <c r="T522" s="14" t="e">
        <f t="shared" si="133"/>
        <v>#VALUE!</v>
      </c>
      <c r="U522" t="e">
        <f t="shared" si="134"/>
        <v>#VALUE!</v>
      </c>
      <c r="V522" t="e">
        <f t="shared" si="135"/>
        <v>#VALUE!</v>
      </c>
      <c r="W522" s="8" t="e">
        <f>TRIM(CLEAN(MID(Updates!D522,FIND("Branch: ",Updates!D522)+8,(FIND("Division",Updates!D522)-(FIND("Branch: ",Updates!D522)+8)))))</f>
        <v>#VALUE!</v>
      </c>
      <c r="X522" s="8" t="e">
        <f>TRIM(CLEAN(MID(Updates!D522,FIND("Pooled Position: ",Updates!D522)+17,(FIND("Are the",Updates!D522)-(FIND("Pooled Position: ",Updates!D522)+17)))))</f>
        <v>#VALUE!</v>
      </c>
      <c r="Y522" t="e">
        <f>TRIM(CLEAN(MID(Updates!D522,FIND("Employee Name: ",Updates!D522)+15,(FIND("Job Title",Updates!D522)-(FIND("Employee Name: ",Updates!D522)+15)))))</f>
        <v>#VALUE!</v>
      </c>
      <c r="Z522" s="9" t="e">
        <f t="shared" si="136"/>
        <v>#VALUE!</v>
      </c>
      <c r="AA522" t="e">
        <f t="shared" si="137"/>
        <v>#VALUE!</v>
      </c>
      <c r="AB522" t="e">
        <f t="shared" si="138"/>
        <v>#VALUE!</v>
      </c>
      <c r="AC522" t="e">
        <f t="shared" si="139"/>
        <v>#VALUE!</v>
      </c>
      <c r="AD522" t="e">
        <f>TRIM(CLEAN(MID(Updates!D522,FIND("Account to clone: ",Updates!D522)+18,(FIND("Position",Updates!D522)-(FIND("Account to clone: ",Updates!D522)+18)))))</f>
        <v>#VALUE!</v>
      </c>
      <c r="AE522" t="str">
        <f t="shared" si="140"/>
        <v/>
      </c>
      <c r="AF522" t="str">
        <f t="shared" si="141"/>
        <v>No</v>
      </c>
      <c r="AG522" t="e">
        <f>TRIM(CLEAN(MID(Updates!D522,FIND("Home Share (H:\ drive) required: ",Updates!D522)+33,(FIND("Group Share (S:\ drive) required: ",Updates!D522)-(FIND("Home Share (H:\ drive) required: ",Updates!D522)+33)))))</f>
        <v>#VALUE!</v>
      </c>
      <c r="AH522" t="str">
        <f t="shared" si="142"/>
        <v>No</v>
      </c>
      <c r="AI522" t="e">
        <f>TRIM(CLEAN(MID(Updates!D522,FIND("S Drive Path: ",Updates!D522)+14,(FIND("Position",Updates!D522)-(FIND("S Drive Path: ",Updates!D522)+14)))))</f>
        <v>#VALUE!</v>
      </c>
      <c r="AJ522" t="e">
        <f>("USR\"&amp;Updates!N522)</f>
        <v>#VALUE!</v>
      </c>
      <c r="AK522" t="e">
        <f>Updates!N522&amp;"$"</f>
        <v>#VALUE!</v>
      </c>
      <c r="AL522" s="11">
        <f t="shared" ca="1" si="143"/>
        <v>12</v>
      </c>
      <c r="AM522" s="6" t="str">
        <f ca="1">LOOKUP(AL522,AN2:AN21,AO2:AO21)</f>
        <v>DC4MDB02</v>
      </c>
    </row>
    <row r="523" spans="1:39" ht="12" customHeight="1">
      <c r="A523" s="13" t="e">
        <f>LOOKUP(99^99,--("0"&amp;MID(Updates!N523,MIN(SEARCH({0,1,2,3,4,5,6,7,8,9},Updates!N523&amp;"0123456789")),ROW($A$1:$A$10000))))</f>
        <v>#N/A</v>
      </c>
      <c r="B523" s="6" t="e">
        <f>TRIM(CLEAN(MID(Updates!D523,FIND("Network User Id: ",Updates!D523)+17,(FIND("E-MAIL ACCOUNTS",Updates!D523)-(FIND("Network User Id:",Updates!D523)+17)))))</f>
        <v>#VALUE!</v>
      </c>
      <c r="C523" s="6" t="e">
        <f>TRIM(CLEAN(MID(Updates!D523,FIND("Logon ID: ",Updates!D523)+10,(FIND("Password:",Updates!D523)-(FIND("Logon ID:",Updates!D523)+10)))))</f>
        <v>#VALUE!</v>
      </c>
      <c r="D523" t="e">
        <f>TRIM(CLEAN(MID(Updates!D523,FIND("Primary Address: ",Updates!D523)+17,(FIND("Secondary Address:",Updates!D523)-(FIND("Primary Address: ",Updates!D523)+17)))))</f>
        <v>#VALUE!</v>
      </c>
      <c r="E523" t="e">
        <f>TRIM(CLEAN(MID(Updates!D523,FIND("Secondary Address: ",Updates!D523)+19,(FIND("** PLEASE DO NOT REPLY TO THIS E-MAIL. ",Updates!D523)-(FIND("Secondary Address: ",Updates!D523)+19)))))</f>
        <v>#VALUE!</v>
      </c>
      <c r="F523" t="b">
        <f>IF(COUNT(SEARCH({"transpo.ottawa.on.ca","biblioottawalibrary.ca"},E523)),"@ottawa.ca")</f>
        <v>0</v>
      </c>
      <c r="G523" s="9" t="e">
        <f t="shared" si="128"/>
        <v>#VALUE!</v>
      </c>
      <c r="H523" t="e">
        <f>TRIM(CLEAN(MID(Updates!D523,FIND("E-mail Address: ",Updates!D523)+16,(FIND("The employee",Updates!D523)-(FIND("E-mail Address: ",Updates!D523)+16)))))</f>
        <v>#VALUE!</v>
      </c>
      <c r="I523" t="e">
        <f>TRIM(CLEAN(MID(Updates!D523,FIND("Account Password: ",Updates!D523)+18,(FIND("NETWORK ACCOUNTS",Updates!D523)-(FIND("Account Password:",Updates!D523)+18)))))</f>
        <v>#VALUE!</v>
      </c>
      <c r="J523" t="e">
        <f>TRIM(CLEAN(MID(Updates!D523,FIND("Password: ",Updates!D523)+10,(FIND("E-mail",Updates!D523)-(FIND("Password:",Updates!D523)+12)))))</f>
        <v>#VALUE!</v>
      </c>
      <c r="K523" t="e">
        <f>TRIM(CLEAN(MID(Updates!D523,FIND("Account to clone: ",Updates!D523)+18,(FIND("Position",Updates!D523)-(FIND("Account to clone: ",Updates!D523)+18)))))</f>
        <v>#VALUE!</v>
      </c>
      <c r="L523" t="e">
        <f>TRIM(CLEAN(MID(Updates!D523,FIND("Clone permissions of another account: ",Updates!D523)+38,(FIND("Email required:",Updates!D523)-(FIND("Clone permissions of another account: ",Updates!D523)+38)))))</f>
        <v>#VALUE!</v>
      </c>
      <c r="M523" t="e">
        <f t="shared" si="129"/>
        <v>#VALUE!</v>
      </c>
      <c r="N523" t="e">
        <f>TRIM(CLEAN(MID(Updates!D523,FIND("First Name: ",Updates!D523)+12,(FIND("Middle Name: ",Updates!D523)-(FIND("First Name: ",Updates!D523)+12)))))</f>
        <v>#VALUE!</v>
      </c>
      <c r="O523" t="e">
        <f>TRIM(CLEAN(MID(Updates!E523,FIND("Last Name: ",Updates!E523)+11,(FIND("Middle Initial:",Updates!E523)-(FIND("Last Name: ",Updates!E523)+11)))))</f>
        <v>#VALUE!</v>
      </c>
      <c r="P523" t="e">
        <f>TRIM(CLEAN(MID(Updates!D523,FIND("Middle Initial: ",Updates!D523)+16,(FIND("Department: ",Updates!D523)-(FIND("Middle Initial: ",Updates!D523)+16)))))</f>
        <v>#VALUE!</v>
      </c>
      <c r="Q523" t="e">
        <f t="shared" si="130"/>
        <v>#VALUE!</v>
      </c>
      <c r="R523" t="e">
        <f t="shared" si="131"/>
        <v>#VALUE!</v>
      </c>
      <c r="S523" t="e">
        <f t="shared" si="132"/>
        <v>#VALUE!</v>
      </c>
      <c r="T523" s="14" t="e">
        <f t="shared" si="133"/>
        <v>#VALUE!</v>
      </c>
      <c r="U523" t="e">
        <f t="shared" si="134"/>
        <v>#VALUE!</v>
      </c>
      <c r="V523" t="e">
        <f t="shared" si="135"/>
        <v>#VALUE!</v>
      </c>
      <c r="W523" s="8" t="e">
        <f>TRIM(CLEAN(MID(Updates!D523,FIND("Branch: ",Updates!D523)+8,(FIND("Division",Updates!D523)-(FIND("Branch: ",Updates!D523)+8)))))</f>
        <v>#VALUE!</v>
      </c>
      <c r="X523" s="8" t="e">
        <f>TRIM(CLEAN(MID(Updates!D523,FIND("Pooled Position: ",Updates!D523)+17,(FIND("Are the",Updates!D523)-(FIND("Pooled Position: ",Updates!D523)+17)))))</f>
        <v>#VALUE!</v>
      </c>
      <c r="Y523" t="e">
        <f>TRIM(CLEAN(MID(Updates!D523,FIND("Employee Name: ",Updates!D523)+15,(FIND("Job Title",Updates!D523)-(FIND("Employee Name: ",Updates!D523)+15)))))</f>
        <v>#VALUE!</v>
      </c>
      <c r="Z523" s="9" t="e">
        <f t="shared" si="136"/>
        <v>#VALUE!</v>
      </c>
      <c r="AA523" t="e">
        <f t="shared" si="137"/>
        <v>#VALUE!</v>
      </c>
      <c r="AB523" t="e">
        <f t="shared" si="138"/>
        <v>#VALUE!</v>
      </c>
      <c r="AC523" t="e">
        <f t="shared" si="139"/>
        <v>#VALUE!</v>
      </c>
      <c r="AD523" t="e">
        <f>TRIM(CLEAN(MID(Updates!D523,FIND("Account to clone: ",Updates!D523)+18,(FIND("Position",Updates!D523)-(FIND("Account to clone: ",Updates!D523)+18)))))</f>
        <v>#VALUE!</v>
      </c>
      <c r="AE523" t="str">
        <f t="shared" si="140"/>
        <v/>
      </c>
      <c r="AF523" t="str">
        <f t="shared" si="141"/>
        <v>No</v>
      </c>
      <c r="AG523" t="e">
        <f>TRIM(CLEAN(MID(Updates!D523,FIND("Home Share (H:\ drive) required: ",Updates!D523)+33,(FIND("Group Share (S:\ drive) required: ",Updates!D523)-(FIND("Home Share (H:\ drive) required: ",Updates!D523)+33)))))</f>
        <v>#VALUE!</v>
      </c>
      <c r="AH523" t="str">
        <f t="shared" si="142"/>
        <v>No</v>
      </c>
      <c r="AI523" t="e">
        <f>TRIM(CLEAN(MID(Updates!D523,FIND("S Drive Path: ",Updates!D523)+14,(FIND("Position",Updates!D523)-(FIND("S Drive Path: ",Updates!D523)+14)))))</f>
        <v>#VALUE!</v>
      </c>
      <c r="AJ523" t="e">
        <f>("USR\"&amp;Updates!N523)</f>
        <v>#VALUE!</v>
      </c>
      <c r="AK523" t="e">
        <f>Updates!N523&amp;"$"</f>
        <v>#VALUE!</v>
      </c>
      <c r="AL523" s="11">
        <f t="shared" ca="1" si="143"/>
        <v>7</v>
      </c>
      <c r="AM523" s="6" t="str">
        <f ca="1">LOOKUP(AL523,AN2:AN21,AO2:AO21)</f>
        <v>DC1MDB07</v>
      </c>
    </row>
    <row r="524" spans="1:39" ht="12" customHeight="1">
      <c r="A524" s="13" t="e">
        <f>LOOKUP(99^99,--("0"&amp;MID(Updates!N524,MIN(SEARCH({0,1,2,3,4,5,6,7,8,9},Updates!N524&amp;"0123456789")),ROW($A$1:$A$10000))))</f>
        <v>#N/A</v>
      </c>
      <c r="B524" s="6" t="e">
        <f>TRIM(CLEAN(MID(Updates!D524,FIND("Network User Id: ",Updates!D524)+17,(FIND("E-MAIL ACCOUNTS",Updates!D524)-(FIND("Network User Id:",Updates!D524)+17)))))</f>
        <v>#VALUE!</v>
      </c>
      <c r="C524" s="6" t="e">
        <f>TRIM(CLEAN(MID(Updates!D524,FIND("Logon ID: ",Updates!D524)+10,(FIND("Password:",Updates!D524)-(FIND("Logon ID:",Updates!D524)+10)))))</f>
        <v>#VALUE!</v>
      </c>
      <c r="D524" t="e">
        <f>TRIM(CLEAN(MID(Updates!D524,FIND("Primary Address: ",Updates!D524)+17,(FIND("Secondary Address:",Updates!D524)-(FIND("Primary Address: ",Updates!D524)+17)))))</f>
        <v>#VALUE!</v>
      </c>
      <c r="E524" t="e">
        <f>TRIM(CLEAN(MID(Updates!D524,FIND("Secondary Address: ",Updates!D524)+19,(FIND("** PLEASE DO NOT REPLY TO THIS E-MAIL. ",Updates!D524)-(FIND("Secondary Address: ",Updates!D524)+19)))))</f>
        <v>#VALUE!</v>
      </c>
      <c r="F524" t="b">
        <f>IF(COUNT(SEARCH({"transpo.ottawa.on.ca","biblioottawalibrary.ca"},E524)),"@ottawa.ca")</f>
        <v>0</v>
      </c>
      <c r="G524" s="9" t="e">
        <f t="shared" si="128"/>
        <v>#VALUE!</v>
      </c>
      <c r="H524" t="e">
        <f>TRIM(CLEAN(MID(Updates!D524,FIND("E-mail Address: ",Updates!D524)+16,(FIND("The employee",Updates!D524)-(FIND("E-mail Address: ",Updates!D524)+16)))))</f>
        <v>#VALUE!</v>
      </c>
      <c r="I524" t="e">
        <f>TRIM(CLEAN(MID(Updates!D524,FIND("Account Password: ",Updates!D524)+18,(FIND("NETWORK ACCOUNTS",Updates!D524)-(FIND("Account Password:",Updates!D524)+18)))))</f>
        <v>#VALUE!</v>
      </c>
      <c r="J524" t="e">
        <f>TRIM(CLEAN(MID(Updates!D524,FIND("Password: ",Updates!D524)+10,(FIND("E-mail",Updates!D524)-(FIND("Password:",Updates!D524)+12)))))</f>
        <v>#VALUE!</v>
      </c>
      <c r="K524" t="e">
        <f>TRIM(CLEAN(MID(Updates!D524,FIND("Account to clone: ",Updates!D524)+18,(FIND("Position",Updates!D524)-(FIND("Account to clone: ",Updates!D524)+18)))))</f>
        <v>#VALUE!</v>
      </c>
      <c r="L524" t="e">
        <f>TRIM(CLEAN(MID(Updates!D524,FIND("Clone permissions of another account: ",Updates!D524)+38,(FIND("Email required:",Updates!D524)-(FIND("Clone permissions of another account: ",Updates!D524)+38)))))</f>
        <v>#VALUE!</v>
      </c>
      <c r="M524" t="e">
        <f t="shared" si="129"/>
        <v>#VALUE!</v>
      </c>
      <c r="N524" t="e">
        <f>TRIM(CLEAN(MID(Updates!D524,FIND("First Name: ",Updates!D524)+12,(FIND("Middle Name: ",Updates!D524)-(FIND("First Name: ",Updates!D524)+12)))))</f>
        <v>#VALUE!</v>
      </c>
      <c r="O524" t="e">
        <f>TRIM(CLEAN(MID(Updates!E524,FIND("Last Name: ",Updates!E524)+11,(FIND("Middle Initial:",Updates!E524)-(FIND("Last Name: ",Updates!E524)+11)))))</f>
        <v>#VALUE!</v>
      </c>
      <c r="P524" t="e">
        <f>TRIM(CLEAN(MID(Updates!D524,FIND("Middle Initial: ",Updates!D524)+16,(FIND("Department: ",Updates!D524)-(FIND("Middle Initial: ",Updates!D524)+16)))))</f>
        <v>#VALUE!</v>
      </c>
      <c r="Q524" t="e">
        <f t="shared" si="130"/>
        <v>#VALUE!</v>
      </c>
      <c r="R524" t="e">
        <f t="shared" si="131"/>
        <v>#VALUE!</v>
      </c>
      <c r="S524" t="e">
        <f t="shared" si="132"/>
        <v>#VALUE!</v>
      </c>
      <c r="T524" s="14" t="e">
        <f t="shared" si="133"/>
        <v>#VALUE!</v>
      </c>
      <c r="U524" t="e">
        <f t="shared" si="134"/>
        <v>#VALUE!</v>
      </c>
      <c r="V524" t="e">
        <f t="shared" si="135"/>
        <v>#VALUE!</v>
      </c>
      <c r="W524" s="8" t="e">
        <f>TRIM(CLEAN(MID(Updates!D524,FIND("Branch: ",Updates!D524)+8,(FIND("Division",Updates!D524)-(FIND("Branch: ",Updates!D524)+8)))))</f>
        <v>#VALUE!</v>
      </c>
      <c r="X524" s="8" t="e">
        <f>TRIM(CLEAN(MID(Updates!D524,FIND("Pooled Position: ",Updates!D524)+17,(FIND("Are the",Updates!D524)-(FIND("Pooled Position: ",Updates!D524)+17)))))</f>
        <v>#VALUE!</v>
      </c>
      <c r="Y524" t="e">
        <f>TRIM(CLEAN(MID(Updates!D524,FIND("Employee Name: ",Updates!D524)+15,(FIND("Job Title",Updates!D524)-(FIND("Employee Name: ",Updates!D524)+15)))))</f>
        <v>#VALUE!</v>
      </c>
      <c r="Z524" s="9" t="e">
        <f t="shared" si="136"/>
        <v>#VALUE!</v>
      </c>
      <c r="AA524" t="e">
        <f t="shared" si="137"/>
        <v>#VALUE!</v>
      </c>
      <c r="AB524" t="e">
        <f t="shared" si="138"/>
        <v>#VALUE!</v>
      </c>
      <c r="AC524" t="e">
        <f t="shared" si="139"/>
        <v>#VALUE!</v>
      </c>
      <c r="AD524" t="e">
        <f>TRIM(CLEAN(MID(Updates!D524,FIND("Account to clone: ",Updates!D524)+18,(FIND("Position",Updates!D524)-(FIND("Account to clone: ",Updates!D524)+18)))))</f>
        <v>#VALUE!</v>
      </c>
      <c r="AE524" t="str">
        <f t="shared" si="140"/>
        <v/>
      </c>
      <c r="AF524" t="str">
        <f t="shared" si="141"/>
        <v>No</v>
      </c>
      <c r="AG524" t="e">
        <f>TRIM(CLEAN(MID(Updates!D524,FIND("Home Share (H:\ drive) required: ",Updates!D524)+33,(FIND("Group Share (S:\ drive) required: ",Updates!D524)-(FIND("Home Share (H:\ drive) required: ",Updates!D524)+33)))))</f>
        <v>#VALUE!</v>
      </c>
      <c r="AH524" t="str">
        <f t="shared" si="142"/>
        <v>No</v>
      </c>
      <c r="AI524" t="e">
        <f>TRIM(CLEAN(MID(Updates!D524,FIND("S Drive Path: ",Updates!D524)+14,(FIND("Position",Updates!D524)-(FIND("S Drive Path: ",Updates!D524)+14)))))</f>
        <v>#VALUE!</v>
      </c>
      <c r="AJ524" t="e">
        <f>("USR\"&amp;Updates!N524)</f>
        <v>#VALUE!</v>
      </c>
      <c r="AK524" t="e">
        <f>Updates!N524&amp;"$"</f>
        <v>#VALUE!</v>
      </c>
      <c r="AL524" s="11">
        <f t="shared" ca="1" si="143"/>
        <v>15</v>
      </c>
      <c r="AM524" s="6" t="str">
        <f ca="1">LOOKUP(AL524,AN2:AN21,AO2:AO21)</f>
        <v>DC4MDB05</v>
      </c>
    </row>
    <row r="525" spans="1:39" ht="12" customHeight="1">
      <c r="A525" s="13" t="e">
        <f>LOOKUP(99^99,--("0"&amp;MID(Updates!N525,MIN(SEARCH({0,1,2,3,4,5,6,7,8,9},Updates!N525&amp;"0123456789")),ROW($A$1:$A$10000))))</f>
        <v>#N/A</v>
      </c>
      <c r="B525" s="6" t="e">
        <f>TRIM(CLEAN(MID(Updates!D525,FIND("Network User Id: ",Updates!D525)+17,(FIND("E-MAIL ACCOUNTS",Updates!D525)-(FIND("Network User Id:",Updates!D525)+17)))))</f>
        <v>#VALUE!</v>
      </c>
      <c r="C525" s="6" t="e">
        <f>TRIM(CLEAN(MID(Updates!D525,FIND("Logon ID: ",Updates!D525)+10,(FIND("Password:",Updates!D525)-(FIND("Logon ID:",Updates!D525)+10)))))</f>
        <v>#VALUE!</v>
      </c>
      <c r="D525" t="e">
        <f>TRIM(CLEAN(MID(Updates!D525,FIND("Primary Address: ",Updates!D525)+17,(FIND("Secondary Address:",Updates!D525)-(FIND("Primary Address: ",Updates!D525)+17)))))</f>
        <v>#VALUE!</v>
      </c>
      <c r="E525" t="e">
        <f>TRIM(CLEAN(MID(Updates!D525,FIND("Secondary Address: ",Updates!D525)+19,(FIND("** PLEASE DO NOT REPLY TO THIS E-MAIL. ",Updates!D525)-(FIND("Secondary Address: ",Updates!D525)+19)))))</f>
        <v>#VALUE!</v>
      </c>
      <c r="F525" t="b">
        <f>IF(COUNT(SEARCH({"transpo.ottawa.on.ca","biblioottawalibrary.ca"},E525)),"@ottawa.ca")</f>
        <v>0</v>
      </c>
      <c r="G525" s="9" t="e">
        <f t="shared" si="128"/>
        <v>#VALUE!</v>
      </c>
      <c r="H525" t="e">
        <f>TRIM(CLEAN(MID(Updates!D525,FIND("E-mail Address: ",Updates!D525)+16,(FIND("The employee",Updates!D525)-(FIND("E-mail Address: ",Updates!D525)+16)))))</f>
        <v>#VALUE!</v>
      </c>
      <c r="I525" t="e">
        <f>TRIM(CLEAN(MID(Updates!D525,FIND("Account Password: ",Updates!D525)+18,(FIND("NETWORK ACCOUNTS",Updates!D525)-(FIND("Account Password:",Updates!D525)+18)))))</f>
        <v>#VALUE!</v>
      </c>
      <c r="J525" t="e">
        <f>TRIM(CLEAN(MID(Updates!D525,FIND("Password: ",Updates!D525)+10,(FIND("E-mail",Updates!D525)-(FIND("Password:",Updates!D525)+12)))))</f>
        <v>#VALUE!</v>
      </c>
      <c r="K525" t="e">
        <f>TRIM(CLEAN(MID(Updates!D525,FIND("Account to clone: ",Updates!D525)+18,(FIND("Position",Updates!D525)-(FIND("Account to clone: ",Updates!D525)+18)))))</f>
        <v>#VALUE!</v>
      </c>
      <c r="L525" t="e">
        <f>TRIM(CLEAN(MID(Updates!D525,FIND("Clone permissions of another account: ",Updates!D525)+38,(FIND("Email required:",Updates!D525)-(FIND("Clone permissions of another account: ",Updates!D525)+38)))))</f>
        <v>#VALUE!</v>
      </c>
      <c r="M525" t="e">
        <f t="shared" si="129"/>
        <v>#VALUE!</v>
      </c>
      <c r="N525" t="e">
        <f>TRIM(CLEAN(MID(Updates!D525,FIND("First Name: ",Updates!D525)+12,(FIND("Middle Name: ",Updates!D525)-(FIND("First Name: ",Updates!D525)+12)))))</f>
        <v>#VALUE!</v>
      </c>
      <c r="O525" t="e">
        <f>TRIM(CLEAN(MID(Updates!E525,FIND("Last Name: ",Updates!E525)+11,(FIND("Middle Initial:",Updates!E525)-(FIND("Last Name: ",Updates!E525)+11)))))</f>
        <v>#VALUE!</v>
      </c>
      <c r="P525" t="e">
        <f>TRIM(CLEAN(MID(Updates!D525,FIND("Middle Initial: ",Updates!D525)+16,(FIND("Department: ",Updates!D525)-(FIND("Middle Initial: ",Updates!D525)+16)))))</f>
        <v>#VALUE!</v>
      </c>
      <c r="Q525" t="e">
        <f t="shared" si="130"/>
        <v>#VALUE!</v>
      </c>
      <c r="R525" t="e">
        <f t="shared" si="131"/>
        <v>#VALUE!</v>
      </c>
      <c r="S525" t="e">
        <f t="shared" si="132"/>
        <v>#VALUE!</v>
      </c>
      <c r="T525" s="14" t="e">
        <f t="shared" si="133"/>
        <v>#VALUE!</v>
      </c>
      <c r="U525" t="e">
        <f t="shared" si="134"/>
        <v>#VALUE!</v>
      </c>
      <c r="V525" t="e">
        <f t="shared" si="135"/>
        <v>#VALUE!</v>
      </c>
      <c r="W525" s="8" t="e">
        <f>TRIM(CLEAN(MID(Updates!D525,FIND("Branch: ",Updates!D525)+8,(FIND("Division",Updates!D525)-(FIND("Branch: ",Updates!D525)+8)))))</f>
        <v>#VALUE!</v>
      </c>
      <c r="X525" s="8" t="e">
        <f>TRIM(CLEAN(MID(Updates!D525,FIND("Pooled Position: ",Updates!D525)+17,(FIND("Are the",Updates!D525)-(FIND("Pooled Position: ",Updates!D525)+17)))))</f>
        <v>#VALUE!</v>
      </c>
      <c r="Y525" t="e">
        <f>TRIM(CLEAN(MID(Updates!D525,FIND("Employee Name: ",Updates!D525)+15,(FIND("Job Title",Updates!D525)-(FIND("Employee Name: ",Updates!D525)+15)))))</f>
        <v>#VALUE!</v>
      </c>
      <c r="Z525" s="9" t="e">
        <f t="shared" si="136"/>
        <v>#VALUE!</v>
      </c>
      <c r="AA525" t="e">
        <f t="shared" si="137"/>
        <v>#VALUE!</v>
      </c>
      <c r="AB525" t="e">
        <f t="shared" si="138"/>
        <v>#VALUE!</v>
      </c>
      <c r="AC525" t="e">
        <f t="shared" si="139"/>
        <v>#VALUE!</v>
      </c>
      <c r="AD525" t="e">
        <f>TRIM(CLEAN(MID(Updates!D525,FIND("Account to clone: ",Updates!D525)+18,(FIND("Position",Updates!D525)-(FIND("Account to clone: ",Updates!D525)+18)))))</f>
        <v>#VALUE!</v>
      </c>
      <c r="AE525" t="str">
        <f t="shared" si="140"/>
        <v/>
      </c>
      <c r="AF525" t="str">
        <f t="shared" si="141"/>
        <v>No</v>
      </c>
      <c r="AG525" t="e">
        <f>TRIM(CLEAN(MID(Updates!D525,FIND("Home Share (H:\ drive) required: ",Updates!D525)+33,(FIND("Group Share (S:\ drive) required: ",Updates!D525)-(FIND("Home Share (H:\ drive) required: ",Updates!D525)+33)))))</f>
        <v>#VALUE!</v>
      </c>
      <c r="AH525" t="str">
        <f t="shared" si="142"/>
        <v>No</v>
      </c>
      <c r="AI525" t="e">
        <f>TRIM(CLEAN(MID(Updates!D525,FIND("S Drive Path: ",Updates!D525)+14,(FIND("Position",Updates!D525)-(FIND("S Drive Path: ",Updates!D525)+14)))))</f>
        <v>#VALUE!</v>
      </c>
      <c r="AJ525" t="e">
        <f>("USR\"&amp;Updates!N525)</f>
        <v>#VALUE!</v>
      </c>
      <c r="AK525" t="e">
        <f>Updates!N525&amp;"$"</f>
        <v>#VALUE!</v>
      </c>
      <c r="AL525" s="11">
        <f t="shared" ca="1" si="143"/>
        <v>4</v>
      </c>
      <c r="AM525" s="6" t="str">
        <f ca="1">LOOKUP(AL525,AN2:AN21,AO2:AO21)</f>
        <v>DC1MDB04</v>
      </c>
    </row>
    <row r="526" spans="1:39" ht="12" customHeight="1">
      <c r="A526" s="13" t="e">
        <f>LOOKUP(99^99,--("0"&amp;MID(Updates!N526,MIN(SEARCH({0,1,2,3,4,5,6,7,8,9},Updates!N526&amp;"0123456789")),ROW($A$1:$A$10000))))</f>
        <v>#N/A</v>
      </c>
      <c r="B526" s="6" t="e">
        <f>TRIM(CLEAN(MID(Updates!D526,FIND("Network User Id: ",Updates!D526)+17,(FIND("E-MAIL ACCOUNTS",Updates!D526)-(FIND("Network User Id:",Updates!D526)+17)))))</f>
        <v>#VALUE!</v>
      </c>
      <c r="C526" s="6" t="e">
        <f>TRIM(CLEAN(MID(Updates!D526,FIND("Logon ID: ",Updates!D526)+10,(FIND("Password:",Updates!D526)-(FIND("Logon ID:",Updates!D526)+10)))))</f>
        <v>#VALUE!</v>
      </c>
      <c r="D526" t="e">
        <f>TRIM(CLEAN(MID(Updates!D526,FIND("Primary Address: ",Updates!D526)+17,(FIND("Secondary Address:",Updates!D526)-(FIND("Primary Address: ",Updates!D526)+17)))))</f>
        <v>#VALUE!</v>
      </c>
      <c r="E526" t="e">
        <f>TRIM(CLEAN(MID(Updates!D526,FIND("Secondary Address: ",Updates!D526)+19,(FIND("** PLEASE DO NOT REPLY TO THIS E-MAIL. ",Updates!D526)-(FIND("Secondary Address: ",Updates!D526)+19)))))</f>
        <v>#VALUE!</v>
      </c>
      <c r="F526" t="b">
        <f>IF(COUNT(SEARCH({"transpo.ottawa.on.ca","biblioottawalibrary.ca"},E526)),"@ottawa.ca")</f>
        <v>0</v>
      </c>
      <c r="G526" s="9" t="e">
        <f t="shared" si="128"/>
        <v>#VALUE!</v>
      </c>
      <c r="H526" t="e">
        <f>TRIM(CLEAN(MID(Updates!D526,FIND("E-mail Address: ",Updates!D526)+16,(FIND("The employee",Updates!D526)-(FIND("E-mail Address: ",Updates!D526)+16)))))</f>
        <v>#VALUE!</v>
      </c>
      <c r="I526" t="e">
        <f>TRIM(CLEAN(MID(Updates!D526,FIND("Account Password: ",Updates!D526)+18,(FIND("NETWORK ACCOUNTS",Updates!D526)-(FIND("Account Password:",Updates!D526)+18)))))</f>
        <v>#VALUE!</v>
      </c>
      <c r="J526" t="e">
        <f>TRIM(CLEAN(MID(Updates!D526,FIND("Password: ",Updates!D526)+10,(FIND("E-mail",Updates!D526)-(FIND("Password:",Updates!D526)+12)))))</f>
        <v>#VALUE!</v>
      </c>
      <c r="K526" t="e">
        <f>TRIM(CLEAN(MID(Updates!D526,FIND("Account to clone: ",Updates!D526)+18,(FIND("Position",Updates!D526)-(FIND("Account to clone: ",Updates!D526)+18)))))</f>
        <v>#VALUE!</v>
      </c>
      <c r="L526" t="e">
        <f>TRIM(CLEAN(MID(Updates!D526,FIND("Clone permissions of another account: ",Updates!D526)+38,(FIND("Email required:",Updates!D526)-(FIND("Clone permissions of another account: ",Updates!D526)+38)))))</f>
        <v>#VALUE!</v>
      </c>
      <c r="M526" t="e">
        <f t="shared" si="129"/>
        <v>#VALUE!</v>
      </c>
      <c r="N526" t="e">
        <f>TRIM(CLEAN(MID(Updates!D526,FIND("First Name: ",Updates!D526)+12,(FIND("Middle Name: ",Updates!D526)-(FIND("First Name: ",Updates!D526)+12)))))</f>
        <v>#VALUE!</v>
      </c>
      <c r="O526" t="e">
        <f>TRIM(CLEAN(MID(Updates!E526,FIND("Last Name: ",Updates!E526)+11,(FIND("Middle Initial:",Updates!E526)-(FIND("Last Name: ",Updates!E526)+11)))))</f>
        <v>#VALUE!</v>
      </c>
      <c r="P526" t="e">
        <f>TRIM(CLEAN(MID(Updates!D526,FIND("Middle Initial: ",Updates!D526)+16,(FIND("Department: ",Updates!D526)-(FIND("Middle Initial: ",Updates!D526)+16)))))</f>
        <v>#VALUE!</v>
      </c>
      <c r="Q526" t="e">
        <f t="shared" si="130"/>
        <v>#VALUE!</v>
      </c>
      <c r="R526" t="e">
        <f t="shared" si="131"/>
        <v>#VALUE!</v>
      </c>
      <c r="S526" t="e">
        <f t="shared" si="132"/>
        <v>#VALUE!</v>
      </c>
      <c r="T526" s="14" t="e">
        <f t="shared" si="133"/>
        <v>#VALUE!</v>
      </c>
      <c r="U526" t="e">
        <f t="shared" si="134"/>
        <v>#VALUE!</v>
      </c>
      <c r="V526" t="e">
        <f t="shared" si="135"/>
        <v>#VALUE!</v>
      </c>
      <c r="W526" s="8" t="e">
        <f>TRIM(CLEAN(MID(Updates!D526,FIND("Branch: ",Updates!D526)+8,(FIND("Division",Updates!D526)-(FIND("Branch: ",Updates!D526)+8)))))</f>
        <v>#VALUE!</v>
      </c>
      <c r="X526" s="8" t="e">
        <f>TRIM(CLEAN(MID(Updates!D526,FIND("Pooled Position: ",Updates!D526)+17,(FIND("Are the",Updates!D526)-(FIND("Pooled Position: ",Updates!D526)+17)))))</f>
        <v>#VALUE!</v>
      </c>
      <c r="Y526" t="e">
        <f>TRIM(CLEAN(MID(Updates!D526,FIND("Employee Name: ",Updates!D526)+15,(FIND("Job Title",Updates!D526)-(FIND("Employee Name: ",Updates!D526)+15)))))</f>
        <v>#VALUE!</v>
      </c>
      <c r="Z526" s="9" t="e">
        <f t="shared" si="136"/>
        <v>#VALUE!</v>
      </c>
      <c r="AA526" t="e">
        <f t="shared" si="137"/>
        <v>#VALUE!</v>
      </c>
      <c r="AB526" t="e">
        <f t="shared" si="138"/>
        <v>#VALUE!</v>
      </c>
      <c r="AC526" t="e">
        <f t="shared" si="139"/>
        <v>#VALUE!</v>
      </c>
      <c r="AD526" t="e">
        <f>TRIM(CLEAN(MID(Updates!D526,FIND("Account to clone: ",Updates!D526)+18,(FIND("Position",Updates!D526)-(FIND("Account to clone: ",Updates!D526)+18)))))</f>
        <v>#VALUE!</v>
      </c>
      <c r="AE526" t="str">
        <f t="shared" si="140"/>
        <v/>
      </c>
      <c r="AF526" t="str">
        <f t="shared" si="141"/>
        <v>No</v>
      </c>
      <c r="AG526" t="e">
        <f>TRIM(CLEAN(MID(Updates!D526,FIND("Home Share (H:\ drive) required: ",Updates!D526)+33,(FIND("Group Share (S:\ drive) required: ",Updates!D526)-(FIND("Home Share (H:\ drive) required: ",Updates!D526)+33)))))</f>
        <v>#VALUE!</v>
      </c>
      <c r="AH526" t="str">
        <f t="shared" si="142"/>
        <v>No</v>
      </c>
      <c r="AI526" t="e">
        <f>TRIM(CLEAN(MID(Updates!D526,FIND("S Drive Path: ",Updates!D526)+14,(FIND("Position",Updates!D526)-(FIND("S Drive Path: ",Updates!D526)+14)))))</f>
        <v>#VALUE!</v>
      </c>
      <c r="AJ526" t="e">
        <f>("USR\"&amp;Updates!N526)</f>
        <v>#VALUE!</v>
      </c>
      <c r="AK526" t="e">
        <f>Updates!N526&amp;"$"</f>
        <v>#VALUE!</v>
      </c>
      <c r="AL526" s="11">
        <f t="shared" ca="1" si="143"/>
        <v>11</v>
      </c>
      <c r="AM526" s="6" t="str">
        <f ca="1">LOOKUP(AL526,AN2:AN21,AO2:AO21)</f>
        <v>DC4MDB01</v>
      </c>
    </row>
    <row r="527" spans="1:39" ht="12" customHeight="1">
      <c r="A527" s="13" t="e">
        <f>LOOKUP(99^99,--("0"&amp;MID(Updates!N527,MIN(SEARCH({0,1,2,3,4,5,6,7,8,9},Updates!N527&amp;"0123456789")),ROW($A$1:$A$10000))))</f>
        <v>#N/A</v>
      </c>
      <c r="B527" s="6" t="e">
        <f>TRIM(CLEAN(MID(Updates!D527,FIND("Network User Id: ",Updates!D527)+17,(FIND("E-MAIL ACCOUNTS",Updates!D527)-(FIND("Network User Id:",Updates!D527)+17)))))</f>
        <v>#VALUE!</v>
      </c>
      <c r="C527" s="6" t="e">
        <f>TRIM(CLEAN(MID(Updates!D527,FIND("Logon ID: ",Updates!D527)+10,(FIND("Password:",Updates!D527)-(FIND("Logon ID:",Updates!D527)+10)))))</f>
        <v>#VALUE!</v>
      </c>
      <c r="D527" t="e">
        <f>TRIM(CLEAN(MID(Updates!D527,FIND("Primary Address: ",Updates!D527)+17,(FIND("Secondary Address:",Updates!D527)-(FIND("Primary Address: ",Updates!D527)+17)))))</f>
        <v>#VALUE!</v>
      </c>
      <c r="E527" t="e">
        <f>TRIM(CLEAN(MID(Updates!D527,FIND("Secondary Address: ",Updates!D527)+19,(FIND("** PLEASE DO NOT REPLY TO THIS E-MAIL. ",Updates!D527)-(FIND("Secondary Address: ",Updates!D527)+19)))))</f>
        <v>#VALUE!</v>
      </c>
      <c r="F527" t="b">
        <f>IF(COUNT(SEARCH({"transpo.ottawa.on.ca","biblioottawalibrary.ca"},E527)),"@ottawa.ca")</f>
        <v>0</v>
      </c>
      <c r="G527" s="9" t="e">
        <f t="shared" si="128"/>
        <v>#VALUE!</v>
      </c>
      <c r="H527" t="e">
        <f>TRIM(CLEAN(MID(Updates!D527,FIND("E-mail Address: ",Updates!D527)+16,(FIND("The employee",Updates!D527)-(FIND("E-mail Address: ",Updates!D527)+16)))))</f>
        <v>#VALUE!</v>
      </c>
      <c r="I527" t="e">
        <f>TRIM(CLEAN(MID(Updates!D527,FIND("Account Password: ",Updates!D527)+18,(FIND("NETWORK ACCOUNTS",Updates!D527)-(FIND("Account Password:",Updates!D527)+18)))))</f>
        <v>#VALUE!</v>
      </c>
      <c r="J527" t="e">
        <f>TRIM(CLEAN(MID(Updates!D527,FIND("Password: ",Updates!D527)+10,(FIND("E-mail",Updates!D527)-(FIND("Password:",Updates!D527)+12)))))</f>
        <v>#VALUE!</v>
      </c>
      <c r="K527" t="e">
        <f>TRIM(CLEAN(MID(Updates!D527,FIND("Account to clone: ",Updates!D527)+18,(FIND("Position",Updates!D527)-(FIND("Account to clone: ",Updates!D527)+18)))))</f>
        <v>#VALUE!</v>
      </c>
      <c r="L527" t="e">
        <f>TRIM(CLEAN(MID(Updates!D527,FIND("Clone permissions of another account: ",Updates!D527)+38,(FIND("Email required:",Updates!D527)-(FIND("Clone permissions of another account: ",Updates!D527)+38)))))</f>
        <v>#VALUE!</v>
      </c>
      <c r="M527" t="e">
        <f t="shared" si="129"/>
        <v>#VALUE!</v>
      </c>
      <c r="N527" t="e">
        <f>TRIM(CLEAN(MID(Updates!D527,FIND("First Name: ",Updates!D527)+12,(FIND("Middle Name: ",Updates!D527)-(FIND("First Name: ",Updates!D527)+12)))))</f>
        <v>#VALUE!</v>
      </c>
      <c r="O527" t="e">
        <f>TRIM(CLEAN(MID(Updates!E527,FIND("Last Name: ",Updates!E527)+11,(FIND("Middle Initial:",Updates!E527)-(FIND("Last Name: ",Updates!E527)+11)))))</f>
        <v>#VALUE!</v>
      </c>
      <c r="P527" t="e">
        <f>TRIM(CLEAN(MID(Updates!D527,FIND("Middle Initial: ",Updates!D527)+16,(FIND("Department: ",Updates!D527)-(FIND("Middle Initial: ",Updates!D527)+16)))))</f>
        <v>#VALUE!</v>
      </c>
      <c r="Q527" t="e">
        <f t="shared" si="130"/>
        <v>#VALUE!</v>
      </c>
      <c r="R527" t="e">
        <f t="shared" si="131"/>
        <v>#VALUE!</v>
      </c>
      <c r="S527" t="e">
        <f t="shared" si="132"/>
        <v>#VALUE!</v>
      </c>
      <c r="T527" s="14" t="e">
        <f t="shared" si="133"/>
        <v>#VALUE!</v>
      </c>
      <c r="U527" t="e">
        <f t="shared" si="134"/>
        <v>#VALUE!</v>
      </c>
      <c r="V527" t="e">
        <f t="shared" si="135"/>
        <v>#VALUE!</v>
      </c>
      <c r="W527" s="8" t="e">
        <f>TRIM(CLEAN(MID(Updates!D527,FIND("Branch: ",Updates!D527)+8,(FIND("Division",Updates!D527)-(FIND("Branch: ",Updates!D527)+8)))))</f>
        <v>#VALUE!</v>
      </c>
      <c r="X527" s="8" t="e">
        <f>TRIM(CLEAN(MID(Updates!D527,FIND("Pooled Position: ",Updates!D527)+17,(FIND("Are the",Updates!D527)-(FIND("Pooled Position: ",Updates!D527)+17)))))</f>
        <v>#VALUE!</v>
      </c>
      <c r="Y527" t="e">
        <f>TRIM(CLEAN(MID(Updates!D527,FIND("Employee Name: ",Updates!D527)+15,(FIND("Job Title",Updates!D527)-(FIND("Employee Name: ",Updates!D527)+15)))))</f>
        <v>#VALUE!</v>
      </c>
      <c r="Z527" s="9" t="e">
        <f t="shared" si="136"/>
        <v>#VALUE!</v>
      </c>
      <c r="AA527" t="e">
        <f t="shared" si="137"/>
        <v>#VALUE!</v>
      </c>
      <c r="AB527" t="e">
        <f t="shared" si="138"/>
        <v>#VALUE!</v>
      </c>
      <c r="AC527" t="e">
        <f t="shared" si="139"/>
        <v>#VALUE!</v>
      </c>
      <c r="AD527" t="e">
        <f>TRIM(CLEAN(MID(Updates!D527,FIND("Account to clone: ",Updates!D527)+18,(FIND("Position",Updates!D527)-(FIND("Account to clone: ",Updates!D527)+18)))))</f>
        <v>#VALUE!</v>
      </c>
      <c r="AE527" t="str">
        <f t="shared" si="140"/>
        <v/>
      </c>
      <c r="AF527" t="str">
        <f t="shared" si="141"/>
        <v>No</v>
      </c>
      <c r="AG527" t="e">
        <f>TRIM(CLEAN(MID(Updates!D527,FIND("Home Share (H:\ drive) required: ",Updates!D527)+33,(FIND("Group Share (S:\ drive) required: ",Updates!D527)-(FIND("Home Share (H:\ drive) required: ",Updates!D527)+33)))))</f>
        <v>#VALUE!</v>
      </c>
      <c r="AH527" t="str">
        <f t="shared" si="142"/>
        <v>No</v>
      </c>
      <c r="AI527" t="e">
        <f>TRIM(CLEAN(MID(Updates!D527,FIND("S Drive Path: ",Updates!D527)+14,(FIND("Position",Updates!D527)-(FIND("S Drive Path: ",Updates!D527)+14)))))</f>
        <v>#VALUE!</v>
      </c>
      <c r="AJ527" t="e">
        <f>("USR\"&amp;Updates!N527)</f>
        <v>#VALUE!</v>
      </c>
      <c r="AK527" t="e">
        <f>Updates!N527&amp;"$"</f>
        <v>#VALUE!</v>
      </c>
      <c r="AL527" s="11">
        <f t="shared" ca="1" si="143"/>
        <v>19</v>
      </c>
      <c r="AM527" s="6" t="str">
        <f ca="1">LOOKUP(AL527,AN2:AN21,AO2:AO21)</f>
        <v>DC4MDB09</v>
      </c>
    </row>
    <row r="528" spans="1:39" ht="12" customHeight="1">
      <c r="A528" s="13" t="e">
        <f>LOOKUP(99^99,--("0"&amp;MID(Updates!N528,MIN(SEARCH({0,1,2,3,4,5,6,7,8,9},Updates!N528&amp;"0123456789")),ROW($A$1:$A$10000))))</f>
        <v>#N/A</v>
      </c>
      <c r="B528" s="6" t="e">
        <f>TRIM(CLEAN(MID(Updates!D528,FIND("Network User Id: ",Updates!D528)+17,(FIND("E-MAIL ACCOUNTS",Updates!D528)-(FIND("Network User Id:",Updates!D528)+17)))))</f>
        <v>#VALUE!</v>
      </c>
      <c r="C528" s="6" t="e">
        <f>TRIM(CLEAN(MID(Updates!D528,FIND("Logon ID: ",Updates!D528)+10,(FIND("Password:",Updates!D528)-(FIND("Logon ID:",Updates!D528)+10)))))</f>
        <v>#VALUE!</v>
      </c>
      <c r="D528" t="e">
        <f>TRIM(CLEAN(MID(Updates!D528,FIND("Primary Address: ",Updates!D528)+17,(FIND("Secondary Address:",Updates!D528)-(FIND("Primary Address: ",Updates!D528)+17)))))</f>
        <v>#VALUE!</v>
      </c>
      <c r="E528" t="e">
        <f>TRIM(CLEAN(MID(Updates!D528,FIND("Secondary Address: ",Updates!D528)+19,(FIND("** PLEASE DO NOT REPLY TO THIS E-MAIL. ",Updates!D528)-(FIND("Secondary Address: ",Updates!D528)+19)))))</f>
        <v>#VALUE!</v>
      </c>
      <c r="F528" t="b">
        <f>IF(COUNT(SEARCH({"transpo.ottawa.on.ca","biblioottawalibrary.ca"},E528)),"@ottawa.ca")</f>
        <v>0</v>
      </c>
      <c r="G528" s="9" t="e">
        <f t="shared" si="128"/>
        <v>#VALUE!</v>
      </c>
      <c r="H528" t="e">
        <f>TRIM(CLEAN(MID(Updates!D528,FIND("E-mail Address: ",Updates!D528)+16,(FIND("The employee",Updates!D528)-(FIND("E-mail Address: ",Updates!D528)+16)))))</f>
        <v>#VALUE!</v>
      </c>
      <c r="I528" t="e">
        <f>TRIM(CLEAN(MID(Updates!D528,FIND("Account Password: ",Updates!D528)+18,(FIND("NETWORK ACCOUNTS",Updates!D528)-(FIND("Account Password:",Updates!D528)+18)))))</f>
        <v>#VALUE!</v>
      </c>
      <c r="J528" t="e">
        <f>TRIM(CLEAN(MID(Updates!D528,FIND("Password: ",Updates!D528)+10,(FIND("E-mail",Updates!D528)-(FIND("Password:",Updates!D528)+12)))))</f>
        <v>#VALUE!</v>
      </c>
      <c r="K528" t="e">
        <f>TRIM(CLEAN(MID(Updates!D528,FIND("Account to clone: ",Updates!D528)+18,(FIND("Position",Updates!D528)-(FIND("Account to clone: ",Updates!D528)+18)))))</f>
        <v>#VALUE!</v>
      </c>
      <c r="L528" t="e">
        <f>TRIM(CLEAN(MID(Updates!D528,FIND("Clone permissions of another account: ",Updates!D528)+38,(FIND("Email required:",Updates!D528)-(FIND("Clone permissions of another account: ",Updates!D528)+38)))))</f>
        <v>#VALUE!</v>
      </c>
      <c r="M528" t="e">
        <f t="shared" si="129"/>
        <v>#VALUE!</v>
      </c>
      <c r="N528" t="e">
        <f>TRIM(CLEAN(MID(Updates!D528,FIND("First Name: ",Updates!D528)+12,(FIND("Middle Name: ",Updates!D528)-(FIND("First Name: ",Updates!D528)+12)))))</f>
        <v>#VALUE!</v>
      </c>
      <c r="O528" t="e">
        <f>TRIM(CLEAN(MID(Updates!E528,FIND("Last Name: ",Updates!E528)+11,(FIND("Middle Initial:",Updates!E528)-(FIND("Last Name: ",Updates!E528)+11)))))</f>
        <v>#VALUE!</v>
      </c>
      <c r="P528" t="e">
        <f>TRIM(CLEAN(MID(Updates!D528,FIND("Middle Initial: ",Updates!D528)+16,(FIND("Department: ",Updates!D528)-(FIND("Middle Initial: ",Updates!D528)+16)))))</f>
        <v>#VALUE!</v>
      </c>
      <c r="Q528" t="e">
        <f t="shared" si="130"/>
        <v>#VALUE!</v>
      </c>
      <c r="R528" t="e">
        <f t="shared" si="131"/>
        <v>#VALUE!</v>
      </c>
      <c r="S528" t="e">
        <f t="shared" si="132"/>
        <v>#VALUE!</v>
      </c>
      <c r="T528" s="14" t="e">
        <f t="shared" si="133"/>
        <v>#VALUE!</v>
      </c>
      <c r="U528" t="e">
        <f t="shared" si="134"/>
        <v>#VALUE!</v>
      </c>
      <c r="V528" t="e">
        <f t="shared" si="135"/>
        <v>#VALUE!</v>
      </c>
      <c r="W528" s="8" t="e">
        <f>TRIM(CLEAN(MID(Updates!D528,FIND("Branch: ",Updates!D528)+8,(FIND("Division",Updates!D528)-(FIND("Branch: ",Updates!D528)+8)))))</f>
        <v>#VALUE!</v>
      </c>
      <c r="X528" s="8" t="e">
        <f>TRIM(CLEAN(MID(Updates!D528,FIND("Pooled Position: ",Updates!D528)+17,(FIND("Are the",Updates!D528)-(FIND("Pooled Position: ",Updates!D528)+17)))))</f>
        <v>#VALUE!</v>
      </c>
      <c r="Y528" t="e">
        <f>TRIM(CLEAN(MID(Updates!D528,FIND("Employee Name: ",Updates!D528)+15,(FIND("Job Title",Updates!D528)-(FIND("Employee Name: ",Updates!D528)+15)))))</f>
        <v>#VALUE!</v>
      </c>
      <c r="Z528" s="9" t="e">
        <f t="shared" si="136"/>
        <v>#VALUE!</v>
      </c>
      <c r="AA528" t="e">
        <f t="shared" si="137"/>
        <v>#VALUE!</v>
      </c>
      <c r="AB528" t="e">
        <f t="shared" si="138"/>
        <v>#VALUE!</v>
      </c>
      <c r="AC528" t="e">
        <f t="shared" si="139"/>
        <v>#VALUE!</v>
      </c>
      <c r="AD528" t="e">
        <f>TRIM(CLEAN(MID(Updates!D528,FIND("Account to clone: ",Updates!D528)+18,(FIND("Position",Updates!D528)-(FIND("Account to clone: ",Updates!D528)+18)))))</f>
        <v>#VALUE!</v>
      </c>
      <c r="AE528" t="str">
        <f t="shared" si="140"/>
        <v/>
      </c>
      <c r="AF528" t="str">
        <f t="shared" si="141"/>
        <v>No</v>
      </c>
      <c r="AG528" t="e">
        <f>TRIM(CLEAN(MID(Updates!D528,FIND("Home Share (H:\ drive) required: ",Updates!D528)+33,(FIND("Group Share (S:\ drive) required: ",Updates!D528)-(FIND("Home Share (H:\ drive) required: ",Updates!D528)+33)))))</f>
        <v>#VALUE!</v>
      </c>
      <c r="AH528" t="str">
        <f t="shared" si="142"/>
        <v>No</v>
      </c>
      <c r="AI528" t="e">
        <f>TRIM(CLEAN(MID(Updates!D528,FIND("S Drive Path: ",Updates!D528)+14,(FIND("Position",Updates!D528)-(FIND("S Drive Path: ",Updates!D528)+14)))))</f>
        <v>#VALUE!</v>
      </c>
      <c r="AJ528" t="e">
        <f>("USR\"&amp;Updates!N528)</f>
        <v>#VALUE!</v>
      </c>
      <c r="AK528" t="e">
        <f>Updates!N528&amp;"$"</f>
        <v>#VALUE!</v>
      </c>
      <c r="AL528" s="11">
        <f t="shared" ca="1" si="143"/>
        <v>4</v>
      </c>
      <c r="AM528" s="6" t="str">
        <f ca="1">LOOKUP(AL528,AN2:AN21,AO2:AO21)</f>
        <v>DC1MDB04</v>
      </c>
    </row>
    <row r="529" spans="1:39" ht="12" customHeight="1">
      <c r="A529" s="13" t="e">
        <f>LOOKUP(99^99,--("0"&amp;MID(Updates!N529,MIN(SEARCH({0,1,2,3,4,5,6,7,8,9},Updates!N529&amp;"0123456789")),ROW($A$1:$A$10000))))</f>
        <v>#N/A</v>
      </c>
      <c r="B529" s="6" t="e">
        <f>TRIM(CLEAN(MID(Updates!D529,FIND("Network User Id: ",Updates!D529)+17,(FIND("E-MAIL ACCOUNTS",Updates!D529)-(FIND("Network User Id:",Updates!D529)+17)))))</f>
        <v>#VALUE!</v>
      </c>
      <c r="C529" s="6" t="e">
        <f>TRIM(CLEAN(MID(Updates!D529,FIND("Logon ID: ",Updates!D529)+10,(FIND("Password:",Updates!D529)-(FIND("Logon ID:",Updates!D529)+10)))))</f>
        <v>#VALUE!</v>
      </c>
      <c r="D529" t="e">
        <f>TRIM(CLEAN(MID(Updates!D529,FIND("Primary Address: ",Updates!D529)+17,(FIND("Secondary Address:",Updates!D529)-(FIND("Primary Address: ",Updates!D529)+17)))))</f>
        <v>#VALUE!</v>
      </c>
      <c r="E529" t="e">
        <f>TRIM(CLEAN(MID(Updates!D529,FIND("Secondary Address: ",Updates!D529)+19,(FIND("** PLEASE DO NOT REPLY TO THIS E-MAIL. ",Updates!D529)-(FIND("Secondary Address: ",Updates!D529)+19)))))</f>
        <v>#VALUE!</v>
      </c>
      <c r="F529" t="b">
        <f>IF(COUNT(SEARCH({"transpo.ottawa.on.ca","biblioottawalibrary.ca"},E529)),"@ottawa.ca")</f>
        <v>0</v>
      </c>
      <c r="G529" s="9" t="e">
        <f t="shared" si="128"/>
        <v>#VALUE!</v>
      </c>
      <c r="H529" t="e">
        <f>TRIM(CLEAN(MID(Updates!D529,FIND("E-mail Address: ",Updates!D529)+16,(FIND("The employee",Updates!D529)-(FIND("E-mail Address: ",Updates!D529)+16)))))</f>
        <v>#VALUE!</v>
      </c>
      <c r="I529" t="e">
        <f>TRIM(CLEAN(MID(Updates!D529,FIND("Account Password: ",Updates!D529)+18,(FIND("NETWORK ACCOUNTS",Updates!D529)-(FIND("Account Password:",Updates!D529)+18)))))</f>
        <v>#VALUE!</v>
      </c>
      <c r="J529" t="e">
        <f>TRIM(CLEAN(MID(Updates!D529,FIND("Password: ",Updates!D529)+10,(FIND("E-mail",Updates!D529)-(FIND("Password:",Updates!D529)+12)))))</f>
        <v>#VALUE!</v>
      </c>
      <c r="K529" t="e">
        <f>TRIM(CLEAN(MID(Updates!D529,FIND("Account to clone: ",Updates!D529)+18,(FIND("Position",Updates!D529)-(FIND("Account to clone: ",Updates!D529)+18)))))</f>
        <v>#VALUE!</v>
      </c>
      <c r="L529" t="e">
        <f>TRIM(CLEAN(MID(Updates!D529,FIND("Clone permissions of another account: ",Updates!D529)+38,(FIND("Email required:",Updates!D529)-(FIND("Clone permissions of another account: ",Updates!D529)+38)))))</f>
        <v>#VALUE!</v>
      </c>
      <c r="M529" t="e">
        <f t="shared" si="129"/>
        <v>#VALUE!</v>
      </c>
      <c r="N529" t="e">
        <f>TRIM(CLEAN(MID(Updates!D529,FIND("First Name: ",Updates!D529)+12,(FIND("Middle Name: ",Updates!D529)-(FIND("First Name: ",Updates!D529)+12)))))</f>
        <v>#VALUE!</v>
      </c>
      <c r="O529" t="e">
        <f>TRIM(CLEAN(MID(Updates!E529,FIND("Last Name: ",Updates!E529)+11,(FIND("Middle Initial:",Updates!E529)-(FIND("Last Name: ",Updates!E529)+11)))))</f>
        <v>#VALUE!</v>
      </c>
      <c r="P529" t="e">
        <f>TRIM(CLEAN(MID(Updates!D529,FIND("Middle Initial: ",Updates!D529)+16,(FIND("Department: ",Updates!D529)-(FIND("Middle Initial: ",Updates!D529)+16)))))</f>
        <v>#VALUE!</v>
      </c>
      <c r="Q529" t="e">
        <f t="shared" si="130"/>
        <v>#VALUE!</v>
      </c>
      <c r="R529" t="e">
        <f t="shared" si="131"/>
        <v>#VALUE!</v>
      </c>
      <c r="S529" t="e">
        <f t="shared" si="132"/>
        <v>#VALUE!</v>
      </c>
      <c r="T529" s="14" t="e">
        <f t="shared" si="133"/>
        <v>#VALUE!</v>
      </c>
      <c r="U529" t="e">
        <f t="shared" si="134"/>
        <v>#VALUE!</v>
      </c>
      <c r="V529" t="e">
        <f t="shared" si="135"/>
        <v>#VALUE!</v>
      </c>
      <c r="W529" s="8" t="e">
        <f>TRIM(CLEAN(MID(Updates!D529,FIND("Branch: ",Updates!D529)+8,(FIND("Division",Updates!D529)-(FIND("Branch: ",Updates!D529)+8)))))</f>
        <v>#VALUE!</v>
      </c>
      <c r="X529" s="8" t="e">
        <f>TRIM(CLEAN(MID(Updates!D529,FIND("Pooled Position: ",Updates!D529)+17,(FIND("Are the",Updates!D529)-(FIND("Pooled Position: ",Updates!D529)+17)))))</f>
        <v>#VALUE!</v>
      </c>
      <c r="Y529" t="e">
        <f>TRIM(CLEAN(MID(Updates!D529,FIND("Employee Name: ",Updates!D529)+15,(FIND("Job Title",Updates!D529)-(FIND("Employee Name: ",Updates!D529)+15)))))</f>
        <v>#VALUE!</v>
      </c>
      <c r="Z529" s="9" t="e">
        <f t="shared" si="136"/>
        <v>#VALUE!</v>
      </c>
      <c r="AA529" t="e">
        <f t="shared" si="137"/>
        <v>#VALUE!</v>
      </c>
      <c r="AB529" t="e">
        <f t="shared" si="138"/>
        <v>#VALUE!</v>
      </c>
      <c r="AC529" t="e">
        <f t="shared" si="139"/>
        <v>#VALUE!</v>
      </c>
      <c r="AD529" t="e">
        <f>TRIM(CLEAN(MID(Updates!D529,FIND("Account to clone: ",Updates!D529)+18,(FIND("Position",Updates!D529)-(FIND("Account to clone: ",Updates!D529)+18)))))</f>
        <v>#VALUE!</v>
      </c>
      <c r="AE529" t="str">
        <f t="shared" si="140"/>
        <v/>
      </c>
      <c r="AF529" t="str">
        <f t="shared" si="141"/>
        <v>No</v>
      </c>
      <c r="AG529" t="e">
        <f>TRIM(CLEAN(MID(Updates!D529,FIND("Home Share (H:\ drive) required: ",Updates!D529)+33,(FIND("Group Share (S:\ drive) required: ",Updates!D529)-(FIND("Home Share (H:\ drive) required: ",Updates!D529)+33)))))</f>
        <v>#VALUE!</v>
      </c>
      <c r="AH529" t="str">
        <f t="shared" si="142"/>
        <v>No</v>
      </c>
      <c r="AI529" t="e">
        <f>TRIM(CLEAN(MID(Updates!D529,FIND("S Drive Path: ",Updates!D529)+14,(FIND("Position",Updates!D529)-(FIND("S Drive Path: ",Updates!D529)+14)))))</f>
        <v>#VALUE!</v>
      </c>
      <c r="AJ529" t="e">
        <f>("USR\"&amp;Updates!N529)</f>
        <v>#VALUE!</v>
      </c>
      <c r="AK529" t="e">
        <f>Updates!N529&amp;"$"</f>
        <v>#VALUE!</v>
      </c>
      <c r="AL529" s="11">
        <f t="shared" ca="1" si="143"/>
        <v>8</v>
      </c>
      <c r="AM529" s="6" t="str">
        <f ca="1">LOOKUP(AL529,AN2:AN21,AO2:AO21)</f>
        <v>DC1MDB08</v>
      </c>
    </row>
    <row r="530" spans="1:39" ht="12" customHeight="1">
      <c r="A530" s="13" t="e">
        <f>LOOKUP(99^99,--("0"&amp;MID(Updates!N530,MIN(SEARCH({0,1,2,3,4,5,6,7,8,9},Updates!N530&amp;"0123456789")),ROW($A$1:$A$10000))))</f>
        <v>#N/A</v>
      </c>
      <c r="B530" s="6" t="e">
        <f>TRIM(CLEAN(MID(Updates!D530,FIND("Network User Id: ",Updates!D530)+17,(FIND("E-MAIL ACCOUNTS",Updates!D530)-(FIND("Network User Id:",Updates!D530)+17)))))</f>
        <v>#VALUE!</v>
      </c>
      <c r="C530" s="6" t="e">
        <f>TRIM(CLEAN(MID(Updates!D530,FIND("Logon ID: ",Updates!D530)+10,(FIND("Password:",Updates!D530)-(FIND("Logon ID:",Updates!D530)+10)))))</f>
        <v>#VALUE!</v>
      </c>
      <c r="D530" t="e">
        <f>TRIM(CLEAN(MID(Updates!D530,FIND("Primary Address: ",Updates!D530)+17,(FIND("Secondary Address:",Updates!D530)-(FIND("Primary Address: ",Updates!D530)+17)))))</f>
        <v>#VALUE!</v>
      </c>
      <c r="E530" t="e">
        <f>TRIM(CLEAN(MID(Updates!D530,FIND("Secondary Address: ",Updates!D530)+19,(FIND("** PLEASE DO NOT REPLY TO THIS E-MAIL. ",Updates!D530)-(FIND("Secondary Address: ",Updates!D530)+19)))))</f>
        <v>#VALUE!</v>
      </c>
      <c r="F530" t="b">
        <f>IF(COUNT(SEARCH({"transpo.ottawa.on.ca","biblioottawalibrary.ca"},E530)),"@ottawa.ca")</f>
        <v>0</v>
      </c>
      <c r="G530" s="9" t="e">
        <f t="shared" si="128"/>
        <v>#VALUE!</v>
      </c>
      <c r="H530" t="e">
        <f>TRIM(CLEAN(MID(Updates!D530,FIND("E-mail Address: ",Updates!D530)+16,(FIND("The employee",Updates!D530)-(FIND("E-mail Address: ",Updates!D530)+16)))))</f>
        <v>#VALUE!</v>
      </c>
      <c r="I530" t="e">
        <f>TRIM(CLEAN(MID(Updates!D530,FIND("Account Password: ",Updates!D530)+18,(FIND("NETWORK ACCOUNTS",Updates!D530)-(FIND("Account Password:",Updates!D530)+18)))))</f>
        <v>#VALUE!</v>
      </c>
      <c r="J530" t="e">
        <f>TRIM(CLEAN(MID(Updates!D530,FIND("Password: ",Updates!D530)+10,(FIND("E-mail",Updates!D530)-(FIND("Password:",Updates!D530)+12)))))</f>
        <v>#VALUE!</v>
      </c>
      <c r="K530" t="e">
        <f>TRIM(CLEAN(MID(Updates!D530,FIND("Account to clone: ",Updates!D530)+18,(FIND("Position",Updates!D530)-(FIND("Account to clone: ",Updates!D530)+18)))))</f>
        <v>#VALUE!</v>
      </c>
      <c r="L530" t="e">
        <f>TRIM(CLEAN(MID(Updates!D530,FIND("Clone permissions of another account: ",Updates!D530)+38,(FIND("Email required:",Updates!D530)-(FIND("Clone permissions of another account: ",Updates!D530)+38)))))</f>
        <v>#VALUE!</v>
      </c>
      <c r="M530" t="e">
        <f t="shared" si="129"/>
        <v>#VALUE!</v>
      </c>
      <c r="N530" t="e">
        <f>TRIM(CLEAN(MID(Updates!D530,FIND("First Name: ",Updates!D530)+12,(FIND("Middle Name: ",Updates!D530)-(FIND("First Name: ",Updates!D530)+12)))))</f>
        <v>#VALUE!</v>
      </c>
      <c r="O530" t="e">
        <f>TRIM(CLEAN(MID(Updates!E530,FIND("Last Name: ",Updates!E530)+11,(FIND("Middle Initial:",Updates!E530)-(FIND("Last Name: ",Updates!E530)+11)))))</f>
        <v>#VALUE!</v>
      </c>
      <c r="P530" t="e">
        <f>TRIM(CLEAN(MID(Updates!D530,FIND("Middle Initial: ",Updates!D530)+16,(FIND("Department: ",Updates!D530)-(FIND("Middle Initial: ",Updates!D530)+16)))))</f>
        <v>#VALUE!</v>
      </c>
      <c r="Q530" t="e">
        <f t="shared" si="130"/>
        <v>#VALUE!</v>
      </c>
      <c r="R530" t="e">
        <f t="shared" si="131"/>
        <v>#VALUE!</v>
      </c>
      <c r="S530" t="e">
        <f t="shared" si="132"/>
        <v>#VALUE!</v>
      </c>
      <c r="T530" s="14" t="e">
        <f t="shared" si="133"/>
        <v>#VALUE!</v>
      </c>
      <c r="U530" t="e">
        <f t="shared" si="134"/>
        <v>#VALUE!</v>
      </c>
      <c r="V530" t="e">
        <f t="shared" si="135"/>
        <v>#VALUE!</v>
      </c>
      <c r="W530" s="8" t="e">
        <f>TRIM(CLEAN(MID(Updates!D530,FIND("Branch: ",Updates!D530)+8,(FIND("Division",Updates!D530)-(FIND("Branch: ",Updates!D530)+8)))))</f>
        <v>#VALUE!</v>
      </c>
      <c r="X530" s="8" t="e">
        <f>TRIM(CLEAN(MID(Updates!D530,FIND("Pooled Position: ",Updates!D530)+17,(FIND("Are the",Updates!D530)-(FIND("Pooled Position: ",Updates!D530)+17)))))</f>
        <v>#VALUE!</v>
      </c>
      <c r="Y530" t="e">
        <f>TRIM(CLEAN(MID(Updates!D530,FIND("Employee Name: ",Updates!D530)+15,(FIND("Job Title",Updates!D530)-(FIND("Employee Name: ",Updates!D530)+15)))))</f>
        <v>#VALUE!</v>
      </c>
      <c r="Z530" s="9" t="e">
        <f t="shared" si="136"/>
        <v>#VALUE!</v>
      </c>
      <c r="AA530" t="e">
        <f t="shared" si="137"/>
        <v>#VALUE!</v>
      </c>
      <c r="AB530" t="e">
        <f t="shared" si="138"/>
        <v>#VALUE!</v>
      </c>
      <c r="AC530" t="e">
        <f t="shared" si="139"/>
        <v>#VALUE!</v>
      </c>
      <c r="AD530" t="e">
        <f>TRIM(CLEAN(MID(Updates!D530,FIND("Account to clone: ",Updates!D530)+18,(FIND("Position",Updates!D530)-(FIND("Account to clone: ",Updates!D530)+18)))))</f>
        <v>#VALUE!</v>
      </c>
      <c r="AE530" t="str">
        <f t="shared" si="140"/>
        <v/>
      </c>
      <c r="AF530" t="str">
        <f t="shared" si="141"/>
        <v>No</v>
      </c>
      <c r="AG530" t="e">
        <f>TRIM(CLEAN(MID(Updates!D530,FIND("Home Share (H:\ drive) required: ",Updates!D530)+33,(FIND("Group Share (S:\ drive) required: ",Updates!D530)-(FIND("Home Share (H:\ drive) required: ",Updates!D530)+33)))))</f>
        <v>#VALUE!</v>
      </c>
      <c r="AH530" t="str">
        <f t="shared" si="142"/>
        <v>No</v>
      </c>
      <c r="AI530" t="e">
        <f>TRIM(CLEAN(MID(Updates!D530,FIND("S Drive Path: ",Updates!D530)+14,(FIND("Position",Updates!D530)-(FIND("S Drive Path: ",Updates!D530)+14)))))</f>
        <v>#VALUE!</v>
      </c>
      <c r="AJ530" t="e">
        <f>("USR\"&amp;Updates!N530)</f>
        <v>#VALUE!</v>
      </c>
      <c r="AK530" t="e">
        <f>Updates!N530&amp;"$"</f>
        <v>#VALUE!</v>
      </c>
      <c r="AL530" s="11">
        <f t="shared" ca="1" si="143"/>
        <v>13</v>
      </c>
      <c r="AM530" s="6" t="str">
        <f ca="1">LOOKUP(AL530,AN2:AN21,AO2:AO21)</f>
        <v>DC4MDB03</v>
      </c>
    </row>
    <row r="531" spans="1:39" ht="12" customHeight="1">
      <c r="A531" s="13" t="e">
        <f>LOOKUP(99^99,--("0"&amp;MID(Updates!N531,MIN(SEARCH({0,1,2,3,4,5,6,7,8,9},Updates!N531&amp;"0123456789")),ROW($A$1:$A$10000))))</f>
        <v>#N/A</v>
      </c>
      <c r="B531" s="6" t="e">
        <f>TRIM(CLEAN(MID(Updates!D531,FIND("Network User Id: ",Updates!D531)+17,(FIND("E-MAIL ACCOUNTS",Updates!D531)-(FIND("Network User Id:",Updates!D531)+17)))))</f>
        <v>#VALUE!</v>
      </c>
      <c r="C531" s="6" t="e">
        <f>TRIM(CLEAN(MID(Updates!D531,FIND("Logon ID: ",Updates!D531)+10,(FIND("Password:",Updates!D531)-(FIND("Logon ID:",Updates!D531)+10)))))</f>
        <v>#VALUE!</v>
      </c>
      <c r="D531" t="e">
        <f>TRIM(CLEAN(MID(Updates!D531,FIND("Primary Address: ",Updates!D531)+17,(FIND("Secondary Address:",Updates!D531)-(FIND("Primary Address: ",Updates!D531)+17)))))</f>
        <v>#VALUE!</v>
      </c>
      <c r="E531" t="e">
        <f>TRIM(CLEAN(MID(Updates!D531,FIND("Secondary Address: ",Updates!D531)+19,(FIND("** PLEASE DO NOT REPLY TO THIS E-MAIL. ",Updates!D531)-(FIND("Secondary Address: ",Updates!D531)+19)))))</f>
        <v>#VALUE!</v>
      </c>
      <c r="F531" t="b">
        <f>IF(COUNT(SEARCH({"transpo.ottawa.on.ca","biblioottawalibrary.ca"},E531)),"@ottawa.ca")</f>
        <v>0</v>
      </c>
      <c r="G531" s="9" t="e">
        <f t="shared" si="128"/>
        <v>#VALUE!</v>
      </c>
      <c r="H531" t="e">
        <f>TRIM(CLEAN(MID(Updates!D531,FIND("E-mail Address: ",Updates!D531)+16,(FIND("The employee",Updates!D531)-(FIND("E-mail Address: ",Updates!D531)+16)))))</f>
        <v>#VALUE!</v>
      </c>
      <c r="I531" t="e">
        <f>TRIM(CLEAN(MID(Updates!D531,FIND("Account Password: ",Updates!D531)+18,(FIND("NETWORK ACCOUNTS",Updates!D531)-(FIND("Account Password:",Updates!D531)+18)))))</f>
        <v>#VALUE!</v>
      </c>
      <c r="J531" t="e">
        <f>TRIM(CLEAN(MID(Updates!D531,FIND("Password: ",Updates!D531)+10,(FIND("E-mail",Updates!D531)-(FIND("Password:",Updates!D531)+12)))))</f>
        <v>#VALUE!</v>
      </c>
      <c r="K531" t="e">
        <f>TRIM(CLEAN(MID(Updates!D531,FIND("Account to clone: ",Updates!D531)+18,(FIND("Position",Updates!D531)-(FIND("Account to clone: ",Updates!D531)+18)))))</f>
        <v>#VALUE!</v>
      </c>
      <c r="L531" t="e">
        <f>TRIM(CLEAN(MID(Updates!D531,FIND("Clone permissions of another account: ",Updates!D531)+38,(FIND("Email required:",Updates!D531)-(FIND("Clone permissions of another account: ",Updates!D531)+38)))))</f>
        <v>#VALUE!</v>
      </c>
      <c r="M531" t="e">
        <f t="shared" si="129"/>
        <v>#VALUE!</v>
      </c>
      <c r="N531" t="e">
        <f>TRIM(CLEAN(MID(Updates!D531,FIND("First Name: ",Updates!D531)+12,(FIND("Middle Name: ",Updates!D531)-(FIND("First Name: ",Updates!D531)+12)))))</f>
        <v>#VALUE!</v>
      </c>
      <c r="O531" t="e">
        <f>TRIM(CLEAN(MID(Updates!E531,FIND("Last Name: ",Updates!E531)+11,(FIND("Middle Initial:",Updates!E531)-(FIND("Last Name: ",Updates!E531)+11)))))</f>
        <v>#VALUE!</v>
      </c>
      <c r="P531" t="e">
        <f>TRIM(CLEAN(MID(Updates!D531,FIND("Middle Initial: ",Updates!D531)+16,(FIND("Department: ",Updates!D531)-(FIND("Middle Initial: ",Updates!D531)+16)))))</f>
        <v>#VALUE!</v>
      </c>
      <c r="Q531" t="e">
        <f t="shared" si="130"/>
        <v>#VALUE!</v>
      </c>
      <c r="R531" t="e">
        <f t="shared" si="131"/>
        <v>#VALUE!</v>
      </c>
      <c r="S531" t="e">
        <f t="shared" si="132"/>
        <v>#VALUE!</v>
      </c>
      <c r="T531" s="14" t="e">
        <f t="shared" si="133"/>
        <v>#VALUE!</v>
      </c>
      <c r="U531" t="e">
        <f t="shared" si="134"/>
        <v>#VALUE!</v>
      </c>
      <c r="V531" t="e">
        <f t="shared" si="135"/>
        <v>#VALUE!</v>
      </c>
      <c r="W531" s="8" t="e">
        <f>TRIM(CLEAN(MID(Updates!D531,FIND("Branch: ",Updates!D531)+8,(FIND("Division",Updates!D531)-(FIND("Branch: ",Updates!D531)+8)))))</f>
        <v>#VALUE!</v>
      </c>
      <c r="X531" s="8" t="e">
        <f>TRIM(CLEAN(MID(Updates!D531,FIND("Pooled Position: ",Updates!D531)+17,(FIND("Are the",Updates!D531)-(FIND("Pooled Position: ",Updates!D531)+17)))))</f>
        <v>#VALUE!</v>
      </c>
      <c r="Y531" t="e">
        <f>TRIM(CLEAN(MID(Updates!D531,FIND("Employee Name: ",Updates!D531)+15,(FIND("Job Title",Updates!D531)-(FIND("Employee Name: ",Updates!D531)+15)))))</f>
        <v>#VALUE!</v>
      </c>
      <c r="Z531" s="9" t="e">
        <f t="shared" si="136"/>
        <v>#VALUE!</v>
      </c>
      <c r="AA531" t="e">
        <f t="shared" si="137"/>
        <v>#VALUE!</v>
      </c>
      <c r="AB531" t="e">
        <f t="shared" si="138"/>
        <v>#VALUE!</v>
      </c>
      <c r="AC531" t="e">
        <f t="shared" si="139"/>
        <v>#VALUE!</v>
      </c>
      <c r="AD531" t="e">
        <f>TRIM(CLEAN(MID(Updates!D531,FIND("Account to clone: ",Updates!D531)+18,(FIND("Position",Updates!D531)-(FIND("Account to clone: ",Updates!D531)+18)))))</f>
        <v>#VALUE!</v>
      </c>
      <c r="AE531" t="str">
        <f t="shared" si="140"/>
        <v/>
      </c>
      <c r="AF531" t="str">
        <f t="shared" si="141"/>
        <v>No</v>
      </c>
      <c r="AG531" t="e">
        <f>TRIM(CLEAN(MID(Updates!D531,FIND("Home Share (H:\ drive) required: ",Updates!D531)+33,(FIND("Group Share (S:\ drive) required: ",Updates!D531)-(FIND("Home Share (H:\ drive) required: ",Updates!D531)+33)))))</f>
        <v>#VALUE!</v>
      </c>
      <c r="AH531" t="str">
        <f t="shared" si="142"/>
        <v>No</v>
      </c>
      <c r="AI531" t="e">
        <f>TRIM(CLEAN(MID(Updates!D531,FIND("S Drive Path: ",Updates!D531)+14,(FIND("Position",Updates!D531)-(FIND("S Drive Path: ",Updates!D531)+14)))))</f>
        <v>#VALUE!</v>
      </c>
      <c r="AJ531" t="e">
        <f>("USR\"&amp;Updates!N531)</f>
        <v>#VALUE!</v>
      </c>
      <c r="AK531" t="e">
        <f>Updates!N531&amp;"$"</f>
        <v>#VALUE!</v>
      </c>
      <c r="AL531" s="11">
        <f t="shared" ca="1" si="143"/>
        <v>2</v>
      </c>
      <c r="AM531" s="6" t="str">
        <f ca="1">LOOKUP(AL531,AN2:AN21,AO2:AO21)</f>
        <v>DC1MDB02</v>
      </c>
    </row>
    <row r="532" spans="1:39" ht="12" customHeight="1">
      <c r="A532" s="13" t="e">
        <f>LOOKUP(99^99,--("0"&amp;MID(Updates!N532,MIN(SEARCH({0,1,2,3,4,5,6,7,8,9},Updates!N532&amp;"0123456789")),ROW($A$1:$A$10000))))</f>
        <v>#N/A</v>
      </c>
      <c r="B532" s="6" t="e">
        <f>TRIM(CLEAN(MID(Updates!D532,FIND("Network User Id: ",Updates!D532)+17,(FIND("E-MAIL ACCOUNTS",Updates!D532)-(FIND("Network User Id:",Updates!D532)+17)))))</f>
        <v>#VALUE!</v>
      </c>
      <c r="C532" s="6" t="e">
        <f>TRIM(CLEAN(MID(Updates!D532,FIND("Logon ID: ",Updates!D532)+10,(FIND("Password:",Updates!D532)-(FIND("Logon ID:",Updates!D532)+10)))))</f>
        <v>#VALUE!</v>
      </c>
      <c r="D532" t="e">
        <f>TRIM(CLEAN(MID(Updates!D532,FIND("Primary Address: ",Updates!D532)+17,(FIND("Secondary Address:",Updates!D532)-(FIND("Primary Address: ",Updates!D532)+17)))))</f>
        <v>#VALUE!</v>
      </c>
      <c r="E532" t="e">
        <f>TRIM(CLEAN(MID(Updates!D532,FIND("Secondary Address: ",Updates!D532)+19,(FIND("** PLEASE DO NOT REPLY TO THIS E-MAIL. ",Updates!D532)-(FIND("Secondary Address: ",Updates!D532)+19)))))</f>
        <v>#VALUE!</v>
      </c>
      <c r="F532" t="b">
        <f>IF(COUNT(SEARCH({"transpo.ottawa.on.ca","biblioottawalibrary.ca"},E532)),"@ottawa.ca")</f>
        <v>0</v>
      </c>
      <c r="G532" s="9" t="e">
        <f t="shared" si="128"/>
        <v>#VALUE!</v>
      </c>
      <c r="H532" t="e">
        <f>TRIM(CLEAN(MID(Updates!D532,FIND("E-mail Address: ",Updates!D532)+16,(FIND("The employee",Updates!D532)-(FIND("E-mail Address: ",Updates!D532)+16)))))</f>
        <v>#VALUE!</v>
      </c>
      <c r="I532" t="e">
        <f>TRIM(CLEAN(MID(Updates!D532,FIND("Account Password: ",Updates!D532)+18,(FIND("NETWORK ACCOUNTS",Updates!D532)-(FIND("Account Password:",Updates!D532)+18)))))</f>
        <v>#VALUE!</v>
      </c>
      <c r="J532" t="e">
        <f>TRIM(CLEAN(MID(Updates!D532,FIND("Password: ",Updates!D532)+10,(FIND("E-mail",Updates!D532)-(FIND("Password:",Updates!D532)+12)))))</f>
        <v>#VALUE!</v>
      </c>
      <c r="K532" t="e">
        <f>TRIM(CLEAN(MID(Updates!D532,FIND("Account to clone: ",Updates!D532)+18,(FIND("Position",Updates!D532)-(FIND("Account to clone: ",Updates!D532)+18)))))</f>
        <v>#VALUE!</v>
      </c>
      <c r="L532" t="e">
        <f>TRIM(CLEAN(MID(Updates!D532,FIND("Clone permissions of another account: ",Updates!D532)+38,(FIND("Email required:",Updates!D532)-(FIND("Clone permissions of another account: ",Updates!D532)+38)))))</f>
        <v>#VALUE!</v>
      </c>
      <c r="M532" t="e">
        <f t="shared" si="129"/>
        <v>#VALUE!</v>
      </c>
      <c r="N532" t="e">
        <f>TRIM(CLEAN(MID(Updates!D532,FIND("First Name: ",Updates!D532)+12,(FIND("Middle Name: ",Updates!D532)-(FIND("First Name: ",Updates!D532)+12)))))</f>
        <v>#VALUE!</v>
      </c>
      <c r="O532" t="e">
        <f>TRIM(CLEAN(MID(Updates!E532,FIND("Last Name: ",Updates!E532)+11,(FIND("Middle Initial:",Updates!E532)-(FIND("Last Name: ",Updates!E532)+11)))))</f>
        <v>#VALUE!</v>
      </c>
      <c r="P532" t="e">
        <f>TRIM(CLEAN(MID(Updates!D532,FIND("Middle Initial: ",Updates!D532)+16,(FIND("Department: ",Updates!D532)-(FIND("Middle Initial: ",Updates!D532)+16)))))</f>
        <v>#VALUE!</v>
      </c>
      <c r="Q532" t="e">
        <f t="shared" si="130"/>
        <v>#VALUE!</v>
      </c>
      <c r="R532" t="e">
        <f t="shared" si="131"/>
        <v>#VALUE!</v>
      </c>
      <c r="S532" t="e">
        <f t="shared" si="132"/>
        <v>#VALUE!</v>
      </c>
      <c r="T532" s="14" t="e">
        <f t="shared" si="133"/>
        <v>#VALUE!</v>
      </c>
      <c r="U532" t="e">
        <f t="shared" si="134"/>
        <v>#VALUE!</v>
      </c>
      <c r="V532" t="e">
        <f t="shared" si="135"/>
        <v>#VALUE!</v>
      </c>
      <c r="W532" s="8" t="e">
        <f>TRIM(CLEAN(MID(Updates!D532,FIND("Branch: ",Updates!D532)+8,(FIND("Division",Updates!D532)-(FIND("Branch: ",Updates!D532)+8)))))</f>
        <v>#VALUE!</v>
      </c>
      <c r="X532" s="8" t="e">
        <f>TRIM(CLEAN(MID(Updates!D532,FIND("Pooled Position: ",Updates!D532)+17,(FIND("Are the",Updates!D532)-(FIND("Pooled Position: ",Updates!D532)+17)))))</f>
        <v>#VALUE!</v>
      </c>
      <c r="Y532" t="e">
        <f>TRIM(CLEAN(MID(Updates!D532,FIND("Employee Name: ",Updates!D532)+15,(FIND("Job Title",Updates!D532)-(FIND("Employee Name: ",Updates!D532)+15)))))</f>
        <v>#VALUE!</v>
      </c>
      <c r="Z532" s="9" t="e">
        <f t="shared" si="136"/>
        <v>#VALUE!</v>
      </c>
      <c r="AA532" t="e">
        <f t="shared" si="137"/>
        <v>#VALUE!</v>
      </c>
      <c r="AB532" t="e">
        <f t="shared" si="138"/>
        <v>#VALUE!</v>
      </c>
      <c r="AC532" t="e">
        <f t="shared" si="139"/>
        <v>#VALUE!</v>
      </c>
      <c r="AD532" t="e">
        <f>TRIM(CLEAN(MID(Updates!D532,FIND("Account to clone: ",Updates!D532)+18,(FIND("Position",Updates!D532)-(FIND("Account to clone: ",Updates!D532)+18)))))</f>
        <v>#VALUE!</v>
      </c>
      <c r="AE532" t="str">
        <f t="shared" si="140"/>
        <v/>
      </c>
      <c r="AF532" t="str">
        <f t="shared" si="141"/>
        <v>No</v>
      </c>
      <c r="AG532" t="e">
        <f>TRIM(CLEAN(MID(Updates!D532,FIND("Home Share (H:\ drive) required: ",Updates!D532)+33,(FIND("Group Share (S:\ drive) required: ",Updates!D532)-(FIND("Home Share (H:\ drive) required: ",Updates!D532)+33)))))</f>
        <v>#VALUE!</v>
      </c>
      <c r="AH532" t="str">
        <f t="shared" si="142"/>
        <v>No</v>
      </c>
      <c r="AI532" t="e">
        <f>TRIM(CLEAN(MID(Updates!D532,FIND("S Drive Path: ",Updates!D532)+14,(FIND("Position",Updates!D532)-(FIND("S Drive Path: ",Updates!D532)+14)))))</f>
        <v>#VALUE!</v>
      </c>
      <c r="AJ532" t="e">
        <f>("USR\"&amp;Updates!N532)</f>
        <v>#VALUE!</v>
      </c>
      <c r="AK532" t="e">
        <f>Updates!N532&amp;"$"</f>
        <v>#VALUE!</v>
      </c>
      <c r="AL532" s="11">
        <f t="shared" ca="1" si="143"/>
        <v>19</v>
      </c>
      <c r="AM532" s="6" t="str">
        <f ca="1">LOOKUP(AL532,AN2:AN21,AO2:AO21)</f>
        <v>DC4MDB09</v>
      </c>
    </row>
    <row r="533" spans="1:39" ht="12" customHeight="1">
      <c r="A533" s="13" t="e">
        <f>LOOKUP(99^99,--("0"&amp;MID(Updates!N533,MIN(SEARCH({0,1,2,3,4,5,6,7,8,9},Updates!N533&amp;"0123456789")),ROW($A$1:$A$10000))))</f>
        <v>#N/A</v>
      </c>
      <c r="B533" s="6" t="e">
        <f>TRIM(CLEAN(MID(Updates!D533,FIND("Network User Id: ",Updates!D533)+17,(FIND("E-MAIL ACCOUNTS",Updates!D533)-(FIND("Network User Id:",Updates!D533)+17)))))</f>
        <v>#VALUE!</v>
      </c>
      <c r="C533" s="6" t="e">
        <f>TRIM(CLEAN(MID(Updates!D533,FIND("Logon ID: ",Updates!D533)+10,(FIND("Password:",Updates!D533)-(FIND("Logon ID:",Updates!D533)+10)))))</f>
        <v>#VALUE!</v>
      </c>
      <c r="D533" t="e">
        <f>TRIM(CLEAN(MID(Updates!D533,FIND("Primary Address: ",Updates!D533)+17,(FIND("Secondary Address:",Updates!D533)-(FIND("Primary Address: ",Updates!D533)+17)))))</f>
        <v>#VALUE!</v>
      </c>
      <c r="E533" t="e">
        <f>TRIM(CLEAN(MID(Updates!D533,FIND("Secondary Address: ",Updates!D533)+19,(FIND("** PLEASE DO NOT REPLY TO THIS E-MAIL. ",Updates!D533)-(FIND("Secondary Address: ",Updates!D533)+19)))))</f>
        <v>#VALUE!</v>
      </c>
      <c r="F533" t="b">
        <f>IF(COUNT(SEARCH({"transpo.ottawa.on.ca","biblioottawalibrary.ca"},E533)),"@ottawa.ca")</f>
        <v>0</v>
      </c>
      <c r="G533" s="9" t="e">
        <f t="shared" si="128"/>
        <v>#VALUE!</v>
      </c>
      <c r="H533" t="e">
        <f>TRIM(CLEAN(MID(Updates!D533,FIND("E-mail Address: ",Updates!D533)+16,(FIND("The employee",Updates!D533)-(FIND("E-mail Address: ",Updates!D533)+16)))))</f>
        <v>#VALUE!</v>
      </c>
      <c r="I533" t="e">
        <f>TRIM(CLEAN(MID(Updates!D533,FIND("Account Password: ",Updates!D533)+18,(FIND("NETWORK ACCOUNTS",Updates!D533)-(FIND("Account Password:",Updates!D533)+18)))))</f>
        <v>#VALUE!</v>
      </c>
      <c r="J533" t="e">
        <f>TRIM(CLEAN(MID(Updates!D533,FIND("Password: ",Updates!D533)+10,(FIND("E-mail",Updates!D533)-(FIND("Password:",Updates!D533)+12)))))</f>
        <v>#VALUE!</v>
      </c>
      <c r="K533" t="e">
        <f>TRIM(CLEAN(MID(Updates!D533,FIND("Account to clone: ",Updates!D533)+18,(FIND("Position",Updates!D533)-(FIND("Account to clone: ",Updates!D533)+18)))))</f>
        <v>#VALUE!</v>
      </c>
      <c r="L533" t="e">
        <f>TRIM(CLEAN(MID(Updates!D533,FIND("Clone permissions of another account: ",Updates!D533)+38,(FIND("Email required:",Updates!D533)-(FIND("Clone permissions of another account: ",Updates!D533)+38)))))</f>
        <v>#VALUE!</v>
      </c>
      <c r="M533" t="e">
        <f t="shared" si="129"/>
        <v>#VALUE!</v>
      </c>
      <c r="N533" t="e">
        <f>TRIM(CLEAN(MID(Updates!D533,FIND("First Name: ",Updates!D533)+12,(FIND("Middle Name: ",Updates!D533)-(FIND("First Name: ",Updates!D533)+12)))))</f>
        <v>#VALUE!</v>
      </c>
      <c r="O533" t="e">
        <f>TRIM(CLEAN(MID(Updates!E533,FIND("Last Name: ",Updates!E533)+11,(FIND("Middle Initial:",Updates!E533)-(FIND("Last Name: ",Updates!E533)+11)))))</f>
        <v>#VALUE!</v>
      </c>
      <c r="P533" t="e">
        <f>TRIM(CLEAN(MID(Updates!D533,FIND("Middle Initial: ",Updates!D533)+16,(FIND("Department: ",Updates!D533)-(FIND("Middle Initial: ",Updates!D533)+16)))))</f>
        <v>#VALUE!</v>
      </c>
      <c r="Q533" t="e">
        <f t="shared" si="130"/>
        <v>#VALUE!</v>
      </c>
      <c r="R533" t="e">
        <f t="shared" si="131"/>
        <v>#VALUE!</v>
      </c>
      <c r="S533" t="e">
        <f t="shared" si="132"/>
        <v>#VALUE!</v>
      </c>
      <c r="T533" s="14" t="e">
        <f t="shared" si="133"/>
        <v>#VALUE!</v>
      </c>
      <c r="U533" t="e">
        <f t="shared" si="134"/>
        <v>#VALUE!</v>
      </c>
      <c r="V533" t="e">
        <f t="shared" si="135"/>
        <v>#VALUE!</v>
      </c>
      <c r="W533" s="8" t="e">
        <f>TRIM(CLEAN(MID(Updates!D533,FIND("Branch: ",Updates!D533)+8,(FIND("Division",Updates!D533)-(FIND("Branch: ",Updates!D533)+8)))))</f>
        <v>#VALUE!</v>
      </c>
      <c r="X533" s="8" t="e">
        <f>TRIM(CLEAN(MID(Updates!D533,FIND("Pooled Position: ",Updates!D533)+17,(FIND("Are the",Updates!D533)-(FIND("Pooled Position: ",Updates!D533)+17)))))</f>
        <v>#VALUE!</v>
      </c>
      <c r="Y533" t="e">
        <f>TRIM(CLEAN(MID(Updates!D533,FIND("Employee Name: ",Updates!D533)+15,(FIND("Job Title",Updates!D533)-(FIND("Employee Name: ",Updates!D533)+15)))))</f>
        <v>#VALUE!</v>
      </c>
      <c r="Z533" s="9" t="e">
        <f t="shared" si="136"/>
        <v>#VALUE!</v>
      </c>
      <c r="AA533" t="e">
        <f t="shared" si="137"/>
        <v>#VALUE!</v>
      </c>
      <c r="AB533" t="e">
        <f t="shared" si="138"/>
        <v>#VALUE!</v>
      </c>
      <c r="AC533" t="e">
        <f t="shared" si="139"/>
        <v>#VALUE!</v>
      </c>
      <c r="AD533" t="e">
        <f>TRIM(CLEAN(MID(Updates!D533,FIND("Account to clone: ",Updates!D533)+18,(FIND("Position",Updates!D533)-(FIND("Account to clone: ",Updates!D533)+18)))))</f>
        <v>#VALUE!</v>
      </c>
      <c r="AE533" t="str">
        <f t="shared" si="140"/>
        <v/>
      </c>
      <c r="AF533" t="str">
        <f t="shared" si="141"/>
        <v>No</v>
      </c>
      <c r="AG533" t="e">
        <f>TRIM(CLEAN(MID(Updates!D533,FIND("Home Share (H:\ drive) required: ",Updates!D533)+33,(FIND("Group Share (S:\ drive) required: ",Updates!D533)-(FIND("Home Share (H:\ drive) required: ",Updates!D533)+33)))))</f>
        <v>#VALUE!</v>
      </c>
      <c r="AH533" t="str">
        <f t="shared" si="142"/>
        <v>No</v>
      </c>
      <c r="AI533" t="e">
        <f>TRIM(CLEAN(MID(Updates!D533,FIND("S Drive Path: ",Updates!D533)+14,(FIND("Position",Updates!D533)-(FIND("S Drive Path: ",Updates!D533)+14)))))</f>
        <v>#VALUE!</v>
      </c>
      <c r="AJ533" t="e">
        <f>("USR\"&amp;Updates!N533)</f>
        <v>#VALUE!</v>
      </c>
      <c r="AK533" t="e">
        <f>Updates!N533&amp;"$"</f>
        <v>#VALUE!</v>
      </c>
      <c r="AL533" s="11">
        <f t="shared" ca="1" si="143"/>
        <v>9</v>
      </c>
      <c r="AM533" s="6" t="str">
        <f ca="1">LOOKUP(AL533,AN2:AN21,AO2:AO21)</f>
        <v>DC1MDB09</v>
      </c>
    </row>
    <row r="534" spans="1:39" ht="12" customHeight="1">
      <c r="A534" s="13" t="e">
        <f>LOOKUP(99^99,--("0"&amp;MID(Updates!N534,MIN(SEARCH({0,1,2,3,4,5,6,7,8,9},Updates!N534&amp;"0123456789")),ROW($A$1:$A$10000))))</f>
        <v>#N/A</v>
      </c>
      <c r="B534" s="6" t="e">
        <f>TRIM(CLEAN(MID(Updates!D534,FIND("Network User Id: ",Updates!D534)+17,(FIND("E-MAIL ACCOUNTS",Updates!D534)-(FIND("Network User Id:",Updates!D534)+17)))))</f>
        <v>#VALUE!</v>
      </c>
      <c r="C534" s="6" t="e">
        <f>TRIM(CLEAN(MID(Updates!D534,FIND("Logon ID: ",Updates!D534)+10,(FIND("Password:",Updates!D534)-(FIND("Logon ID:",Updates!D534)+10)))))</f>
        <v>#VALUE!</v>
      </c>
      <c r="D534" t="e">
        <f>TRIM(CLEAN(MID(Updates!D534,FIND("Primary Address: ",Updates!D534)+17,(FIND("Secondary Address:",Updates!D534)-(FIND("Primary Address: ",Updates!D534)+17)))))</f>
        <v>#VALUE!</v>
      </c>
      <c r="E534" t="e">
        <f>TRIM(CLEAN(MID(Updates!D534,FIND("Secondary Address: ",Updates!D534)+19,(FIND("** PLEASE DO NOT REPLY TO THIS E-MAIL. ",Updates!D534)-(FIND("Secondary Address: ",Updates!D534)+19)))))</f>
        <v>#VALUE!</v>
      </c>
      <c r="F534" t="b">
        <f>IF(COUNT(SEARCH({"transpo.ottawa.on.ca","biblioottawalibrary.ca"},E534)),"@ottawa.ca")</f>
        <v>0</v>
      </c>
      <c r="G534" s="9" t="e">
        <f t="shared" si="128"/>
        <v>#VALUE!</v>
      </c>
      <c r="H534" t="e">
        <f>TRIM(CLEAN(MID(Updates!D534,FIND("E-mail Address: ",Updates!D534)+16,(FIND("The employee",Updates!D534)-(FIND("E-mail Address: ",Updates!D534)+16)))))</f>
        <v>#VALUE!</v>
      </c>
      <c r="I534" t="e">
        <f>TRIM(CLEAN(MID(Updates!D534,FIND("Account Password: ",Updates!D534)+18,(FIND("NETWORK ACCOUNTS",Updates!D534)-(FIND("Account Password:",Updates!D534)+18)))))</f>
        <v>#VALUE!</v>
      </c>
      <c r="J534" t="e">
        <f>TRIM(CLEAN(MID(Updates!D534,FIND("Password: ",Updates!D534)+10,(FIND("E-mail",Updates!D534)-(FIND("Password:",Updates!D534)+12)))))</f>
        <v>#VALUE!</v>
      </c>
      <c r="K534" t="e">
        <f>TRIM(CLEAN(MID(Updates!D534,FIND("Account to clone: ",Updates!D534)+18,(FIND("Position",Updates!D534)-(FIND("Account to clone: ",Updates!D534)+18)))))</f>
        <v>#VALUE!</v>
      </c>
      <c r="L534" t="e">
        <f>TRIM(CLEAN(MID(Updates!D534,FIND("Clone permissions of another account: ",Updates!D534)+38,(FIND("Email required:",Updates!D534)-(FIND("Clone permissions of another account: ",Updates!D534)+38)))))</f>
        <v>#VALUE!</v>
      </c>
      <c r="M534" t="e">
        <f t="shared" si="129"/>
        <v>#VALUE!</v>
      </c>
      <c r="N534" t="e">
        <f>TRIM(CLEAN(MID(Updates!D534,FIND("First Name: ",Updates!D534)+12,(FIND("Middle Name: ",Updates!D534)-(FIND("First Name: ",Updates!D534)+12)))))</f>
        <v>#VALUE!</v>
      </c>
      <c r="O534" t="e">
        <f>TRIM(CLEAN(MID(Updates!E534,FIND("Last Name: ",Updates!E534)+11,(FIND("Middle Initial:",Updates!E534)-(FIND("Last Name: ",Updates!E534)+11)))))</f>
        <v>#VALUE!</v>
      </c>
      <c r="P534" t="e">
        <f>TRIM(CLEAN(MID(Updates!D534,FIND("Middle Initial: ",Updates!D534)+16,(FIND("Department: ",Updates!D534)-(FIND("Middle Initial: ",Updates!D534)+16)))))</f>
        <v>#VALUE!</v>
      </c>
      <c r="Q534" t="e">
        <f t="shared" si="130"/>
        <v>#VALUE!</v>
      </c>
      <c r="R534" t="e">
        <f t="shared" si="131"/>
        <v>#VALUE!</v>
      </c>
      <c r="S534" t="e">
        <f t="shared" si="132"/>
        <v>#VALUE!</v>
      </c>
      <c r="T534" s="14" t="e">
        <f t="shared" si="133"/>
        <v>#VALUE!</v>
      </c>
      <c r="U534" t="e">
        <f t="shared" si="134"/>
        <v>#VALUE!</v>
      </c>
      <c r="V534" t="e">
        <f t="shared" si="135"/>
        <v>#VALUE!</v>
      </c>
      <c r="W534" s="8" t="e">
        <f>TRIM(CLEAN(MID(Updates!D534,FIND("Branch: ",Updates!D534)+8,(FIND("Division",Updates!D534)-(FIND("Branch: ",Updates!D534)+8)))))</f>
        <v>#VALUE!</v>
      </c>
      <c r="X534" s="8" t="e">
        <f>TRIM(CLEAN(MID(Updates!D534,FIND("Pooled Position: ",Updates!D534)+17,(FIND("Are the",Updates!D534)-(FIND("Pooled Position: ",Updates!D534)+17)))))</f>
        <v>#VALUE!</v>
      </c>
      <c r="Y534" t="e">
        <f>TRIM(CLEAN(MID(Updates!D534,FIND("Employee Name: ",Updates!D534)+15,(FIND("Job Title",Updates!D534)-(FIND("Employee Name: ",Updates!D534)+15)))))</f>
        <v>#VALUE!</v>
      </c>
      <c r="Z534" s="9" t="e">
        <f t="shared" si="136"/>
        <v>#VALUE!</v>
      </c>
      <c r="AA534" t="e">
        <f t="shared" si="137"/>
        <v>#VALUE!</v>
      </c>
      <c r="AB534" t="e">
        <f t="shared" si="138"/>
        <v>#VALUE!</v>
      </c>
      <c r="AC534" t="e">
        <f t="shared" si="139"/>
        <v>#VALUE!</v>
      </c>
      <c r="AD534" t="e">
        <f>TRIM(CLEAN(MID(Updates!D534,FIND("Account to clone: ",Updates!D534)+18,(FIND("Position",Updates!D534)-(FIND("Account to clone: ",Updates!D534)+18)))))</f>
        <v>#VALUE!</v>
      </c>
      <c r="AE534" t="str">
        <f t="shared" si="140"/>
        <v/>
      </c>
      <c r="AF534" t="str">
        <f t="shared" si="141"/>
        <v>No</v>
      </c>
      <c r="AG534" t="e">
        <f>TRIM(CLEAN(MID(Updates!D534,FIND("Home Share (H:\ drive) required: ",Updates!D534)+33,(FIND("Group Share (S:\ drive) required: ",Updates!D534)-(FIND("Home Share (H:\ drive) required: ",Updates!D534)+33)))))</f>
        <v>#VALUE!</v>
      </c>
      <c r="AH534" t="str">
        <f t="shared" si="142"/>
        <v>No</v>
      </c>
      <c r="AI534" t="e">
        <f>TRIM(CLEAN(MID(Updates!D534,FIND("S Drive Path: ",Updates!D534)+14,(FIND("Position",Updates!D534)-(FIND("S Drive Path: ",Updates!D534)+14)))))</f>
        <v>#VALUE!</v>
      </c>
      <c r="AJ534" t="e">
        <f>("USR\"&amp;Updates!N534)</f>
        <v>#VALUE!</v>
      </c>
      <c r="AK534" t="e">
        <f>Updates!N534&amp;"$"</f>
        <v>#VALUE!</v>
      </c>
      <c r="AL534" s="11">
        <f t="shared" ca="1" si="143"/>
        <v>1</v>
      </c>
      <c r="AM534" s="6" t="str">
        <f ca="1">LOOKUP(AL534,AN2:AN21,AO2:AO21)</f>
        <v>DC1MDB01</v>
      </c>
    </row>
    <row r="535" spans="1:39" ht="12" customHeight="1">
      <c r="A535" s="13" t="e">
        <f>LOOKUP(99^99,--("0"&amp;MID(Updates!N535,MIN(SEARCH({0,1,2,3,4,5,6,7,8,9},Updates!N535&amp;"0123456789")),ROW($A$1:$A$10000))))</f>
        <v>#N/A</v>
      </c>
      <c r="B535" s="6" t="e">
        <f>TRIM(CLEAN(MID(Updates!D535,FIND("Network User Id: ",Updates!D535)+17,(FIND("E-MAIL ACCOUNTS",Updates!D535)-(FIND("Network User Id:",Updates!D535)+17)))))</f>
        <v>#VALUE!</v>
      </c>
      <c r="C535" s="6" t="e">
        <f>TRIM(CLEAN(MID(Updates!D535,FIND("Logon ID: ",Updates!D535)+10,(FIND("Password:",Updates!D535)-(FIND("Logon ID:",Updates!D535)+10)))))</f>
        <v>#VALUE!</v>
      </c>
      <c r="D535" t="e">
        <f>TRIM(CLEAN(MID(Updates!D535,FIND("Primary Address: ",Updates!D535)+17,(FIND("Secondary Address:",Updates!D535)-(FIND("Primary Address: ",Updates!D535)+17)))))</f>
        <v>#VALUE!</v>
      </c>
      <c r="E535" t="e">
        <f>TRIM(CLEAN(MID(Updates!D535,FIND("Secondary Address: ",Updates!D535)+19,(FIND("** PLEASE DO NOT REPLY TO THIS E-MAIL. ",Updates!D535)-(FIND("Secondary Address: ",Updates!D535)+19)))))</f>
        <v>#VALUE!</v>
      </c>
      <c r="F535" t="b">
        <f>IF(COUNT(SEARCH({"transpo.ottawa.on.ca","biblioottawalibrary.ca"},E535)),"@ottawa.ca")</f>
        <v>0</v>
      </c>
      <c r="G535" s="9" t="e">
        <f t="shared" si="128"/>
        <v>#VALUE!</v>
      </c>
      <c r="H535" t="e">
        <f>TRIM(CLEAN(MID(Updates!D535,FIND("E-mail Address: ",Updates!D535)+16,(FIND("The employee",Updates!D535)-(FIND("E-mail Address: ",Updates!D535)+16)))))</f>
        <v>#VALUE!</v>
      </c>
      <c r="I535" t="e">
        <f>TRIM(CLEAN(MID(Updates!D535,FIND("Account Password: ",Updates!D535)+18,(FIND("NETWORK ACCOUNTS",Updates!D535)-(FIND("Account Password:",Updates!D535)+18)))))</f>
        <v>#VALUE!</v>
      </c>
      <c r="J535" t="e">
        <f>TRIM(CLEAN(MID(Updates!D535,FIND("Password: ",Updates!D535)+10,(FIND("E-mail",Updates!D535)-(FIND("Password:",Updates!D535)+12)))))</f>
        <v>#VALUE!</v>
      </c>
      <c r="K535" t="e">
        <f>TRIM(CLEAN(MID(Updates!D535,FIND("Account to clone: ",Updates!D535)+18,(FIND("Position",Updates!D535)-(FIND("Account to clone: ",Updates!D535)+18)))))</f>
        <v>#VALUE!</v>
      </c>
      <c r="L535" t="e">
        <f>TRIM(CLEAN(MID(Updates!D535,FIND("Clone permissions of another account: ",Updates!D535)+38,(FIND("Email required:",Updates!D535)-(FIND("Clone permissions of another account: ",Updates!D535)+38)))))</f>
        <v>#VALUE!</v>
      </c>
      <c r="M535" t="e">
        <f t="shared" si="129"/>
        <v>#VALUE!</v>
      </c>
      <c r="N535" t="e">
        <f>TRIM(CLEAN(MID(Updates!D535,FIND("First Name: ",Updates!D535)+12,(FIND("Middle Name: ",Updates!D535)-(FIND("First Name: ",Updates!D535)+12)))))</f>
        <v>#VALUE!</v>
      </c>
      <c r="O535" t="e">
        <f>TRIM(CLEAN(MID(Updates!E535,FIND("Last Name: ",Updates!E535)+11,(FIND("Middle Initial:",Updates!E535)-(FIND("Last Name: ",Updates!E535)+11)))))</f>
        <v>#VALUE!</v>
      </c>
      <c r="P535" t="e">
        <f>TRIM(CLEAN(MID(Updates!D535,FIND("Middle Initial: ",Updates!D535)+16,(FIND("Department: ",Updates!D535)-(FIND("Middle Initial: ",Updates!D535)+16)))))</f>
        <v>#VALUE!</v>
      </c>
      <c r="Q535" t="e">
        <f t="shared" si="130"/>
        <v>#VALUE!</v>
      </c>
      <c r="R535" t="e">
        <f t="shared" si="131"/>
        <v>#VALUE!</v>
      </c>
      <c r="S535" t="e">
        <f t="shared" si="132"/>
        <v>#VALUE!</v>
      </c>
      <c r="T535" s="14" t="e">
        <f t="shared" si="133"/>
        <v>#VALUE!</v>
      </c>
      <c r="U535" t="e">
        <f t="shared" si="134"/>
        <v>#VALUE!</v>
      </c>
      <c r="V535" t="e">
        <f t="shared" si="135"/>
        <v>#VALUE!</v>
      </c>
      <c r="W535" s="8" t="e">
        <f>TRIM(CLEAN(MID(Updates!D535,FIND("Branch: ",Updates!D535)+8,(FIND("Division",Updates!D535)-(FIND("Branch: ",Updates!D535)+8)))))</f>
        <v>#VALUE!</v>
      </c>
      <c r="X535" s="8" t="e">
        <f>TRIM(CLEAN(MID(Updates!D535,FIND("Pooled Position: ",Updates!D535)+17,(FIND("Are the",Updates!D535)-(FIND("Pooled Position: ",Updates!D535)+17)))))</f>
        <v>#VALUE!</v>
      </c>
      <c r="Y535" t="e">
        <f>TRIM(CLEAN(MID(Updates!D535,FIND("Employee Name: ",Updates!D535)+15,(FIND("Job Title",Updates!D535)-(FIND("Employee Name: ",Updates!D535)+15)))))</f>
        <v>#VALUE!</v>
      </c>
      <c r="Z535" s="9" t="e">
        <f t="shared" si="136"/>
        <v>#VALUE!</v>
      </c>
      <c r="AA535" t="e">
        <f t="shared" si="137"/>
        <v>#VALUE!</v>
      </c>
      <c r="AB535" t="e">
        <f t="shared" si="138"/>
        <v>#VALUE!</v>
      </c>
      <c r="AC535" t="e">
        <f t="shared" si="139"/>
        <v>#VALUE!</v>
      </c>
      <c r="AD535" t="e">
        <f>TRIM(CLEAN(MID(Updates!D535,FIND("Account to clone: ",Updates!D535)+18,(FIND("Position",Updates!D535)-(FIND("Account to clone: ",Updates!D535)+18)))))</f>
        <v>#VALUE!</v>
      </c>
      <c r="AE535" t="str">
        <f t="shared" si="140"/>
        <v/>
      </c>
      <c r="AF535" t="str">
        <f t="shared" si="141"/>
        <v>No</v>
      </c>
      <c r="AG535" t="e">
        <f>TRIM(CLEAN(MID(Updates!D535,FIND("Home Share (H:\ drive) required: ",Updates!D535)+33,(FIND("Group Share (S:\ drive) required: ",Updates!D535)-(FIND("Home Share (H:\ drive) required: ",Updates!D535)+33)))))</f>
        <v>#VALUE!</v>
      </c>
      <c r="AH535" t="str">
        <f t="shared" si="142"/>
        <v>No</v>
      </c>
      <c r="AI535" t="e">
        <f>TRIM(CLEAN(MID(Updates!D535,FIND("S Drive Path: ",Updates!D535)+14,(FIND("Position",Updates!D535)-(FIND("S Drive Path: ",Updates!D535)+14)))))</f>
        <v>#VALUE!</v>
      </c>
      <c r="AJ535" t="e">
        <f>("USR\"&amp;Updates!N535)</f>
        <v>#VALUE!</v>
      </c>
      <c r="AK535" t="e">
        <f>Updates!N535&amp;"$"</f>
        <v>#VALUE!</v>
      </c>
      <c r="AL535" s="11">
        <f t="shared" ca="1" si="143"/>
        <v>8</v>
      </c>
      <c r="AM535" s="6" t="str">
        <f ca="1">LOOKUP(AL535,AN2:AN21,AO2:AO21)</f>
        <v>DC1MDB08</v>
      </c>
    </row>
    <row r="536" spans="1:39" ht="12" customHeight="1">
      <c r="A536" s="13" t="e">
        <f>LOOKUP(99^99,--("0"&amp;MID(Updates!N536,MIN(SEARCH({0,1,2,3,4,5,6,7,8,9},Updates!N536&amp;"0123456789")),ROW($A$1:$A$10000))))</f>
        <v>#N/A</v>
      </c>
      <c r="B536" s="6" t="e">
        <f>TRIM(CLEAN(MID(Updates!D536,FIND("Network User Id: ",Updates!D536)+17,(FIND("E-MAIL ACCOUNTS",Updates!D536)-(FIND("Network User Id:",Updates!D536)+17)))))</f>
        <v>#VALUE!</v>
      </c>
      <c r="C536" s="6" t="e">
        <f>TRIM(CLEAN(MID(Updates!D536,FIND("Logon ID: ",Updates!D536)+10,(FIND("Password:",Updates!D536)-(FIND("Logon ID:",Updates!D536)+10)))))</f>
        <v>#VALUE!</v>
      </c>
      <c r="D536" t="e">
        <f>TRIM(CLEAN(MID(Updates!D536,FIND("Primary Address: ",Updates!D536)+17,(FIND("Secondary Address:",Updates!D536)-(FIND("Primary Address: ",Updates!D536)+17)))))</f>
        <v>#VALUE!</v>
      </c>
      <c r="E536" t="e">
        <f>TRIM(CLEAN(MID(Updates!D536,FIND("Secondary Address: ",Updates!D536)+19,(FIND("** PLEASE DO NOT REPLY TO THIS E-MAIL. ",Updates!D536)-(FIND("Secondary Address: ",Updates!D536)+19)))))</f>
        <v>#VALUE!</v>
      </c>
      <c r="F536" t="b">
        <f>IF(COUNT(SEARCH({"transpo.ottawa.on.ca","biblioottawalibrary.ca"},E536)),"@ottawa.ca")</f>
        <v>0</v>
      </c>
      <c r="G536" s="9" t="e">
        <f t="shared" si="128"/>
        <v>#VALUE!</v>
      </c>
      <c r="H536" t="e">
        <f>TRIM(CLEAN(MID(Updates!D536,FIND("E-mail Address: ",Updates!D536)+16,(FIND("The employee",Updates!D536)-(FIND("E-mail Address: ",Updates!D536)+16)))))</f>
        <v>#VALUE!</v>
      </c>
      <c r="I536" t="e">
        <f>TRIM(CLEAN(MID(Updates!D536,FIND("Account Password: ",Updates!D536)+18,(FIND("NETWORK ACCOUNTS",Updates!D536)-(FIND("Account Password:",Updates!D536)+18)))))</f>
        <v>#VALUE!</v>
      </c>
      <c r="J536" t="e">
        <f>TRIM(CLEAN(MID(Updates!D536,FIND("Password: ",Updates!D536)+10,(FIND("E-mail",Updates!D536)-(FIND("Password:",Updates!D536)+12)))))</f>
        <v>#VALUE!</v>
      </c>
      <c r="K536" t="e">
        <f>TRIM(CLEAN(MID(Updates!D536,FIND("Account to clone: ",Updates!D536)+18,(FIND("Position",Updates!D536)-(FIND("Account to clone: ",Updates!D536)+18)))))</f>
        <v>#VALUE!</v>
      </c>
      <c r="L536" t="e">
        <f>TRIM(CLEAN(MID(Updates!D536,FIND("Clone permissions of another account: ",Updates!D536)+38,(FIND("Email required:",Updates!D536)-(FIND("Clone permissions of another account: ",Updates!D536)+38)))))</f>
        <v>#VALUE!</v>
      </c>
      <c r="M536" t="e">
        <f t="shared" si="129"/>
        <v>#VALUE!</v>
      </c>
      <c r="N536" t="e">
        <f>TRIM(CLEAN(MID(Updates!D536,FIND("First Name: ",Updates!D536)+12,(FIND("Middle Name: ",Updates!D536)-(FIND("First Name: ",Updates!D536)+12)))))</f>
        <v>#VALUE!</v>
      </c>
      <c r="O536" t="e">
        <f>TRIM(CLEAN(MID(Updates!E536,FIND("Last Name: ",Updates!E536)+11,(FIND("Middle Initial:",Updates!E536)-(FIND("Last Name: ",Updates!E536)+11)))))</f>
        <v>#VALUE!</v>
      </c>
      <c r="P536" t="e">
        <f>TRIM(CLEAN(MID(Updates!D536,FIND("Middle Initial: ",Updates!D536)+16,(FIND("Department: ",Updates!D536)-(FIND("Middle Initial: ",Updates!D536)+16)))))</f>
        <v>#VALUE!</v>
      </c>
      <c r="Q536" t="e">
        <f t="shared" si="130"/>
        <v>#VALUE!</v>
      </c>
      <c r="R536" t="e">
        <f t="shared" si="131"/>
        <v>#VALUE!</v>
      </c>
      <c r="S536" t="e">
        <f t="shared" si="132"/>
        <v>#VALUE!</v>
      </c>
      <c r="T536" s="14" t="e">
        <f t="shared" si="133"/>
        <v>#VALUE!</v>
      </c>
      <c r="U536" t="e">
        <f t="shared" si="134"/>
        <v>#VALUE!</v>
      </c>
      <c r="V536" t="e">
        <f t="shared" si="135"/>
        <v>#VALUE!</v>
      </c>
      <c r="W536" s="8" t="e">
        <f>TRIM(CLEAN(MID(Updates!D536,FIND("Branch: ",Updates!D536)+8,(FIND("Division",Updates!D536)-(FIND("Branch: ",Updates!D536)+8)))))</f>
        <v>#VALUE!</v>
      </c>
      <c r="X536" s="8" t="e">
        <f>TRIM(CLEAN(MID(Updates!D536,FIND("Pooled Position: ",Updates!D536)+17,(FIND("Are the",Updates!D536)-(FIND("Pooled Position: ",Updates!D536)+17)))))</f>
        <v>#VALUE!</v>
      </c>
      <c r="Y536" t="e">
        <f>TRIM(CLEAN(MID(Updates!D536,FIND("Employee Name: ",Updates!D536)+15,(FIND("Job Title",Updates!D536)-(FIND("Employee Name: ",Updates!D536)+15)))))</f>
        <v>#VALUE!</v>
      </c>
      <c r="Z536" s="9" t="e">
        <f t="shared" si="136"/>
        <v>#VALUE!</v>
      </c>
      <c r="AA536" t="e">
        <f t="shared" si="137"/>
        <v>#VALUE!</v>
      </c>
      <c r="AB536" t="e">
        <f t="shared" si="138"/>
        <v>#VALUE!</v>
      </c>
      <c r="AC536" t="e">
        <f t="shared" si="139"/>
        <v>#VALUE!</v>
      </c>
      <c r="AD536" t="e">
        <f>TRIM(CLEAN(MID(Updates!D536,FIND("Account to clone: ",Updates!D536)+18,(FIND("Position",Updates!D536)-(FIND("Account to clone: ",Updates!D536)+18)))))</f>
        <v>#VALUE!</v>
      </c>
      <c r="AE536" t="str">
        <f t="shared" si="140"/>
        <v/>
      </c>
      <c r="AF536" t="str">
        <f t="shared" si="141"/>
        <v>No</v>
      </c>
      <c r="AG536" t="e">
        <f>TRIM(CLEAN(MID(Updates!D536,FIND("Home Share (H:\ drive) required: ",Updates!D536)+33,(FIND("Group Share (S:\ drive) required: ",Updates!D536)-(FIND("Home Share (H:\ drive) required: ",Updates!D536)+33)))))</f>
        <v>#VALUE!</v>
      </c>
      <c r="AH536" t="str">
        <f t="shared" si="142"/>
        <v>No</v>
      </c>
      <c r="AI536" t="e">
        <f>TRIM(CLEAN(MID(Updates!D536,FIND("S Drive Path: ",Updates!D536)+14,(FIND("Position",Updates!D536)-(FIND("S Drive Path: ",Updates!D536)+14)))))</f>
        <v>#VALUE!</v>
      </c>
      <c r="AJ536" t="e">
        <f>("USR\"&amp;Updates!N536)</f>
        <v>#VALUE!</v>
      </c>
      <c r="AK536" t="e">
        <f>Updates!N536&amp;"$"</f>
        <v>#VALUE!</v>
      </c>
      <c r="AL536" s="11">
        <f t="shared" ca="1" si="143"/>
        <v>17</v>
      </c>
      <c r="AM536" s="6" t="str">
        <f ca="1">LOOKUP(AL536,AN2:AN21,AO2:AO21)</f>
        <v>DC4MDB07</v>
      </c>
    </row>
    <row r="537" spans="1:39" ht="12" customHeight="1">
      <c r="A537" s="13" t="e">
        <f>LOOKUP(99^99,--("0"&amp;MID(Updates!N537,MIN(SEARCH({0,1,2,3,4,5,6,7,8,9},Updates!N537&amp;"0123456789")),ROW($A$1:$A$10000))))</f>
        <v>#N/A</v>
      </c>
      <c r="B537" s="6" t="e">
        <f>TRIM(CLEAN(MID(Updates!D537,FIND("Network User Id: ",Updates!D537)+17,(FIND("E-MAIL ACCOUNTS",Updates!D537)-(FIND("Network User Id:",Updates!D537)+17)))))</f>
        <v>#VALUE!</v>
      </c>
      <c r="C537" s="6" t="e">
        <f>TRIM(CLEAN(MID(Updates!D537,FIND("Logon ID: ",Updates!D537)+10,(FIND("Password:",Updates!D537)-(FIND("Logon ID:",Updates!D537)+10)))))</f>
        <v>#VALUE!</v>
      </c>
      <c r="D537" t="e">
        <f>TRIM(CLEAN(MID(Updates!D537,FIND("Primary Address: ",Updates!D537)+17,(FIND("Secondary Address:",Updates!D537)-(FIND("Primary Address: ",Updates!D537)+17)))))</f>
        <v>#VALUE!</v>
      </c>
      <c r="E537" t="e">
        <f>TRIM(CLEAN(MID(Updates!D537,FIND("Secondary Address: ",Updates!D537)+19,(FIND("** PLEASE DO NOT REPLY TO THIS E-MAIL. ",Updates!D537)-(FIND("Secondary Address: ",Updates!D537)+19)))))</f>
        <v>#VALUE!</v>
      </c>
      <c r="F537" t="b">
        <f>IF(COUNT(SEARCH({"transpo.ottawa.on.ca","biblioottawalibrary.ca"},E537)),"@ottawa.ca")</f>
        <v>0</v>
      </c>
      <c r="G537" s="9" t="e">
        <f t="shared" si="128"/>
        <v>#VALUE!</v>
      </c>
      <c r="H537" t="e">
        <f>TRIM(CLEAN(MID(Updates!D537,FIND("E-mail Address: ",Updates!D537)+16,(FIND("The employee",Updates!D537)-(FIND("E-mail Address: ",Updates!D537)+16)))))</f>
        <v>#VALUE!</v>
      </c>
      <c r="I537" t="e">
        <f>TRIM(CLEAN(MID(Updates!D537,FIND("Account Password: ",Updates!D537)+18,(FIND("NETWORK ACCOUNTS",Updates!D537)-(FIND("Account Password:",Updates!D537)+18)))))</f>
        <v>#VALUE!</v>
      </c>
      <c r="J537" t="e">
        <f>TRIM(CLEAN(MID(Updates!D537,FIND("Password: ",Updates!D537)+10,(FIND("E-mail",Updates!D537)-(FIND("Password:",Updates!D537)+12)))))</f>
        <v>#VALUE!</v>
      </c>
      <c r="K537" t="e">
        <f>TRIM(CLEAN(MID(Updates!D537,FIND("Account to clone: ",Updates!D537)+18,(FIND("Position",Updates!D537)-(FIND("Account to clone: ",Updates!D537)+18)))))</f>
        <v>#VALUE!</v>
      </c>
      <c r="L537" t="e">
        <f>TRIM(CLEAN(MID(Updates!D537,FIND("Clone permissions of another account: ",Updates!D537)+38,(FIND("Email required:",Updates!D537)-(FIND("Clone permissions of another account: ",Updates!D537)+38)))))</f>
        <v>#VALUE!</v>
      </c>
      <c r="M537" t="e">
        <f t="shared" si="129"/>
        <v>#VALUE!</v>
      </c>
      <c r="N537" t="e">
        <f>TRIM(CLEAN(MID(Updates!D537,FIND("First Name: ",Updates!D537)+12,(FIND("Middle Name: ",Updates!D537)-(FIND("First Name: ",Updates!D537)+12)))))</f>
        <v>#VALUE!</v>
      </c>
      <c r="O537" t="e">
        <f>TRIM(CLEAN(MID(Updates!E537,FIND("Last Name: ",Updates!E537)+11,(FIND("Middle Initial:",Updates!E537)-(FIND("Last Name: ",Updates!E537)+11)))))</f>
        <v>#VALUE!</v>
      </c>
      <c r="P537" t="e">
        <f>TRIM(CLEAN(MID(Updates!D537,FIND("Middle Initial: ",Updates!D537)+16,(FIND("Department: ",Updates!D537)-(FIND("Middle Initial: ",Updates!D537)+16)))))</f>
        <v>#VALUE!</v>
      </c>
      <c r="Q537" t="e">
        <f t="shared" si="130"/>
        <v>#VALUE!</v>
      </c>
      <c r="R537" t="e">
        <f t="shared" si="131"/>
        <v>#VALUE!</v>
      </c>
      <c r="S537" t="e">
        <f t="shared" si="132"/>
        <v>#VALUE!</v>
      </c>
      <c r="T537" s="14" t="e">
        <f t="shared" si="133"/>
        <v>#VALUE!</v>
      </c>
      <c r="U537" t="e">
        <f t="shared" si="134"/>
        <v>#VALUE!</v>
      </c>
      <c r="V537" t="e">
        <f t="shared" si="135"/>
        <v>#VALUE!</v>
      </c>
      <c r="W537" s="8" t="e">
        <f>TRIM(CLEAN(MID(Updates!D537,FIND("Branch: ",Updates!D537)+8,(FIND("Division",Updates!D537)-(FIND("Branch: ",Updates!D537)+8)))))</f>
        <v>#VALUE!</v>
      </c>
      <c r="X537" s="8" t="e">
        <f>TRIM(CLEAN(MID(Updates!D537,FIND("Pooled Position: ",Updates!D537)+17,(FIND("Are the",Updates!D537)-(FIND("Pooled Position: ",Updates!D537)+17)))))</f>
        <v>#VALUE!</v>
      </c>
      <c r="Y537" t="e">
        <f>TRIM(CLEAN(MID(Updates!D537,FIND("Employee Name: ",Updates!D537)+15,(FIND("Job Title",Updates!D537)-(FIND("Employee Name: ",Updates!D537)+15)))))</f>
        <v>#VALUE!</v>
      </c>
      <c r="Z537" s="9" t="e">
        <f t="shared" si="136"/>
        <v>#VALUE!</v>
      </c>
      <c r="AA537" t="e">
        <f t="shared" si="137"/>
        <v>#VALUE!</v>
      </c>
      <c r="AB537" t="e">
        <f t="shared" si="138"/>
        <v>#VALUE!</v>
      </c>
      <c r="AC537" t="e">
        <f t="shared" si="139"/>
        <v>#VALUE!</v>
      </c>
      <c r="AD537" t="e">
        <f>TRIM(CLEAN(MID(Updates!D537,FIND("Account to clone: ",Updates!D537)+18,(FIND("Position",Updates!D537)-(FIND("Account to clone: ",Updates!D537)+18)))))</f>
        <v>#VALUE!</v>
      </c>
      <c r="AE537" t="str">
        <f t="shared" si="140"/>
        <v/>
      </c>
      <c r="AF537" t="str">
        <f t="shared" si="141"/>
        <v>No</v>
      </c>
      <c r="AG537" t="e">
        <f>TRIM(CLEAN(MID(Updates!D537,FIND("Home Share (H:\ drive) required: ",Updates!D537)+33,(FIND("Group Share (S:\ drive) required: ",Updates!D537)-(FIND("Home Share (H:\ drive) required: ",Updates!D537)+33)))))</f>
        <v>#VALUE!</v>
      </c>
      <c r="AH537" t="str">
        <f t="shared" si="142"/>
        <v>No</v>
      </c>
      <c r="AI537" t="e">
        <f>TRIM(CLEAN(MID(Updates!D537,FIND("S Drive Path: ",Updates!D537)+14,(FIND("Position",Updates!D537)-(FIND("S Drive Path: ",Updates!D537)+14)))))</f>
        <v>#VALUE!</v>
      </c>
      <c r="AJ537" t="e">
        <f>("USR\"&amp;Updates!N537)</f>
        <v>#VALUE!</v>
      </c>
      <c r="AK537" t="e">
        <f>Updates!N537&amp;"$"</f>
        <v>#VALUE!</v>
      </c>
      <c r="AL537" s="11">
        <f t="shared" ca="1" si="143"/>
        <v>6</v>
      </c>
      <c r="AM537" s="6" t="str">
        <f ca="1">LOOKUP(AL537,AN2:AN21,AO2:AO21)</f>
        <v>DC1MDB06</v>
      </c>
    </row>
    <row r="538" spans="1:39" ht="12" customHeight="1">
      <c r="A538" s="13" t="e">
        <f>LOOKUP(99^99,--("0"&amp;MID(Updates!N538,MIN(SEARCH({0,1,2,3,4,5,6,7,8,9},Updates!N538&amp;"0123456789")),ROW($A$1:$A$10000))))</f>
        <v>#N/A</v>
      </c>
      <c r="B538" s="6" t="e">
        <f>TRIM(CLEAN(MID(Updates!D538,FIND("Network User Id: ",Updates!D538)+17,(FIND("E-MAIL ACCOUNTS",Updates!D538)-(FIND("Network User Id:",Updates!D538)+17)))))</f>
        <v>#VALUE!</v>
      </c>
      <c r="C538" s="6" t="e">
        <f>TRIM(CLEAN(MID(Updates!D538,FIND("Logon ID: ",Updates!D538)+10,(FIND("Password:",Updates!D538)-(FIND("Logon ID:",Updates!D538)+10)))))</f>
        <v>#VALUE!</v>
      </c>
      <c r="D538" t="e">
        <f>TRIM(CLEAN(MID(Updates!D538,FIND("Primary Address: ",Updates!D538)+17,(FIND("Secondary Address:",Updates!D538)-(FIND("Primary Address: ",Updates!D538)+17)))))</f>
        <v>#VALUE!</v>
      </c>
      <c r="E538" t="e">
        <f>TRIM(CLEAN(MID(Updates!D538,FIND("Secondary Address: ",Updates!D538)+19,(FIND("** PLEASE DO NOT REPLY TO THIS E-MAIL. ",Updates!D538)-(FIND("Secondary Address: ",Updates!D538)+19)))))</f>
        <v>#VALUE!</v>
      </c>
      <c r="F538" t="b">
        <f>IF(COUNT(SEARCH({"transpo.ottawa.on.ca","biblioottawalibrary.ca"},E538)),"@ottawa.ca")</f>
        <v>0</v>
      </c>
      <c r="G538" s="9" t="e">
        <f t="shared" si="128"/>
        <v>#VALUE!</v>
      </c>
      <c r="H538" t="e">
        <f>TRIM(CLEAN(MID(Updates!D538,FIND("E-mail Address: ",Updates!D538)+16,(FIND("The employee",Updates!D538)-(FIND("E-mail Address: ",Updates!D538)+16)))))</f>
        <v>#VALUE!</v>
      </c>
      <c r="I538" t="e">
        <f>TRIM(CLEAN(MID(Updates!D538,FIND("Account Password: ",Updates!D538)+18,(FIND("NETWORK ACCOUNTS",Updates!D538)-(FIND("Account Password:",Updates!D538)+18)))))</f>
        <v>#VALUE!</v>
      </c>
      <c r="J538" t="e">
        <f>TRIM(CLEAN(MID(Updates!D538,FIND("Password: ",Updates!D538)+10,(FIND("E-mail",Updates!D538)-(FIND("Password:",Updates!D538)+12)))))</f>
        <v>#VALUE!</v>
      </c>
      <c r="K538" t="e">
        <f>TRIM(CLEAN(MID(Updates!D538,FIND("Account to clone: ",Updates!D538)+18,(FIND("Position",Updates!D538)-(FIND("Account to clone: ",Updates!D538)+18)))))</f>
        <v>#VALUE!</v>
      </c>
      <c r="L538" t="e">
        <f>TRIM(CLEAN(MID(Updates!D538,FIND("Clone permissions of another account: ",Updates!D538)+38,(FIND("Email required:",Updates!D538)-(FIND("Clone permissions of another account: ",Updates!D538)+38)))))</f>
        <v>#VALUE!</v>
      </c>
      <c r="M538" t="e">
        <f t="shared" si="129"/>
        <v>#VALUE!</v>
      </c>
      <c r="N538" t="e">
        <f>TRIM(CLEAN(MID(Updates!D538,FIND("First Name: ",Updates!D538)+12,(FIND("Middle Name: ",Updates!D538)-(FIND("First Name: ",Updates!D538)+12)))))</f>
        <v>#VALUE!</v>
      </c>
      <c r="O538" t="e">
        <f>TRIM(CLEAN(MID(Updates!E538,FIND("Last Name: ",Updates!E538)+11,(FIND("Middle Initial:",Updates!E538)-(FIND("Last Name: ",Updates!E538)+11)))))</f>
        <v>#VALUE!</v>
      </c>
      <c r="P538" t="e">
        <f>TRIM(CLEAN(MID(Updates!D538,FIND("Middle Initial: ",Updates!D538)+16,(FIND("Department: ",Updates!D538)-(FIND("Middle Initial: ",Updates!D538)+16)))))</f>
        <v>#VALUE!</v>
      </c>
      <c r="Q538" t="e">
        <f t="shared" si="130"/>
        <v>#VALUE!</v>
      </c>
      <c r="R538" t="e">
        <f t="shared" si="131"/>
        <v>#VALUE!</v>
      </c>
      <c r="S538" t="e">
        <f t="shared" si="132"/>
        <v>#VALUE!</v>
      </c>
      <c r="T538" s="14" t="e">
        <f t="shared" si="133"/>
        <v>#VALUE!</v>
      </c>
      <c r="U538" t="e">
        <f t="shared" si="134"/>
        <v>#VALUE!</v>
      </c>
      <c r="V538" t="e">
        <f t="shared" si="135"/>
        <v>#VALUE!</v>
      </c>
      <c r="W538" s="8" t="e">
        <f>TRIM(CLEAN(MID(Updates!D538,FIND("Branch: ",Updates!D538)+8,(FIND("Division",Updates!D538)-(FIND("Branch: ",Updates!D538)+8)))))</f>
        <v>#VALUE!</v>
      </c>
      <c r="X538" s="8" t="e">
        <f>TRIM(CLEAN(MID(Updates!D538,FIND("Pooled Position: ",Updates!D538)+17,(FIND("Are the",Updates!D538)-(FIND("Pooled Position: ",Updates!D538)+17)))))</f>
        <v>#VALUE!</v>
      </c>
      <c r="Y538" t="e">
        <f>TRIM(CLEAN(MID(Updates!D538,FIND("Employee Name: ",Updates!D538)+15,(FIND("Job Title",Updates!D538)-(FIND("Employee Name: ",Updates!D538)+15)))))</f>
        <v>#VALUE!</v>
      </c>
      <c r="Z538" s="9" t="e">
        <f t="shared" si="136"/>
        <v>#VALUE!</v>
      </c>
      <c r="AA538" t="e">
        <f t="shared" si="137"/>
        <v>#VALUE!</v>
      </c>
      <c r="AB538" t="e">
        <f t="shared" si="138"/>
        <v>#VALUE!</v>
      </c>
      <c r="AC538" t="e">
        <f t="shared" si="139"/>
        <v>#VALUE!</v>
      </c>
      <c r="AD538" t="e">
        <f>TRIM(CLEAN(MID(Updates!D538,FIND("Account to clone: ",Updates!D538)+18,(FIND("Position",Updates!D538)-(FIND("Account to clone: ",Updates!D538)+18)))))</f>
        <v>#VALUE!</v>
      </c>
      <c r="AE538" t="str">
        <f t="shared" si="140"/>
        <v/>
      </c>
      <c r="AF538" t="str">
        <f t="shared" si="141"/>
        <v>No</v>
      </c>
      <c r="AG538" t="e">
        <f>TRIM(CLEAN(MID(Updates!D538,FIND("Home Share (H:\ drive) required: ",Updates!D538)+33,(FIND("Group Share (S:\ drive) required: ",Updates!D538)-(FIND("Home Share (H:\ drive) required: ",Updates!D538)+33)))))</f>
        <v>#VALUE!</v>
      </c>
      <c r="AH538" t="str">
        <f t="shared" si="142"/>
        <v>No</v>
      </c>
      <c r="AI538" t="e">
        <f>TRIM(CLEAN(MID(Updates!D538,FIND("S Drive Path: ",Updates!D538)+14,(FIND("Position",Updates!D538)-(FIND("S Drive Path: ",Updates!D538)+14)))))</f>
        <v>#VALUE!</v>
      </c>
      <c r="AJ538" t="e">
        <f>("USR\"&amp;Updates!N538)</f>
        <v>#VALUE!</v>
      </c>
      <c r="AK538" t="e">
        <f>Updates!N538&amp;"$"</f>
        <v>#VALUE!</v>
      </c>
      <c r="AL538" s="11">
        <f t="shared" ca="1" si="143"/>
        <v>11</v>
      </c>
      <c r="AM538" s="6" t="str">
        <f ca="1">LOOKUP(AL538,AN2:AN21,AO2:AO21)</f>
        <v>DC4MDB01</v>
      </c>
    </row>
    <row r="539" spans="1:39" ht="12" customHeight="1">
      <c r="A539" s="13" t="e">
        <f>LOOKUP(99^99,--("0"&amp;MID(Updates!N539,MIN(SEARCH({0,1,2,3,4,5,6,7,8,9},Updates!N539&amp;"0123456789")),ROW($A$1:$A$10000))))</f>
        <v>#N/A</v>
      </c>
      <c r="B539" s="6" t="e">
        <f>TRIM(CLEAN(MID(Updates!D539,FIND("Network User Id: ",Updates!D539)+17,(FIND("E-MAIL ACCOUNTS",Updates!D539)-(FIND("Network User Id:",Updates!D539)+17)))))</f>
        <v>#VALUE!</v>
      </c>
      <c r="C539" s="6" t="e">
        <f>TRIM(CLEAN(MID(Updates!D539,FIND("Logon ID: ",Updates!D539)+10,(FIND("Password:",Updates!D539)-(FIND("Logon ID:",Updates!D539)+10)))))</f>
        <v>#VALUE!</v>
      </c>
      <c r="D539" t="e">
        <f>TRIM(CLEAN(MID(Updates!D539,FIND("Primary Address: ",Updates!D539)+17,(FIND("Secondary Address:",Updates!D539)-(FIND("Primary Address: ",Updates!D539)+17)))))</f>
        <v>#VALUE!</v>
      </c>
      <c r="E539" t="e">
        <f>TRIM(CLEAN(MID(Updates!D539,FIND("Secondary Address: ",Updates!D539)+19,(FIND("** PLEASE DO NOT REPLY TO THIS E-MAIL. ",Updates!D539)-(FIND("Secondary Address: ",Updates!D539)+19)))))</f>
        <v>#VALUE!</v>
      </c>
      <c r="F539" t="b">
        <f>IF(COUNT(SEARCH({"transpo.ottawa.on.ca","biblioottawalibrary.ca"},E539)),"@ottawa.ca")</f>
        <v>0</v>
      </c>
      <c r="G539" s="9" t="e">
        <f t="shared" si="128"/>
        <v>#VALUE!</v>
      </c>
      <c r="H539" t="e">
        <f>TRIM(CLEAN(MID(Updates!D539,FIND("E-mail Address: ",Updates!D539)+16,(FIND("The employee",Updates!D539)-(FIND("E-mail Address: ",Updates!D539)+16)))))</f>
        <v>#VALUE!</v>
      </c>
      <c r="I539" t="e">
        <f>TRIM(CLEAN(MID(Updates!D539,FIND("Account Password: ",Updates!D539)+18,(FIND("NETWORK ACCOUNTS",Updates!D539)-(FIND("Account Password:",Updates!D539)+18)))))</f>
        <v>#VALUE!</v>
      </c>
      <c r="J539" t="e">
        <f>TRIM(CLEAN(MID(Updates!D539,FIND("Password: ",Updates!D539)+10,(FIND("E-mail",Updates!D539)-(FIND("Password:",Updates!D539)+12)))))</f>
        <v>#VALUE!</v>
      </c>
      <c r="K539" t="e">
        <f>TRIM(CLEAN(MID(Updates!D539,FIND("Account to clone: ",Updates!D539)+18,(FIND("Position",Updates!D539)-(FIND("Account to clone: ",Updates!D539)+18)))))</f>
        <v>#VALUE!</v>
      </c>
      <c r="L539" t="e">
        <f>TRIM(CLEAN(MID(Updates!D539,FIND("Clone permissions of another account: ",Updates!D539)+38,(FIND("Email required:",Updates!D539)-(FIND("Clone permissions of another account: ",Updates!D539)+38)))))</f>
        <v>#VALUE!</v>
      </c>
      <c r="M539" t="e">
        <f t="shared" si="129"/>
        <v>#VALUE!</v>
      </c>
      <c r="N539" t="e">
        <f>TRIM(CLEAN(MID(Updates!D539,FIND("First Name: ",Updates!D539)+12,(FIND("Middle Name: ",Updates!D539)-(FIND("First Name: ",Updates!D539)+12)))))</f>
        <v>#VALUE!</v>
      </c>
      <c r="O539" t="e">
        <f>TRIM(CLEAN(MID(Updates!E539,FIND("Last Name: ",Updates!E539)+11,(FIND("Middle Initial:",Updates!E539)-(FIND("Last Name: ",Updates!E539)+11)))))</f>
        <v>#VALUE!</v>
      </c>
      <c r="P539" t="e">
        <f>TRIM(CLEAN(MID(Updates!D539,FIND("Middle Initial: ",Updates!D539)+16,(FIND("Department: ",Updates!D539)-(FIND("Middle Initial: ",Updates!D539)+16)))))</f>
        <v>#VALUE!</v>
      </c>
      <c r="Q539" t="e">
        <f t="shared" si="130"/>
        <v>#VALUE!</v>
      </c>
      <c r="R539" t="e">
        <f t="shared" si="131"/>
        <v>#VALUE!</v>
      </c>
      <c r="S539" t="e">
        <f t="shared" si="132"/>
        <v>#VALUE!</v>
      </c>
      <c r="T539" s="14" t="e">
        <f t="shared" si="133"/>
        <v>#VALUE!</v>
      </c>
      <c r="U539" t="e">
        <f t="shared" si="134"/>
        <v>#VALUE!</v>
      </c>
      <c r="V539" t="e">
        <f t="shared" si="135"/>
        <v>#VALUE!</v>
      </c>
      <c r="W539" s="8" t="e">
        <f>TRIM(CLEAN(MID(Updates!D539,FIND("Branch: ",Updates!D539)+8,(FIND("Division",Updates!D539)-(FIND("Branch: ",Updates!D539)+8)))))</f>
        <v>#VALUE!</v>
      </c>
      <c r="X539" s="8" t="e">
        <f>TRIM(CLEAN(MID(Updates!D539,FIND("Pooled Position: ",Updates!D539)+17,(FIND("Are the",Updates!D539)-(FIND("Pooled Position: ",Updates!D539)+17)))))</f>
        <v>#VALUE!</v>
      </c>
      <c r="Y539" t="e">
        <f>TRIM(CLEAN(MID(Updates!D539,FIND("Employee Name: ",Updates!D539)+15,(FIND("Job Title",Updates!D539)-(FIND("Employee Name: ",Updates!D539)+15)))))</f>
        <v>#VALUE!</v>
      </c>
      <c r="Z539" s="9" t="e">
        <f t="shared" si="136"/>
        <v>#VALUE!</v>
      </c>
      <c r="AA539" t="e">
        <f t="shared" si="137"/>
        <v>#VALUE!</v>
      </c>
      <c r="AB539" t="e">
        <f t="shared" si="138"/>
        <v>#VALUE!</v>
      </c>
      <c r="AC539" t="e">
        <f t="shared" si="139"/>
        <v>#VALUE!</v>
      </c>
      <c r="AD539" t="e">
        <f>TRIM(CLEAN(MID(Updates!D539,FIND("Account to clone: ",Updates!D539)+18,(FIND("Position",Updates!D539)-(FIND("Account to clone: ",Updates!D539)+18)))))</f>
        <v>#VALUE!</v>
      </c>
      <c r="AE539" t="str">
        <f t="shared" si="140"/>
        <v/>
      </c>
      <c r="AF539" t="str">
        <f t="shared" si="141"/>
        <v>No</v>
      </c>
      <c r="AG539" t="e">
        <f>TRIM(CLEAN(MID(Updates!D539,FIND("Home Share (H:\ drive) required: ",Updates!D539)+33,(FIND("Group Share (S:\ drive) required: ",Updates!D539)-(FIND("Home Share (H:\ drive) required: ",Updates!D539)+33)))))</f>
        <v>#VALUE!</v>
      </c>
      <c r="AH539" t="str">
        <f t="shared" si="142"/>
        <v>No</v>
      </c>
      <c r="AI539" t="e">
        <f>TRIM(CLEAN(MID(Updates!D539,FIND("S Drive Path: ",Updates!D539)+14,(FIND("Position",Updates!D539)-(FIND("S Drive Path: ",Updates!D539)+14)))))</f>
        <v>#VALUE!</v>
      </c>
      <c r="AJ539" t="e">
        <f>("USR\"&amp;Updates!N539)</f>
        <v>#VALUE!</v>
      </c>
      <c r="AK539" t="e">
        <f>Updates!N539&amp;"$"</f>
        <v>#VALUE!</v>
      </c>
      <c r="AL539" s="11">
        <f t="shared" ca="1" si="143"/>
        <v>9</v>
      </c>
      <c r="AM539" s="6" t="str">
        <f ca="1">LOOKUP(AL539,AN2:AN21,AO2:AO21)</f>
        <v>DC1MDB09</v>
      </c>
    </row>
    <row r="540" spans="1:39" ht="12" customHeight="1">
      <c r="A540" s="13" t="e">
        <f>LOOKUP(99^99,--("0"&amp;MID(Updates!N540,MIN(SEARCH({0,1,2,3,4,5,6,7,8,9},Updates!N540&amp;"0123456789")),ROW($A$1:$A$10000))))</f>
        <v>#N/A</v>
      </c>
      <c r="B540" s="6" t="e">
        <f>TRIM(CLEAN(MID(Updates!D540,FIND("Network User Id: ",Updates!D540)+17,(FIND("E-MAIL ACCOUNTS",Updates!D540)-(FIND("Network User Id:",Updates!D540)+17)))))</f>
        <v>#VALUE!</v>
      </c>
      <c r="C540" s="6" t="e">
        <f>TRIM(CLEAN(MID(Updates!D540,FIND("Logon ID: ",Updates!D540)+10,(FIND("Password:",Updates!D540)-(FIND("Logon ID:",Updates!D540)+10)))))</f>
        <v>#VALUE!</v>
      </c>
      <c r="D540" t="e">
        <f>TRIM(CLEAN(MID(Updates!D540,FIND("Primary Address: ",Updates!D540)+17,(FIND("Secondary Address:",Updates!D540)-(FIND("Primary Address: ",Updates!D540)+17)))))</f>
        <v>#VALUE!</v>
      </c>
      <c r="E540" t="e">
        <f>TRIM(CLEAN(MID(Updates!D540,FIND("Secondary Address: ",Updates!D540)+19,(FIND("** PLEASE DO NOT REPLY TO THIS E-MAIL. ",Updates!D540)-(FIND("Secondary Address: ",Updates!D540)+19)))))</f>
        <v>#VALUE!</v>
      </c>
      <c r="F540" t="b">
        <f>IF(COUNT(SEARCH({"transpo.ottawa.on.ca","biblioottawalibrary.ca"},E540)),"@ottawa.ca")</f>
        <v>0</v>
      </c>
      <c r="G540" s="9" t="e">
        <f t="shared" si="128"/>
        <v>#VALUE!</v>
      </c>
      <c r="H540" t="e">
        <f>TRIM(CLEAN(MID(Updates!D540,FIND("E-mail Address: ",Updates!D540)+16,(FIND("The employee",Updates!D540)-(FIND("E-mail Address: ",Updates!D540)+16)))))</f>
        <v>#VALUE!</v>
      </c>
      <c r="I540" t="e">
        <f>TRIM(CLEAN(MID(Updates!D540,FIND("Account Password: ",Updates!D540)+18,(FIND("NETWORK ACCOUNTS",Updates!D540)-(FIND("Account Password:",Updates!D540)+18)))))</f>
        <v>#VALUE!</v>
      </c>
      <c r="J540" t="e">
        <f>TRIM(CLEAN(MID(Updates!D540,FIND("Password: ",Updates!D540)+10,(FIND("E-mail",Updates!D540)-(FIND("Password:",Updates!D540)+12)))))</f>
        <v>#VALUE!</v>
      </c>
      <c r="K540" t="e">
        <f>TRIM(CLEAN(MID(Updates!D540,FIND("Account to clone: ",Updates!D540)+18,(FIND("Position",Updates!D540)-(FIND("Account to clone: ",Updates!D540)+18)))))</f>
        <v>#VALUE!</v>
      </c>
      <c r="L540" t="e">
        <f>TRIM(CLEAN(MID(Updates!D540,FIND("Clone permissions of another account: ",Updates!D540)+38,(FIND("Email required:",Updates!D540)-(FIND("Clone permissions of another account: ",Updates!D540)+38)))))</f>
        <v>#VALUE!</v>
      </c>
      <c r="M540" t="e">
        <f t="shared" si="129"/>
        <v>#VALUE!</v>
      </c>
      <c r="N540" t="e">
        <f>TRIM(CLEAN(MID(Updates!D540,FIND("First Name: ",Updates!D540)+12,(FIND("Middle Name: ",Updates!D540)-(FIND("First Name: ",Updates!D540)+12)))))</f>
        <v>#VALUE!</v>
      </c>
      <c r="O540" t="e">
        <f>TRIM(CLEAN(MID(Updates!E540,FIND("Last Name: ",Updates!E540)+11,(FIND("Middle Initial:",Updates!E540)-(FIND("Last Name: ",Updates!E540)+11)))))</f>
        <v>#VALUE!</v>
      </c>
      <c r="P540" t="e">
        <f>TRIM(CLEAN(MID(Updates!D540,FIND("Middle Initial: ",Updates!D540)+16,(FIND("Department: ",Updates!D540)-(FIND("Middle Initial: ",Updates!D540)+16)))))</f>
        <v>#VALUE!</v>
      </c>
      <c r="Q540" t="e">
        <f t="shared" si="130"/>
        <v>#VALUE!</v>
      </c>
      <c r="R540" t="e">
        <f t="shared" si="131"/>
        <v>#VALUE!</v>
      </c>
      <c r="S540" t="e">
        <f t="shared" si="132"/>
        <v>#VALUE!</v>
      </c>
      <c r="T540" s="14" t="e">
        <f t="shared" si="133"/>
        <v>#VALUE!</v>
      </c>
      <c r="U540" t="e">
        <f t="shared" si="134"/>
        <v>#VALUE!</v>
      </c>
      <c r="V540" t="e">
        <f t="shared" si="135"/>
        <v>#VALUE!</v>
      </c>
      <c r="W540" s="8" t="e">
        <f>TRIM(CLEAN(MID(Updates!D540,FIND("Branch: ",Updates!D540)+8,(FIND("Division",Updates!D540)-(FIND("Branch: ",Updates!D540)+8)))))</f>
        <v>#VALUE!</v>
      </c>
      <c r="X540" s="8" t="e">
        <f>TRIM(CLEAN(MID(Updates!D540,FIND("Pooled Position: ",Updates!D540)+17,(FIND("Are the",Updates!D540)-(FIND("Pooled Position: ",Updates!D540)+17)))))</f>
        <v>#VALUE!</v>
      </c>
      <c r="Y540" t="e">
        <f>TRIM(CLEAN(MID(Updates!D540,FIND("Employee Name: ",Updates!D540)+15,(FIND("Job Title",Updates!D540)-(FIND("Employee Name: ",Updates!D540)+15)))))</f>
        <v>#VALUE!</v>
      </c>
      <c r="Z540" s="9" t="e">
        <f t="shared" si="136"/>
        <v>#VALUE!</v>
      </c>
      <c r="AA540" t="e">
        <f t="shared" si="137"/>
        <v>#VALUE!</v>
      </c>
      <c r="AB540" t="e">
        <f t="shared" si="138"/>
        <v>#VALUE!</v>
      </c>
      <c r="AC540" t="e">
        <f t="shared" si="139"/>
        <v>#VALUE!</v>
      </c>
      <c r="AD540" t="e">
        <f>TRIM(CLEAN(MID(Updates!D540,FIND("Account to clone: ",Updates!D540)+18,(FIND("Position",Updates!D540)-(FIND("Account to clone: ",Updates!D540)+18)))))</f>
        <v>#VALUE!</v>
      </c>
      <c r="AE540" t="str">
        <f t="shared" si="140"/>
        <v/>
      </c>
      <c r="AF540" t="str">
        <f t="shared" si="141"/>
        <v>No</v>
      </c>
      <c r="AG540" t="e">
        <f>TRIM(CLEAN(MID(Updates!D540,FIND("Home Share (H:\ drive) required: ",Updates!D540)+33,(FIND("Group Share (S:\ drive) required: ",Updates!D540)-(FIND("Home Share (H:\ drive) required: ",Updates!D540)+33)))))</f>
        <v>#VALUE!</v>
      </c>
      <c r="AH540" t="str">
        <f t="shared" si="142"/>
        <v>No</v>
      </c>
      <c r="AI540" t="e">
        <f>TRIM(CLEAN(MID(Updates!D540,FIND("S Drive Path: ",Updates!D540)+14,(FIND("Position",Updates!D540)-(FIND("S Drive Path: ",Updates!D540)+14)))))</f>
        <v>#VALUE!</v>
      </c>
      <c r="AJ540" t="e">
        <f>("USR\"&amp;Updates!N540)</f>
        <v>#VALUE!</v>
      </c>
      <c r="AK540" t="e">
        <f>Updates!N540&amp;"$"</f>
        <v>#VALUE!</v>
      </c>
      <c r="AL540" s="11">
        <f t="shared" ca="1" si="143"/>
        <v>11</v>
      </c>
      <c r="AM540" s="6" t="str">
        <f ca="1">LOOKUP(AL540,AN2:AN21,AO2:AO21)</f>
        <v>DC4MDB01</v>
      </c>
    </row>
    <row r="541" spans="1:39" ht="12" customHeight="1">
      <c r="A541" s="13" t="e">
        <f>LOOKUP(99^99,--("0"&amp;MID(Updates!N541,MIN(SEARCH({0,1,2,3,4,5,6,7,8,9},Updates!N541&amp;"0123456789")),ROW($A$1:$A$10000))))</f>
        <v>#N/A</v>
      </c>
      <c r="B541" s="6" t="e">
        <f>TRIM(CLEAN(MID(Updates!D541,FIND("Network User Id: ",Updates!D541)+17,(FIND("E-MAIL ACCOUNTS",Updates!D541)-(FIND("Network User Id:",Updates!D541)+17)))))</f>
        <v>#VALUE!</v>
      </c>
      <c r="C541" s="6" t="e">
        <f>TRIM(CLEAN(MID(Updates!D541,FIND("Logon ID: ",Updates!D541)+10,(FIND("Password:",Updates!D541)-(FIND("Logon ID:",Updates!D541)+10)))))</f>
        <v>#VALUE!</v>
      </c>
      <c r="D541" t="e">
        <f>TRIM(CLEAN(MID(Updates!D541,FIND("Primary Address: ",Updates!D541)+17,(FIND("Secondary Address:",Updates!D541)-(FIND("Primary Address: ",Updates!D541)+17)))))</f>
        <v>#VALUE!</v>
      </c>
      <c r="E541" t="e">
        <f>TRIM(CLEAN(MID(Updates!D541,FIND("Secondary Address: ",Updates!D541)+19,(FIND("** PLEASE DO NOT REPLY TO THIS E-MAIL. ",Updates!D541)-(FIND("Secondary Address: ",Updates!D541)+19)))))</f>
        <v>#VALUE!</v>
      </c>
      <c r="F541" t="b">
        <f>IF(COUNT(SEARCH({"transpo.ottawa.on.ca","biblioottawalibrary.ca"},E541)),"@ottawa.ca")</f>
        <v>0</v>
      </c>
      <c r="G541" s="9" t="e">
        <f t="shared" si="128"/>
        <v>#VALUE!</v>
      </c>
      <c r="H541" t="e">
        <f>TRIM(CLEAN(MID(Updates!D541,FIND("E-mail Address: ",Updates!D541)+16,(FIND("The employee",Updates!D541)-(FIND("E-mail Address: ",Updates!D541)+16)))))</f>
        <v>#VALUE!</v>
      </c>
      <c r="I541" t="e">
        <f>TRIM(CLEAN(MID(Updates!D541,FIND("Account Password: ",Updates!D541)+18,(FIND("NETWORK ACCOUNTS",Updates!D541)-(FIND("Account Password:",Updates!D541)+18)))))</f>
        <v>#VALUE!</v>
      </c>
      <c r="J541" t="e">
        <f>TRIM(CLEAN(MID(Updates!D541,FIND("Password: ",Updates!D541)+10,(FIND("E-mail",Updates!D541)-(FIND("Password:",Updates!D541)+12)))))</f>
        <v>#VALUE!</v>
      </c>
      <c r="K541" t="e">
        <f>TRIM(CLEAN(MID(Updates!D541,FIND("Account to clone: ",Updates!D541)+18,(FIND("Position",Updates!D541)-(FIND("Account to clone: ",Updates!D541)+18)))))</f>
        <v>#VALUE!</v>
      </c>
      <c r="L541" t="e">
        <f>TRIM(CLEAN(MID(Updates!D541,FIND("Clone permissions of another account: ",Updates!D541)+38,(FIND("Email required:",Updates!D541)-(FIND("Clone permissions of another account: ",Updates!D541)+38)))))</f>
        <v>#VALUE!</v>
      </c>
      <c r="M541" t="e">
        <f t="shared" si="129"/>
        <v>#VALUE!</v>
      </c>
      <c r="N541" t="e">
        <f>TRIM(CLEAN(MID(Updates!D541,FIND("First Name: ",Updates!D541)+12,(FIND("Middle Name: ",Updates!D541)-(FIND("First Name: ",Updates!D541)+12)))))</f>
        <v>#VALUE!</v>
      </c>
      <c r="O541" t="e">
        <f>TRIM(CLEAN(MID(Updates!E541,FIND("Last Name: ",Updates!E541)+11,(FIND("Middle Initial:",Updates!E541)-(FIND("Last Name: ",Updates!E541)+11)))))</f>
        <v>#VALUE!</v>
      </c>
      <c r="P541" t="e">
        <f>TRIM(CLEAN(MID(Updates!D541,FIND("Middle Initial: ",Updates!D541)+16,(FIND("Department: ",Updates!D541)-(FIND("Middle Initial: ",Updates!D541)+16)))))</f>
        <v>#VALUE!</v>
      </c>
      <c r="Q541" t="e">
        <f t="shared" si="130"/>
        <v>#VALUE!</v>
      </c>
      <c r="R541" t="e">
        <f t="shared" si="131"/>
        <v>#VALUE!</v>
      </c>
      <c r="S541" t="e">
        <f t="shared" si="132"/>
        <v>#VALUE!</v>
      </c>
      <c r="T541" s="14" t="e">
        <f t="shared" si="133"/>
        <v>#VALUE!</v>
      </c>
      <c r="U541" t="e">
        <f t="shared" si="134"/>
        <v>#VALUE!</v>
      </c>
      <c r="V541" t="e">
        <f t="shared" si="135"/>
        <v>#VALUE!</v>
      </c>
      <c r="W541" s="8" t="e">
        <f>TRIM(CLEAN(MID(Updates!D541,FIND("Branch: ",Updates!D541)+8,(FIND("Division",Updates!D541)-(FIND("Branch: ",Updates!D541)+8)))))</f>
        <v>#VALUE!</v>
      </c>
      <c r="X541" s="8" t="e">
        <f>TRIM(CLEAN(MID(Updates!D541,FIND("Pooled Position: ",Updates!D541)+17,(FIND("Are the",Updates!D541)-(FIND("Pooled Position: ",Updates!D541)+17)))))</f>
        <v>#VALUE!</v>
      </c>
      <c r="Y541" t="e">
        <f>TRIM(CLEAN(MID(Updates!D541,FIND("Employee Name: ",Updates!D541)+15,(FIND("Job Title",Updates!D541)-(FIND("Employee Name: ",Updates!D541)+15)))))</f>
        <v>#VALUE!</v>
      </c>
      <c r="Z541" s="9" t="e">
        <f t="shared" si="136"/>
        <v>#VALUE!</v>
      </c>
      <c r="AA541" t="e">
        <f t="shared" si="137"/>
        <v>#VALUE!</v>
      </c>
      <c r="AB541" t="e">
        <f t="shared" si="138"/>
        <v>#VALUE!</v>
      </c>
      <c r="AC541" t="e">
        <f t="shared" si="139"/>
        <v>#VALUE!</v>
      </c>
      <c r="AD541" t="e">
        <f>TRIM(CLEAN(MID(Updates!D541,FIND("Account to clone: ",Updates!D541)+18,(FIND("Position",Updates!D541)-(FIND("Account to clone: ",Updates!D541)+18)))))</f>
        <v>#VALUE!</v>
      </c>
      <c r="AE541" t="str">
        <f t="shared" si="140"/>
        <v/>
      </c>
      <c r="AF541" t="str">
        <f t="shared" si="141"/>
        <v>No</v>
      </c>
      <c r="AG541" t="e">
        <f>TRIM(CLEAN(MID(Updates!D541,FIND("Home Share (H:\ drive) required: ",Updates!D541)+33,(FIND("Group Share (S:\ drive) required: ",Updates!D541)-(FIND("Home Share (H:\ drive) required: ",Updates!D541)+33)))))</f>
        <v>#VALUE!</v>
      </c>
      <c r="AH541" t="str">
        <f t="shared" si="142"/>
        <v>No</v>
      </c>
      <c r="AI541" t="e">
        <f>TRIM(CLEAN(MID(Updates!D541,FIND("S Drive Path: ",Updates!D541)+14,(FIND("Position",Updates!D541)-(FIND("S Drive Path: ",Updates!D541)+14)))))</f>
        <v>#VALUE!</v>
      </c>
      <c r="AJ541" t="e">
        <f>("USR\"&amp;Updates!N541)</f>
        <v>#VALUE!</v>
      </c>
      <c r="AK541" t="e">
        <f>Updates!N541&amp;"$"</f>
        <v>#VALUE!</v>
      </c>
      <c r="AL541" s="11">
        <f t="shared" ca="1" si="143"/>
        <v>6</v>
      </c>
      <c r="AM541" s="6" t="str">
        <f ca="1">LOOKUP(AL541,AN2:AN21,AO2:AO21)</f>
        <v>DC1MDB06</v>
      </c>
    </row>
    <row r="542" spans="1:39" ht="12" customHeight="1">
      <c r="A542" s="13" t="e">
        <f>LOOKUP(99^99,--("0"&amp;MID(Updates!N542,MIN(SEARCH({0,1,2,3,4,5,6,7,8,9},Updates!N542&amp;"0123456789")),ROW($A$1:$A$10000))))</f>
        <v>#N/A</v>
      </c>
      <c r="B542" s="6" t="e">
        <f>TRIM(CLEAN(MID(Updates!D542,FIND("Network User Id: ",Updates!D542)+17,(FIND("E-MAIL ACCOUNTS",Updates!D542)-(FIND("Network User Id:",Updates!D542)+17)))))</f>
        <v>#VALUE!</v>
      </c>
      <c r="C542" s="6" t="e">
        <f>TRIM(CLEAN(MID(Updates!D542,FIND("Logon ID: ",Updates!D542)+10,(FIND("Password:",Updates!D542)-(FIND("Logon ID:",Updates!D542)+10)))))</f>
        <v>#VALUE!</v>
      </c>
      <c r="D542" t="e">
        <f>TRIM(CLEAN(MID(Updates!D542,FIND("Primary Address: ",Updates!D542)+17,(FIND("Secondary Address:",Updates!D542)-(FIND("Primary Address: ",Updates!D542)+17)))))</f>
        <v>#VALUE!</v>
      </c>
      <c r="E542" t="e">
        <f>TRIM(CLEAN(MID(Updates!D542,FIND("Secondary Address: ",Updates!D542)+19,(FIND("** PLEASE DO NOT REPLY TO THIS E-MAIL. ",Updates!D542)-(FIND("Secondary Address: ",Updates!D542)+19)))))</f>
        <v>#VALUE!</v>
      </c>
      <c r="F542" t="b">
        <f>IF(COUNT(SEARCH({"transpo.ottawa.on.ca","biblioottawalibrary.ca"},E542)),"@ottawa.ca")</f>
        <v>0</v>
      </c>
      <c r="G542" s="9" t="e">
        <f t="shared" si="128"/>
        <v>#VALUE!</v>
      </c>
      <c r="H542" t="e">
        <f>TRIM(CLEAN(MID(Updates!D542,FIND("E-mail Address: ",Updates!D542)+16,(FIND("The employee",Updates!D542)-(FIND("E-mail Address: ",Updates!D542)+16)))))</f>
        <v>#VALUE!</v>
      </c>
      <c r="I542" t="e">
        <f>TRIM(CLEAN(MID(Updates!D542,FIND("Account Password: ",Updates!D542)+18,(FIND("NETWORK ACCOUNTS",Updates!D542)-(FIND("Account Password:",Updates!D542)+18)))))</f>
        <v>#VALUE!</v>
      </c>
      <c r="J542" t="e">
        <f>TRIM(CLEAN(MID(Updates!D542,FIND("Password: ",Updates!D542)+10,(FIND("E-mail",Updates!D542)-(FIND("Password:",Updates!D542)+12)))))</f>
        <v>#VALUE!</v>
      </c>
      <c r="K542" t="e">
        <f>TRIM(CLEAN(MID(Updates!D542,FIND("Account to clone: ",Updates!D542)+18,(FIND("Position",Updates!D542)-(FIND("Account to clone: ",Updates!D542)+18)))))</f>
        <v>#VALUE!</v>
      </c>
      <c r="L542" t="e">
        <f>TRIM(CLEAN(MID(Updates!D542,FIND("Clone permissions of another account: ",Updates!D542)+38,(FIND("Email required:",Updates!D542)-(FIND("Clone permissions of another account: ",Updates!D542)+38)))))</f>
        <v>#VALUE!</v>
      </c>
      <c r="M542" t="e">
        <f t="shared" si="129"/>
        <v>#VALUE!</v>
      </c>
      <c r="N542" t="e">
        <f>TRIM(CLEAN(MID(Updates!D542,FIND("First Name: ",Updates!D542)+12,(FIND("Middle Name: ",Updates!D542)-(FIND("First Name: ",Updates!D542)+12)))))</f>
        <v>#VALUE!</v>
      </c>
      <c r="O542" t="e">
        <f>TRIM(CLEAN(MID(Updates!E542,FIND("Last Name: ",Updates!E542)+11,(FIND("Middle Initial:",Updates!E542)-(FIND("Last Name: ",Updates!E542)+11)))))</f>
        <v>#VALUE!</v>
      </c>
      <c r="P542" t="e">
        <f>TRIM(CLEAN(MID(Updates!D542,FIND("Middle Initial: ",Updates!D542)+16,(FIND("Department: ",Updates!D542)-(FIND("Middle Initial: ",Updates!D542)+16)))))</f>
        <v>#VALUE!</v>
      </c>
      <c r="Q542" t="e">
        <f t="shared" si="130"/>
        <v>#VALUE!</v>
      </c>
      <c r="R542" t="e">
        <f t="shared" si="131"/>
        <v>#VALUE!</v>
      </c>
      <c r="S542" t="e">
        <f t="shared" si="132"/>
        <v>#VALUE!</v>
      </c>
      <c r="T542" s="14" t="e">
        <f t="shared" si="133"/>
        <v>#VALUE!</v>
      </c>
      <c r="U542" t="e">
        <f t="shared" si="134"/>
        <v>#VALUE!</v>
      </c>
      <c r="V542" t="e">
        <f t="shared" si="135"/>
        <v>#VALUE!</v>
      </c>
      <c r="W542" s="8" t="e">
        <f>TRIM(CLEAN(MID(Updates!D542,FIND("Branch: ",Updates!D542)+8,(FIND("Division",Updates!D542)-(FIND("Branch: ",Updates!D542)+8)))))</f>
        <v>#VALUE!</v>
      </c>
      <c r="X542" s="8" t="e">
        <f>TRIM(CLEAN(MID(Updates!D542,FIND("Pooled Position: ",Updates!D542)+17,(FIND("Are the",Updates!D542)-(FIND("Pooled Position: ",Updates!D542)+17)))))</f>
        <v>#VALUE!</v>
      </c>
      <c r="Y542" t="e">
        <f>TRIM(CLEAN(MID(Updates!D542,FIND("Employee Name: ",Updates!D542)+15,(FIND("Job Title",Updates!D542)-(FIND("Employee Name: ",Updates!D542)+15)))))</f>
        <v>#VALUE!</v>
      </c>
      <c r="Z542" s="9" t="e">
        <f t="shared" si="136"/>
        <v>#VALUE!</v>
      </c>
      <c r="AA542" t="e">
        <f t="shared" si="137"/>
        <v>#VALUE!</v>
      </c>
      <c r="AB542" t="e">
        <f t="shared" si="138"/>
        <v>#VALUE!</v>
      </c>
      <c r="AC542" t="e">
        <f t="shared" si="139"/>
        <v>#VALUE!</v>
      </c>
      <c r="AD542" t="e">
        <f>TRIM(CLEAN(MID(Updates!D542,FIND("Account to clone: ",Updates!D542)+18,(FIND("Position",Updates!D542)-(FIND("Account to clone: ",Updates!D542)+18)))))</f>
        <v>#VALUE!</v>
      </c>
      <c r="AE542" t="str">
        <f t="shared" si="140"/>
        <v/>
      </c>
      <c r="AF542" t="str">
        <f t="shared" si="141"/>
        <v>No</v>
      </c>
      <c r="AG542" t="e">
        <f>TRIM(CLEAN(MID(Updates!D542,FIND("Home Share (H:\ drive) required: ",Updates!D542)+33,(FIND("Group Share (S:\ drive) required: ",Updates!D542)-(FIND("Home Share (H:\ drive) required: ",Updates!D542)+33)))))</f>
        <v>#VALUE!</v>
      </c>
      <c r="AH542" t="str">
        <f t="shared" si="142"/>
        <v>No</v>
      </c>
      <c r="AI542" t="e">
        <f>TRIM(CLEAN(MID(Updates!D542,FIND("S Drive Path: ",Updates!D542)+14,(FIND("Position",Updates!D542)-(FIND("S Drive Path: ",Updates!D542)+14)))))</f>
        <v>#VALUE!</v>
      </c>
      <c r="AJ542" t="e">
        <f>("USR\"&amp;Updates!N542)</f>
        <v>#VALUE!</v>
      </c>
      <c r="AK542" t="e">
        <f>Updates!N542&amp;"$"</f>
        <v>#VALUE!</v>
      </c>
      <c r="AL542" s="11">
        <f t="shared" ca="1" si="143"/>
        <v>9</v>
      </c>
      <c r="AM542" s="6" t="str">
        <f ca="1">LOOKUP(AL542,AN2:AN21,AO2:AO21)</f>
        <v>DC1MDB09</v>
      </c>
    </row>
    <row r="543" spans="1:39" ht="12" customHeight="1">
      <c r="A543" s="13" t="e">
        <f>LOOKUP(99^99,--("0"&amp;MID(Updates!N543,MIN(SEARCH({0,1,2,3,4,5,6,7,8,9},Updates!N543&amp;"0123456789")),ROW($A$1:$A$10000))))</f>
        <v>#N/A</v>
      </c>
      <c r="B543" s="6" t="e">
        <f>TRIM(CLEAN(MID(Updates!D543,FIND("Network User Id: ",Updates!D543)+17,(FIND("E-MAIL ACCOUNTS",Updates!D543)-(FIND("Network User Id:",Updates!D543)+17)))))</f>
        <v>#VALUE!</v>
      </c>
      <c r="C543" s="6" t="e">
        <f>TRIM(CLEAN(MID(Updates!D543,FIND("Logon ID: ",Updates!D543)+10,(FIND("Password:",Updates!D543)-(FIND("Logon ID:",Updates!D543)+10)))))</f>
        <v>#VALUE!</v>
      </c>
      <c r="D543" t="e">
        <f>TRIM(CLEAN(MID(Updates!D543,FIND("Primary Address: ",Updates!D543)+17,(FIND("Secondary Address:",Updates!D543)-(FIND("Primary Address: ",Updates!D543)+17)))))</f>
        <v>#VALUE!</v>
      </c>
      <c r="E543" t="e">
        <f>TRIM(CLEAN(MID(Updates!D543,FIND("Secondary Address: ",Updates!D543)+19,(FIND("** PLEASE DO NOT REPLY TO THIS E-MAIL. ",Updates!D543)-(FIND("Secondary Address: ",Updates!D543)+19)))))</f>
        <v>#VALUE!</v>
      </c>
      <c r="F543" t="b">
        <f>IF(COUNT(SEARCH({"transpo.ottawa.on.ca","biblioottawalibrary.ca"},E543)),"@ottawa.ca")</f>
        <v>0</v>
      </c>
      <c r="G543" s="9" t="e">
        <f t="shared" si="128"/>
        <v>#VALUE!</v>
      </c>
      <c r="H543" t="e">
        <f>TRIM(CLEAN(MID(Updates!D543,FIND("E-mail Address: ",Updates!D543)+16,(FIND("The employee",Updates!D543)-(FIND("E-mail Address: ",Updates!D543)+16)))))</f>
        <v>#VALUE!</v>
      </c>
      <c r="I543" t="e">
        <f>TRIM(CLEAN(MID(Updates!D543,FIND("Account Password: ",Updates!D543)+18,(FIND("NETWORK ACCOUNTS",Updates!D543)-(FIND("Account Password:",Updates!D543)+18)))))</f>
        <v>#VALUE!</v>
      </c>
      <c r="J543" t="e">
        <f>TRIM(CLEAN(MID(Updates!D543,FIND("Password: ",Updates!D543)+10,(FIND("E-mail",Updates!D543)-(FIND("Password:",Updates!D543)+12)))))</f>
        <v>#VALUE!</v>
      </c>
      <c r="K543" t="e">
        <f>TRIM(CLEAN(MID(Updates!D543,FIND("Account to clone: ",Updates!D543)+18,(FIND("Position",Updates!D543)-(FIND("Account to clone: ",Updates!D543)+18)))))</f>
        <v>#VALUE!</v>
      </c>
      <c r="L543" t="e">
        <f>TRIM(CLEAN(MID(Updates!D543,FIND("Clone permissions of another account: ",Updates!D543)+38,(FIND("Email required:",Updates!D543)-(FIND("Clone permissions of another account: ",Updates!D543)+38)))))</f>
        <v>#VALUE!</v>
      </c>
      <c r="M543" t="e">
        <f t="shared" si="129"/>
        <v>#VALUE!</v>
      </c>
      <c r="N543" t="e">
        <f>TRIM(CLEAN(MID(Updates!D543,FIND("First Name: ",Updates!D543)+12,(FIND("Middle Name: ",Updates!D543)-(FIND("First Name: ",Updates!D543)+12)))))</f>
        <v>#VALUE!</v>
      </c>
      <c r="O543" t="e">
        <f>TRIM(CLEAN(MID(Updates!E543,FIND("Last Name: ",Updates!E543)+11,(FIND("Middle Initial:",Updates!E543)-(FIND("Last Name: ",Updates!E543)+11)))))</f>
        <v>#VALUE!</v>
      </c>
      <c r="P543" t="e">
        <f>TRIM(CLEAN(MID(Updates!D543,FIND("Middle Initial: ",Updates!D543)+16,(FIND("Department: ",Updates!D543)-(FIND("Middle Initial: ",Updates!D543)+16)))))</f>
        <v>#VALUE!</v>
      </c>
      <c r="Q543" t="e">
        <f t="shared" si="130"/>
        <v>#VALUE!</v>
      </c>
      <c r="R543" t="e">
        <f t="shared" si="131"/>
        <v>#VALUE!</v>
      </c>
      <c r="S543" t="e">
        <f t="shared" si="132"/>
        <v>#VALUE!</v>
      </c>
      <c r="T543" s="14" t="e">
        <f t="shared" si="133"/>
        <v>#VALUE!</v>
      </c>
      <c r="U543" t="e">
        <f t="shared" si="134"/>
        <v>#VALUE!</v>
      </c>
      <c r="V543" t="e">
        <f t="shared" si="135"/>
        <v>#VALUE!</v>
      </c>
      <c r="W543" s="8" t="e">
        <f>TRIM(CLEAN(MID(Updates!D543,FIND("Branch: ",Updates!D543)+8,(FIND("Division",Updates!D543)-(FIND("Branch: ",Updates!D543)+8)))))</f>
        <v>#VALUE!</v>
      </c>
      <c r="X543" s="8" t="e">
        <f>TRIM(CLEAN(MID(Updates!D543,FIND("Pooled Position: ",Updates!D543)+17,(FIND("Are the",Updates!D543)-(FIND("Pooled Position: ",Updates!D543)+17)))))</f>
        <v>#VALUE!</v>
      </c>
      <c r="Y543" t="e">
        <f>TRIM(CLEAN(MID(Updates!D543,FIND("Employee Name: ",Updates!D543)+15,(FIND("Job Title",Updates!D543)-(FIND("Employee Name: ",Updates!D543)+15)))))</f>
        <v>#VALUE!</v>
      </c>
      <c r="Z543" s="9" t="e">
        <f t="shared" si="136"/>
        <v>#VALUE!</v>
      </c>
      <c r="AA543" t="e">
        <f t="shared" si="137"/>
        <v>#VALUE!</v>
      </c>
      <c r="AB543" t="e">
        <f t="shared" si="138"/>
        <v>#VALUE!</v>
      </c>
      <c r="AC543" t="e">
        <f t="shared" si="139"/>
        <v>#VALUE!</v>
      </c>
      <c r="AD543" t="e">
        <f>TRIM(CLEAN(MID(Updates!D543,FIND("Account to clone: ",Updates!D543)+18,(FIND("Position",Updates!D543)-(FIND("Account to clone: ",Updates!D543)+18)))))</f>
        <v>#VALUE!</v>
      </c>
      <c r="AE543" t="str">
        <f t="shared" si="140"/>
        <v/>
      </c>
      <c r="AF543" t="str">
        <f t="shared" si="141"/>
        <v>No</v>
      </c>
      <c r="AG543" t="e">
        <f>TRIM(CLEAN(MID(Updates!D543,FIND("Home Share (H:\ drive) required: ",Updates!D543)+33,(FIND("Group Share (S:\ drive) required: ",Updates!D543)-(FIND("Home Share (H:\ drive) required: ",Updates!D543)+33)))))</f>
        <v>#VALUE!</v>
      </c>
      <c r="AH543" t="str">
        <f t="shared" si="142"/>
        <v>No</v>
      </c>
      <c r="AI543" t="e">
        <f>TRIM(CLEAN(MID(Updates!D543,FIND("S Drive Path: ",Updates!D543)+14,(FIND("Position",Updates!D543)-(FIND("S Drive Path: ",Updates!D543)+14)))))</f>
        <v>#VALUE!</v>
      </c>
      <c r="AJ543" t="e">
        <f>("USR\"&amp;Updates!N543)</f>
        <v>#VALUE!</v>
      </c>
      <c r="AK543" t="e">
        <f>Updates!N543&amp;"$"</f>
        <v>#VALUE!</v>
      </c>
      <c r="AL543" s="11">
        <f t="shared" ca="1" si="143"/>
        <v>16</v>
      </c>
      <c r="AM543" s="6" t="str">
        <f ca="1">LOOKUP(AL543,AN2:AN21,AO2:AO21)</f>
        <v>DC4MDB06</v>
      </c>
    </row>
    <row r="544" spans="1:39" ht="12" customHeight="1">
      <c r="A544" s="13" t="e">
        <f>LOOKUP(99^99,--("0"&amp;MID(Updates!N544,MIN(SEARCH({0,1,2,3,4,5,6,7,8,9},Updates!N544&amp;"0123456789")),ROW($A$1:$A$10000))))</f>
        <v>#N/A</v>
      </c>
      <c r="B544" s="6" t="e">
        <f>TRIM(CLEAN(MID(Updates!D544,FIND("Network User Id: ",Updates!D544)+17,(FIND("E-MAIL ACCOUNTS",Updates!D544)-(FIND("Network User Id:",Updates!D544)+17)))))</f>
        <v>#VALUE!</v>
      </c>
      <c r="C544" s="6" t="e">
        <f>TRIM(CLEAN(MID(Updates!D544,FIND("Logon ID: ",Updates!D544)+10,(FIND("Password:",Updates!D544)-(FIND("Logon ID:",Updates!D544)+10)))))</f>
        <v>#VALUE!</v>
      </c>
      <c r="D544" t="e">
        <f>TRIM(CLEAN(MID(Updates!D544,FIND("Primary Address: ",Updates!D544)+17,(FIND("Secondary Address:",Updates!D544)-(FIND("Primary Address: ",Updates!D544)+17)))))</f>
        <v>#VALUE!</v>
      </c>
      <c r="E544" t="e">
        <f>TRIM(CLEAN(MID(Updates!D544,FIND("Secondary Address: ",Updates!D544)+19,(FIND("** PLEASE DO NOT REPLY TO THIS E-MAIL. ",Updates!D544)-(FIND("Secondary Address: ",Updates!D544)+19)))))</f>
        <v>#VALUE!</v>
      </c>
      <c r="F544" t="b">
        <f>IF(COUNT(SEARCH({"transpo.ottawa.on.ca","biblioottawalibrary.ca"},E544)),"@ottawa.ca")</f>
        <v>0</v>
      </c>
      <c r="G544" s="9" t="e">
        <f t="shared" si="128"/>
        <v>#VALUE!</v>
      </c>
      <c r="H544" t="e">
        <f>TRIM(CLEAN(MID(Updates!D544,FIND("E-mail Address: ",Updates!D544)+16,(FIND("The employee",Updates!D544)-(FIND("E-mail Address: ",Updates!D544)+16)))))</f>
        <v>#VALUE!</v>
      </c>
      <c r="I544" t="e">
        <f>TRIM(CLEAN(MID(Updates!D544,FIND("Account Password: ",Updates!D544)+18,(FIND("NETWORK ACCOUNTS",Updates!D544)-(FIND("Account Password:",Updates!D544)+18)))))</f>
        <v>#VALUE!</v>
      </c>
      <c r="J544" t="e">
        <f>TRIM(CLEAN(MID(Updates!D544,FIND("Password: ",Updates!D544)+10,(FIND("E-mail",Updates!D544)-(FIND("Password:",Updates!D544)+12)))))</f>
        <v>#VALUE!</v>
      </c>
      <c r="K544" t="e">
        <f>TRIM(CLEAN(MID(Updates!D544,FIND("Account to clone: ",Updates!D544)+18,(FIND("Position",Updates!D544)-(FIND("Account to clone: ",Updates!D544)+18)))))</f>
        <v>#VALUE!</v>
      </c>
      <c r="L544" t="e">
        <f>TRIM(CLEAN(MID(Updates!D544,FIND("Clone permissions of another account: ",Updates!D544)+38,(FIND("Email required:",Updates!D544)-(FIND("Clone permissions of another account: ",Updates!D544)+38)))))</f>
        <v>#VALUE!</v>
      </c>
      <c r="M544" t="e">
        <f t="shared" si="129"/>
        <v>#VALUE!</v>
      </c>
      <c r="N544" t="e">
        <f>TRIM(CLEAN(MID(Updates!D544,FIND("First Name: ",Updates!D544)+12,(FIND("Middle Name: ",Updates!D544)-(FIND("First Name: ",Updates!D544)+12)))))</f>
        <v>#VALUE!</v>
      </c>
      <c r="O544" t="e">
        <f>TRIM(CLEAN(MID(Updates!E544,FIND("Last Name: ",Updates!E544)+11,(FIND("Middle Initial:",Updates!E544)-(FIND("Last Name: ",Updates!E544)+11)))))</f>
        <v>#VALUE!</v>
      </c>
      <c r="P544" t="e">
        <f>TRIM(CLEAN(MID(Updates!D544,FIND("Middle Initial: ",Updates!D544)+16,(FIND("Department: ",Updates!D544)-(FIND("Middle Initial: ",Updates!D544)+16)))))</f>
        <v>#VALUE!</v>
      </c>
      <c r="Q544" t="e">
        <f t="shared" si="130"/>
        <v>#VALUE!</v>
      </c>
      <c r="R544" t="e">
        <f t="shared" si="131"/>
        <v>#VALUE!</v>
      </c>
      <c r="S544" t="e">
        <f t="shared" si="132"/>
        <v>#VALUE!</v>
      </c>
      <c r="T544" s="14" t="e">
        <f t="shared" si="133"/>
        <v>#VALUE!</v>
      </c>
      <c r="U544" t="e">
        <f t="shared" si="134"/>
        <v>#VALUE!</v>
      </c>
      <c r="V544" t="e">
        <f t="shared" si="135"/>
        <v>#VALUE!</v>
      </c>
      <c r="W544" s="8" t="e">
        <f>TRIM(CLEAN(MID(Updates!D544,FIND("Branch: ",Updates!D544)+8,(FIND("Division",Updates!D544)-(FIND("Branch: ",Updates!D544)+8)))))</f>
        <v>#VALUE!</v>
      </c>
      <c r="X544" s="8" t="e">
        <f>TRIM(CLEAN(MID(Updates!D544,FIND("Pooled Position: ",Updates!D544)+17,(FIND("Are the",Updates!D544)-(FIND("Pooled Position: ",Updates!D544)+17)))))</f>
        <v>#VALUE!</v>
      </c>
      <c r="Y544" t="e">
        <f>TRIM(CLEAN(MID(Updates!D544,FIND("Employee Name: ",Updates!D544)+15,(FIND("Job Title",Updates!D544)-(FIND("Employee Name: ",Updates!D544)+15)))))</f>
        <v>#VALUE!</v>
      </c>
      <c r="Z544" s="9" t="e">
        <f t="shared" si="136"/>
        <v>#VALUE!</v>
      </c>
      <c r="AA544" t="e">
        <f t="shared" si="137"/>
        <v>#VALUE!</v>
      </c>
      <c r="AB544" t="e">
        <f t="shared" si="138"/>
        <v>#VALUE!</v>
      </c>
      <c r="AC544" t="e">
        <f t="shared" si="139"/>
        <v>#VALUE!</v>
      </c>
      <c r="AD544" t="e">
        <f>TRIM(CLEAN(MID(Updates!D544,FIND("Account to clone: ",Updates!D544)+18,(FIND("Position",Updates!D544)-(FIND("Account to clone: ",Updates!D544)+18)))))</f>
        <v>#VALUE!</v>
      </c>
      <c r="AE544" t="str">
        <f t="shared" si="140"/>
        <v/>
      </c>
      <c r="AF544" t="str">
        <f t="shared" si="141"/>
        <v>No</v>
      </c>
      <c r="AG544" t="e">
        <f>TRIM(CLEAN(MID(Updates!D544,FIND("Home Share (H:\ drive) required: ",Updates!D544)+33,(FIND("Group Share (S:\ drive) required: ",Updates!D544)-(FIND("Home Share (H:\ drive) required: ",Updates!D544)+33)))))</f>
        <v>#VALUE!</v>
      </c>
      <c r="AH544" t="str">
        <f t="shared" si="142"/>
        <v>No</v>
      </c>
      <c r="AI544" t="e">
        <f>TRIM(CLEAN(MID(Updates!D544,FIND("S Drive Path: ",Updates!D544)+14,(FIND("Position",Updates!D544)-(FIND("S Drive Path: ",Updates!D544)+14)))))</f>
        <v>#VALUE!</v>
      </c>
      <c r="AJ544" t="e">
        <f>("USR\"&amp;Updates!N544)</f>
        <v>#VALUE!</v>
      </c>
      <c r="AK544" t="e">
        <f>Updates!N544&amp;"$"</f>
        <v>#VALUE!</v>
      </c>
      <c r="AL544" s="11">
        <f t="shared" ca="1" si="143"/>
        <v>1</v>
      </c>
      <c r="AM544" s="6" t="str">
        <f ca="1">LOOKUP(AL544,AN2:AN21,AO2:AO21)</f>
        <v>DC1MDB01</v>
      </c>
    </row>
    <row r="545" spans="1:39" ht="12" customHeight="1">
      <c r="A545" s="13" t="e">
        <f>LOOKUP(99^99,--("0"&amp;MID(Updates!N545,MIN(SEARCH({0,1,2,3,4,5,6,7,8,9},Updates!N545&amp;"0123456789")),ROW($A$1:$A$10000))))</f>
        <v>#N/A</v>
      </c>
      <c r="B545" s="6" t="e">
        <f>TRIM(CLEAN(MID(Updates!D545,FIND("Network User Id: ",Updates!D545)+17,(FIND("E-MAIL ACCOUNTS",Updates!D545)-(FIND("Network User Id:",Updates!D545)+17)))))</f>
        <v>#VALUE!</v>
      </c>
      <c r="C545" s="6" t="e">
        <f>TRIM(CLEAN(MID(Updates!D545,FIND("Logon ID: ",Updates!D545)+10,(FIND("Password:",Updates!D545)-(FIND("Logon ID:",Updates!D545)+10)))))</f>
        <v>#VALUE!</v>
      </c>
      <c r="D545" t="e">
        <f>TRIM(CLEAN(MID(Updates!D545,FIND("Primary Address: ",Updates!D545)+17,(FIND("Secondary Address:",Updates!D545)-(FIND("Primary Address: ",Updates!D545)+17)))))</f>
        <v>#VALUE!</v>
      </c>
      <c r="E545" t="e">
        <f>TRIM(CLEAN(MID(Updates!D545,FIND("Secondary Address: ",Updates!D545)+19,(FIND("** PLEASE DO NOT REPLY TO THIS E-MAIL. ",Updates!D545)-(FIND("Secondary Address: ",Updates!D545)+19)))))</f>
        <v>#VALUE!</v>
      </c>
      <c r="F545" t="b">
        <f>IF(COUNT(SEARCH({"transpo.ottawa.on.ca","biblioottawalibrary.ca"},E545)),"@ottawa.ca")</f>
        <v>0</v>
      </c>
      <c r="G545" s="9" t="e">
        <f t="shared" si="128"/>
        <v>#VALUE!</v>
      </c>
      <c r="H545" t="e">
        <f>TRIM(CLEAN(MID(Updates!D545,FIND("E-mail Address: ",Updates!D545)+16,(FIND("The employee",Updates!D545)-(FIND("E-mail Address: ",Updates!D545)+16)))))</f>
        <v>#VALUE!</v>
      </c>
      <c r="I545" t="e">
        <f>TRIM(CLEAN(MID(Updates!D545,FIND("Account Password: ",Updates!D545)+18,(FIND("NETWORK ACCOUNTS",Updates!D545)-(FIND("Account Password:",Updates!D545)+18)))))</f>
        <v>#VALUE!</v>
      </c>
      <c r="J545" t="e">
        <f>TRIM(CLEAN(MID(Updates!D545,FIND("Password: ",Updates!D545)+10,(FIND("E-mail",Updates!D545)-(FIND("Password:",Updates!D545)+12)))))</f>
        <v>#VALUE!</v>
      </c>
      <c r="K545" t="e">
        <f>TRIM(CLEAN(MID(Updates!D545,FIND("Account to clone: ",Updates!D545)+18,(FIND("Position",Updates!D545)-(FIND("Account to clone: ",Updates!D545)+18)))))</f>
        <v>#VALUE!</v>
      </c>
      <c r="L545" t="e">
        <f>TRIM(CLEAN(MID(Updates!D545,FIND("Clone permissions of another account: ",Updates!D545)+38,(FIND("Email required:",Updates!D545)-(FIND("Clone permissions of another account: ",Updates!D545)+38)))))</f>
        <v>#VALUE!</v>
      </c>
      <c r="M545" t="e">
        <f t="shared" si="129"/>
        <v>#VALUE!</v>
      </c>
      <c r="N545" t="e">
        <f>TRIM(CLEAN(MID(Updates!D545,FIND("First Name: ",Updates!D545)+12,(FIND("Middle Name: ",Updates!D545)-(FIND("First Name: ",Updates!D545)+12)))))</f>
        <v>#VALUE!</v>
      </c>
      <c r="O545" t="e">
        <f>TRIM(CLEAN(MID(Updates!E545,FIND("Last Name: ",Updates!E545)+11,(FIND("Middle Initial:",Updates!E545)-(FIND("Last Name: ",Updates!E545)+11)))))</f>
        <v>#VALUE!</v>
      </c>
      <c r="P545" t="e">
        <f>TRIM(CLEAN(MID(Updates!D545,FIND("Middle Initial: ",Updates!D545)+16,(FIND("Department: ",Updates!D545)-(FIND("Middle Initial: ",Updates!D545)+16)))))</f>
        <v>#VALUE!</v>
      </c>
      <c r="Q545" t="e">
        <f t="shared" si="130"/>
        <v>#VALUE!</v>
      </c>
      <c r="R545" t="e">
        <f t="shared" si="131"/>
        <v>#VALUE!</v>
      </c>
      <c r="S545" t="e">
        <f t="shared" si="132"/>
        <v>#VALUE!</v>
      </c>
      <c r="T545" s="14" t="e">
        <f t="shared" si="133"/>
        <v>#VALUE!</v>
      </c>
      <c r="U545" t="e">
        <f t="shared" si="134"/>
        <v>#VALUE!</v>
      </c>
      <c r="V545" t="e">
        <f t="shared" si="135"/>
        <v>#VALUE!</v>
      </c>
      <c r="W545" s="8" t="e">
        <f>TRIM(CLEAN(MID(Updates!D545,FIND("Branch: ",Updates!D545)+8,(FIND("Division",Updates!D545)-(FIND("Branch: ",Updates!D545)+8)))))</f>
        <v>#VALUE!</v>
      </c>
      <c r="X545" s="8" t="e">
        <f>TRIM(CLEAN(MID(Updates!D545,FIND("Pooled Position: ",Updates!D545)+17,(FIND("Are the",Updates!D545)-(FIND("Pooled Position: ",Updates!D545)+17)))))</f>
        <v>#VALUE!</v>
      </c>
      <c r="Y545" t="e">
        <f>TRIM(CLEAN(MID(Updates!D545,FIND("Employee Name: ",Updates!D545)+15,(FIND("Job Title",Updates!D545)-(FIND("Employee Name: ",Updates!D545)+15)))))</f>
        <v>#VALUE!</v>
      </c>
      <c r="Z545" s="9" t="e">
        <f t="shared" si="136"/>
        <v>#VALUE!</v>
      </c>
      <c r="AA545" t="e">
        <f t="shared" si="137"/>
        <v>#VALUE!</v>
      </c>
      <c r="AB545" t="e">
        <f t="shared" si="138"/>
        <v>#VALUE!</v>
      </c>
      <c r="AC545" t="e">
        <f t="shared" si="139"/>
        <v>#VALUE!</v>
      </c>
      <c r="AD545" t="e">
        <f>TRIM(CLEAN(MID(Updates!D545,FIND("Account to clone: ",Updates!D545)+18,(FIND("Position",Updates!D545)-(FIND("Account to clone: ",Updates!D545)+18)))))</f>
        <v>#VALUE!</v>
      </c>
      <c r="AE545" t="str">
        <f t="shared" si="140"/>
        <v/>
      </c>
      <c r="AF545" t="str">
        <f t="shared" si="141"/>
        <v>No</v>
      </c>
      <c r="AG545" t="e">
        <f>TRIM(CLEAN(MID(Updates!D545,FIND("Home Share (H:\ drive) required: ",Updates!D545)+33,(FIND("Group Share (S:\ drive) required: ",Updates!D545)-(FIND("Home Share (H:\ drive) required: ",Updates!D545)+33)))))</f>
        <v>#VALUE!</v>
      </c>
      <c r="AH545" t="str">
        <f t="shared" si="142"/>
        <v>No</v>
      </c>
      <c r="AI545" t="e">
        <f>TRIM(CLEAN(MID(Updates!D545,FIND("S Drive Path: ",Updates!D545)+14,(FIND("Position",Updates!D545)-(FIND("S Drive Path: ",Updates!D545)+14)))))</f>
        <v>#VALUE!</v>
      </c>
      <c r="AJ545" t="e">
        <f>("USR\"&amp;Updates!N545)</f>
        <v>#VALUE!</v>
      </c>
      <c r="AK545" t="e">
        <f>Updates!N545&amp;"$"</f>
        <v>#VALUE!</v>
      </c>
      <c r="AL545" s="11">
        <f t="shared" ca="1" si="143"/>
        <v>6</v>
      </c>
      <c r="AM545" s="6" t="str">
        <f ca="1">LOOKUP(AL545,AN2:AN21,AO2:AO21)</f>
        <v>DC1MDB06</v>
      </c>
    </row>
    <row r="546" spans="1:39" ht="12" customHeight="1">
      <c r="A546" s="13" t="e">
        <f>LOOKUP(99^99,--("0"&amp;MID(Updates!N546,MIN(SEARCH({0,1,2,3,4,5,6,7,8,9},Updates!N546&amp;"0123456789")),ROW($A$1:$A$10000))))</f>
        <v>#N/A</v>
      </c>
      <c r="B546" s="6" t="e">
        <f>TRIM(CLEAN(MID(Updates!D546,FIND("Network User Id: ",Updates!D546)+17,(FIND("E-MAIL ACCOUNTS",Updates!D546)-(FIND("Network User Id:",Updates!D546)+17)))))</f>
        <v>#VALUE!</v>
      </c>
      <c r="C546" s="6" t="e">
        <f>TRIM(CLEAN(MID(Updates!D546,FIND("Logon ID: ",Updates!D546)+10,(FIND("Password:",Updates!D546)-(FIND("Logon ID:",Updates!D546)+10)))))</f>
        <v>#VALUE!</v>
      </c>
      <c r="D546" t="e">
        <f>TRIM(CLEAN(MID(Updates!D546,FIND("Primary Address: ",Updates!D546)+17,(FIND("Secondary Address:",Updates!D546)-(FIND("Primary Address: ",Updates!D546)+17)))))</f>
        <v>#VALUE!</v>
      </c>
      <c r="E546" t="e">
        <f>TRIM(CLEAN(MID(Updates!D546,FIND("Secondary Address: ",Updates!D546)+19,(FIND("** PLEASE DO NOT REPLY TO THIS E-MAIL. ",Updates!D546)-(FIND("Secondary Address: ",Updates!D546)+19)))))</f>
        <v>#VALUE!</v>
      </c>
      <c r="F546" t="b">
        <f>IF(COUNT(SEARCH({"transpo.ottawa.on.ca","biblioottawalibrary.ca"},E546)),"@ottawa.ca")</f>
        <v>0</v>
      </c>
      <c r="G546" s="9" t="e">
        <f t="shared" si="128"/>
        <v>#VALUE!</v>
      </c>
      <c r="H546" t="e">
        <f>TRIM(CLEAN(MID(Updates!D546,FIND("E-mail Address: ",Updates!D546)+16,(FIND("The employee",Updates!D546)-(FIND("E-mail Address: ",Updates!D546)+16)))))</f>
        <v>#VALUE!</v>
      </c>
      <c r="I546" t="e">
        <f>TRIM(CLEAN(MID(Updates!D546,FIND("Account Password: ",Updates!D546)+18,(FIND("NETWORK ACCOUNTS",Updates!D546)-(FIND("Account Password:",Updates!D546)+18)))))</f>
        <v>#VALUE!</v>
      </c>
      <c r="J546" t="e">
        <f>TRIM(CLEAN(MID(Updates!D546,FIND("Password: ",Updates!D546)+10,(FIND("E-mail",Updates!D546)-(FIND("Password:",Updates!D546)+12)))))</f>
        <v>#VALUE!</v>
      </c>
      <c r="K546" t="e">
        <f>TRIM(CLEAN(MID(Updates!D546,FIND("Account to clone: ",Updates!D546)+18,(FIND("Position",Updates!D546)-(FIND("Account to clone: ",Updates!D546)+18)))))</f>
        <v>#VALUE!</v>
      </c>
      <c r="L546" t="e">
        <f>TRIM(CLEAN(MID(Updates!D546,FIND("Clone permissions of another account: ",Updates!D546)+38,(FIND("Email required:",Updates!D546)-(FIND("Clone permissions of another account: ",Updates!D546)+38)))))</f>
        <v>#VALUE!</v>
      </c>
      <c r="M546" t="e">
        <f t="shared" si="129"/>
        <v>#VALUE!</v>
      </c>
      <c r="N546" t="e">
        <f>TRIM(CLEAN(MID(Updates!D546,FIND("First Name: ",Updates!D546)+12,(FIND("Middle Name: ",Updates!D546)-(FIND("First Name: ",Updates!D546)+12)))))</f>
        <v>#VALUE!</v>
      </c>
      <c r="O546" t="e">
        <f>TRIM(CLEAN(MID(Updates!E546,FIND("Last Name: ",Updates!E546)+11,(FIND("Middle Initial:",Updates!E546)-(FIND("Last Name: ",Updates!E546)+11)))))</f>
        <v>#VALUE!</v>
      </c>
      <c r="P546" t="e">
        <f>TRIM(CLEAN(MID(Updates!D546,FIND("Middle Initial: ",Updates!D546)+16,(FIND("Department: ",Updates!D546)-(FIND("Middle Initial: ",Updates!D546)+16)))))</f>
        <v>#VALUE!</v>
      </c>
      <c r="Q546" t="e">
        <f t="shared" si="130"/>
        <v>#VALUE!</v>
      </c>
      <c r="R546" t="e">
        <f t="shared" si="131"/>
        <v>#VALUE!</v>
      </c>
      <c r="S546" t="e">
        <f t="shared" si="132"/>
        <v>#VALUE!</v>
      </c>
      <c r="T546" s="14" t="e">
        <f t="shared" si="133"/>
        <v>#VALUE!</v>
      </c>
      <c r="U546" t="e">
        <f t="shared" si="134"/>
        <v>#VALUE!</v>
      </c>
      <c r="V546" t="e">
        <f t="shared" si="135"/>
        <v>#VALUE!</v>
      </c>
      <c r="W546" s="8" t="e">
        <f>TRIM(CLEAN(MID(Updates!D546,FIND("Branch: ",Updates!D546)+8,(FIND("Division",Updates!D546)-(FIND("Branch: ",Updates!D546)+8)))))</f>
        <v>#VALUE!</v>
      </c>
      <c r="X546" s="8" t="e">
        <f>TRIM(CLEAN(MID(Updates!D546,FIND("Pooled Position: ",Updates!D546)+17,(FIND("Are the",Updates!D546)-(FIND("Pooled Position: ",Updates!D546)+17)))))</f>
        <v>#VALUE!</v>
      </c>
      <c r="Y546" t="e">
        <f>TRIM(CLEAN(MID(Updates!D546,FIND("Employee Name: ",Updates!D546)+15,(FIND("Job Title",Updates!D546)-(FIND("Employee Name: ",Updates!D546)+15)))))</f>
        <v>#VALUE!</v>
      </c>
      <c r="Z546" s="9" t="e">
        <f t="shared" si="136"/>
        <v>#VALUE!</v>
      </c>
      <c r="AA546" t="e">
        <f t="shared" si="137"/>
        <v>#VALUE!</v>
      </c>
      <c r="AB546" t="e">
        <f t="shared" si="138"/>
        <v>#VALUE!</v>
      </c>
      <c r="AC546" t="e">
        <f t="shared" si="139"/>
        <v>#VALUE!</v>
      </c>
      <c r="AD546" t="e">
        <f>TRIM(CLEAN(MID(Updates!D546,FIND("Account to clone: ",Updates!D546)+18,(FIND("Position",Updates!D546)-(FIND("Account to clone: ",Updates!D546)+18)))))</f>
        <v>#VALUE!</v>
      </c>
      <c r="AE546" t="str">
        <f t="shared" si="140"/>
        <v/>
      </c>
      <c r="AF546" t="str">
        <f t="shared" si="141"/>
        <v>No</v>
      </c>
      <c r="AG546" t="e">
        <f>TRIM(CLEAN(MID(Updates!D546,FIND("Home Share (H:\ drive) required: ",Updates!D546)+33,(FIND("Group Share (S:\ drive) required: ",Updates!D546)-(FIND("Home Share (H:\ drive) required: ",Updates!D546)+33)))))</f>
        <v>#VALUE!</v>
      </c>
      <c r="AH546" t="str">
        <f t="shared" si="142"/>
        <v>No</v>
      </c>
      <c r="AI546" t="e">
        <f>TRIM(CLEAN(MID(Updates!D546,FIND("S Drive Path: ",Updates!D546)+14,(FIND("Position",Updates!D546)-(FIND("S Drive Path: ",Updates!D546)+14)))))</f>
        <v>#VALUE!</v>
      </c>
      <c r="AJ546" t="e">
        <f>("USR\"&amp;Updates!N546)</f>
        <v>#VALUE!</v>
      </c>
      <c r="AK546" t="e">
        <f>Updates!N546&amp;"$"</f>
        <v>#VALUE!</v>
      </c>
      <c r="AL546" s="11">
        <f t="shared" ca="1" si="143"/>
        <v>9</v>
      </c>
      <c r="AM546" s="6" t="str">
        <f ca="1">LOOKUP(AL546,AN2:AN21,AO2:AO21)</f>
        <v>DC1MDB09</v>
      </c>
    </row>
    <row r="547" spans="1:39" ht="12" customHeight="1">
      <c r="A547" s="13" t="e">
        <f>LOOKUP(99^99,--("0"&amp;MID(Updates!N547,MIN(SEARCH({0,1,2,3,4,5,6,7,8,9},Updates!N547&amp;"0123456789")),ROW($A$1:$A$10000))))</f>
        <v>#N/A</v>
      </c>
      <c r="B547" s="6" t="e">
        <f>TRIM(CLEAN(MID(Updates!D547,FIND("Network User Id: ",Updates!D547)+17,(FIND("E-MAIL ACCOUNTS",Updates!D547)-(FIND("Network User Id:",Updates!D547)+17)))))</f>
        <v>#VALUE!</v>
      </c>
      <c r="C547" s="6" t="e">
        <f>TRIM(CLEAN(MID(Updates!D547,FIND("Logon ID: ",Updates!D547)+10,(FIND("Password:",Updates!D547)-(FIND("Logon ID:",Updates!D547)+10)))))</f>
        <v>#VALUE!</v>
      </c>
      <c r="D547" t="e">
        <f>TRIM(CLEAN(MID(Updates!D547,FIND("Primary Address: ",Updates!D547)+17,(FIND("Secondary Address:",Updates!D547)-(FIND("Primary Address: ",Updates!D547)+17)))))</f>
        <v>#VALUE!</v>
      </c>
      <c r="E547" t="e">
        <f>TRIM(CLEAN(MID(Updates!D547,FIND("Secondary Address: ",Updates!D547)+19,(FIND("** PLEASE DO NOT REPLY TO THIS E-MAIL. ",Updates!D547)-(FIND("Secondary Address: ",Updates!D547)+19)))))</f>
        <v>#VALUE!</v>
      </c>
      <c r="F547" t="b">
        <f>IF(COUNT(SEARCH({"transpo.ottawa.on.ca","biblioottawalibrary.ca"},E547)),"@ottawa.ca")</f>
        <v>0</v>
      </c>
      <c r="G547" s="9" t="e">
        <f t="shared" si="128"/>
        <v>#VALUE!</v>
      </c>
      <c r="H547" t="e">
        <f>TRIM(CLEAN(MID(Updates!D547,FIND("E-mail Address: ",Updates!D547)+16,(FIND("The employee",Updates!D547)-(FIND("E-mail Address: ",Updates!D547)+16)))))</f>
        <v>#VALUE!</v>
      </c>
      <c r="I547" t="e">
        <f>TRIM(CLEAN(MID(Updates!D547,FIND("Account Password: ",Updates!D547)+18,(FIND("NETWORK ACCOUNTS",Updates!D547)-(FIND("Account Password:",Updates!D547)+18)))))</f>
        <v>#VALUE!</v>
      </c>
      <c r="J547" t="e">
        <f>TRIM(CLEAN(MID(Updates!D547,FIND("Password: ",Updates!D547)+10,(FIND("E-mail",Updates!D547)-(FIND("Password:",Updates!D547)+12)))))</f>
        <v>#VALUE!</v>
      </c>
      <c r="K547" t="e">
        <f>TRIM(CLEAN(MID(Updates!D547,FIND("Account to clone: ",Updates!D547)+18,(FIND("Position",Updates!D547)-(FIND("Account to clone: ",Updates!D547)+18)))))</f>
        <v>#VALUE!</v>
      </c>
      <c r="L547" t="e">
        <f>TRIM(CLEAN(MID(Updates!D547,FIND("Clone permissions of another account: ",Updates!D547)+38,(FIND("Email required:",Updates!D547)-(FIND("Clone permissions of another account: ",Updates!D547)+38)))))</f>
        <v>#VALUE!</v>
      </c>
      <c r="M547" t="e">
        <f t="shared" si="129"/>
        <v>#VALUE!</v>
      </c>
      <c r="N547" t="e">
        <f>TRIM(CLEAN(MID(Updates!D547,FIND("First Name: ",Updates!D547)+12,(FIND("Middle Name: ",Updates!D547)-(FIND("First Name: ",Updates!D547)+12)))))</f>
        <v>#VALUE!</v>
      </c>
      <c r="O547" t="e">
        <f>TRIM(CLEAN(MID(Updates!E547,FIND("Last Name: ",Updates!E547)+11,(FIND("Middle Initial:",Updates!E547)-(FIND("Last Name: ",Updates!E547)+11)))))</f>
        <v>#VALUE!</v>
      </c>
      <c r="P547" t="e">
        <f>TRIM(CLEAN(MID(Updates!D547,FIND("Middle Initial: ",Updates!D547)+16,(FIND("Department: ",Updates!D547)-(FIND("Middle Initial: ",Updates!D547)+16)))))</f>
        <v>#VALUE!</v>
      </c>
      <c r="Q547" t="e">
        <f t="shared" si="130"/>
        <v>#VALUE!</v>
      </c>
      <c r="R547" t="e">
        <f t="shared" si="131"/>
        <v>#VALUE!</v>
      </c>
      <c r="S547" t="e">
        <f t="shared" si="132"/>
        <v>#VALUE!</v>
      </c>
      <c r="T547" s="14" t="e">
        <f t="shared" si="133"/>
        <v>#VALUE!</v>
      </c>
      <c r="U547" t="e">
        <f t="shared" si="134"/>
        <v>#VALUE!</v>
      </c>
      <c r="V547" t="e">
        <f t="shared" si="135"/>
        <v>#VALUE!</v>
      </c>
      <c r="W547" s="8" t="e">
        <f>TRIM(CLEAN(MID(Updates!D547,FIND("Branch: ",Updates!D547)+8,(FIND("Division",Updates!D547)-(FIND("Branch: ",Updates!D547)+8)))))</f>
        <v>#VALUE!</v>
      </c>
      <c r="X547" s="8" t="e">
        <f>TRIM(CLEAN(MID(Updates!D547,FIND("Pooled Position: ",Updates!D547)+17,(FIND("Are the",Updates!D547)-(FIND("Pooled Position: ",Updates!D547)+17)))))</f>
        <v>#VALUE!</v>
      </c>
      <c r="Y547" t="e">
        <f>TRIM(CLEAN(MID(Updates!D547,FIND("Employee Name: ",Updates!D547)+15,(FIND("Job Title",Updates!D547)-(FIND("Employee Name: ",Updates!D547)+15)))))</f>
        <v>#VALUE!</v>
      </c>
      <c r="Z547" s="9" t="e">
        <f t="shared" si="136"/>
        <v>#VALUE!</v>
      </c>
      <c r="AA547" t="e">
        <f t="shared" si="137"/>
        <v>#VALUE!</v>
      </c>
      <c r="AB547" t="e">
        <f t="shared" si="138"/>
        <v>#VALUE!</v>
      </c>
      <c r="AC547" t="e">
        <f t="shared" si="139"/>
        <v>#VALUE!</v>
      </c>
      <c r="AD547" t="e">
        <f>TRIM(CLEAN(MID(Updates!D547,FIND("Account to clone: ",Updates!D547)+18,(FIND("Position",Updates!D547)-(FIND("Account to clone: ",Updates!D547)+18)))))</f>
        <v>#VALUE!</v>
      </c>
      <c r="AE547" t="str">
        <f t="shared" si="140"/>
        <v/>
      </c>
      <c r="AF547" t="str">
        <f t="shared" si="141"/>
        <v>No</v>
      </c>
      <c r="AG547" t="e">
        <f>TRIM(CLEAN(MID(Updates!D547,FIND("Home Share (H:\ drive) required: ",Updates!D547)+33,(FIND("Group Share (S:\ drive) required: ",Updates!D547)-(FIND("Home Share (H:\ drive) required: ",Updates!D547)+33)))))</f>
        <v>#VALUE!</v>
      </c>
      <c r="AH547" t="str">
        <f t="shared" si="142"/>
        <v>No</v>
      </c>
      <c r="AI547" t="e">
        <f>TRIM(CLEAN(MID(Updates!D547,FIND("S Drive Path: ",Updates!D547)+14,(FIND("Position",Updates!D547)-(FIND("S Drive Path: ",Updates!D547)+14)))))</f>
        <v>#VALUE!</v>
      </c>
      <c r="AJ547" t="e">
        <f>("USR\"&amp;Updates!N547)</f>
        <v>#VALUE!</v>
      </c>
      <c r="AK547" t="e">
        <f>Updates!N547&amp;"$"</f>
        <v>#VALUE!</v>
      </c>
      <c r="AL547" s="11">
        <f t="shared" ca="1" si="143"/>
        <v>18</v>
      </c>
      <c r="AM547" s="6" t="str">
        <f ca="1">LOOKUP(AL547,AN2:AN21,AO2:AO21)</f>
        <v>DC4MDB08</v>
      </c>
    </row>
    <row r="548" spans="1:39" ht="12" customHeight="1">
      <c r="A548" s="13" t="e">
        <f>LOOKUP(99^99,--("0"&amp;MID(Updates!N548,MIN(SEARCH({0,1,2,3,4,5,6,7,8,9},Updates!N548&amp;"0123456789")),ROW($A$1:$A$10000))))</f>
        <v>#N/A</v>
      </c>
      <c r="B548" s="6" t="e">
        <f>TRIM(CLEAN(MID(Updates!D548,FIND("Network User Id: ",Updates!D548)+17,(FIND("E-MAIL ACCOUNTS",Updates!D548)-(FIND("Network User Id:",Updates!D548)+17)))))</f>
        <v>#VALUE!</v>
      </c>
      <c r="C548" s="6" t="e">
        <f>TRIM(CLEAN(MID(Updates!D548,FIND("Logon ID: ",Updates!D548)+10,(FIND("Password:",Updates!D548)-(FIND("Logon ID:",Updates!D548)+10)))))</f>
        <v>#VALUE!</v>
      </c>
      <c r="D548" t="e">
        <f>TRIM(CLEAN(MID(Updates!D548,FIND("Primary Address: ",Updates!D548)+17,(FIND("Secondary Address:",Updates!D548)-(FIND("Primary Address: ",Updates!D548)+17)))))</f>
        <v>#VALUE!</v>
      </c>
      <c r="E548" t="e">
        <f>TRIM(CLEAN(MID(Updates!D548,FIND("Secondary Address: ",Updates!D548)+19,(FIND("** PLEASE DO NOT REPLY TO THIS E-MAIL. ",Updates!D548)-(FIND("Secondary Address: ",Updates!D548)+19)))))</f>
        <v>#VALUE!</v>
      </c>
      <c r="F548" t="b">
        <f>IF(COUNT(SEARCH({"transpo.ottawa.on.ca","biblioottawalibrary.ca"},E548)),"@ottawa.ca")</f>
        <v>0</v>
      </c>
      <c r="G548" s="9" t="e">
        <f t="shared" si="128"/>
        <v>#VALUE!</v>
      </c>
      <c r="H548" t="e">
        <f>TRIM(CLEAN(MID(Updates!D548,FIND("E-mail Address: ",Updates!D548)+16,(FIND("The employee",Updates!D548)-(FIND("E-mail Address: ",Updates!D548)+16)))))</f>
        <v>#VALUE!</v>
      </c>
      <c r="I548" t="e">
        <f>TRIM(CLEAN(MID(Updates!D548,FIND("Account Password: ",Updates!D548)+18,(FIND("NETWORK ACCOUNTS",Updates!D548)-(FIND("Account Password:",Updates!D548)+18)))))</f>
        <v>#VALUE!</v>
      </c>
      <c r="J548" t="e">
        <f>TRIM(CLEAN(MID(Updates!D548,FIND("Password: ",Updates!D548)+10,(FIND("E-mail",Updates!D548)-(FIND("Password:",Updates!D548)+12)))))</f>
        <v>#VALUE!</v>
      </c>
      <c r="K548" t="e">
        <f>TRIM(CLEAN(MID(Updates!D548,FIND("Account to clone: ",Updates!D548)+18,(FIND("Position",Updates!D548)-(FIND("Account to clone: ",Updates!D548)+18)))))</f>
        <v>#VALUE!</v>
      </c>
      <c r="L548" t="e">
        <f>TRIM(CLEAN(MID(Updates!D548,FIND("Clone permissions of another account: ",Updates!D548)+38,(FIND("Email required:",Updates!D548)-(FIND("Clone permissions of another account: ",Updates!D548)+38)))))</f>
        <v>#VALUE!</v>
      </c>
      <c r="M548" t="e">
        <f t="shared" si="129"/>
        <v>#VALUE!</v>
      </c>
      <c r="N548" t="e">
        <f>TRIM(CLEAN(MID(Updates!D548,FIND("First Name: ",Updates!D548)+12,(FIND("Middle Name: ",Updates!D548)-(FIND("First Name: ",Updates!D548)+12)))))</f>
        <v>#VALUE!</v>
      </c>
      <c r="O548" t="e">
        <f>TRIM(CLEAN(MID(Updates!E548,FIND("Last Name: ",Updates!E548)+11,(FIND("Middle Initial:",Updates!E548)-(FIND("Last Name: ",Updates!E548)+11)))))</f>
        <v>#VALUE!</v>
      </c>
      <c r="P548" t="e">
        <f>TRIM(CLEAN(MID(Updates!D548,FIND("Middle Initial: ",Updates!D548)+16,(FIND("Department: ",Updates!D548)-(FIND("Middle Initial: ",Updates!D548)+16)))))</f>
        <v>#VALUE!</v>
      </c>
      <c r="Q548" t="e">
        <f t="shared" si="130"/>
        <v>#VALUE!</v>
      </c>
      <c r="R548" t="e">
        <f t="shared" si="131"/>
        <v>#VALUE!</v>
      </c>
      <c r="S548" t="e">
        <f t="shared" si="132"/>
        <v>#VALUE!</v>
      </c>
      <c r="T548" s="14" t="e">
        <f t="shared" si="133"/>
        <v>#VALUE!</v>
      </c>
      <c r="U548" t="e">
        <f t="shared" si="134"/>
        <v>#VALUE!</v>
      </c>
      <c r="V548" t="e">
        <f t="shared" si="135"/>
        <v>#VALUE!</v>
      </c>
      <c r="W548" s="8" t="e">
        <f>TRIM(CLEAN(MID(Updates!D548,FIND("Branch: ",Updates!D548)+8,(FIND("Division",Updates!D548)-(FIND("Branch: ",Updates!D548)+8)))))</f>
        <v>#VALUE!</v>
      </c>
      <c r="X548" s="8" t="e">
        <f>TRIM(CLEAN(MID(Updates!D548,FIND("Pooled Position: ",Updates!D548)+17,(FIND("Are the",Updates!D548)-(FIND("Pooled Position: ",Updates!D548)+17)))))</f>
        <v>#VALUE!</v>
      </c>
      <c r="Y548" t="e">
        <f>TRIM(CLEAN(MID(Updates!D548,FIND("Employee Name: ",Updates!D548)+15,(FIND("Job Title",Updates!D548)-(FIND("Employee Name: ",Updates!D548)+15)))))</f>
        <v>#VALUE!</v>
      </c>
      <c r="Z548" s="9" t="e">
        <f t="shared" si="136"/>
        <v>#VALUE!</v>
      </c>
      <c r="AA548" t="e">
        <f t="shared" si="137"/>
        <v>#VALUE!</v>
      </c>
      <c r="AB548" t="e">
        <f t="shared" si="138"/>
        <v>#VALUE!</v>
      </c>
      <c r="AC548" t="e">
        <f t="shared" si="139"/>
        <v>#VALUE!</v>
      </c>
      <c r="AD548" t="e">
        <f>TRIM(CLEAN(MID(Updates!D548,FIND("Account to clone: ",Updates!D548)+18,(FIND("Position",Updates!D548)-(FIND("Account to clone: ",Updates!D548)+18)))))</f>
        <v>#VALUE!</v>
      </c>
      <c r="AE548" t="str">
        <f t="shared" si="140"/>
        <v/>
      </c>
      <c r="AF548" t="str">
        <f t="shared" si="141"/>
        <v>No</v>
      </c>
      <c r="AG548" t="e">
        <f>TRIM(CLEAN(MID(Updates!D548,FIND("Home Share (H:\ drive) required: ",Updates!D548)+33,(FIND("Group Share (S:\ drive) required: ",Updates!D548)-(FIND("Home Share (H:\ drive) required: ",Updates!D548)+33)))))</f>
        <v>#VALUE!</v>
      </c>
      <c r="AH548" t="str">
        <f t="shared" si="142"/>
        <v>No</v>
      </c>
      <c r="AI548" t="e">
        <f>TRIM(CLEAN(MID(Updates!D548,FIND("S Drive Path: ",Updates!D548)+14,(FIND("Position",Updates!D548)-(FIND("S Drive Path: ",Updates!D548)+14)))))</f>
        <v>#VALUE!</v>
      </c>
      <c r="AJ548" t="e">
        <f>("USR\"&amp;Updates!N548)</f>
        <v>#VALUE!</v>
      </c>
      <c r="AK548" t="e">
        <f>Updates!N548&amp;"$"</f>
        <v>#VALUE!</v>
      </c>
      <c r="AL548" s="11">
        <f t="shared" ca="1" si="143"/>
        <v>11</v>
      </c>
      <c r="AM548" s="6" t="str">
        <f ca="1">LOOKUP(AL548,AN2:AN21,AO2:AO21)</f>
        <v>DC4MDB01</v>
      </c>
    </row>
    <row r="549" spans="1:39" ht="12" customHeight="1">
      <c r="A549" s="13" t="e">
        <f>LOOKUP(99^99,--("0"&amp;MID(Updates!N549,MIN(SEARCH({0,1,2,3,4,5,6,7,8,9},Updates!N549&amp;"0123456789")),ROW($A$1:$A$10000))))</f>
        <v>#N/A</v>
      </c>
      <c r="B549" s="6" t="e">
        <f>TRIM(CLEAN(MID(Updates!D549,FIND("Network User Id: ",Updates!D549)+17,(FIND("E-MAIL ACCOUNTS",Updates!D549)-(FIND("Network User Id:",Updates!D549)+17)))))</f>
        <v>#VALUE!</v>
      </c>
      <c r="C549" s="6" t="e">
        <f>TRIM(CLEAN(MID(Updates!D549,FIND("Logon ID: ",Updates!D549)+10,(FIND("Password:",Updates!D549)-(FIND("Logon ID:",Updates!D549)+10)))))</f>
        <v>#VALUE!</v>
      </c>
      <c r="D549" t="e">
        <f>TRIM(CLEAN(MID(Updates!D549,FIND("Primary Address: ",Updates!D549)+17,(FIND("Secondary Address:",Updates!D549)-(FIND("Primary Address: ",Updates!D549)+17)))))</f>
        <v>#VALUE!</v>
      </c>
      <c r="E549" t="e">
        <f>TRIM(CLEAN(MID(Updates!D549,FIND("Secondary Address: ",Updates!D549)+19,(FIND("** PLEASE DO NOT REPLY TO THIS E-MAIL. ",Updates!D549)-(FIND("Secondary Address: ",Updates!D549)+19)))))</f>
        <v>#VALUE!</v>
      </c>
      <c r="F549" t="b">
        <f>IF(COUNT(SEARCH({"transpo.ottawa.on.ca","biblioottawalibrary.ca"},E549)),"@ottawa.ca")</f>
        <v>0</v>
      </c>
      <c r="G549" s="9" t="e">
        <f t="shared" si="128"/>
        <v>#VALUE!</v>
      </c>
      <c r="H549" t="e">
        <f>TRIM(CLEAN(MID(Updates!D549,FIND("E-mail Address: ",Updates!D549)+16,(FIND("The employee",Updates!D549)-(FIND("E-mail Address: ",Updates!D549)+16)))))</f>
        <v>#VALUE!</v>
      </c>
      <c r="I549" t="e">
        <f>TRIM(CLEAN(MID(Updates!D549,FIND("Account Password: ",Updates!D549)+18,(FIND("NETWORK ACCOUNTS",Updates!D549)-(FIND("Account Password:",Updates!D549)+18)))))</f>
        <v>#VALUE!</v>
      </c>
      <c r="J549" t="e">
        <f>TRIM(CLEAN(MID(Updates!D549,FIND("Password: ",Updates!D549)+10,(FIND("E-mail",Updates!D549)-(FIND("Password:",Updates!D549)+12)))))</f>
        <v>#VALUE!</v>
      </c>
      <c r="K549" t="e">
        <f>TRIM(CLEAN(MID(Updates!D549,FIND("Account to clone: ",Updates!D549)+18,(FIND("Position",Updates!D549)-(FIND("Account to clone: ",Updates!D549)+18)))))</f>
        <v>#VALUE!</v>
      </c>
      <c r="L549" t="e">
        <f>TRIM(CLEAN(MID(Updates!D549,FIND("Clone permissions of another account: ",Updates!D549)+38,(FIND("Email required:",Updates!D549)-(FIND("Clone permissions of another account: ",Updates!D549)+38)))))</f>
        <v>#VALUE!</v>
      </c>
      <c r="M549" t="e">
        <f t="shared" si="129"/>
        <v>#VALUE!</v>
      </c>
      <c r="N549" t="e">
        <f>TRIM(CLEAN(MID(Updates!D549,FIND("First Name: ",Updates!D549)+12,(FIND("Middle Name: ",Updates!D549)-(FIND("First Name: ",Updates!D549)+12)))))</f>
        <v>#VALUE!</v>
      </c>
      <c r="O549" t="e">
        <f>TRIM(CLEAN(MID(Updates!E549,FIND("Last Name: ",Updates!E549)+11,(FIND("Middle Initial:",Updates!E549)-(FIND("Last Name: ",Updates!E549)+11)))))</f>
        <v>#VALUE!</v>
      </c>
      <c r="P549" t="e">
        <f>TRIM(CLEAN(MID(Updates!D549,FIND("Middle Initial: ",Updates!D549)+16,(FIND("Department: ",Updates!D549)-(FIND("Middle Initial: ",Updates!D549)+16)))))</f>
        <v>#VALUE!</v>
      </c>
      <c r="Q549" t="e">
        <f t="shared" si="130"/>
        <v>#VALUE!</v>
      </c>
      <c r="R549" t="e">
        <f t="shared" si="131"/>
        <v>#VALUE!</v>
      </c>
      <c r="S549" t="e">
        <f t="shared" si="132"/>
        <v>#VALUE!</v>
      </c>
      <c r="T549" s="14" t="e">
        <f t="shared" si="133"/>
        <v>#VALUE!</v>
      </c>
      <c r="U549" t="e">
        <f t="shared" si="134"/>
        <v>#VALUE!</v>
      </c>
      <c r="V549" t="e">
        <f t="shared" si="135"/>
        <v>#VALUE!</v>
      </c>
      <c r="W549" s="8" t="e">
        <f>TRIM(CLEAN(MID(Updates!D549,FIND("Branch: ",Updates!D549)+8,(FIND("Division",Updates!D549)-(FIND("Branch: ",Updates!D549)+8)))))</f>
        <v>#VALUE!</v>
      </c>
      <c r="X549" s="8" t="e">
        <f>TRIM(CLEAN(MID(Updates!D549,FIND("Pooled Position: ",Updates!D549)+17,(FIND("Are the",Updates!D549)-(FIND("Pooled Position: ",Updates!D549)+17)))))</f>
        <v>#VALUE!</v>
      </c>
      <c r="Y549" t="e">
        <f>TRIM(CLEAN(MID(Updates!D549,FIND("Employee Name: ",Updates!D549)+15,(FIND("Job Title",Updates!D549)-(FIND("Employee Name: ",Updates!D549)+15)))))</f>
        <v>#VALUE!</v>
      </c>
      <c r="Z549" s="9" t="e">
        <f t="shared" si="136"/>
        <v>#VALUE!</v>
      </c>
      <c r="AA549" t="e">
        <f t="shared" si="137"/>
        <v>#VALUE!</v>
      </c>
      <c r="AB549" t="e">
        <f t="shared" si="138"/>
        <v>#VALUE!</v>
      </c>
      <c r="AC549" t="e">
        <f t="shared" si="139"/>
        <v>#VALUE!</v>
      </c>
      <c r="AD549" t="e">
        <f>TRIM(CLEAN(MID(Updates!D549,FIND("Account to clone: ",Updates!D549)+18,(FIND("Position",Updates!D549)-(FIND("Account to clone: ",Updates!D549)+18)))))</f>
        <v>#VALUE!</v>
      </c>
      <c r="AE549" t="str">
        <f t="shared" si="140"/>
        <v/>
      </c>
      <c r="AF549" t="str">
        <f t="shared" si="141"/>
        <v>No</v>
      </c>
      <c r="AG549" t="e">
        <f>TRIM(CLEAN(MID(Updates!D549,FIND("Home Share (H:\ drive) required: ",Updates!D549)+33,(FIND("Group Share (S:\ drive) required: ",Updates!D549)-(FIND("Home Share (H:\ drive) required: ",Updates!D549)+33)))))</f>
        <v>#VALUE!</v>
      </c>
      <c r="AH549" t="str">
        <f t="shared" si="142"/>
        <v>No</v>
      </c>
      <c r="AI549" t="e">
        <f>TRIM(CLEAN(MID(Updates!D549,FIND("S Drive Path: ",Updates!D549)+14,(FIND("Position",Updates!D549)-(FIND("S Drive Path: ",Updates!D549)+14)))))</f>
        <v>#VALUE!</v>
      </c>
      <c r="AJ549" t="e">
        <f>("USR\"&amp;Updates!N549)</f>
        <v>#VALUE!</v>
      </c>
      <c r="AK549" t="e">
        <f>Updates!N549&amp;"$"</f>
        <v>#VALUE!</v>
      </c>
      <c r="AL549" s="11">
        <f t="shared" ca="1" si="143"/>
        <v>6</v>
      </c>
      <c r="AM549" s="6" t="str">
        <f ca="1">LOOKUP(AL549,AN2:AN21,AO2:AO21)</f>
        <v>DC1MDB06</v>
      </c>
    </row>
    <row r="550" spans="1:39" ht="12" customHeight="1">
      <c r="A550" s="13" t="e">
        <f>LOOKUP(99^99,--("0"&amp;MID(Updates!N550,MIN(SEARCH({0,1,2,3,4,5,6,7,8,9},Updates!N550&amp;"0123456789")),ROW($A$1:$A$10000))))</f>
        <v>#N/A</v>
      </c>
      <c r="B550" s="6" t="e">
        <f>TRIM(CLEAN(MID(Updates!D550,FIND("Network User Id: ",Updates!D550)+17,(FIND("E-MAIL ACCOUNTS",Updates!D550)-(FIND("Network User Id:",Updates!D550)+17)))))</f>
        <v>#VALUE!</v>
      </c>
      <c r="C550" s="6" t="e">
        <f>TRIM(CLEAN(MID(Updates!D550,FIND("Logon ID: ",Updates!D550)+10,(FIND("Password:",Updates!D550)-(FIND("Logon ID:",Updates!D550)+10)))))</f>
        <v>#VALUE!</v>
      </c>
      <c r="D550" t="e">
        <f>TRIM(CLEAN(MID(Updates!D550,FIND("Primary Address: ",Updates!D550)+17,(FIND("Secondary Address:",Updates!D550)-(FIND("Primary Address: ",Updates!D550)+17)))))</f>
        <v>#VALUE!</v>
      </c>
      <c r="E550" t="e">
        <f>TRIM(CLEAN(MID(Updates!D550,FIND("Secondary Address: ",Updates!D550)+19,(FIND("** PLEASE DO NOT REPLY TO THIS E-MAIL. ",Updates!D550)-(FIND("Secondary Address: ",Updates!D550)+19)))))</f>
        <v>#VALUE!</v>
      </c>
      <c r="F550" t="b">
        <f>IF(COUNT(SEARCH({"transpo.ottawa.on.ca","biblioottawalibrary.ca"},E550)),"@ottawa.ca")</f>
        <v>0</v>
      </c>
      <c r="G550" s="9" t="e">
        <f t="shared" si="128"/>
        <v>#VALUE!</v>
      </c>
      <c r="H550" t="e">
        <f>TRIM(CLEAN(MID(Updates!D550,FIND("E-mail Address: ",Updates!D550)+16,(FIND("The employee",Updates!D550)-(FIND("E-mail Address: ",Updates!D550)+16)))))</f>
        <v>#VALUE!</v>
      </c>
      <c r="I550" t="e">
        <f>TRIM(CLEAN(MID(Updates!D550,FIND("Account Password: ",Updates!D550)+18,(FIND("NETWORK ACCOUNTS",Updates!D550)-(FIND("Account Password:",Updates!D550)+18)))))</f>
        <v>#VALUE!</v>
      </c>
      <c r="J550" t="e">
        <f>TRIM(CLEAN(MID(Updates!D550,FIND("Password: ",Updates!D550)+10,(FIND("E-mail",Updates!D550)-(FIND("Password:",Updates!D550)+12)))))</f>
        <v>#VALUE!</v>
      </c>
      <c r="K550" t="e">
        <f>TRIM(CLEAN(MID(Updates!D550,FIND("Account to clone: ",Updates!D550)+18,(FIND("Position",Updates!D550)-(FIND("Account to clone: ",Updates!D550)+18)))))</f>
        <v>#VALUE!</v>
      </c>
      <c r="L550" t="e">
        <f>TRIM(CLEAN(MID(Updates!D550,FIND("Clone permissions of another account: ",Updates!D550)+38,(FIND("Email required:",Updates!D550)-(FIND("Clone permissions of another account: ",Updates!D550)+38)))))</f>
        <v>#VALUE!</v>
      </c>
      <c r="M550" t="e">
        <f t="shared" si="129"/>
        <v>#VALUE!</v>
      </c>
      <c r="N550" t="e">
        <f>TRIM(CLEAN(MID(Updates!D550,FIND("First Name: ",Updates!D550)+12,(FIND("Middle Name: ",Updates!D550)-(FIND("First Name: ",Updates!D550)+12)))))</f>
        <v>#VALUE!</v>
      </c>
      <c r="O550" t="e">
        <f>TRIM(CLEAN(MID(Updates!E550,FIND("Last Name: ",Updates!E550)+11,(FIND("Middle Initial:",Updates!E550)-(FIND("Last Name: ",Updates!E550)+11)))))</f>
        <v>#VALUE!</v>
      </c>
      <c r="P550" t="e">
        <f>TRIM(CLEAN(MID(Updates!D550,FIND("Middle Initial: ",Updates!D550)+16,(FIND("Department: ",Updates!D550)-(FIND("Middle Initial: ",Updates!D550)+16)))))</f>
        <v>#VALUE!</v>
      </c>
      <c r="Q550" t="e">
        <f t="shared" si="130"/>
        <v>#VALUE!</v>
      </c>
      <c r="R550" t="e">
        <f t="shared" si="131"/>
        <v>#VALUE!</v>
      </c>
      <c r="S550" t="e">
        <f t="shared" si="132"/>
        <v>#VALUE!</v>
      </c>
      <c r="T550" s="14" t="e">
        <f t="shared" si="133"/>
        <v>#VALUE!</v>
      </c>
      <c r="U550" t="e">
        <f t="shared" si="134"/>
        <v>#VALUE!</v>
      </c>
      <c r="V550" t="e">
        <f t="shared" si="135"/>
        <v>#VALUE!</v>
      </c>
      <c r="W550" s="8" t="e">
        <f>TRIM(CLEAN(MID(Updates!D550,FIND("Branch: ",Updates!D550)+8,(FIND("Division",Updates!D550)-(FIND("Branch: ",Updates!D550)+8)))))</f>
        <v>#VALUE!</v>
      </c>
      <c r="X550" s="8" t="e">
        <f>TRIM(CLEAN(MID(Updates!D550,FIND("Pooled Position: ",Updates!D550)+17,(FIND("Are the",Updates!D550)-(FIND("Pooled Position: ",Updates!D550)+17)))))</f>
        <v>#VALUE!</v>
      </c>
      <c r="Y550" t="e">
        <f>TRIM(CLEAN(MID(Updates!D550,FIND("Employee Name: ",Updates!D550)+15,(FIND("Job Title",Updates!D550)-(FIND("Employee Name: ",Updates!D550)+15)))))</f>
        <v>#VALUE!</v>
      </c>
      <c r="Z550" s="9" t="e">
        <f t="shared" si="136"/>
        <v>#VALUE!</v>
      </c>
      <c r="AA550" t="e">
        <f t="shared" si="137"/>
        <v>#VALUE!</v>
      </c>
      <c r="AB550" t="e">
        <f t="shared" si="138"/>
        <v>#VALUE!</v>
      </c>
      <c r="AC550" t="e">
        <f t="shared" si="139"/>
        <v>#VALUE!</v>
      </c>
      <c r="AD550" t="e">
        <f>TRIM(CLEAN(MID(Updates!D550,FIND("Account to clone: ",Updates!D550)+18,(FIND("Position",Updates!D550)-(FIND("Account to clone: ",Updates!D550)+18)))))</f>
        <v>#VALUE!</v>
      </c>
      <c r="AE550" t="str">
        <f t="shared" si="140"/>
        <v/>
      </c>
      <c r="AF550" t="str">
        <f t="shared" si="141"/>
        <v>No</v>
      </c>
      <c r="AG550" t="e">
        <f>TRIM(CLEAN(MID(Updates!D550,FIND("Home Share (H:\ drive) required: ",Updates!D550)+33,(FIND("Group Share (S:\ drive) required: ",Updates!D550)-(FIND("Home Share (H:\ drive) required: ",Updates!D550)+33)))))</f>
        <v>#VALUE!</v>
      </c>
      <c r="AH550" t="str">
        <f t="shared" si="142"/>
        <v>No</v>
      </c>
      <c r="AI550" t="e">
        <f>TRIM(CLEAN(MID(Updates!D550,FIND("S Drive Path: ",Updates!D550)+14,(FIND("Position",Updates!D550)-(FIND("S Drive Path: ",Updates!D550)+14)))))</f>
        <v>#VALUE!</v>
      </c>
      <c r="AJ550" t="e">
        <f>("USR\"&amp;Updates!N550)</f>
        <v>#VALUE!</v>
      </c>
      <c r="AK550" t="e">
        <f>Updates!N550&amp;"$"</f>
        <v>#VALUE!</v>
      </c>
      <c r="AL550" s="11">
        <f t="shared" ca="1" si="143"/>
        <v>8</v>
      </c>
      <c r="AM550" s="6" t="str">
        <f ca="1">LOOKUP(AL550,AN2:AN21,AO2:AO21)</f>
        <v>DC1MDB08</v>
      </c>
    </row>
    <row r="551" spans="1:39" ht="12" customHeight="1">
      <c r="A551" s="13" t="e">
        <f>LOOKUP(99^99,--("0"&amp;MID(Updates!N551,MIN(SEARCH({0,1,2,3,4,5,6,7,8,9},Updates!N551&amp;"0123456789")),ROW($A$1:$A$10000))))</f>
        <v>#N/A</v>
      </c>
      <c r="B551" s="6" t="e">
        <f>TRIM(CLEAN(MID(Updates!D551,FIND("Network User Id: ",Updates!D551)+17,(FIND("E-MAIL ACCOUNTS",Updates!D551)-(FIND("Network User Id:",Updates!D551)+17)))))</f>
        <v>#VALUE!</v>
      </c>
      <c r="C551" s="6" t="e">
        <f>TRIM(CLEAN(MID(Updates!D551,FIND("Logon ID: ",Updates!D551)+10,(FIND("Password:",Updates!D551)-(FIND("Logon ID:",Updates!D551)+10)))))</f>
        <v>#VALUE!</v>
      </c>
      <c r="D551" t="e">
        <f>TRIM(CLEAN(MID(Updates!D551,FIND("Primary Address: ",Updates!D551)+17,(FIND("Secondary Address:",Updates!D551)-(FIND("Primary Address: ",Updates!D551)+17)))))</f>
        <v>#VALUE!</v>
      </c>
      <c r="E551" t="e">
        <f>TRIM(CLEAN(MID(Updates!D551,FIND("Secondary Address: ",Updates!D551)+19,(FIND("** PLEASE DO NOT REPLY TO THIS E-MAIL. ",Updates!D551)-(FIND("Secondary Address: ",Updates!D551)+19)))))</f>
        <v>#VALUE!</v>
      </c>
      <c r="F551" t="b">
        <f>IF(COUNT(SEARCH({"transpo.ottawa.on.ca","biblioottawalibrary.ca"},E551)),"@ottawa.ca")</f>
        <v>0</v>
      </c>
      <c r="G551" s="9" t="e">
        <f t="shared" si="128"/>
        <v>#VALUE!</v>
      </c>
      <c r="H551" t="e">
        <f>TRIM(CLEAN(MID(Updates!D551,FIND("E-mail Address: ",Updates!D551)+16,(FIND("The employee",Updates!D551)-(FIND("E-mail Address: ",Updates!D551)+16)))))</f>
        <v>#VALUE!</v>
      </c>
      <c r="I551" t="e">
        <f>TRIM(CLEAN(MID(Updates!D551,FIND("Account Password: ",Updates!D551)+18,(FIND("NETWORK ACCOUNTS",Updates!D551)-(FIND("Account Password:",Updates!D551)+18)))))</f>
        <v>#VALUE!</v>
      </c>
      <c r="J551" t="e">
        <f>TRIM(CLEAN(MID(Updates!D551,FIND("Password: ",Updates!D551)+10,(FIND("E-mail",Updates!D551)-(FIND("Password:",Updates!D551)+12)))))</f>
        <v>#VALUE!</v>
      </c>
      <c r="K551" t="e">
        <f>TRIM(CLEAN(MID(Updates!D551,FIND("Account to clone: ",Updates!D551)+18,(FIND("Position",Updates!D551)-(FIND("Account to clone: ",Updates!D551)+18)))))</f>
        <v>#VALUE!</v>
      </c>
      <c r="L551" t="e">
        <f>TRIM(CLEAN(MID(Updates!D551,FIND("Clone permissions of another account: ",Updates!D551)+38,(FIND("Email required:",Updates!D551)-(FIND("Clone permissions of another account: ",Updates!D551)+38)))))</f>
        <v>#VALUE!</v>
      </c>
      <c r="M551" t="e">
        <f t="shared" si="129"/>
        <v>#VALUE!</v>
      </c>
      <c r="N551" t="e">
        <f>TRIM(CLEAN(MID(Updates!D551,FIND("First Name: ",Updates!D551)+12,(FIND("Middle Name: ",Updates!D551)-(FIND("First Name: ",Updates!D551)+12)))))</f>
        <v>#VALUE!</v>
      </c>
      <c r="O551" t="e">
        <f>TRIM(CLEAN(MID(Updates!E551,FIND("Last Name: ",Updates!E551)+11,(FIND("Middle Initial:",Updates!E551)-(FIND("Last Name: ",Updates!E551)+11)))))</f>
        <v>#VALUE!</v>
      </c>
      <c r="P551" t="e">
        <f>TRIM(CLEAN(MID(Updates!D551,FIND("Middle Initial: ",Updates!D551)+16,(FIND("Department: ",Updates!D551)-(FIND("Middle Initial: ",Updates!D551)+16)))))</f>
        <v>#VALUE!</v>
      </c>
      <c r="Q551" t="e">
        <f t="shared" si="130"/>
        <v>#VALUE!</v>
      </c>
      <c r="R551" t="e">
        <f t="shared" si="131"/>
        <v>#VALUE!</v>
      </c>
      <c r="S551" t="e">
        <f t="shared" si="132"/>
        <v>#VALUE!</v>
      </c>
      <c r="T551" s="14" t="e">
        <f t="shared" si="133"/>
        <v>#VALUE!</v>
      </c>
      <c r="U551" t="e">
        <f t="shared" si="134"/>
        <v>#VALUE!</v>
      </c>
      <c r="V551" t="e">
        <f t="shared" si="135"/>
        <v>#VALUE!</v>
      </c>
      <c r="W551" s="8" t="e">
        <f>TRIM(CLEAN(MID(Updates!D551,FIND("Branch: ",Updates!D551)+8,(FIND("Division",Updates!D551)-(FIND("Branch: ",Updates!D551)+8)))))</f>
        <v>#VALUE!</v>
      </c>
      <c r="X551" s="8" t="e">
        <f>TRIM(CLEAN(MID(Updates!D551,FIND("Pooled Position: ",Updates!D551)+17,(FIND("Are the",Updates!D551)-(FIND("Pooled Position: ",Updates!D551)+17)))))</f>
        <v>#VALUE!</v>
      </c>
      <c r="Y551" t="e">
        <f>TRIM(CLEAN(MID(Updates!D551,FIND("Employee Name: ",Updates!D551)+15,(FIND("Job Title",Updates!D551)-(FIND("Employee Name: ",Updates!D551)+15)))))</f>
        <v>#VALUE!</v>
      </c>
      <c r="Z551" s="9" t="e">
        <f t="shared" si="136"/>
        <v>#VALUE!</v>
      </c>
      <c r="AA551" t="e">
        <f t="shared" si="137"/>
        <v>#VALUE!</v>
      </c>
      <c r="AB551" t="e">
        <f t="shared" si="138"/>
        <v>#VALUE!</v>
      </c>
      <c r="AC551" t="e">
        <f t="shared" si="139"/>
        <v>#VALUE!</v>
      </c>
      <c r="AD551" t="e">
        <f>TRIM(CLEAN(MID(Updates!D551,FIND("Account to clone: ",Updates!D551)+18,(FIND("Position",Updates!D551)-(FIND("Account to clone: ",Updates!D551)+18)))))</f>
        <v>#VALUE!</v>
      </c>
      <c r="AE551" t="str">
        <f t="shared" si="140"/>
        <v/>
      </c>
      <c r="AF551" t="str">
        <f t="shared" si="141"/>
        <v>No</v>
      </c>
      <c r="AG551" t="e">
        <f>TRIM(CLEAN(MID(Updates!D551,FIND("Home Share (H:\ drive) required: ",Updates!D551)+33,(FIND("Group Share (S:\ drive) required: ",Updates!D551)-(FIND("Home Share (H:\ drive) required: ",Updates!D551)+33)))))</f>
        <v>#VALUE!</v>
      </c>
      <c r="AH551" t="str">
        <f t="shared" si="142"/>
        <v>No</v>
      </c>
      <c r="AI551" t="e">
        <f>TRIM(CLEAN(MID(Updates!D551,FIND("S Drive Path: ",Updates!D551)+14,(FIND("Position",Updates!D551)-(FIND("S Drive Path: ",Updates!D551)+14)))))</f>
        <v>#VALUE!</v>
      </c>
      <c r="AJ551" t="e">
        <f>("USR\"&amp;Updates!N551)</f>
        <v>#VALUE!</v>
      </c>
      <c r="AK551" t="e">
        <f>Updates!N551&amp;"$"</f>
        <v>#VALUE!</v>
      </c>
      <c r="AL551" s="11">
        <f t="shared" ca="1" si="143"/>
        <v>15</v>
      </c>
      <c r="AM551" s="6" t="str">
        <f ca="1">LOOKUP(AL551,AN2:AN21,AO2:AO21)</f>
        <v>DC4MDB05</v>
      </c>
    </row>
    <row r="552" spans="1:39" ht="12" customHeight="1">
      <c r="A552" s="13" t="e">
        <f>LOOKUP(99^99,--("0"&amp;MID(Updates!N552,MIN(SEARCH({0,1,2,3,4,5,6,7,8,9},Updates!N552&amp;"0123456789")),ROW($A$1:$A$10000))))</f>
        <v>#N/A</v>
      </c>
      <c r="B552" s="6" t="e">
        <f>TRIM(CLEAN(MID(Updates!D552,FIND("Network User Id: ",Updates!D552)+17,(FIND("E-MAIL ACCOUNTS",Updates!D552)-(FIND("Network User Id:",Updates!D552)+17)))))</f>
        <v>#VALUE!</v>
      </c>
      <c r="C552" s="6" t="e">
        <f>TRIM(CLEAN(MID(Updates!D552,FIND("Logon ID: ",Updates!D552)+10,(FIND("Password:",Updates!D552)-(FIND("Logon ID:",Updates!D552)+10)))))</f>
        <v>#VALUE!</v>
      </c>
      <c r="D552" t="e">
        <f>TRIM(CLEAN(MID(Updates!D552,FIND("Primary Address: ",Updates!D552)+17,(FIND("Secondary Address:",Updates!D552)-(FIND("Primary Address: ",Updates!D552)+17)))))</f>
        <v>#VALUE!</v>
      </c>
      <c r="E552" t="e">
        <f>TRIM(CLEAN(MID(Updates!D552,FIND("Secondary Address: ",Updates!D552)+19,(FIND("** PLEASE DO NOT REPLY TO THIS E-MAIL. ",Updates!D552)-(FIND("Secondary Address: ",Updates!D552)+19)))))</f>
        <v>#VALUE!</v>
      </c>
      <c r="F552" t="b">
        <f>IF(COUNT(SEARCH({"transpo.ottawa.on.ca","biblioottawalibrary.ca"},E552)),"@ottawa.ca")</f>
        <v>0</v>
      </c>
      <c r="G552" s="9" t="e">
        <f t="shared" si="128"/>
        <v>#VALUE!</v>
      </c>
      <c r="H552" t="e">
        <f>TRIM(CLEAN(MID(Updates!D552,FIND("E-mail Address: ",Updates!D552)+16,(FIND("The employee",Updates!D552)-(FIND("E-mail Address: ",Updates!D552)+16)))))</f>
        <v>#VALUE!</v>
      </c>
      <c r="I552" t="e">
        <f>TRIM(CLEAN(MID(Updates!D552,FIND("Account Password: ",Updates!D552)+18,(FIND("NETWORK ACCOUNTS",Updates!D552)-(FIND("Account Password:",Updates!D552)+18)))))</f>
        <v>#VALUE!</v>
      </c>
      <c r="J552" t="e">
        <f>TRIM(CLEAN(MID(Updates!D552,FIND("Password: ",Updates!D552)+10,(FIND("E-mail",Updates!D552)-(FIND("Password:",Updates!D552)+12)))))</f>
        <v>#VALUE!</v>
      </c>
      <c r="K552" t="e">
        <f>TRIM(CLEAN(MID(Updates!D552,FIND("Account to clone: ",Updates!D552)+18,(FIND("Position",Updates!D552)-(FIND("Account to clone: ",Updates!D552)+18)))))</f>
        <v>#VALUE!</v>
      </c>
      <c r="L552" t="e">
        <f>TRIM(CLEAN(MID(Updates!D552,FIND("Clone permissions of another account: ",Updates!D552)+38,(FIND("Email required:",Updates!D552)-(FIND("Clone permissions of another account: ",Updates!D552)+38)))))</f>
        <v>#VALUE!</v>
      </c>
      <c r="M552" t="e">
        <f t="shared" si="129"/>
        <v>#VALUE!</v>
      </c>
      <c r="N552" t="e">
        <f>TRIM(CLEAN(MID(Updates!D552,FIND("First Name: ",Updates!D552)+12,(FIND("Middle Name: ",Updates!D552)-(FIND("First Name: ",Updates!D552)+12)))))</f>
        <v>#VALUE!</v>
      </c>
      <c r="O552" t="e">
        <f>TRIM(CLEAN(MID(Updates!E552,FIND("Last Name: ",Updates!E552)+11,(FIND("Middle Initial:",Updates!E552)-(FIND("Last Name: ",Updates!E552)+11)))))</f>
        <v>#VALUE!</v>
      </c>
      <c r="P552" t="e">
        <f>TRIM(CLEAN(MID(Updates!D552,FIND("Middle Initial: ",Updates!D552)+16,(FIND("Department: ",Updates!D552)-(FIND("Middle Initial: ",Updates!D552)+16)))))</f>
        <v>#VALUE!</v>
      </c>
      <c r="Q552" t="e">
        <f t="shared" si="130"/>
        <v>#VALUE!</v>
      </c>
      <c r="R552" t="e">
        <f t="shared" si="131"/>
        <v>#VALUE!</v>
      </c>
      <c r="S552" t="e">
        <f t="shared" si="132"/>
        <v>#VALUE!</v>
      </c>
      <c r="T552" s="14" t="e">
        <f t="shared" si="133"/>
        <v>#VALUE!</v>
      </c>
      <c r="U552" t="e">
        <f t="shared" si="134"/>
        <v>#VALUE!</v>
      </c>
      <c r="V552" t="e">
        <f t="shared" si="135"/>
        <v>#VALUE!</v>
      </c>
      <c r="W552" s="8" t="e">
        <f>TRIM(CLEAN(MID(Updates!D552,FIND("Branch: ",Updates!D552)+8,(FIND("Division",Updates!D552)-(FIND("Branch: ",Updates!D552)+8)))))</f>
        <v>#VALUE!</v>
      </c>
      <c r="X552" s="8" t="e">
        <f>TRIM(CLEAN(MID(Updates!D552,FIND("Pooled Position: ",Updates!D552)+17,(FIND("Are the",Updates!D552)-(FIND("Pooled Position: ",Updates!D552)+17)))))</f>
        <v>#VALUE!</v>
      </c>
      <c r="Y552" t="e">
        <f>TRIM(CLEAN(MID(Updates!D552,FIND("Employee Name: ",Updates!D552)+15,(FIND("Job Title",Updates!D552)-(FIND("Employee Name: ",Updates!D552)+15)))))</f>
        <v>#VALUE!</v>
      </c>
      <c r="Z552" s="9" t="e">
        <f t="shared" si="136"/>
        <v>#VALUE!</v>
      </c>
      <c r="AA552" t="e">
        <f t="shared" si="137"/>
        <v>#VALUE!</v>
      </c>
      <c r="AB552" t="e">
        <f t="shared" si="138"/>
        <v>#VALUE!</v>
      </c>
      <c r="AC552" t="e">
        <f t="shared" si="139"/>
        <v>#VALUE!</v>
      </c>
      <c r="AD552" t="e">
        <f>TRIM(CLEAN(MID(Updates!D552,FIND("Account to clone: ",Updates!D552)+18,(FIND("Position",Updates!D552)-(FIND("Account to clone: ",Updates!D552)+18)))))</f>
        <v>#VALUE!</v>
      </c>
      <c r="AE552" t="str">
        <f t="shared" si="140"/>
        <v/>
      </c>
      <c r="AF552" t="str">
        <f t="shared" si="141"/>
        <v>No</v>
      </c>
      <c r="AG552" t="e">
        <f>TRIM(CLEAN(MID(Updates!D552,FIND("Home Share (H:\ drive) required: ",Updates!D552)+33,(FIND("Group Share (S:\ drive) required: ",Updates!D552)-(FIND("Home Share (H:\ drive) required: ",Updates!D552)+33)))))</f>
        <v>#VALUE!</v>
      </c>
      <c r="AH552" t="str">
        <f t="shared" si="142"/>
        <v>No</v>
      </c>
      <c r="AI552" t="e">
        <f>TRIM(CLEAN(MID(Updates!D552,FIND("S Drive Path: ",Updates!D552)+14,(FIND("Position",Updates!D552)-(FIND("S Drive Path: ",Updates!D552)+14)))))</f>
        <v>#VALUE!</v>
      </c>
      <c r="AJ552" t="e">
        <f>("USR\"&amp;Updates!N552)</f>
        <v>#VALUE!</v>
      </c>
      <c r="AK552" t="e">
        <f>Updates!N552&amp;"$"</f>
        <v>#VALUE!</v>
      </c>
      <c r="AL552" s="11">
        <f t="shared" ca="1" si="143"/>
        <v>20</v>
      </c>
      <c r="AM552" s="6" t="str">
        <f ca="1">LOOKUP(AL552,AN2:AN21,AO2:AO21)</f>
        <v>DC4MDB10</v>
      </c>
    </row>
    <row r="553" spans="1:39" ht="12" customHeight="1">
      <c r="A553" s="13" t="e">
        <f>LOOKUP(99^99,--("0"&amp;MID(Updates!N553,MIN(SEARCH({0,1,2,3,4,5,6,7,8,9},Updates!N553&amp;"0123456789")),ROW($A$1:$A$10000))))</f>
        <v>#N/A</v>
      </c>
      <c r="B553" s="6" t="e">
        <f>TRIM(CLEAN(MID(Updates!D553,FIND("Network User Id: ",Updates!D553)+17,(FIND("E-MAIL ACCOUNTS",Updates!D553)-(FIND("Network User Id:",Updates!D553)+17)))))</f>
        <v>#VALUE!</v>
      </c>
      <c r="C553" s="6" t="e">
        <f>TRIM(CLEAN(MID(Updates!D553,FIND("Logon ID: ",Updates!D553)+10,(FIND("Password:",Updates!D553)-(FIND("Logon ID:",Updates!D553)+10)))))</f>
        <v>#VALUE!</v>
      </c>
      <c r="D553" t="e">
        <f>TRIM(CLEAN(MID(Updates!D553,FIND("Primary Address: ",Updates!D553)+17,(FIND("Secondary Address:",Updates!D553)-(FIND("Primary Address: ",Updates!D553)+17)))))</f>
        <v>#VALUE!</v>
      </c>
      <c r="E553" t="e">
        <f>TRIM(CLEAN(MID(Updates!D553,FIND("Secondary Address: ",Updates!D553)+19,(FIND("** PLEASE DO NOT REPLY TO THIS E-MAIL. ",Updates!D553)-(FIND("Secondary Address: ",Updates!D553)+19)))))</f>
        <v>#VALUE!</v>
      </c>
      <c r="F553" t="b">
        <f>IF(COUNT(SEARCH({"transpo.ottawa.on.ca","biblioottawalibrary.ca"},E553)),"@ottawa.ca")</f>
        <v>0</v>
      </c>
      <c r="G553" s="9" t="e">
        <f t="shared" si="128"/>
        <v>#VALUE!</v>
      </c>
      <c r="H553" t="e">
        <f>TRIM(CLEAN(MID(Updates!D553,FIND("E-mail Address: ",Updates!D553)+16,(FIND("The employee",Updates!D553)-(FIND("E-mail Address: ",Updates!D553)+16)))))</f>
        <v>#VALUE!</v>
      </c>
      <c r="I553" t="e">
        <f>TRIM(CLEAN(MID(Updates!D553,FIND("Account Password: ",Updates!D553)+18,(FIND("NETWORK ACCOUNTS",Updates!D553)-(FIND("Account Password:",Updates!D553)+18)))))</f>
        <v>#VALUE!</v>
      </c>
      <c r="J553" t="e">
        <f>TRIM(CLEAN(MID(Updates!D553,FIND("Password: ",Updates!D553)+10,(FIND("E-mail",Updates!D553)-(FIND("Password:",Updates!D553)+12)))))</f>
        <v>#VALUE!</v>
      </c>
      <c r="K553" t="e">
        <f>TRIM(CLEAN(MID(Updates!D553,FIND("Account to clone: ",Updates!D553)+18,(FIND("Position",Updates!D553)-(FIND("Account to clone: ",Updates!D553)+18)))))</f>
        <v>#VALUE!</v>
      </c>
      <c r="L553" t="e">
        <f>TRIM(CLEAN(MID(Updates!D553,FIND("Clone permissions of another account: ",Updates!D553)+38,(FIND("Email required:",Updates!D553)-(FIND("Clone permissions of another account: ",Updates!D553)+38)))))</f>
        <v>#VALUE!</v>
      </c>
      <c r="M553" t="e">
        <f t="shared" si="129"/>
        <v>#VALUE!</v>
      </c>
      <c r="N553" t="e">
        <f>TRIM(CLEAN(MID(Updates!D553,FIND("First Name: ",Updates!D553)+12,(FIND("Middle Name: ",Updates!D553)-(FIND("First Name: ",Updates!D553)+12)))))</f>
        <v>#VALUE!</v>
      </c>
      <c r="O553" t="e">
        <f>TRIM(CLEAN(MID(Updates!E553,FIND("Last Name: ",Updates!E553)+11,(FIND("Middle Initial:",Updates!E553)-(FIND("Last Name: ",Updates!E553)+11)))))</f>
        <v>#VALUE!</v>
      </c>
      <c r="P553" t="e">
        <f>TRIM(CLEAN(MID(Updates!D553,FIND("Middle Initial: ",Updates!D553)+16,(FIND("Department: ",Updates!D553)-(FIND("Middle Initial: ",Updates!D553)+16)))))</f>
        <v>#VALUE!</v>
      </c>
      <c r="Q553" t="e">
        <f t="shared" si="130"/>
        <v>#VALUE!</v>
      </c>
      <c r="R553" t="e">
        <f t="shared" si="131"/>
        <v>#VALUE!</v>
      </c>
      <c r="S553" t="e">
        <f t="shared" si="132"/>
        <v>#VALUE!</v>
      </c>
      <c r="T553" s="14" t="e">
        <f t="shared" si="133"/>
        <v>#VALUE!</v>
      </c>
      <c r="U553" t="e">
        <f t="shared" si="134"/>
        <v>#VALUE!</v>
      </c>
      <c r="V553" t="e">
        <f t="shared" si="135"/>
        <v>#VALUE!</v>
      </c>
      <c r="W553" s="8" t="e">
        <f>TRIM(CLEAN(MID(Updates!D553,FIND("Branch: ",Updates!D553)+8,(FIND("Division",Updates!D553)-(FIND("Branch: ",Updates!D553)+8)))))</f>
        <v>#VALUE!</v>
      </c>
      <c r="X553" s="8" t="e">
        <f>TRIM(CLEAN(MID(Updates!D553,FIND("Pooled Position: ",Updates!D553)+17,(FIND("Are the",Updates!D553)-(FIND("Pooled Position: ",Updates!D553)+17)))))</f>
        <v>#VALUE!</v>
      </c>
      <c r="Y553" t="e">
        <f>TRIM(CLEAN(MID(Updates!D553,FIND("Employee Name: ",Updates!D553)+15,(FIND("Job Title",Updates!D553)-(FIND("Employee Name: ",Updates!D553)+15)))))</f>
        <v>#VALUE!</v>
      </c>
      <c r="Z553" s="9" t="e">
        <f t="shared" si="136"/>
        <v>#VALUE!</v>
      </c>
      <c r="AA553" t="e">
        <f t="shared" si="137"/>
        <v>#VALUE!</v>
      </c>
      <c r="AB553" t="e">
        <f t="shared" si="138"/>
        <v>#VALUE!</v>
      </c>
      <c r="AC553" t="e">
        <f t="shared" si="139"/>
        <v>#VALUE!</v>
      </c>
      <c r="AD553" t="e">
        <f>TRIM(CLEAN(MID(Updates!D553,FIND("Account to clone: ",Updates!D553)+18,(FIND("Position",Updates!D553)-(FIND("Account to clone: ",Updates!D553)+18)))))</f>
        <v>#VALUE!</v>
      </c>
      <c r="AE553" t="str">
        <f t="shared" si="140"/>
        <v/>
      </c>
      <c r="AF553" t="str">
        <f t="shared" si="141"/>
        <v>No</v>
      </c>
      <c r="AG553" t="e">
        <f>TRIM(CLEAN(MID(Updates!D553,FIND("Home Share (H:\ drive) required: ",Updates!D553)+33,(FIND("Group Share (S:\ drive) required: ",Updates!D553)-(FIND("Home Share (H:\ drive) required: ",Updates!D553)+33)))))</f>
        <v>#VALUE!</v>
      </c>
      <c r="AH553" t="str">
        <f t="shared" si="142"/>
        <v>No</v>
      </c>
      <c r="AI553" t="e">
        <f>TRIM(CLEAN(MID(Updates!D553,FIND("S Drive Path: ",Updates!D553)+14,(FIND("Position",Updates!D553)-(FIND("S Drive Path: ",Updates!D553)+14)))))</f>
        <v>#VALUE!</v>
      </c>
      <c r="AJ553" t="e">
        <f>("USR\"&amp;Updates!N553)</f>
        <v>#VALUE!</v>
      </c>
      <c r="AK553" t="e">
        <f>Updates!N553&amp;"$"</f>
        <v>#VALUE!</v>
      </c>
      <c r="AL553" s="11">
        <f t="shared" ca="1" si="143"/>
        <v>3</v>
      </c>
      <c r="AM553" s="6" t="str">
        <f ca="1">LOOKUP(AL553,AN2:AN21,AO2:AO21)</f>
        <v>DC1MDB03</v>
      </c>
    </row>
    <row r="554" spans="1:39" ht="12" customHeight="1">
      <c r="A554" s="13" t="e">
        <f>LOOKUP(99^99,--("0"&amp;MID(Updates!N554,MIN(SEARCH({0,1,2,3,4,5,6,7,8,9},Updates!N554&amp;"0123456789")),ROW($A$1:$A$10000))))</f>
        <v>#N/A</v>
      </c>
      <c r="B554" s="6" t="e">
        <f>TRIM(CLEAN(MID(Updates!D554,FIND("Network User Id: ",Updates!D554)+17,(FIND("E-MAIL ACCOUNTS",Updates!D554)-(FIND("Network User Id:",Updates!D554)+17)))))</f>
        <v>#VALUE!</v>
      </c>
      <c r="C554" s="6" t="e">
        <f>TRIM(CLEAN(MID(Updates!D554,FIND("Logon ID: ",Updates!D554)+10,(FIND("Password:",Updates!D554)-(FIND("Logon ID:",Updates!D554)+10)))))</f>
        <v>#VALUE!</v>
      </c>
      <c r="D554" t="e">
        <f>TRIM(CLEAN(MID(Updates!D554,FIND("Primary Address: ",Updates!D554)+17,(FIND("Secondary Address:",Updates!D554)-(FIND("Primary Address: ",Updates!D554)+17)))))</f>
        <v>#VALUE!</v>
      </c>
      <c r="E554" t="e">
        <f>TRIM(CLEAN(MID(Updates!D554,FIND("Secondary Address: ",Updates!D554)+19,(FIND("** PLEASE DO NOT REPLY TO THIS E-MAIL. ",Updates!D554)-(FIND("Secondary Address: ",Updates!D554)+19)))))</f>
        <v>#VALUE!</v>
      </c>
      <c r="F554" t="b">
        <f>IF(COUNT(SEARCH({"transpo.ottawa.on.ca","biblioottawalibrary.ca"},E554)),"@ottawa.ca")</f>
        <v>0</v>
      </c>
      <c r="G554" s="9" t="e">
        <f t="shared" si="128"/>
        <v>#VALUE!</v>
      </c>
      <c r="H554" t="e">
        <f>TRIM(CLEAN(MID(Updates!D554,FIND("E-mail Address: ",Updates!D554)+16,(FIND("The employee",Updates!D554)-(FIND("E-mail Address: ",Updates!D554)+16)))))</f>
        <v>#VALUE!</v>
      </c>
      <c r="I554" t="e">
        <f>TRIM(CLEAN(MID(Updates!D554,FIND("Account Password: ",Updates!D554)+18,(FIND("NETWORK ACCOUNTS",Updates!D554)-(FIND("Account Password:",Updates!D554)+18)))))</f>
        <v>#VALUE!</v>
      </c>
      <c r="J554" t="e">
        <f>TRIM(CLEAN(MID(Updates!D554,FIND("Password: ",Updates!D554)+10,(FIND("E-mail",Updates!D554)-(FIND("Password:",Updates!D554)+12)))))</f>
        <v>#VALUE!</v>
      </c>
      <c r="K554" t="e">
        <f>TRIM(CLEAN(MID(Updates!D554,FIND("Account to clone: ",Updates!D554)+18,(FIND("Position",Updates!D554)-(FIND("Account to clone: ",Updates!D554)+18)))))</f>
        <v>#VALUE!</v>
      </c>
      <c r="L554" t="e">
        <f>TRIM(CLEAN(MID(Updates!D554,FIND("Clone permissions of another account: ",Updates!D554)+38,(FIND("Email required:",Updates!D554)-(FIND("Clone permissions of another account: ",Updates!D554)+38)))))</f>
        <v>#VALUE!</v>
      </c>
      <c r="M554" t="e">
        <f t="shared" si="129"/>
        <v>#VALUE!</v>
      </c>
      <c r="N554" t="e">
        <f>TRIM(CLEAN(MID(Updates!D554,FIND("First Name: ",Updates!D554)+12,(FIND("Middle Name: ",Updates!D554)-(FIND("First Name: ",Updates!D554)+12)))))</f>
        <v>#VALUE!</v>
      </c>
      <c r="O554" t="e">
        <f>TRIM(CLEAN(MID(Updates!E554,FIND("Last Name: ",Updates!E554)+11,(FIND("Middle Initial:",Updates!E554)-(FIND("Last Name: ",Updates!E554)+11)))))</f>
        <v>#VALUE!</v>
      </c>
      <c r="P554" t="e">
        <f>TRIM(CLEAN(MID(Updates!D554,FIND("Middle Initial: ",Updates!D554)+16,(FIND("Department: ",Updates!D554)-(FIND("Middle Initial: ",Updates!D554)+16)))))</f>
        <v>#VALUE!</v>
      </c>
      <c r="Q554" t="e">
        <f t="shared" si="130"/>
        <v>#VALUE!</v>
      </c>
      <c r="R554" t="e">
        <f t="shared" si="131"/>
        <v>#VALUE!</v>
      </c>
      <c r="S554" t="e">
        <f t="shared" si="132"/>
        <v>#VALUE!</v>
      </c>
      <c r="T554" s="14" t="e">
        <f t="shared" si="133"/>
        <v>#VALUE!</v>
      </c>
      <c r="U554" t="e">
        <f t="shared" si="134"/>
        <v>#VALUE!</v>
      </c>
      <c r="V554" t="e">
        <f t="shared" si="135"/>
        <v>#VALUE!</v>
      </c>
      <c r="W554" s="8" t="e">
        <f>TRIM(CLEAN(MID(Updates!D554,FIND("Branch: ",Updates!D554)+8,(FIND("Division",Updates!D554)-(FIND("Branch: ",Updates!D554)+8)))))</f>
        <v>#VALUE!</v>
      </c>
      <c r="X554" s="8" t="e">
        <f>TRIM(CLEAN(MID(Updates!D554,FIND("Pooled Position: ",Updates!D554)+17,(FIND("Are the",Updates!D554)-(FIND("Pooled Position: ",Updates!D554)+17)))))</f>
        <v>#VALUE!</v>
      </c>
      <c r="Y554" t="e">
        <f>TRIM(CLEAN(MID(Updates!D554,FIND("Employee Name: ",Updates!D554)+15,(FIND("Job Title",Updates!D554)-(FIND("Employee Name: ",Updates!D554)+15)))))</f>
        <v>#VALUE!</v>
      </c>
      <c r="Z554" s="9" t="e">
        <f t="shared" si="136"/>
        <v>#VALUE!</v>
      </c>
      <c r="AA554" t="e">
        <f t="shared" si="137"/>
        <v>#VALUE!</v>
      </c>
      <c r="AB554" t="e">
        <f t="shared" si="138"/>
        <v>#VALUE!</v>
      </c>
      <c r="AC554" t="e">
        <f t="shared" si="139"/>
        <v>#VALUE!</v>
      </c>
      <c r="AD554" t="e">
        <f>TRIM(CLEAN(MID(Updates!D554,FIND("Account to clone: ",Updates!D554)+18,(FIND("Position",Updates!D554)-(FIND("Account to clone: ",Updates!D554)+18)))))</f>
        <v>#VALUE!</v>
      </c>
      <c r="AE554" t="str">
        <f t="shared" si="140"/>
        <v/>
      </c>
      <c r="AF554" t="str">
        <f t="shared" si="141"/>
        <v>No</v>
      </c>
      <c r="AG554" t="e">
        <f>TRIM(CLEAN(MID(Updates!D554,FIND("Home Share (H:\ drive) required: ",Updates!D554)+33,(FIND("Group Share (S:\ drive) required: ",Updates!D554)-(FIND("Home Share (H:\ drive) required: ",Updates!D554)+33)))))</f>
        <v>#VALUE!</v>
      </c>
      <c r="AH554" t="str">
        <f t="shared" si="142"/>
        <v>No</v>
      </c>
      <c r="AI554" t="e">
        <f>TRIM(CLEAN(MID(Updates!D554,FIND("S Drive Path: ",Updates!D554)+14,(FIND("Position",Updates!D554)-(FIND("S Drive Path: ",Updates!D554)+14)))))</f>
        <v>#VALUE!</v>
      </c>
      <c r="AJ554" t="e">
        <f>("USR\"&amp;Updates!N554)</f>
        <v>#VALUE!</v>
      </c>
      <c r="AK554" t="e">
        <f>Updates!N554&amp;"$"</f>
        <v>#VALUE!</v>
      </c>
      <c r="AL554" s="11">
        <f t="shared" ca="1" si="143"/>
        <v>20</v>
      </c>
      <c r="AM554" s="6" t="str">
        <f ca="1">LOOKUP(AL554,AN2:AN21,AO2:AO21)</f>
        <v>DC4MDB10</v>
      </c>
    </row>
    <row r="555" spans="1:39" ht="12" customHeight="1">
      <c r="A555" s="13" t="e">
        <f>LOOKUP(99^99,--("0"&amp;MID(Updates!N555,MIN(SEARCH({0,1,2,3,4,5,6,7,8,9},Updates!N555&amp;"0123456789")),ROW($A$1:$A$10000))))</f>
        <v>#N/A</v>
      </c>
      <c r="B555" s="6" t="e">
        <f>TRIM(CLEAN(MID(Updates!D555,FIND("Network User Id: ",Updates!D555)+17,(FIND("E-MAIL ACCOUNTS",Updates!D555)-(FIND("Network User Id:",Updates!D555)+17)))))</f>
        <v>#VALUE!</v>
      </c>
      <c r="C555" s="6" t="e">
        <f>TRIM(CLEAN(MID(Updates!D555,FIND("Logon ID: ",Updates!D555)+10,(FIND("Password:",Updates!D555)-(FIND("Logon ID:",Updates!D555)+10)))))</f>
        <v>#VALUE!</v>
      </c>
      <c r="D555" t="e">
        <f>TRIM(CLEAN(MID(Updates!D555,FIND("Primary Address: ",Updates!D555)+17,(FIND("Secondary Address:",Updates!D555)-(FIND("Primary Address: ",Updates!D555)+17)))))</f>
        <v>#VALUE!</v>
      </c>
      <c r="E555" t="e">
        <f>TRIM(CLEAN(MID(Updates!D555,FIND("Secondary Address: ",Updates!D555)+19,(FIND("** PLEASE DO NOT REPLY TO THIS E-MAIL. ",Updates!D555)-(FIND("Secondary Address: ",Updates!D555)+19)))))</f>
        <v>#VALUE!</v>
      </c>
      <c r="F555" t="b">
        <f>IF(COUNT(SEARCH({"transpo.ottawa.on.ca","biblioottawalibrary.ca"},E555)),"@ottawa.ca")</f>
        <v>0</v>
      </c>
      <c r="G555" s="9" t="e">
        <f t="shared" si="128"/>
        <v>#VALUE!</v>
      </c>
      <c r="H555" t="e">
        <f>TRIM(CLEAN(MID(Updates!D555,FIND("E-mail Address: ",Updates!D555)+16,(FIND("The employee",Updates!D555)-(FIND("E-mail Address: ",Updates!D555)+16)))))</f>
        <v>#VALUE!</v>
      </c>
      <c r="I555" t="e">
        <f>TRIM(CLEAN(MID(Updates!D555,FIND("Account Password: ",Updates!D555)+18,(FIND("NETWORK ACCOUNTS",Updates!D555)-(FIND("Account Password:",Updates!D555)+18)))))</f>
        <v>#VALUE!</v>
      </c>
      <c r="J555" t="e">
        <f>TRIM(CLEAN(MID(Updates!D555,FIND("Password: ",Updates!D555)+10,(FIND("E-mail",Updates!D555)-(FIND("Password:",Updates!D555)+12)))))</f>
        <v>#VALUE!</v>
      </c>
      <c r="K555" t="e">
        <f>TRIM(CLEAN(MID(Updates!D555,FIND("Account to clone: ",Updates!D555)+18,(FIND("Position",Updates!D555)-(FIND("Account to clone: ",Updates!D555)+18)))))</f>
        <v>#VALUE!</v>
      </c>
      <c r="L555" t="e">
        <f>TRIM(CLEAN(MID(Updates!D555,FIND("Clone permissions of another account: ",Updates!D555)+38,(FIND("Email required:",Updates!D555)-(FIND("Clone permissions of another account: ",Updates!D555)+38)))))</f>
        <v>#VALUE!</v>
      </c>
      <c r="M555" t="e">
        <f t="shared" si="129"/>
        <v>#VALUE!</v>
      </c>
      <c r="N555" t="e">
        <f>TRIM(CLEAN(MID(Updates!D555,FIND("First Name: ",Updates!D555)+12,(FIND("Middle Name: ",Updates!D555)-(FIND("First Name: ",Updates!D555)+12)))))</f>
        <v>#VALUE!</v>
      </c>
      <c r="O555" t="e">
        <f>TRIM(CLEAN(MID(Updates!E555,FIND("Last Name: ",Updates!E555)+11,(FIND("Middle Initial:",Updates!E555)-(FIND("Last Name: ",Updates!E555)+11)))))</f>
        <v>#VALUE!</v>
      </c>
      <c r="P555" t="e">
        <f>TRIM(CLEAN(MID(Updates!D555,FIND("Middle Initial: ",Updates!D555)+16,(FIND("Department: ",Updates!D555)-(FIND("Middle Initial: ",Updates!D555)+16)))))</f>
        <v>#VALUE!</v>
      </c>
      <c r="Q555" t="e">
        <f t="shared" si="130"/>
        <v>#VALUE!</v>
      </c>
      <c r="R555" t="e">
        <f t="shared" si="131"/>
        <v>#VALUE!</v>
      </c>
      <c r="S555" t="e">
        <f t="shared" si="132"/>
        <v>#VALUE!</v>
      </c>
      <c r="T555" s="14" t="e">
        <f t="shared" si="133"/>
        <v>#VALUE!</v>
      </c>
      <c r="U555" t="e">
        <f t="shared" si="134"/>
        <v>#VALUE!</v>
      </c>
      <c r="V555" t="e">
        <f t="shared" si="135"/>
        <v>#VALUE!</v>
      </c>
      <c r="W555" s="8" t="e">
        <f>TRIM(CLEAN(MID(Updates!D555,FIND("Branch: ",Updates!D555)+8,(FIND("Division",Updates!D555)-(FIND("Branch: ",Updates!D555)+8)))))</f>
        <v>#VALUE!</v>
      </c>
      <c r="X555" s="8" t="e">
        <f>TRIM(CLEAN(MID(Updates!D555,FIND("Pooled Position: ",Updates!D555)+17,(FIND("Are the",Updates!D555)-(FIND("Pooled Position: ",Updates!D555)+17)))))</f>
        <v>#VALUE!</v>
      </c>
      <c r="Y555" t="e">
        <f>TRIM(CLEAN(MID(Updates!D555,FIND("Employee Name: ",Updates!D555)+15,(FIND("Job Title",Updates!D555)-(FIND("Employee Name: ",Updates!D555)+15)))))</f>
        <v>#VALUE!</v>
      </c>
      <c r="Z555" s="9" t="e">
        <f t="shared" si="136"/>
        <v>#VALUE!</v>
      </c>
      <c r="AA555" t="e">
        <f t="shared" si="137"/>
        <v>#VALUE!</v>
      </c>
      <c r="AB555" t="e">
        <f t="shared" si="138"/>
        <v>#VALUE!</v>
      </c>
      <c r="AC555" t="e">
        <f t="shared" si="139"/>
        <v>#VALUE!</v>
      </c>
      <c r="AD555" t="e">
        <f>TRIM(CLEAN(MID(Updates!D555,FIND("Account to clone: ",Updates!D555)+18,(FIND("Position",Updates!D555)-(FIND("Account to clone: ",Updates!D555)+18)))))</f>
        <v>#VALUE!</v>
      </c>
      <c r="AE555" t="str">
        <f t="shared" si="140"/>
        <v/>
      </c>
      <c r="AF555" t="str">
        <f t="shared" si="141"/>
        <v>No</v>
      </c>
      <c r="AG555" t="e">
        <f>TRIM(CLEAN(MID(Updates!D555,FIND("Home Share (H:\ drive) required: ",Updates!D555)+33,(FIND("Group Share (S:\ drive) required: ",Updates!D555)-(FIND("Home Share (H:\ drive) required: ",Updates!D555)+33)))))</f>
        <v>#VALUE!</v>
      </c>
      <c r="AH555" t="str">
        <f t="shared" si="142"/>
        <v>No</v>
      </c>
      <c r="AI555" t="e">
        <f>TRIM(CLEAN(MID(Updates!D555,FIND("S Drive Path: ",Updates!D555)+14,(FIND("Position",Updates!D555)-(FIND("S Drive Path: ",Updates!D555)+14)))))</f>
        <v>#VALUE!</v>
      </c>
      <c r="AJ555" t="e">
        <f>("USR\"&amp;Updates!N555)</f>
        <v>#VALUE!</v>
      </c>
      <c r="AK555" t="e">
        <f>Updates!N555&amp;"$"</f>
        <v>#VALUE!</v>
      </c>
      <c r="AL555" s="11">
        <f t="shared" ca="1" si="143"/>
        <v>2</v>
      </c>
      <c r="AM555" s="6" t="str">
        <f ca="1">LOOKUP(AL555,AN2:AN21,AO2:AO21)</f>
        <v>DC1MDB02</v>
      </c>
    </row>
    <row r="556" spans="1:39" ht="12" customHeight="1">
      <c r="A556" s="13" t="e">
        <f>LOOKUP(99^99,--("0"&amp;MID(Updates!N556,MIN(SEARCH({0,1,2,3,4,5,6,7,8,9},Updates!N556&amp;"0123456789")),ROW($A$1:$A$10000))))</f>
        <v>#N/A</v>
      </c>
      <c r="B556" s="6" t="e">
        <f>TRIM(CLEAN(MID(Updates!D556,FIND("Network User Id: ",Updates!D556)+17,(FIND("E-MAIL ACCOUNTS",Updates!D556)-(FIND("Network User Id:",Updates!D556)+17)))))</f>
        <v>#VALUE!</v>
      </c>
      <c r="C556" s="6" t="e">
        <f>TRIM(CLEAN(MID(Updates!D556,FIND("Logon ID: ",Updates!D556)+10,(FIND("Password:",Updates!D556)-(FIND("Logon ID:",Updates!D556)+10)))))</f>
        <v>#VALUE!</v>
      </c>
      <c r="D556" t="e">
        <f>TRIM(CLEAN(MID(Updates!D556,FIND("Primary Address: ",Updates!D556)+17,(FIND("Secondary Address:",Updates!D556)-(FIND("Primary Address: ",Updates!D556)+17)))))</f>
        <v>#VALUE!</v>
      </c>
      <c r="E556" t="e">
        <f>TRIM(CLEAN(MID(Updates!D556,FIND("Secondary Address: ",Updates!D556)+19,(FIND("** PLEASE DO NOT REPLY TO THIS E-MAIL. ",Updates!D556)-(FIND("Secondary Address: ",Updates!D556)+19)))))</f>
        <v>#VALUE!</v>
      </c>
      <c r="F556" t="b">
        <f>IF(COUNT(SEARCH({"transpo.ottawa.on.ca","biblioottawalibrary.ca"},E556)),"@ottawa.ca")</f>
        <v>0</v>
      </c>
      <c r="G556" s="9" t="e">
        <f t="shared" si="128"/>
        <v>#VALUE!</v>
      </c>
      <c r="H556" t="e">
        <f>TRIM(CLEAN(MID(Updates!D556,FIND("E-mail Address: ",Updates!D556)+16,(FIND("The employee",Updates!D556)-(FIND("E-mail Address: ",Updates!D556)+16)))))</f>
        <v>#VALUE!</v>
      </c>
      <c r="I556" t="e">
        <f>TRIM(CLEAN(MID(Updates!D556,FIND("Account Password: ",Updates!D556)+18,(FIND("NETWORK ACCOUNTS",Updates!D556)-(FIND("Account Password:",Updates!D556)+18)))))</f>
        <v>#VALUE!</v>
      </c>
      <c r="J556" t="e">
        <f>TRIM(CLEAN(MID(Updates!D556,FIND("Password: ",Updates!D556)+10,(FIND("E-mail",Updates!D556)-(FIND("Password:",Updates!D556)+12)))))</f>
        <v>#VALUE!</v>
      </c>
      <c r="K556" t="e">
        <f>TRIM(CLEAN(MID(Updates!D556,FIND("Account to clone: ",Updates!D556)+18,(FIND("Position",Updates!D556)-(FIND("Account to clone: ",Updates!D556)+18)))))</f>
        <v>#VALUE!</v>
      </c>
      <c r="L556" t="e">
        <f>TRIM(CLEAN(MID(Updates!D556,FIND("Clone permissions of another account: ",Updates!D556)+38,(FIND("Email required:",Updates!D556)-(FIND("Clone permissions of another account: ",Updates!D556)+38)))))</f>
        <v>#VALUE!</v>
      </c>
      <c r="M556" t="e">
        <f t="shared" si="129"/>
        <v>#VALUE!</v>
      </c>
      <c r="N556" t="e">
        <f>TRIM(CLEAN(MID(Updates!D556,FIND("First Name: ",Updates!D556)+12,(FIND("Middle Name: ",Updates!D556)-(FIND("First Name: ",Updates!D556)+12)))))</f>
        <v>#VALUE!</v>
      </c>
      <c r="O556" t="e">
        <f>TRIM(CLEAN(MID(Updates!E556,FIND("Last Name: ",Updates!E556)+11,(FIND("Middle Initial:",Updates!E556)-(FIND("Last Name: ",Updates!E556)+11)))))</f>
        <v>#VALUE!</v>
      </c>
      <c r="P556" t="e">
        <f>TRIM(CLEAN(MID(Updates!D556,FIND("Middle Initial: ",Updates!D556)+16,(FIND("Department: ",Updates!D556)-(FIND("Middle Initial: ",Updates!D556)+16)))))</f>
        <v>#VALUE!</v>
      </c>
      <c r="Q556" t="e">
        <f t="shared" si="130"/>
        <v>#VALUE!</v>
      </c>
      <c r="R556" t="e">
        <f t="shared" si="131"/>
        <v>#VALUE!</v>
      </c>
      <c r="S556" t="e">
        <f t="shared" si="132"/>
        <v>#VALUE!</v>
      </c>
      <c r="T556" s="14" t="e">
        <f t="shared" si="133"/>
        <v>#VALUE!</v>
      </c>
      <c r="U556" t="e">
        <f t="shared" si="134"/>
        <v>#VALUE!</v>
      </c>
      <c r="V556" t="e">
        <f t="shared" si="135"/>
        <v>#VALUE!</v>
      </c>
      <c r="W556" s="8" t="e">
        <f>TRIM(CLEAN(MID(Updates!D556,FIND("Branch: ",Updates!D556)+8,(FIND("Division",Updates!D556)-(FIND("Branch: ",Updates!D556)+8)))))</f>
        <v>#VALUE!</v>
      </c>
      <c r="X556" s="8" t="e">
        <f>TRIM(CLEAN(MID(Updates!D556,FIND("Pooled Position: ",Updates!D556)+17,(FIND("Are the",Updates!D556)-(FIND("Pooled Position: ",Updates!D556)+17)))))</f>
        <v>#VALUE!</v>
      </c>
      <c r="Y556" t="e">
        <f>TRIM(CLEAN(MID(Updates!D556,FIND("Employee Name: ",Updates!D556)+15,(FIND("Job Title",Updates!D556)-(FIND("Employee Name: ",Updates!D556)+15)))))</f>
        <v>#VALUE!</v>
      </c>
      <c r="Z556" s="9" t="e">
        <f t="shared" si="136"/>
        <v>#VALUE!</v>
      </c>
      <c r="AA556" t="e">
        <f t="shared" si="137"/>
        <v>#VALUE!</v>
      </c>
      <c r="AB556" t="e">
        <f t="shared" si="138"/>
        <v>#VALUE!</v>
      </c>
      <c r="AC556" t="e">
        <f t="shared" si="139"/>
        <v>#VALUE!</v>
      </c>
      <c r="AD556" t="e">
        <f>TRIM(CLEAN(MID(Updates!D556,FIND("Account to clone: ",Updates!D556)+18,(FIND("Position",Updates!D556)-(FIND("Account to clone: ",Updates!D556)+18)))))</f>
        <v>#VALUE!</v>
      </c>
      <c r="AE556" t="str">
        <f t="shared" si="140"/>
        <v/>
      </c>
      <c r="AF556" t="str">
        <f t="shared" si="141"/>
        <v>No</v>
      </c>
      <c r="AG556" t="e">
        <f>TRIM(CLEAN(MID(Updates!D556,FIND("Home Share (H:\ drive) required: ",Updates!D556)+33,(FIND("Group Share (S:\ drive) required: ",Updates!D556)-(FIND("Home Share (H:\ drive) required: ",Updates!D556)+33)))))</f>
        <v>#VALUE!</v>
      </c>
      <c r="AH556" t="str">
        <f t="shared" si="142"/>
        <v>No</v>
      </c>
      <c r="AI556" t="e">
        <f>TRIM(CLEAN(MID(Updates!D556,FIND("S Drive Path: ",Updates!D556)+14,(FIND("Position",Updates!D556)-(FIND("S Drive Path: ",Updates!D556)+14)))))</f>
        <v>#VALUE!</v>
      </c>
      <c r="AJ556" t="e">
        <f>("USR\"&amp;Updates!N556)</f>
        <v>#VALUE!</v>
      </c>
      <c r="AK556" t="e">
        <f>Updates!N556&amp;"$"</f>
        <v>#VALUE!</v>
      </c>
      <c r="AL556" s="11">
        <f t="shared" ca="1" si="143"/>
        <v>9</v>
      </c>
      <c r="AM556" s="6" t="str">
        <f ca="1">LOOKUP(AL556,AN2:AN21,AO2:AO21)</f>
        <v>DC1MDB09</v>
      </c>
    </row>
    <row r="557" spans="1:39" ht="12" customHeight="1">
      <c r="A557" s="13" t="e">
        <f>LOOKUP(99^99,--("0"&amp;MID(Updates!N557,MIN(SEARCH({0,1,2,3,4,5,6,7,8,9},Updates!N557&amp;"0123456789")),ROW($A$1:$A$10000))))</f>
        <v>#N/A</v>
      </c>
      <c r="B557" s="6" t="e">
        <f>TRIM(CLEAN(MID(Updates!D557,FIND("Network User Id: ",Updates!D557)+17,(FIND("E-MAIL ACCOUNTS",Updates!D557)-(FIND("Network User Id:",Updates!D557)+17)))))</f>
        <v>#VALUE!</v>
      </c>
      <c r="C557" s="6" t="e">
        <f>TRIM(CLEAN(MID(Updates!D557,FIND("Logon ID: ",Updates!D557)+10,(FIND("Password:",Updates!D557)-(FIND("Logon ID:",Updates!D557)+10)))))</f>
        <v>#VALUE!</v>
      </c>
      <c r="D557" t="e">
        <f>TRIM(CLEAN(MID(Updates!D557,FIND("Primary Address: ",Updates!D557)+17,(FIND("Secondary Address:",Updates!D557)-(FIND("Primary Address: ",Updates!D557)+17)))))</f>
        <v>#VALUE!</v>
      </c>
      <c r="E557" t="e">
        <f>TRIM(CLEAN(MID(Updates!D557,FIND("Secondary Address: ",Updates!D557)+19,(FIND("** PLEASE DO NOT REPLY TO THIS E-MAIL. ",Updates!D557)-(FIND("Secondary Address: ",Updates!D557)+19)))))</f>
        <v>#VALUE!</v>
      </c>
      <c r="F557" t="b">
        <f>IF(COUNT(SEARCH({"transpo.ottawa.on.ca","biblioottawalibrary.ca"},E557)),"@ottawa.ca")</f>
        <v>0</v>
      </c>
      <c r="G557" s="9" t="e">
        <f t="shared" si="128"/>
        <v>#VALUE!</v>
      </c>
      <c r="H557" t="e">
        <f>TRIM(CLEAN(MID(Updates!D557,FIND("E-mail Address: ",Updates!D557)+16,(FIND("The employee",Updates!D557)-(FIND("E-mail Address: ",Updates!D557)+16)))))</f>
        <v>#VALUE!</v>
      </c>
      <c r="I557" t="e">
        <f>TRIM(CLEAN(MID(Updates!D557,FIND("Account Password: ",Updates!D557)+18,(FIND("NETWORK ACCOUNTS",Updates!D557)-(FIND("Account Password:",Updates!D557)+18)))))</f>
        <v>#VALUE!</v>
      </c>
      <c r="J557" t="e">
        <f>TRIM(CLEAN(MID(Updates!D557,FIND("Password: ",Updates!D557)+10,(FIND("E-mail",Updates!D557)-(FIND("Password:",Updates!D557)+12)))))</f>
        <v>#VALUE!</v>
      </c>
      <c r="K557" t="e">
        <f>TRIM(CLEAN(MID(Updates!D557,FIND("Account to clone: ",Updates!D557)+18,(FIND("Position",Updates!D557)-(FIND("Account to clone: ",Updates!D557)+18)))))</f>
        <v>#VALUE!</v>
      </c>
      <c r="L557" t="e">
        <f>TRIM(CLEAN(MID(Updates!D557,FIND("Clone permissions of another account: ",Updates!D557)+38,(FIND("Email required:",Updates!D557)-(FIND("Clone permissions of another account: ",Updates!D557)+38)))))</f>
        <v>#VALUE!</v>
      </c>
      <c r="M557" t="e">
        <f t="shared" si="129"/>
        <v>#VALUE!</v>
      </c>
      <c r="N557" t="e">
        <f>TRIM(CLEAN(MID(Updates!D557,FIND("First Name: ",Updates!D557)+12,(FIND("Middle Name: ",Updates!D557)-(FIND("First Name: ",Updates!D557)+12)))))</f>
        <v>#VALUE!</v>
      </c>
      <c r="O557" t="e">
        <f>TRIM(CLEAN(MID(Updates!E557,FIND("Last Name: ",Updates!E557)+11,(FIND("Middle Initial:",Updates!E557)-(FIND("Last Name: ",Updates!E557)+11)))))</f>
        <v>#VALUE!</v>
      </c>
      <c r="P557" t="e">
        <f>TRIM(CLEAN(MID(Updates!D557,FIND("Middle Initial: ",Updates!D557)+16,(FIND("Department: ",Updates!D557)-(FIND("Middle Initial: ",Updates!D557)+16)))))</f>
        <v>#VALUE!</v>
      </c>
      <c r="Q557" t="e">
        <f t="shared" si="130"/>
        <v>#VALUE!</v>
      </c>
      <c r="R557" t="e">
        <f t="shared" si="131"/>
        <v>#VALUE!</v>
      </c>
      <c r="S557" t="e">
        <f t="shared" si="132"/>
        <v>#VALUE!</v>
      </c>
      <c r="T557" s="14" t="e">
        <f t="shared" si="133"/>
        <v>#VALUE!</v>
      </c>
      <c r="U557" t="e">
        <f t="shared" si="134"/>
        <v>#VALUE!</v>
      </c>
      <c r="V557" t="e">
        <f t="shared" si="135"/>
        <v>#VALUE!</v>
      </c>
      <c r="W557" s="8" t="e">
        <f>TRIM(CLEAN(MID(Updates!D557,FIND("Branch: ",Updates!D557)+8,(FIND("Division",Updates!D557)-(FIND("Branch: ",Updates!D557)+8)))))</f>
        <v>#VALUE!</v>
      </c>
      <c r="X557" s="8" t="e">
        <f>TRIM(CLEAN(MID(Updates!D557,FIND("Pooled Position: ",Updates!D557)+17,(FIND("Are the",Updates!D557)-(FIND("Pooled Position: ",Updates!D557)+17)))))</f>
        <v>#VALUE!</v>
      </c>
      <c r="Y557" t="e">
        <f>TRIM(CLEAN(MID(Updates!D557,FIND("Employee Name: ",Updates!D557)+15,(FIND("Job Title",Updates!D557)-(FIND("Employee Name: ",Updates!D557)+15)))))</f>
        <v>#VALUE!</v>
      </c>
      <c r="Z557" s="9" t="e">
        <f t="shared" si="136"/>
        <v>#VALUE!</v>
      </c>
      <c r="AA557" t="e">
        <f t="shared" si="137"/>
        <v>#VALUE!</v>
      </c>
      <c r="AB557" t="e">
        <f t="shared" si="138"/>
        <v>#VALUE!</v>
      </c>
      <c r="AC557" t="e">
        <f t="shared" si="139"/>
        <v>#VALUE!</v>
      </c>
      <c r="AD557" t="e">
        <f>TRIM(CLEAN(MID(Updates!D557,FIND("Account to clone: ",Updates!D557)+18,(FIND("Position",Updates!D557)-(FIND("Account to clone: ",Updates!D557)+18)))))</f>
        <v>#VALUE!</v>
      </c>
      <c r="AE557" t="str">
        <f t="shared" si="140"/>
        <v/>
      </c>
      <c r="AF557" t="str">
        <f t="shared" si="141"/>
        <v>No</v>
      </c>
      <c r="AG557" t="e">
        <f>TRIM(CLEAN(MID(Updates!D557,FIND("Home Share (H:\ drive) required: ",Updates!D557)+33,(FIND("Group Share (S:\ drive) required: ",Updates!D557)-(FIND("Home Share (H:\ drive) required: ",Updates!D557)+33)))))</f>
        <v>#VALUE!</v>
      </c>
      <c r="AH557" t="str">
        <f t="shared" si="142"/>
        <v>No</v>
      </c>
      <c r="AI557" t="e">
        <f>TRIM(CLEAN(MID(Updates!D557,FIND("S Drive Path: ",Updates!D557)+14,(FIND("Position",Updates!D557)-(FIND("S Drive Path: ",Updates!D557)+14)))))</f>
        <v>#VALUE!</v>
      </c>
      <c r="AJ557" t="e">
        <f>("USR\"&amp;Updates!N557)</f>
        <v>#VALUE!</v>
      </c>
      <c r="AK557" t="e">
        <f>Updates!N557&amp;"$"</f>
        <v>#VALUE!</v>
      </c>
      <c r="AL557" s="11">
        <f t="shared" ca="1" si="143"/>
        <v>11</v>
      </c>
      <c r="AM557" s="6" t="str">
        <f ca="1">LOOKUP(AL557,AN2:AN21,AO2:AO21)</f>
        <v>DC4MDB01</v>
      </c>
    </row>
    <row r="558" spans="1:39" ht="12" customHeight="1">
      <c r="A558" s="13" t="e">
        <f>LOOKUP(99^99,--("0"&amp;MID(Updates!N558,MIN(SEARCH({0,1,2,3,4,5,6,7,8,9},Updates!N558&amp;"0123456789")),ROW($A$1:$A$10000))))</f>
        <v>#N/A</v>
      </c>
      <c r="B558" s="6" t="e">
        <f>TRIM(CLEAN(MID(Updates!D558,FIND("Network User Id: ",Updates!D558)+17,(FIND("E-MAIL ACCOUNTS",Updates!D558)-(FIND("Network User Id:",Updates!D558)+17)))))</f>
        <v>#VALUE!</v>
      </c>
      <c r="C558" s="6" t="e">
        <f>TRIM(CLEAN(MID(Updates!D558,FIND("Logon ID: ",Updates!D558)+10,(FIND("Password:",Updates!D558)-(FIND("Logon ID:",Updates!D558)+10)))))</f>
        <v>#VALUE!</v>
      </c>
      <c r="D558" t="e">
        <f>TRIM(CLEAN(MID(Updates!D558,FIND("Primary Address: ",Updates!D558)+17,(FIND("Secondary Address:",Updates!D558)-(FIND("Primary Address: ",Updates!D558)+17)))))</f>
        <v>#VALUE!</v>
      </c>
      <c r="E558" t="e">
        <f>TRIM(CLEAN(MID(Updates!D558,FIND("Secondary Address: ",Updates!D558)+19,(FIND("** PLEASE DO NOT REPLY TO THIS E-MAIL. ",Updates!D558)-(FIND("Secondary Address: ",Updates!D558)+19)))))</f>
        <v>#VALUE!</v>
      </c>
      <c r="F558" t="b">
        <f>IF(COUNT(SEARCH({"transpo.ottawa.on.ca","biblioottawalibrary.ca"},E558)),"@ottawa.ca")</f>
        <v>0</v>
      </c>
      <c r="G558" s="9" t="e">
        <f t="shared" si="128"/>
        <v>#VALUE!</v>
      </c>
      <c r="H558" t="e">
        <f>TRIM(CLEAN(MID(Updates!D558,FIND("E-mail Address: ",Updates!D558)+16,(FIND("The employee",Updates!D558)-(FIND("E-mail Address: ",Updates!D558)+16)))))</f>
        <v>#VALUE!</v>
      </c>
      <c r="I558" t="e">
        <f>TRIM(CLEAN(MID(Updates!D558,FIND("Account Password: ",Updates!D558)+18,(FIND("NETWORK ACCOUNTS",Updates!D558)-(FIND("Account Password:",Updates!D558)+18)))))</f>
        <v>#VALUE!</v>
      </c>
      <c r="J558" t="e">
        <f>TRIM(CLEAN(MID(Updates!D558,FIND("Password: ",Updates!D558)+10,(FIND("E-mail",Updates!D558)-(FIND("Password:",Updates!D558)+12)))))</f>
        <v>#VALUE!</v>
      </c>
      <c r="K558" t="e">
        <f>TRIM(CLEAN(MID(Updates!D558,FIND("Account to clone: ",Updates!D558)+18,(FIND("Position",Updates!D558)-(FIND("Account to clone: ",Updates!D558)+18)))))</f>
        <v>#VALUE!</v>
      </c>
      <c r="L558" t="e">
        <f>TRIM(CLEAN(MID(Updates!D558,FIND("Clone permissions of another account: ",Updates!D558)+38,(FIND("Email required:",Updates!D558)-(FIND("Clone permissions of another account: ",Updates!D558)+38)))))</f>
        <v>#VALUE!</v>
      </c>
      <c r="M558" t="e">
        <f t="shared" si="129"/>
        <v>#VALUE!</v>
      </c>
      <c r="N558" t="e">
        <f>TRIM(CLEAN(MID(Updates!D558,FIND("First Name: ",Updates!D558)+12,(FIND("Middle Name: ",Updates!D558)-(FIND("First Name: ",Updates!D558)+12)))))</f>
        <v>#VALUE!</v>
      </c>
      <c r="O558" t="e">
        <f>TRIM(CLEAN(MID(Updates!E558,FIND("Last Name: ",Updates!E558)+11,(FIND("Middle Initial:",Updates!E558)-(FIND("Last Name: ",Updates!E558)+11)))))</f>
        <v>#VALUE!</v>
      </c>
      <c r="P558" t="e">
        <f>TRIM(CLEAN(MID(Updates!D558,FIND("Middle Initial: ",Updates!D558)+16,(FIND("Department: ",Updates!D558)-(FIND("Middle Initial: ",Updates!D558)+16)))))</f>
        <v>#VALUE!</v>
      </c>
      <c r="Q558" t="e">
        <f t="shared" si="130"/>
        <v>#VALUE!</v>
      </c>
      <c r="R558" t="e">
        <f t="shared" si="131"/>
        <v>#VALUE!</v>
      </c>
      <c r="S558" t="e">
        <f t="shared" si="132"/>
        <v>#VALUE!</v>
      </c>
      <c r="T558" s="14" t="e">
        <f t="shared" si="133"/>
        <v>#VALUE!</v>
      </c>
      <c r="U558" t="e">
        <f t="shared" si="134"/>
        <v>#VALUE!</v>
      </c>
      <c r="V558" t="e">
        <f t="shared" si="135"/>
        <v>#VALUE!</v>
      </c>
      <c r="W558" s="8" t="e">
        <f>TRIM(CLEAN(MID(Updates!D558,FIND("Branch: ",Updates!D558)+8,(FIND("Division",Updates!D558)-(FIND("Branch: ",Updates!D558)+8)))))</f>
        <v>#VALUE!</v>
      </c>
      <c r="X558" s="8" t="e">
        <f>TRIM(CLEAN(MID(Updates!D558,FIND("Pooled Position: ",Updates!D558)+17,(FIND("Are the",Updates!D558)-(FIND("Pooled Position: ",Updates!D558)+17)))))</f>
        <v>#VALUE!</v>
      </c>
      <c r="Y558" t="e">
        <f>TRIM(CLEAN(MID(Updates!D558,FIND("Employee Name: ",Updates!D558)+15,(FIND("Job Title",Updates!D558)-(FIND("Employee Name: ",Updates!D558)+15)))))</f>
        <v>#VALUE!</v>
      </c>
      <c r="Z558" s="9" t="e">
        <f t="shared" si="136"/>
        <v>#VALUE!</v>
      </c>
      <c r="AA558" t="e">
        <f t="shared" si="137"/>
        <v>#VALUE!</v>
      </c>
      <c r="AB558" t="e">
        <f t="shared" si="138"/>
        <v>#VALUE!</v>
      </c>
      <c r="AC558" t="e">
        <f t="shared" si="139"/>
        <v>#VALUE!</v>
      </c>
      <c r="AD558" t="e">
        <f>TRIM(CLEAN(MID(Updates!D558,FIND("Account to clone: ",Updates!D558)+18,(FIND("Position",Updates!D558)-(FIND("Account to clone: ",Updates!D558)+18)))))</f>
        <v>#VALUE!</v>
      </c>
      <c r="AE558" t="str">
        <f t="shared" si="140"/>
        <v/>
      </c>
      <c r="AF558" t="str">
        <f t="shared" si="141"/>
        <v>No</v>
      </c>
      <c r="AG558" t="e">
        <f>TRIM(CLEAN(MID(Updates!D558,FIND("Home Share (H:\ drive) required: ",Updates!D558)+33,(FIND("Group Share (S:\ drive) required: ",Updates!D558)-(FIND("Home Share (H:\ drive) required: ",Updates!D558)+33)))))</f>
        <v>#VALUE!</v>
      </c>
      <c r="AH558" t="str">
        <f t="shared" si="142"/>
        <v>No</v>
      </c>
      <c r="AI558" t="e">
        <f>TRIM(CLEAN(MID(Updates!D558,FIND("S Drive Path: ",Updates!D558)+14,(FIND("Position",Updates!D558)-(FIND("S Drive Path: ",Updates!D558)+14)))))</f>
        <v>#VALUE!</v>
      </c>
      <c r="AJ558" t="e">
        <f>("USR\"&amp;Updates!N558)</f>
        <v>#VALUE!</v>
      </c>
      <c r="AK558" t="e">
        <f>Updates!N558&amp;"$"</f>
        <v>#VALUE!</v>
      </c>
      <c r="AL558" s="11">
        <f t="shared" ca="1" si="143"/>
        <v>2</v>
      </c>
      <c r="AM558" s="6" t="str">
        <f ca="1">LOOKUP(AL558,AN2:AN21,AO2:AO21)</f>
        <v>DC1MDB02</v>
      </c>
    </row>
    <row r="559" spans="1:39" ht="12" customHeight="1">
      <c r="A559" s="13" t="e">
        <f>LOOKUP(99^99,--("0"&amp;MID(Updates!N559,MIN(SEARCH({0,1,2,3,4,5,6,7,8,9},Updates!N559&amp;"0123456789")),ROW($A$1:$A$10000))))</f>
        <v>#N/A</v>
      </c>
      <c r="B559" s="6" t="e">
        <f>TRIM(CLEAN(MID(Updates!D559,FIND("Network User Id: ",Updates!D559)+17,(FIND("E-MAIL ACCOUNTS",Updates!D559)-(FIND("Network User Id:",Updates!D559)+17)))))</f>
        <v>#VALUE!</v>
      </c>
      <c r="C559" s="6" t="e">
        <f>TRIM(CLEAN(MID(Updates!D559,FIND("Logon ID: ",Updates!D559)+10,(FIND("Password:",Updates!D559)-(FIND("Logon ID:",Updates!D559)+10)))))</f>
        <v>#VALUE!</v>
      </c>
      <c r="D559" t="e">
        <f>TRIM(CLEAN(MID(Updates!D559,FIND("Primary Address: ",Updates!D559)+17,(FIND("Secondary Address:",Updates!D559)-(FIND("Primary Address: ",Updates!D559)+17)))))</f>
        <v>#VALUE!</v>
      </c>
      <c r="E559" t="e">
        <f>TRIM(CLEAN(MID(Updates!D559,FIND("Secondary Address: ",Updates!D559)+19,(FIND("** PLEASE DO NOT REPLY TO THIS E-MAIL. ",Updates!D559)-(FIND("Secondary Address: ",Updates!D559)+19)))))</f>
        <v>#VALUE!</v>
      </c>
      <c r="F559" t="b">
        <f>IF(COUNT(SEARCH({"transpo.ottawa.on.ca","biblioottawalibrary.ca"},E559)),"@ottawa.ca")</f>
        <v>0</v>
      </c>
      <c r="G559" s="9" t="e">
        <f t="shared" si="128"/>
        <v>#VALUE!</v>
      </c>
      <c r="H559" t="e">
        <f>TRIM(CLEAN(MID(Updates!D559,FIND("E-mail Address: ",Updates!D559)+16,(FIND("The employee",Updates!D559)-(FIND("E-mail Address: ",Updates!D559)+16)))))</f>
        <v>#VALUE!</v>
      </c>
      <c r="I559" t="e">
        <f>TRIM(CLEAN(MID(Updates!D559,FIND("Account Password: ",Updates!D559)+18,(FIND("NETWORK ACCOUNTS",Updates!D559)-(FIND("Account Password:",Updates!D559)+18)))))</f>
        <v>#VALUE!</v>
      </c>
      <c r="J559" t="e">
        <f>TRIM(CLEAN(MID(Updates!D559,FIND("Password: ",Updates!D559)+10,(FIND("E-mail",Updates!D559)-(FIND("Password:",Updates!D559)+12)))))</f>
        <v>#VALUE!</v>
      </c>
      <c r="K559" t="e">
        <f>TRIM(CLEAN(MID(Updates!D559,FIND("Account to clone: ",Updates!D559)+18,(FIND("Position",Updates!D559)-(FIND("Account to clone: ",Updates!D559)+18)))))</f>
        <v>#VALUE!</v>
      </c>
      <c r="L559" t="e">
        <f>TRIM(CLEAN(MID(Updates!D559,FIND("Clone permissions of another account: ",Updates!D559)+38,(FIND("Email required:",Updates!D559)-(FIND("Clone permissions of another account: ",Updates!D559)+38)))))</f>
        <v>#VALUE!</v>
      </c>
      <c r="M559" t="e">
        <f t="shared" si="129"/>
        <v>#VALUE!</v>
      </c>
      <c r="N559" t="e">
        <f>TRIM(CLEAN(MID(Updates!D559,FIND("First Name: ",Updates!D559)+12,(FIND("Middle Name: ",Updates!D559)-(FIND("First Name: ",Updates!D559)+12)))))</f>
        <v>#VALUE!</v>
      </c>
      <c r="O559" t="e">
        <f>TRIM(CLEAN(MID(Updates!E559,FIND("Last Name: ",Updates!E559)+11,(FIND("Middle Initial:",Updates!E559)-(FIND("Last Name: ",Updates!E559)+11)))))</f>
        <v>#VALUE!</v>
      </c>
      <c r="P559" t="e">
        <f>TRIM(CLEAN(MID(Updates!D559,FIND("Middle Initial: ",Updates!D559)+16,(FIND("Department: ",Updates!D559)-(FIND("Middle Initial: ",Updates!D559)+16)))))</f>
        <v>#VALUE!</v>
      </c>
      <c r="Q559" t="e">
        <f t="shared" si="130"/>
        <v>#VALUE!</v>
      </c>
      <c r="R559" t="e">
        <f t="shared" si="131"/>
        <v>#VALUE!</v>
      </c>
      <c r="S559" t="e">
        <f t="shared" si="132"/>
        <v>#VALUE!</v>
      </c>
      <c r="T559" s="14" t="e">
        <f t="shared" si="133"/>
        <v>#VALUE!</v>
      </c>
      <c r="U559" t="e">
        <f t="shared" si="134"/>
        <v>#VALUE!</v>
      </c>
      <c r="V559" t="e">
        <f t="shared" si="135"/>
        <v>#VALUE!</v>
      </c>
      <c r="W559" s="8" t="e">
        <f>TRIM(CLEAN(MID(Updates!D559,FIND("Branch: ",Updates!D559)+8,(FIND("Division",Updates!D559)-(FIND("Branch: ",Updates!D559)+8)))))</f>
        <v>#VALUE!</v>
      </c>
      <c r="X559" s="8" t="e">
        <f>TRIM(CLEAN(MID(Updates!D559,FIND("Pooled Position: ",Updates!D559)+17,(FIND("Are the",Updates!D559)-(FIND("Pooled Position: ",Updates!D559)+17)))))</f>
        <v>#VALUE!</v>
      </c>
      <c r="Y559" t="e">
        <f>TRIM(CLEAN(MID(Updates!D559,FIND("Employee Name: ",Updates!D559)+15,(FIND("Job Title",Updates!D559)-(FIND("Employee Name: ",Updates!D559)+15)))))</f>
        <v>#VALUE!</v>
      </c>
      <c r="Z559" s="9" t="e">
        <f t="shared" si="136"/>
        <v>#VALUE!</v>
      </c>
      <c r="AA559" t="e">
        <f t="shared" si="137"/>
        <v>#VALUE!</v>
      </c>
      <c r="AB559" t="e">
        <f t="shared" si="138"/>
        <v>#VALUE!</v>
      </c>
      <c r="AC559" t="e">
        <f t="shared" si="139"/>
        <v>#VALUE!</v>
      </c>
      <c r="AD559" t="e">
        <f>TRIM(CLEAN(MID(Updates!D559,FIND("Account to clone: ",Updates!D559)+18,(FIND("Position",Updates!D559)-(FIND("Account to clone: ",Updates!D559)+18)))))</f>
        <v>#VALUE!</v>
      </c>
      <c r="AE559" t="str">
        <f t="shared" si="140"/>
        <v/>
      </c>
      <c r="AF559" t="str">
        <f t="shared" si="141"/>
        <v>No</v>
      </c>
      <c r="AG559" t="e">
        <f>TRIM(CLEAN(MID(Updates!D559,FIND("Home Share (H:\ drive) required: ",Updates!D559)+33,(FIND("Group Share (S:\ drive) required: ",Updates!D559)-(FIND("Home Share (H:\ drive) required: ",Updates!D559)+33)))))</f>
        <v>#VALUE!</v>
      </c>
      <c r="AH559" t="str">
        <f t="shared" si="142"/>
        <v>No</v>
      </c>
      <c r="AI559" t="e">
        <f>TRIM(CLEAN(MID(Updates!D559,FIND("S Drive Path: ",Updates!D559)+14,(FIND("Position",Updates!D559)-(FIND("S Drive Path: ",Updates!D559)+14)))))</f>
        <v>#VALUE!</v>
      </c>
      <c r="AJ559" t="e">
        <f>("USR\"&amp;Updates!N559)</f>
        <v>#VALUE!</v>
      </c>
      <c r="AK559" t="e">
        <f>Updates!N559&amp;"$"</f>
        <v>#VALUE!</v>
      </c>
      <c r="AL559" s="11">
        <f t="shared" ca="1" si="143"/>
        <v>3</v>
      </c>
      <c r="AM559" s="6" t="str">
        <f ca="1">LOOKUP(AL559,AN2:AN21,AO2:AO21)</f>
        <v>DC1MDB03</v>
      </c>
    </row>
    <row r="560" spans="1:39" ht="12" customHeight="1">
      <c r="A560" s="13" t="e">
        <f>LOOKUP(99^99,--("0"&amp;MID(Updates!N560,MIN(SEARCH({0,1,2,3,4,5,6,7,8,9},Updates!N560&amp;"0123456789")),ROW($A$1:$A$10000))))</f>
        <v>#N/A</v>
      </c>
      <c r="B560" s="6" t="e">
        <f>TRIM(CLEAN(MID(Updates!D560,FIND("Network User Id: ",Updates!D560)+17,(FIND("E-MAIL ACCOUNTS",Updates!D560)-(FIND("Network User Id:",Updates!D560)+17)))))</f>
        <v>#VALUE!</v>
      </c>
      <c r="C560" s="6" t="e">
        <f>TRIM(CLEAN(MID(Updates!D560,FIND("Logon ID: ",Updates!D560)+10,(FIND("Password:",Updates!D560)-(FIND("Logon ID:",Updates!D560)+10)))))</f>
        <v>#VALUE!</v>
      </c>
      <c r="D560" t="e">
        <f>TRIM(CLEAN(MID(Updates!D560,FIND("Primary Address: ",Updates!D560)+17,(FIND("Secondary Address:",Updates!D560)-(FIND("Primary Address: ",Updates!D560)+17)))))</f>
        <v>#VALUE!</v>
      </c>
      <c r="E560" t="e">
        <f>TRIM(CLEAN(MID(Updates!D560,FIND("Secondary Address: ",Updates!D560)+19,(FIND("** PLEASE DO NOT REPLY TO THIS E-MAIL. ",Updates!D560)-(FIND("Secondary Address: ",Updates!D560)+19)))))</f>
        <v>#VALUE!</v>
      </c>
      <c r="F560" t="b">
        <f>IF(COUNT(SEARCH({"transpo.ottawa.on.ca","biblioottawalibrary.ca"},E560)),"@ottawa.ca")</f>
        <v>0</v>
      </c>
      <c r="G560" s="9" t="e">
        <f t="shared" si="128"/>
        <v>#VALUE!</v>
      </c>
      <c r="H560" t="e">
        <f>TRIM(CLEAN(MID(Updates!D560,FIND("E-mail Address: ",Updates!D560)+16,(FIND("The employee",Updates!D560)-(FIND("E-mail Address: ",Updates!D560)+16)))))</f>
        <v>#VALUE!</v>
      </c>
      <c r="I560" t="e">
        <f>TRIM(CLEAN(MID(Updates!D560,FIND("Account Password: ",Updates!D560)+18,(FIND("NETWORK ACCOUNTS",Updates!D560)-(FIND("Account Password:",Updates!D560)+18)))))</f>
        <v>#VALUE!</v>
      </c>
      <c r="J560" t="e">
        <f>TRIM(CLEAN(MID(Updates!D560,FIND("Password: ",Updates!D560)+10,(FIND("E-mail",Updates!D560)-(FIND("Password:",Updates!D560)+12)))))</f>
        <v>#VALUE!</v>
      </c>
      <c r="K560" t="e">
        <f>TRIM(CLEAN(MID(Updates!D560,FIND("Account to clone: ",Updates!D560)+18,(FIND("Position",Updates!D560)-(FIND("Account to clone: ",Updates!D560)+18)))))</f>
        <v>#VALUE!</v>
      </c>
      <c r="L560" t="e">
        <f>TRIM(CLEAN(MID(Updates!D560,FIND("Clone permissions of another account: ",Updates!D560)+38,(FIND("Email required:",Updates!D560)-(FIND("Clone permissions of another account: ",Updates!D560)+38)))))</f>
        <v>#VALUE!</v>
      </c>
      <c r="M560" t="e">
        <f t="shared" si="129"/>
        <v>#VALUE!</v>
      </c>
      <c r="N560" t="e">
        <f>TRIM(CLEAN(MID(Updates!D560,FIND("First Name: ",Updates!D560)+12,(FIND("Middle Name: ",Updates!D560)-(FIND("First Name: ",Updates!D560)+12)))))</f>
        <v>#VALUE!</v>
      </c>
      <c r="O560" t="e">
        <f>TRIM(CLEAN(MID(Updates!E560,FIND("Last Name: ",Updates!E560)+11,(FIND("Middle Initial:",Updates!E560)-(FIND("Last Name: ",Updates!E560)+11)))))</f>
        <v>#VALUE!</v>
      </c>
      <c r="P560" t="e">
        <f>TRIM(CLEAN(MID(Updates!D560,FIND("Middle Initial: ",Updates!D560)+16,(FIND("Department: ",Updates!D560)-(FIND("Middle Initial: ",Updates!D560)+16)))))</f>
        <v>#VALUE!</v>
      </c>
      <c r="Q560" t="e">
        <f t="shared" si="130"/>
        <v>#VALUE!</v>
      </c>
      <c r="R560" t="e">
        <f t="shared" si="131"/>
        <v>#VALUE!</v>
      </c>
      <c r="S560" t="e">
        <f t="shared" si="132"/>
        <v>#VALUE!</v>
      </c>
      <c r="T560" s="14" t="e">
        <f t="shared" si="133"/>
        <v>#VALUE!</v>
      </c>
      <c r="U560" t="e">
        <f t="shared" si="134"/>
        <v>#VALUE!</v>
      </c>
      <c r="V560" t="e">
        <f t="shared" si="135"/>
        <v>#VALUE!</v>
      </c>
      <c r="W560" s="8" t="e">
        <f>TRIM(CLEAN(MID(Updates!D560,FIND("Branch: ",Updates!D560)+8,(FIND("Division",Updates!D560)-(FIND("Branch: ",Updates!D560)+8)))))</f>
        <v>#VALUE!</v>
      </c>
      <c r="X560" s="8" t="e">
        <f>TRIM(CLEAN(MID(Updates!D560,FIND("Pooled Position: ",Updates!D560)+17,(FIND("Are the",Updates!D560)-(FIND("Pooled Position: ",Updates!D560)+17)))))</f>
        <v>#VALUE!</v>
      </c>
      <c r="Y560" t="e">
        <f>TRIM(CLEAN(MID(Updates!D560,FIND("Employee Name: ",Updates!D560)+15,(FIND("Job Title",Updates!D560)-(FIND("Employee Name: ",Updates!D560)+15)))))</f>
        <v>#VALUE!</v>
      </c>
      <c r="Z560" s="9" t="e">
        <f t="shared" si="136"/>
        <v>#VALUE!</v>
      </c>
      <c r="AA560" t="e">
        <f t="shared" si="137"/>
        <v>#VALUE!</v>
      </c>
      <c r="AB560" t="e">
        <f t="shared" si="138"/>
        <v>#VALUE!</v>
      </c>
      <c r="AC560" t="e">
        <f t="shared" si="139"/>
        <v>#VALUE!</v>
      </c>
      <c r="AD560" t="e">
        <f>TRIM(CLEAN(MID(Updates!D560,FIND("Account to clone: ",Updates!D560)+18,(FIND("Position",Updates!D560)-(FIND("Account to clone: ",Updates!D560)+18)))))</f>
        <v>#VALUE!</v>
      </c>
      <c r="AE560" t="str">
        <f t="shared" si="140"/>
        <v/>
      </c>
      <c r="AF560" t="str">
        <f t="shared" si="141"/>
        <v>No</v>
      </c>
      <c r="AG560" t="e">
        <f>TRIM(CLEAN(MID(Updates!D560,FIND("Home Share (H:\ drive) required: ",Updates!D560)+33,(FIND("Group Share (S:\ drive) required: ",Updates!D560)-(FIND("Home Share (H:\ drive) required: ",Updates!D560)+33)))))</f>
        <v>#VALUE!</v>
      </c>
      <c r="AH560" t="str">
        <f t="shared" si="142"/>
        <v>No</v>
      </c>
      <c r="AI560" t="e">
        <f>TRIM(CLEAN(MID(Updates!D560,FIND("S Drive Path: ",Updates!D560)+14,(FIND("Position",Updates!D560)-(FIND("S Drive Path: ",Updates!D560)+14)))))</f>
        <v>#VALUE!</v>
      </c>
      <c r="AJ560" t="e">
        <f>("USR\"&amp;Updates!N560)</f>
        <v>#VALUE!</v>
      </c>
      <c r="AK560" t="e">
        <f>Updates!N560&amp;"$"</f>
        <v>#VALUE!</v>
      </c>
      <c r="AL560" s="11">
        <f t="shared" ca="1" si="143"/>
        <v>6</v>
      </c>
      <c r="AM560" s="6" t="str">
        <f ca="1">LOOKUP(AL560,AN2:AN21,AO2:AO21)</f>
        <v>DC1MDB06</v>
      </c>
    </row>
    <row r="561" spans="1:39" ht="12" customHeight="1">
      <c r="A561" s="13" t="e">
        <f>LOOKUP(99^99,--("0"&amp;MID(Updates!N561,MIN(SEARCH({0,1,2,3,4,5,6,7,8,9},Updates!N561&amp;"0123456789")),ROW($A$1:$A$10000))))</f>
        <v>#N/A</v>
      </c>
      <c r="B561" s="6" t="e">
        <f>TRIM(CLEAN(MID(Updates!D561,FIND("Network User Id: ",Updates!D561)+17,(FIND("E-MAIL ACCOUNTS",Updates!D561)-(FIND("Network User Id:",Updates!D561)+17)))))</f>
        <v>#VALUE!</v>
      </c>
      <c r="C561" s="6" t="e">
        <f>TRIM(CLEAN(MID(Updates!D561,FIND("Logon ID: ",Updates!D561)+10,(FIND("Password:",Updates!D561)-(FIND("Logon ID:",Updates!D561)+10)))))</f>
        <v>#VALUE!</v>
      </c>
      <c r="D561" t="e">
        <f>TRIM(CLEAN(MID(Updates!D561,FIND("Primary Address: ",Updates!D561)+17,(FIND("Secondary Address:",Updates!D561)-(FIND("Primary Address: ",Updates!D561)+17)))))</f>
        <v>#VALUE!</v>
      </c>
      <c r="E561" t="e">
        <f>TRIM(CLEAN(MID(Updates!D561,FIND("Secondary Address: ",Updates!D561)+19,(FIND("** PLEASE DO NOT REPLY TO THIS E-MAIL. ",Updates!D561)-(FIND("Secondary Address: ",Updates!D561)+19)))))</f>
        <v>#VALUE!</v>
      </c>
      <c r="F561" t="b">
        <f>IF(COUNT(SEARCH({"transpo.ottawa.on.ca","biblioottawalibrary.ca"},E561)),"@ottawa.ca")</f>
        <v>0</v>
      </c>
      <c r="G561" s="9" t="e">
        <f t="shared" si="128"/>
        <v>#VALUE!</v>
      </c>
      <c r="H561" t="e">
        <f>TRIM(CLEAN(MID(Updates!D561,FIND("E-mail Address: ",Updates!D561)+16,(FIND("The employee",Updates!D561)-(FIND("E-mail Address: ",Updates!D561)+16)))))</f>
        <v>#VALUE!</v>
      </c>
      <c r="I561" t="e">
        <f>TRIM(CLEAN(MID(Updates!D561,FIND("Account Password: ",Updates!D561)+18,(FIND("NETWORK ACCOUNTS",Updates!D561)-(FIND("Account Password:",Updates!D561)+18)))))</f>
        <v>#VALUE!</v>
      </c>
      <c r="J561" t="e">
        <f>TRIM(CLEAN(MID(Updates!D561,FIND("Password: ",Updates!D561)+10,(FIND("E-mail",Updates!D561)-(FIND("Password:",Updates!D561)+12)))))</f>
        <v>#VALUE!</v>
      </c>
      <c r="K561" t="e">
        <f>TRIM(CLEAN(MID(Updates!D561,FIND("Account to clone: ",Updates!D561)+18,(FIND("Position",Updates!D561)-(FIND("Account to clone: ",Updates!D561)+18)))))</f>
        <v>#VALUE!</v>
      </c>
      <c r="L561" t="e">
        <f>TRIM(CLEAN(MID(Updates!D561,FIND("Clone permissions of another account: ",Updates!D561)+38,(FIND("Email required:",Updates!D561)-(FIND("Clone permissions of another account: ",Updates!D561)+38)))))</f>
        <v>#VALUE!</v>
      </c>
      <c r="M561" t="e">
        <f t="shared" si="129"/>
        <v>#VALUE!</v>
      </c>
      <c r="N561" t="e">
        <f>TRIM(CLEAN(MID(Updates!D561,FIND("First Name: ",Updates!D561)+12,(FIND("Middle Name: ",Updates!D561)-(FIND("First Name: ",Updates!D561)+12)))))</f>
        <v>#VALUE!</v>
      </c>
      <c r="O561" t="e">
        <f>TRIM(CLEAN(MID(Updates!E561,FIND("Last Name: ",Updates!E561)+11,(FIND("Middle Initial:",Updates!E561)-(FIND("Last Name: ",Updates!E561)+11)))))</f>
        <v>#VALUE!</v>
      </c>
      <c r="P561" t="e">
        <f>TRIM(CLEAN(MID(Updates!D561,FIND("Middle Initial: ",Updates!D561)+16,(FIND("Department: ",Updates!D561)-(FIND("Middle Initial: ",Updates!D561)+16)))))</f>
        <v>#VALUE!</v>
      </c>
      <c r="Q561" t="e">
        <f t="shared" si="130"/>
        <v>#VALUE!</v>
      </c>
      <c r="R561" t="e">
        <f t="shared" si="131"/>
        <v>#VALUE!</v>
      </c>
      <c r="S561" t="e">
        <f t="shared" si="132"/>
        <v>#VALUE!</v>
      </c>
      <c r="T561" s="14" t="e">
        <f t="shared" si="133"/>
        <v>#VALUE!</v>
      </c>
      <c r="U561" t="e">
        <f t="shared" si="134"/>
        <v>#VALUE!</v>
      </c>
      <c r="V561" t="e">
        <f t="shared" si="135"/>
        <v>#VALUE!</v>
      </c>
      <c r="W561" s="8" t="e">
        <f>TRIM(CLEAN(MID(Updates!D561,FIND("Branch: ",Updates!D561)+8,(FIND("Division",Updates!D561)-(FIND("Branch: ",Updates!D561)+8)))))</f>
        <v>#VALUE!</v>
      </c>
      <c r="X561" s="8" t="e">
        <f>TRIM(CLEAN(MID(Updates!D561,FIND("Pooled Position: ",Updates!D561)+17,(FIND("Are the",Updates!D561)-(FIND("Pooled Position: ",Updates!D561)+17)))))</f>
        <v>#VALUE!</v>
      </c>
      <c r="Y561" t="e">
        <f>TRIM(CLEAN(MID(Updates!D561,FIND("Employee Name: ",Updates!D561)+15,(FIND("Job Title",Updates!D561)-(FIND("Employee Name: ",Updates!D561)+15)))))</f>
        <v>#VALUE!</v>
      </c>
      <c r="Z561" s="9" t="e">
        <f t="shared" si="136"/>
        <v>#VALUE!</v>
      </c>
      <c r="AA561" t="e">
        <f t="shared" si="137"/>
        <v>#VALUE!</v>
      </c>
      <c r="AB561" t="e">
        <f t="shared" si="138"/>
        <v>#VALUE!</v>
      </c>
      <c r="AC561" t="e">
        <f t="shared" si="139"/>
        <v>#VALUE!</v>
      </c>
      <c r="AD561" t="e">
        <f>TRIM(CLEAN(MID(Updates!D561,FIND("Account to clone: ",Updates!D561)+18,(FIND("Position",Updates!D561)-(FIND("Account to clone: ",Updates!D561)+18)))))</f>
        <v>#VALUE!</v>
      </c>
      <c r="AE561" t="str">
        <f t="shared" si="140"/>
        <v/>
      </c>
      <c r="AF561" t="str">
        <f t="shared" si="141"/>
        <v>No</v>
      </c>
      <c r="AG561" t="e">
        <f>TRIM(CLEAN(MID(Updates!D561,FIND("Home Share (H:\ drive) required: ",Updates!D561)+33,(FIND("Group Share (S:\ drive) required: ",Updates!D561)-(FIND("Home Share (H:\ drive) required: ",Updates!D561)+33)))))</f>
        <v>#VALUE!</v>
      </c>
      <c r="AH561" t="str">
        <f t="shared" si="142"/>
        <v>No</v>
      </c>
      <c r="AI561" t="e">
        <f>TRIM(CLEAN(MID(Updates!D561,FIND("S Drive Path: ",Updates!D561)+14,(FIND("Position",Updates!D561)-(FIND("S Drive Path: ",Updates!D561)+14)))))</f>
        <v>#VALUE!</v>
      </c>
      <c r="AJ561" t="e">
        <f>("USR\"&amp;Updates!N561)</f>
        <v>#VALUE!</v>
      </c>
      <c r="AK561" t="e">
        <f>Updates!N561&amp;"$"</f>
        <v>#VALUE!</v>
      </c>
      <c r="AL561" s="11">
        <f t="shared" ca="1" si="143"/>
        <v>13</v>
      </c>
      <c r="AM561" s="6" t="str">
        <f ca="1">LOOKUP(AL561,AN2:AN21,AO2:AO21)</f>
        <v>DC4MDB03</v>
      </c>
    </row>
    <row r="562" spans="1:39" ht="12" customHeight="1">
      <c r="A562" s="13" t="e">
        <f>LOOKUP(99^99,--("0"&amp;MID(Updates!N562,MIN(SEARCH({0,1,2,3,4,5,6,7,8,9},Updates!N562&amp;"0123456789")),ROW($A$1:$A$10000))))</f>
        <v>#N/A</v>
      </c>
      <c r="B562" s="6" t="e">
        <f>TRIM(CLEAN(MID(Updates!D562,FIND("Network User Id: ",Updates!D562)+17,(FIND("E-MAIL ACCOUNTS",Updates!D562)-(FIND("Network User Id:",Updates!D562)+17)))))</f>
        <v>#VALUE!</v>
      </c>
      <c r="C562" s="6" t="e">
        <f>TRIM(CLEAN(MID(Updates!D562,FIND("Logon ID: ",Updates!D562)+10,(FIND("Password:",Updates!D562)-(FIND("Logon ID:",Updates!D562)+10)))))</f>
        <v>#VALUE!</v>
      </c>
      <c r="D562" t="e">
        <f>TRIM(CLEAN(MID(Updates!D562,FIND("Primary Address: ",Updates!D562)+17,(FIND("Secondary Address:",Updates!D562)-(FIND("Primary Address: ",Updates!D562)+17)))))</f>
        <v>#VALUE!</v>
      </c>
      <c r="E562" t="e">
        <f>TRIM(CLEAN(MID(Updates!D562,FIND("Secondary Address: ",Updates!D562)+19,(FIND("** PLEASE DO NOT REPLY TO THIS E-MAIL. ",Updates!D562)-(FIND("Secondary Address: ",Updates!D562)+19)))))</f>
        <v>#VALUE!</v>
      </c>
      <c r="F562" t="b">
        <f>IF(COUNT(SEARCH({"transpo.ottawa.on.ca","biblioottawalibrary.ca"},E562)),"@ottawa.ca")</f>
        <v>0</v>
      </c>
      <c r="G562" s="9" t="e">
        <f t="shared" si="128"/>
        <v>#VALUE!</v>
      </c>
      <c r="H562" t="e">
        <f>TRIM(CLEAN(MID(Updates!D562,FIND("E-mail Address: ",Updates!D562)+16,(FIND("The employee",Updates!D562)-(FIND("E-mail Address: ",Updates!D562)+16)))))</f>
        <v>#VALUE!</v>
      </c>
      <c r="I562" t="e">
        <f>TRIM(CLEAN(MID(Updates!D562,FIND("Account Password: ",Updates!D562)+18,(FIND("NETWORK ACCOUNTS",Updates!D562)-(FIND("Account Password:",Updates!D562)+18)))))</f>
        <v>#VALUE!</v>
      </c>
      <c r="J562" t="e">
        <f>TRIM(CLEAN(MID(Updates!D562,FIND("Password: ",Updates!D562)+10,(FIND("E-mail",Updates!D562)-(FIND("Password:",Updates!D562)+12)))))</f>
        <v>#VALUE!</v>
      </c>
      <c r="K562" t="e">
        <f>TRIM(CLEAN(MID(Updates!D562,FIND("Account to clone: ",Updates!D562)+18,(FIND("Position",Updates!D562)-(FIND("Account to clone: ",Updates!D562)+18)))))</f>
        <v>#VALUE!</v>
      </c>
      <c r="L562" t="e">
        <f>TRIM(CLEAN(MID(Updates!D562,FIND("Clone permissions of another account: ",Updates!D562)+38,(FIND("Email required:",Updates!D562)-(FIND("Clone permissions of another account: ",Updates!D562)+38)))))</f>
        <v>#VALUE!</v>
      </c>
      <c r="M562" t="e">
        <f t="shared" si="129"/>
        <v>#VALUE!</v>
      </c>
      <c r="N562" t="e">
        <f>TRIM(CLEAN(MID(Updates!D562,FIND("First Name: ",Updates!D562)+12,(FIND("Middle Name: ",Updates!D562)-(FIND("First Name: ",Updates!D562)+12)))))</f>
        <v>#VALUE!</v>
      </c>
      <c r="O562" t="e">
        <f>TRIM(CLEAN(MID(Updates!E562,FIND("Last Name: ",Updates!E562)+11,(FIND("Middle Initial:",Updates!E562)-(FIND("Last Name: ",Updates!E562)+11)))))</f>
        <v>#VALUE!</v>
      </c>
      <c r="P562" t="e">
        <f>TRIM(CLEAN(MID(Updates!D562,FIND("Middle Initial: ",Updates!D562)+16,(FIND("Department: ",Updates!D562)-(FIND("Middle Initial: ",Updates!D562)+16)))))</f>
        <v>#VALUE!</v>
      </c>
      <c r="Q562" t="e">
        <f t="shared" si="130"/>
        <v>#VALUE!</v>
      </c>
      <c r="R562" t="e">
        <f t="shared" si="131"/>
        <v>#VALUE!</v>
      </c>
      <c r="S562" t="e">
        <f t="shared" si="132"/>
        <v>#VALUE!</v>
      </c>
      <c r="T562" s="14" t="e">
        <f t="shared" si="133"/>
        <v>#VALUE!</v>
      </c>
      <c r="U562" t="e">
        <f t="shared" si="134"/>
        <v>#VALUE!</v>
      </c>
      <c r="V562" t="e">
        <f t="shared" si="135"/>
        <v>#VALUE!</v>
      </c>
      <c r="W562" s="8" t="e">
        <f>TRIM(CLEAN(MID(Updates!D562,FIND("Branch: ",Updates!D562)+8,(FIND("Division",Updates!D562)-(FIND("Branch: ",Updates!D562)+8)))))</f>
        <v>#VALUE!</v>
      </c>
      <c r="X562" s="8" t="e">
        <f>TRIM(CLEAN(MID(Updates!D562,FIND("Pooled Position: ",Updates!D562)+17,(FIND("Are the",Updates!D562)-(FIND("Pooled Position: ",Updates!D562)+17)))))</f>
        <v>#VALUE!</v>
      </c>
      <c r="Y562" t="e">
        <f>TRIM(CLEAN(MID(Updates!D562,FIND("Employee Name: ",Updates!D562)+15,(FIND("Job Title",Updates!D562)-(FIND("Employee Name: ",Updates!D562)+15)))))</f>
        <v>#VALUE!</v>
      </c>
      <c r="Z562" s="9" t="e">
        <f t="shared" si="136"/>
        <v>#VALUE!</v>
      </c>
      <c r="AA562" t="e">
        <f t="shared" si="137"/>
        <v>#VALUE!</v>
      </c>
      <c r="AB562" t="e">
        <f t="shared" si="138"/>
        <v>#VALUE!</v>
      </c>
      <c r="AC562" t="e">
        <f t="shared" si="139"/>
        <v>#VALUE!</v>
      </c>
      <c r="AD562" t="e">
        <f>TRIM(CLEAN(MID(Updates!D562,FIND("Account to clone: ",Updates!D562)+18,(FIND("Position",Updates!D562)-(FIND("Account to clone: ",Updates!D562)+18)))))</f>
        <v>#VALUE!</v>
      </c>
      <c r="AE562" t="str">
        <f t="shared" si="140"/>
        <v/>
      </c>
      <c r="AF562" t="str">
        <f t="shared" si="141"/>
        <v>No</v>
      </c>
      <c r="AG562" t="e">
        <f>TRIM(CLEAN(MID(Updates!D562,FIND("Home Share (H:\ drive) required: ",Updates!D562)+33,(FIND("Group Share (S:\ drive) required: ",Updates!D562)-(FIND("Home Share (H:\ drive) required: ",Updates!D562)+33)))))</f>
        <v>#VALUE!</v>
      </c>
      <c r="AH562" t="str">
        <f t="shared" si="142"/>
        <v>No</v>
      </c>
      <c r="AI562" t="e">
        <f>TRIM(CLEAN(MID(Updates!D562,FIND("S Drive Path: ",Updates!D562)+14,(FIND("Position",Updates!D562)-(FIND("S Drive Path: ",Updates!D562)+14)))))</f>
        <v>#VALUE!</v>
      </c>
      <c r="AJ562" t="e">
        <f>("USR\"&amp;Updates!N562)</f>
        <v>#VALUE!</v>
      </c>
      <c r="AK562" t="e">
        <f>Updates!N562&amp;"$"</f>
        <v>#VALUE!</v>
      </c>
      <c r="AL562" s="11">
        <f t="shared" ca="1" si="143"/>
        <v>6</v>
      </c>
      <c r="AM562" s="6" t="str">
        <f ca="1">LOOKUP(AL562,AN2:AN21,AO2:AO21)</f>
        <v>DC1MDB06</v>
      </c>
    </row>
    <row r="563" spans="1:39" ht="12" customHeight="1">
      <c r="A563" s="13" t="e">
        <f>LOOKUP(99^99,--("0"&amp;MID(Updates!N563,MIN(SEARCH({0,1,2,3,4,5,6,7,8,9},Updates!N563&amp;"0123456789")),ROW($A$1:$A$10000))))</f>
        <v>#N/A</v>
      </c>
      <c r="B563" s="6" t="e">
        <f>TRIM(CLEAN(MID(Updates!D563,FIND("Network User Id: ",Updates!D563)+17,(FIND("E-MAIL ACCOUNTS",Updates!D563)-(FIND("Network User Id:",Updates!D563)+17)))))</f>
        <v>#VALUE!</v>
      </c>
      <c r="C563" s="6" t="e">
        <f>TRIM(CLEAN(MID(Updates!D563,FIND("Logon ID: ",Updates!D563)+10,(FIND("Password:",Updates!D563)-(FIND("Logon ID:",Updates!D563)+10)))))</f>
        <v>#VALUE!</v>
      </c>
      <c r="D563" t="e">
        <f>TRIM(CLEAN(MID(Updates!D563,FIND("Primary Address: ",Updates!D563)+17,(FIND("Secondary Address:",Updates!D563)-(FIND("Primary Address: ",Updates!D563)+17)))))</f>
        <v>#VALUE!</v>
      </c>
      <c r="E563" t="e">
        <f>TRIM(CLEAN(MID(Updates!D563,FIND("Secondary Address: ",Updates!D563)+19,(FIND("** PLEASE DO NOT REPLY TO THIS E-MAIL. ",Updates!D563)-(FIND("Secondary Address: ",Updates!D563)+19)))))</f>
        <v>#VALUE!</v>
      </c>
      <c r="F563" t="b">
        <f>IF(COUNT(SEARCH({"transpo.ottawa.on.ca","biblioottawalibrary.ca"},E563)),"@ottawa.ca")</f>
        <v>0</v>
      </c>
      <c r="G563" s="9" t="e">
        <f t="shared" si="128"/>
        <v>#VALUE!</v>
      </c>
      <c r="H563" t="e">
        <f>TRIM(CLEAN(MID(Updates!D563,FIND("E-mail Address: ",Updates!D563)+16,(FIND("The employee",Updates!D563)-(FIND("E-mail Address: ",Updates!D563)+16)))))</f>
        <v>#VALUE!</v>
      </c>
      <c r="I563" t="e">
        <f>TRIM(CLEAN(MID(Updates!D563,FIND("Account Password: ",Updates!D563)+18,(FIND("NETWORK ACCOUNTS",Updates!D563)-(FIND("Account Password:",Updates!D563)+18)))))</f>
        <v>#VALUE!</v>
      </c>
      <c r="J563" t="e">
        <f>TRIM(CLEAN(MID(Updates!D563,FIND("Password: ",Updates!D563)+10,(FIND("E-mail",Updates!D563)-(FIND("Password:",Updates!D563)+12)))))</f>
        <v>#VALUE!</v>
      </c>
      <c r="K563" t="e">
        <f>TRIM(CLEAN(MID(Updates!D563,FIND("Account to clone: ",Updates!D563)+18,(FIND("Position",Updates!D563)-(FIND("Account to clone: ",Updates!D563)+18)))))</f>
        <v>#VALUE!</v>
      </c>
      <c r="L563" t="e">
        <f>TRIM(CLEAN(MID(Updates!D563,FIND("Clone permissions of another account: ",Updates!D563)+38,(FIND("Email required:",Updates!D563)-(FIND("Clone permissions of another account: ",Updates!D563)+38)))))</f>
        <v>#VALUE!</v>
      </c>
      <c r="M563" t="e">
        <f t="shared" si="129"/>
        <v>#VALUE!</v>
      </c>
      <c r="N563" t="e">
        <f>TRIM(CLEAN(MID(Updates!D563,FIND("First Name: ",Updates!D563)+12,(FIND("Middle Name: ",Updates!D563)-(FIND("First Name: ",Updates!D563)+12)))))</f>
        <v>#VALUE!</v>
      </c>
      <c r="O563" t="e">
        <f>TRIM(CLEAN(MID(Updates!E563,FIND("Last Name: ",Updates!E563)+11,(FIND("Middle Initial:",Updates!E563)-(FIND("Last Name: ",Updates!E563)+11)))))</f>
        <v>#VALUE!</v>
      </c>
      <c r="P563" t="e">
        <f>TRIM(CLEAN(MID(Updates!D563,FIND("Middle Initial: ",Updates!D563)+16,(FIND("Department: ",Updates!D563)-(FIND("Middle Initial: ",Updates!D563)+16)))))</f>
        <v>#VALUE!</v>
      </c>
      <c r="Q563" t="e">
        <f t="shared" si="130"/>
        <v>#VALUE!</v>
      </c>
      <c r="R563" t="e">
        <f t="shared" si="131"/>
        <v>#VALUE!</v>
      </c>
      <c r="S563" t="e">
        <f t="shared" si="132"/>
        <v>#VALUE!</v>
      </c>
      <c r="T563" s="14" t="e">
        <f t="shared" si="133"/>
        <v>#VALUE!</v>
      </c>
      <c r="U563" t="e">
        <f t="shared" si="134"/>
        <v>#VALUE!</v>
      </c>
      <c r="V563" t="e">
        <f t="shared" si="135"/>
        <v>#VALUE!</v>
      </c>
      <c r="W563" s="8" t="e">
        <f>TRIM(CLEAN(MID(Updates!D563,FIND("Branch: ",Updates!D563)+8,(FIND("Division",Updates!D563)-(FIND("Branch: ",Updates!D563)+8)))))</f>
        <v>#VALUE!</v>
      </c>
      <c r="X563" s="8" t="e">
        <f>TRIM(CLEAN(MID(Updates!D563,FIND("Pooled Position: ",Updates!D563)+17,(FIND("Are the",Updates!D563)-(FIND("Pooled Position: ",Updates!D563)+17)))))</f>
        <v>#VALUE!</v>
      </c>
      <c r="Y563" t="e">
        <f>TRIM(CLEAN(MID(Updates!D563,FIND("Employee Name: ",Updates!D563)+15,(FIND("Job Title",Updates!D563)-(FIND("Employee Name: ",Updates!D563)+15)))))</f>
        <v>#VALUE!</v>
      </c>
      <c r="Z563" s="9" t="e">
        <f t="shared" si="136"/>
        <v>#VALUE!</v>
      </c>
      <c r="AA563" t="e">
        <f t="shared" si="137"/>
        <v>#VALUE!</v>
      </c>
      <c r="AB563" t="e">
        <f t="shared" si="138"/>
        <v>#VALUE!</v>
      </c>
      <c r="AC563" t="e">
        <f t="shared" si="139"/>
        <v>#VALUE!</v>
      </c>
      <c r="AD563" t="e">
        <f>TRIM(CLEAN(MID(Updates!D563,FIND("Account to clone: ",Updates!D563)+18,(FIND("Position",Updates!D563)-(FIND("Account to clone: ",Updates!D563)+18)))))</f>
        <v>#VALUE!</v>
      </c>
      <c r="AE563" t="str">
        <f t="shared" si="140"/>
        <v/>
      </c>
      <c r="AF563" t="str">
        <f t="shared" si="141"/>
        <v>No</v>
      </c>
      <c r="AG563" t="e">
        <f>TRIM(CLEAN(MID(Updates!D563,FIND("Home Share (H:\ drive) required: ",Updates!D563)+33,(FIND("Group Share (S:\ drive) required: ",Updates!D563)-(FIND("Home Share (H:\ drive) required: ",Updates!D563)+33)))))</f>
        <v>#VALUE!</v>
      </c>
      <c r="AH563" t="str">
        <f t="shared" si="142"/>
        <v>No</v>
      </c>
      <c r="AI563" t="e">
        <f>TRIM(CLEAN(MID(Updates!D563,FIND("S Drive Path: ",Updates!D563)+14,(FIND("Position",Updates!D563)-(FIND("S Drive Path: ",Updates!D563)+14)))))</f>
        <v>#VALUE!</v>
      </c>
      <c r="AJ563" t="e">
        <f>("USR\"&amp;Updates!N563)</f>
        <v>#VALUE!</v>
      </c>
      <c r="AK563" t="e">
        <f>Updates!N563&amp;"$"</f>
        <v>#VALUE!</v>
      </c>
      <c r="AL563" s="11">
        <f t="shared" ca="1" si="143"/>
        <v>13</v>
      </c>
      <c r="AM563" s="6" t="str">
        <f ca="1">LOOKUP(AL563,AN2:AN21,AO2:AO21)</f>
        <v>DC4MDB03</v>
      </c>
    </row>
    <row r="564" spans="1:39" ht="12" customHeight="1">
      <c r="A564" s="13" t="e">
        <f>LOOKUP(99^99,--("0"&amp;MID(Updates!N564,MIN(SEARCH({0,1,2,3,4,5,6,7,8,9},Updates!N564&amp;"0123456789")),ROW($A$1:$A$10000))))</f>
        <v>#N/A</v>
      </c>
      <c r="B564" s="6" t="e">
        <f>TRIM(CLEAN(MID(Updates!D564,FIND("Network User Id: ",Updates!D564)+17,(FIND("E-MAIL ACCOUNTS",Updates!D564)-(FIND("Network User Id:",Updates!D564)+17)))))</f>
        <v>#VALUE!</v>
      </c>
      <c r="C564" s="6" t="e">
        <f>TRIM(CLEAN(MID(Updates!D564,FIND("Logon ID: ",Updates!D564)+10,(FIND("Password:",Updates!D564)-(FIND("Logon ID:",Updates!D564)+10)))))</f>
        <v>#VALUE!</v>
      </c>
      <c r="D564" t="e">
        <f>TRIM(CLEAN(MID(Updates!D564,FIND("Primary Address: ",Updates!D564)+17,(FIND("Secondary Address:",Updates!D564)-(FIND("Primary Address: ",Updates!D564)+17)))))</f>
        <v>#VALUE!</v>
      </c>
      <c r="E564" t="e">
        <f>TRIM(CLEAN(MID(Updates!D564,FIND("Secondary Address: ",Updates!D564)+19,(FIND("** PLEASE DO NOT REPLY TO THIS E-MAIL. ",Updates!D564)-(FIND("Secondary Address: ",Updates!D564)+19)))))</f>
        <v>#VALUE!</v>
      </c>
      <c r="F564" t="b">
        <f>IF(COUNT(SEARCH({"transpo.ottawa.on.ca","biblioottawalibrary.ca"},E564)),"@ottawa.ca")</f>
        <v>0</v>
      </c>
      <c r="G564" s="9" t="e">
        <f t="shared" si="128"/>
        <v>#VALUE!</v>
      </c>
      <c r="H564" t="e">
        <f>TRIM(CLEAN(MID(Updates!D564,FIND("E-mail Address: ",Updates!D564)+16,(FIND("The employee",Updates!D564)-(FIND("E-mail Address: ",Updates!D564)+16)))))</f>
        <v>#VALUE!</v>
      </c>
      <c r="I564" t="e">
        <f>TRIM(CLEAN(MID(Updates!D564,FIND("Account Password: ",Updates!D564)+18,(FIND("NETWORK ACCOUNTS",Updates!D564)-(FIND("Account Password:",Updates!D564)+18)))))</f>
        <v>#VALUE!</v>
      </c>
      <c r="J564" t="e">
        <f>TRIM(CLEAN(MID(Updates!D564,FIND("Password: ",Updates!D564)+10,(FIND("E-mail",Updates!D564)-(FIND("Password:",Updates!D564)+12)))))</f>
        <v>#VALUE!</v>
      </c>
      <c r="K564" t="e">
        <f>TRIM(CLEAN(MID(Updates!D564,FIND("Account to clone: ",Updates!D564)+18,(FIND("Position",Updates!D564)-(FIND("Account to clone: ",Updates!D564)+18)))))</f>
        <v>#VALUE!</v>
      </c>
      <c r="L564" t="e">
        <f>TRIM(CLEAN(MID(Updates!D564,FIND("Clone permissions of another account: ",Updates!D564)+38,(FIND("Email required:",Updates!D564)-(FIND("Clone permissions of another account: ",Updates!D564)+38)))))</f>
        <v>#VALUE!</v>
      </c>
      <c r="M564" t="e">
        <f t="shared" si="129"/>
        <v>#VALUE!</v>
      </c>
      <c r="N564" t="e">
        <f>TRIM(CLEAN(MID(Updates!D564,FIND("First Name: ",Updates!D564)+12,(FIND("Middle Name: ",Updates!D564)-(FIND("First Name: ",Updates!D564)+12)))))</f>
        <v>#VALUE!</v>
      </c>
      <c r="O564" t="e">
        <f>TRIM(CLEAN(MID(Updates!E564,FIND("Last Name: ",Updates!E564)+11,(FIND("Middle Initial:",Updates!E564)-(FIND("Last Name: ",Updates!E564)+11)))))</f>
        <v>#VALUE!</v>
      </c>
      <c r="P564" t="e">
        <f>TRIM(CLEAN(MID(Updates!D564,FIND("Middle Initial: ",Updates!D564)+16,(FIND("Department: ",Updates!D564)-(FIND("Middle Initial: ",Updates!D564)+16)))))</f>
        <v>#VALUE!</v>
      </c>
      <c r="Q564" t="e">
        <f t="shared" si="130"/>
        <v>#VALUE!</v>
      </c>
      <c r="R564" t="e">
        <f t="shared" si="131"/>
        <v>#VALUE!</v>
      </c>
      <c r="S564" t="e">
        <f t="shared" si="132"/>
        <v>#VALUE!</v>
      </c>
      <c r="T564" s="14" t="e">
        <f t="shared" si="133"/>
        <v>#VALUE!</v>
      </c>
      <c r="U564" t="e">
        <f t="shared" si="134"/>
        <v>#VALUE!</v>
      </c>
      <c r="V564" t="e">
        <f t="shared" si="135"/>
        <v>#VALUE!</v>
      </c>
      <c r="W564" s="8" t="e">
        <f>TRIM(CLEAN(MID(Updates!D564,FIND("Branch: ",Updates!D564)+8,(FIND("Division",Updates!D564)-(FIND("Branch: ",Updates!D564)+8)))))</f>
        <v>#VALUE!</v>
      </c>
      <c r="X564" s="8" t="e">
        <f>TRIM(CLEAN(MID(Updates!D564,FIND("Pooled Position: ",Updates!D564)+17,(FIND("Are the",Updates!D564)-(FIND("Pooled Position: ",Updates!D564)+17)))))</f>
        <v>#VALUE!</v>
      </c>
      <c r="Y564" t="e">
        <f>TRIM(CLEAN(MID(Updates!D564,FIND("Employee Name: ",Updates!D564)+15,(FIND("Job Title",Updates!D564)-(FIND("Employee Name: ",Updates!D564)+15)))))</f>
        <v>#VALUE!</v>
      </c>
      <c r="Z564" s="9" t="e">
        <f t="shared" si="136"/>
        <v>#VALUE!</v>
      </c>
      <c r="AA564" t="e">
        <f t="shared" si="137"/>
        <v>#VALUE!</v>
      </c>
      <c r="AB564" t="e">
        <f t="shared" si="138"/>
        <v>#VALUE!</v>
      </c>
      <c r="AC564" t="e">
        <f t="shared" si="139"/>
        <v>#VALUE!</v>
      </c>
      <c r="AD564" t="e">
        <f>TRIM(CLEAN(MID(Updates!D564,FIND("Account to clone: ",Updates!D564)+18,(FIND("Position",Updates!D564)-(FIND("Account to clone: ",Updates!D564)+18)))))</f>
        <v>#VALUE!</v>
      </c>
      <c r="AE564" t="str">
        <f t="shared" si="140"/>
        <v/>
      </c>
      <c r="AF564" t="str">
        <f t="shared" si="141"/>
        <v>No</v>
      </c>
      <c r="AG564" t="e">
        <f>TRIM(CLEAN(MID(Updates!D564,FIND("Home Share (H:\ drive) required: ",Updates!D564)+33,(FIND("Group Share (S:\ drive) required: ",Updates!D564)-(FIND("Home Share (H:\ drive) required: ",Updates!D564)+33)))))</f>
        <v>#VALUE!</v>
      </c>
      <c r="AH564" t="str">
        <f t="shared" si="142"/>
        <v>No</v>
      </c>
      <c r="AI564" t="e">
        <f>TRIM(CLEAN(MID(Updates!D564,FIND("S Drive Path: ",Updates!D564)+14,(FIND("Position",Updates!D564)-(FIND("S Drive Path: ",Updates!D564)+14)))))</f>
        <v>#VALUE!</v>
      </c>
      <c r="AJ564" t="e">
        <f>("USR\"&amp;Updates!N564)</f>
        <v>#VALUE!</v>
      </c>
      <c r="AK564" t="e">
        <f>Updates!N564&amp;"$"</f>
        <v>#VALUE!</v>
      </c>
      <c r="AL564" s="11">
        <f t="shared" ca="1" si="143"/>
        <v>18</v>
      </c>
      <c r="AM564" s="6" t="str">
        <f ca="1">LOOKUP(AL564,AN2:AN21,AO2:AO21)</f>
        <v>DC4MDB08</v>
      </c>
    </row>
    <row r="565" spans="1:39" ht="12" customHeight="1">
      <c r="A565" s="13" t="e">
        <f>LOOKUP(99^99,--("0"&amp;MID(Updates!N565,MIN(SEARCH({0,1,2,3,4,5,6,7,8,9},Updates!N565&amp;"0123456789")),ROW($A$1:$A$10000))))</f>
        <v>#N/A</v>
      </c>
      <c r="B565" s="6" t="e">
        <f>TRIM(CLEAN(MID(Updates!D565,FIND("Network User Id: ",Updates!D565)+17,(FIND("E-MAIL ACCOUNTS",Updates!D565)-(FIND("Network User Id:",Updates!D565)+17)))))</f>
        <v>#VALUE!</v>
      </c>
      <c r="C565" s="6" t="e">
        <f>TRIM(CLEAN(MID(Updates!D565,FIND("Logon ID: ",Updates!D565)+10,(FIND("Password:",Updates!D565)-(FIND("Logon ID:",Updates!D565)+10)))))</f>
        <v>#VALUE!</v>
      </c>
      <c r="D565" t="e">
        <f>TRIM(CLEAN(MID(Updates!D565,FIND("Primary Address: ",Updates!D565)+17,(FIND("Secondary Address:",Updates!D565)-(FIND("Primary Address: ",Updates!D565)+17)))))</f>
        <v>#VALUE!</v>
      </c>
      <c r="E565" t="e">
        <f>TRIM(CLEAN(MID(Updates!D565,FIND("Secondary Address: ",Updates!D565)+19,(FIND("** PLEASE DO NOT REPLY TO THIS E-MAIL. ",Updates!D565)-(FIND("Secondary Address: ",Updates!D565)+19)))))</f>
        <v>#VALUE!</v>
      </c>
      <c r="F565" t="b">
        <f>IF(COUNT(SEARCH({"transpo.ottawa.on.ca","biblioottawalibrary.ca"},E565)),"@ottawa.ca")</f>
        <v>0</v>
      </c>
      <c r="G565" s="9" t="e">
        <f t="shared" si="128"/>
        <v>#VALUE!</v>
      </c>
      <c r="H565" t="e">
        <f>TRIM(CLEAN(MID(Updates!D565,FIND("E-mail Address: ",Updates!D565)+16,(FIND("The employee",Updates!D565)-(FIND("E-mail Address: ",Updates!D565)+16)))))</f>
        <v>#VALUE!</v>
      </c>
      <c r="I565" t="e">
        <f>TRIM(CLEAN(MID(Updates!D565,FIND("Account Password: ",Updates!D565)+18,(FIND("NETWORK ACCOUNTS",Updates!D565)-(FIND("Account Password:",Updates!D565)+18)))))</f>
        <v>#VALUE!</v>
      </c>
      <c r="J565" t="e">
        <f>TRIM(CLEAN(MID(Updates!D565,FIND("Password: ",Updates!D565)+10,(FIND("E-mail",Updates!D565)-(FIND("Password:",Updates!D565)+12)))))</f>
        <v>#VALUE!</v>
      </c>
      <c r="K565" t="e">
        <f>TRIM(CLEAN(MID(Updates!D565,FIND("Account to clone: ",Updates!D565)+18,(FIND("Position",Updates!D565)-(FIND("Account to clone: ",Updates!D565)+18)))))</f>
        <v>#VALUE!</v>
      </c>
      <c r="L565" t="e">
        <f>TRIM(CLEAN(MID(Updates!D565,FIND("Clone permissions of another account: ",Updates!D565)+38,(FIND("Email required:",Updates!D565)-(FIND("Clone permissions of another account: ",Updates!D565)+38)))))</f>
        <v>#VALUE!</v>
      </c>
      <c r="M565" t="e">
        <f t="shared" si="129"/>
        <v>#VALUE!</v>
      </c>
      <c r="N565" t="e">
        <f>TRIM(CLEAN(MID(Updates!D565,FIND("First Name: ",Updates!D565)+12,(FIND("Middle Name: ",Updates!D565)-(FIND("First Name: ",Updates!D565)+12)))))</f>
        <v>#VALUE!</v>
      </c>
      <c r="O565" t="e">
        <f>TRIM(CLEAN(MID(Updates!E565,FIND("Last Name: ",Updates!E565)+11,(FIND("Middle Initial:",Updates!E565)-(FIND("Last Name: ",Updates!E565)+11)))))</f>
        <v>#VALUE!</v>
      </c>
      <c r="P565" t="e">
        <f>TRIM(CLEAN(MID(Updates!D565,FIND("Middle Initial: ",Updates!D565)+16,(FIND("Department: ",Updates!D565)-(FIND("Middle Initial: ",Updates!D565)+16)))))</f>
        <v>#VALUE!</v>
      </c>
      <c r="Q565" t="e">
        <f t="shared" si="130"/>
        <v>#VALUE!</v>
      </c>
      <c r="R565" t="e">
        <f t="shared" si="131"/>
        <v>#VALUE!</v>
      </c>
      <c r="S565" t="e">
        <f t="shared" si="132"/>
        <v>#VALUE!</v>
      </c>
      <c r="T565" s="14" t="e">
        <f t="shared" si="133"/>
        <v>#VALUE!</v>
      </c>
      <c r="U565" t="e">
        <f t="shared" si="134"/>
        <v>#VALUE!</v>
      </c>
      <c r="V565" t="e">
        <f t="shared" si="135"/>
        <v>#VALUE!</v>
      </c>
      <c r="W565" s="8" t="e">
        <f>TRIM(CLEAN(MID(Updates!D565,FIND("Branch: ",Updates!D565)+8,(FIND("Division",Updates!D565)-(FIND("Branch: ",Updates!D565)+8)))))</f>
        <v>#VALUE!</v>
      </c>
      <c r="X565" s="8" t="e">
        <f>TRIM(CLEAN(MID(Updates!D565,FIND("Pooled Position: ",Updates!D565)+17,(FIND("Are the",Updates!D565)-(FIND("Pooled Position: ",Updates!D565)+17)))))</f>
        <v>#VALUE!</v>
      </c>
      <c r="Y565" t="e">
        <f>TRIM(CLEAN(MID(Updates!D565,FIND("Employee Name: ",Updates!D565)+15,(FIND("Job Title",Updates!D565)-(FIND("Employee Name: ",Updates!D565)+15)))))</f>
        <v>#VALUE!</v>
      </c>
      <c r="Z565" s="9" t="e">
        <f t="shared" si="136"/>
        <v>#VALUE!</v>
      </c>
      <c r="AA565" t="e">
        <f t="shared" si="137"/>
        <v>#VALUE!</v>
      </c>
      <c r="AB565" t="e">
        <f t="shared" si="138"/>
        <v>#VALUE!</v>
      </c>
      <c r="AC565" t="e">
        <f t="shared" si="139"/>
        <v>#VALUE!</v>
      </c>
      <c r="AD565" t="e">
        <f>TRIM(CLEAN(MID(Updates!D565,FIND("Account to clone: ",Updates!D565)+18,(FIND("Position",Updates!D565)-(FIND("Account to clone: ",Updates!D565)+18)))))</f>
        <v>#VALUE!</v>
      </c>
      <c r="AE565" t="str">
        <f t="shared" si="140"/>
        <v/>
      </c>
      <c r="AF565" t="str">
        <f t="shared" si="141"/>
        <v>No</v>
      </c>
      <c r="AG565" t="e">
        <f>TRIM(CLEAN(MID(Updates!D565,FIND("Home Share (H:\ drive) required: ",Updates!D565)+33,(FIND("Group Share (S:\ drive) required: ",Updates!D565)-(FIND("Home Share (H:\ drive) required: ",Updates!D565)+33)))))</f>
        <v>#VALUE!</v>
      </c>
      <c r="AH565" t="str">
        <f t="shared" si="142"/>
        <v>No</v>
      </c>
      <c r="AI565" t="e">
        <f>TRIM(CLEAN(MID(Updates!D565,FIND("S Drive Path: ",Updates!D565)+14,(FIND("Position",Updates!D565)-(FIND("S Drive Path: ",Updates!D565)+14)))))</f>
        <v>#VALUE!</v>
      </c>
      <c r="AJ565" t="e">
        <f>("USR\"&amp;Updates!N565)</f>
        <v>#VALUE!</v>
      </c>
      <c r="AK565" t="e">
        <f>Updates!N565&amp;"$"</f>
        <v>#VALUE!</v>
      </c>
      <c r="AL565" s="11">
        <f t="shared" ca="1" si="143"/>
        <v>11</v>
      </c>
      <c r="AM565" s="6" t="str">
        <f ca="1">LOOKUP(AL565,AN2:AN21,AO2:AO21)</f>
        <v>DC4MDB01</v>
      </c>
    </row>
    <row r="566" spans="1:39" ht="12" customHeight="1">
      <c r="A566" s="13" t="e">
        <f>LOOKUP(99^99,--("0"&amp;MID(Updates!N566,MIN(SEARCH({0,1,2,3,4,5,6,7,8,9},Updates!N566&amp;"0123456789")),ROW($A$1:$A$10000))))</f>
        <v>#N/A</v>
      </c>
      <c r="B566" s="6" t="e">
        <f>TRIM(CLEAN(MID(Updates!D566,FIND("Network User Id: ",Updates!D566)+17,(FIND("E-MAIL ACCOUNTS",Updates!D566)-(FIND("Network User Id:",Updates!D566)+17)))))</f>
        <v>#VALUE!</v>
      </c>
      <c r="C566" s="6" t="e">
        <f>TRIM(CLEAN(MID(Updates!D566,FIND("Logon ID: ",Updates!D566)+10,(FIND("Password:",Updates!D566)-(FIND("Logon ID:",Updates!D566)+10)))))</f>
        <v>#VALUE!</v>
      </c>
      <c r="D566" t="e">
        <f>TRIM(CLEAN(MID(Updates!D566,FIND("Primary Address: ",Updates!D566)+17,(FIND("Secondary Address:",Updates!D566)-(FIND("Primary Address: ",Updates!D566)+17)))))</f>
        <v>#VALUE!</v>
      </c>
      <c r="E566" t="e">
        <f>TRIM(CLEAN(MID(Updates!D566,FIND("Secondary Address: ",Updates!D566)+19,(FIND("** PLEASE DO NOT REPLY TO THIS E-MAIL. ",Updates!D566)-(FIND("Secondary Address: ",Updates!D566)+19)))))</f>
        <v>#VALUE!</v>
      </c>
      <c r="F566" t="b">
        <f>IF(COUNT(SEARCH({"transpo.ottawa.on.ca","biblioottawalibrary.ca"},E566)),"@ottawa.ca")</f>
        <v>0</v>
      </c>
      <c r="G566" s="9" t="e">
        <f t="shared" si="128"/>
        <v>#VALUE!</v>
      </c>
      <c r="H566" t="e">
        <f>TRIM(CLEAN(MID(Updates!D566,FIND("E-mail Address: ",Updates!D566)+16,(FIND("The employee",Updates!D566)-(FIND("E-mail Address: ",Updates!D566)+16)))))</f>
        <v>#VALUE!</v>
      </c>
      <c r="I566" t="e">
        <f>TRIM(CLEAN(MID(Updates!D566,FIND("Account Password: ",Updates!D566)+18,(FIND("NETWORK ACCOUNTS",Updates!D566)-(FIND("Account Password:",Updates!D566)+18)))))</f>
        <v>#VALUE!</v>
      </c>
      <c r="J566" t="e">
        <f>TRIM(CLEAN(MID(Updates!D566,FIND("Password: ",Updates!D566)+10,(FIND("E-mail",Updates!D566)-(FIND("Password:",Updates!D566)+12)))))</f>
        <v>#VALUE!</v>
      </c>
      <c r="K566" t="e">
        <f>TRIM(CLEAN(MID(Updates!D566,FIND("Account to clone: ",Updates!D566)+18,(FIND("Position",Updates!D566)-(FIND("Account to clone: ",Updates!D566)+18)))))</f>
        <v>#VALUE!</v>
      </c>
      <c r="L566" t="e">
        <f>TRIM(CLEAN(MID(Updates!D566,FIND("Clone permissions of another account: ",Updates!D566)+38,(FIND("Email required:",Updates!D566)-(FIND("Clone permissions of another account: ",Updates!D566)+38)))))</f>
        <v>#VALUE!</v>
      </c>
      <c r="M566" t="e">
        <f t="shared" si="129"/>
        <v>#VALUE!</v>
      </c>
      <c r="N566" t="e">
        <f>TRIM(CLEAN(MID(Updates!D566,FIND("First Name: ",Updates!D566)+12,(FIND("Middle Name: ",Updates!D566)-(FIND("First Name: ",Updates!D566)+12)))))</f>
        <v>#VALUE!</v>
      </c>
      <c r="O566" t="e">
        <f>TRIM(CLEAN(MID(Updates!E566,FIND("Last Name: ",Updates!E566)+11,(FIND("Middle Initial:",Updates!E566)-(FIND("Last Name: ",Updates!E566)+11)))))</f>
        <v>#VALUE!</v>
      </c>
      <c r="P566" t="e">
        <f>TRIM(CLEAN(MID(Updates!D566,FIND("Middle Initial: ",Updates!D566)+16,(FIND("Department: ",Updates!D566)-(FIND("Middle Initial: ",Updates!D566)+16)))))</f>
        <v>#VALUE!</v>
      </c>
      <c r="Q566" t="e">
        <f t="shared" si="130"/>
        <v>#VALUE!</v>
      </c>
      <c r="R566" t="e">
        <f t="shared" si="131"/>
        <v>#VALUE!</v>
      </c>
      <c r="S566" t="e">
        <f t="shared" si="132"/>
        <v>#VALUE!</v>
      </c>
      <c r="T566" s="14" t="e">
        <f t="shared" si="133"/>
        <v>#VALUE!</v>
      </c>
      <c r="U566" t="e">
        <f t="shared" si="134"/>
        <v>#VALUE!</v>
      </c>
      <c r="V566" t="e">
        <f t="shared" si="135"/>
        <v>#VALUE!</v>
      </c>
      <c r="W566" s="8" t="e">
        <f>TRIM(CLEAN(MID(Updates!D566,FIND("Branch: ",Updates!D566)+8,(FIND("Division",Updates!D566)-(FIND("Branch: ",Updates!D566)+8)))))</f>
        <v>#VALUE!</v>
      </c>
      <c r="X566" s="8" t="e">
        <f>TRIM(CLEAN(MID(Updates!D566,FIND("Pooled Position: ",Updates!D566)+17,(FIND("Are the",Updates!D566)-(FIND("Pooled Position: ",Updates!D566)+17)))))</f>
        <v>#VALUE!</v>
      </c>
      <c r="Y566" t="e">
        <f>TRIM(CLEAN(MID(Updates!D566,FIND("Employee Name: ",Updates!D566)+15,(FIND("Job Title",Updates!D566)-(FIND("Employee Name: ",Updates!D566)+15)))))</f>
        <v>#VALUE!</v>
      </c>
      <c r="Z566" s="9" t="e">
        <f t="shared" si="136"/>
        <v>#VALUE!</v>
      </c>
      <c r="AA566" t="e">
        <f t="shared" si="137"/>
        <v>#VALUE!</v>
      </c>
      <c r="AB566" t="e">
        <f t="shared" si="138"/>
        <v>#VALUE!</v>
      </c>
      <c r="AC566" t="e">
        <f t="shared" si="139"/>
        <v>#VALUE!</v>
      </c>
      <c r="AD566" t="e">
        <f>TRIM(CLEAN(MID(Updates!D566,FIND("Account to clone: ",Updates!D566)+18,(FIND("Position",Updates!D566)-(FIND("Account to clone: ",Updates!D566)+18)))))</f>
        <v>#VALUE!</v>
      </c>
      <c r="AE566" t="str">
        <f t="shared" si="140"/>
        <v/>
      </c>
      <c r="AF566" t="str">
        <f t="shared" si="141"/>
        <v>No</v>
      </c>
      <c r="AG566" t="e">
        <f>TRIM(CLEAN(MID(Updates!D566,FIND("Home Share (H:\ drive) required: ",Updates!D566)+33,(FIND("Group Share (S:\ drive) required: ",Updates!D566)-(FIND("Home Share (H:\ drive) required: ",Updates!D566)+33)))))</f>
        <v>#VALUE!</v>
      </c>
      <c r="AH566" t="str">
        <f t="shared" si="142"/>
        <v>No</v>
      </c>
      <c r="AI566" t="e">
        <f>TRIM(CLEAN(MID(Updates!D566,FIND("S Drive Path: ",Updates!D566)+14,(FIND("Position",Updates!D566)-(FIND("S Drive Path: ",Updates!D566)+14)))))</f>
        <v>#VALUE!</v>
      </c>
      <c r="AJ566" t="e">
        <f>("USR\"&amp;Updates!N566)</f>
        <v>#VALUE!</v>
      </c>
      <c r="AK566" t="e">
        <f>Updates!N566&amp;"$"</f>
        <v>#VALUE!</v>
      </c>
      <c r="AL566" s="11">
        <f t="shared" ca="1" si="143"/>
        <v>9</v>
      </c>
      <c r="AM566" s="6" t="str">
        <f ca="1">LOOKUP(AL566,AN2:AN21,AO2:AO21)</f>
        <v>DC1MDB09</v>
      </c>
    </row>
    <row r="567" spans="1:39" ht="12" customHeight="1">
      <c r="A567" s="13" t="e">
        <f>LOOKUP(99^99,--("0"&amp;MID(Updates!N567,MIN(SEARCH({0,1,2,3,4,5,6,7,8,9},Updates!N567&amp;"0123456789")),ROW($A$1:$A$10000))))</f>
        <v>#N/A</v>
      </c>
      <c r="B567" s="6" t="e">
        <f>TRIM(CLEAN(MID(Updates!D567,FIND("Network User Id: ",Updates!D567)+17,(FIND("E-MAIL ACCOUNTS",Updates!D567)-(FIND("Network User Id:",Updates!D567)+17)))))</f>
        <v>#VALUE!</v>
      </c>
      <c r="C567" s="6" t="e">
        <f>TRIM(CLEAN(MID(Updates!D567,FIND("Logon ID: ",Updates!D567)+10,(FIND("Password:",Updates!D567)-(FIND("Logon ID:",Updates!D567)+10)))))</f>
        <v>#VALUE!</v>
      </c>
      <c r="D567" t="e">
        <f>TRIM(CLEAN(MID(Updates!D567,FIND("Primary Address: ",Updates!D567)+17,(FIND("Secondary Address:",Updates!D567)-(FIND("Primary Address: ",Updates!D567)+17)))))</f>
        <v>#VALUE!</v>
      </c>
      <c r="E567" t="e">
        <f>TRIM(CLEAN(MID(Updates!D567,FIND("Secondary Address: ",Updates!D567)+19,(FIND("** PLEASE DO NOT REPLY TO THIS E-MAIL. ",Updates!D567)-(FIND("Secondary Address: ",Updates!D567)+19)))))</f>
        <v>#VALUE!</v>
      </c>
      <c r="F567" t="b">
        <f>IF(COUNT(SEARCH({"transpo.ottawa.on.ca","biblioottawalibrary.ca"},E567)),"@ottawa.ca")</f>
        <v>0</v>
      </c>
      <c r="G567" s="9" t="e">
        <f t="shared" si="128"/>
        <v>#VALUE!</v>
      </c>
      <c r="H567" t="e">
        <f>TRIM(CLEAN(MID(Updates!D567,FIND("E-mail Address: ",Updates!D567)+16,(FIND("The employee",Updates!D567)-(FIND("E-mail Address: ",Updates!D567)+16)))))</f>
        <v>#VALUE!</v>
      </c>
      <c r="I567" t="e">
        <f>TRIM(CLEAN(MID(Updates!D567,FIND("Account Password: ",Updates!D567)+18,(FIND("NETWORK ACCOUNTS",Updates!D567)-(FIND("Account Password:",Updates!D567)+18)))))</f>
        <v>#VALUE!</v>
      </c>
      <c r="J567" t="e">
        <f>TRIM(CLEAN(MID(Updates!D567,FIND("Password: ",Updates!D567)+10,(FIND("E-mail",Updates!D567)-(FIND("Password:",Updates!D567)+12)))))</f>
        <v>#VALUE!</v>
      </c>
      <c r="K567" t="e">
        <f>TRIM(CLEAN(MID(Updates!D567,FIND("Account to clone: ",Updates!D567)+18,(FIND("Position",Updates!D567)-(FIND("Account to clone: ",Updates!D567)+18)))))</f>
        <v>#VALUE!</v>
      </c>
      <c r="L567" t="e">
        <f>TRIM(CLEAN(MID(Updates!D567,FIND("Clone permissions of another account: ",Updates!D567)+38,(FIND("Email required:",Updates!D567)-(FIND("Clone permissions of another account: ",Updates!D567)+38)))))</f>
        <v>#VALUE!</v>
      </c>
      <c r="M567" t="e">
        <f t="shared" si="129"/>
        <v>#VALUE!</v>
      </c>
      <c r="N567" t="e">
        <f>TRIM(CLEAN(MID(Updates!D567,FIND("First Name: ",Updates!D567)+12,(FIND("Middle Name: ",Updates!D567)-(FIND("First Name: ",Updates!D567)+12)))))</f>
        <v>#VALUE!</v>
      </c>
      <c r="O567" t="e">
        <f>TRIM(CLEAN(MID(Updates!E567,FIND("Last Name: ",Updates!E567)+11,(FIND("Middle Initial:",Updates!E567)-(FIND("Last Name: ",Updates!E567)+11)))))</f>
        <v>#VALUE!</v>
      </c>
      <c r="P567" t="e">
        <f>TRIM(CLEAN(MID(Updates!D567,FIND("Middle Initial: ",Updates!D567)+16,(FIND("Department: ",Updates!D567)-(FIND("Middle Initial: ",Updates!D567)+16)))))</f>
        <v>#VALUE!</v>
      </c>
      <c r="Q567" t="e">
        <f t="shared" si="130"/>
        <v>#VALUE!</v>
      </c>
      <c r="R567" t="e">
        <f t="shared" si="131"/>
        <v>#VALUE!</v>
      </c>
      <c r="S567" t="e">
        <f t="shared" si="132"/>
        <v>#VALUE!</v>
      </c>
      <c r="T567" s="14" t="e">
        <f t="shared" si="133"/>
        <v>#VALUE!</v>
      </c>
      <c r="U567" t="e">
        <f t="shared" si="134"/>
        <v>#VALUE!</v>
      </c>
      <c r="V567" t="e">
        <f t="shared" si="135"/>
        <v>#VALUE!</v>
      </c>
      <c r="W567" s="8" t="e">
        <f>TRIM(CLEAN(MID(Updates!D567,FIND("Branch: ",Updates!D567)+8,(FIND("Division",Updates!D567)-(FIND("Branch: ",Updates!D567)+8)))))</f>
        <v>#VALUE!</v>
      </c>
      <c r="X567" s="8" t="e">
        <f>TRIM(CLEAN(MID(Updates!D567,FIND("Pooled Position: ",Updates!D567)+17,(FIND("Are the",Updates!D567)-(FIND("Pooled Position: ",Updates!D567)+17)))))</f>
        <v>#VALUE!</v>
      </c>
      <c r="Y567" t="e">
        <f>TRIM(CLEAN(MID(Updates!D567,FIND("Employee Name: ",Updates!D567)+15,(FIND("Job Title",Updates!D567)-(FIND("Employee Name: ",Updates!D567)+15)))))</f>
        <v>#VALUE!</v>
      </c>
      <c r="Z567" s="9" t="e">
        <f t="shared" si="136"/>
        <v>#VALUE!</v>
      </c>
      <c r="AA567" t="e">
        <f t="shared" si="137"/>
        <v>#VALUE!</v>
      </c>
      <c r="AB567" t="e">
        <f t="shared" si="138"/>
        <v>#VALUE!</v>
      </c>
      <c r="AC567" t="e">
        <f t="shared" si="139"/>
        <v>#VALUE!</v>
      </c>
      <c r="AD567" t="e">
        <f>TRIM(CLEAN(MID(Updates!D567,FIND("Account to clone: ",Updates!D567)+18,(FIND("Position",Updates!D567)-(FIND("Account to clone: ",Updates!D567)+18)))))</f>
        <v>#VALUE!</v>
      </c>
      <c r="AE567" t="str">
        <f t="shared" si="140"/>
        <v/>
      </c>
      <c r="AF567" t="str">
        <f t="shared" si="141"/>
        <v>No</v>
      </c>
      <c r="AG567" t="e">
        <f>TRIM(CLEAN(MID(Updates!D567,FIND("Home Share (H:\ drive) required: ",Updates!D567)+33,(FIND("Group Share (S:\ drive) required: ",Updates!D567)-(FIND("Home Share (H:\ drive) required: ",Updates!D567)+33)))))</f>
        <v>#VALUE!</v>
      </c>
      <c r="AH567" t="str">
        <f t="shared" si="142"/>
        <v>No</v>
      </c>
      <c r="AI567" t="e">
        <f>TRIM(CLEAN(MID(Updates!D567,FIND("S Drive Path: ",Updates!D567)+14,(FIND("Position",Updates!D567)-(FIND("S Drive Path: ",Updates!D567)+14)))))</f>
        <v>#VALUE!</v>
      </c>
      <c r="AJ567" t="e">
        <f>("USR\"&amp;Updates!N567)</f>
        <v>#VALUE!</v>
      </c>
      <c r="AK567" t="e">
        <f>Updates!N567&amp;"$"</f>
        <v>#VALUE!</v>
      </c>
      <c r="AL567" s="11">
        <f t="shared" ca="1" si="143"/>
        <v>20</v>
      </c>
      <c r="AM567" s="6" t="str">
        <f ca="1">LOOKUP(AL567,AN2:AN21,AO2:AO21)</f>
        <v>DC4MDB10</v>
      </c>
    </row>
    <row r="568" spans="1:39" ht="12" customHeight="1">
      <c r="A568" s="13" t="e">
        <f>LOOKUP(99^99,--("0"&amp;MID(Updates!N568,MIN(SEARCH({0,1,2,3,4,5,6,7,8,9},Updates!N568&amp;"0123456789")),ROW($A$1:$A$10000))))</f>
        <v>#N/A</v>
      </c>
      <c r="B568" s="6" t="e">
        <f>TRIM(CLEAN(MID(Updates!D568,FIND("Network User Id: ",Updates!D568)+17,(FIND("E-MAIL ACCOUNTS",Updates!D568)-(FIND("Network User Id:",Updates!D568)+17)))))</f>
        <v>#VALUE!</v>
      </c>
      <c r="C568" s="6" t="e">
        <f>TRIM(CLEAN(MID(Updates!D568,FIND("Logon ID: ",Updates!D568)+10,(FIND("Password:",Updates!D568)-(FIND("Logon ID:",Updates!D568)+10)))))</f>
        <v>#VALUE!</v>
      </c>
      <c r="D568" t="e">
        <f>TRIM(CLEAN(MID(Updates!D568,FIND("Primary Address: ",Updates!D568)+17,(FIND("Secondary Address:",Updates!D568)-(FIND("Primary Address: ",Updates!D568)+17)))))</f>
        <v>#VALUE!</v>
      </c>
      <c r="E568" t="e">
        <f>TRIM(CLEAN(MID(Updates!D568,FIND("Secondary Address: ",Updates!D568)+19,(FIND("** PLEASE DO NOT REPLY TO THIS E-MAIL. ",Updates!D568)-(FIND("Secondary Address: ",Updates!D568)+19)))))</f>
        <v>#VALUE!</v>
      </c>
      <c r="F568" t="b">
        <f>IF(COUNT(SEARCH({"transpo.ottawa.on.ca","biblioottawalibrary.ca"},E568)),"@ottawa.ca")</f>
        <v>0</v>
      </c>
      <c r="G568" s="9" t="e">
        <f t="shared" si="128"/>
        <v>#VALUE!</v>
      </c>
      <c r="H568" t="e">
        <f>TRIM(CLEAN(MID(Updates!D568,FIND("E-mail Address: ",Updates!D568)+16,(FIND("The employee",Updates!D568)-(FIND("E-mail Address: ",Updates!D568)+16)))))</f>
        <v>#VALUE!</v>
      </c>
      <c r="I568" t="e">
        <f>TRIM(CLEAN(MID(Updates!D568,FIND("Account Password: ",Updates!D568)+18,(FIND("NETWORK ACCOUNTS",Updates!D568)-(FIND("Account Password:",Updates!D568)+18)))))</f>
        <v>#VALUE!</v>
      </c>
      <c r="J568" t="e">
        <f>TRIM(CLEAN(MID(Updates!D568,FIND("Password: ",Updates!D568)+10,(FIND("E-mail",Updates!D568)-(FIND("Password:",Updates!D568)+12)))))</f>
        <v>#VALUE!</v>
      </c>
      <c r="K568" t="e">
        <f>TRIM(CLEAN(MID(Updates!D568,FIND("Account to clone: ",Updates!D568)+18,(FIND("Position",Updates!D568)-(FIND("Account to clone: ",Updates!D568)+18)))))</f>
        <v>#VALUE!</v>
      </c>
      <c r="L568" t="e">
        <f>TRIM(CLEAN(MID(Updates!D568,FIND("Clone permissions of another account: ",Updates!D568)+38,(FIND("Email required:",Updates!D568)-(FIND("Clone permissions of another account: ",Updates!D568)+38)))))</f>
        <v>#VALUE!</v>
      </c>
      <c r="M568" t="e">
        <f t="shared" si="129"/>
        <v>#VALUE!</v>
      </c>
      <c r="N568" t="e">
        <f>TRIM(CLEAN(MID(Updates!D568,FIND("First Name: ",Updates!D568)+12,(FIND("Middle Name: ",Updates!D568)-(FIND("First Name: ",Updates!D568)+12)))))</f>
        <v>#VALUE!</v>
      </c>
      <c r="O568" t="e">
        <f>TRIM(CLEAN(MID(Updates!E568,FIND("Last Name: ",Updates!E568)+11,(FIND("Middle Initial:",Updates!E568)-(FIND("Last Name: ",Updates!E568)+11)))))</f>
        <v>#VALUE!</v>
      </c>
      <c r="P568" t="e">
        <f>TRIM(CLEAN(MID(Updates!D568,FIND("Middle Initial: ",Updates!D568)+16,(FIND("Department: ",Updates!D568)-(FIND("Middle Initial: ",Updates!D568)+16)))))</f>
        <v>#VALUE!</v>
      </c>
      <c r="Q568" t="e">
        <f t="shared" si="130"/>
        <v>#VALUE!</v>
      </c>
      <c r="R568" t="e">
        <f t="shared" si="131"/>
        <v>#VALUE!</v>
      </c>
      <c r="S568" t="e">
        <f t="shared" si="132"/>
        <v>#VALUE!</v>
      </c>
      <c r="T568" s="14" t="e">
        <f t="shared" si="133"/>
        <v>#VALUE!</v>
      </c>
      <c r="U568" t="e">
        <f t="shared" si="134"/>
        <v>#VALUE!</v>
      </c>
      <c r="V568" t="e">
        <f t="shared" si="135"/>
        <v>#VALUE!</v>
      </c>
      <c r="W568" s="8" t="e">
        <f>TRIM(CLEAN(MID(Updates!D568,FIND("Branch: ",Updates!D568)+8,(FIND("Division",Updates!D568)-(FIND("Branch: ",Updates!D568)+8)))))</f>
        <v>#VALUE!</v>
      </c>
      <c r="X568" s="8" t="e">
        <f>TRIM(CLEAN(MID(Updates!D568,FIND("Pooled Position: ",Updates!D568)+17,(FIND("Are the",Updates!D568)-(FIND("Pooled Position: ",Updates!D568)+17)))))</f>
        <v>#VALUE!</v>
      </c>
      <c r="Y568" t="e">
        <f>TRIM(CLEAN(MID(Updates!D568,FIND("Employee Name: ",Updates!D568)+15,(FIND("Job Title",Updates!D568)-(FIND("Employee Name: ",Updates!D568)+15)))))</f>
        <v>#VALUE!</v>
      </c>
      <c r="Z568" s="9" t="e">
        <f t="shared" si="136"/>
        <v>#VALUE!</v>
      </c>
      <c r="AA568" t="e">
        <f t="shared" si="137"/>
        <v>#VALUE!</v>
      </c>
      <c r="AB568" t="e">
        <f t="shared" si="138"/>
        <v>#VALUE!</v>
      </c>
      <c r="AC568" t="e">
        <f t="shared" si="139"/>
        <v>#VALUE!</v>
      </c>
      <c r="AD568" t="e">
        <f>TRIM(CLEAN(MID(Updates!D568,FIND("Account to clone: ",Updates!D568)+18,(FIND("Position",Updates!D568)-(FIND("Account to clone: ",Updates!D568)+18)))))</f>
        <v>#VALUE!</v>
      </c>
      <c r="AE568" t="str">
        <f t="shared" si="140"/>
        <v/>
      </c>
      <c r="AF568" t="str">
        <f t="shared" si="141"/>
        <v>No</v>
      </c>
      <c r="AG568" t="e">
        <f>TRIM(CLEAN(MID(Updates!D568,FIND("Home Share (H:\ drive) required: ",Updates!D568)+33,(FIND("Group Share (S:\ drive) required: ",Updates!D568)-(FIND("Home Share (H:\ drive) required: ",Updates!D568)+33)))))</f>
        <v>#VALUE!</v>
      </c>
      <c r="AH568" t="str">
        <f t="shared" si="142"/>
        <v>No</v>
      </c>
      <c r="AI568" t="e">
        <f>TRIM(CLEAN(MID(Updates!D568,FIND("S Drive Path: ",Updates!D568)+14,(FIND("Position",Updates!D568)-(FIND("S Drive Path: ",Updates!D568)+14)))))</f>
        <v>#VALUE!</v>
      </c>
      <c r="AJ568" t="e">
        <f>("USR\"&amp;Updates!N568)</f>
        <v>#VALUE!</v>
      </c>
      <c r="AK568" t="e">
        <f>Updates!N568&amp;"$"</f>
        <v>#VALUE!</v>
      </c>
      <c r="AL568" s="11">
        <f t="shared" ca="1" si="143"/>
        <v>13</v>
      </c>
      <c r="AM568" s="6" t="str">
        <f ca="1">LOOKUP(AL568,AN2:AN21,AO2:AO21)</f>
        <v>DC4MDB03</v>
      </c>
    </row>
    <row r="569" spans="1:39" ht="12" customHeight="1">
      <c r="A569" s="13" t="e">
        <f>LOOKUP(99^99,--("0"&amp;MID(Updates!N569,MIN(SEARCH({0,1,2,3,4,5,6,7,8,9},Updates!N569&amp;"0123456789")),ROW($A$1:$A$10000))))</f>
        <v>#N/A</v>
      </c>
      <c r="B569" s="6" t="e">
        <f>TRIM(CLEAN(MID(Updates!D569,FIND("Network User Id: ",Updates!D569)+17,(FIND("E-MAIL ACCOUNTS",Updates!D569)-(FIND("Network User Id:",Updates!D569)+17)))))</f>
        <v>#VALUE!</v>
      </c>
      <c r="C569" s="6" t="e">
        <f>TRIM(CLEAN(MID(Updates!D569,FIND("Logon ID: ",Updates!D569)+10,(FIND("Password:",Updates!D569)-(FIND("Logon ID:",Updates!D569)+10)))))</f>
        <v>#VALUE!</v>
      </c>
      <c r="D569" t="e">
        <f>TRIM(CLEAN(MID(Updates!D569,FIND("Primary Address: ",Updates!D569)+17,(FIND("Secondary Address:",Updates!D569)-(FIND("Primary Address: ",Updates!D569)+17)))))</f>
        <v>#VALUE!</v>
      </c>
      <c r="E569" t="e">
        <f>TRIM(CLEAN(MID(Updates!D569,FIND("Secondary Address: ",Updates!D569)+19,(FIND("** PLEASE DO NOT REPLY TO THIS E-MAIL. ",Updates!D569)-(FIND("Secondary Address: ",Updates!D569)+19)))))</f>
        <v>#VALUE!</v>
      </c>
      <c r="F569" t="b">
        <f>IF(COUNT(SEARCH({"transpo.ottawa.on.ca","biblioottawalibrary.ca"},E569)),"@ottawa.ca")</f>
        <v>0</v>
      </c>
      <c r="G569" s="9" t="e">
        <f t="shared" si="128"/>
        <v>#VALUE!</v>
      </c>
      <c r="H569" t="e">
        <f>TRIM(CLEAN(MID(Updates!D569,FIND("E-mail Address: ",Updates!D569)+16,(FIND("The employee",Updates!D569)-(FIND("E-mail Address: ",Updates!D569)+16)))))</f>
        <v>#VALUE!</v>
      </c>
      <c r="I569" t="e">
        <f>TRIM(CLEAN(MID(Updates!D569,FIND("Account Password: ",Updates!D569)+18,(FIND("NETWORK ACCOUNTS",Updates!D569)-(FIND("Account Password:",Updates!D569)+18)))))</f>
        <v>#VALUE!</v>
      </c>
      <c r="J569" t="e">
        <f>TRIM(CLEAN(MID(Updates!D569,FIND("Password: ",Updates!D569)+10,(FIND("E-mail",Updates!D569)-(FIND("Password:",Updates!D569)+12)))))</f>
        <v>#VALUE!</v>
      </c>
      <c r="K569" t="e">
        <f>TRIM(CLEAN(MID(Updates!D569,FIND("Account to clone: ",Updates!D569)+18,(FIND("Position",Updates!D569)-(FIND("Account to clone: ",Updates!D569)+18)))))</f>
        <v>#VALUE!</v>
      </c>
      <c r="L569" t="e">
        <f>TRIM(CLEAN(MID(Updates!D569,FIND("Clone permissions of another account: ",Updates!D569)+38,(FIND("Email required:",Updates!D569)-(FIND("Clone permissions of another account: ",Updates!D569)+38)))))</f>
        <v>#VALUE!</v>
      </c>
      <c r="M569" t="e">
        <f t="shared" si="129"/>
        <v>#VALUE!</v>
      </c>
      <c r="N569" t="e">
        <f>TRIM(CLEAN(MID(Updates!D569,FIND("First Name: ",Updates!D569)+12,(FIND("Middle Name: ",Updates!D569)-(FIND("First Name: ",Updates!D569)+12)))))</f>
        <v>#VALUE!</v>
      </c>
      <c r="O569" t="e">
        <f>TRIM(CLEAN(MID(Updates!E569,FIND("Last Name: ",Updates!E569)+11,(FIND("Middle Initial:",Updates!E569)-(FIND("Last Name: ",Updates!E569)+11)))))</f>
        <v>#VALUE!</v>
      </c>
      <c r="P569" t="e">
        <f>TRIM(CLEAN(MID(Updates!D569,FIND("Middle Initial: ",Updates!D569)+16,(FIND("Department: ",Updates!D569)-(FIND("Middle Initial: ",Updates!D569)+16)))))</f>
        <v>#VALUE!</v>
      </c>
      <c r="Q569" t="e">
        <f t="shared" si="130"/>
        <v>#VALUE!</v>
      </c>
      <c r="R569" t="e">
        <f t="shared" si="131"/>
        <v>#VALUE!</v>
      </c>
      <c r="S569" t="e">
        <f t="shared" si="132"/>
        <v>#VALUE!</v>
      </c>
      <c r="T569" s="14" t="e">
        <f t="shared" si="133"/>
        <v>#VALUE!</v>
      </c>
      <c r="U569" t="e">
        <f t="shared" si="134"/>
        <v>#VALUE!</v>
      </c>
      <c r="V569" t="e">
        <f t="shared" si="135"/>
        <v>#VALUE!</v>
      </c>
      <c r="W569" s="8" t="e">
        <f>TRIM(CLEAN(MID(Updates!D569,FIND("Branch: ",Updates!D569)+8,(FIND("Division",Updates!D569)-(FIND("Branch: ",Updates!D569)+8)))))</f>
        <v>#VALUE!</v>
      </c>
      <c r="X569" s="8" t="e">
        <f>TRIM(CLEAN(MID(Updates!D569,FIND("Pooled Position: ",Updates!D569)+17,(FIND("Are the",Updates!D569)-(FIND("Pooled Position: ",Updates!D569)+17)))))</f>
        <v>#VALUE!</v>
      </c>
      <c r="Y569" t="e">
        <f>TRIM(CLEAN(MID(Updates!D569,FIND("Employee Name: ",Updates!D569)+15,(FIND("Job Title",Updates!D569)-(FIND("Employee Name: ",Updates!D569)+15)))))</f>
        <v>#VALUE!</v>
      </c>
      <c r="Z569" s="9" t="e">
        <f t="shared" si="136"/>
        <v>#VALUE!</v>
      </c>
      <c r="AA569" t="e">
        <f t="shared" si="137"/>
        <v>#VALUE!</v>
      </c>
      <c r="AB569" t="e">
        <f t="shared" si="138"/>
        <v>#VALUE!</v>
      </c>
      <c r="AC569" t="e">
        <f t="shared" si="139"/>
        <v>#VALUE!</v>
      </c>
      <c r="AD569" t="e">
        <f>TRIM(CLEAN(MID(Updates!D569,FIND("Account to clone: ",Updates!D569)+18,(FIND("Position",Updates!D569)-(FIND("Account to clone: ",Updates!D569)+18)))))</f>
        <v>#VALUE!</v>
      </c>
      <c r="AE569" t="str">
        <f t="shared" si="140"/>
        <v/>
      </c>
      <c r="AF569" t="str">
        <f t="shared" si="141"/>
        <v>No</v>
      </c>
      <c r="AG569" t="e">
        <f>TRIM(CLEAN(MID(Updates!D569,FIND("Home Share (H:\ drive) required: ",Updates!D569)+33,(FIND("Group Share (S:\ drive) required: ",Updates!D569)-(FIND("Home Share (H:\ drive) required: ",Updates!D569)+33)))))</f>
        <v>#VALUE!</v>
      </c>
      <c r="AH569" t="str">
        <f t="shared" si="142"/>
        <v>No</v>
      </c>
      <c r="AI569" t="e">
        <f>TRIM(CLEAN(MID(Updates!D569,FIND("S Drive Path: ",Updates!D569)+14,(FIND("Position",Updates!D569)-(FIND("S Drive Path: ",Updates!D569)+14)))))</f>
        <v>#VALUE!</v>
      </c>
      <c r="AJ569" t="e">
        <f>("USR\"&amp;Updates!N569)</f>
        <v>#VALUE!</v>
      </c>
      <c r="AK569" t="e">
        <f>Updates!N569&amp;"$"</f>
        <v>#VALUE!</v>
      </c>
      <c r="AL569" s="11">
        <f t="shared" ca="1" si="143"/>
        <v>19</v>
      </c>
      <c r="AM569" s="6" t="str">
        <f ca="1">LOOKUP(AL569,AN2:AN21,AO2:AO21)</f>
        <v>DC4MDB09</v>
      </c>
    </row>
    <row r="570" spans="1:39" ht="12" customHeight="1">
      <c r="A570" s="13" t="e">
        <f>LOOKUP(99^99,--("0"&amp;MID(Updates!N570,MIN(SEARCH({0,1,2,3,4,5,6,7,8,9},Updates!N570&amp;"0123456789")),ROW($A$1:$A$10000))))</f>
        <v>#N/A</v>
      </c>
      <c r="B570" s="6" t="e">
        <f>TRIM(CLEAN(MID(Updates!D570,FIND("Network User Id: ",Updates!D570)+17,(FIND("E-MAIL ACCOUNTS",Updates!D570)-(FIND("Network User Id:",Updates!D570)+17)))))</f>
        <v>#VALUE!</v>
      </c>
      <c r="C570" s="6" t="e">
        <f>TRIM(CLEAN(MID(Updates!D570,FIND("Logon ID: ",Updates!D570)+10,(FIND("Password:",Updates!D570)-(FIND("Logon ID:",Updates!D570)+10)))))</f>
        <v>#VALUE!</v>
      </c>
      <c r="D570" t="e">
        <f>TRIM(CLEAN(MID(Updates!D570,FIND("Primary Address: ",Updates!D570)+17,(FIND("Secondary Address:",Updates!D570)-(FIND("Primary Address: ",Updates!D570)+17)))))</f>
        <v>#VALUE!</v>
      </c>
      <c r="E570" t="e">
        <f>TRIM(CLEAN(MID(Updates!D570,FIND("Secondary Address: ",Updates!D570)+19,(FIND("** PLEASE DO NOT REPLY TO THIS E-MAIL. ",Updates!D570)-(FIND("Secondary Address: ",Updates!D570)+19)))))</f>
        <v>#VALUE!</v>
      </c>
      <c r="F570" t="b">
        <f>IF(COUNT(SEARCH({"transpo.ottawa.on.ca","biblioottawalibrary.ca"},E570)),"@ottawa.ca")</f>
        <v>0</v>
      </c>
      <c r="G570" s="9" t="e">
        <f t="shared" si="128"/>
        <v>#VALUE!</v>
      </c>
      <c r="H570" t="e">
        <f>TRIM(CLEAN(MID(Updates!D570,FIND("E-mail Address: ",Updates!D570)+16,(FIND("The employee",Updates!D570)-(FIND("E-mail Address: ",Updates!D570)+16)))))</f>
        <v>#VALUE!</v>
      </c>
      <c r="I570" t="e">
        <f>TRIM(CLEAN(MID(Updates!D570,FIND("Account Password: ",Updates!D570)+18,(FIND("NETWORK ACCOUNTS",Updates!D570)-(FIND("Account Password:",Updates!D570)+18)))))</f>
        <v>#VALUE!</v>
      </c>
      <c r="J570" t="e">
        <f>TRIM(CLEAN(MID(Updates!D570,FIND("Password: ",Updates!D570)+10,(FIND("E-mail",Updates!D570)-(FIND("Password:",Updates!D570)+12)))))</f>
        <v>#VALUE!</v>
      </c>
      <c r="K570" t="e">
        <f>TRIM(CLEAN(MID(Updates!D570,FIND("Account to clone: ",Updates!D570)+18,(FIND("Position",Updates!D570)-(FIND("Account to clone: ",Updates!D570)+18)))))</f>
        <v>#VALUE!</v>
      </c>
      <c r="L570" t="e">
        <f>TRIM(CLEAN(MID(Updates!D570,FIND("Clone permissions of another account: ",Updates!D570)+38,(FIND("Email required:",Updates!D570)-(FIND("Clone permissions of another account: ",Updates!D570)+38)))))</f>
        <v>#VALUE!</v>
      </c>
      <c r="M570" t="e">
        <f t="shared" si="129"/>
        <v>#VALUE!</v>
      </c>
      <c r="N570" t="e">
        <f>TRIM(CLEAN(MID(Updates!D570,FIND("First Name: ",Updates!D570)+12,(FIND("Middle Name: ",Updates!D570)-(FIND("First Name: ",Updates!D570)+12)))))</f>
        <v>#VALUE!</v>
      </c>
      <c r="O570" t="e">
        <f>TRIM(CLEAN(MID(Updates!E570,FIND("Last Name: ",Updates!E570)+11,(FIND("Middle Initial:",Updates!E570)-(FIND("Last Name: ",Updates!E570)+11)))))</f>
        <v>#VALUE!</v>
      </c>
      <c r="P570" t="e">
        <f>TRIM(CLEAN(MID(Updates!D570,FIND("Middle Initial: ",Updates!D570)+16,(FIND("Department: ",Updates!D570)-(FIND("Middle Initial: ",Updates!D570)+16)))))</f>
        <v>#VALUE!</v>
      </c>
      <c r="Q570" t="e">
        <f t="shared" si="130"/>
        <v>#VALUE!</v>
      </c>
      <c r="R570" t="e">
        <f t="shared" si="131"/>
        <v>#VALUE!</v>
      </c>
      <c r="S570" t="e">
        <f t="shared" si="132"/>
        <v>#VALUE!</v>
      </c>
      <c r="T570" s="14" t="e">
        <f t="shared" si="133"/>
        <v>#VALUE!</v>
      </c>
      <c r="U570" t="e">
        <f t="shared" si="134"/>
        <v>#VALUE!</v>
      </c>
      <c r="V570" t="e">
        <f t="shared" si="135"/>
        <v>#VALUE!</v>
      </c>
      <c r="W570" s="8" t="e">
        <f>TRIM(CLEAN(MID(Updates!D570,FIND("Branch: ",Updates!D570)+8,(FIND("Division",Updates!D570)-(FIND("Branch: ",Updates!D570)+8)))))</f>
        <v>#VALUE!</v>
      </c>
      <c r="X570" s="8" t="e">
        <f>TRIM(CLEAN(MID(Updates!D570,FIND("Pooled Position: ",Updates!D570)+17,(FIND("Are the",Updates!D570)-(FIND("Pooled Position: ",Updates!D570)+17)))))</f>
        <v>#VALUE!</v>
      </c>
      <c r="Y570" t="e">
        <f>TRIM(CLEAN(MID(Updates!D570,FIND("Employee Name: ",Updates!D570)+15,(FIND("Job Title",Updates!D570)-(FIND("Employee Name: ",Updates!D570)+15)))))</f>
        <v>#VALUE!</v>
      </c>
      <c r="Z570" s="9" t="e">
        <f t="shared" si="136"/>
        <v>#VALUE!</v>
      </c>
      <c r="AA570" t="e">
        <f t="shared" si="137"/>
        <v>#VALUE!</v>
      </c>
      <c r="AB570" t="e">
        <f t="shared" si="138"/>
        <v>#VALUE!</v>
      </c>
      <c r="AC570" t="e">
        <f t="shared" si="139"/>
        <v>#VALUE!</v>
      </c>
      <c r="AD570" t="e">
        <f>TRIM(CLEAN(MID(Updates!D570,FIND("Account to clone: ",Updates!D570)+18,(FIND("Position",Updates!D570)-(FIND("Account to clone: ",Updates!D570)+18)))))</f>
        <v>#VALUE!</v>
      </c>
      <c r="AE570" t="str">
        <f t="shared" si="140"/>
        <v/>
      </c>
      <c r="AF570" t="str">
        <f t="shared" si="141"/>
        <v>No</v>
      </c>
      <c r="AG570" t="e">
        <f>TRIM(CLEAN(MID(Updates!D570,FIND("Home Share (H:\ drive) required: ",Updates!D570)+33,(FIND("Group Share (S:\ drive) required: ",Updates!D570)-(FIND("Home Share (H:\ drive) required: ",Updates!D570)+33)))))</f>
        <v>#VALUE!</v>
      </c>
      <c r="AH570" t="str">
        <f t="shared" si="142"/>
        <v>No</v>
      </c>
      <c r="AI570" t="e">
        <f>TRIM(CLEAN(MID(Updates!D570,FIND("S Drive Path: ",Updates!D570)+14,(FIND("Position",Updates!D570)-(FIND("S Drive Path: ",Updates!D570)+14)))))</f>
        <v>#VALUE!</v>
      </c>
      <c r="AJ570" t="e">
        <f>("USR\"&amp;Updates!N570)</f>
        <v>#VALUE!</v>
      </c>
      <c r="AK570" t="e">
        <f>Updates!N570&amp;"$"</f>
        <v>#VALUE!</v>
      </c>
      <c r="AL570" s="11">
        <f t="shared" ca="1" si="143"/>
        <v>18</v>
      </c>
      <c r="AM570" s="6" t="str">
        <f ca="1">LOOKUP(AL570,AN2:AN21,AO2:AO21)</f>
        <v>DC4MDB08</v>
      </c>
    </row>
    <row r="571" spans="1:39" ht="12" customHeight="1">
      <c r="A571" s="13" t="e">
        <f>LOOKUP(99^99,--("0"&amp;MID(Updates!N571,MIN(SEARCH({0,1,2,3,4,5,6,7,8,9},Updates!N571&amp;"0123456789")),ROW($A$1:$A$10000))))</f>
        <v>#N/A</v>
      </c>
      <c r="B571" s="6" t="e">
        <f>TRIM(CLEAN(MID(Updates!D571,FIND("Network User Id: ",Updates!D571)+17,(FIND("E-MAIL ACCOUNTS",Updates!D571)-(FIND("Network User Id:",Updates!D571)+17)))))</f>
        <v>#VALUE!</v>
      </c>
      <c r="C571" s="6" t="e">
        <f>TRIM(CLEAN(MID(Updates!D571,FIND("Logon ID: ",Updates!D571)+10,(FIND("Password:",Updates!D571)-(FIND("Logon ID:",Updates!D571)+10)))))</f>
        <v>#VALUE!</v>
      </c>
      <c r="D571" t="e">
        <f>TRIM(CLEAN(MID(Updates!D571,FIND("Primary Address: ",Updates!D571)+17,(FIND("Secondary Address:",Updates!D571)-(FIND("Primary Address: ",Updates!D571)+17)))))</f>
        <v>#VALUE!</v>
      </c>
      <c r="E571" t="e">
        <f>TRIM(CLEAN(MID(Updates!D571,FIND("Secondary Address: ",Updates!D571)+19,(FIND("** PLEASE DO NOT REPLY TO THIS E-MAIL. ",Updates!D571)-(FIND("Secondary Address: ",Updates!D571)+19)))))</f>
        <v>#VALUE!</v>
      </c>
      <c r="F571" t="b">
        <f>IF(COUNT(SEARCH({"transpo.ottawa.on.ca","biblioottawalibrary.ca"},E571)),"@ottawa.ca")</f>
        <v>0</v>
      </c>
      <c r="G571" s="9" t="e">
        <f t="shared" si="128"/>
        <v>#VALUE!</v>
      </c>
      <c r="H571" t="e">
        <f>TRIM(CLEAN(MID(Updates!D571,FIND("E-mail Address: ",Updates!D571)+16,(FIND("The employee",Updates!D571)-(FIND("E-mail Address: ",Updates!D571)+16)))))</f>
        <v>#VALUE!</v>
      </c>
      <c r="I571" t="e">
        <f>TRIM(CLEAN(MID(Updates!D571,FIND("Account Password: ",Updates!D571)+18,(FIND("NETWORK ACCOUNTS",Updates!D571)-(FIND("Account Password:",Updates!D571)+18)))))</f>
        <v>#VALUE!</v>
      </c>
      <c r="J571" t="e">
        <f>TRIM(CLEAN(MID(Updates!D571,FIND("Password: ",Updates!D571)+10,(FIND("E-mail",Updates!D571)-(FIND("Password:",Updates!D571)+12)))))</f>
        <v>#VALUE!</v>
      </c>
      <c r="K571" t="e">
        <f>TRIM(CLEAN(MID(Updates!D571,FIND("Account to clone: ",Updates!D571)+18,(FIND("Position",Updates!D571)-(FIND("Account to clone: ",Updates!D571)+18)))))</f>
        <v>#VALUE!</v>
      </c>
      <c r="L571" t="e">
        <f>TRIM(CLEAN(MID(Updates!D571,FIND("Clone permissions of another account: ",Updates!D571)+38,(FIND("Email required:",Updates!D571)-(FIND("Clone permissions of another account: ",Updates!D571)+38)))))</f>
        <v>#VALUE!</v>
      </c>
      <c r="M571" t="e">
        <f t="shared" si="129"/>
        <v>#VALUE!</v>
      </c>
      <c r="N571" t="e">
        <f>TRIM(CLEAN(MID(Updates!D571,FIND("First Name: ",Updates!D571)+12,(FIND("Middle Name: ",Updates!D571)-(FIND("First Name: ",Updates!D571)+12)))))</f>
        <v>#VALUE!</v>
      </c>
      <c r="O571" t="e">
        <f>TRIM(CLEAN(MID(Updates!E571,FIND("Last Name: ",Updates!E571)+11,(FIND("Middle Initial:",Updates!E571)-(FIND("Last Name: ",Updates!E571)+11)))))</f>
        <v>#VALUE!</v>
      </c>
      <c r="P571" t="e">
        <f>TRIM(CLEAN(MID(Updates!D571,FIND("Middle Initial: ",Updates!D571)+16,(FIND("Department: ",Updates!D571)-(FIND("Middle Initial: ",Updates!D571)+16)))))</f>
        <v>#VALUE!</v>
      </c>
      <c r="Q571" t="e">
        <f t="shared" si="130"/>
        <v>#VALUE!</v>
      </c>
      <c r="R571" t="e">
        <f t="shared" si="131"/>
        <v>#VALUE!</v>
      </c>
      <c r="S571" t="e">
        <f t="shared" si="132"/>
        <v>#VALUE!</v>
      </c>
      <c r="T571" s="14" t="e">
        <f t="shared" si="133"/>
        <v>#VALUE!</v>
      </c>
      <c r="U571" t="e">
        <f t="shared" si="134"/>
        <v>#VALUE!</v>
      </c>
      <c r="V571" t="e">
        <f t="shared" si="135"/>
        <v>#VALUE!</v>
      </c>
      <c r="W571" s="8" t="e">
        <f>TRIM(CLEAN(MID(Updates!D571,FIND("Branch: ",Updates!D571)+8,(FIND("Division",Updates!D571)-(FIND("Branch: ",Updates!D571)+8)))))</f>
        <v>#VALUE!</v>
      </c>
      <c r="X571" s="8" t="e">
        <f>TRIM(CLEAN(MID(Updates!D571,FIND("Pooled Position: ",Updates!D571)+17,(FIND("Are the",Updates!D571)-(FIND("Pooled Position: ",Updates!D571)+17)))))</f>
        <v>#VALUE!</v>
      </c>
      <c r="Y571" t="e">
        <f>TRIM(CLEAN(MID(Updates!D571,FIND("Employee Name: ",Updates!D571)+15,(FIND("Job Title",Updates!D571)-(FIND("Employee Name: ",Updates!D571)+15)))))</f>
        <v>#VALUE!</v>
      </c>
      <c r="Z571" s="9" t="e">
        <f t="shared" si="136"/>
        <v>#VALUE!</v>
      </c>
      <c r="AA571" t="e">
        <f t="shared" si="137"/>
        <v>#VALUE!</v>
      </c>
      <c r="AB571" t="e">
        <f t="shared" si="138"/>
        <v>#VALUE!</v>
      </c>
      <c r="AC571" t="e">
        <f t="shared" si="139"/>
        <v>#VALUE!</v>
      </c>
      <c r="AD571" t="e">
        <f>TRIM(CLEAN(MID(Updates!D571,FIND("Account to clone: ",Updates!D571)+18,(FIND("Position",Updates!D571)-(FIND("Account to clone: ",Updates!D571)+18)))))</f>
        <v>#VALUE!</v>
      </c>
      <c r="AE571" t="str">
        <f t="shared" si="140"/>
        <v/>
      </c>
      <c r="AF571" t="str">
        <f t="shared" si="141"/>
        <v>No</v>
      </c>
      <c r="AG571" t="e">
        <f>TRIM(CLEAN(MID(Updates!D571,FIND("Home Share (H:\ drive) required: ",Updates!D571)+33,(FIND("Group Share (S:\ drive) required: ",Updates!D571)-(FIND("Home Share (H:\ drive) required: ",Updates!D571)+33)))))</f>
        <v>#VALUE!</v>
      </c>
      <c r="AH571" t="str">
        <f t="shared" si="142"/>
        <v>No</v>
      </c>
      <c r="AI571" t="e">
        <f>TRIM(CLEAN(MID(Updates!D571,FIND("S Drive Path: ",Updates!D571)+14,(FIND("Position",Updates!D571)-(FIND("S Drive Path: ",Updates!D571)+14)))))</f>
        <v>#VALUE!</v>
      </c>
      <c r="AJ571" t="e">
        <f>("USR\"&amp;Updates!N571)</f>
        <v>#VALUE!</v>
      </c>
      <c r="AK571" t="e">
        <f>Updates!N571&amp;"$"</f>
        <v>#VALUE!</v>
      </c>
      <c r="AL571" s="11">
        <f t="shared" ca="1" si="143"/>
        <v>17</v>
      </c>
      <c r="AM571" s="6" t="str">
        <f ca="1">LOOKUP(AL571,AN2:AN21,AO2:AO21)</f>
        <v>DC4MDB07</v>
      </c>
    </row>
    <row r="572" spans="1:39" ht="12" customHeight="1">
      <c r="A572" s="13" t="e">
        <f>LOOKUP(99^99,--("0"&amp;MID(Updates!N572,MIN(SEARCH({0,1,2,3,4,5,6,7,8,9},Updates!N572&amp;"0123456789")),ROW($A$1:$A$10000))))</f>
        <v>#N/A</v>
      </c>
      <c r="B572" s="6" t="e">
        <f>TRIM(CLEAN(MID(Updates!D572,FIND("Network User Id: ",Updates!D572)+17,(FIND("E-MAIL ACCOUNTS",Updates!D572)-(FIND("Network User Id:",Updates!D572)+17)))))</f>
        <v>#VALUE!</v>
      </c>
      <c r="C572" s="6" t="e">
        <f>TRIM(CLEAN(MID(Updates!D572,FIND("Logon ID: ",Updates!D572)+10,(FIND("Password:",Updates!D572)-(FIND("Logon ID:",Updates!D572)+10)))))</f>
        <v>#VALUE!</v>
      </c>
      <c r="D572" t="e">
        <f>TRIM(CLEAN(MID(Updates!D572,FIND("Primary Address: ",Updates!D572)+17,(FIND("Secondary Address:",Updates!D572)-(FIND("Primary Address: ",Updates!D572)+17)))))</f>
        <v>#VALUE!</v>
      </c>
      <c r="E572" t="e">
        <f>TRIM(CLEAN(MID(Updates!D572,FIND("Secondary Address: ",Updates!D572)+19,(FIND("** PLEASE DO NOT REPLY TO THIS E-MAIL. ",Updates!D572)-(FIND("Secondary Address: ",Updates!D572)+19)))))</f>
        <v>#VALUE!</v>
      </c>
      <c r="F572" t="b">
        <f>IF(COUNT(SEARCH({"transpo.ottawa.on.ca","biblioottawalibrary.ca"},E572)),"@ottawa.ca")</f>
        <v>0</v>
      </c>
      <c r="G572" s="9" t="e">
        <f t="shared" si="128"/>
        <v>#VALUE!</v>
      </c>
      <c r="H572" t="e">
        <f>TRIM(CLEAN(MID(Updates!D572,FIND("E-mail Address: ",Updates!D572)+16,(FIND("The employee",Updates!D572)-(FIND("E-mail Address: ",Updates!D572)+16)))))</f>
        <v>#VALUE!</v>
      </c>
      <c r="I572" t="e">
        <f>TRIM(CLEAN(MID(Updates!D572,FIND("Account Password: ",Updates!D572)+18,(FIND("NETWORK ACCOUNTS",Updates!D572)-(FIND("Account Password:",Updates!D572)+18)))))</f>
        <v>#VALUE!</v>
      </c>
      <c r="J572" t="e">
        <f>TRIM(CLEAN(MID(Updates!D572,FIND("Password: ",Updates!D572)+10,(FIND("E-mail",Updates!D572)-(FIND("Password:",Updates!D572)+12)))))</f>
        <v>#VALUE!</v>
      </c>
      <c r="K572" t="e">
        <f>TRIM(CLEAN(MID(Updates!D572,FIND("Account to clone: ",Updates!D572)+18,(FIND("Position",Updates!D572)-(FIND("Account to clone: ",Updates!D572)+18)))))</f>
        <v>#VALUE!</v>
      </c>
      <c r="L572" t="e">
        <f>TRIM(CLEAN(MID(Updates!D572,FIND("Clone permissions of another account: ",Updates!D572)+38,(FIND("Email required:",Updates!D572)-(FIND("Clone permissions of another account: ",Updates!D572)+38)))))</f>
        <v>#VALUE!</v>
      </c>
      <c r="M572" t="e">
        <f t="shared" si="129"/>
        <v>#VALUE!</v>
      </c>
      <c r="N572" t="e">
        <f>TRIM(CLEAN(MID(Updates!D572,FIND("First Name: ",Updates!D572)+12,(FIND("Middle Name: ",Updates!D572)-(FIND("First Name: ",Updates!D572)+12)))))</f>
        <v>#VALUE!</v>
      </c>
      <c r="O572" t="e">
        <f>TRIM(CLEAN(MID(Updates!E572,FIND("Last Name: ",Updates!E572)+11,(FIND("Middle Initial:",Updates!E572)-(FIND("Last Name: ",Updates!E572)+11)))))</f>
        <v>#VALUE!</v>
      </c>
      <c r="P572" t="e">
        <f>TRIM(CLEAN(MID(Updates!D572,FIND("Middle Initial: ",Updates!D572)+16,(FIND("Department: ",Updates!D572)-(FIND("Middle Initial: ",Updates!D572)+16)))))</f>
        <v>#VALUE!</v>
      </c>
      <c r="Q572" t="e">
        <f t="shared" si="130"/>
        <v>#VALUE!</v>
      </c>
      <c r="R572" t="e">
        <f t="shared" si="131"/>
        <v>#VALUE!</v>
      </c>
      <c r="S572" t="e">
        <f t="shared" si="132"/>
        <v>#VALUE!</v>
      </c>
      <c r="T572" s="14" t="e">
        <f t="shared" si="133"/>
        <v>#VALUE!</v>
      </c>
      <c r="U572" t="e">
        <f t="shared" si="134"/>
        <v>#VALUE!</v>
      </c>
      <c r="V572" t="e">
        <f t="shared" si="135"/>
        <v>#VALUE!</v>
      </c>
      <c r="W572" s="8" t="e">
        <f>TRIM(CLEAN(MID(Updates!D572,FIND("Branch: ",Updates!D572)+8,(FIND("Division",Updates!D572)-(FIND("Branch: ",Updates!D572)+8)))))</f>
        <v>#VALUE!</v>
      </c>
      <c r="X572" s="8" t="e">
        <f>TRIM(CLEAN(MID(Updates!D572,FIND("Pooled Position: ",Updates!D572)+17,(FIND("Are the",Updates!D572)-(FIND("Pooled Position: ",Updates!D572)+17)))))</f>
        <v>#VALUE!</v>
      </c>
      <c r="Y572" t="e">
        <f>TRIM(CLEAN(MID(Updates!D572,FIND("Employee Name: ",Updates!D572)+15,(FIND("Job Title",Updates!D572)-(FIND("Employee Name: ",Updates!D572)+15)))))</f>
        <v>#VALUE!</v>
      </c>
      <c r="Z572" s="9" t="e">
        <f t="shared" si="136"/>
        <v>#VALUE!</v>
      </c>
      <c r="AA572" t="e">
        <f t="shared" si="137"/>
        <v>#VALUE!</v>
      </c>
      <c r="AB572" t="e">
        <f t="shared" si="138"/>
        <v>#VALUE!</v>
      </c>
      <c r="AC572" t="e">
        <f t="shared" si="139"/>
        <v>#VALUE!</v>
      </c>
      <c r="AD572" t="e">
        <f>TRIM(CLEAN(MID(Updates!D572,FIND("Account to clone: ",Updates!D572)+18,(FIND("Position",Updates!D572)-(FIND("Account to clone: ",Updates!D572)+18)))))</f>
        <v>#VALUE!</v>
      </c>
      <c r="AE572" t="str">
        <f t="shared" si="140"/>
        <v/>
      </c>
      <c r="AF572" t="str">
        <f t="shared" si="141"/>
        <v>No</v>
      </c>
      <c r="AG572" t="e">
        <f>TRIM(CLEAN(MID(Updates!D572,FIND("Home Share (H:\ drive) required: ",Updates!D572)+33,(FIND("Group Share (S:\ drive) required: ",Updates!D572)-(FIND("Home Share (H:\ drive) required: ",Updates!D572)+33)))))</f>
        <v>#VALUE!</v>
      </c>
      <c r="AH572" t="str">
        <f t="shared" si="142"/>
        <v>No</v>
      </c>
      <c r="AI572" t="e">
        <f>TRIM(CLEAN(MID(Updates!D572,FIND("S Drive Path: ",Updates!D572)+14,(FIND("Position",Updates!D572)-(FIND("S Drive Path: ",Updates!D572)+14)))))</f>
        <v>#VALUE!</v>
      </c>
      <c r="AJ572" t="e">
        <f>("USR\"&amp;Updates!N572)</f>
        <v>#VALUE!</v>
      </c>
      <c r="AK572" t="e">
        <f>Updates!N572&amp;"$"</f>
        <v>#VALUE!</v>
      </c>
      <c r="AL572" s="11">
        <f t="shared" ca="1" si="143"/>
        <v>2</v>
      </c>
      <c r="AM572" s="6" t="str">
        <f ca="1">LOOKUP(AL572,AN2:AN21,AO2:AO21)</f>
        <v>DC1MDB02</v>
      </c>
    </row>
    <row r="573" spans="1:39" ht="12" customHeight="1">
      <c r="A573" s="13" t="e">
        <f>LOOKUP(99^99,--("0"&amp;MID(Updates!N573,MIN(SEARCH({0,1,2,3,4,5,6,7,8,9},Updates!N573&amp;"0123456789")),ROW($A$1:$A$10000))))</f>
        <v>#N/A</v>
      </c>
      <c r="B573" s="6" t="e">
        <f>TRIM(CLEAN(MID(Updates!D573,FIND("Network User Id: ",Updates!D573)+17,(FIND("E-MAIL ACCOUNTS",Updates!D573)-(FIND("Network User Id:",Updates!D573)+17)))))</f>
        <v>#VALUE!</v>
      </c>
      <c r="C573" s="6" t="e">
        <f>TRIM(CLEAN(MID(Updates!D573,FIND("Logon ID: ",Updates!D573)+10,(FIND("Password:",Updates!D573)-(FIND("Logon ID:",Updates!D573)+10)))))</f>
        <v>#VALUE!</v>
      </c>
      <c r="D573" t="e">
        <f>TRIM(CLEAN(MID(Updates!D573,FIND("Primary Address: ",Updates!D573)+17,(FIND("Secondary Address:",Updates!D573)-(FIND("Primary Address: ",Updates!D573)+17)))))</f>
        <v>#VALUE!</v>
      </c>
      <c r="E573" t="e">
        <f>TRIM(CLEAN(MID(Updates!D573,FIND("Secondary Address: ",Updates!D573)+19,(FIND("** PLEASE DO NOT REPLY TO THIS E-MAIL. ",Updates!D573)-(FIND("Secondary Address: ",Updates!D573)+19)))))</f>
        <v>#VALUE!</v>
      </c>
      <c r="F573" t="b">
        <f>IF(COUNT(SEARCH({"transpo.ottawa.on.ca","biblioottawalibrary.ca"},E573)),"@ottawa.ca")</f>
        <v>0</v>
      </c>
      <c r="G573" s="9" t="e">
        <f t="shared" si="128"/>
        <v>#VALUE!</v>
      </c>
      <c r="H573" t="e">
        <f>TRIM(CLEAN(MID(Updates!D573,FIND("E-mail Address: ",Updates!D573)+16,(FIND("The employee",Updates!D573)-(FIND("E-mail Address: ",Updates!D573)+16)))))</f>
        <v>#VALUE!</v>
      </c>
      <c r="I573" t="e">
        <f>TRIM(CLEAN(MID(Updates!D573,FIND("Account Password: ",Updates!D573)+18,(FIND("NETWORK ACCOUNTS",Updates!D573)-(FIND("Account Password:",Updates!D573)+18)))))</f>
        <v>#VALUE!</v>
      </c>
      <c r="J573" t="e">
        <f>TRIM(CLEAN(MID(Updates!D573,FIND("Password: ",Updates!D573)+10,(FIND("E-mail",Updates!D573)-(FIND("Password:",Updates!D573)+12)))))</f>
        <v>#VALUE!</v>
      </c>
      <c r="K573" t="e">
        <f>TRIM(CLEAN(MID(Updates!D573,FIND("Account to clone: ",Updates!D573)+18,(FIND("Position",Updates!D573)-(FIND("Account to clone: ",Updates!D573)+18)))))</f>
        <v>#VALUE!</v>
      </c>
      <c r="L573" t="e">
        <f>TRIM(CLEAN(MID(Updates!D573,FIND("Clone permissions of another account: ",Updates!D573)+38,(FIND("Email required:",Updates!D573)-(FIND("Clone permissions of another account: ",Updates!D573)+38)))))</f>
        <v>#VALUE!</v>
      </c>
      <c r="M573" t="e">
        <f t="shared" si="129"/>
        <v>#VALUE!</v>
      </c>
      <c r="N573" t="e">
        <f>TRIM(CLEAN(MID(Updates!D573,FIND("First Name: ",Updates!D573)+12,(FIND("Middle Name: ",Updates!D573)-(FIND("First Name: ",Updates!D573)+12)))))</f>
        <v>#VALUE!</v>
      </c>
      <c r="O573" t="e">
        <f>TRIM(CLEAN(MID(Updates!E573,FIND("Last Name: ",Updates!E573)+11,(FIND("Middle Initial:",Updates!E573)-(FIND("Last Name: ",Updates!E573)+11)))))</f>
        <v>#VALUE!</v>
      </c>
      <c r="P573" t="e">
        <f>TRIM(CLEAN(MID(Updates!D573,FIND("Middle Initial: ",Updates!D573)+16,(FIND("Department: ",Updates!D573)-(FIND("Middle Initial: ",Updates!D573)+16)))))</f>
        <v>#VALUE!</v>
      </c>
      <c r="Q573" t="e">
        <f t="shared" si="130"/>
        <v>#VALUE!</v>
      </c>
      <c r="R573" t="e">
        <f t="shared" si="131"/>
        <v>#VALUE!</v>
      </c>
      <c r="S573" t="e">
        <f t="shared" si="132"/>
        <v>#VALUE!</v>
      </c>
      <c r="T573" s="14" t="e">
        <f t="shared" si="133"/>
        <v>#VALUE!</v>
      </c>
      <c r="U573" t="e">
        <f t="shared" si="134"/>
        <v>#VALUE!</v>
      </c>
      <c r="V573" t="e">
        <f t="shared" si="135"/>
        <v>#VALUE!</v>
      </c>
      <c r="W573" s="8" t="e">
        <f>TRIM(CLEAN(MID(Updates!D573,FIND("Branch: ",Updates!D573)+8,(FIND("Division",Updates!D573)-(FIND("Branch: ",Updates!D573)+8)))))</f>
        <v>#VALUE!</v>
      </c>
      <c r="X573" s="8" t="e">
        <f>TRIM(CLEAN(MID(Updates!D573,FIND("Pooled Position: ",Updates!D573)+17,(FIND("Are the",Updates!D573)-(FIND("Pooled Position: ",Updates!D573)+17)))))</f>
        <v>#VALUE!</v>
      </c>
      <c r="Y573" t="e">
        <f>TRIM(CLEAN(MID(Updates!D573,FIND("Employee Name: ",Updates!D573)+15,(FIND("Job Title",Updates!D573)-(FIND("Employee Name: ",Updates!D573)+15)))))</f>
        <v>#VALUE!</v>
      </c>
      <c r="Z573" s="9" t="e">
        <f t="shared" si="136"/>
        <v>#VALUE!</v>
      </c>
      <c r="AA573" t="e">
        <f t="shared" si="137"/>
        <v>#VALUE!</v>
      </c>
      <c r="AB573" t="e">
        <f t="shared" si="138"/>
        <v>#VALUE!</v>
      </c>
      <c r="AC573" t="e">
        <f t="shared" si="139"/>
        <v>#VALUE!</v>
      </c>
      <c r="AD573" t="e">
        <f>TRIM(CLEAN(MID(Updates!D573,FIND("Account to clone: ",Updates!D573)+18,(FIND("Position",Updates!D573)-(FIND("Account to clone: ",Updates!D573)+18)))))</f>
        <v>#VALUE!</v>
      </c>
      <c r="AE573" t="str">
        <f t="shared" si="140"/>
        <v/>
      </c>
      <c r="AF573" t="str">
        <f t="shared" si="141"/>
        <v>No</v>
      </c>
      <c r="AG573" t="e">
        <f>TRIM(CLEAN(MID(Updates!D573,FIND("Home Share (H:\ drive) required: ",Updates!D573)+33,(FIND("Group Share (S:\ drive) required: ",Updates!D573)-(FIND("Home Share (H:\ drive) required: ",Updates!D573)+33)))))</f>
        <v>#VALUE!</v>
      </c>
      <c r="AH573" t="str">
        <f t="shared" si="142"/>
        <v>No</v>
      </c>
      <c r="AI573" t="e">
        <f>TRIM(CLEAN(MID(Updates!D573,FIND("S Drive Path: ",Updates!D573)+14,(FIND("Position",Updates!D573)-(FIND("S Drive Path: ",Updates!D573)+14)))))</f>
        <v>#VALUE!</v>
      </c>
      <c r="AJ573" t="e">
        <f>("USR\"&amp;Updates!N573)</f>
        <v>#VALUE!</v>
      </c>
      <c r="AK573" t="e">
        <f>Updates!N573&amp;"$"</f>
        <v>#VALUE!</v>
      </c>
      <c r="AL573" s="11">
        <f t="shared" ca="1" si="143"/>
        <v>17</v>
      </c>
      <c r="AM573" s="6" t="str">
        <f ca="1">LOOKUP(AL573,AN2:AN21,AO2:AO21)</f>
        <v>DC4MDB07</v>
      </c>
    </row>
    <row r="574" spans="1:39" ht="12" customHeight="1">
      <c r="A574" s="13" t="e">
        <f>LOOKUP(99^99,--("0"&amp;MID(Updates!N574,MIN(SEARCH({0,1,2,3,4,5,6,7,8,9},Updates!N574&amp;"0123456789")),ROW($A$1:$A$10000))))</f>
        <v>#N/A</v>
      </c>
      <c r="B574" s="6" t="e">
        <f>TRIM(CLEAN(MID(Updates!D574,FIND("Network User Id: ",Updates!D574)+17,(FIND("E-MAIL ACCOUNTS",Updates!D574)-(FIND("Network User Id:",Updates!D574)+17)))))</f>
        <v>#VALUE!</v>
      </c>
      <c r="C574" s="6" t="e">
        <f>TRIM(CLEAN(MID(Updates!D574,FIND("Logon ID: ",Updates!D574)+10,(FIND("Password:",Updates!D574)-(FIND("Logon ID:",Updates!D574)+10)))))</f>
        <v>#VALUE!</v>
      </c>
      <c r="D574" t="e">
        <f>TRIM(CLEAN(MID(Updates!D574,FIND("Primary Address: ",Updates!D574)+17,(FIND("Secondary Address:",Updates!D574)-(FIND("Primary Address: ",Updates!D574)+17)))))</f>
        <v>#VALUE!</v>
      </c>
      <c r="E574" t="e">
        <f>TRIM(CLEAN(MID(Updates!D574,FIND("Secondary Address: ",Updates!D574)+19,(FIND("** PLEASE DO NOT REPLY TO THIS E-MAIL. ",Updates!D574)-(FIND("Secondary Address: ",Updates!D574)+19)))))</f>
        <v>#VALUE!</v>
      </c>
      <c r="F574" t="b">
        <f>IF(COUNT(SEARCH({"transpo.ottawa.on.ca","biblioottawalibrary.ca"},E574)),"@ottawa.ca")</f>
        <v>0</v>
      </c>
      <c r="G574" s="9" t="e">
        <f t="shared" si="128"/>
        <v>#VALUE!</v>
      </c>
      <c r="H574" t="e">
        <f>TRIM(CLEAN(MID(Updates!D574,FIND("E-mail Address: ",Updates!D574)+16,(FIND("The employee",Updates!D574)-(FIND("E-mail Address: ",Updates!D574)+16)))))</f>
        <v>#VALUE!</v>
      </c>
      <c r="I574" t="e">
        <f>TRIM(CLEAN(MID(Updates!D574,FIND("Account Password: ",Updates!D574)+18,(FIND("NETWORK ACCOUNTS",Updates!D574)-(FIND("Account Password:",Updates!D574)+18)))))</f>
        <v>#VALUE!</v>
      </c>
      <c r="J574" t="e">
        <f>TRIM(CLEAN(MID(Updates!D574,FIND("Password: ",Updates!D574)+10,(FIND("E-mail",Updates!D574)-(FIND("Password:",Updates!D574)+12)))))</f>
        <v>#VALUE!</v>
      </c>
      <c r="K574" t="e">
        <f>TRIM(CLEAN(MID(Updates!D574,FIND("Account to clone: ",Updates!D574)+18,(FIND("Position",Updates!D574)-(FIND("Account to clone: ",Updates!D574)+18)))))</f>
        <v>#VALUE!</v>
      </c>
      <c r="L574" t="e">
        <f>TRIM(CLEAN(MID(Updates!D574,FIND("Clone permissions of another account: ",Updates!D574)+38,(FIND("Email required:",Updates!D574)-(FIND("Clone permissions of another account: ",Updates!D574)+38)))))</f>
        <v>#VALUE!</v>
      </c>
      <c r="M574" t="e">
        <f t="shared" si="129"/>
        <v>#VALUE!</v>
      </c>
      <c r="N574" t="e">
        <f>TRIM(CLEAN(MID(Updates!D574,FIND("First Name: ",Updates!D574)+12,(FIND("Middle Name: ",Updates!D574)-(FIND("First Name: ",Updates!D574)+12)))))</f>
        <v>#VALUE!</v>
      </c>
      <c r="O574" t="e">
        <f>TRIM(CLEAN(MID(Updates!E574,FIND("Last Name: ",Updates!E574)+11,(FIND("Middle Initial:",Updates!E574)-(FIND("Last Name: ",Updates!E574)+11)))))</f>
        <v>#VALUE!</v>
      </c>
      <c r="P574" t="e">
        <f>TRIM(CLEAN(MID(Updates!D574,FIND("Middle Initial: ",Updates!D574)+16,(FIND("Department: ",Updates!D574)-(FIND("Middle Initial: ",Updates!D574)+16)))))</f>
        <v>#VALUE!</v>
      </c>
      <c r="Q574" t="e">
        <f t="shared" si="130"/>
        <v>#VALUE!</v>
      </c>
      <c r="R574" t="e">
        <f t="shared" si="131"/>
        <v>#VALUE!</v>
      </c>
      <c r="S574" t="e">
        <f t="shared" si="132"/>
        <v>#VALUE!</v>
      </c>
      <c r="T574" s="14" t="e">
        <f t="shared" si="133"/>
        <v>#VALUE!</v>
      </c>
      <c r="U574" t="e">
        <f t="shared" si="134"/>
        <v>#VALUE!</v>
      </c>
      <c r="V574" t="e">
        <f t="shared" si="135"/>
        <v>#VALUE!</v>
      </c>
      <c r="W574" s="8" t="e">
        <f>TRIM(CLEAN(MID(Updates!D574,FIND("Branch: ",Updates!D574)+8,(FIND("Division",Updates!D574)-(FIND("Branch: ",Updates!D574)+8)))))</f>
        <v>#VALUE!</v>
      </c>
      <c r="X574" s="8" t="e">
        <f>TRIM(CLEAN(MID(Updates!D574,FIND("Pooled Position: ",Updates!D574)+17,(FIND("Are the",Updates!D574)-(FIND("Pooled Position: ",Updates!D574)+17)))))</f>
        <v>#VALUE!</v>
      </c>
      <c r="Y574" t="e">
        <f>TRIM(CLEAN(MID(Updates!D574,FIND("Employee Name: ",Updates!D574)+15,(FIND("Job Title",Updates!D574)-(FIND("Employee Name: ",Updates!D574)+15)))))</f>
        <v>#VALUE!</v>
      </c>
      <c r="Z574" s="9" t="e">
        <f t="shared" si="136"/>
        <v>#VALUE!</v>
      </c>
      <c r="AA574" t="e">
        <f t="shared" si="137"/>
        <v>#VALUE!</v>
      </c>
      <c r="AB574" t="e">
        <f t="shared" si="138"/>
        <v>#VALUE!</v>
      </c>
      <c r="AC574" t="e">
        <f t="shared" si="139"/>
        <v>#VALUE!</v>
      </c>
      <c r="AD574" t="e">
        <f>TRIM(CLEAN(MID(Updates!D574,FIND("Account to clone: ",Updates!D574)+18,(FIND("Position",Updates!D574)-(FIND("Account to clone: ",Updates!D574)+18)))))</f>
        <v>#VALUE!</v>
      </c>
      <c r="AE574" t="str">
        <f t="shared" si="140"/>
        <v/>
      </c>
      <c r="AF574" t="str">
        <f t="shared" si="141"/>
        <v>No</v>
      </c>
      <c r="AG574" t="e">
        <f>TRIM(CLEAN(MID(Updates!D574,FIND("Home Share (H:\ drive) required: ",Updates!D574)+33,(FIND("Group Share (S:\ drive) required: ",Updates!D574)-(FIND("Home Share (H:\ drive) required: ",Updates!D574)+33)))))</f>
        <v>#VALUE!</v>
      </c>
      <c r="AH574" t="str">
        <f t="shared" si="142"/>
        <v>No</v>
      </c>
      <c r="AI574" t="e">
        <f>TRIM(CLEAN(MID(Updates!D574,FIND("S Drive Path: ",Updates!D574)+14,(FIND("Position",Updates!D574)-(FIND("S Drive Path: ",Updates!D574)+14)))))</f>
        <v>#VALUE!</v>
      </c>
      <c r="AJ574" t="e">
        <f>("USR\"&amp;Updates!N574)</f>
        <v>#VALUE!</v>
      </c>
      <c r="AK574" t="e">
        <f>Updates!N574&amp;"$"</f>
        <v>#VALUE!</v>
      </c>
      <c r="AL574" s="11">
        <f t="shared" ca="1" si="143"/>
        <v>16</v>
      </c>
      <c r="AM574" s="6" t="str">
        <f ca="1">LOOKUP(AL574,AN2:AN21,AO2:AO21)</f>
        <v>DC4MDB06</v>
      </c>
    </row>
    <row r="575" spans="1:39" ht="12" customHeight="1">
      <c r="A575" s="13" t="e">
        <f>LOOKUP(99^99,--("0"&amp;MID(Updates!N575,MIN(SEARCH({0,1,2,3,4,5,6,7,8,9},Updates!N575&amp;"0123456789")),ROW($A$1:$A$10000))))</f>
        <v>#N/A</v>
      </c>
      <c r="B575" s="6" t="e">
        <f>TRIM(CLEAN(MID(Updates!D575,FIND("Network User Id: ",Updates!D575)+17,(FIND("E-MAIL ACCOUNTS",Updates!D575)-(FIND("Network User Id:",Updates!D575)+17)))))</f>
        <v>#VALUE!</v>
      </c>
      <c r="C575" s="6" t="e">
        <f>TRIM(CLEAN(MID(Updates!D575,FIND("Logon ID: ",Updates!D575)+10,(FIND("Password:",Updates!D575)-(FIND("Logon ID:",Updates!D575)+10)))))</f>
        <v>#VALUE!</v>
      </c>
      <c r="D575" t="e">
        <f>TRIM(CLEAN(MID(Updates!D575,FIND("Primary Address: ",Updates!D575)+17,(FIND("Secondary Address:",Updates!D575)-(FIND("Primary Address: ",Updates!D575)+17)))))</f>
        <v>#VALUE!</v>
      </c>
      <c r="E575" t="e">
        <f>TRIM(CLEAN(MID(Updates!D575,FIND("Secondary Address: ",Updates!D575)+19,(FIND("** PLEASE DO NOT REPLY TO THIS E-MAIL. ",Updates!D575)-(FIND("Secondary Address: ",Updates!D575)+19)))))</f>
        <v>#VALUE!</v>
      </c>
      <c r="F575" t="b">
        <f>IF(COUNT(SEARCH({"transpo.ottawa.on.ca","biblioottawalibrary.ca"},E575)),"@ottawa.ca")</f>
        <v>0</v>
      </c>
      <c r="G575" s="9" t="e">
        <f t="shared" si="128"/>
        <v>#VALUE!</v>
      </c>
      <c r="H575" t="e">
        <f>TRIM(CLEAN(MID(Updates!D575,FIND("E-mail Address: ",Updates!D575)+16,(FIND("The employee",Updates!D575)-(FIND("E-mail Address: ",Updates!D575)+16)))))</f>
        <v>#VALUE!</v>
      </c>
      <c r="I575" t="e">
        <f>TRIM(CLEAN(MID(Updates!D575,FIND("Account Password: ",Updates!D575)+18,(FIND("NETWORK ACCOUNTS",Updates!D575)-(FIND("Account Password:",Updates!D575)+18)))))</f>
        <v>#VALUE!</v>
      </c>
      <c r="J575" t="e">
        <f>TRIM(CLEAN(MID(Updates!D575,FIND("Password: ",Updates!D575)+10,(FIND("E-mail",Updates!D575)-(FIND("Password:",Updates!D575)+12)))))</f>
        <v>#VALUE!</v>
      </c>
      <c r="K575" t="e">
        <f>TRIM(CLEAN(MID(Updates!D575,FIND("Account to clone: ",Updates!D575)+18,(FIND("Position",Updates!D575)-(FIND("Account to clone: ",Updates!D575)+18)))))</f>
        <v>#VALUE!</v>
      </c>
      <c r="L575" t="e">
        <f>TRIM(CLEAN(MID(Updates!D575,FIND("Clone permissions of another account: ",Updates!D575)+38,(FIND("Email required:",Updates!D575)-(FIND("Clone permissions of another account: ",Updates!D575)+38)))))</f>
        <v>#VALUE!</v>
      </c>
      <c r="M575" t="e">
        <f t="shared" si="129"/>
        <v>#VALUE!</v>
      </c>
      <c r="N575" t="e">
        <f>TRIM(CLEAN(MID(Updates!D575,FIND("First Name: ",Updates!D575)+12,(FIND("Middle Name: ",Updates!D575)-(FIND("First Name: ",Updates!D575)+12)))))</f>
        <v>#VALUE!</v>
      </c>
      <c r="O575" t="e">
        <f>TRIM(CLEAN(MID(Updates!E575,FIND("Last Name: ",Updates!E575)+11,(FIND("Middle Initial:",Updates!E575)-(FIND("Last Name: ",Updates!E575)+11)))))</f>
        <v>#VALUE!</v>
      </c>
      <c r="P575" t="e">
        <f>TRIM(CLEAN(MID(Updates!D575,FIND("Middle Initial: ",Updates!D575)+16,(FIND("Department: ",Updates!D575)-(FIND("Middle Initial: ",Updates!D575)+16)))))</f>
        <v>#VALUE!</v>
      </c>
      <c r="Q575" t="e">
        <f t="shared" si="130"/>
        <v>#VALUE!</v>
      </c>
      <c r="R575" t="e">
        <f t="shared" si="131"/>
        <v>#VALUE!</v>
      </c>
      <c r="S575" t="e">
        <f t="shared" si="132"/>
        <v>#VALUE!</v>
      </c>
      <c r="T575" s="14" t="e">
        <f t="shared" si="133"/>
        <v>#VALUE!</v>
      </c>
      <c r="U575" t="e">
        <f t="shared" si="134"/>
        <v>#VALUE!</v>
      </c>
      <c r="V575" t="e">
        <f t="shared" si="135"/>
        <v>#VALUE!</v>
      </c>
      <c r="W575" s="8" t="e">
        <f>TRIM(CLEAN(MID(Updates!D575,FIND("Branch: ",Updates!D575)+8,(FIND("Division",Updates!D575)-(FIND("Branch: ",Updates!D575)+8)))))</f>
        <v>#VALUE!</v>
      </c>
      <c r="X575" s="8" t="e">
        <f>TRIM(CLEAN(MID(Updates!D575,FIND("Pooled Position: ",Updates!D575)+17,(FIND("Are the",Updates!D575)-(FIND("Pooled Position: ",Updates!D575)+17)))))</f>
        <v>#VALUE!</v>
      </c>
      <c r="Y575" t="e">
        <f>TRIM(CLEAN(MID(Updates!D575,FIND("Employee Name: ",Updates!D575)+15,(FIND("Job Title",Updates!D575)-(FIND("Employee Name: ",Updates!D575)+15)))))</f>
        <v>#VALUE!</v>
      </c>
      <c r="Z575" s="9" t="e">
        <f t="shared" si="136"/>
        <v>#VALUE!</v>
      </c>
      <c r="AA575" t="e">
        <f t="shared" si="137"/>
        <v>#VALUE!</v>
      </c>
      <c r="AB575" t="e">
        <f t="shared" si="138"/>
        <v>#VALUE!</v>
      </c>
      <c r="AC575" t="e">
        <f t="shared" si="139"/>
        <v>#VALUE!</v>
      </c>
      <c r="AD575" t="e">
        <f>TRIM(CLEAN(MID(Updates!D575,FIND("Account to clone: ",Updates!D575)+18,(FIND("Position",Updates!D575)-(FIND("Account to clone: ",Updates!D575)+18)))))</f>
        <v>#VALUE!</v>
      </c>
      <c r="AE575" t="str">
        <f t="shared" si="140"/>
        <v/>
      </c>
      <c r="AF575" t="str">
        <f t="shared" si="141"/>
        <v>No</v>
      </c>
      <c r="AG575" t="e">
        <f>TRIM(CLEAN(MID(Updates!D575,FIND("Home Share (H:\ drive) required: ",Updates!D575)+33,(FIND("Group Share (S:\ drive) required: ",Updates!D575)-(FIND("Home Share (H:\ drive) required: ",Updates!D575)+33)))))</f>
        <v>#VALUE!</v>
      </c>
      <c r="AH575" t="str">
        <f t="shared" si="142"/>
        <v>No</v>
      </c>
      <c r="AI575" t="e">
        <f>TRIM(CLEAN(MID(Updates!D575,FIND("S Drive Path: ",Updates!D575)+14,(FIND("Position",Updates!D575)-(FIND("S Drive Path: ",Updates!D575)+14)))))</f>
        <v>#VALUE!</v>
      </c>
      <c r="AJ575" t="e">
        <f>("USR\"&amp;Updates!N575)</f>
        <v>#VALUE!</v>
      </c>
      <c r="AK575" t="e">
        <f>Updates!N575&amp;"$"</f>
        <v>#VALUE!</v>
      </c>
      <c r="AL575" s="11">
        <f t="shared" ca="1" si="143"/>
        <v>4</v>
      </c>
      <c r="AM575" s="6" t="str">
        <f ca="1">LOOKUP(AL575,AN2:AN21,AO2:AO21)</f>
        <v>DC1MDB04</v>
      </c>
    </row>
    <row r="576" spans="1:39" ht="12" customHeight="1">
      <c r="A576" s="13" t="e">
        <f>LOOKUP(99^99,--("0"&amp;MID(Updates!N576,MIN(SEARCH({0,1,2,3,4,5,6,7,8,9},Updates!N576&amp;"0123456789")),ROW($A$1:$A$10000))))</f>
        <v>#N/A</v>
      </c>
      <c r="B576" s="6" t="e">
        <f>TRIM(CLEAN(MID(Updates!D576,FIND("Network User Id: ",Updates!D576)+17,(FIND("E-MAIL ACCOUNTS",Updates!D576)-(FIND("Network User Id:",Updates!D576)+17)))))</f>
        <v>#VALUE!</v>
      </c>
      <c r="C576" s="6" t="e">
        <f>TRIM(CLEAN(MID(Updates!D576,FIND("Logon ID: ",Updates!D576)+10,(FIND("Password:",Updates!D576)-(FIND("Logon ID:",Updates!D576)+10)))))</f>
        <v>#VALUE!</v>
      </c>
      <c r="D576" t="e">
        <f>TRIM(CLEAN(MID(Updates!D576,FIND("Primary Address: ",Updates!D576)+17,(FIND("Secondary Address:",Updates!D576)-(FIND("Primary Address: ",Updates!D576)+17)))))</f>
        <v>#VALUE!</v>
      </c>
      <c r="E576" t="e">
        <f>TRIM(CLEAN(MID(Updates!D576,FIND("Secondary Address: ",Updates!D576)+19,(FIND("** PLEASE DO NOT REPLY TO THIS E-MAIL. ",Updates!D576)-(FIND("Secondary Address: ",Updates!D576)+19)))))</f>
        <v>#VALUE!</v>
      </c>
      <c r="F576" t="b">
        <f>IF(COUNT(SEARCH({"transpo.ottawa.on.ca","biblioottawalibrary.ca"},E576)),"@ottawa.ca")</f>
        <v>0</v>
      </c>
      <c r="G576" s="9" t="e">
        <f t="shared" si="128"/>
        <v>#VALUE!</v>
      </c>
      <c r="H576" t="e">
        <f>TRIM(CLEAN(MID(Updates!D576,FIND("E-mail Address: ",Updates!D576)+16,(FIND("The employee",Updates!D576)-(FIND("E-mail Address: ",Updates!D576)+16)))))</f>
        <v>#VALUE!</v>
      </c>
      <c r="I576" t="e">
        <f>TRIM(CLEAN(MID(Updates!D576,FIND("Account Password: ",Updates!D576)+18,(FIND("NETWORK ACCOUNTS",Updates!D576)-(FIND("Account Password:",Updates!D576)+18)))))</f>
        <v>#VALUE!</v>
      </c>
      <c r="J576" t="e">
        <f>TRIM(CLEAN(MID(Updates!D576,FIND("Password: ",Updates!D576)+10,(FIND("E-mail",Updates!D576)-(FIND("Password:",Updates!D576)+12)))))</f>
        <v>#VALUE!</v>
      </c>
      <c r="K576" t="e">
        <f>TRIM(CLEAN(MID(Updates!D576,FIND("Account to clone: ",Updates!D576)+18,(FIND("Position",Updates!D576)-(FIND("Account to clone: ",Updates!D576)+18)))))</f>
        <v>#VALUE!</v>
      </c>
      <c r="L576" t="e">
        <f>TRIM(CLEAN(MID(Updates!D576,FIND("Clone permissions of another account: ",Updates!D576)+38,(FIND("Email required:",Updates!D576)-(FIND("Clone permissions of another account: ",Updates!D576)+38)))))</f>
        <v>#VALUE!</v>
      </c>
      <c r="M576" t="e">
        <f t="shared" si="129"/>
        <v>#VALUE!</v>
      </c>
      <c r="N576" t="e">
        <f>TRIM(CLEAN(MID(Updates!D576,FIND("First Name: ",Updates!D576)+12,(FIND("Middle Name: ",Updates!D576)-(FIND("First Name: ",Updates!D576)+12)))))</f>
        <v>#VALUE!</v>
      </c>
      <c r="O576" t="e">
        <f>TRIM(CLEAN(MID(Updates!E576,FIND("Last Name: ",Updates!E576)+11,(FIND("Middle Initial:",Updates!E576)-(FIND("Last Name: ",Updates!E576)+11)))))</f>
        <v>#VALUE!</v>
      </c>
      <c r="P576" t="e">
        <f>TRIM(CLEAN(MID(Updates!D576,FIND("Middle Initial: ",Updates!D576)+16,(FIND("Department: ",Updates!D576)-(FIND("Middle Initial: ",Updates!D576)+16)))))</f>
        <v>#VALUE!</v>
      </c>
      <c r="Q576" t="e">
        <f t="shared" si="130"/>
        <v>#VALUE!</v>
      </c>
      <c r="R576" t="e">
        <f t="shared" si="131"/>
        <v>#VALUE!</v>
      </c>
      <c r="S576" t="e">
        <f t="shared" si="132"/>
        <v>#VALUE!</v>
      </c>
      <c r="T576" s="14" t="e">
        <f t="shared" si="133"/>
        <v>#VALUE!</v>
      </c>
      <c r="U576" t="e">
        <f t="shared" si="134"/>
        <v>#VALUE!</v>
      </c>
      <c r="V576" t="e">
        <f t="shared" si="135"/>
        <v>#VALUE!</v>
      </c>
      <c r="W576" s="8" t="e">
        <f>TRIM(CLEAN(MID(Updates!D576,FIND("Branch: ",Updates!D576)+8,(FIND("Division",Updates!D576)-(FIND("Branch: ",Updates!D576)+8)))))</f>
        <v>#VALUE!</v>
      </c>
      <c r="X576" s="8" t="e">
        <f>TRIM(CLEAN(MID(Updates!D576,FIND("Pooled Position: ",Updates!D576)+17,(FIND("Are the",Updates!D576)-(FIND("Pooled Position: ",Updates!D576)+17)))))</f>
        <v>#VALUE!</v>
      </c>
      <c r="Y576" t="e">
        <f>TRIM(CLEAN(MID(Updates!D576,FIND("Employee Name: ",Updates!D576)+15,(FIND("Job Title",Updates!D576)-(FIND("Employee Name: ",Updates!D576)+15)))))</f>
        <v>#VALUE!</v>
      </c>
      <c r="Z576" s="9" t="e">
        <f t="shared" si="136"/>
        <v>#VALUE!</v>
      </c>
      <c r="AA576" t="e">
        <f t="shared" si="137"/>
        <v>#VALUE!</v>
      </c>
      <c r="AB576" t="e">
        <f t="shared" si="138"/>
        <v>#VALUE!</v>
      </c>
      <c r="AC576" t="e">
        <f t="shared" si="139"/>
        <v>#VALUE!</v>
      </c>
      <c r="AD576" t="e">
        <f>TRIM(CLEAN(MID(Updates!D576,FIND("Account to clone: ",Updates!D576)+18,(FIND("Position",Updates!D576)-(FIND("Account to clone: ",Updates!D576)+18)))))</f>
        <v>#VALUE!</v>
      </c>
      <c r="AE576" t="str">
        <f t="shared" si="140"/>
        <v/>
      </c>
      <c r="AF576" t="str">
        <f t="shared" si="141"/>
        <v>No</v>
      </c>
      <c r="AG576" t="e">
        <f>TRIM(CLEAN(MID(Updates!D576,FIND("Home Share (H:\ drive) required: ",Updates!D576)+33,(FIND("Group Share (S:\ drive) required: ",Updates!D576)-(FIND("Home Share (H:\ drive) required: ",Updates!D576)+33)))))</f>
        <v>#VALUE!</v>
      </c>
      <c r="AH576" t="str">
        <f t="shared" si="142"/>
        <v>No</v>
      </c>
      <c r="AI576" t="e">
        <f>TRIM(CLEAN(MID(Updates!D576,FIND("S Drive Path: ",Updates!D576)+14,(FIND("Position",Updates!D576)-(FIND("S Drive Path: ",Updates!D576)+14)))))</f>
        <v>#VALUE!</v>
      </c>
      <c r="AJ576" t="e">
        <f>("USR\"&amp;Updates!N576)</f>
        <v>#VALUE!</v>
      </c>
      <c r="AK576" t="e">
        <f>Updates!N576&amp;"$"</f>
        <v>#VALUE!</v>
      </c>
      <c r="AL576" s="11">
        <f t="shared" ca="1" si="143"/>
        <v>12</v>
      </c>
      <c r="AM576" s="6" t="str">
        <f ca="1">LOOKUP(AL576,AN2:AN21,AO2:AO21)</f>
        <v>DC4MDB02</v>
      </c>
    </row>
    <row r="577" spans="1:39" ht="12" customHeight="1">
      <c r="A577" s="13" t="e">
        <f>LOOKUP(99^99,--("0"&amp;MID(Updates!N577,MIN(SEARCH({0,1,2,3,4,5,6,7,8,9},Updates!N577&amp;"0123456789")),ROW($A$1:$A$10000))))</f>
        <v>#N/A</v>
      </c>
      <c r="B577" s="6" t="e">
        <f>TRIM(CLEAN(MID(Updates!D577,FIND("Network User Id: ",Updates!D577)+17,(FIND("E-MAIL ACCOUNTS",Updates!D577)-(FIND("Network User Id:",Updates!D577)+17)))))</f>
        <v>#VALUE!</v>
      </c>
      <c r="C577" s="6" t="e">
        <f>TRIM(CLEAN(MID(Updates!D577,FIND("Logon ID: ",Updates!D577)+10,(FIND("Password:",Updates!D577)-(FIND("Logon ID:",Updates!D577)+10)))))</f>
        <v>#VALUE!</v>
      </c>
      <c r="D577" t="e">
        <f>TRIM(CLEAN(MID(Updates!D577,FIND("Primary Address: ",Updates!D577)+17,(FIND("Secondary Address:",Updates!D577)-(FIND("Primary Address: ",Updates!D577)+17)))))</f>
        <v>#VALUE!</v>
      </c>
      <c r="E577" t="e">
        <f>TRIM(CLEAN(MID(Updates!D577,FIND("Secondary Address: ",Updates!D577)+19,(FIND("** PLEASE DO NOT REPLY TO THIS E-MAIL. ",Updates!D577)-(FIND("Secondary Address: ",Updates!D577)+19)))))</f>
        <v>#VALUE!</v>
      </c>
      <c r="F577" t="b">
        <f>IF(COUNT(SEARCH({"transpo.ottawa.on.ca","biblioottawalibrary.ca"},E577)),"@ottawa.ca")</f>
        <v>0</v>
      </c>
      <c r="G577" s="9" t="e">
        <f t="shared" si="128"/>
        <v>#VALUE!</v>
      </c>
      <c r="H577" t="e">
        <f>TRIM(CLEAN(MID(Updates!D577,FIND("E-mail Address: ",Updates!D577)+16,(FIND("The employee",Updates!D577)-(FIND("E-mail Address: ",Updates!D577)+16)))))</f>
        <v>#VALUE!</v>
      </c>
      <c r="I577" t="e">
        <f>TRIM(CLEAN(MID(Updates!D577,FIND("Account Password: ",Updates!D577)+18,(FIND("NETWORK ACCOUNTS",Updates!D577)-(FIND("Account Password:",Updates!D577)+18)))))</f>
        <v>#VALUE!</v>
      </c>
      <c r="J577" t="e">
        <f>TRIM(CLEAN(MID(Updates!D577,FIND("Password: ",Updates!D577)+10,(FIND("E-mail",Updates!D577)-(FIND("Password:",Updates!D577)+12)))))</f>
        <v>#VALUE!</v>
      </c>
      <c r="K577" t="e">
        <f>TRIM(CLEAN(MID(Updates!D577,FIND("Account to clone: ",Updates!D577)+18,(FIND("Position",Updates!D577)-(FIND("Account to clone: ",Updates!D577)+18)))))</f>
        <v>#VALUE!</v>
      </c>
      <c r="L577" t="e">
        <f>TRIM(CLEAN(MID(Updates!D577,FIND("Clone permissions of another account: ",Updates!D577)+38,(FIND("Email required:",Updates!D577)-(FIND("Clone permissions of another account: ",Updates!D577)+38)))))</f>
        <v>#VALUE!</v>
      </c>
      <c r="M577" t="e">
        <f t="shared" si="129"/>
        <v>#VALUE!</v>
      </c>
      <c r="N577" t="e">
        <f>TRIM(CLEAN(MID(Updates!D577,FIND("First Name: ",Updates!D577)+12,(FIND("Middle Name: ",Updates!D577)-(FIND("First Name: ",Updates!D577)+12)))))</f>
        <v>#VALUE!</v>
      </c>
      <c r="O577" t="e">
        <f>TRIM(CLEAN(MID(Updates!E577,FIND("Last Name: ",Updates!E577)+11,(FIND("Middle Initial:",Updates!E577)-(FIND("Last Name: ",Updates!E577)+11)))))</f>
        <v>#VALUE!</v>
      </c>
      <c r="P577" t="e">
        <f>TRIM(CLEAN(MID(Updates!D577,FIND("Middle Initial: ",Updates!D577)+16,(FIND("Department: ",Updates!D577)-(FIND("Middle Initial: ",Updates!D577)+16)))))</f>
        <v>#VALUE!</v>
      </c>
      <c r="Q577" t="e">
        <f t="shared" si="130"/>
        <v>#VALUE!</v>
      </c>
      <c r="R577" t="e">
        <f t="shared" si="131"/>
        <v>#VALUE!</v>
      </c>
      <c r="S577" t="e">
        <f t="shared" si="132"/>
        <v>#VALUE!</v>
      </c>
      <c r="T577" s="14" t="e">
        <f t="shared" si="133"/>
        <v>#VALUE!</v>
      </c>
      <c r="U577" t="e">
        <f t="shared" si="134"/>
        <v>#VALUE!</v>
      </c>
      <c r="V577" t="e">
        <f t="shared" si="135"/>
        <v>#VALUE!</v>
      </c>
      <c r="W577" s="8" t="e">
        <f>TRIM(CLEAN(MID(Updates!D577,FIND("Branch: ",Updates!D577)+8,(FIND("Division",Updates!D577)-(FIND("Branch: ",Updates!D577)+8)))))</f>
        <v>#VALUE!</v>
      </c>
      <c r="X577" s="8" t="e">
        <f>TRIM(CLEAN(MID(Updates!D577,FIND("Pooled Position: ",Updates!D577)+17,(FIND("Are the",Updates!D577)-(FIND("Pooled Position: ",Updates!D577)+17)))))</f>
        <v>#VALUE!</v>
      </c>
      <c r="Y577" t="e">
        <f>TRIM(CLEAN(MID(Updates!D577,FIND("Employee Name: ",Updates!D577)+15,(FIND("Job Title",Updates!D577)-(FIND("Employee Name: ",Updates!D577)+15)))))</f>
        <v>#VALUE!</v>
      </c>
      <c r="Z577" s="9" t="e">
        <f t="shared" si="136"/>
        <v>#VALUE!</v>
      </c>
      <c r="AA577" t="e">
        <f t="shared" si="137"/>
        <v>#VALUE!</v>
      </c>
      <c r="AB577" t="e">
        <f t="shared" si="138"/>
        <v>#VALUE!</v>
      </c>
      <c r="AC577" t="e">
        <f t="shared" si="139"/>
        <v>#VALUE!</v>
      </c>
      <c r="AD577" t="e">
        <f>TRIM(CLEAN(MID(Updates!D577,FIND("Account to clone: ",Updates!D577)+18,(FIND("Position",Updates!D577)-(FIND("Account to clone: ",Updates!D577)+18)))))</f>
        <v>#VALUE!</v>
      </c>
      <c r="AE577" t="str">
        <f t="shared" si="140"/>
        <v/>
      </c>
      <c r="AF577" t="str">
        <f t="shared" si="141"/>
        <v>No</v>
      </c>
      <c r="AG577" t="e">
        <f>TRIM(CLEAN(MID(Updates!D577,FIND("Home Share (H:\ drive) required: ",Updates!D577)+33,(FIND("Group Share (S:\ drive) required: ",Updates!D577)-(FIND("Home Share (H:\ drive) required: ",Updates!D577)+33)))))</f>
        <v>#VALUE!</v>
      </c>
      <c r="AH577" t="str">
        <f t="shared" si="142"/>
        <v>No</v>
      </c>
      <c r="AI577" t="e">
        <f>TRIM(CLEAN(MID(Updates!D577,FIND("S Drive Path: ",Updates!D577)+14,(FIND("Position",Updates!D577)-(FIND("S Drive Path: ",Updates!D577)+14)))))</f>
        <v>#VALUE!</v>
      </c>
      <c r="AJ577" t="e">
        <f>("USR\"&amp;Updates!N577)</f>
        <v>#VALUE!</v>
      </c>
      <c r="AK577" t="e">
        <f>Updates!N577&amp;"$"</f>
        <v>#VALUE!</v>
      </c>
      <c r="AL577" s="11">
        <f t="shared" ca="1" si="143"/>
        <v>14</v>
      </c>
      <c r="AM577" s="6" t="str">
        <f ca="1">LOOKUP(AL577,AN2:AN21,AO2:AO21)</f>
        <v>DC4MDB04</v>
      </c>
    </row>
    <row r="578" spans="1:39" ht="12" customHeight="1">
      <c r="A578" s="13" t="e">
        <f>LOOKUP(99^99,--("0"&amp;MID(Updates!N578,MIN(SEARCH({0,1,2,3,4,5,6,7,8,9},Updates!N578&amp;"0123456789")),ROW($A$1:$A$10000))))</f>
        <v>#N/A</v>
      </c>
      <c r="B578" s="6" t="e">
        <f>TRIM(CLEAN(MID(Updates!D578,FIND("Network User Id: ",Updates!D578)+17,(FIND("E-MAIL ACCOUNTS",Updates!D578)-(FIND("Network User Id:",Updates!D578)+17)))))</f>
        <v>#VALUE!</v>
      </c>
      <c r="C578" s="6" t="e">
        <f>TRIM(CLEAN(MID(Updates!D578,FIND("Logon ID: ",Updates!D578)+10,(FIND("Password:",Updates!D578)-(FIND("Logon ID:",Updates!D578)+10)))))</f>
        <v>#VALUE!</v>
      </c>
      <c r="D578" t="e">
        <f>TRIM(CLEAN(MID(Updates!D578,FIND("Primary Address: ",Updates!D578)+17,(FIND("Secondary Address:",Updates!D578)-(FIND("Primary Address: ",Updates!D578)+17)))))</f>
        <v>#VALUE!</v>
      </c>
      <c r="E578" t="e">
        <f>TRIM(CLEAN(MID(Updates!D578,FIND("Secondary Address: ",Updates!D578)+19,(FIND("** PLEASE DO NOT REPLY TO THIS E-MAIL. ",Updates!D578)-(FIND("Secondary Address: ",Updates!D578)+19)))))</f>
        <v>#VALUE!</v>
      </c>
      <c r="F578" t="b">
        <f>IF(COUNT(SEARCH({"transpo.ottawa.on.ca","biblioottawalibrary.ca"},E578)),"@ottawa.ca")</f>
        <v>0</v>
      </c>
      <c r="G578" s="9" t="e">
        <f t="shared" si="128"/>
        <v>#VALUE!</v>
      </c>
      <c r="H578" t="e">
        <f>TRIM(CLEAN(MID(Updates!D578,FIND("E-mail Address: ",Updates!D578)+16,(FIND("The employee",Updates!D578)-(FIND("E-mail Address: ",Updates!D578)+16)))))</f>
        <v>#VALUE!</v>
      </c>
      <c r="I578" t="e">
        <f>TRIM(CLEAN(MID(Updates!D578,FIND("Account Password: ",Updates!D578)+18,(FIND("NETWORK ACCOUNTS",Updates!D578)-(FIND("Account Password:",Updates!D578)+18)))))</f>
        <v>#VALUE!</v>
      </c>
      <c r="J578" t="e">
        <f>TRIM(CLEAN(MID(Updates!D578,FIND("Password: ",Updates!D578)+10,(FIND("E-mail",Updates!D578)-(FIND("Password:",Updates!D578)+12)))))</f>
        <v>#VALUE!</v>
      </c>
      <c r="K578" t="e">
        <f>TRIM(CLEAN(MID(Updates!D578,FIND("Account to clone: ",Updates!D578)+18,(FIND("Position",Updates!D578)-(FIND("Account to clone: ",Updates!D578)+18)))))</f>
        <v>#VALUE!</v>
      </c>
      <c r="L578" t="e">
        <f>TRIM(CLEAN(MID(Updates!D578,FIND("Clone permissions of another account: ",Updates!D578)+38,(FIND("Email required:",Updates!D578)-(FIND("Clone permissions of another account: ",Updates!D578)+38)))))</f>
        <v>#VALUE!</v>
      </c>
      <c r="M578" t="e">
        <f t="shared" si="129"/>
        <v>#VALUE!</v>
      </c>
      <c r="N578" t="e">
        <f>TRIM(CLEAN(MID(Updates!D578,FIND("First Name: ",Updates!D578)+12,(FIND("Middle Name: ",Updates!D578)-(FIND("First Name: ",Updates!D578)+12)))))</f>
        <v>#VALUE!</v>
      </c>
      <c r="O578" t="e">
        <f>TRIM(CLEAN(MID(Updates!E578,FIND("Last Name: ",Updates!E578)+11,(FIND("Middle Initial:",Updates!E578)-(FIND("Last Name: ",Updates!E578)+11)))))</f>
        <v>#VALUE!</v>
      </c>
      <c r="P578" t="e">
        <f>TRIM(CLEAN(MID(Updates!D578,FIND("Middle Initial: ",Updates!D578)+16,(FIND("Department: ",Updates!D578)-(FIND("Middle Initial: ",Updates!D578)+16)))))</f>
        <v>#VALUE!</v>
      </c>
      <c r="Q578" t="e">
        <f t="shared" si="130"/>
        <v>#VALUE!</v>
      </c>
      <c r="R578" t="e">
        <f t="shared" si="131"/>
        <v>#VALUE!</v>
      </c>
      <c r="S578" t="e">
        <f t="shared" si="132"/>
        <v>#VALUE!</v>
      </c>
      <c r="T578" s="14" t="e">
        <f t="shared" si="133"/>
        <v>#VALUE!</v>
      </c>
      <c r="U578" t="e">
        <f t="shared" si="134"/>
        <v>#VALUE!</v>
      </c>
      <c r="V578" t="e">
        <f t="shared" si="135"/>
        <v>#VALUE!</v>
      </c>
      <c r="W578" s="8" t="e">
        <f>TRIM(CLEAN(MID(Updates!D578,FIND("Branch: ",Updates!D578)+8,(FIND("Division",Updates!D578)-(FIND("Branch: ",Updates!D578)+8)))))</f>
        <v>#VALUE!</v>
      </c>
      <c r="X578" s="8" t="e">
        <f>TRIM(CLEAN(MID(Updates!D578,FIND("Pooled Position: ",Updates!D578)+17,(FIND("Are the",Updates!D578)-(FIND("Pooled Position: ",Updates!D578)+17)))))</f>
        <v>#VALUE!</v>
      </c>
      <c r="Y578" t="e">
        <f>TRIM(CLEAN(MID(Updates!D578,FIND("Employee Name: ",Updates!D578)+15,(FIND("Job Title",Updates!D578)-(FIND("Employee Name: ",Updates!D578)+15)))))</f>
        <v>#VALUE!</v>
      </c>
      <c r="Z578" s="9" t="e">
        <f t="shared" si="136"/>
        <v>#VALUE!</v>
      </c>
      <c r="AA578" t="e">
        <f t="shared" si="137"/>
        <v>#VALUE!</v>
      </c>
      <c r="AB578" t="e">
        <f t="shared" si="138"/>
        <v>#VALUE!</v>
      </c>
      <c r="AC578" t="e">
        <f t="shared" si="139"/>
        <v>#VALUE!</v>
      </c>
      <c r="AD578" t="e">
        <f>TRIM(CLEAN(MID(Updates!D578,FIND("Account to clone: ",Updates!D578)+18,(FIND("Position",Updates!D578)-(FIND("Account to clone: ",Updates!D578)+18)))))</f>
        <v>#VALUE!</v>
      </c>
      <c r="AE578" t="str">
        <f t="shared" si="140"/>
        <v/>
      </c>
      <c r="AF578" t="str">
        <f t="shared" si="141"/>
        <v>No</v>
      </c>
      <c r="AG578" t="e">
        <f>TRIM(CLEAN(MID(Updates!D578,FIND("Home Share (H:\ drive) required: ",Updates!D578)+33,(FIND("Group Share (S:\ drive) required: ",Updates!D578)-(FIND("Home Share (H:\ drive) required: ",Updates!D578)+33)))))</f>
        <v>#VALUE!</v>
      </c>
      <c r="AH578" t="str">
        <f t="shared" si="142"/>
        <v>No</v>
      </c>
      <c r="AI578" t="e">
        <f>TRIM(CLEAN(MID(Updates!D578,FIND("S Drive Path: ",Updates!D578)+14,(FIND("Position",Updates!D578)-(FIND("S Drive Path: ",Updates!D578)+14)))))</f>
        <v>#VALUE!</v>
      </c>
      <c r="AJ578" t="e">
        <f>("USR\"&amp;Updates!N578)</f>
        <v>#VALUE!</v>
      </c>
      <c r="AK578" t="e">
        <f>Updates!N578&amp;"$"</f>
        <v>#VALUE!</v>
      </c>
      <c r="AL578" s="11">
        <f t="shared" ca="1" si="143"/>
        <v>6</v>
      </c>
      <c r="AM578" s="6" t="str">
        <f ca="1">LOOKUP(AL578,AN2:AN21,AO2:AO21)</f>
        <v>DC1MDB06</v>
      </c>
    </row>
    <row r="579" spans="1:39" ht="12" customHeight="1">
      <c r="A579" s="13" t="e">
        <f>LOOKUP(99^99,--("0"&amp;MID(Updates!N579,MIN(SEARCH({0,1,2,3,4,5,6,7,8,9},Updates!N579&amp;"0123456789")),ROW($A$1:$A$10000))))</f>
        <v>#N/A</v>
      </c>
      <c r="B579" s="6" t="e">
        <f>TRIM(CLEAN(MID(Updates!D579,FIND("Network User Id: ",Updates!D579)+17,(FIND("E-MAIL ACCOUNTS",Updates!D579)-(FIND("Network User Id:",Updates!D579)+17)))))</f>
        <v>#VALUE!</v>
      </c>
      <c r="C579" s="6" t="e">
        <f>TRIM(CLEAN(MID(Updates!D579,FIND("Logon ID: ",Updates!D579)+10,(FIND("Password:",Updates!D579)-(FIND("Logon ID:",Updates!D579)+10)))))</f>
        <v>#VALUE!</v>
      </c>
      <c r="D579" t="e">
        <f>TRIM(CLEAN(MID(Updates!D579,FIND("Primary Address: ",Updates!D579)+17,(FIND("Secondary Address:",Updates!D579)-(FIND("Primary Address: ",Updates!D579)+17)))))</f>
        <v>#VALUE!</v>
      </c>
      <c r="E579" t="e">
        <f>TRIM(CLEAN(MID(Updates!D579,FIND("Secondary Address: ",Updates!D579)+19,(FIND("** PLEASE DO NOT REPLY TO THIS E-MAIL. ",Updates!D579)-(FIND("Secondary Address: ",Updates!D579)+19)))))</f>
        <v>#VALUE!</v>
      </c>
      <c r="F579" t="b">
        <f>IF(COUNT(SEARCH({"transpo.ottawa.on.ca","biblioottawalibrary.ca"},E579)),"@ottawa.ca")</f>
        <v>0</v>
      </c>
      <c r="G579" s="9" t="e">
        <f t="shared" ref="G579:G642" si="144">TRIM(LEFT(SUBSTITUTE(E579,"@",REPT(" ",LEN(E579))),LEN(E579)))</f>
        <v>#VALUE!</v>
      </c>
      <c r="H579" t="e">
        <f>TRIM(CLEAN(MID(Updates!D579,FIND("E-mail Address: ",Updates!D579)+16,(FIND("The employee",Updates!D579)-(FIND("E-mail Address: ",Updates!D579)+16)))))</f>
        <v>#VALUE!</v>
      </c>
      <c r="I579" t="e">
        <f>TRIM(CLEAN(MID(Updates!D579,FIND("Account Password: ",Updates!D579)+18,(FIND("NETWORK ACCOUNTS",Updates!D579)-(FIND("Account Password:",Updates!D579)+18)))))</f>
        <v>#VALUE!</v>
      </c>
      <c r="J579" t="e">
        <f>TRIM(CLEAN(MID(Updates!D579,FIND("Password: ",Updates!D579)+10,(FIND("E-mail",Updates!D579)-(FIND("Password:",Updates!D579)+12)))))</f>
        <v>#VALUE!</v>
      </c>
      <c r="K579" t="e">
        <f>TRIM(CLEAN(MID(Updates!D579,FIND("Account to clone: ",Updates!D579)+18,(FIND("Position",Updates!D579)-(FIND("Account to clone: ",Updates!D579)+18)))))</f>
        <v>#VALUE!</v>
      </c>
      <c r="L579" t="e">
        <f>TRIM(CLEAN(MID(Updates!D579,FIND("Clone permissions of another account: ",Updates!D579)+38,(FIND("Email required:",Updates!D579)-(FIND("Clone permissions of another account: ",Updates!D579)+38)))))</f>
        <v>#VALUE!</v>
      </c>
      <c r="M579" t="e">
        <f t="shared" ref="M579:M642" si="145">IF(L579="No","",L579)</f>
        <v>#VALUE!</v>
      </c>
      <c r="N579" t="e">
        <f>TRIM(CLEAN(MID(Updates!D579,FIND("First Name: ",Updates!D579)+12,(FIND("Middle Name: ",Updates!D579)-(FIND("First Name: ",Updates!D579)+12)))))</f>
        <v>#VALUE!</v>
      </c>
      <c r="O579" t="e">
        <f>TRIM(CLEAN(MID(Updates!E579,FIND("Last Name: ",Updates!E579)+11,(FIND("Middle Initial:",Updates!E579)-(FIND("Last Name: ",Updates!E579)+11)))))</f>
        <v>#VALUE!</v>
      </c>
      <c r="P579" t="e">
        <f>TRIM(CLEAN(MID(Updates!D579,FIND("Middle Initial: ",Updates!D579)+16,(FIND("Department: ",Updates!D579)-(FIND("Middle Initial: ",Updates!D579)+16)))))</f>
        <v>#VALUE!</v>
      </c>
      <c r="Q579" t="e">
        <f t="shared" ref="Q579:Q642" si="146">TRIM(LEFT(SUBSTITUTE(Z579," ",REPT(" ",255)),255))</f>
        <v>#VALUE!</v>
      </c>
      <c r="R579" t="e">
        <f t="shared" ref="R579:R642" si="147">SUBSTITUTE(S579, " ", "-", 1)</f>
        <v>#VALUE!</v>
      </c>
      <c r="S579" t="e">
        <f t="shared" ref="S579:S642" si="148">RIGHT(Y579,LEN(Y579)-FIND(" ",Y579))</f>
        <v>#VALUE!</v>
      </c>
      <c r="T579" s="14" t="e">
        <f t="shared" ref="T579:T642" si="149">SUBSTITUTE(R579,".","")</f>
        <v>#VALUE!</v>
      </c>
      <c r="U579" t="e">
        <f t="shared" ref="U579:U642" si="150">IF(LEFT(S579,1)="(",RIGHT(S579,LEN(S579)-FIND(" ",S579)),"")</f>
        <v>#VALUE!</v>
      </c>
      <c r="V579" t="e">
        <f t="shared" ref="V579:V642" si="151">IF(U579="",T579,U579)</f>
        <v>#VALUE!</v>
      </c>
      <c r="W579" s="8" t="e">
        <f>TRIM(CLEAN(MID(Updates!D579,FIND("Branch: ",Updates!D579)+8,(FIND("Division",Updates!D579)-(FIND("Branch: ",Updates!D579)+8)))))</f>
        <v>#VALUE!</v>
      </c>
      <c r="X579" s="8" t="e">
        <f>TRIM(CLEAN(MID(Updates!D579,FIND("Pooled Position: ",Updates!D579)+17,(FIND("Are the",Updates!D579)-(FIND("Pooled Position: ",Updates!D579)+17)))))</f>
        <v>#VALUE!</v>
      </c>
      <c r="Y579" t="e">
        <f>TRIM(CLEAN(MID(Updates!D579,FIND("Employee Name: ",Updates!D579)+15,(FIND("Job Title",Updates!D579)-(FIND("Employee Name: ",Updates!D579)+15)))))</f>
        <v>#VALUE!</v>
      </c>
      <c r="Z579" s="9" t="e">
        <f t="shared" ref="Z579:Z642" si="152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Y579,"á","a"),"â","a"),"à","a"),"é","e"),"è","e"),"ê","e"),"ë","e"),"î","i"),"ï","i"),"ó","o"),"ô","o"),"ù","u"),"û","u"),"À","A"),"Á","A"),"Â","A"),"É","E"),"È","E"),"É","E"),"Ë","E"),"Î","I"),"Ï","I"),"Ó","O"),"Ô","O"),"Ù","U"),"É","E"),"Ë","E")</f>
        <v>#VALUE!</v>
      </c>
      <c r="AA579" t="e">
        <f t="shared" ref="AA579:AA642" si="153">TRIM(CLEAN(IF(ISTEXT(C579)=FALSE,B579,IF(ISTEXT(C579)=TRUE,C579))))</f>
        <v>#VALUE!</v>
      </c>
      <c r="AB579" t="e">
        <f t="shared" ref="AB579:AB642" si="154">TRIM(CLEAN(IF(ISTEXT(H579)=FALSE,E579,IF(ISTEXT(H579)=TRUE,H579))))</f>
        <v>#VALUE!</v>
      </c>
      <c r="AC579" t="e">
        <f t="shared" ref="AC579:AC642" si="155">TRIM(CLEAN(IF(ISTEXT(J579)=FALSE,I579,IF(ISTEXT(J579)=TRUE,J579))))</f>
        <v>#VALUE!</v>
      </c>
      <c r="AD579" t="e">
        <f>TRIM(CLEAN(MID(Updates!D579,FIND("Account to clone: ",Updates!D579)+18,(FIND("Position",Updates!D579)-(FIND("Account to clone: ",Updates!D579)+18)))))</f>
        <v>#VALUE!</v>
      </c>
      <c r="AE579" t="str">
        <f t="shared" ref="AE579:AE642" si="156">TRIM(CLEAN(IF(ISERROR(AD579),"",AD579)))</f>
        <v/>
      </c>
      <c r="AF579" t="str">
        <f t="shared" ref="AF579:AF642" si="157">IF(AE579="","No","Yes")</f>
        <v>No</v>
      </c>
      <c r="AG579" t="e">
        <f>TRIM(CLEAN(MID(Updates!D579,FIND("Home Share (H:\ drive) required: ",Updates!D579)+33,(FIND("Group Share (S:\ drive) required: ",Updates!D579)-(FIND("Home Share (H:\ drive) required: ",Updates!D579)+33)))))</f>
        <v>#VALUE!</v>
      </c>
      <c r="AH579" t="str">
        <f t="shared" ref="AH579:AH642" si="158">IF(ISERROR(AG579),"No",AG579)</f>
        <v>No</v>
      </c>
      <c r="AI579" t="e">
        <f>TRIM(CLEAN(MID(Updates!D579,FIND("S Drive Path: ",Updates!D579)+14,(FIND("Position",Updates!D579)-(FIND("S Drive Path: ",Updates!D579)+14)))))</f>
        <v>#VALUE!</v>
      </c>
      <c r="AJ579" t="e">
        <f>("USR\"&amp;Updates!N579)</f>
        <v>#VALUE!</v>
      </c>
      <c r="AK579" t="e">
        <f>Updates!N579&amp;"$"</f>
        <v>#VALUE!</v>
      </c>
      <c r="AL579" s="11">
        <f t="shared" ref="AL579:AL642" ca="1" si="159">RANDBETWEEN(1,20)</f>
        <v>12</v>
      </c>
      <c r="AM579" s="6" t="str">
        <f ca="1">LOOKUP(AL579,AN2:AN21,AO2:AO21)</f>
        <v>DC4MDB02</v>
      </c>
    </row>
    <row r="580" spans="1:39" ht="12" customHeight="1">
      <c r="A580" s="13" t="e">
        <f>LOOKUP(99^99,--("0"&amp;MID(Updates!N580,MIN(SEARCH({0,1,2,3,4,5,6,7,8,9},Updates!N580&amp;"0123456789")),ROW($A$1:$A$10000))))</f>
        <v>#N/A</v>
      </c>
      <c r="B580" s="6" t="e">
        <f>TRIM(CLEAN(MID(Updates!D580,FIND("Network User Id: ",Updates!D580)+17,(FIND("E-MAIL ACCOUNTS",Updates!D580)-(FIND("Network User Id:",Updates!D580)+17)))))</f>
        <v>#VALUE!</v>
      </c>
      <c r="C580" s="6" t="e">
        <f>TRIM(CLEAN(MID(Updates!D580,FIND("Logon ID: ",Updates!D580)+10,(FIND("Password:",Updates!D580)-(FIND("Logon ID:",Updates!D580)+10)))))</f>
        <v>#VALUE!</v>
      </c>
      <c r="D580" t="e">
        <f>TRIM(CLEAN(MID(Updates!D580,FIND("Primary Address: ",Updates!D580)+17,(FIND("Secondary Address:",Updates!D580)-(FIND("Primary Address: ",Updates!D580)+17)))))</f>
        <v>#VALUE!</v>
      </c>
      <c r="E580" t="e">
        <f>TRIM(CLEAN(MID(Updates!D580,FIND("Secondary Address: ",Updates!D580)+19,(FIND("** PLEASE DO NOT REPLY TO THIS E-MAIL. ",Updates!D580)-(FIND("Secondary Address: ",Updates!D580)+19)))))</f>
        <v>#VALUE!</v>
      </c>
      <c r="F580" t="b">
        <f>IF(COUNT(SEARCH({"transpo.ottawa.on.ca","biblioottawalibrary.ca"},E580)),"@ottawa.ca")</f>
        <v>0</v>
      </c>
      <c r="G580" s="9" t="e">
        <f t="shared" si="144"/>
        <v>#VALUE!</v>
      </c>
      <c r="H580" t="e">
        <f>TRIM(CLEAN(MID(Updates!D580,FIND("E-mail Address: ",Updates!D580)+16,(FIND("The employee",Updates!D580)-(FIND("E-mail Address: ",Updates!D580)+16)))))</f>
        <v>#VALUE!</v>
      </c>
      <c r="I580" t="e">
        <f>TRIM(CLEAN(MID(Updates!D580,FIND("Account Password: ",Updates!D580)+18,(FIND("NETWORK ACCOUNTS",Updates!D580)-(FIND("Account Password:",Updates!D580)+18)))))</f>
        <v>#VALUE!</v>
      </c>
      <c r="J580" t="e">
        <f>TRIM(CLEAN(MID(Updates!D580,FIND("Password: ",Updates!D580)+10,(FIND("E-mail",Updates!D580)-(FIND("Password:",Updates!D580)+12)))))</f>
        <v>#VALUE!</v>
      </c>
      <c r="K580" t="e">
        <f>TRIM(CLEAN(MID(Updates!D580,FIND("Account to clone: ",Updates!D580)+18,(FIND("Position",Updates!D580)-(FIND("Account to clone: ",Updates!D580)+18)))))</f>
        <v>#VALUE!</v>
      </c>
      <c r="L580" t="e">
        <f>TRIM(CLEAN(MID(Updates!D580,FIND("Clone permissions of another account: ",Updates!D580)+38,(FIND("Email required:",Updates!D580)-(FIND("Clone permissions of another account: ",Updates!D580)+38)))))</f>
        <v>#VALUE!</v>
      </c>
      <c r="M580" t="e">
        <f t="shared" si="145"/>
        <v>#VALUE!</v>
      </c>
      <c r="N580" t="e">
        <f>TRIM(CLEAN(MID(Updates!D580,FIND("First Name: ",Updates!D580)+12,(FIND("Middle Name: ",Updates!D580)-(FIND("First Name: ",Updates!D580)+12)))))</f>
        <v>#VALUE!</v>
      </c>
      <c r="O580" t="e">
        <f>TRIM(CLEAN(MID(Updates!E580,FIND("Last Name: ",Updates!E580)+11,(FIND("Middle Initial:",Updates!E580)-(FIND("Last Name: ",Updates!E580)+11)))))</f>
        <v>#VALUE!</v>
      </c>
      <c r="P580" t="e">
        <f>TRIM(CLEAN(MID(Updates!D580,FIND("Middle Initial: ",Updates!D580)+16,(FIND("Department: ",Updates!D580)-(FIND("Middle Initial: ",Updates!D580)+16)))))</f>
        <v>#VALUE!</v>
      </c>
      <c r="Q580" t="e">
        <f t="shared" si="146"/>
        <v>#VALUE!</v>
      </c>
      <c r="R580" t="e">
        <f t="shared" si="147"/>
        <v>#VALUE!</v>
      </c>
      <c r="S580" t="e">
        <f t="shared" si="148"/>
        <v>#VALUE!</v>
      </c>
      <c r="T580" s="14" t="e">
        <f t="shared" si="149"/>
        <v>#VALUE!</v>
      </c>
      <c r="U580" t="e">
        <f t="shared" si="150"/>
        <v>#VALUE!</v>
      </c>
      <c r="V580" t="e">
        <f t="shared" si="151"/>
        <v>#VALUE!</v>
      </c>
      <c r="W580" s="8" t="e">
        <f>TRIM(CLEAN(MID(Updates!D580,FIND("Branch: ",Updates!D580)+8,(FIND("Division",Updates!D580)-(FIND("Branch: ",Updates!D580)+8)))))</f>
        <v>#VALUE!</v>
      </c>
      <c r="X580" s="8" t="e">
        <f>TRIM(CLEAN(MID(Updates!D580,FIND("Pooled Position: ",Updates!D580)+17,(FIND("Are the",Updates!D580)-(FIND("Pooled Position: ",Updates!D580)+17)))))</f>
        <v>#VALUE!</v>
      </c>
      <c r="Y580" t="e">
        <f>TRIM(CLEAN(MID(Updates!D580,FIND("Employee Name: ",Updates!D580)+15,(FIND("Job Title",Updates!D580)-(FIND("Employee Name: ",Updates!D580)+15)))))</f>
        <v>#VALUE!</v>
      </c>
      <c r="Z580" s="9" t="e">
        <f t="shared" si="152"/>
        <v>#VALUE!</v>
      </c>
      <c r="AA580" t="e">
        <f t="shared" si="153"/>
        <v>#VALUE!</v>
      </c>
      <c r="AB580" t="e">
        <f t="shared" si="154"/>
        <v>#VALUE!</v>
      </c>
      <c r="AC580" t="e">
        <f t="shared" si="155"/>
        <v>#VALUE!</v>
      </c>
      <c r="AD580" t="e">
        <f>TRIM(CLEAN(MID(Updates!D580,FIND("Account to clone: ",Updates!D580)+18,(FIND("Position",Updates!D580)-(FIND("Account to clone: ",Updates!D580)+18)))))</f>
        <v>#VALUE!</v>
      </c>
      <c r="AE580" t="str">
        <f t="shared" si="156"/>
        <v/>
      </c>
      <c r="AF580" t="str">
        <f t="shared" si="157"/>
        <v>No</v>
      </c>
      <c r="AG580" t="e">
        <f>TRIM(CLEAN(MID(Updates!D580,FIND("Home Share (H:\ drive) required: ",Updates!D580)+33,(FIND("Group Share (S:\ drive) required: ",Updates!D580)-(FIND("Home Share (H:\ drive) required: ",Updates!D580)+33)))))</f>
        <v>#VALUE!</v>
      </c>
      <c r="AH580" t="str">
        <f t="shared" si="158"/>
        <v>No</v>
      </c>
      <c r="AI580" t="e">
        <f>TRIM(CLEAN(MID(Updates!D580,FIND("S Drive Path: ",Updates!D580)+14,(FIND("Position",Updates!D580)-(FIND("S Drive Path: ",Updates!D580)+14)))))</f>
        <v>#VALUE!</v>
      </c>
      <c r="AJ580" t="e">
        <f>("USR\"&amp;Updates!N580)</f>
        <v>#VALUE!</v>
      </c>
      <c r="AK580" t="e">
        <f>Updates!N580&amp;"$"</f>
        <v>#VALUE!</v>
      </c>
      <c r="AL580" s="11">
        <f t="shared" ca="1" si="159"/>
        <v>16</v>
      </c>
      <c r="AM580" s="6" t="str">
        <f ca="1">LOOKUP(AL580,AN2:AN21,AO2:AO21)</f>
        <v>DC4MDB06</v>
      </c>
    </row>
    <row r="581" spans="1:39" ht="12" customHeight="1">
      <c r="A581" s="13" t="e">
        <f>LOOKUP(99^99,--("0"&amp;MID(Updates!N581,MIN(SEARCH({0,1,2,3,4,5,6,7,8,9},Updates!N581&amp;"0123456789")),ROW($A$1:$A$10000))))</f>
        <v>#N/A</v>
      </c>
      <c r="B581" s="6" t="e">
        <f>TRIM(CLEAN(MID(Updates!D581,FIND("Network User Id: ",Updates!D581)+17,(FIND("E-MAIL ACCOUNTS",Updates!D581)-(FIND("Network User Id:",Updates!D581)+17)))))</f>
        <v>#VALUE!</v>
      </c>
      <c r="C581" s="6" t="e">
        <f>TRIM(CLEAN(MID(Updates!D581,FIND("Logon ID: ",Updates!D581)+10,(FIND("Password:",Updates!D581)-(FIND("Logon ID:",Updates!D581)+10)))))</f>
        <v>#VALUE!</v>
      </c>
      <c r="D581" t="e">
        <f>TRIM(CLEAN(MID(Updates!D581,FIND("Primary Address: ",Updates!D581)+17,(FIND("Secondary Address:",Updates!D581)-(FIND("Primary Address: ",Updates!D581)+17)))))</f>
        <v>#VALUE!</v>
      </c>
      <c r="E581" t="e">
        <f>TRIM(CLEAN(MID(Updates!D581,FIND("Secondary Address: ",Updates!D581)+19,(FIND("** PLEASE DO NOT REPLY TO THIS E-MAIL. ",Updates!D581)-(FIND("Secondary Address: ",Updates!D581)+19)))))</f>
        <v>#VALUE!</v>
      </c>
      <c r="F581" t="b">
        <f>IF(COUNT(SEARCH({"transpo.ottawa.on.ca","biblioottawalibrary.ca"},E581)),"@ottawa.ca")</f>
        <v>0</v>
      </c>
      <c r="G581" s="9" t="e">
        <f t="shared" si="144"/>
        <v>#VALUE!</v>
      </c>
      <c r="H581" t="e">
        <f>TRIM(CLEAN(MID(Updates!D581,FIND("E-mail Address: ",Updates!D581)+16,(FIND("The employee",Updates!D581)-(FIND("E-mail Address: ",Updates!D581)+16)))))</f>
        <v>#VALUE!</v>
      </c>
      <c r="I581" t="e">
        <f>TRIM(CLEAN(MID(Updates!D581,FIND("Account Password: ",Updates!D581)+18,(FIND("NETWORK ACCOUNTS",Updates!D581)-(FIND("Account Password:",Updates!D581)+18)))))</f>
        <v>#VALUE!</v>
      </c>
      <c r="J581" t="e">
        <f>TRIM(CLEAN(MID(Updates!D581,FIND("Password: ",Updates!D581)+10,(FIND("E-mail",Updates!D581)-(FIND("Password:",Updates!D581)+12)))))</f>
        <v>#VALUE!</v>
      </c>
      <c r="K581" t="e">
        <f>TRIM(CLEAN(MID(Updates!D581,FIND("Account to clone: ",Updates!D581)+18,(FIND("Position",Updates!D581)-(FIND("Account to clone: ",Updates!D581)+18)))))</f>
        <v>#VALUE!</v>
      </c>
      <c r="L581" t="e">
        <f>TRIM(CLEAN(MID(Updates!D581,FIND("Clone permissions of another account: ",Updates!D581)+38,(FIND("Email required:",Updates!D581)-(FIND("Clone permissions of another account: ",Updates!D581)+38)))))</f>
        <v>#VALUE!</v>
      </c>
      <c r="M581" t="e">
        <f t="shared" si="145"/>
        <v>#VALUE!</v>
      </c>
      <c r="N581" t="e">
        <f>TRIM(CLEAN(MID(Updates!D581,FIND("First Name: ",Updates!D581)+12,(FIND("Middle Name: ",Updates!D581)-(FIND("First Name: ",Updates!D581)+12)))))</f>
        <v>#VALUE!</v>
      </c>
      <c r="O581" t="e">
        <f>TRIM(CLEAN(MID(Updates!E581,FIND("Last Name: ",Updates!E581)+11,(FIND("Middle Initial:",Updates!E581)-(FIND("Last Name: ",Updates!E581)+11)))))</f>
        <v>#VALUE!</v>
      </c>
      <c r="P581" t="e">
        <f>TRIM(CLEAN(MID(Updates!D581,FIND("Middle Initial: ",Updates!D581)+16,(FIND("Department: ",Updates!D581)-(FIND("Middle Initial: ",Updates!D581)+16)))))</f>
        <v>#VALUE!</v>
      </c>
      <c r="Q581" t="e">
        <f t="shared" si="146"/>
        <v>#VALUE!</v>
      </c>
      <c r="R581" t="e">
        <f t="shared" si="147"/>
        <v>#VALUE!</v>
      </c>
      <c r="S581" t="e">
        <f t="shared" si="148"/>
        <v>#VALUE!</v>
      </c>
      <c r="T581" s="14" t="e">
        <f t="shared" si="149"/>
        <v>#VALUE!</v>
      </c>
      <c r="U581" t="e">
        <f t="shared" si="150"/>
        <v>#VALUE!</v>
      </c>
      <c r="V581" t="e">
        <f t="shared" si="151"/>
        <v>#VALUE!</v>
      </c>
      <c r="W581" s="8" t="e">
        <f>TRIM(CLEAN(MID(Updates!D581,FIND("Branch: ",Updates!D581)+8,(FIND("Division",Updates!D581)-(FIND("Branch: ",Updates!D581)+8)))))</f>
        <v>#VALUE!</v>
      </c>
      <c r="X581" s="8" t="e">
        <f>TRIM(CLEAN(MID(Updates!D581,FIND("Pooled Position: ",Updates!D581)+17,(FIND("Are the",Updates!D581)-(FIND("Pooled Position: ",Updates!D581)+17)))))</f>
        <v>#VALUE!</v>
      </c>
      <c r="Y581" t="e">
        <f>TRIM(CLEAN(MID(Updates!D581,FIND("Employee Name: ",Updates!D581)+15,(FIND("Job Title",Updates!D581)-(FIND("Employee Name: ",Updates!D581)+15)))))</f>
        <v>#VALUE!</v>
      </c>
      <c r="Z581" s="9" t="e">
        <f t="shared" si="152"/>
        <v>#VALUE!</v>
      </c>
      <c r="AA581" t="e">
        <f t="shared" si="153"/>
        <v>#VALUE!</v>
      </c>
      <c r="AB581" t="e">
        <f t="shared" si="154"/>
        <v>#VALUE!</v>
      </c>
      <c r="AC581" t="e">
        <f t="shared" si="155"/>
        <v>#VALUE!</v>
      </c>
      <c r="AD581" t="e">
        <f>TRIM(CLEAN(MID(Updates!D581,FIND("Account to clone: ",Updates!D581)+18,(FIND("Position",Updates!D581)-(FIND("Account to clone: ",Updates!D581)+18)))))</f>
        <v>#VALUE!</v>
      </c>
      <c r="AE581" t="str">
        <f t="shared" si="156"/>
        <v/>
      </c>
      <c r="AF581" t="str">
        <f t="shared" si="157"/>
        <v>No</v>
      </c>
      <c r="AG581" t="e">
        <f>TRIM(CLEAN(MID(Updates!D581,FIND("Home Share (H:\ drive) required: ",Updates!D581)+33,(FIND("Group Share (S:\ drive) required: ",Updates!D581)-(FIND("Home Share (H:\ drive) required: ",Updates!D581)+33)))))</f>
        <v>#VALUE!</v>
      </c>
      <c r="AH581" t="str">
        <f t="shared" si="158"/>
        <v>No</v>
      </c>
      <c r="AI581" t="e">
        <f>TRIM(CLEAN(MID(Updates!D581,FIND("S Drive Path: ",Updates!D581)+14,(FIND("Position",Updates!D581)-(FIND("S Drive Path: ",Updates!D581)+14)))))</f>
        <v>#VALUE!</v>
      </c>
      <c r="AJ581" t="e">
        <f>("USR\"&amp;Updates!N581)</f>
        <v>#VALUE!</v>
      </c>
      <c r="AK581" t="e">
        <f>Updates!N581&amp;"$"</f>
        <v>#VALUE!</v>
      </c>
      <c r="AL581" s="11">
        <f t="shared" ca="1" si="159"/>
        <v>11</v>
      </c>
      <c r="AM581" s="6" t="str">
        <f ca="1">LOOKUP(AL581,AN2:AN21,AO2:AO21)</f>
        <v>DC4MDB01</v>
      </c>
    </row>
    <row r="582" spans="1:39" ht="12" customHeight="1">
      <c r="A582" s="13" t="e">
        <f>LOOKUP(99^99,--("0"&amp;MID(Updates!N582,MIN(SEARCH({0,1,2,3,4,5,6,7,8,9},Updates!N582&amp;"0123456789")),ROW($A$1:$A$10000))))</f>
        <v>#N/A</v>
      </c>
      <c r="B582" s="6" t="e">
        <f>TRIM(CLEAN(MID(Updates!D582,FIND("Network User Id: ",Updates!D582)+17,(FIND("E-MAIL ACCOUNTS",Updates!D582)-(FIND("Network User Id:",Updates!D582)+17)))))</f>
        <v>#VALUE!</v>
      </c>
      <c r="C582" s="6" t="e">
        <f>TRIM(CLEAN(MID(Updates!D582,FIND("Logon ID: ",Updates!D582)+10,(FIND("Password:",Updates!D582)-(FIND("Logon ID:",Updates!D582)+10)))))</f>
        <v>#VALUE!</v>
      </c>
      <c r="D582" t="e">
        <f>TRIM(CLEAN(MID(Updates!D582,FIND("Primary Address: ",Updates!D582)+17,(FIND("Secondary Address:",Updates!D582)-(FIND("Primary Address: ",Updates!D582)+17)))))</f>
        <v>#VALUE!</v>
      </c>
      <c r="E582" t="e">
        <f>TRIM(CLEAN(MID(Updates!D582,FIND("Secondary Address: ",Updates!D582)+19,(FIND("** PLEASE DO NOT REPLY TO THIS E-MAIL. ",Updates!D582)-(FIND("Secondary Address: ",Updates!D582)+19)))))</f>
        <v>#VALUE!</v>
      </c>
      <c r="F582" t="b">
        <f>IF(COUNT(SEARCH({"transpo.ottawa.on.ca","biblioottawalibrary.ca"},E582)),"@ottawa.ca")</f>
        <v>0</v>
      </c>
      <c r="G582" s="9" t="e">
        <f t="shared" si="144"/>
        <v>#VALUE!</v>
      </c>
      <c r="H582" t="e">
        <f>TRIM(CLEAN(MID(Updates!D582,FIND("E-mail Address: ",Updates!D582)+16,(FIND("The employee",Updates!D582)-(FIND("E-mail Address: ",Updates!D582)+16)))))</f>
        <v>#VALUE!</v>
      </c>
      <c r="I582" t="e">
        <f>TRIM(CLEAN(MID(Updates!D582,FIND("Account Password: ",Updates!D582)+18,(FIND("NETWORK ACCOUNTS",Updates!D582)-(FIND("Account Password:",Updates!D582)+18)))))</f>
        <v>#VALUE!</v>
      </c>
      <c r="J582" t="e">
        <f>TRIM(CLEAN(MID(Updates!D582,FIND("Password: ",Updates!D582)+10,(FIND("E-mail",Updates!D582)-(FIND("Password:",Updates!D582)+12)))))</f>
        <v>#VALUE!</v>
      </c>
      <c r="K582" t="e">
        <f>TRIM(CLEAN(MID(Updates!D582,FIND("Account to clone: ",Updates!D582)+18,(FIND("Position",Updates!D582)-(FIND("Account to clone: ",Updates!D582)+18)))))</f>
        <v>#VALUE!</v>
      </c>
      <c r="L582" t="e">
        <f>TRIM(CLEAN(MID(Updates!D582,FIND("Clone permissions of another account: ",Updates!D582)+38,(FIND("Email required:",Updates!D582)-(FIND("Clone permissions of another account: ",Updates!D582)+38)))))</f>
        <v>#VALUE!</v>
      </c>
      <c r="M582" t="e">
        <f t="shared" si="145"/>
        <v>#VALUE!</v>
      </c>
      <c r="N582" t="e">
        <f>TRIM(CLEAN(MID(Updates!D582,FIND("First Name: ",Updates!D582)+12,(FIND("Middle Name: ",Updates!D582)-(FIND("First Name: ",Updates!D582)+12)))))</f>
        <v>#VALUE!</v>
      </c>
      <c r="O582" t="e">
        <f>TRIM(CLEAN(MID(Updates!E582,FIND("Last Name: ",Updates!E582)+11,(FIND("Middle Initial:",Updates!E582)-(FIND("Last Name: ",Updates!E582)+11)))))</f>
        <v>#VALUE!</v>
      </c>
      <c r="P582" t="e">
        <f>TRIM(CLEAN(MID(Updates!D582,FIND("Middle Initial: ",Updates!D582)+16,(FIND("Department: ",Updates!D582)-(FIND("Middle Initial: ",Updates!D582)+16)))))</f>
        <v>#VALUE!</v>
      </c>
      <c r="Q582" t="e">
        <f t="shared" si="146"/>
        <v>#VALUE!</v>
      </c>
      <c r="R582" t="e">
        <f t="shared" si="147"/>
        <v>#VALUE!</v>
      </c>
      <c r="S582" t="e">
        <f t="shared" si="148"/>
        <v>#VALUE!</v>
      </c>
      <c r="T582" s="14" t="e">
        <f t="shared" si="149"/>
        <v>#VALUE!</v>
      </c>
      <c r="U582" t="e">
        <f t="shared" si="150"/>
        <v>#VALUE!</v>
      </c>
      <c r="V582" t="e">
        <f t="shared" si="151"/>
        <v>#VALUE!</v>
      </c>
      <c r="W582" s="8" t="e">
        <f>TRIM(CLEAN(MID(Updates!D582,FIND("Branch: ",Updates!D582)+8,(FIND("Division",Updates!D582)-(FIND("Branch: ",Updates!D582)+8)))))</f>
        <v>#VALUE!</v>
      </c>
      <c r="X582" s="8" t="e">
        <f>TRIM(CLEAN(MID(Updates!D582,FIND("Pooled Position: ",Updates!D582)+17,(FIND("Are the",Updates!D582)-(FIND("Pooled Position: ",Updates!D582)+17)))))</f>
        <v>#VALUE!</v>
      </c>
      <c r="Y582" t="e">
        <f>TRIM(CLEAN(MID(Updates!D582,FIND("Employee Name: ",Updates!D582)+15,(FIND("Job Title",Updates!D582)-(FIND("Employee Name: ",Updates!D582)+15)))))</f>
        <v>#VALUE!</v>
      </c>
      <c r="Z582" s="9" t="e">
        <f t="shared" si="152"/>
        <v>#VALUE!</v>
      </c>
      <c r="AA582" t="e">
        <f t="shared" si="153"/>
        <v>#VALUE!</v>
      </c>
      <c r="AB582" t="e">
        <f t="shared" si="154"/>
        <v>#VALUE!</v>
      </c>
      <c r="AC582" t="e">
        <f t="shared" si="155"/>
        <v>#VALUE!</v>
      </c>
      <c r="AD582" t="e">
        <f>TRIM(CLEAN(MID(Updates!D582,FIND("Account to clone: ",Updates!D582)+18,(FIND("Position",Updates!D582)-(FIND("Account to clone: ",Updates!D582)+18)))))</f>
        <v>#VALUE!</v>
      </c>
      <c r="AE582" t="str">
        <f t="shared" si="156"/>
        <v/>
      </c>
      <c r="AF582" t="str">
        <f t="shared" si="157"/>
        <v>No</v>
      </c>
      <c r="AG582" t="e">
        <f>TRIM(CLEAN(MID(Updates!D582,FIND("Home Share (H:\ drive) required: ",Updates!D582)+33,(FIND("Group Share (S:\ drive) required: ",Updates!D582)-(FIND("Home Share (H:\ drive) required: ",Updates!D582)+33)))))</f>
        <v>#VALUE!</v>
      </c>
      <c r="AH582" t="str">
        <f t="shared" si="158"/>
        <v>No</v>
      </c>
      <c r="AI582" t="e">
        <f>TRIM(CLEAN(MID(Updates!D582,FIND("S Drive Path: ",Updates!D582)+14,(FIND("Position",Updates!D582)-(FIND("S Drive Path: ",Updates!D582)+14)))))</f>
        <v>#VALUE!</v>
      </c>
      <c r="AJ582" t="e">
        <f>("USR\"&amp;Updates!N582)</f>
        <v>#VALUE!</v>
      </c>
      <c r="AK582" t="e">
        <f>Updates!N582&amp;"$"</f>
        <v>#VALUE!</v>
      </c>
      <c r="AL582" s="11">
        <f t="shared" ca="1" si="159"/>
        <v>7</v>
      </c>
      <c r="AM582" s="6" t="str">
        <f ca="1">LOOKUP(AL582,AN2:AN21,AO2:AO21)</f>
        <v>DC1MDB07</v>
      </c>
    </row>
    <row r="583" spans="1:39" ht="12" customHeight="1">
      <c r="A583" s="13" t="e">
        <f>LOOKUP(99^99,--("0"&amp;MID(Updates!N583,MIN(SEARCH({0,1,2,3,4,5,6,7,8,9},Updates!N583&amp;"0123456789")),ROW($A$1:$A$10000))))</f>
        <v>#N/A</v>
      </c>
      <c r="B583" s="6" t="e">
        <f>TRIM(CLEAN(MID(Updates!D583,FIND("Network User Id: ",Updates!D583)+17,(FIND("E-MAIL ACCOUNTS",Updates!D583)-(FIND("Network User Id:",Updates!D583)+17)))))</f>
        <v>#VALUE!</v>
      </c>
      <c r="C583" s="6" t="e">
        <f>TRIM(CLEAN(MID(Updates!D583,FIND("Logon ID: ",Updates!D583)+10,(FIND("Password:",Updates!D583)-(FIND("Logon ID:",Updates!D583)+10)))))</f>
        <v>#VALUE!</v>
      </c>
      <c r="D583" t="e">
        <f>TRIM(CLEAN(MID(Updates!D583,FIND("Primary Address: ",Updates!D583)+17,(FIND("Secondary Address:",Updates!D583)-(FIND("Primary Address: ",Updates!D583)+17)))))</f>
        <v>#VALUE!</v>
      </c>
      <c r="E583" t="e">
        <f>TRIM(CLEAN(MID(Updates!D583,FIND("Secondary Address: ",Updates!D583)+19,(FIND("** PLEASE DO NOT REPLY TO THIS E-MAIL. ",Updates!D583)-(FIND("Secondary Address: ",Updates!D583)+19)))))</f>
        <v>#VALUE!</v>
      </c>
      <c r="F583" t="b">
        <f>IF(COUNT(SEARCH({"transpo.ottawa.on.ca","biblioottawalibrary.ca"},E583)),"@ottawa.ca")</f>
        <v>0</v>
      </c>
      <c r="G583" s="9" t="e">
        <f t="shared" si="144"/>
        <v>#VALUE!</v>
      </c>
      <c r="H583" t="e">
        <f>TRIM(CLEAN(MID(Updates!D583,FIND("E-mail Address: ",Updates!D583)+16,(FIND("The employee",Updates!D583)-(FIND("E-mail Address: ",Updates!D583)+16)))))</f>
        <v>#VALUE!</v>
      </c>
      <c r="I583" t="e">
        <f>TRIM(CLEAN(MID(Updates!D583,FIND("Account Password: ",Updates!D583)+18,(FIND("NETWORK ACCOUNTS",Updates!D583)-(FIND("Account Password:",Updates!D583)+18)))))</f>
        <v>#VALUE!</v>
      </c>
      <c r="J583" t="e">
        <f>TRIM(CLEAN(MID(Updates!D583,FIND("Password: ",Updates!D583)+10,(FIND("E-mail",Updates!D583)-(FIND("Password:",Updates!D583)+12)))))</f>
        <v>#VALUE!</v>
      </c>
      <c r="K583" t="e">
        <f>TRIM(CLEAN(MID(Updates!D583,FIND("Account to clone: ",Updates!D583)+18,(FIND("Position",Updates!D583)-(FIND("Account to clone: ",Updates!D583)+18)))))</f>
        <v>#VALUE!</v>
      </c>
      <c r="L583" t="e">
        <f>TRIM(CLEAN(MID(Updates!D583,FIND("Clone permissions of another account: ",Updates!D583)+38,(FIND("Email required:",Updates!D583)-(FIND("Clone permissions of another account: ",Updates!D583)+38)))))</f>
        <v>#VALUE!</v>
      </c>
      <c r="M583" t="e">
        <f t="shared" si="145"/>
        <v>#VALUE!</v>
      </c>
      <c r="N583" t="e">
        <f>TRIM(CLEAN(MID(Updates!D583,FIND("First Name: ",Updates!D583)+12,(FIND("Middle Name: ",Updates!D583)-(FIND("First Name: ",Updates!D583)+12)))))</f>
        <v>#VALUE!</v>
      </c>
      <c r="O583" t="e">
        <f>TRIM(CLEAN(MID(Updates!E583,FIND("Last Name: ",Updates!E583)+11,(FIND("Middle Initial:",Updates!E583)-(FIND("Last Name: ",Updates!E583)+11)))))</f>
        <v>#VALUE!</v>
      </c>
      <c r="P583" t="e">
        <f>TRIM(CLEAN(MID(Updates!D583,FIND("Middle Initial: ",Updates!D583)+16,(FIND("Department: ",Updates!D583)-(FIND("Middle Initial: ",Updates!D583)+16)))))</f>
        <v>#VALUE!</v>
      </c>
      <c r="Q583" t="e">
        <f t="shared" si="146"/>
        <v>#VALUE!</v>
      </c>
      <c r="R583" t="e">
        <f t="shared" si="147"/>
        <v>#VALUE!</v>
      </c>
      <c r="S583" t="e">
        <f t="shared" si="148"/>
        <v>#VALUE!</v>
      </c>
      <c r="T583" s="14" t="e">
        <f t="shared" si="149"/>
        <v>#VALUE!</v>
      </c>
      <c r="U583" t="e">
        <f t="shared" si="150"/>
        <v>#VALUE!</v>
      </c>
      <c r="V583" t="e">
        <f t="shared" si="151"/>
        <v>#VALUE!</v>
      </c>
      <c r="W583" s="8" t="e">
        <f>TRIM(CLEAN(MID(Updates!D583,FIND("Branch: ",Updates!D583)+8,(FIND("Division",Updates!D583)-(FIND("Branch: ",Updates!D583)+8)))))</f>
        <v>#VALUE!</v>
      </c>
      <c r="X583" s="8" t="e">
        <f>TRIM(CLEAN(MID(Updates!D583,FIND("Pooled Position: ",Updates!D583)+17,(FIND("Are the",Updates!D583)-(FIND("Pooled Position: ",Updates!D583)+17)))))</f>
        <v>#VALUE!</v>
      </c>
      <c r="Y583" t="e">
        <f>TRIM(CLEAN(MID(Updates!D583,FIND("Employee Name: ",Updates!D583)+15,(FIND("Job Title",Updates!D583)-(FIND("Employee Name: ",Updates!D583)+15)))))</f>
        <v>#VALUE!</v>
      </c>
      <c r="Z583" s="9" t="e">
        <f t="shared" si="152"/>
        <v>#VALUE!</v>
      </c>
      <c r="AA583" t="e">
        <f t="shared" si="153"/>
        <v>#VALUE!</v>
      </c>
      <c r="AB583" t="e">
        <f t="shared" si="154"/>
        <v>#VALUE!</v>
      </c>
      <c r="AC583" t="e">
        <f t="shared" si="155"/>
        <v>#VALUE!</v>
      </c>
      <c r="AD583" t="e">
        <f>TRIM(CLEAN(MID(Updates!D583,FIND("Account to clone: ",Updates!D583)+18,(FIND("Position",Updates!D583)-(FIND("Account to clone: ",Updates!D583)+18)))))</f>
        <v>#VALUE!</v>
      </c>
      <c r="AE583" t="str">
        <f t="shared" si="156"/>
        <v/>
      </c>
      <c r="AF583" t="str">
        <f t="shared" si="157"/>
        <v>No</v>
      </c>
      <c r="AG583" t="e">
        <f>TRIM(CLEAN(MID(Updates!D583,FIND("Home Share (H:\ drive) required: ",Updates!D583)+33,(FIND("Group Share (S:\ drive) required: ",Updates!D583)-(FIND("Home Share (H:\ drive) required: ",Updates!D583)+33)))))</f>
        <v>#VALUE!</v>
      </c>
      <c r="AH583" t="str">
        <f t="shared" si="158"/>
        <v>No</v>
      </c>
      <c r="AI583" t="e">
        <f>TRIM(CLEAN(MID(Updates!D583,FIND("S Drive Path: ",Updates!D583)+14,(FIND("Position",Updates!D583)-(FIND("S Drive Path: ",Updates!D583)+14)))))</f>
        <v>#VALUE!</v>
      </c>
      <c r="AJ583" t="e">
        <f>("USR\"&amp;Updates!N583)</f>
        <v>#VALUE!</v>
      </c>
      <c r="AK583" t="e">
        <f>Updates!N583&amp;"$"</f>
        <v>#VALUE!</v>
      </c>
      <c r="AL583" s="11">
        <f t="shared" ca="1" si="159"/>
        <v>4</v>
      </c>
      <c r="AM583" s="6" t="str">
        <f ca="1">LOOKUP(AL583,AN2:AN21,AO2:AO21)</f>
        <v>DC1MDB04</v>
      </c>
    </row>
    <row r="584" spans="1:39" ht="12" customHeight="1">
      <c r="A584" s="13" t="e">
        <f>LOOKUP(99^99,--("0"&amp;MID(Updates!N584,MIN(SEARCH({0,1,2,3,4,5,6,7,8,9},Updates!N584&amp;"0123456789")),ROW($A$1:$A$10000))))</f>
        <v>#N/A</v>
      </c>
      <c r="B584" s="6" t="e">
        <f>TRIM(CLEAN(MID(Updates!D584,FIND("Network User Id: ",Updates!D584)+17,(FIND("E-MAIL ACCOUNTS",Updates!D584)-(FIND("Network User Id:",Updates!D584)+17)))))</f>
        <v>#VALUE!</v>
      </c>
      <c r="C584" s="6" t="e">
        <f>TRIM(CLEAN(MID(Updates!D584,FIND("Logon ID: ",Updates!D584)+10,(FIND("Password:",Updates!D584)-(FIND("Logon ID:",Updates!D584)+10)))))</f>
        <v>#VALUE!</v>
      </c>
      <c r="D584" t="e">
        <f>TRIM(CLEAN(MID(Updates!D584,FIND("Primary Address: ",Updates!D584)+17,(FIND("Secondary Address:",Updates!D584)-(FIND("Primary Address: ",Updates!D584)+17)))))</f>
        <v>#VALUE!</v>
      </c>
      <c r="E584" t="e">
        <f>TRIM(CLEAN(MID(Updates!D584,FIND("Secondary Address: ",Updates!D584)+19,(FIND("** PLEASE DO NOT REPLY TO THIS E-MAIL. ",Updates!D584)-(FIND("Secondary Address: ",Updates!D584)+19)))))</f>
        <v>#VALUE!</v>
      </c>
      <c r="F584" t="b">
        <f>IF(COUNT(SEARCH({"transpo.ottawa.on.ca","biblioottawalibrary.ca"},E584)),"@ottawa.ca")</f>
        <v>0</v>
      </c>
      <c r="G584" s="9" t="e">
        <f t="shared" si="144"/>
        <v>#VALUE!</v>
      </c>
      <c r="H584" t="e">
        <f>TRIM(CLEAN(MID(Updates!D584,FIND("E-mail Address: ",Updates!D584)+16,(FIND("The employee",Updates!D584)-(FIND("E-mail Address: ",Updates!D584)+16)))))</f>
        <v>#VALUE!</v>
      </c>
      <c r="I584" t="e">
        <f>TRIM(CLEAN(MID(Updates!D584,FIND("Account Password: ",Updates!D584)+18,(FIND("NETWORK ACCOUNTS",Updates!D584)-(FIND("Account Password:",Updates!D584)+18)))))</f>
        <v>#VALUE!</v>
      </c>
      <c r="J584" t="e">
        <f>TRIM(CLEAN(MID(Updates!D584,FIND("Password: ",Updates!D584)+10,(FIND("E-mail",Updates!D584)-(FIND("Password:",Updates!D584)+12)))))</f>
        <v>#VALUE!</v>
      </c>
      <c r="K584" t="e">
        <f>TRIM(CLEAN(MID(Updates!D584,FIND("Account to clone: ",Updates!D584)+18,(FIND("Position",Updates!D584)-(FIND("Account to clone: ",Updates!D584)+18)))))</f>
        <v>#VALUE!</v>
      </c>
      <c r="L584" t="e">
        <f>TRIM(CLEAN(MID(Updates!D584,FIND("Clone permissions of another account: ",Updates!D584)+38,(FIND("Email required:",Updates!D584)-(FIND("Clone permissions of another account: ",Updates!D584)+38)))))</f>
        <v>#VALUE!</v>
      </c>
      <c r="M584" t="e">
        <f t="shared" si="145"/>
        <v>#VALUE!</v>
      </c>
      <c r="N584" t="e">
        <f>TRIM(CLEAN(MID(Updates!D584,FIND("First Name: ",Updates!D584)+12,(FIND("Middle Name: ",Updates!D584)-(FIND("First Name: ",Updates!D584)+12)))))</f>
        <v>#VALUE!</v>
      </c>
      <c r="O584" t="e">
        <f>TRIM(CLEAN(MID(Updates!E584,FIND("Last Name: ",Updates!E584)+11,(FIND("Middle Initial:",Updates!E584)-(FIND("Last Name: ",Updates!E584)+11)))))</f>
        <v>#VALUE!</v>
      </c>
      <c r="P584" t="e">
        <f>TRIM(CLEAN(MID(Updates!D584,FIND("Middle Initial: ",Updates!D584)+16,(FIND("Department: ",Updates!D584)-(FIND("Middle Initial: ",Updates!D584)+16)))))</f>
        <v>#VALUE!</v>
      </c>
      <c r="Q584" t="e">
        <f t="shared" si="146"/>
        <v>#VALUE!</v>
      </c>
      <c r="R584" t="e">
        <f t="shared" si="147"/>
        <v>#VALUE!</v>
      </c>
      <c r="S584" t="e">
        <f t="shared" si="148"/>
        <v>#VALUE!</v>
      </c>
      <c r="T584" s="14" t="e">
        <f t="shared" si="149"/>
        <v>#VALUE!</v>
      </c>
      <c r="U584" t="e">
        <f t="shared" si="150"/>
        <v>#VALUE!</v>
      </c>
      <c r="V584" t="e">
        <f t="shared" si="151"/>
        <v>#VALUE!</v>
      </c>
      <c r="W584" s="8" t="e">
        <f>TRIM(CLEAN(MID(Updates!D584,FIND("Branch: ",Updates!D584)+8,(FIND("Division",Updates!D584)-(FIND("Branch: ",Updates!D584)+8)))))</f>
        <v>#VALUE!</v>
      </c>
      <c r="X584" s="8" t="e">
        <f>TRIM(CLEAN(MID(Updates!D584,FIND("Pooled Position: ",Updates!D584)+17,(FIND("Are the",Updates!D584)-(FIND("Pooled Position: ",Updates!D584)+17)))))</f>
        <v>#VALUE!</v>
      </c>
      <c r="Y584" t="e">
        <f>TRIM(CLEAN(MID(Updates!D584,FIND("Employee Name: ",Updates!D584)+15,(FIND("Job Title",Updates!D584)-(FIND("Employee Name: ",Updates!D584)+15)))))</f>
        <v>#VALUE!</v>
      </c>
      <c r="Z584" s="9" t="e">
        <f t="shared" si="152"/>
        <v>#VALUE!</v>
      </c>
      <c r="AA584" t="e">
        <f t="shared" si="153"/>
        <v>#VALUE!</v>
      </c>
      <c r="AB584" t="e">
        <f t="shared" si="154"/>
        <v>#VALUE!</v>
      </c>
      <c r="AC584" t="e">
        <f t="shared" si="155"/>
        <v>#VALUE!</v>
      </c>
      <c r="AD584" t="e">
        <f>TRIM(CLEAN(MID(Updates!D584,FIND("Account to clone: ",Updates!D584)+18,(FIND("Position",Updates!D584)-(FIND("Account to clone: ",Updates!D584)+18)))))</f>
        <v>#VALUE!</v>
      </c>
      <c r="AE584" t="str">
        <f t="shared" si="156"/>
        <v/>
      </c>
      <c r="AF584" t="str">
        <f t="shared" si="157"/>
        <v>No</v>
      </c>
      <c r="AG584" t="e">
        <f>TRIM(CLEAN(MID(Updates!D584,FIND("Home Share (H:\ drive) required: ",Updates!D584)+33,(FIND("Group Share (S:\ drive) required: ",Updates!D584)-(FIND("Home Share (H:\ drive) required: ",Updates!D584)+33)))))</f>
        <v>#VALUE!</v>
      </c>
      <c r="AH584" t="str">
        <f t="shared" si="158"/>
        <v>No</v>
      </c>
      <c r="AI584" t="e">
        <f>TRIM(CLEAN(MID(Updates!D584,FIND("S Drive Path: ",Updates!D584)+14,(FIND("Position",Updates!D584)-(FIND("S Drive Path: ",Updates!D584)+14)))))</f>
        <v>#VALUE!</v>
      </c>
      <c r="AJ584" t="e">
        <f>("USR\"&amp;Updates!N584)</f>
        <v>#VALUE!</v>
      </c>
      <c r="AK584" t="e">
        <f>Updates!N584&amp;"$"</f>
        <v>#VALUE!</v>
      </c>
      <c r="AL584" s="11">
        <f t="shared" ca="1" si="159"/>
        <v>17</v>
      </c>
      <c r="AM584" s="6" t="str">
        <f ca="1">LOOKUP(AL584,AN2:AN21,AO2:AO21)</f>
        <v>DC4MDB07</v>
      </c>
    </row>
    <row r="585" spans="1:39" ht="12" customHeight="1">
      <c r="A585" s="13" t="e">
        <f>LOOKUP(99^99,--("0"&amp;MID(Updates!N585,MIN(SEARCH({0,1,2,3,4,5,6,7,8,9},Updates!N585&amp;"0123456789")),ROW($A$1:$A$10000))))</f>
        <v>#N/A</v>
      </c>
      <c r="B585" s="6" t="e">
        <f>TRIM(CLEAN(MID(Updates!D585,FIND("Network User Id: ",Updates!D585)+17,(FIND("E-MAIL ACCOUNTS",Updates!D585)-(FIND("Network User Id:",Updates!D585)+17)))))</f>
        <v>#VALUE!</v>
      </c>
      <c r="C585" s="6" t="e">
        <f>TRIM(CLEAN(MID(Updates!D585,FIND("Logon ID: ",Updates!D585)+10,(FIND("Password:",Updates!D585)-(FIND("Logon ID:",Updates!D585)+10)))))</f>
        <v>#VALUE!</v>
      </c>
      <c r="D585" t="e">
        <f>TRIM(CLEAN(MID(Updates!D585,FIND("Primary Address: ",Updates!D585)+17,(FIND("Secondary Address:",Updates!D585)-(FIND("Primary Address: ",Updates!D585)+17)))))</f>
        <v>#VALUE!</v>
      </c>
      <c r="E585" t="e">
        <f>TRIM(CLEAN(MID(Updates!D585,FIND("Secondary Address: ",Updates!D585)+19,(FIND("** PLEASE DO NOT REPLY TO THIS E-MAIL. ",Updates!D585)-(FIND("Secondary Address: ",Updates!D585)+19)))))</f>
        <v>#VALUE!</v>
      </c>
      <c r="F585" t="b">
        <f>IF(COUNT(SEARCH({"transpo.ottawa.on.ca","biblioottawalibrary.ca"},E585)),"@ottawa.ca")</f>
        <v>0</v>
      </c>
      <c r="G585" s="9" t="e">
        <f t="shared" si="144"/>
        <v>#VALUE!</v>
      </c>
      <c r="H585" t="e">
        <f>TRIM(CLEAN(MID(Updates!D585,FIND("E-mail Address: ",Updates!D585)+16,(FIND("The employee",Updates!D585)-(FIND("E-mail Address: ",Updates!D585)+16)))))</f>
        <v>#VALUE!</v>
      </c>
      <c r="I585" t="e">
        <f>TRIM(CLEAN(MID(Updates!D585,FIND("Account Password: ",Updates!D585)+18,(FIND("NETWORK ACCOUNTS",Updates!D585)-(FIND("Account Password:",Updates!D585)+18)))))</f>
        <v>#VALUE!</v>
      </c>
      <c r="J585" t="e">
        <f>TRIM(CLEAN(MID(Updates!D585,FIND("Password: ",Updates!D585)+10,(FIND("E-mail",Updates!D585)-(FIND("Password:",Updates!D585)+12)))))</f>
        <v>#VALUE!</v>
      </c>
      <c r="K585" t="e">
        <f>TRIM(CLEAN(MID(Updates!D585,FIND("Account to clone: ",Updates!D585)+18,(FIND("Position",Updates!D585)-(FIND("Account to clone: ",Updates!D585)+18)))))</f>
        <v>#VALUE!</v>
      </c>
      <c r="L585" t="e">
        <f>TRIM(CLEAN(MID(Updates!D585,FIND("Clone permissions of another account: ",Updates!D585)+38,(FIND("Email required:",Updates!D585)-(FIND("Clone permissions of another account: ",Updates!D585)+38)))))</f>
        <v>#VALUE!</v>
      </c>
      <c r="M585" t="e">
        <f t="shared" si="145"/>
        <v>#VALUE!</v>
      </c>
      <c r="N585" t="e">
        <f>TRIM(CLEAN(MID(Updates!D585,FIND("First Name: ",Updates!D585)+12,(FIND("Middle Name: ",Updates!D585)-(FIND("First Name: ",Updates!D585)+12)))))</f>
        <v>#VALUE!</v>
      </c>
      <c r="O585" t="e">
        <f>TRIM(CLEAN(MID(Updates!E585,FIND("Last Name: ",Updates!E585)+11,(FIND("Middle Initial:",Updates!E585)-(FIND("Last Name: ",Updates!E585)+11)))))</f>
        <v>#VALUE!</v>
      </c>
      <c r="P585" t="e">
        <f>TRIM(CLEAN(MID(Updates!D585,FIND("Middle Initial: ",Updates!D585)+16,(FIND("Department: ",Updates!D585)-(FIND("Middle Initial: ",Updates!D585)+16)))))</f>
        <v>#VALUE!</v>
      </c>
      <c r="Q585" t="e">
        <f t="shared" si="146"/>
        <v>#VALUE!</v>
      </c>
      <c r="R585" t="e">
        <f t="shared" si="147"/>
        <v>#VALUE!</v>
      </c>
      <c r="S585" t="e">
        <f t="shared" si="148"/>
        <v>#VALUE!</v>
      </c>
      <c r="T585" s="14" t="e">
        <f t="shared" si="149"/>
        <v>#VALUE!</v>
      </c>
      <c r="U585" t="e">
        <f t="shared" si="150"/>
        <v>#VALUE!</v>
      </c>
      <c r="V585" t="e">
        <f t="shared" si="151"/>
        <v>#VALUE!</v>
      </c>
      <c r="W585" s="8" t="e">
        <f>TRIM(CLEAN(MID(Updates!D585,FIND("Branch: ",Updates!D585)+8,(FIND("Division",Updates!D585)-(FIND("Branch: ",Updates!D585)+8)))))</f>
        <v>#VALUE!</v>
      </c>
      <c r="X585" s="8" t="e">
        <f>TRIM(CLEAN(MID(Updates!D585,FIND("Pooled Position: ",Updates!D585)+17,(FIND("Are the",Updates!D585)-(FIND("Pooled Position: ",Updates!D585)+17)))))</f>
        <v>#VALUE!</v>
      </c>
      <c r="Y585" t="e">
        <f>TRIM(CLEAN(MID(Updates!D585,FIND("Employee Name: ",Updates!D585)+15,(FIND("Job Title",Updates!D585)-(FIND("Employee Name: ",Updates!D585)+15)))))</f>
        <v>#VALUE!</v>
      </c>
      <c r="Z585" s="9" t="e">
        <f t="shared" si="152"/>
        <v>#VALUE!</v>
      </c>
      <c r="AA585" t="e">
        <f t="shared" si="153"/>
        <v>#VALUE!</v>
      </c>
      <c r="AB585" t="e">
        <f t="shared" si="154"/>
        <v>#VALUE!</v>
      </c>
      <c r="AC585" t="e">
        <f t="shared" si="155"/>
        <v>#VALUE!</v>
      </c>
      <c r="AD585" t="e">
        <f>TRIM(CLEAN(MID(Updates!D585,FIND("Account to clone: ",Updates!D585)+18,(FIND("Position",Updates!D585)-(FIND("Account to clone: ",Updates!D585)+18)))))</f>
        <v>#VALUE!</v>
      </c>
      <c r="AE585" t="str">
        <f t="shared" si="156"/>
        <v/>
      </c>
      <c r="AF585" t="str">
        <f t="shared" si="157"/>
        <v>No</v>
      </c>
      <c r="AG585" t="e">
        <f>TRIM(CLEAN(MID(Updates!D585,FIND("Home Share (H:\ drive) required: ",Updates!D585)+33,(FIND("Group Share (S:\ drive) required: ",Updates!D585)-(FIND("Home Share (H:\ drive) required: ",Updates!D585)+33)))))</f>
        <v>#VALUE!</v>
      </c>
      <c r="AH585" t="str">
        <f t="shared" si="158"/>
        <v>No</v>
      </c>
      <c r="AI585" t="e">
        <f>TRIM(CLEAN(MID(Updates!D585,FIND("S Drive Path: ",Updates!D585)+14,(FIND("Position",Updates!D585)-(FIND("S Drive Path: ",Updates!D585)+14)))))</f>
        <v>#VALUE!</v>
      </c>
      <c r="AJ585" t="e">
        <f>("USR\"&amp;Updates!N585)</f>
        <v>#VALUE!</v>
      </c>
      <c r="AK585" t="e">
        <f>Updates!N585&amp;"$"</f>
        <v>#VALUE!</v>
      </c>
      <c r="AL585" s="11">
        <f t="shared" ca="1" si="159"/>
        <v>12</v>
      </c>
      <c r="AM585" s="6" t="str">
        <f ca="1">LOOKUP(AL585,AN2:AN21,AO2:AO21)</f>
        <v>DC4MDB02</v>
      </c>
    </row>
    <row r="586" spans="1:39" ht="12" customHeight="1">
      <c r="A586" s="13" t="e">
        <f>LOOKUP(99^99,--("0"&amp;MID(Updates!N586,MIN(SEARCH({0,1,2,3,4,5,6,7,8,9},Updates!N586&amp;"0123456789")),ROW($A$1:$A$10000))))</f>
        <v>#N/A</v>
      </c>
      <c r="B586" s="6" t="e">
        <f>TRIM(CLEAN(MID(Updates!D586,FIND("Network User Id: ",Updates!D586)+17,(FIND("E-MAIL ACCOUNTS",Updates!D586)-(FIND("Network User Id:",Updates!D586)+17)))))</f>
        <v>#VALUE!</v>
      </c>
      <c r="C586" s="6" t="e">
        <f>TRIM(CLEAN(MID(Updates!D586,FIND("Logon ID: ",Updates!D586)+10,(FIND("Password:",Updates!D586)-(FIND("Logon ID:",Updates!D586)+10)))))</f>
        <v>#VALUE!</v>
      </c>
      <c r="D586" t="e">
        <f>TRIM(CLEAN(MID(Updates!D586,FIND("Primary Address: ",Updates!D586)+17,(FIND("Secondary Address:",Updates!D586)-(FIND("Primary Address: ",Updates!D586)+17)))))</f>
        <v>#VALUE!</v>
      </c>
      <c r="E586" t="e">
        <f>TRIM(CLEAN(MID(Updates!D586,FIND("Secondary Address: ",Updates!D586)+19,(FIND("** PLEASE DO NOT REPLY TO THIS E-MAIL. ",Updates!D586)-(FIND("Secondary Address: ",Updates!D586)+19)))))</f>
        <v>#VALUE!</v>
      </c>
      <c r="F586" t="b">
        <f>IF(COUNT(SEARCH({"transpo.ottawa.on.ca","biblioottawalibrary.ca"},E586)),"@ottawa.ca")</f>
        <v>0</v>
      </c>
      <c r="G586" s="9" t="e">
        <f t="shared" si="144"/>
        <v>#VALUE!</v>
      </c>
      <c r="H586" t="e">
        <f>TRIM(CLEAN(MID(Updates!D586,FIND("E-mail Address: ",Updates!D586)+16,(FIND("The employee",Updates!D586)-(FIND("E-mail Address: ",Updates!D586)+16)))))</f>
        <v>#VALUE!</v>
      </c>
      <c r="I586" t="e">
        <f>TRIM(CLEAN(MID(Updates!D586,FIND("Account Password: ",Updates!D586)+18,(FIND("NETWORK ACCOUNTS",Updates!D586)-(FIND("Account Password:",Updates!D586)+18)))))</f>
        <v>#VALUE!</v>
      </c>
      <c r="J586" t="e">
        <f>TRIM(CLEAN(MID(Updates!D586,FIND("Password: ",Updates!D586)+10,(FIND("E-mail",Updates!D586)-(FIND("Password:",Updates!D586)+12)))))</f>
        <v>#VALUE!</v>
      </c>
      <c r="K586" t="e">
        <f>TRIM(CLEAN(MID(Updates!D586,FIND("Account to clone: ",Updates!D586)+18,(FIND("Position",Updates!D586)-(FIND("Account to clone: ",Updates!D586)+18)))))</f>
        <v>#VALUE!</v>
      </c>
      <c r="L586" t="e">
        <f>TRIM(CLEAN(MID(Updates!D586,FIND("Clone permissions of another account: ",Updates!D586)+38,(FIND("Email required:",Updates!D586)-(FIND("Clone permissions of another account: ",Updates!D586)+38)))))</f>
        <v>#VALUE!</v>
      </c>
      <c r="M586" t="e">
        <f t="shared" si="145"/>
        <v>#VALUE!</v>
      </c>
      <c r="N586" t="e">
        <f>TRIM(CLEAN(MID(Updates!D586,FIND("First Name: ",Updates!D586)+12,(FIND("Middle Name: ",Updates!D586)-(FIND("First Name: ",Updates!D586)+12)))))</f>
        <v>#VALUE!</v>
      </c>
      <c r="O586" t="e">
        <f>TRIM(CLEAN(MID(Updates!E586,FIND("Last Name: ",Updates!E586)+11,(FIND("Middle Initial:",Updates!E586)-(FIND("Last Name: ",Updates!E586)+11)))))</f>
        <v>#VALUE!</v>
      </c>
      <c r="P586" t="e">
        <f>TRIM(CLEAN(MID(Updates!D586,FIND("Middle Initial: ",Updates!D586)+16,(FIND("Department: ",Updates!D586)-(FIND("Middle Initial: ",Updates!D586)+16)))))</f>
        <v>#VALUE!</v>
      </c>
      <c r="Q586" t="e">
        <f t="shared" si="146"/>
        <v>#VALUE!</v>
      </c>
      <c r="R586" t="e">
        <f t="shared" si="147"/>
        <v>#VALUE!</v>
      </c>
      <c r="S586" t="e">
        <f t="shared" si="148"/>
        <v>#VALUE!</v>
      </c>
      <c r="T586" s="14" t="e">
        <f t="shared" si="149"/>
        <v>#VALUE!</v>
      </c>
      <c r="U586" t="e">
        <f t="shared" si="150"/>
        <v>#VALUE!</v>
      </c>
      <c r="V586" t="e">
        <f t="shared" si="151"/>
        <v>#VALUE!</v>
      </c>
      <c r="W586" s="8" t="e">
        <f>TRIM(CLEAN(MID(Updates!D586,FIND("Branch: ",Updates!D586)+8,(FIND("Division",Updates!D586)-(FIND("Branch: ",Updates!D586)+8)))))</f>
        <v>#VALUE!</v>
      </c>
      <c r="X586" s="8" t="e">
        <f>TRIM(CLEAN(MID(Updates!D586,FIND("Pooled Position: ",Updates!D586)+17,(FIND("Are the",Updates!D586)-(FIND("Pooled Position: ",Updates!D586)+17)))))</f>
        <v>#VALUE!</v>
      </c>
      <c r="Y586" t="e">
        <f>TRIM(CLEAN(MID(Updates!D586,FIND("Employee Name: ",Updates!D586)+15,(FIND("Job Title",Updates!D586)-(FIND("Employee Name: ",Updates!D586)+15)))))</f>
        <v>#VALUE!</v>
      </c>
      <c r="Z586" s="9" t="e">
        <f t="shared" si="152"/>
        <v>#VALUE!</v>
      </c>
      <c r="AA586" t="e">
        <f t="shared" si="153"/>
        <v>#VALUE!</v>
      </c>
      <c r="AB586" t="e">
        <f t="shared" si="154"/>
        <v>#VALUE!</v>
      </c>
      <c r="AC586" t="e">
        <f t="shared" si="155"/>
        <v>#VALUE!</v>
      </c>
      <c r="AD586" t="e">
        <f>TRIM(CLEAN(MID(Updates!D586,FIND("Account to clone: ",Updates!D586)+18,(FIND("Position",Updates!D586)-(FIND("Account to clone: ",Updates!D586)+18)))))</f>
        <v>#VALUE!</v>
      </c>
      <c r="AE586" t="str">
        <f t="shared" si="156"/>
        <v/>
      </c>
      <c r="AF586" t="str">
        <f t="shared" si="157"/>
        <v>No</v>
      </c>
      <c r="AG586" t="e">
        <f>TRIM(CLEAN(MID(Updates!D586,FIND("Home Share (H:\ drive) required: ",Updates!D586)+33,(FIND("Group Share (S:\ drive) required: ",Updates!D586)-(FIND("Home Share (H:\ drive) required: ",Updates!D586)+33)))))</f>
        <v>#VALUE!</v>
      </c>
      <c r="AH586" t="str">
        <f t="shared" si="158"/>
        <v>No</v>
      </c>
      <c r="AI586" t="e">
        <f>TRIM(CLEAN(MID(Updates!D586,FIND("S Drive Path: ",Updates!D586)+14,(FIND("Position",Updates!D586)-(FIND("S Drive Path: ",Updates!D586)+14)))))</f>
        <v>#VALUE!</v>
      </c>
      <c r="AJ586" t="e">
        <f>("USR\"&amp;Updates!N586)</f>
        <v>#VALUE!</v>
      </c>
      <c r="AK586" t="e">
        <f>Updates!N586&amp;"$"</f>
        <v>#VALUE!</v>
      </c>
      <c r="AL586" s="11">
        <f t="shared" ca="1" si="159"/>
        <v>4</v>
      </c>
      <c r="AM586" s="6" t="str">
        <f ca="1">LOOKUP(AL586,AN2:AN21,AO2:AO21)</f>
        <v>DC1MDB04</v>
      </c>
    </row>
    <row r="587" spans="1:39" ht="12" customHeight="1">
      <c r="A587" s="13" t="e">
        <f>LOOKUP(99^99,--("0"&amp;MID(Updates!N587,MIN(SEARCH({0,1,2,3,4,5,6,7,8,9},Updates!N587&amp;"0123456789")),ROW($A$1:$A$10000))))</f>
        <v>#N/A</v>
      </c>
      <c r="B587" s="6" t="e">
        <f>TRIM(CLEAN(MID(Updates!D587,FIND("Network User Id: ",Updates!D587)+17,(FIND("E-MAIL ACCOUNTS",Updates!D587)-(FIND("Network User Id:",Updates!D587)+17)))))</f>
        <v>#VALUE!</v>
      </c>
      <c r="C587" s="6" t="e">
        <f>TRIM(CLEAN(MID(Updates!D587,FIND("Logon ID: ",Updates!D587)+10,(FIND("Password:",Updates!D587)-(FIND("Logon ID:",Updates!D587)+10)))))</f>
        <v>#VALUE!</v>
      </c>
      <c r="D587" t="e">
        <f>TRIM(CLEAN(MID(Updates!D587,FIND("Primary Address: ",Updates!D587)+17,(FIND("Secondary Address:",Updates!D587)-(FIND("Primary Address: ",Updates!D587)+17)))))</f>
        <v>#VALUE!</v>
      </c>
      <c r="E587" t="e">
        <f>TRIM(CLEAN(MID(Updates!D587,FIND("Secondary Address: ",Updates!D587)+19,(FIND("** PLEASE DO NOT REPLY TO THIS E-MAIL. ",Updates!D587)-(FIND("Secondary Address: ",Updates!D587)+19)))))</f>
        <v>#VALUE!</v>
      </c>
      <c r="F587" t="b">
        <f>IF(COUNT(SEARCH({"transpo.ottawa.on.ca","biblioottawalibrary.ca"},E587)),"@ottawa.ca")</f>
        <v>0</v>
      </c>
      <c r="G587" s="9" t="e">
        <f t="shared" si="144"/>
        <v>#VALUE!</v>
      </c>
      <c r="H587" t="e">
        <f>TRIM(CLEAN(MID(Updates!D587,FIND("E-mail Address: ",Updates!D587)+16,(FIND("The employee",Updates!D587)-(FIND("E-mail Address: ",Updates!D587)+16)))))</f>
        <v>#VALUE!</v>
      </c>
      <c r="I587" t="e">
        <f>TRIM(CLEAN(MID(Updates!D587,FIND("Account Password: ",Updates!D587)+18,(FIND("NETWORK ACCOUNTS",Updates!D587)-(FIND("Account Password:",Updates!D587)+18)))))</f>
        <v>#VALUE!</v>
      </c>
      <c r="J587" t="e">
        <f>TRIM(CLEAN(MID(Updates!D587,FIND("Password: ",Updates!D587)+10,(FIND("E-mail",Updates!D587)-(FIND("Password:",Updates!D587)+12)))))</f>
        <v>#VALUE!</v>
      </c>
      <c r="K587" t="e">
        <f>TRIM(CLEAN(MID(Updates!D587,FIND("Account to clone: ",Updates!D587)+18,(FIND("Position",Updates!D587)-(FIND("Account to clone: ",Updates!D587)+18)))))</f>
        <v>#VALUE!</v>
      </c>
      <c r="L587" t="e">
        <f>TRIM(CLEAN(MID(Updates!D587,FIND("Clone permissions of another account: ",Updates!D587)+38,(FIND("Email required:",Updates!D587)-(FIND("Clone permissions of another account: ",Updates!D587)+38)))))</f>
        <v>#VALUE!</v>
      </c>
      <c r="M587" t="e">
        <f t="shared" si="145"/>
        <v>#VALUE!</v>
      </c>
      <c r="N587" t="e">
        <f>TRIM(CLEAN(MID(Updates!D587,FIND("First Name: ",Updates!D587)+12,(FIND("Middle Name: ",Updates!D587)-(FIND("First Name: ",Updates!D587)+12)))))</f>
        <v>#VALUE!</v>
      </c>
      <c r="O587" t="e">
        <f>TRIM(CLEAN(MID(Updates!E587,FIND("Last Name: ",Updates!E587)+11,(FIND("Middle Initial:",Updates!E587)-(FIND("Last Name: ",Updates!E587)+11)))))</f>
        <v>#VALUE!</v>
      </c>
      <c r="P587" t="e">
        <f>TRIM(CLEAN(MID(Updates!D587,FIND("Middle Initial: ",Updates!D587)+16,(FIND("Department: ",Updates!D587)-(FIND("Middle Initial: ",Updates!D587)+16)))))</f>
        <v>#VALUE!</v>
      </c>
      <c r="Q587" t="e">
        <f t="shared" si="146"/>
        <v>#VALUE!</v>
      </c>
      <c r="R587" t="e">
        <f t="shared" si="147"/>
        <v>#VALUE!</v>
      </c>
      <c r="S587" t="e">
        <f t="shared" si="148"/>
        <v>#VALUE!</v>
      </c>
      <c r="T587" s="14" t="e">
        <f t="shared" si="149"/>
        <v>#VALUE!</v>
      </c>
      <c r="U587" t="e">
        <f t="shared" si="150"/>
        <v>#VALUE!</v>
      </c>
      <c r="V587" t="e">
        <f t="shared" si="151"/>
        <v>#VALUE!</v>
      </c>
      <c r="W587" s="8" t="e">
        <f>TRIM(CLEAN(MID(Updates!D587,FIND("Branch: ",Updates!D587)+8,(FIND("Division",Updates!D587)-(FIND("Branch: ",Updates!D587)+8)))))</f>
        <v>#VALUE!</v>
      </c>
      <c r="X587" s="8" t="e">
        <f>TRIM(CLEAN(MID(Updates!D587,FIND("Pooled Position: ",Updates!D587)+17,(FIND("Are the",Updates!D587)-(FIND("Pooled Position: ",Updates!D587)+17)))))</f>
        <v>#VALUE!</v>
      </c>
      <c r="Y587" t="e">
        <f>TRIM(CLEAN(MID(Updates!D587,FIND("Employee Name: ",Updates!D587)+15,(FIND("Job Title",Updates!D587)-(FIND("Employee Name: ",Updates!D587)+15)))))</f>
        <v>#VALUE!</v>
      </c>
      <c r="Z587" s="9" t="e">
        <f t="shared" si="152"/>
        <v>#VALUE!</v>
      </c>
      <c r="AA587" t="e">
        <f t="shared" si="153"/>
        <v>#VALUE!</v>
      </c>
      <c r="AB587" t="e">
        <f t="shared" si="154"/>
        <v>#VALUE!</v>
      </c>
      <c r="AC587" t="e">
        <f t="shared" si="155"/>
        <v>#VALUE!</v>
      </c>
      <c r="AD587" t="e">
        <f>TRIM(CLEAN(MID(Updates!D587,FIND("Account to clone: ",Updates!D587)+18,(FIND("Position",Updates!D587)-(FIND("Account to clone: ",Updates!D587)+18)))))</f>
        <v>#VALUE!</v>
      </c>
      <c r="AE587" t="str">
        <f t="shared" si="156"/>
        <v/>
      </c>
      <c r="AF587" t="str">
        <f t="shared" si="157"/>
        <v>No</v>
      </c>
      <c r="AG587" t="e">
        <f>TRIM(CLEAN(MID(Updates!D587,FIND("Home Share (H:\ drive) required: ",Updates!D587)+33,(FIND("Group Share (S:\ drive) required: ",Updates!D587)-(FIND("Home Share (H:\ drive) required: ",Updates!D587)+33)))))</f>
        <v>#VALUE!</v>
      </c>
      <c r="AH587" t="str">
        <f t="shared" si="158"/>
        <v>No</v>
      </c>
      <c r="AI587" t="e">
        <f>TRIM(CLEAN(MID(Updates!D587,FIND("S Drive Path: ",Updates!D587)+14,(FIND("Position",Updates!D587)-(FIND("S Drive Path: ",Updates!D587)+14)))))</f>
        <v>#VALUE!</v>
      </c>
      <c r="AJ587" t="e">
        <f>("USR\"&amp;Updates!N587)</f>
        <v>#VALUE!</v>
      </c>
      <c r="AK587" t="e">
        <f>Updates!N587&amp;"$"</f>
        <v>#VALUE!</v>
      </c>
      <c r="AL587" s="11">
        <f t="shared" ca="1" si="159"/>
        <v>20</v>
      </c>
      <c r="AM587" s="6" t="str">
        <f ca="1">LOOKUP(AL587,AN2:AN21,AO2:AO21)</f>
        <v>DC4MDB10</v>
      </c>
    </row>
    <row r="588" spans="1:39" ht="12" customHeight="1">
      <c r="A588" s="13" t="e">
        <f>LOOKUP(99^99,--("0"&amp;MID(Updates!N588,MIN(SEARCH({0,1,2,3,4,5,6,7,8,9},Updates!N588&amp;"0123456789")),ROW($A$1:$A$10000))))</f>
        <v>#N/A</v>
      </c>
      <c r="B588" s="6" t="e">
        <f>TRIM(CLEAN(MID(Updates!D588,FIND("Network User Id: ",Updates!D588)+17,(FIND("E-MAIL ACCOUNTS",Updates!D588)-(FIND("Network User Id:",Updates!D588)+17)))))</f>
        <v>#VALUE!</v>
      </c>
      <c r="C588" s="6" t="e">
        <f>TRIM(CLEAN(MID(Updates!D588,FIND("Logon ID: ",Updates!D588)+10,(FIND("Password:",Updates!D588)-(FIND("Logon ID:",Updates!D588)+10)))))</f>
        <v>#VALUE!</v>
      </c>
      <c r="D588" t="e">
        <f>TRIM(CLEAN(MID(Updates!D588,FIND("Primary Address: ",Updates!D588)+17,(FIND("Secondary Address:",Updates!D588)-(FIND("Primary Address: ",Updates!D588)+17)))))</f>
        <v>#VALUE!</v>
      </c>
      <c r="E588" t="e">
        <f>TRIM(CLEAN(MID(Updates!D588,FIND("Secondary Address: ",Updates!D588)+19,(FIND("** PLEASE DO NOT REPLY TO THIS E-MAIL. ",Updates!D588)-(FIND("Secondary Address: ",Updates!D588)+19)))))</f>
        <v>#VALUE!</v>
      </c>
      <c r="F588" t="b">
        <f>IF(COUNT(SEARCH({"transpo.ottawa.on.ca","biblioottawalibrary.ca"},E588)),"@ottawa.ca")</f>
        <v>0</v>
      </c>
      <c r="G588" s="9" t="e">
        <f t="shared" si="144"/>
        <v>#VALUE!</v>
      </c>
      <c r="H588" t="e">
        <f>TRIM(CLEAN(MID(Updates!D588,FIND("E-mail Address: ",Updates!D588)+16,(FIND("The employee",Updates!D588)-(FIND("E-mail Address: ",Updates!D588)+16)))))</f>
        <v>#VALUE!</v>
      </c>
      <c r="I588" t="e">
        <f>TRIM(CLEAN(MID(Updates!D588,FIND("Account Password: ",Updates!D588)+18,(FIND("NETWORK ACCOUNTS",Updates!D588)-(FIND("Account Password:",Updates!D588)+18)))))</f>
        <v>#VALUE!</v>
      </c>
      <c r="J588" t="e">
        <f>TRIM(CLEAN(MID(Updates!D588,FIND("Password: ",Updates!D588)+10,(FIND("E-mail",Updates!D588)-(FIND("Password:",Updates!D588)+12)))))</f>
        <v>#VALUE!</v>
      </c>
      <c r="K588" t="e">
        <f>TRIM(CLEAN(MID(Updates!D588,FIND("Account to clone: ",Updates!D588)+18,(FIND("Position",Updates!D588)-(FIND("Account to clone: ",Updates!D588)+18)))))</f>
        <v>#VALUE!</v>
      </c>
      <c r="L588" t="e">
        <f>TRIM(CLEAN(MID(Updates!D588,FIND("Clone permissions of another account: ",Updates!D588)+38,(FIND("Email required:",Updates!D588)-(FIND("Clone permissions of another account: ",Updates!D588)+38)))))</f>
        <v>#VALUE!</v>
      </c>
      <c r="M588" t="e">
        <f t="shared" si="145"/>
        <v>#VALUE!</v>
      </c>
      <c r="N588" t="e">
        <f>TRIM(CLEAN(MID(Updates!D588,FIND("First Name: ",Updates!D588)+12,(FIND("Middle Name: ",Updates!D588)-(FIND("First Name: ",Updates!D588)+12)))))</f>
        <v>#VALUE!</v>
      </c>
      <c r="O588" t="e">
        <f>TRIM(CLEAN(MID(Updates!E588,FIND("Last Name: ",Updates!E588)+11,(FIND("Middle Initial:",Updates!E588)-(FIND("Last Name: ",Updates!E588)+11)))))</f>
        <v>#VALUE!</v>
      </c>
      <c r="P588" t="e">
        <f>TRIM(CLEAN(MID(Updates!D588,FIND("Middle Initial: ",Updates!D588)+16,(FIND("Department: ",Updates!D588)-(FIND("Middle Initial: ",Updates!D588)+16)))))</f>
        <v>#VALUE!</v>
      </c>
      <c r="Q588" t="e">
        <f t="shared" si="146"/>
        <v>#VALUE!</v>
      </c>
      <c r="R588" t="e">
        <f t="shared" si="147"/>
        <v>#VALUE!</v>
      </c>
      <c r="S588" t="e">
        <f t="shared" si="148"/>
        <v>#VALUE!</v>
      </c>
      <c r="T588" s="14" t="e">
        <f t="shared" si="149"/>
        <v>#VALUE!</v>
      </c>
      <c r="U588" t="e">
        <f t="shared" si="150"/>
        <v>#VALUE!</v>
      </c>
      <c r="V588" t="e">
        <f t="shared" si="151"/>
        <v>#VALUE!</v>
      </c>
      <c r="W588" s="8" t="e">
        <f>TRIM(CLEAN(MID(Updates!D588,FIND("Branch: ",Updates!D588)+8,(FIND("Division",Updates!D588)-(FIND("Branch: ",Updates!D588)+8)))))</f>
        <v>#VALUE!</v>
      </c>
      <c r="X588" s="8" t="e">
        <f>TRIM(CLEAN(MID(Updates!D588,FIND("Pooled Position: ",Updates!D588)+17,(FIND("Are the",Updates!D588)-(FIND("Pooled Position: ",Updates!D588)+17)))))</f>
        <v>#VALUE!</v>
      </c>
      <c r="Y588" t="e">
        <f>TRIM(CLEAN(MID(Updates!D588,FIND("Employee Name: ",Updates!D588)+15,(FIND("Job Title",Updates!D588)-(FIND("Employee Name: ",Updates!D588)+15)))))</f>
        <v>#VALUE!</v>
      </c>
      <c r="Z588" s="9" t="e">
        <f t="shared" si="152"/>
        <v>#VALUE!</v>
      </c>
      <c r="AA588" t="e">
        <f t="shared" si="153"/>
        <v>#VALUE!</v>
      </c>
      <c r="AB588" t="e">
        <f t="shared" si="154"/>
        <v>#VALUE!</v>
      </c>
      <c r="AC588" t="e">
        <f t="shared" si="155"/>
        <v>#VALUE!</v>
      </c>
      <c r="AD588" t="e">
        <f>TRIM(CLEAN(MID(Updates!D588,FIND("Account to clone: ",Updates!D588)+18,(FIND("Position",Updates!D588)-(FIND("Account to clone: ",Updates!D588)+18)))))</f>
        <v>#VALUE!</v>
      </c>
      <c r="AE588" t="str">
        <f t="shared" si="156"/>
        <v/>
      </c>
      <c r="AF588" t="str">
        <f t="shared" si="157"/>
        <v>No</v>
      </c>
      <c r="AG588" t="e">
        <f>TRIM(CLEAN(MID(Updates!D588,FIND("Home Share (H:\ drive) required: ",Updates!D588)+33,(FIND("Group Share (S:\ drive) required: ",Updates!D588)-(FIND("Home Share (H:\ drive) required: ",Updates!D588)+33)))))</f>
        <v>#VALUE!</v>
      </c>
      <c r="AH588" t="str">
        <f t="shared" si="158"/>
        <v>No</v>
      </c>
      <c r="AI588" t="e">
        <f>TRIM(CLEAN(MID(Updates!D588,FIND("S Drive Path: ",Updates!D588)+14,(FIND("Position",Updates!D588)-(FIND("S Drive Path: ",Updates!D588)+14)))))</f>
        <v>#VALUE!</v>
      </c>
      <c r="AJ588" t="e">
        <f>("USR\"&amp;Updates!N588)</f>
        <v>#VALUE!</v>
      </c>
      <c r="AK588" t="e">
        <f>Updates!N588&amp;"$"</f>
        <v>#VALUE!</v>
      </c>
      <c r="AL588" s="11">
        <f t="shared" ca="1" si="159"/>
        <v>1</v>
      </c>
      <c r="AM588" s="6" t="str">
        <f ca="1">LOOKUP(AL588,AN2:AN21,AO2:AO21)</f>
        <v>DC1MDB01</v>
      </c>
    </row>
    <row r="589" spans="1:39" ht="12" customHeight="1">
      <c r="A589" s="13" t="e">
        <f>LOOKUP(99^99,--("0"&amp;MID(Updates!N589,MIN(SEARCH({0,1,2,3,4,5,6,7,8,9},Updates!N589&amp;"0123456789")),ROW($A$1:$A$10000))))</f>
        <v>#N/A</v>
      </c>
      <c r="B589" s="6" t="e">
        <f>TRIM(CLEAN(MID(Updates!D589,FIND("Network User Id: ",Updates!D589)+17,(FIND("E-MAIL ACCOUNTS",Updates!D589)-(FIND("Network User Id:",Updates!D589)+17)))))</f>
        <v>#VALUE!</v>
      </c>
      <c r="C589" s="6" t="e">
        <f>TRIM(CLEAN(MID(Updates!D589,FIND("Logon ID: ",Updates!D589)+10,(FIND("Password:",Updates!D589)-(FIND("Logon ID:",Updates!D589)+10)))))</f>
        <v>#VALUE!</v>
      </c>
      <c r="D589" t="e">
        <f>TRIM(CLEAN(MID(Updates!D589,FIND("Primary Address: ",Updates!D589)+17,(FIND("Secondary Address:",Updates!D589)-(FIND("Primary Address: ",Updates!D589)+17)))))</f>
        <v>#VALUE!</v>
      </c>
      <c r="E589" t="e">
        <f>TRIM(CLEAN(MID(Updates!D589,FIND("Secondary Address: ",Updates!D589)+19,(FIND("** PLEASE DO NOT REPLY TO THIS E-MAIL. ",Updates!D589)-(FIND("Secondary Address: ",Updates!D589)+19)))))</f>
        <v>#VALUE!</v>
      </c>
      <c r="F589" t="b">
        <f>IF(COUNT(SEARCH({"transpo.ottawa.on.ca","biblioottawalibrary.ca"},E589)),"@ottawa.ca")</f>
        <v>0</v>
      </c>
      <c r="G589" s="9" t="e">
        <f t="shared" si="144"/>
        <v>#VALUE!</v>
      </c>
      <c r="H589" t="e">
        <f>TRIM(CLEAN(MID(Updates!D589,FIND("E-mail Address: ",Updates!D589)+16,(FIND("The employee",Updates!D589)-(FIND("E-mail Address: ",Updates!D589)+16)))))</f>
        <v>#VALUE!</v>
      </c>
      <c r="I589" t="e">
        <f>TRIM(CLEAN(MID(Updates!D589,FIND("Account Password: ",Updates!D589)+18,(FIND("NETWORK ACCOUNTS",Updates!D589)-(FIND("Account Password:",Updates!D589)+18)))))</f>
        <v>#VALUE!</v>
      </c>
      <c r="J589" t="e">
        <f>TRIM(CLEAN(MID(Updates!D589,FIND("Password: ",Updates!D589)+10,(FIND("E-mail",Updates!D589)-(FIND("Password:",Updates!D589)+12)))))</f>
        <v>#VALUE!</v>
      </c>
      <c r="K589" t="e">
        <f>TRIM(CLEAN(MID(Updates!D589,FIND("Account to clone: ",Updates!D589)+18,(FIND("Position",Updates!D589)-(FIND("Account to clone: ",Updates!D589)+18)))))</f>
        <v>#VALUE!</v>
      </c>
      <c r="L589" t="e">
        <f>TRIM(CLEAN(MID(Updates!D589,FIND("Clone permissions of another account: ",Updates!D589)+38,(FIND("Email required:",Updates!D589)-(FIND("Clone permissions of another account: ",Updates!D589)+38)))))</f>
        <v>#VALUE!</v>
      </c>
      <c r="M589" t="e">
        <f t="shared" si="145"/>
        <v>#VALUE!</v>
      </c>
      <c r="N589" t="e">
        <f>TRIM(CLEAN(MID(Updates!D589,FIND("First Name: ",Updates!D589)+12,(FIND("Middle Name: ",Updates!D589)-(FIND("First Name: ",Updates!D589)+12)))))</f>
        <v>#VALUE!</v>
      </c>
      <c r="O589" t="e">
        <f>TRIM(CLEAN(MID(Updates!E589,FIND("Last Name: ",Updates!E589)+11,(FIND("Middle Initial:",Updates!E589)-(FIND("Last Name: ",Updates!E589)+11)))))</f>
        <v>#VALUE!</v>
      </c>
      <c r="P589" t="e">
        <f>TRIM(CLEAN(MID(Updates!D589,FIND("Middle Initial: ",Updates!D589)+16,(FIND("Department: ",Updates!D589)-(FIND("Middle Initial: ",Updates!D589)+16)))))</f>
        <v>#VALUE!</v>
      </c>
      <c r="Q589" t="e">
        <f t="shared" si="146"/>
        <v>#VALUE!</v>
      </c>
      <c r="R589" t="e">
        <f t="shared" si="147"/>
        <v>#VALUE!</v>
      </c>
      <c r="S589" t="e">
        <f t="shared" si="148"/>
        <v>#VALUE!</v>
      </c>
      <c r="T589" s="14" t="e">
        <f t="shared" si="149"/>
        <v>#VALUE!</v>
      </c>
      <c r="U589" t="e">
        <f t="shared" si="150"/>
        <v>#VALUE!</v>
      </c>
      <c r="V589" t="e">
        <f t="shared" si="151"/>
        <v>#VALUE!</v>
      </c>
      <c r="W589" s="8" t="e">
        <f>TRIM(CLEAN(MID(Updates!D589,FIND("Branch: ",Updates!D589)+8,(FIND("Division",Updates!D589)-(FIND("Branch: ",Updates!D589)+8)))))</f>
        <v>#VALUE!</v>
      </c>
      <c r="X589" s="8" t="e">
        <f>TRIM(CLEAN(MID(Updates!D589,FIND("Pooled Position: ",Updates!D589)+17,(FIND("Are the",Updates!D589)-(FIND("Pooled Position: ",Updates!D589)+17)))))</f>
        <v>#VALUE!</v>
      </c>
      <c r="Y589" t="e">
        <f>TRIM(CLEAN(MID(Updates!D589,FIND("Employee Name: ",Updates!D589)+15,(FIND("Job Title",Updates!D589)-(FIND("Employee Name: ",Updates!D589)+15)))))</f>
        <v>#VALUE!</v>
      </c>
      <c r="Z589" s="9" t="e">
        <f t="shared" si="152"/>
        <v>#VALUE!</v>
      </c>
      <c r="AA589" t="e">
        <f t="shared" si="153"/>
        <v>#VALUE!</v>
      </c>
      <c r="AB589" t="e">
        <f t="shared" si="154"/>
        <v>#VALUE!</v>
      </c>
      <c r="AC589" t="e">
        <f t="shared" si="155"/>
        <v>#VALUE!</v>
      </c>
      <c r="AD589" t="e">
        <f>TRIM(CLEAN(MID(Updates!D589,FIND("Account to clone: ",Updates!D589)+18,(FIND("Position",Updates!D589)-(FIND("Account to clone: ",Updates!D589)+18)))))</f>
        <v>#VALUE!</v>
      </c>
      <c r="AE589" t="str">
        <f t="shared" si="156"/>
        <v/>
      </c>
      <c r="AF589" t="str">
        <f t="shared" si="157"/>
        <v>No</v>
      </c>
      <c r="AG589" t="e">
        <f>TRIM(CLEAN(MID(Updates!D589,FIND("Home Share (H:\ drive) required: ",Updates!D589)+33,(FIND("Group Share (S:\ drive) required: ",Updates!D589)-(FIND("Home Share (H:\ drive) required: ",Updates!D589)+33)))))</f>
        <v>#VALUE!</v>
      </c>
      <c r="AH589" t="str">
        <f t="shared" si="158"/>
        <v>No</v>
      </c>
      <c r="AI589" t="e">
        <f>TRIM(CLEAN(MID(Updates!D589,FIND("S Drive Path: ",Updates!D589)+14,(FIND("Position",Updates!D589)-(FIND("S Drive Path: ",Updates!D589)+14)))))</f>
        <v>#VALUE!</v>
      </c>
      <c r="AJ589" t="e">
        <f>("USR\"&amp;Updates!N589)</f>
        <v>#VALUE!</v>
      </c>
      <c r="AK589" t="e">
        <f>Updates!N589&amp;"$"</f>
        <v>#VALUE!</v>
      </c>
      <c r="AL589" s="11">
        <f t="shared" ca="1" si="159"/>
        <v>3</v>
      </c>
      <c r="AM589" s="6" t="str">
        <f ca="1">LOOKUP(AL589,AN2:AN21,AO2:AO21)</f>
        <v>DC1MDB03</v>
      </c>
    </row>
    <row r="590" spans="1:39" ht="12" customHeight="1">
      <c r="A590" s="13" t="e">
        <f>LOOKUP(99^99,--("0"&amp;MID(Updates!N590,MIN(SEARCH({0,1,2,3,4,5,6,7,8,9},Updates!N590&amp;"0123456789")),ROW($A$1:$A$10000))))</f>
        <v>#N/A</v>
      </c>
      <c r="B590" s="6" t="e">
        <f>TRIM(CLEAN(MID(Updates!D590,FIND("Network User Id: ",Updates!D590)+17,(FIND("E-MAIL ACCOUNTS",Updates!D590)-(FIND("Network User Id:",Updates!D590)+17)))))</f>
        <v>#VALUE!</v>
      </c>
      <c r="C590" s="6" t="e">
        <f>TRIM(CLEAN(MID(Updates!D590,FIND("Logon ID: ",Updates!D590)+10,(FIND("Password:",Updates!D590)-(FIND("Logon ID:",Updates!D590)+10)))))</f>
        <v>#VALUE!</v>
      </c>
      <c r="D590" t="e">
        <f>TRIM(CLEAN(MID(Updates!D590,FIND("Primary Address: ",Updates!D590)+17,(FIND("Secondary Address:",Updates!D590)-(FIND("Primary Address: ",Updates!D590)+17)))))</f>
        <v>#VALUE!</v>
      </c>
      <c r="E590" t="e">
        <f>TRIM(CLEAN(MID(Updates!D590,FIND("Secondary Address: ",Updates!D590)+19,(FIND("** PLEASE DO NOT REPLY TO THIS E-MAIL. ",Updates!D590)-(FIND("Secondary Address: ",Updates!D590)+19)))))</f>
        <v>#VALUE!</v>
      </c>
      <c r="F590" t="b">
        <f>IF(COUNT(SEARCH({"transpo.ottawa.on.ca","biblioottawalibrary.ca"},E590)),"@ottawa.ca")</f>
        <v>0</v>
      </c>
      <c r="G590" s="9" t="e">
        <f t="shared" si="144"/>
        <v>#VALUE!</v>
      </c>
      <c r="H590" t="e">
        <f>TRIM(CLEAN(MID(Updates!D590,FIND("E-mail Address: ",Updates!D590)+16,(FIND("The employee",Updates!D590)-(FIND("E-mail Address: ",Updates!D590)+16)))))</f>
        <v>#VALUE!</v>
      </c>
      <c r="I590" t="e">
        <f>TRIM(CLEAN(MID(Updates!D590,FIND("Account Password: ",Updates!D590)+18,(FIND("NETWORK ACCOUNTS",Updates!D590)-(FIND("Account Password:",Updates!D590)+18)))))</f>
        <v>#VALUE!</v>
      </c>
      <c r="J590" t="e">
        <f>TRIM(CLEAN(MID(Updates!D590,FIND("Password: ",Updates!D590)+10,(FIND("E-mail",Updates!D590)-(FIND("Password:",Updates!D590)+12)))))</f>
        <v>#VALUE!</v>
      </c>
      <c r="K590" t="e">
        <f>TRIM(CLEAN(MID(Updates!D590,FIND("Account to clone: ",Updates!D590)+18,(FIND("Position",Updates!D590)-(FIND("Account to clone: ",Updates!D590)+18)))))</f>
        <v>#VALUE!</v>
      </c>
      <c r="L590" t="e">
        <f>TRIM(CLEAN(MID(Updates!D590,FIND("Clone permissions of another account: ",Updates!D590)+38,(FIND("Email required:",Updates!D590)-(FIND("Clone permissions of another account: ",Updates!D590)+38)))))</f>
        <v>#VALUE!</v>
      </c>
      <c r="M590" t="e">
        <f t="shared" si="145"/>
        <v>#VALUE!</v>
      </c>
      <c r="N590" t="e">
        <f>TRIM(CLEAN(MID(Updates!D590,FIND("First Name: ",Updates!D590)+12,(FIND("Middle Name: ",Updates!D590)-(FIND("First Name: ",Updates!D590)+12)))))</f>
        <v>#VALUE!</v>
      </c>
      <c r="O590" t="e">
        <f>TRIM(CLEAN(MID(Updates!E590,FIND("Last Name: ",Updates!E590)+11,(FIND("Middle Initial:",Updates!E590)-(FIND("Last Name: ",Updates!E590)+11)))))</f>
        <v>#VALUE!</v>
      </c>
      <c r="P590" t="e">
        <f>TRIM(CLEAN(MID(Updates!D590,FIND("Middle Initial: ",Updates!D590)+16,(FIND("Department: ",Updates!D590)-(FIND("Middle Initial: ",Updates!D590)+16)))))</f>
        <v>#VALUE!</v>
      </c>
      <c r="Q590" t="e">
        <f t="shared" si="146"/>
        <v>#VALUE!</v>
      </c>
      <c r="R590" t="e">
        <f t="shared" si="147"/>
        <v>#VALUE!</v>
      </c>
      <c r="S590" t="e">
        <f t="shared" si="148"/>
        <v>#VALUE!</v>
      </c>
      <c r="T590" s="14" t="e">
        <f t="shared" si="149"/>
        <v>#VALUE!</v>
      </c>
      <c r="U590" t="e">
        <f t="shared" si="150"/>
        <v>#VALUE!</v>
      </c>
      <c r="V590" t="e">
        <f t="shared" si="151"/>
        <v>#VALUE!</v>
      </c>
      <c r="W590" s="8" t="e">
        <f>TRIM(CLEAN(MID(Updates!D590,FIND("Branch: ",Updates!D590)+8,(FIND("Division",Updates!D590)-(FIND("Branch: ",Updates!D590)+8)))))</f>
        <v>#VALUE!</v>
      </c>
      <c r="X590" s="8" t="e">
        <f>TRIM(CLEAN(MID(Updates!D590,FIND("Pooled Position: ",Updates!D590)+17,(FIND("Are the",Updates!D590)-(FIND("Pooled Position: ",Updates!D590)+17)))))</f>
        <v>#VALUE!</v>
      </c>
      <c r="Y590" t="e">
        <f>TRIM(CLEAN(MID(Updates!D590,FIND("Employee Name: ",Updates!D590)+15,(FIND("Job Title",Updates!D590)-(FIND("Employee Name: ",Updates!D590)+15)))))</f>
        <v>#VALUE!</v>
      </c>
      <c r="Z590" s="9" t="e">
        <f t="shared" si="152"/>
        <v>#VALUE!</v>
      </c>
      <c r="AA590" t="e">
        <f t="shared" si="153"/>
        <v>#VALUE!</v>
      </c>
      <c r="AB590" t="e">
        <f t="shared" si="154"/>
        <v>#VALUE!</v>
      </c>
      <c r="AC590" t="e">
        <f t="shared" si="155"/>
        <v>#VALUE!</v>
      </c>
      <c r="AD590" t="e">
        <f>TRIM(CLEAN(MID(Updates!D590,FIND("Account to clone: ",Updates!D590)+18,(FIND("Position",Updates!D590)-(FIND("Account to clone: ",Updates!D590)+18)))))</f>
        <v>#VALUE!</v>
      </c>
      <c r="AE590" t="str">
        <f t="shared" si="156"/>
        <v/>
      </c>
      <c r="AF590" t="str">
        <f t="shared" si="157"/>
        <v>No</v>
      </c>
      <c r="AG590" t="e">
        <f>TRIM(CLEAN(MID(Updates!D590,FIND("Home Share (H:\ drive) required: ",Updates!D590)+33,(FIND("Group Share (S:\ drive) required: ",Updates!D590)-(FIND("Home Share (H:\ drive) required: ",Updates!D590)+33)))))</f>
        <v>#VALUE!</v>
      </c>
      <c r="AH590" t="str">
        <f t="shared" si="158"/>
        <v>No</v>
      </c>
      <c r="AI590" t="e">
        <f>TRIM(CLEAN(MID(Updates!D590,FIND("S Drive Path: ",Updates!D590)+14,(FIND("Position",Updates!D590)-(FIND("S Drive Path: ",Updates!D590)+14)))))</f>
        <v>#VALUE!</v>
      </c>
      <c r="AJ590" t="e">
        <f>("USR\"&amp;Updates!N590)</f>
        <v>#VALUE!</v>
      </c>
      <c r="AK590" t="e">
        <f>Updates!N590&amp;"$"</f>
        <v>#VALUE!</v>
      </c>
      <c r="AL590" s="11">
        <f t="shared" ca="1" si="159"/>
        <v>17</v>
      </c>
      <c r="AM590" s="6" t="str">
        <f ca="1">LOOKUP(AL590,AN2:AN21,AO2:AO21)</f>
        <v>DC4MDB07</v>
      </c>
    </row>
    <row r="591" spans="1:39" ht="12" customHeight="1">
      <c r="A591" s="13" t="e">
        <f>LOOKUP(99^99,--("0"&amp;MID(Updates!N591,MIN(SEARCH({0,1,2,3,4,5,6,7,8,9},Updates!N591&amp;"0123456789")),ROW($A$1:$A$10000))))</f>
        <v>#N/A</v>
      </c>
      <c r="B591" s="6" t="e">
        <f>TRIM(CLEAN(MID(Updates!D591,FIND("Network User Id: ",Updates!D591)+17,(FIND("E-MAIL ACCOUNTS",Updates!D591)-(FIND("Network User Id:",Updates!D591)+17)))))</f>
        <v>#VALUE!</v>
      </c>
      <c r="C591" s="6" t="e">
        <f>TRIM(CLEAN(MID(Updates!D591,FIND("Logon ID: ",Updates!D591)+10,(FIND("Password:",Updates!D591)-(FIND("Logon ID:",Updates!D591)+10)))))</f>
        <v>#VALUE!</v>
      </c>
      <c r="D591" t="e">
        <f>TRIM(CLEAN(MID(Updates!D591,FIND("Primary Address: ",Updates!D591)+17,(FIND("Secondary Address:",Updates!D591)-(FIND("Primary Address: ",Updates!D591)+17)))))</f>
        <v>#VALUE!</v>
      </c>
      <c r="E591" t="e">
        <f>TRIM(CLEAN(MID(Updates!D591,FIND("Secondary Address: ",Updates!D591)+19,(FIND("** PLEASE DO NOT REPLY TO THIS E-MAIL. ",Updates!D591)-(FIND("Secondary Address: ",Updates!D591)+19)))))</f>
        <v>#VALUE!</v>
      </c>
      <c r="F591" t="b">
        <f>IF(COUNT(SEARCH({"transpo.ottawa.on.ca","biblioottawalibrary.ca"},E591)),"@ottawa.ca")</f>
        <v>0</v>
      </c>
      <c r="G591" s="9" t="e">
        <f t="shared" si="144"/>
        <v>#VALUE!</v>
      </c>
      <c r="H591" t="e">
        <f>TRIM(CLEAN(MID(Updates!D591,FIND("E-mail Address: ",Updates!D591)+16,(FIND("The employee",Updates!D591)-(FIND("E-mail Address: ",Updates!D591)+16)))))</f>
        <v>#VALUE!</v>
      </c>
      <c r="I591" t="e">
        <f>TRIM(CLEAN(MID(Updates!D591,FIND("Account Password: ",Updates!D591)+18,(FIND("NETWORK ACCOUNTS",Updates!D591)-(FIND("Account Password:",Updates!D591)+18)))))</f>
        <v>#VALUE!</v>
      </c>
      <c r="J591" t="e">
        <f>TRIM(CLEAN(MID(Updates!D591,FIND("Password: ",Updates!D591)+10,(FIND("E-mail",Updates!D591)-(FIND("Password:",Updates!D591)+12)))))</f>
        <v>#VALUE!</v>
      </c>
      <c r="K591" t="e">
        <f>TRIM(CLEAN(MID(Updates!D591,FIND("Account to clone: ",Updates!D591)+18,(FIND("Position",Updates!D591)-(FIND("Account to clone: ",Updates!D591)+18)))))</f>
        <v>#VALUE!</v>
      </c>
      <c r="L591" t="e">
        <f>TRIM(CLEAN(MID(Updates!D591,FIND("Clone permissions of another account: ",Updates!D591)+38,(FIND("Email required:",Updates!D591)-(FIND("Clone permissions of another account: ",Updates!D591)+38)))))</f>
        <v>#VALUE!</v>
      </c>
      <c r="M591" t="e">
        <f t="shared" si="145"/>
        <v>#VALUE!</v>
      </c>
      <c r="N591" t="e">
        <f>TRIM(CLEAN(MID(Updates!D591,FIND("First Name: ",Updates!D591)+12,(FIND("Middle Name: ",Updates!D591)-(FIND("First Name: ",Updates!D591)+12)))))</f>
        <v>#VALUE!</v>
      </c>
      <c r="O591" t="e">
        <f>TRIM(CLEAN(MID(Updates!E591,FIND("Last Name: ",Updates!E591)+11,(FIND("Middle Initial:",Updates!E591)-(FIND("Last Name: ",Updates!E591)+11)))))</f>
        <v>#VALUE!</v>
      </c>
      <c r="P591" t="e">
        <f>TRIM(CLEAN(MID(Updates!D591,FIND("Middle Initial: ",Updates!D591)+16,(FIND("Department: ",Updates!D591)-(FIND("Middle Initial: ",Updates!D591)+16)))))</f>
        <v>#VALUE!</v>
      </c>
      <c r="Q591" t="e">
        <f t="shared" si="146"/>
        <v>#VALUE!</v>
      </c>
      <c r="R591" t="e">
        <f t="shared" si="147"/>
        <v>#VALUE!</v>
      </c>
      <c r="S591" t="e">
        <f t="shared" si="148"/>
        <v>#VALUE!</v>
      </c>
      <c r="T591" s="14" t="e">
        <f t="shared" si="149"/>
        <v>#VALUE!</v>
      </c>
      <c r="U591" t="e">
        <f t="shared" si="150"/>
        <v>#VALUE!</v>
      </c>
      <c r="V591" t="e">
        <f t="shared" si="151"/>
        <v>#VALUE!</v>
      </c>
      <c r="W591" s="8" t="e">
        <f>TRIM(CLEAN(MID(Updates!D591,FIND("Branch: ",Updates!D591)+8,(FIND("Division",Updates!D591)-(FIND("Branch: ",Updates!D591)+8)))))</f>
        <v>#VALUE!</v>
      </c>
      <c r="X591" s="8" t="e">
        <f>TRIM(CLEAN(MID(Updates!D591,FIND("Pooled Position: ",Updates!D591)+17,(FIND("Are the",Updates!D591)-(FIND("Pooled Position: ",Updates!D591)+17)))))</f>
        <v>#VALUE!</v>
      </c>
      <c r="Y591" t="e">
        <f>TRIM(CLEAN(MID(Updates!D591,FIND("Employee Name: ",Updates!D591)+15,(FIND("Job Title",Updates!D591)-(FIND("Employee Name: ",Updates!D591)+15)))))</f>
        <v>#VALUE!</v>
      </c>
      <c r="Z591" s="9" t="e">
        <f t="shared" si="152"/>
        <v>#VALUE!</v>
      </c>
      <c r="AA591" t="e">
        <f t="shared" si="153"/>
        <v>#VALUE!</v>
      </c>
      <c r="AB591" t="e">
        <f t="shared" si="154"/>
        <v>#VALUE!</v>
      </c>
      <c r="AC591" t="e">
        <f t="shared" si="155"/>
        <v>#VALUE!</v>
      </c>
      <c r="AD591" t="e">
        <f>TRIM(CLEAN(MID(Updates!D591,FIND("Account to clone: ",Updates!D591)+18,(FIND("Position",Updates!D591)-(FIND("Account to clone: ",Updates!D591)+18)))))</f>
        <v>#VALUE!</v>
      </c>
      <c r="AE591" t="str">
        <f t="shared" si="156"/>
        <v/>
      </c>
      <c r="AF591" t="str">
        <f t="shared" si="157"/>
        <v>No</v>
      </c>
      <c r="AG591" t="e">
        <f>TRIM(CLEAN(MID(Updates!D591,FIND("Home Share (H:\ drive) required: ",Updates!D591)+33,(FIND("Group Share (S:\ drive) required: ",Updates!D591)-(FIND("Home Share (H:\ drive) required: ",Updates!D591)+33)))))</f>
        <v>#VALUE!</v>
      </c>
      <c r="AH591" t="str">
        <f t="shared" si="158"/>
        <v>No</v>
      </c>
      <c r="AI591" t="e">
        <f>TRIM(CLEAN(MID(Updates!D591,FIND("S Drive Path: ",Updates!D591)+14,(FIND("Position",Updates!D591)-(FIND("S Drive Path: ",Updates!D591)+14)))))</f>
        <v>#VALUE!</v>
      </c>
      <c r="AJ591" t="e">
        <f>("USR\"&amp;Updates!N591)</f>
        <v>#VALUE!</v>
      </c>
      <c r="AK591" t="e">
        <f>Updates!N591&amp;"$"</f>
        <v>#VALUE!</v>
      </c>
      <c r="AL591" s="11">
        <f t="shared" ca="1" si="159"/>
        <v>12</v>
      </c>
      <c r="AM591" s="6" t="str">
        <f ca="1">LOOKUP(AL591,AN2:AN21,AO2:AO21)</f>
        <v>DC4MDB02</v>
      </c>
    </row>
    <row r="592" spans="1:39" ht="12" customHeight="1">
      <c r="A592" s="13" t="e">
        <f>LOOKUP(99^99,--("0"&amp;MID(Updates!N592,MIN(SEARCH({0,1,2,3,4,5,6,7,8,9},Updates!N592&amp;"0123456789")),ROW($A$1:$A$10000))))</f>
        <v>#N/A</v>
      </c>
      <c r="B592" s="6" t="e">
        <f>TRIM(CLEAN(MID(Updates!D592,FIND("Network User Id: ",Updates!D592)+17,(FIND("E-MAIL ACCOUNTS",Updates!D592)-(FIND("Network User Id:",Updates!D592)+17)))))</f>
        <v>#VALUE!</v>
      </c>
      <c r="C592" s="6" t="e">
        <f>TRIM(CLEAN(MID(Updates!D592,FIND("Logon ID: ",Updates!D592)+10,(FIND("Password:",Updates!D592)-(FIND("Logon ID:",Updates!D592)+10)))))</f>
        <v>#VALUE!</v>
      </c>
      <c r="D592" t="e">
        <f>TRIM(CLEAN(MID(Updates!D592,FIND("Primary Address: ",Updates!D592)+17,(FIND("Secondary Address:",Updates!D592)-(FIND("Primary Address: ",Updates!D592)+17)))))</f>
        <v>#VALUE!</v>
      </c>
      <c r="E592" t="e">
        <f>TRIM(CLEAN(MID(Updates!D592,FIND("Secondary Address: ",Updates!D592)+19,(FIND("** PLEASE DO NOT REPLY TO THIS E-MAIL. ",Updates!D592)-(FIND("Secondary Address: ",Updates!D592)+19)))))</f>
        <v>#VALUE!</v>
      </c>
      <c r="F592" t="b">
        <f>IF(COUNT(SEARCH({"transpo.ottawa.on.ca","biblioottawalibrary.ca"},E592)),"@ottawa.ca")</f>
        <v>0</v>
      </c>
      <c r="G592" s="9" t="e">
        <f t="shared" si="144"/>
        <v>#VALUE!</v>
      </c>
      <c r="H592" t="e">
        <f>TRIM(CLEAN(MID(Updates!D592,FIND("E-mail Address: ",Updates!D592)+16,(FIND("The employee",Updates!D592)-(FIND("E-mail Address: ",Updates!D592)+16)))))</f>
        <v>#VALUE!</v>
      </c>
      <c r="I592" t="e">
        <f>TRIM(CLEAN(MID(Updates!D592,FIND("Account Password: ",Updates!D592)+18,(FIND("NETWORK ACCOUNTS",Updates!D592)-(FIND("Account Password:",Updates!D592)+18)))))</f>
        <v>#VALUE!</v>
      </c>
      <c r="J592" t="e">
        <f>TRIM(CLEAN(MID(Updates!D592,FIND("Password: ",Updates!D592)+10,(FIND("E-mail",Updates!D592)-(FIND("Password:",Updates!D592)+12)))))</f>
        <v>#VALUE!</v>
      </c>
      <c r="K592" t="e">
        <f>TRIM(CLEAN(MID(Updates!D592,FIND("Account to clone: ",Updates!D592)+18,(FIND("Position",Updates!D592)-(FIND("Account to clone: ",Updates!D592)+18)))))</f>
        <v>#VALUE!</v>
      </c>
      <c r="L592" t="e">
        <f>TRIM(CLEAN(MID(Updates!D592,FIND("Clone permissions of another account: ",Updates!D592)+38,(FIND("Email required:",Updates!D592)-(FIND("Clone permissions of another account: ",Updates!D592)+38)))))</f>
        <v>#VALUE!</v>
      </c>
      <c r="M592" t="e">
        <f t="shared" si="145"/>
        <v>#VALUE!</v>
      </c>
      <c r="N592" t="e">
        <f>TRIM(CLEAN(MID(Updates!D592,FIND("First Name: ",Updates!D592)+12,(FIND("Middle Name: ",Updates!D592)-(FIND("First Name: ",Updates!D592)+12)))))</f>
        <v>#VALUE!</v>
      </c>
      <c r="O592" t="e">
        <f>TRIM(CLEAN(MID(Updates!E592,FIND("Last Name: ",Updates!E592)+11,(FIND("Middle Initial:",Updates!E592)-(FIND("Last Name: ",Updates!E592)+11)))))</f>
        <v>#VALUE!</v>
      </c>
      <c r="P592" t="e">
        <f>TRIM(CLEAN(MID(Updates!D592,FIND("Middle Initial: ",Updates!D592)+16,(FIND("Department: ",Updates!D592)-(FIND("Middle Initial: ",Updates!D592)+16)))))</f>
        <v>#VALUE!</v>
      </c>
      <c r="Q592" t="e">
        <f t="shared" si="146"/>
        <v>#VALUE!</v>
      </c>
      <c r="R592" t="e">
        <f t="shared" si="147"/>
        <v>#VALUE!</v>
      </c>
      <c r="S592" t="e">
        <f t="shared" si="148"/>
        <v>#VALUE!</v>
      </c>
      <c r="T592" s="14" t="e">
        <f t="shared" si="149"/>
        <v>#VALUE!</v>
      </c>
      <c r="U592" t="e">
        <f t="shared" si="150"/>
        <v>#VALUE!</v>
      </c>
      <c r="V592" t="e">
        <f t="shared" si="151"/>
        <v>#VALUE!</v>
      </c>
      <c r="W592" s="8" t="e">
        <f>TRIM(CLEAN(MID(Updates!D592,FIND("Branch: ",Updates!D592)+8,(FIND("Division",Updates!D592)-(FIND("Branch: ",Updates!D592)+8)))))</f>
        <v>#VALUE!</v>
      </c>
      <c r="X592" s="8" t="e">
        <f>TRIM(CLEAN(MID(Updates!D592,FIND("Pooled Position: ",Updates!D592)+17,(FIND("Are the",Updates!D592)-(FIND("Pooled Position: ",Updates!D592)+17)))))</f>
        <v>#VALUE!</v>
      </c>
      <c r="Y592" t="e">
        <f>TRIM(CLEAN(MID(Updates!D592,FIND("Employee Name: ",Updates!D592)+15,(FIND("Job Title",Updates!D592)-(FIND("Employee Name: ",Updates!D592)+15)))))</f>
        <v>#VALUE!</v>
      </c>
      <c r="Z592" s="9" t="e">
        <f t="shared" si="152"/>
        <v>#VALUE!</v>
      </c>
      <c r="AA592" t="e">
        <f t="shared" si="153"/>
        <v>#VALUE!</v>
      </c>
      <c r="AB592" t="e">
        <f t="shared" si="154"/>
        <v>#VALUE!</v>
      </c>
      <c r="AC592" t="e">
        <f t="shared" si="155"/>
        <v>#VALUE!</v>
      </c>
      <c r="AD592" t="e">
        <f>TRIM(CLEAN(MID(Updates!D592,FIND("Account to clone: ",Updates!D592)+18,(FIND("Position",Updates!D592)-(FIND("Account to clone: ",Updates!D592)+18)))))</f>
        <v>#VALUE!</v>
      </c>
      <c r="AE592" t="str">
        <f t="shared" si="156"/>
        <v/>
      </c>
      <c r="AF592" t="str">
        <f t="shared" si="157"/>
        <v>No</v>
      </c>
      <c r="AG592" t="e">
        <f>TRIM(CLEAN(MID(Updates!D592,FIND("Home Share (H:\ drive) required: ",Updates!D592)+33,(FIND("Group Share (S:\ drive) required: ",Updates!D592)-(FIND("Home Share (H:\ drive) required: ",Updates!D592)+33)))))</f>
        <v>#VALUE!</v>
      </c>
      <c r="AH592" t="str">
        <f t="shared" si="158"/>
        <v>No</v>
      </c>
      <c r="AI592" t="e">
        <f>TRIM(CLEAN(MID(Updates!D592,FIND("S Drive Path: ",Updates!D592)+14,(FIND("Position",Updates!D592)-(FIND("S Drive Path: ",Updates!D592)+14)))))</f>
        <v>#VALUE!</v>
      </c>
      <c r="AJ592" t="e">
        <f>("USR\"&amp;Updates!N592)</f>
        <v>#VALUE!</v>
      </c>
      <c r="AK592" t="e">
        <f>Updates!N592&amp;"$"</f>
        <v>#VALUE!</v>
      </c>
      <c r="AL592" s="11">
        <f t="shared" ca="1" si="159"/>
        <v>12</v>
      </c>
      <c r="AM592" s="6" t="str">
        <f ca="1">LOOKUP(AL592,AN2:AN21,AO2:AO21)</f>
        <v>DC4MDB02</v>
      </c>
    </row>
    <row r="593" spans="1:39" ht="12" customHeight="1">
      <c r="A593" s="13" t="e">
        <f>LOOKUP(99^99,--("0"&amp;MID(Updates!N593,MIN(SEARCH({0,1,2,3,4,5,6,7,8,9},Updates!N593&amp;"0123456789")),ROW($A$1:$A$10000))))</f>
        <v>#N/A</v>
      </c>
      <c r="B593" s="6" t="e">
        <f>TRIM(CLEAN(MID(Updates!D593,FIND("Network User Id: ",Updates!D593)+17,(FIND("E-MAIL ACCOUNTS",Updates!D593)-(FIND("Network User Id:",Updates!D593)+17)))))</f>
        <v>#VALUE!</v>
      </c>
      <c r="C593" s="6" t="e">
        <f>TRIM(CLEAN(MID(Updates!D593,FIND("Logon ID: ",Updates!D593)+10,(FIND("Password:",Updates!D593)-(FIND("Logon ID:",Updates!D593)+10)))))</f>
        <v>#VALUE!</v>
      </c>
      <c r="D593" t="e">
        <f>TRIM(CLEAN(MID(Updates!D593,FIND("Primary Address: ",Updates!D593)+17,(FIND("Secondary Address:",Updates!D593)-(FIND("Primary Address: ",Updates!D593)+17)))))</f>
        <v>#VALUE!</v>
      </c>
      <c r="E593" t="e">
        <f>TRIM(CLEAN(MID(Updates!D593,FIND("Secondary Address: ",Updates!D593)+19,(FIND("** PLEASE DO NOT REPLY TO THIS E-MAIL. ",Updates!D593)-(FIND("Secondary Address: ",Updates!D593)+19)))))</f>
        <v>#VALUE!</v>
      </c>
      <c r="F593" t="b">
        <f>IF(COUNT(SEARCH({"transpo.ottawa.on.ca","biblioottawalibrary.ca"},E593)),"@ottawa.ca")</f>
        <v>0</v>
      </c>
      <c r="G593" s="9" t="e">
        <f t="shared" si="144"/>
        <v>#VALUE!</v>
      </c>
      <c r="H593" t="e">
        <f>TRIM(CLEAN(MID(Updates!D593,FIND("E-mail Address: ",Updates!D593)+16,(FIND("The employee",Updates!D593)-(FIND("E-mail Address: ",Updates!D593)+16)))))</f>
        <v>#VALUE!</v>
      </c>
      <c r="I593" t="e">
        <f>TRIM(CLEAN(MID(Updates!D593,FIND("Account Password: ",Updates!D593)+18,(FIND("NETWORK ACCOUNTS",Updates!D593)-(FIND("Account Password:",Updates!D593)+18)))))</f>
        <v>#VALUE!</v>
      </c>
      <c r="J593" t="e">
        <f>TRIM(CLEAN(MID(Updates!D593,FIND("Password: ",Updates!D593)+10,(FIND("E-mail",Updates!D593)-(FIND("Password:",Updates!D593)+12)))))</f>
        <v>#VALUE!</v>
      </c>
      <c r="K593" t="e">
        <f>TRIM(CLEAN(MID(Updates!D593,FIND("Account to clone: ",Updates!D593)+18,(FIND("Position",Updates!D593)-(FIND("Account to clone: ",Updates!D593)+18)))))</f>
        <v>#VALUE!</v>
      </c>
      <c r="L593" t="e">
        <f>TRIM(CLEAN(MID(Updates!D593,FIND("Clone permissions of another account: ",Updates!D593)+38,(FIND("Email required:",Updates!D593)-(FIND("Clone permissions of another account: ",Updates!D593)+38)))))</f>
        <v>#VALUE!</v>
      </c>
      <c r="M593" t="e">
        <f t="shared" si="145"/>
        <v>#VALUE!</v>
      </c>
      <c r="N593" t="e">
        <f>TRIM(CLEAN(MID(Updates!D593,FIND("First Name: ",Updates!D593)+12,(FIND("Middle Name: ",Updates!D593)-(FIND("First Name: ",Updates!D593)+12)))))</f>
        <v>#VALUE!</v>
      </c>
      <c r="O593" t="e">
        <f>TRIM(CLEAN(MID(Updates!E593,FIND("Last Name: ",Updates!E593)+11,(FIND("Middle Initial:",Updates!E593)-(FIND("Last Name: ",Updates!E593)+11)))))</f>
        <v>#VALUE!</v>
      </c>
      <c r="P593" t="e">
        <f>TRIM(CLEAN(MID(Updates!D593,FIND("Middle Initial: ",Updates!D593)+16,(FIND("Department: ",Updates!D593)-(FIND("Middle Initial: ",Updates!D593)+16)))))</f>
        <v>#VALUE!</v>
      </c>
      <c r="Q593" t="e">
        <f t="shared" si="146"/>
        <v>#VALUE!</v>
      </c>
      <c r="R593" t="e">
        <f t="shared" si="147"/>
        <v>#VALUE!</v>
      </c>
      <c r="S593" t="e">
        <f t="shared" si="148"/>
        <v>#VALUE!</v>
      </c>
      <c r="T593" s="14" t="e">
        <f t="shared" si="149"/>
        <v>#VALUE!</v>
      </c>
      <c r="U593" t="e">
        <f t="shared" si="150"/>
        <v>#VALUE!</v>
      </c>
      <c r="V593" t="e">
        <f t="shared" si="151"/>
        <v>#VALUE!</v>
      </c>
      <c r="W593" s="8" t="e">
        <f>TRIM(CLEAN(MID(Updates!D593,FIND("Branch: ",Updates!D593)+8,(FIND("Division",Updates!D593)-(FIND("Branch: ",Updates!D593)+8)))))</f>
        <v>#VALUE!</v>
      </c>
      <c r="X593" s="8" t="e">
        <f>TRIM(CLEAN(MID(Updates!D593,FIND("Pooled Position: ",Updates!D593)+17,(FIND("Are the",Updates!D593)-(FIND("Pooled Position: ",Updates!D593)+17)))))</f>
        <v>#VALUE!</v>
      </c>
      <c r="Y593" t="e">
        <f>TRIM(CLEAN(MID(Updates!D593,FIND("Employee Name: ",Updates!D593)+15,(FIND("Job Title",Updates!D593)-(FIND("Employee Name: ",Updates!D593)+15)))))</f>
        <v>#VALUE!</v>
      </c>
      <c r="Z593" s="9" t="e">
        <f t="shared" si="152"/>
        <v>#VALUE!</v>
      </c>
      <c r="AA593" t="e">
        <f t="shared" si="153"/>
        <v>#VALUE!</v>
      </c>
      <c r="AB593" t="e">
        <f t="shared" si="154"/>
        <v>#VALUE!</v>
      </c>
      <c r="AC593" t="e">
        <f t="shared" si="155"/>
        <v>#VALUE!</v>
      </c>
      <c r="AD593" t="e">
        <f>TRIM(CLEAN(MID(Updates!D593,FIND("Account to clone: ",Updates!D593)+18,(FIND("Position",Updates!D593)-(FIND("Account to clone: ",Updates!D593)+18)))))</f>
        <v>#VALUE!</v>
      </c>
      <c r="AE593" t="str">
        <f t="shared" si="156"/>
        <v/>
      </c>
      <c r="AF593" t="str">
        <f t="shared" si="157"/>
        <v>No</v>
      </c>
      <c r="AG593" t="e">
        <f>TRIM(CLEAN(MID(Updates!D593,FIND("Home Share (H:\ drive) required: ",Updates!D593)+33,(FIND("Group Share (S:\ drive) required: ",Updates!D593)-(FIND("Home Share (H:\ drive) required: ",Updates!D593)+33)))))</f>
        <v>#VALUE!</v>
      </c>
      <c r="AH593" t="str">
        <f t="shared" si="158"/>
        <v>No</v>
      </c>
      <c r="AI593" t="e">
        <f>TRIM(CLEAN(MID(Updates!D593,FIND("S Drive Path: ",Updates!D593)+14,(FIND("Position",Updates!D593)-(FIND("S Drive Path: ",Updates!D593)+14)))))</f>
        <v>#VALUE!</v>
      </c>
      <c r="AJ593" t="e">
        <f>("USR\"&amp;Updates!N593)</f>
        <v>#VALUE!</v>
      </c>
      <c r="AK593" t="e">
        <f>Updates!N593&amp;"$"</f>
        <v>#VALUE!</v>
      </c>
      <c r="AL593" s="11">
        <f t="shared" ca="1" si="159"/>
        <v>17</v>
      </c>
      <c r="AM593" s="6" t="str">
        <f ca="1">LOOKUP(AL593,AN2:AN21,AO2:AO21)</f>
        <v>DC4MDB07</v>
      </c>
    </row>
    <row r="594" spans="1:39" ht="12" customHeight="1">
      <c r="A594" s="13" t="e">
        <f>LOOKUP(99^99,--("0"&amp;MID(Updates!N594,MIN(SEARCH({0,1,2,3,4,5,6,7,8,9},Updates!N594&amp;"0123456789")),ROW($A$1:$A$10000))))</f>
        <v>#N/A</v>
      </c>
      <c r="B594" s="6" t="e">
        <f>TRIM(CLEAN(MID(Updates!D594,FIND("Network User Id: ",Updates!D594)+17,(FIND("E-MAIL ACCOUNTS",Updates!D594)-(FIND("Network User Id:",Updates!D594)+17)))))</f>
        <v>#VALUE!</v>
      </c>
      <c r="C594" s="6" t="e">
        <f>TRIM(CLEAN(MID(Updates!D594,FIND("Logon ID: ",Updates!D594)+10,(FIND("Password:",Updates!D594)-(FIND("Logon ID:",Updates!D594)+10)))))</f>
        <v>#VALUE!</v>
      </c>
      <c r="D594" t="e">
        <f>TRIM(CLEAN(MID(Updates!D594,FIND("Primary Address: ",Updates!D594)+17,(FIND("Secondary Address:",Updates!D594)-(FIND("Primary Address: ",Updates!D594)+17)))))</f>
        <v>#VALUE!</v>
      </c>
      <c r="E594" t="e">
        <f>TRIM(CLEAN(MID(Updates!D594,FIND("Secondary Address: ",Updates!D594)+19,(FIND("** PLEASE DO NOT REPLY TO THIS E-MAIL. ",Updates!D594)-(FIND("Secondary Address: ",Updates!D594)+19)))))</f>
        <v>#VALUE!</v>
      </c>
      <c r="F594" t="b">
        <f>IF(COUNT(SEARCH({"transpo.ottawa.on.ca","biblioottawalibrary.ca"},E594)),"@ottawa.ca")</f>
        <v>0</v>
      </c>
      <c r="G594" s="9" t="e">
        <f t="shared" si="144"/>
        <v>#VALUE!</v>
      </c>
      <c r="H594" t="e">
        <f>TRIM(CLEAN(MID(Updates!D594,FIND("E-mail Address: ",Updates!D594)+16,(FIND("The employee",Updates!D594)-(FIND("E-mail Address: ",Updates!D594)+16)))))</f>
        <v>#VALUE!</v>
      </c>
      <c r="I594" t="e">
        <f>TRIM(CLEAN(MID(Updates!D594,FIND("Account Password: ",Updates!D594)+18,(FIND("NETWORK ACCOUNTS",Updates!D594)-(FIND("Account Password:",Updates!D594)+18)))))</f>
        <v>#VALUE!</v>
      </c>
      <c r="J594" t="e">
        <f>TRIM(CLEAN(MID(Updates!D594,FIND("Password: ",Updates!D594)+10,(FIND("E-mail",Updates!D594)-(FIND("Password:",Updates!D594)+12)))))</f>
        <v>#VALUE!</v>
      </c>
      <c r="K594" t="e">
        <f>TRIM(CLEAN(MID(Updates!D594,FIND("Account to clone: ",Updates!D594)+18,(FIND("Position",Updates!D594)-(FIND("Account to clone: ",Updates!D594)+18)))))</f>
        <v>#VALUE!</v>
      </c>
      <c r="L594" t="e">
        <f>TRIM(CLEAN(MID(Updates!D594,FIND("Clone permissions of another account: ",Updates!D594)+38,(FIND("Email required:",Updates!D594)-(FIND("Clone permissions of another account: ",Updates!D594)+38)))))</f>
        <v>#VALUE!</v>
      </c>
      <c r="M594" t="e">
        <f t="shared" si="145"/>
        <v>#VALUE!</v>
      </c>
      <c r="N594" t="e">
        <f>TRIM(CLEAN(MID(Updates!D594,FIND("First Name: ",Updates!D594)+12,(FIND("Middle Name: ",Updates!D594)-(FIND("First Name: ",Updates!D594)+12)))))</f>
        <v>#VALUE!</v>
      </c>
      <c r="O594" t="e">
        <f>TRIM(CLEAN(MID(Updates!E594,FIND("Last Name: ",Updates!E594)+11,(FIND("Middle Initial:",Updates!E594)-(FIND("Last Name: ",Updates!E594)+11)))))</f>
        <v>#VALUE!</v>
      </c>
      <c r="P594" t="e">
        <f>TRIM(CLEAN(MID(Updates!D594,FIND("Middle Initial: ",Updates!D594)+16,(FIND("Department: ",Updates!D594)-(FIND("Middle Initial: ",Updates!D594)+16)))))</f>
        <v>#VALUE!</v>
      </c>
      <c r="Q594" t="e">
        <f t="shared" si="146"/>
        <v>#VALUE!</v>
      </c>
      <c r="R594" t="e">
        <f t="shared" si="147"/>
        <v>#VALUE!</v>
      </c>
      <c r="S594" t="e">
        <f t="shared" si="148"/>
        <v>#VALUE!</v>
      </c>
      <c r="T594" s="14" t="e">
        <f t="shared" si="149"/>
        <v>#VALUE!</v>
      </c>
      <c r="U594" t="e">
        <f t="shared" si="150"/>
        <v>#VALUE!</v>
      </c>
      <c r="V594" t="e">
        <f t="shared" si="151"/>
        <v>#VALUE!</v>
      </c>
      <c r="W594" s="8" t="e">
        <f>TRIM(CLEAN(MID(Updates!D594,FIND("Branch: ",Updates!D594)+8,(FIND("Division",Updates!D594)-(FIND("Branch: ",Updates!D594)+8)))))</f>
        <v>#VALUE!</v>
      </c>
      <c r="X594" s="8" t="e">
        <f>TRIM(CLEAN(MID(Updates!D594,FIND("Pooled Position: ",Updates!D594)+17,(FIND("Are the",Updates!D594)-(FIND("Pooled Position: ",Updates!D594)+17)))))</f>
        <v>#VALUE!</v>
      </c>
      <c r="Y594" t="e">
        <f>TRIM(CLEAN(MID(Updates!D594,FIND("Employee Name: ",Updates!D594)+15,(FIND("Job Title",Updates!D594)-(FIND("Employee Name: ",Updates!D594)+15)))))</f>
        <v>#VALUE!</v>
      </c>
      <c r="Z594" s="9" t="e">
        <f t="shared" si="152"/>
        <v>#VALUE!</v>
      </c>
      <c r="AA594" t="e">
        <f t="shared" si="153"/>
        <v>#VALUE!</v>
      </c>
      <c r="AB594" t="e">
        <f t="shared" si="154"/>
        <v>#VALUE!</v>
      </c>
      <c r="AC594" t="e">
        <f t="shared" si="155"/>
        <v>#VALUE!</v>
      </c>
      <c r="AD594" t="e">
        <f>TRIM(CLEAN(MID(Updates!D594,FIND("Account to clone: ",Updates!D594)+18,(FIND("Position",Updates!D594)-(FIND("Account to clone: ",Updates!D594)+18)))))</f>
        <v>#VALUE!</v>
      </c>
      <c r="AE594" t="str">
        <f t="shared" si="156"/>
        <v/>
      </c>
      <c r="AF594" t="str">
        <f t="shared" si="157"/>
        <v>No</v>
      </c>
      <c r="AG594" t="e">
        <f>TRIM(CLEAN(MID(Updates!D594,FIND("Home Share (H:\ drive) required: ",Updates!D594)+33,(FIND("Group Share (S:\ drive) required: ",Updates!D594)-(FIND("Home Share (H:\ drive) required: ",Updates!D594)+33)))))</f>
        <v>#VALUE!</v>
      </c>
      <c r="AH594" t="str">
        <f t="shared" si="158"/>
        <v>No</v>
      </c>
      <c r="AI594" t="e">
        <f>TRIM(CLEAN(MID(Updates!D594,FIND("S Drive Path: ",Updates!D594)+14,(FIND("Position",Updates!D594)-(FIND("S Drive Path: ",Updates!D594)+14)))))</f>
        <v>#VALUE!</v>
      </c>
      <c r="AJ594" t="e">
        <f>("USR\"&amp;Updates!N594)</f>
        <v>#VALUE!</v>
      </c>
      <c r="AK594" t="e">
        <f>Updates!N594&amp;"$"</f>
        <v>#VALUE!</v>
      </c>
      <c r="AL594" s="11">
        <f t="shared" ca="1" si="159"/>
        <v>5</v>
      </c>
      <c r="AM594" s="6" t="str">
        <f ca="1">LOOKUP(AL594,AN2:AN21,AO2:AO21)</f>
        <v>DC1MDB05</v>
      </c>
    </row>
    <row r="595" spans="1:39" ht="12" customHeight="1">
      <c r="A595" s="13" t="e">
        <f>LOOKUP(99^99,--("0"&amp;MID(Updates!N595,MIN(SEARCH({0,1,2,3,4,5,6,7,8,9},Updates!N595&amp;"0123456789")),ROW($A$1:$A$10000))))</f>
        <v>#N/A</v>
      </c>
      <c r="B595" s="6" t="e">
        <f>TRIM(CLEAN(MID(Updates!D595,FIND("Network User Id: ",Updates!D595)+17,(FIND("E-MAIL ACCOUNTS",Updates!D595)-(FIND("Network User Id:",Updates!D595)+17)))))</f>
        <v>#VALUE!</v>
      </c>
      <c r="C595" s="6" t="e">
        <f>TRIM(CLEAN(MID(Updates!D595,FIND("Logon ID: ",Updates!D595)+10,(FIND("Password:",Updates!D595)-(FIND("Logon ID:",Updates!D595)+10)))))</f>
        <v>#VALUE!</v>
      </c>
      <c r="D595" t="e">
        <f>TRIM(CLEAN(MID(Updates!D595,FIND("Primary Address: ",Updates!D595)+17,(FIND("Secondary Address:",Updates!D595)-(FIND("Primary Address: ",Updates!D595)+17)))))</f>
        <v>#VALUE!</v>
      </c>
      <c r="E595" t="e">
        <f>TRIM(CLEAN(MID(Updates!D595,FIND("Secondary Address: ",Updates!D595)+19,(FIND("** PLEASE DO NOT REPLY TO THIS E-MAIL. ",Updates!D595)-(FIND("Secondary Address: ",Updates!D595)+19)))))</f>
        <v>#VALUE!</v>
      </c>
      <c r="F595" t="b">
        <f>IF(COUNT(SEARCH({"transpo.ottawa.on.ca","biblioottawalibrary.ca"},E595)),"@ottawa.ca")</f>
        <v>0</v>
      </c>
      <c r="G595" s="9" t="e">
        <f t="shared" si="144"/>
        <v>#VALUE!</v>
      </c>
      <c r="H595" t="e">
        <f>TRIM(CLEAN(MID(Updates!D595,FIND("E-mail Address: ",Updates!D595)+16,(FIND("The employee",Updates!D595)-(FIND("E-mail Address: ",Updates!D595)+16)))))</f>
        <v>#VALUE!</v>
      </c>
      <c r="I595" t="e">
        <f>TRIM(CLEAN(MID(Updates!D595,FIND("Account Password: ",Updates!D595)+18,(FIND("NETWORK ACCOUNTS",Updates!D595)-(FIND("Account Password:",Updates!D595)+18)))))</f>
        <v>#VALUE!</v>
      </c>
      <c r="J595" t="e">
        <f>TRIM(CLEAN(MID(Updates!D595,FIND("Password: ",Updates!D595)+10,(FIND("E-mail",Updates!D595)-(FIND("Password:",Updates!D595)+12)))))</f>
        <v>#VALUE!</v>
      </c>
      <c r="K595" t="e">
        <f>TRIM(CLEAN(MID(Updates!D595,FIND("Account to clone: ",Updates!D595)+18,(FIND("Position",Updates!D595)-(FIND("Account to clone: ",Updates!D595)+18)))))</f>
        <v>#VALUE!</v>
      </c>
      <c r="L595" t="e">
        <f>TRIM(CLEAN(MID(Updates!D595,FIND("Clone permissions of another account: ",Updates!D595)+38,(FIND("Email required:",Updates!D595)-(FIND("Clone permissions of another account: ",Updates!D595)+38)))))</f>
        <v>#VALUE!</v>
      </c>
      <c r="M595" t="e">
        <f t="shared" si="145"/>
        <v>#VALUE!</v>
      </c>
      <c r="N595" t="e">
        <f>TRIM(CLEAN(MID(Updates!D595,FIND("First Name: ",Updates!D595)+12,(FIND("Middle Name: ",Updates!D595)-(FIND("First Name: ",Updates!D595)+12)))))</f>
        <v>#VALUE!</v>
      </c>
      <c r="O595" t="e">
        <f>TRIM(CLEAN(MID(Updates!E595,FIND("Last Name: ",Updates!E595)+11,(FIND("Middle Initial:",Updates!E595)-(FIND("Last Name: ",Updates!E595)+11)))))</f>
        <v>#VALUE!</v>
      </c>
      <c r="P595" t="e">
        <f>TRIM(CLEAN(MID(Updates!D595,FIND("Middle Initial: ",Updates!D595)+16,(FIND("Department: ",Updates!D595)-(FIND("Middle Initial: ",Updates!D595)+16)))))</f>
        <v>#VALUE!</v>
      </c>
      <c r="Q595" t="e">
        <f t="shared" si="146"/>
        <v>#VALUE!</v>
      </c>
      <c r="R595" t="e">
        <f t="shared" si="147"/>
        <v>#VALUE!</v>
      </c>
      <c r="S595" t="e">
        <f t="shared" si="148"/>
        <v>#VALUE!</v>
      </c>
      <c r="T595" s="14" t="e">
        <f t="shared" si="149"/>
        <v>#VALUE!</v>
      </c>
      <c r="U595" t="e">
        <f t="shared" si="150"/>
        <v>#VALUE!</v>
      </c>
      <c r="V595" t="e">
        <f t="shared" si="151"/>
        <v>#VALUE!</v>
      </c>
      <c r="W595" s="8" t="e">
        <f>TRIM(CLEAN(MID(Updates!D595,FIND("Branch: ",Updates!D595)+8,(FIND("Division",Updates!D595)-(FIND("Branch: ",Updates!D595)+8)))))</f>
        <v>#VALUE!</v>
      </c>
      <c r="X595" s="8" t="e">
        <f>TRIM(CLEAN(MID(Updates!D595,FIND("Pooled Position: ",Updates!D595)+17,(FIND("Are the",Updates!D595)-(FIND("Pooled Position: ",Updates!D595)+17)))))</f>
        <v>#VALUE!</v>
      </c>
      <c r="Y595" t="e">
        <f>TRIM(CLEAN(MID(Updates!D595,FIND("Employee Name: ",Updates!D595)+15,(FIND("Job Title",Updates!D595)-(FIND("Employee Name: ",Updates!D595)+15)))))</f>
        <v>#VALUE!</v>
      </c>
      <c r="Z595" s="9" t="e">
        <f t="shared" si="152"/>
        <v>#VALUE!</v>
      </c>
      <c r="AA595" t="e">
        <f t="shared" si="153"/>
        <v>#VALUE!</v>
      </c>
      <c r="AB595" t="e">
        <f t="shared" si="154"/>
        <v>#VALUE!</v>
      </c>
      <c r="AC595" t="e">
        <f t="shared" si="155"/>
        <v>#VALUE!</v>
      </c>
      <c r="AD595" t="e">
        <f>TRIM(CLEAN(MID(Updates!D595,FIND("Account to clone: ",Updates!D595)+18,(FIND("Position",Updates!D595)-(FIND("Account to clone: ",Updates!D595)+18)))))</f>
        <v>#VALUE!</v>
      </c>
      <c r="AE595" t="str">
        <f t="shared" si="156"/>
        <v/>
      </c>
      <c r="AF595" t="str">
        <f t="shared" si="157"/>
        <v>No</v>
      </c>
      <c r="AG595" t="e">
        <f>TRIM(CLEAN(MID(Updates!D595,FIND("Home Share (H:\ drive) required: ",Updates!D595)+33,(FIND("Group Share (S:\ drive) required: ",Updates!D595)-(FIND("Home Share (H:\ drive) required: ",Updates!D595)+33)))))</f>
        <v>#VALUE!</v>
      </c>
      <c r="AH595" t="str">
        <f t="shared" si="158"/>
        <v>No</v>
      </c>
      <c r="AI595" t="e">
        <f>TRIM(CLEAN(MID(Updates!D595,FIND("S Drive Path: ",Updates!D595)+14,(FIND("Position",Updates!D595)-(FIND("S Drive Path: ",Updates!D595)+14)))))</f>
        <v>#VALUE!</v>
      </c>
      <c r="AJ595" t="e">
        <f>("USR\"&amp;Updates!N595)</f>
        <v>#VALUE!</v>
      </c>
      <c r="AK595" t="e">
        <f>Updates!N595&amp;"$"</f>
        <v>#VALUE!</v>
      </c>
      <c r="AL595" s="11">
        <f t="shared" ca="1" si="159"/>
        <v>16</v>
      </c>
      <c r="AM595" s="6" t="str">
        <f ca="1">LOOKUP(AL595,AN2:AN21,AO2:AO21)</f>
        <v>DC4MDB06</v>
      </c>
    </row>
    <row r="596" spans="1:39" ht="12" customHeight="1">
      <c r="A596" s="13" t="e">
        <f>LOOKUP(99^99,--("0"&amp;MID(Updates!N596,MIN(SEARCH({0,1,2,3,4,5,6,7,8,9},Updates!N596&amp;"0123456789")),ROW($A$1:$A$10000))))</f>
        <v>#N/A</v>
      </c>
      <c r="B596" s="6" t="e">
        <f>TRIM(CLEAN(MID(Updates!D596,FIND("Network User Id: ",Updates!D596)+17,(FIND("E-MAIL ACCOUNTS",Updates!D596)-(FIND("Network User Id:",Updates!D596)+17)))))</f>
        <v>#VALUE!</v>
      </c>
      <c r="C596" s="6" t="e">
        <f>TRIM(CLEAN(MID(Updates!D596,FIND("Logon ID: ",Updates!D596)+10,(FIND("Password:",Updates!D596)-(FIND("Logon ID:",Updates!D596)+10)))))</f>
        <v>#VALUE!</v>
      </c>
      <c r="D596" t="e">
        <f>TRIM(CLEAN(MID(Updates!D596,FIND("Primary Address: ",Updates!D596)+17,(FIND("Secondary Address:",Updates!D596)-(FIND("Primary Address: ",Updates!D596)+17)))))</f>
        <v>#VALUE!</v>
      </c>
      <c r="E596" t="e">
        <f>TRIM(CLEAN(MID(Updates!D596,FIND("Secondary Address: ",Updates!D596)+19,(FIND("** PLEASE DO NOT REPLY TO THIS E-MAIL. ",Updates!D596)-(FIND("Secondary Address: ",Updates!D596)+19)))))</f>
        <v>#VALUE!</v>
      </c>
      <c r="F596" t="b">
        <f>IF(COUNT(SEARCH({"transpo.ottawa.on.ca","biblioottawalibrary.ca"},E596)),"@ottawa.ca")</f>
        <v>0</v>
      </c>
      <c r="G596" s="9" t="e">
        <f t="shared" si="144"/>
        <v>#VALUE!</v>
      </c>
      <c r="H596" t="e">
        <f>TRIM(CLEAN(MID(Updates!D596,FIND("E-mail Address: ",Updates!D596)+16,(FIND("The employee",Updates!D596)-(FIND("E-mail Address: ",Updates!D596)+16)))))</f>
        <v>#VALUE!</v>
      </c>
      <c r="I596" t="e">
        <f>TRIM(CLEAN(MID(Updates!D596,FIND("Account Password: ",Updates!D596)+18,(FIND("NETWORK ACCOUNTS",Updates!D596)-(FIND("Account Password:",Updates!D596)+18)))))</f>
        <v>#VALUE!</v>
      </c>
      <c r="J596" t="e">
        <f>TRIM(CLEAN(MID(Updates!D596,FIND("Password: ",Updates!D596)+10,(FIND("E-mail",Updates!D596)-(FIND("Password:",Updates!D596)+12)))))</f>
        <v>#VALUE!</v>
      </c>
      <c r="K596" t="e">
        <f>TRIM(CLEAN(MID(Updates!D596,FIND("Account to clone: ",Updates!D596)+18,(FIND("Position",Updates!D596)-(FIND("Account to clone: ",Updates!D596)+18)))))</f>
        <v>#VALUE!</v>
      </c>
      <c r="L596" t="e">
        <f>TRIM(CLEAN(MID(Updates!D596,FIND("Clone permissions of another account: ",Updates!D596)+38,(FIND("Email required:",Updates!D596)-(FIND("Clone permissions of another account: ",Updates!D596)+38)))))</f>
        <v>#VALUE!</v>
      </c>
      <c r="M596" t="e">
        <f t="shared" si="145"/>
        <v>#VALUE!</v>
      </c>
      <c r="N596" t="e">
        <f>TRIM(CLEAN(MID(Updates!D596,FIND("First Name: ",Updates!D596)+12,(FIND("Middle Name: ",Updates!D596)-(FIND("First Name: ",Updates!D596)+12)))))</f>
        <v>#VALUE!</v>
      </c>
      <c r="O596" t="e">
        <f>TRIM(CLEAN(MID(Updates!E596,FIND("Last Name: ",Updates!E596)+11,(FIND("Middle Initial:",Updates!E596)-(FIND("Last Name: ",Updates!E596)+11)))))</f>
        <v>#VALUE!</v>
      </c>
      <c r="P596" t="e">
        <f>TRIM(CLEAN(MID(Updates!D596,FIND("Middle Initial: ",Updates!D596)+16,(FIND("Department: ",Updates!D596)-(FIND("Middle Initial: ",Updates!D596)+16)))))</f>
        <v>#VALUE!</v>
      </c>
      <c r="Q596" t="e">
        <f t="shared" si="146"/>
        <v>#VALUE!</v>
      </c>
      <c r="R596" t="e">
        <f t="shared" si="147"/>
        <v>#VALUE!</v>
      </c>
      <c r="S596" t="e">
        <f t="shared" si="148"/>
        <v>#VALUE!</v>
      </c>
      <c r="T596" s="14" t="e">
        <f t="shared" si="149"/>
        <v>#VALUE!</v>
      </c>
      <c r="U596" t="e">
        <f t="shared" si="150"/>
        <v>#VALUE!</v>
      </c>
      <c r="V596" t="e">
        <f t="shared" si="151"/>
        <v>#VALUE!</v>
      </c>
      <c r="W596" s="8" t="e">
        <f>TRIM(CLEAN(MID(Updates!D596,FIND("Branch: ",Updates!D596)+8,(FIND("Division",Updates!D596)-(FIND("Branch: ",Updates!D596)+8)))))</f>
        <v>#VALUE!</v>
      </c>
      <c r="X596" s="8" t="e">
        <f>TRIM(CLEAN(MID(Updates!D596,FIND("Pooled Position: ",Updates!D596)+17,(FIND("Are the",Updates!D596)-(FIND("Pooled Position: ",Updates!D596)+17)))))</f>
        <v>#VALUE!</v>
      </c>
      <c r="Y596" t="e">
        <f>TRIM(CLEAN(MID(Updates!D596,FIND("Employee Name: ",Updates!D596)+15,(FIND("Job Title",Updates!D596)-(FIND("Employee Name: ",Updates!D596)+15)))))</f>
        <v>#VALUE!</v>
      </c>
      <c r="Z596" s="9" t="e">
        <f t="shared" si="152"/>
        <v>#VALUE!</v>
      </c>
      <c r="AA596" t="e">
        <f t="shared" si="153"/>
        <v>#VALUE!</v>
      </c>
      <c r="AB596" t="e">
        <f t="shared" si="154"/>
        <v>#VALUE!</v>
      </c>
      <c r="AC596" t="e">
        <f t="shared" si="155"/>
        <v>#VALUE!</v>
      </c>
      <c r="AD596" t="e">
        <f>TRIM(CLEAN(MID(Updates!D596,FIND("Account to clone: ",Updates!D596)+18,(FIND("Position",Updates!D596)-(FIND("Account to clone: ",Updates!D596)+18)))))</f>
        <v>#VALUE!</v>
      </c>
      <c r="AE596" t="str">
        <f t="shared" si="156"/>
        <v/>
      </c>
      <c r="AF596" t="str">
        <f t="shared" si="157"/>
        <v>No</v>
      </c>
      <c r="AG596" t="e">
        <f>TRIM(CLEAN(MID(Updates!D596,FIND("Home Share (H:\ drive) required: ",Updates!D596)+33,(FIND("Group Share (S:\ drive) required: ",Updates!D596)-(FIND("Home Share (H:\ drive) required: ",Updates!D596)+33)))))</f>
        <v>#VALUE!</v>
      </c>
      <c r="AH596" t="str">
        <f t="shared" si="158"/>
        <v>No</v>
      </c>
      <c r="AI596" t="e">
        <f>TRIM(CLEAN(MID(Updates!D596,FIND("S Drive Path: ",Updates!D596)+14,(FIND("Position",Updates!D596)-(FIND("S Drive Path: ",Updates!D596)+14)))))</f>
        <v>#VALUE!</v>
      </c>
      <c r="AJ596" t="e">
        <f>("USR\"&amp;Updates!N596)</f>
        <v>#VALUE!</v>
      </c>
      <c r="AK596" t="e">
        <f>Updates!N596&amp;"$"</f>
        <v>#VALUE!</v>
      </c>
      <c r="AL596" s="11">
        <f t="shared" ca="1" si="159"/>
        <v>16</v>
      </c>
      <c r="AM596" s="6" t="str">
        <f ca="1">LOOKUP(AL596,AN2:AN21,AO2:AO21)</f>
        <v>DC4MDB06</v>
      </c>
    </row>
    <row r="597" spans="1:39" ht="12" customHeight="1">
      <c r="A597" s="13" t="e">
        <f>LOOKUP(99^99,--("0"&amp;MID(Updates!N597,MIN(SEARCH({0,1,2,3,4,5,6,7,8,9},Updates!N597&amp;"0123456789")),ROW($A$1:$A$10000))))</f>
        <v>#N/A</v>
      </c>
      <c r="B597" s="6" t="e">
        <f>TRIM(CLEAN(MID(Updates!D597,FIND("Network User Id: ",Updates!D597)+17,(FIND("E-MAIL ACCOUNTS",Updates!D597)-(FIND("Network User Id:",Updates!D597)+17)))))</f>
        <v>#VALUE!</v>
      </c>
      <c r="C597" s="6" t="e">
        <f>TRIM(CLEAN(MID(Updates!D597,FIND("Logon ID: ",Updates!D597)+10,(FIND("Password:",Updates!D597)-(FIND("Logon ID:",Updates!D597)+10)))))</f>
        <v>#VALUE!</v>
      </c>
      <c r="D597" t="e">
        <f>TRIM(CLEAN(MID(Updates!D597,FIND("Primary Address: ",Updates!D597)+17,(FIND("Secondary Address:",Updates!D597)-(FIND("Primary Address: ",Updates!D597)+17)))))</f>
        <v>#VALUE!</v>
      </c>
      <c r="E597" t="e">
        <f>TRIM(CLEAN(MID(Updates!D597,FIND("Secondary Address: ",Updates!D597)+19,(FIND("** PLEASE DO NOT REPLY TO THIS E-MAIL. ",Updates!D597)-(FIND("Secondary Address: ",Updates!D597)+19)))))</f>
        <v>#VALUE!</v>
      </c>
      <c r="F597" t="b">
        <f>IF(COUNT(SEARCH({"transpo.ottawa.on.ca","biblioottawalibrary.ca"},E597)),"@ottawa.ca")</f>
        <v>0</v>
      </c>
      <c r="G597" s="9" t="e">
        <f t="shared" si="144"/>
        <v>#VALUE!</v>
      </c>
      <c r="H597" t="e">
        <f>TRIM(CLEAN(MID(Updates!D597,FIND("E-mail Address: ",Updates!D597)+16,(FIND("The employee",Updates!D597)-(FIND("E-mail Address: ",Updates!D597)+16)))))</f>
        <v>#VALUE!</v>
      </c>
      <c r="I597" t="e">
        <f>TRIM(CLEAN(MID(Updates!D597,FIND("Account Password: ",Updates!D597)+18,(FIND("NETWORK ACCOUNTS",Updates!D597)-(FIND("Account Password:",Updates!D597)+18)))))</f>
        <v>#VALUE!</v>
      </c>
      <c r="J597" t="e">
        <f>TRIM(CLEAN(MID(Updates!D597,FIND("Password: ",Updates!D597)+10,(FIND("E-mail",Updates!D597)-(FIND("Password:",Updates!D597)+12)))))</f>
        <v>#VALUE!</v>
      </c>
      <c r="K597" t="e">
        <f>TRIM(CLEAN(MID(Updates!D597,FIND("Account to clone: ",Updates!D597)+18,(FIND("Position",Updates!D597)-(FIND("Account to clone: ",Updates!D597)+18)))))</f>
        <v>#VALUE!</v>
      </c>
      <c r="L597" t="e">
        <f>TRIM(CLEAN(MID(Updates!D597,FIND("Clone permissions of another account: ",Updates!D597)+38,(FIND("Email required:",Updates!D597)-(FIND("Clone permissions of another account: ",Updates!D597)+38)))))</f>
        <v>#VALUE!</v>
      </c>
      <c r="M597" t="e">
        <f t="shared" si="145"/>
        <v>#VALUE!</v>
      </c>
      <c r="N597" t="e">
        <f>TRIM(CLEAN(MID(Updates!D597,FIND("First Name: ",Updates!D597)+12,(FIND("Middle Name: ",Updates!D597)-(FIND("First Name: ",Updates!D597)+12)))))</f>
        <v>#VALUE!</v>
      </c>
      <c r="O597" t="e">
        <f>TRIM(CLEAN(MID(Updates!E597,FIND("Last Name: ",Updates!E597)+11,(FIND("Middle Initial:",Updates!E597)-(FIND("Last Name: ",Updates!E597)+11)))))</f>
        <v>#VALUE!</v>
      </c>
      <c r="P597" t="e">
        <f>TRIM(CLEAN(MID(Updates!D597,FIND("Middle Initial: ",Updates!D597)+16,(FIND("Department: ",Updates!D597)-(FIND("Middle Initial: ",Updates!D597)+16)))))</f>
        <v>#VALUE!</v>
      </c>
      <c r="Q597" t="e">
        <f t="shared" si="146"/>
        <v>#VALUE!</v>
      </c>
      <c r="R597" t="e">
        <f t="shared" si="147"/>
        <v>#VALUE!</v>
      </c>
      <c r="S597" t="e">
        <f t="shared" si="148"/>
        <v>#VALUE!</v>
      </c>
      <c r="T597" s="14" t="e">
        <f t="shared" si="149"/>
        <v>#VALUE!</v>
      </c>
      <c r="U597" t="e">
        <f t="shared" si="150"/>
        <v>#VALUE!</v>
      </c>
      <c r="V597" t="e">
        <f t="shared" si="151"/>
        <v>#VALUE!</v>
      </c>
      <c r="W597" s="8" t="e">
        <f>TRIM(CLEAN(MID(Updates!D597,FIND("Branch: ",Updates!D597)+8,(FIND("Division",Updates!D597)-(FIND("Branch: ",Updates!D597)+8)))))</f>
        <v>#VALUE!</v>
      </c>
      <c r="X597" s="8" t="e">
        <f>TRIM(CLEAN(MID(Updates!D597,FIND("Pooled Position: ",Updates!D597)+17,(FIND("Are the",Updates!D597)-(FIND("Pooled Position: ",Updates!D597)+17)))))</f>
        <v>#VALUE!</v>
      </c>
      <c r="Y597" t="e">
        <f>TRIM(CLEAN(MID(Updates!D597,FIND("Employee Name: ",Updates!D597)+15,(FIND("Job Title",Updates!D597)-(FIND("Employee Name: ",Updates!D597)+15)))))</f>
        <v>#VALUE!</v>
      </c>
      <c r="Z597" s="9" t="e">
        <f t="shared" si="152"/>
        <v>#VALUE!</v>
      </c>
      <c r="AA597" t="e">
        <f t="shared" si="153"/>
        <v>#VALUE!</v>
      </c>
      <c r="AB597" t="e">
        <f t="shared" si="154"/>
        <v>#VALUE!</v>
      </c>
      <c r="AC597" t="e">
        <f t="shared" si="155"/>
        <v>#VALUE!</v>
      </c>
      <c r="AD597" t="e">
        <f>TRIM(CLEAN(MID(Updates!D597,FIND("Account to clone: ",Updates!D597)+18,(FIND("Position",Updates!D597)-(FIND("Account to clone: ",Updates!D597)+18)))))</f>
        <v>#VALUE!</v>
      </c>
      <c r="AE597" t="str">
        <f t="shared" si="156"/>
        <v/>
      </c>
      <c r="AF597" t="str">
        <f t="shared" si="157"/>
        <v>No</v>
      </c>
      <c r="AG597" t="e">
        <f>TRIM(CLEAN(MID(Updates!D597,FIND("Home Share (H:\ drive) required: ",Updates!D597)+33,(FIND("Group Share (S:\ drive) required: ",Updates!D597)-(FIND("Home Share (H:\ drive) required: ",Updates!D597)+33)))))</f>
        <v>#VALUE!</v>
      </c>
      <c r="AH597" t="str">
        <f t="shared" si="158"/>
        <v>No</v>
      </c>
      <c r="AI597" t="e">
        <f>TRIM(CLEAN(MID(Updates!D597,FIND("S Drive Path: ",Updates!D597)+14,(FIND("Position",Updates!D597)-(FIND("S Drive Path: ",Updates!D597)+14)))))</f>
        <v>#VALUE!</v>
      </c>
      <c r="AJ597" t="e">
        <f>("USR\"&amp;Updates!N597)</f>
        <v>#VALUE!</v>
      </c>
      <c r="AK597" t="e">
        <f>Updates!N597&amp;"$"</f>
        <v>#VALUE!</v>
      </c>
      <c r="AL597" s="11">
        <f t="shared" ca="1" si="159"/>
        <v>20</v>
      </c>
      <c r="AM597" s="6" t="str">
        <f ca="1">LOOKUP(AL597,AN2:AN21,AO2:AO21)</f>
        <v>DC4MDB10</v>
      </c>
    </row>
    <row r="598" spans="1:39" ht="12" customHeight="1">
      <c r="A598" s="13" t="e">
        <f>LOOKUP(99^99,--("0"&amp;MID(Updates!N598,MIN(SEARCH({0,1,2,3,4,5,6,7,8,9},Updates!N598&amp;"0123456789")),ROW($A$1:$A$10000))))</f>
        <v>#N/A</v>
      </c>
      <c r="B598" s="6" t="e">
        <f>TRIM(CLEAN(MID(Updates!D598,FIND("Network User Id: ",Updates!D598)+17,(FIND("E-MAIL ACCOUNTS",Updates!D598)-(FIND("Network User Id:",Updates!D598)+17)))))</f>
        <v>#VALUE!</v>
      </c>
      <c r="C598" s="6" t="e">
        <f>TRIM(CLEAN(MID(Updates!D598,FIND("Logon ID: ",Updates!D598)+10,(FIND("Password:",Updates!D598)-(FIND("Logon ID:",Updates!D598)+10)))))</f>
        <v>#VALUE!</v>
      </c>
      <c r="D598" t="e">
        <f>TRIM(CLEAN(MID(Updates!D598,FIND("Primary Address: ",Updates!D598)+17,(FIND("Secondary Address:",Updates!D598)-(FIND("Primary Address: ",Updates!D598)+17)))))</f>
        <v>#VALUE!</v>
      </c>
      <c r="E598" t="e">
        <f>TRIM(CLEAN(MID(Updates!D598,FIND("Secondary Address: ",Updates!D598)+19,(FIND("** PLEASE DO NOT REPLY TO THIS E-MAIL. ",Updates!D598)-(FIND("Secondary Address: ",Updates!D598)+19)))))</f>
        <v>#VALUE!</v>
      </c>
      <c r="F598" t="b">
        <f>IF(COUNT(SEARCH({"transpo.ottawa.on.ca","biblioottawalibrary.ca"},E598)),"@ottawa.ca")</f>
        <v>0</v>
      </c>
      <c r="G598" s="9" t="e">
        <f t="shared" si="144"/>
        <v>#VALUE!</v>
      </c>
      <c r="H598" t="e">
        <f>TRIM(CLEAN(MID(Updates!D598,FIND("E-mail Address: ",Updates!D598)+16,(FIND("The employee",Updates!D598)-(FIND("E-mail Address: ",Updates!D598)+16)))))</f>
        <v>#VALUE!</v>
      </c>
      <c r="I598" t="e">
        <f>TRIM(CLEAN(MID(Updates!D598,FIND("Account Password: ",Updates!D598)+18,(FIND("NETWORK ACCOUNTS",Updates!D598)-(FIND("Account Password:",Updates!D598)+18)))))</f>
        <v>#VALUE!</v>
      </c>
      <c r="J598" t="e">
        <f>TRIM(CLEAN(MID(Updates!D598,FIND("Password: ",Updates!D598)+10,(FIND("E-mail",Updates!D598)-(FIND("Password:",Updates!D598)+12)))))</f>
        <v>#VALUE!</v>
      </c>
      <c r="K598" t="e">
        <f>TRIM(CLEAN(MID(Updates!D598,FIND("Account to clone: ",Updates!D598)+18,(FIND("Position",Updates!D598)-(FIND("Account to clone: ",Updates!D598)+18)))))</f>
        <v>#VALUE!</v>
      </c>
      <c r="L598" t="e">
        <f>TRIM(CLEAN(MID(Updates!D598,FIND("Clone permissions of another account: ",Updates!D598)+38,(FIND("Email required:",Updates!D598)-(FIND("Clone permissions of another account: ",Updates!D598)+38)))))</f>
        <v>#VALUE!</v>
      </c>
      <c r="M598" t="e">
        <f t="shared" si="145"/>
        <v>#VALUE!</v>
      </c>
      <c r="N598" t="e">
        <f>TRIM(CLEAN(MID(Updates!D598,FIND("First Name: ",Updates!D598)+12,(FIND("Middle Name: ",Updates!D598)-(FIND("First Name: ",Updates!D598)+12)))))</f>
        <v>#VALUE!</v>
      </c>
      <c r="O598" t="e">
        <f>TRIM(CLEAN(MID(Updates!E598,FIND("Last Name: ",Updates!E598)+11,(FIND("Middle Initial:",Updates!E598)-(FIND("Last Name: ",Updates!E598)+11)))))</f>
        <v>#VALUE!</v>
      </c>
      <c r="P598" t="e">
        <f>TRIM(CLEAN(MID(Updates!D598,FIND("Middle Initial: ",Updates!D598)+16,(FIND("Department: ",Updates!D598)-(FIND("Middle Initial: ",Updates!D598)+16)))))</f>
        <v>#VALUE!</v>
      </c>
      <c r="Q598" t="e">
        <f t="shared" si="146"/>
        <v>#VALUE!</v>
      </c>
      <c r="R598" t="e">
        <f t="shared" si="147"/>
        <v>#VALUE!</v>
      </c>
      <c r="S598" t="e">
        <f t="shared" si="148"/>
        <v>#VALUE!</v>
      </c>
      <c r="T598" s="14" t="e">
        <f t="shared" si="149"/>
        <v>#VALUE!</v>
      </c>
      <c r="U598" t="e">
        <f t="shared" si="150"/>
        <v>#VALUE!</v>
      </c>
      <c r="V598" t="e">
        <f t="shared" si="151"/>
        <v>#VALUE!</v>
      </c>
      <c r="W598" s="8" t="e">
        <f>TRIM(CLEAN(MID(Updates!D598,FIND("Branch: ",Updates!D598)+8,(FIND("Division",Updates!D598)-(FIND("Branch: ",Updates!D598)+8)))))</f>
        <v>#VALUE!</v>
      </c>
      <c r="X598" s="8" t="e">
        <f>TRIM(CLEAN(MID(Updates!D598,FIND("Pooled Position: ",Updates!D598)+17,(FIND("Are the",Updates!D598)-(FIND("Pooled Position: ",Updates!D598)+17)))))</f>
        <v>#VALUE!</v>
      </c>
      <c r="Y598" t="e">
        <f>TRIM(CLEAN(MID(Updates!D598,FIND("Employee Name: ",Updates!D598)+15,(FIND("Job Title",Updates!D598)-(FIND("Employee Name: ",Updates!D598)+15)))))</f>
        <v>#VALUE!</v>
      </c>
      <c r="Z598" s="9" t="e">
        <f t="shared" si="152"/>
        <v>#VALUE!</v>
      </c>
      <c r="AA598" t="e">
        <f t="shared" si="153"/>
        <v>#VALUE!</v>
      </c>
      <c r="AB598" t="e">
        <f t="shared" si="154"/>
        <v>#VALUE!</v>
      </c>
      <c r="AC598" t="e">
        <f t="shared" si="155"/>
        <v>#VALUE!</v>
      </c>
      <c r="AD598" t="e">
        <f>TRIM(CLEAN(MID(Updates!D598,FIND("Account to clone: ",Updates!D598)+18,(FIND("Position",Updates!D598)-(FIND("Account to clone: ",Updates!D598)+18)))))</f>
        <v>#VALUE!</v>
      </c>
      <c r="AE598" t="str">
        <f t="shared" si="156"/>
        <v/>
      </c>
      <c r="AF598" t="str">
        <f t="shared" si="157"/>
        <v>No</v>
      </c>
      <c r="AG598" t="e">
        <f>TRIM(CLEAN(MID(Updates!D598,FIND("Home Share (H:\ drive) required: ",Updates!D598)+33,(FIND("Group Share (S:\ drive) required: ",Updates!D598)-(FIND("Home Share (H:\ drive) required: ",Updates!D598)+33)))))</f>
        <v>#VALUE!</v>
      </c>
      <c r="AH598" t="str">
        <f t="shared" si="158"/>
        <v>No</v>
      </c>
      <c r="AI598" t="e">
        <f>TRIM(CLEAN(MID(Updates!D598,FIND("S Drive Path: ",Updates!D598)+14,(FIND("Position",Updates!D598)-(FIND("S Drive Path: ",Updates!D598)+14)))))</f>
        <v>#VALUE!</v>
      </c>
      <c r="AJ598" t="e">
        <f>("USR\"&amp;Updates!N598)</f>
        <v>#VALUE!</v>
      </c>
      <c r="AK598" t="e">
        <f>Updates!N598&amp;"$"</f>
        <v>#VALUE!</v>
      </c>
      <c r="AL598" s="11">
        <f t="shared" ca="1" si="159"/>
        <v>18</v>
      </c>
      <c r="AM598" s="6" t="str">
        <f ca="1">LOOKUP(AL598,AN2:AN21,AO2:AO21)</f>
        <v>DC4MDB08</v>
      </c>
    </row>
    <row r="599" spans="1:39" ht="12" customHeight="1">
      <c r="A599" s="13" t="e">
        <f>LOOKUP(99^99,--("0"&amp;MID(Updates!N599,MIN(SEARCH({0,1,2,3,4,5,6,7,8,9},Updates!N599&amp;"0123456789")),ROW($A$1:$A$10000))))</f>
        <v>#N/A</v>
      </c>
      <c r="B599" s="6" t="e">
        <f>TRIM(CLEAN(MID(Updates!D599,FIND("Network User Id: ",Updates!D599)+17,(FIND("E-MAIL ACCOUNTS",Updates!D599)-(FIND("Network User Id:",Updates!D599)+17)))))</f>
        <v>#VALUE!</v>
      </c>
      <c r="C599" s="6" t="e">
        <f>TRIM(CLEAN(MID(Updates!D599,FIND("Logon ID: ",Updates!D599)+10,(FIND("Password:",Updates!D599)-(FIND("Logon ID:",Updates!D599)+10)))))</f>
        <v>#VALUE!</v>
      </c>
      <c r="D599" t="e">
        <f>TRIM(CLEAN(MID(Updates!D599,FIND("Primary Address: ",Updates!D599)+17,(FIND("Secondary Address:",Updates!D599)-(FIND("Primary Address: ",Updates!D599)+17)))))</f>
        <v>#VALUE!</v>
      </c>
      <c r="E599" t="e">
        <f>TRIM(CLEAN(MID(Updates!D599,FIND("Secondary Address: ",Updates!D599)+19,(FIND("** PLEASE DO NOT REPLY TO THIS E-MAIL. ",Updates!D599)-(FIND("Secondary Address: ",Updates!D599)+19)))))</f>
        <v>#VALUE!</v>
      </c>
      <c r="F599" t="b">
        <f>IF(COUNT(SEARCH({"transpo.ottawa.on.ca","biblioottawalibrary.ca"},E599)),"@ottawa.ca")</f>
        <v>0</v>
      </c>
      <c r="G599" s="9" t="e">
        <f t="shared" si="144"/>
        <v>#VALUE!</v>
      </c>
      <c r="H599" t="e">
        <f>TRIM(CLEAN(MID(Updates!D599,FIND("E-mail Address: ",Updates!D599)+16,(FIND("The employee",Updates!D599)-(FIND("E-mail Address: ",Updates!D599)+16)))))</f>
        <v>#VALUE!</v>
      </c>
      <c r="I599" t="e">
        <f>TRIM(CLEAN(MID(Updates!D599,FIND("Account Password: ",Updates!D599)+18,(FIND("NETWORK ACCOUNTS",Updates!D599)-(FIND("Account Password:",Updates!D599)+18)))))</f>
        <v>#VALUE!</v>
      </c>
      <c r="J599" t="e">
        <f>TRIM(CLEAN(MID(Updates!D599,FIND("Password: ",Updates!D599)+10,(FIND("E-mail",Updates!D599)-(FIND("Password:",Updates!D599)+12)))))</f>
        <v>#VALUE!</v>
      </c>
      <c r="K599" t="e">
        <f>TRIM(CLEAN(MID(Updates!D599,FIND("Account to clone: ",Updates!D599)+18,(FIND("Position",Updates!D599)-(FIND("Account to clone: ",Updates!D599)+18)))))</f>
        <v>#VALUE!</v>
      </c>
      <c r="L599" t="e">
        <f>TRIM(CLEAN(MID(Updates!D599,FIND("Clone permissions of another account: ",Updates!D599)+38,(FIND("Email required:",Updates!D599)-(FIND("Clone permissions of another account: ",Updates!D599)+38)))))</f>
        <v>#VALUE!</v>
      </c>
      <c r="M599" t="e">
        <f t="shared" si="145"/>
        <v>#VALUE!</v>
      </c>
      <c r="N599" t="e">
        <f>TRIM(CLEAN(MID(Updates!D599,FIND("First Name: ",Updates!D599)+12,(FIND("Middle Name: ",Updates!D599)-(FIND("First Name: ",Updates!D599)+12)))))</f>
        <v>#VALUE!</v>
      </c>
      <c r="O599" t="e">
        <f>TRIM(CLEAN(MID(Updates!E599,FIND("Last Name: ",Updates!E599)+11,(FIND("Middle Initial:",Updates!E599)-(FIND("Last Name: ",Updates!E599)+11)))))</f>
        <v>#VALUE!</v>
      </c>
      <c r="P599" t="e">
        <f>TRIM(CLEAN(MID(Updates!D599,FIND("Middle Initial: ",Updates!D599)+16,(FIND("Department: ",Updates!D599)-(FIND("Middle Initial: ",Updates!D599)+16)))))</f>
        <v>#VALUE!</v>
      </c>
      <c r="Q599" t="e">
        <f t="shared" si="146"/>
        <v>#VALUE!</v>
      </c>
      <c r="R599" t="e">
        <f t="shared" si="147"/>
        <v>#VALUE!</v>
      </c>
      <c r="S599" t="e">
        <f t="shared" si="148"/>
        <v>#VALUE!</v>
      </c>
      <c r="T599" s="14" t="e">
        <f t="shared" si="149"/>
        <v>#VALUE!</v>
      </c>
      <c r="U599" t="e">
        <f t="shared" si="150"/>
        <v>#VALUE!</v>
      </c>
      <c r="V599" t="e">
        <f t="shared" si="151"/>
        <v>#VALUE!</v>
      </c>
      <c r="W599" s="8" t="e">
        <f>TRIM(CLEAN(MID(Updates!D599,FIND("Branch: ",Updates!D599)+8,(FIND("Division",Updates!D599)-(FIND("Branch: ",Updates!D599)+8)))))</f>
        <v>#VALUE!</v>
      </c>
      <c r="X599" s="8" t="e">
        <f>TRIM(CLEAN(MID(Updates!D599,FIND("Pooled Position: ",Updates!D599)+17,(FIND("Are the",Updates!D599)-(FIND("Pooled Position: ",Updates!D599)+17)))))</f>
        <v>#VALUE!</v>
      </c>
      <c r="Y599" t="e">
        <f>TRIM(CLEAN(MID(Updates!D599,FIND("Employee Name: ",Updates!D599)+15,(FIND("Job Title",Updates!D599)-(FIND("Employee Name: ",Updates!D599)+15)))))</f>
        <v>#VALUE!</v>
      </c>
      <c r="Z599" s="9" t="e">
        <f t="shared" si="152"/>
        <v>#VALUE!</v>
      </c>
      <c r="AA599" t="e">
        <f t="shared" si="153"/>
        <v>#VALUE!</v>
      </c>
      <c r="AB599" t="e">
        <f t="shared" si="154"/>
        <v>#VALUE!</v>
      </c>
      <c r="AC599" t="e">
        <f t="shared" si="155"/>
        <v>#VALUE!</v>
      </c>
      <c r="AD599" t="e">
        <f>TRIM(CLEAN(MID(Updates!D599,FIND("Account to clone: ",Updates!D599)+18,(FIND("Position",Updates!D599)-(FIND("Account to clone: ",Updates!D599)+18)))))</f>
        <v>#VALUE!</v>
      </c>
      <c r="AE599" t="str">
        <f t="shared" si="156"/>
        <v/>
      </c>
      <c r="AF599" t="str">
        <f t="shared" si="157"/>
        <v>No</v>
      </c>
      <c r="AG599" t="e">
        <f>TRIM(CLEAN(MID(Updates!D599,FIND("Home Share (H:\ drive) required: ",Updates!D599)+33,(FIND("Group Share (S:\ drive) required: ",Updates!D599)-(FIND("Home Share (H:\ drive) required: ",Updates!D599)+33)))))</f>
        <v>#VALUE!</v>
      </c>
      <c r="AH599" t="str">
        <f t="shared" si="158"/>
        <v>No</v>
      </c>
      <c r="AI599" t="e">
        <f>TRIM(CLEAN(MID(Updates!D599,FIND("S Drive Path: ",Updates!D599)+14,(FIND("Position",Updates!D599)-(FIND("S Drive Path: ",Updates!D599)+14)))))</f>
        <v>#VALUE!</v>
      </c>
      <c r="AJ599" t="e">
        <f>("USR\"&amp;Updates!N599)</f>
        <v>#VALUE!</v>
      </c>
      <c r="AK599" t="e">
        <f>Updates!N599&amp;"$"</f>
        <v>#VALUE!</v>
      </c>
      <c r="AL599" s="11">
        <f t="shared" ca="1" si="159"/>
        <v>3</v>
      </c>
      <c r="AM599" s="6" t="str">
        <f ca="1">LOOKUP(AL599,AN2:AN21,AO2:AO21)</f>
        <v>DC1MDB03</v>
      </c>
    </row>
    <row r="600" spans="1:39" ht="12" customHeight="1">
      <c r="A600" s="13" t="e">
        <f>LOOKUP(99^99,--("0"&amp;MID(Updates!N600,MIN(SEARCH({0,1,2,3,4,5,6,7,8,9},Updates!N600&amp;"0123456789")),ROW($A$1:$A$10000))))</f>
        <v>#N/A</v>
      </c>
      <c r="B600" s="6" t="e">
        <f>TRIM(CLEAN(MID(Updates!D600,FIND("Network User Id: ",Updates!D600)+17,(FIND("E-MAIL ACCOUNTS",Updates!D600)-(FIND("Network User Id:",Updates!D600)+17)))))</f>
        <v>#VALUE!</v>
      </c>
      <c r="C600" s="6" t="e">
        <f>TRIM(CLEAN(MID(Updates!D600,FIND("Logon ID: ",Updates!D600)+10,(FIND("Password:",Updates!D600)-(FIND("Logon ID:",Updates!D600)+10)))))</f>
        <v>#VALUE!</v>
      </c>
      <c r="D600" t="e">
        <f>TRIM(CLEAN(MID(Updates!D600,FIND("Primary Address: ",Updates!D600)+17,(FIND("Secondary Address:",Updates!D600)-(FIND("Primary Address: ",Updates!D600)+17)))))</f>
        <v>#VALUE!</v>
      </c>
      <c r="E600" t="e">
        <f>TRIM(CLEAN(MID(Updates!D600,FIND("Secondary Address: ",Updates!D600)+19,(FIND("** PLEASE DO NOT REPLY TO THIS E-MAIL. ",Updates!D600)-(FIND("Secondary Address: ",Updates!D600)+19)))))</f>
        <v>#VALUE!</v>
      </c>
      <c r="F600" t="b">
        <f>IF(COUNT(SEARCH({"transpo.ottawa.on.ca","biblioottawalibrary.ca"},E600)),"@ottawa.ca")</f>
        <v>0</v>
      </c>
      <c r="G600" s="9" t="e">
        <f t="shared" si="144"/>
        <v>#VALUE!</v>
      </c>
      <c r="H600" t="e">
        <f>TRIM(CLEAN(MID(Updates!D600,FIND("E-mail Address: ",Updates!D600)+16,(FIND("The employee",Updates!D600)-(FIND("E-mail Address: ",Updates!D600)+16)))))</f>
        <v>#VALUE!</v>
      </c>
      <c r="I600" t="e">
        <f>TRIM(CLEAN(MID(Updates!D600,FIND("Account Password: ",Updates!D600)+18,(FIND("NETWORK ACCOUNTS",Updates!D600)-(FIND("Account Password:",Updates!D600)+18)))))</f>
        <v>#VALUE!</v>
      </c>
      <c r="J600" t="e">
        <f>TRIM(CLEAN(MID(Updates!D600,FIND("Password: ",Updates!D600)+10,(FIND("E-mail",Updates!D600)-(FIND("Password:",Updates!D600)+12)))))</f>
        <v>#VALUE!</v>
      </c>
      <c r="K600" t="e">
        <f>TRIM(CLEAN(MID(Updates!D600,FIND("Account to clone: ",Updates!D600)+18,(FIND("Position",Updates!D600)-(FIND("Account to clone: ",Updates!D600)+18)))))</f>
        <v>#VALUE!</v>
      </c>
      <c r="L600" t="e">
        <f>TRIM(CLEAN(MID(Updates!D600,FIND("Clone permissions of another account: ",Updates!D600)+38,(FIND("Email required:",Updates!D600)-(FIND("Clone permissions of another account: ",Updates!D600)+38)))))</f>
        <v>#VALUE!</v>
      </c>
      <c r="M600" t="e">
        <f t="shared" si="145"/>
        <v>#VALUE!</v>
      </c>
      <c r="N600" t="e">
        <f>TRIM(CLEAN(MID(Updates!D600,FIND("First Name: ",Updates!D600)+12,(FIND("Middle Name: ",Updates!D600)-(FIND("First Name: ",Updates!D600)+12)))))</f>
        <v>#VALUE!</v>
      </c>
      <c r="O600" t="e">
        <f>TRIM(CLEAN(MID(Updates!E600,FIND("Last Name: ",Updates!E600)+11,(FIND("Middle Initial:",Updates!E600)-(FIND("Last Name: ",Updates!E600)+11)))))</f>
        <v>#VALUE!</v>
      </c>
      <c r="P600" t="e">
        <f>TRIM(CLEAN(MID(Updates!D600,FIND("Middle Initial: ",Updates!D600)+16,(FIND("Department: ",Updates!D600)-(FIND("Middle Initial: ",Updates!D600)+16)))))</f>
        <v>#VALUE!</v>
      </c>
      <c r="Q600" t="e">
        <f t="shared" si="146"/>
        <v>#VALUE!</v>
      </c>
      <c r="R600" t="e">
        <f t="shared" si="147"/>
        <v>#VALUE!</v>
      </c>
      <c r="S600" t="e">
        <f t="shared" si="148"/>
        <v>#VALUE!</v>
      </c>
      <c r="T600" s="14" t="e">
        <f t="shared" si="149"/>
        <v>#VALUE!</v>
      </c>
      <c r="U600" t="e">
        <f t="shared" si="150"/>
        <v>#VALUE!</v>
      </c>
      <c r="V600" t="e">
        <f t="shared" si="151"/>
        <v>#VALUE!</v>
      </c>
      <c r="W600" s="8" t="e">
        <f>TRIM(CLEAN(MID(Updates!D600,FIND("Branch: ",Updates!D600)+8,(FIND("Division",Updates!D600)-(FIND("Branch: ",Updates!D600)+8)))))</f>
        <v>#VALUE!</v>
      </c>
      <c r="X600" s="8" t="e">
        <f>TRIM(CLEAN(MID(Updates!D600,FIND("Pooled Position: ",Updates!D600)+17,(FIND("Are the",Updates!D600)-(FIND("Pooled Position: ",Updates!D600)+17)))))</f>
        <v>#VALUE!</v>
      </c>
      <c r="Y600" t="e">
        <f>TRIM(CLEAN(MID(Updates!D600,FIND("Employee Name: ",Updates!D600)+15,(FIND("Job Title",Updates!D600)-(FIND("Employee Name: ",Updates!D600)+15)))))</f>
        <v>#VALUE!</v>
      </c>
      <c r="Z600" s="9" t="e">
        <f t="shared" si="152"/>
        <v>#VALUE!</v>
      </c>
      <c r="AA600" t="e">
        <f t="shared" si="153"/>
        <v>#VALUE!</v>
      </c>
      <c r="AB600" t="e">
        <f t="shared" si="154"/>
        <v>#VALUE!</v>
      </c>
      <c r="AC600" t="e">
        <f t="shared" si="155"/>
        <v>#VALUE!</v>
      </c>
      <c r="AD600" t="e">
        <f>TRIM(CLEAN(MID(Updates!D600,FIND("Account to clone: ",Updates!D600)+18,(FIND("Position",Updates!D600)-(FIND("Account to clone: ",Updates!D600)+18)))))</f>
        <v>#VALUE!</v>
      </c>
      <c r="AE600" t="str">
        <f t="shared" si="156"/>
        <v/>
      </c>
      <c r="AF600" t="str">
        <f t="shared" si="157"/>
        <v>No</v>
      </c>
      <c r="AG600" t="e">
        <f>TRIM(CLEAN(MID(Updates!D600,FIND("Home Share (H:\ drive) required: ",Updates!D600)+33,(FIND("Group Share (S:\ drive) required: ",Updates!D600)-(FIND("Home Share (H:\ drive) required: ",Updates!D600)+33)))))</f>
        <v>#VALUE!</v>
      </c>
      <c r="AH600" t="str">
        <f t="shared" si="158"/>
        <v>No</v>
      </c>
      <c r="AI600" t="e">
        <f>TRIM(CLEAN(MID(Updates!D600,FIND("S Drive Path: ",Updates!D600)+14,(FIND("Position",Updates!D600)-(FIND("S Drive Path: ",Updates!D600)+14)))))</f>
        <v>#VALUE!</v>
      </c>
      <c r="AJ600" t="e">
        <f>("USR\"&amp;Updates!N600)</f>
        <v>#VALUE!</v>
      </c>
      <c r="AK600" t="e">
        <f>Updates!N600&amp;"$"</f>
        <v>#VALUE!</v>
      </c>
      <c r="AL600" s="11">
        <f t="shared" ca="1" si="159"/>
        <v>1</v>
      </c>
      <c r="AM600" s="6" t="str">
        <f ca="1">LOOKUP(AL600,AN2:AN21,AO2:AO21)</f>
        <v>DC1MDB01</v>
      </c>
    </row>
    <row r="601" spans="1:39" ht="12" customHeight="1">
      <c r="A601" s="13" t="e">
        <f>LOOKUP(99^99,--("0"&amp;MID(Updates!N601,MIN(SEARCH({0,1,2,3,4,5,6,7,8,9},Updates!N601&amp;"0123456789")),ROW($A$1:$A$10000))))</f>
        <v>#N/A</v>
      </c>
      <c r="B601" s="6" t="e">
        <f>TRIM(CLEAN(MID(Updates!D601,FIND("Network User Id: ",Updates!D601)+17,(FIND("E-MAIL ACCOUNTS",Updates!D601)-(FIND("Network User Id:",Updates!D601)+17)))))</f>
        <v>#VALUE!</v>
      </c>
      <c r="C601" s="6" t="e">
        <f>TRIM(CLEAN(MID(Updates!D601,FIND("Logon ID: ",Updates!D601)+10,(FIND("Password:",Updates!D601)-(FIND("Logon ID:",Updates!D601)+10)))))</f>
        <v>#VALUE!</v>
      </c>
      <c r="D601" t="e">
        <f>TRIM(CLEAN(MID(Updates!D601,FIND("Primary Address: ",Updates!D601)+17,(FIND("Secondary Address:",Updates!D601)-(FIND("Primary Address: ",Updates!D601)+17)))))</f>
        <v>#VALUE!</v>
      </c>
      <c r="E601" t="e">
        <f>TRIM(CLEAN(MID(Updates!D601,FIND("Secondary Address: ",Updates!D601)+19,(FIND("** PLEASE DO NOT REPLY TO THIS E-MAIL. ",Updates!D601)-(FIND("Secondary Address: ",Updates!D601)+19)))))</f>
        <v>#VALUE!</v>
      </c>
      <c r="F601" t="b">
        <f>IF(COUNT(SEARCH({"transpo.ottawa.on.ca","biblioottawalibrary.ca"},E601)),"@ottawa.ca")</f>
        <v>0</v>
      </c>
      <c r="G601" s="9" t="e">
        <f t="shared" si="144"/>
        <v>#VALUE!</v>
      </c>
      <c r="H601" t="e">
        <f>TRIM(CLEAN(MID(Updates!D601,FIND("E-mail Address: ",Updates!D601)+16,(FIND("The employee",Updates!D601)-(FIND("E-mail Address: ",Updates!D601)+16)))))</f>
        <v>#VALUE!</v>
      </c>
      <c r="I601" t="e">
        <f>TRIM(CLEAN(MID(Updates!D601,FIND("Account Password: ",Updates!D601)+18,(FIND("NETWORK ACCOUNTS",Updates!D601)-(FIND("Account Password:",Updates!D601)+18)))))</f>
        <v>#VALUE!</v>
      </c>
      <c r="J601" t="e">
        <f>TRIM(CLEAN(MID(Updates!D601,FIND("Password: ",Updates!D601)+10,(FIND("E-mail",Updates!D601)-(FIND("Password:",Updates!D601)+12)))))</f>
        <v>#VALUE!</v>
      </c>
      <c r="K601" t="e">
        <f>TRIM(CLEAN(MID(Updates!D601,FIND("Account to clone: ",Updates!D601)+18,(FIND("Position",Updates!D601)-(FIND("Account to clone: ",Updates!D601)+18)))))</f>
        <v>#VALUE!</v>
      </c>
      <c r="L601" t="e">
        <f>TRIM(CLEAN(MID(Updates!D601,FIND("Clone permissions of another account: ",Updates!D601)+38,(FIND("Email required:",Updates!D601)-(FIND("Clone permissions of another account: ",Updates!D601)+38)))))</f>
        <v>#VALUE!</v>
      </c>
      <c r="M601" t="e">
        <f t="shared" si="145"/>
        <v>#VALUE!</v>
      </c>
      <c r="N601" t="e">
        <f>TRIM(CLEAN(MID(Updates!D601,FIND("First Name: ",Updates!D601)+12,(FIND("Middle Name: ",Updates!D601)-(FIND("First Name: ",Updates!D601)+12)))))</f>
        <v>#VALUE!</v>
      </c>
      <c r="O601" t="e">
        <f>TRIM(CLEAN(MID(Updates!E601,FIND("Last Name: ",Updates!E601)+11,(FIND("Middle Initial:",Updates!E601)-(FIND("Last Name: ",Updates!E601)+11)))))</f>
        <v>#VALUE!</v>
      </c>
      <c r="P601" t="e">
        <f>TRIM(CLEAN(MID(Updates!D601,FIND("Middle Initial: ",Updates!D601)+16,(FIND("Department: ",Updates!D601)-(FIND("Middle Initial: ",Updates!D601)+16)))))</f>
        <v>#VALUE!</v>
      </c>
      <c r="Q601" t="e">
        <f t="shared" si="146"/>
        <v>#VALUE!</v>
      </c>
      <c r="R601" t="e">
        <f t="shared" si="147"/>
        <v>#VALUE!</v>
      </c>
      <c r="S601" t="e">
        <f t="shared" si="148"/>
        <v>#VALUE!</v>
      </c>
      <c r="T601" s="14" t="e">
        <f t="shared" si="149"/>
        <v>#VALUE!</v>
      </c>
      <c r="U601" t="e">
        <f t="shared" si="150"/>
        <v>#VALUE!</v>
      </c>
      <c r="V601" t="e">
        <f t="shared" si="151"/>
        <v>#VALUE!</v>
      </c>
      <c r="W601" s="8" t="e">
        <f>TRIM(CLEAN(MID(Updates!D601,FIND("Branch: ",Updates!D601)+8,(FIND("Division",Updates!D601)-(FIND("Branch: ",Updates!D601)+8)))))</f>
        <v>#VALUE!</v>
      </c>
      <c r="X601" s="8" t="e">
        <f>TRIM(CLEAN(MID(Updates!D601,FIND("Pooled Position: ",Updates!D601)+17,(FIND("Are the",Updates!D601)-(FIND("Pooled Position: ",Updates!D601)+17)))))</f>
        <v>#VALUE!</v>
      </c>
      <c r="Y601" t="e">
        <f>TRIM(CLEAN(MID(Updates!D601,FIND("Employee Name: ",Updates!D601)+15,(FIND("Job Title",Updates!D601)-(FIND("Employee Name: ",Updates!D601)+15)))))</f>
        <v>#VALUE!</v>
      </c>
      <c r="Z601" s="9" t="e">
        <f t="shared" si="152"/>
        <v>#VALUE!</v>
      </c>
      <c r="AA601" t="e">
        <f t="shared" si="153"/>
        <v>#VALUE!</v>
      </c>
      <c r="AB601" t="e">
        <f t="shared" si="154"/>
        <v>#VALUE!</v>
      </c>
      <c r="AC601" t="e">
        <f t="shared" si="155"/>
        <v>#VALUE!</v>
      </c>
      <c r="AD601" t="e">
        <f>TRIM(CLEAN(MID(Updates!D601,FIND("Account to clone: ",Updates!D601)+18,(FIND("Position",Updates!D601)-(FIND("Account to clone: ",Updates!D601)+18)))))</f>
        <v>#VALUE!</v>
      </c>
      <c r="AE601" t="str">
        <f t="shared" si="156"/>
        <v/>
      </c>
      <c r="AF601" t="str">
        <f t="shared" si="157"/>
        <v>No</v>
      </c>
      <c r="AG601" t="e">
        <f>TRIM(CLEAN(MID(Updates!D601,FIND("Home Share (H:\ drive) required: ",Updates!D601)+33,(FIND("Group Share (S:\ drive) required: ",Updates!D601)-(FIND("Home Share (H:\ drive) required: ",Updates!D601)+33)))))</f>
        <v>#VALUE!</v>
      </c>
      <c r="AH601" t="str">
        <f t="shared" si="158"/>
        <v>No</v>
      </c>
      <c r="AI601" t="e">
        <f>TRIM(CLEAN(MID(Updates!D601,FIND("S Drive Path: ",Updates!D601)+14,(FIND("Position",Updates!D601)-(FIND("S Drive Path: ",Updates!D601)+14)))))</f>
        <v>#VALUE!</v>
      </c>
      <c r="AJ601" t="e">
        <f>("USR\"&amp;Updates!N601)</f>
        <v>#VALUE!</v>
      </c>
      <c r="AK601" t="e">
        <f>Updates!N601&amp;"$"</f>
        <v>#VALUE!</v>
      </c>
      <c r="AL601" s="11">
        <f t="shared" ca="1" si="159"/>
        <v>4</v>
      </c>
      <c r="AM601" s="6" t="str">
        <f ca="1">LOOKUP(AL601,AN2:AN21,AO2:AO21)</f>
        <v>DC1MDB04</v>
      </c>
    </row>
    <row r="602" spans="1:39" ht="12" customHeight="1">
      <c r="A602" s="13" t="e">
        <f>LOOKUP(99^99,--("0"&amp;MID(Updates!N602,MIN(SEARCH({0,1,2,3,4,5,6,7,8,9},Updates!N602&amp;"0123456789")),ROW($A$1:$A$10000))))</f>
        <v>#N/A</v>
      </c>
      <c r="B602" s="6" t="e">
        <f>TRIM(CLEAN(MID(Updates!D602,FIND("Network User Id: ",Updates!D602)+17,(FIND("E-MAIL ACCOUNTS",Updates!D602)-(FIND("Network User Id:",Updates!D602)+17)))))</f>
        <v>#VALUE!</v>
      </c>
      <c r="C602" s="6" t="e">
        <f>TRIM(CLEAN(MID(Updates!D602,FIND("Logon ID: ",Updates!D602)+10,(FIND("Password:",Updates!D602)-(FIND("Logon ID:",Updates!D602)+10)))))</f>
        <v>#VALUE!</v>
      </c>
      <c r="D602" t="e">
        <f>TRIM(CLEAN(MID(Updates!D602,FIND("Primary Address: ",Updates!D602)+17,(FIND("Secondary Address:",Updates!D602)-(FIND("Primary Address: ",Updates!D602)+17)))))</f>
        <v>#VALUE!</v>
      </c>
      <c r="E602" t="e">
        <f>TRIM(CLEAN(MID(Updates!D602,FIND("Secondary Address: ",Updates!D602)+19,(FIND("** PLEASE DO NOT REPLY TO THIS E-MAIL. ",Updates!D602)-(FIND("Secondary Address: ",Updates!D602)+19)))))</f>
        <v>#VALUE!</v>
      </c>
      <c r="F602" t="b">
        <f>IF(COUNT(SEARCH({"transpo.ottawa.on.ca","biblioottawalibrary.ca"},E602)),"@ottawa.ca")</f>
        <v>0</v>
      </c>
      <c r="G602" s="9" t="e">
        <f t="shared" si="144"/>
        <v>#VALUE!</v>
      </c>
      <c r="H602" t="e">
        <f>TRIM(CLEAN(MID(Updates!D602,FIND("E-mail Address: ",Updates!D602)+16,(FIND("The employee",Updates!D602)-(FIND("E-mail Address: ",Updates!D602)+16)))))</f>
        <v>#VALUE!</v>
      </c>
      <c r="I602" t="e">
        <f>TRIM(CLEAN(MID(Updates!D602,FIND("Account Password: ",Updates!D602)+18,(FIND("NETWORK ACCOUNTS",Updates!D602)-(FIND("Account Password:",Updates!D602)+18)))))</f>
        <v>#VALUE!</v>
      </c>
      <c r="J602" t="e">
        <f>TRIM(CLEAN(MID(Updates!D602,FIND("Password: ",Updates!D602)+10,(FIND("E-mail",Updates!D602)-(FIND("Password:",Updates!D602)+12)))))</f>
        <v>#VALUE!</v>
      </c>
      <c r="K602" t="e">
        <f>TRIM(CLEAN(MID(Updates!D602,FIND("Account to clone: ",Updates!D602)+18,(FIND("Position",Updates!D602)-(FIND("Account to clone: ",Updates!D602)+18)))))</f>
        <v>#VALUE!</v>
      </c>
      <c r="L602" t="e">
        <f>TRIM(CLEAN(MID(Updates!D602,FIND("Clone permissions of another account: ",Updates!D602)+38,(FIND("Email required:",Updates!D602)-(FIND("Clone permissions of another account: ",Updates!D602)+38)))))</f>
        <v>#VALUE!</v>
      </c>
      <c r="M602" t="e">
        <f t="shared" si="145"/>
        <v>#VALUE!</v>
      </c>
      <c r="N602" t="e">
        <f>TRIM(CLEAN(MID(Updates!D602,FIND("First Name: ",Updates!D602)+12,(FIND("Middle Name: ",Updates!D602)-(FIND("First Name: ",Updates!D602)+12)))))</f>
        <v>#VALUE!</v>
      </c>
      <c r="O602" t="e">
        <f>TRIM(CLEAN(MID(Updates!E602,FIND("Last Name: ",Updates!E602)+11,(FIND("Middle Initial:",Updates!E602)-(FIND("Last Name: ",Updates!E602)+11)))))</f>
        <v>#VALUE!</v>
      </c>
      <c r="P602" t="e">
        <f>TRIM(CLEAN(MID(Updates!D602,FIND("Middle Initial: ",Updates!D602)+16,(FIND("Department: ",Updates!D602)-(FIND("Middle Initial: ",Updates!D602)+16)))))</f>
        <v>#VALUE!</v>
      </c>
      <c r="Q602" t="e">
        <f t="shared" si="146"/>
        <v>#VALUE!</v>
      </c>
      <c r="R602" t="e">
        <f t="shared" si="147"/>
        <v>#VALUE!</v>
      </c>
      <c r="S602" t="e">
        <f t="shared" si="148"/>
        <v>#VALUE!</v>
      </c>
      <c r="T602" s="14" t="e">
        <f t="shared" si="149"/>
        <v>#VALUE!</v>
      </c>
      <c r="U602" t="e">
        <f t="shared" si="150"/>
        <v>#VALUE!</v>
      </c>
      <c r="V602" t="e">
        <f t="shared" si="151"/>
        <v>#VALUE!</v>
      </c>
      <c r="W602" s="8" t="e">
        <f>TRIM(CLEAN(MID(Updates!D602,FIND("Branch: ",Updates!D602)+8,(FIND("Division",Updates!D602)-(FIND("Branch: ",Updates!D602)+8)))))</f>
        <v>#VALUE!</v>
      </c>
      <c r="X602" s="8" t="e">
        <f>TRIM(CLEAN(MID(Updates!D602,FIND("Pooled Position: ",Updates!D602)+17,(FIND("Are the",Updates!D602)-(FIND("Pooled Position: ",Updates!D602)+17)))))</f>
        <v>#VALUE!</v>
      </c>
      <c r="Y602" t="e">
        <f>TRIM(CLEAN(MID(Updates!D602,FIND("Employee Name: ",Updates!D602)+15,(FIND("Job Title",Updates!D602)-(FIND("Employee Name: ",Updates!D602)+15)))))</f>
        <v>#VALUE!</v>
      </c>
      <c r="Z602" s="9" t="e">
        <f t="shared" si="152"/>
        <v>#VALUE!</v>
      </c>
      <c r="AA602" t="e">
        <f t="shared" si="153"/>
        <v>#VALUE!</v>
      </c>
      <c r="AB602" t="e">
        <f t="shared" si="154"/>
        <v>#VALUE!</v>
      </c>
      <c r="AC602" t="e">
        <f t="shared" si="155"/>
        <v>#VALUE!</v>
      </c>
      <c r="AD602" t="e">
        <f>TRIM(CLEAN(MID(Updates!D602,FIND("Account to clone: ",Updates!D602)+18,(FIND("Position",Updates!D602)-(FIND("Account to clone: ",Updates!D602)+18)))))</f>
        <v>#VALUE!</v>
      </c>
      <c r="AE602" t="str">
        <f t="shared" si="156"/>
        <v/>
      </c>
      <c r="AF602" t="str">
        <f t="shared" si="157"/>
        <v>No</v>
      </c>
      <c r="AG602" t="e">
        <f>TRIM(CLEAN(MID(Updates!D602,FIND("Home Share (H:\ drive) required: ",Updates!D602)+33,(FIND("Group Share (S:\ drive) required: ",Updates!D602)-(FIND("Home Share (H:\ drive) required: ",Updates!D602)+33)))))</f>
        <v>#VALUE!</v>
      </c>
      <c r="AH602" t="str">
        <f t="shared" si="158"/>
        <v>No</v>
      </c>
      <c r="AI602" t="e">
        <f>TRIM(CLEAN(MID(Updates!D602,FIND("S Drive Path: ",Updates!D602)+14,(FIND("Position",Updates!D602)-(FIND("S Drive Path: ",Updates!D602)+14)))))</f>
        <v>#VALUE!</v>
      </c>
      <c r="AJ602" t="e">
        <f>("USR\"&amp;Updates!N602)</f>
        <v>#VALUE!</v>
      </c>
      <c r="AK602" t="e">
        <f>Updates!N602&amp;"$"</f>
        <v>#VALUE!</v>
      </c>
      <c r="AL602" s="11">
        <f t="shared" ca="1" si="159"/>
        <v>8</v>
      </c>
      <c r="AM602" s="6" t="str">
        <f ca="1">LOOKUP(AL602,AN2:AN21,AO2:AO21)</f>
        <v>DC1MDB08</v>
      </c>
    </row>
    <row r="603" spans="1:39" ht="12" customHeight="1">
      <c r="A603" s="13" t="e">
        <f>LOOKUP(99^99,--("0"&amp;MID(Updates!N603,MIN(SEARCH({0,1,2,3,4,5,6,7,8,9},Updates!N603&amp;"0123456789")),ROW($A$1:$A$10000))))</f>
        <v>#N/A</v>
      </c>
      <c r="B603" s="6" t="e">
        <f>TRIM(CLEAN(MID(Updates!D603,FIND("Network User Id: ",Updates!D603)+17,(FIND("E-MAIL ACCOUNTS",Updates!D603)-(FIND("Network User Id:",Updates!D603)+17)))))</f>
        <v>#VALUE!</v>
      </c>
      <c r="C603" s="6" t="e">
        <f>TRIM(CLEAN(MID(Updates!D603,FIND("Logon ID: ",Updates!D603)+10,(FIND("Password:",Updates!D603)-(FIND("Logon ID:",Updates!D603)+10)))))</f>
        <v>#VALUE!</v>
      </c>
      <c r="D603" t="e">
        <f>TRIM(CLEAN(MID(Updates!D603,FIND("Primary Address: ",Updates!D603)+17,(FIND("Secondary Address:",Updates!D603)-(FIND("Primary Address: ",Updates!D603)+17)))))</f>
        <v>#VALUE!</v>
      </c>
      <c r="E603" t="e">
        <f>TRIM(CLEAN(MID(Updates!D603,FIND("Secondary Address: ",Updates!D603)+19,(FIND("** PLEASE DO NOT REPLY TO THIS E-MAIL. ",Updates!D603)-(FIND("Secondary Address: ",Updates!D603)+19)))))</f>
        <v>#VALUE!</v>
      </c>
      <c r="F603" t="b">
        <f>IF(COUNT(SEARCH({"transpo.ottawa.on.ca","biblioottawalibrary.ca"},E603)),"@ottawa.ca")</f>
        <v>0</v>
      </c>
      <c r="G603" s="9" t="e">
        <f t="shared" si="144"/>
        <v>#VALUE!</v>
      </c>
      <c r="H603" t="e">
        <f>TRIM(CLEAN(MID(Updates!D603,FIND("E-mail Address: ",Updates!D603)+16,(FIND("The employee",Updates!D603)-(FIND("E-mail Address: ",Updates!D603)+16)))))</f>
        <v>#VALUE!</v>
      </c>
      <c r="I603" t="e">
        <f>TRIM(CLEAN(MID(Updates!D603,FIND("Account Password: ",Updates!D603)+18,(FIND("NETWORK ACCOUNTS",Updates!D603)-(FIND("Account Password:",Updates!D603)+18)))))</f>
        <v>#VALUE!</v>
      </c>
      <c r="J603" t="e">
        <f>TRIM(CLEAN(MID(Updates!D603,FIND("Password: ",Updates!D603)+10,(FIND("E-mail",Updates!D603)-(FIND("Password:",Updates!D603)+12)))))</f>
        <v>#VALUE!</v>
      </c>
      <c r="K603" t="e">
        <f>TRIM(CLEAN(MID(Updates!D603,FIND("Account to clone: ",Updates!D603)+18,(FIND("Position",Updates!D603)-(FIND("Account to clone: ",Updates!D603)+18)))))</f>
        <v>#VALUE!</v>
      </c>
      <c r="L603" t="e">
        <f>TRIM(CLEAN(MID(Updates!D603,FIND("Clone permissions of another account: ",Updates!D603)+38,(FIND("Email required:",Updates!D603)-(FIND("Clone permissions of another account: ",Updates!D603)+38)))))</f>
        <v>#VALUE!</v>
      </c>
      <c r="M603" t="e">
        <f t="shared" si="145"/>
        <v>#VALUE!</v>
      </c>
      <c r="N603" t="e">
        <f>TRIM(CLEAN(MID(Updates!D603,FIND("First Name: ",Updates!D603)+12,(FIND("Middle Name: ",Updates!D603)-(FIND("First Name: ",Updates!D603)+12)))))</f>
        <v>#VALUE!</v>
      </c>
      <c r="O603" t="e">
        <f>TRIM(CLEAN(MID(Updates!E603,FIND("Last Name: ",Updates!E603)+11,(FIND("Middle Initial:",Updates!E603)-(FIND("Last Name: ",Updates!E603)+11)))))</f>
        <v>#VALUE!</v>
      </c>
      <c r="P603" t="e">
        <f>TRIM(CLEAN(MID(Updates!D603,FIND("Middle Initial: ",Updates!D603)+16,(FIND("Department: ",Updates!D603)-(FIND("Middle Initial: ",Updates!D603)+16)))))</f>
        <v>#VALUE!</v>
      </c>
      <c r="Q603" t="e">
        <f t="shared" si="146"/>
        <v>#VALUE!</v>
      </c>
      <c r="R603" t="e">
        <f t="shared" si="147"/>
        <v>#VALUE!</v>
      </c>
      <c r="S603" t="e">
        <f t="shared" si="148"/>
        <v>#VALUE!</v>
      </c>
      <c r="T603" s="14" t="e">
        <f t="shared" si="149"/>
        <v>#VALUE!</v>
      </c>
      <c r="U603" t="e">
        <f t="shared" si="150"/>
        <v>#VALUE!</v>
      </c>
      <c r="V603" t="e">
        <f t="shared" si="151"/>
        <v>#VALUE!</v>
      </c>
      <c r="W603" s="8" t="e">
        <f>TRIM(CLEAN(MID(Updates!D603,FIND("Branch: ",Updates!D603)+8,(FIND("Division",Updates!D603)-(FIND("Branch: ",Updates!D603)+8)))))</f>
        <v>#VALUE!</v>
      </c>
      <c r="X603" s="8" t="e">
        <f>TRIM(CLEAN(MID(Updates!D603,FIND("Pooled Position: ",Updates!D603)+17,(FIND("Are the",Updates!D603)-(FIND("Pooled Position: ",Updates!D603)+17)))))</f>
        <v>#VALUE!</v>
      </c>
      <c r="Y603" t="e">
        <f>TRIM(CLEAN(MID(Updates!D603,FIND("Employee Name: ",Updates!D603)+15,(FIND("Job Title",Updates!D603)-(FIND("Employee Name: ",Updates!D603)+15)))))</f>
        <v>#VALUE!</v>
      </c>
      <c r="Z603" s="9" t="e">
        <f t="shared" si="152"/>
        <v>#VALUE!</v>
      </c>
      <c r="AA603" t="e">
        <f t="shared" si="153"/>
        <v>#VALUE!</v>
      </c>
      <c r="AB603" t="e">
        <f t="shared" si="154"/>
        <v>#VALUE!</v>
      </c>
      <c r="AC603" t="e">
        <f t="shared" si="155"/>
        <v>#VALUE!</v>
      </c>
      <c r="AD603" t="e">
        <f>TRIM(CLEAN(MID(Updates!D603,FIND("Account to clone: ",Updates!D603)+18,(FIND("Position",Updates!D603)-(FIND("Account to clone: ",Updates!D603)+18)))))</f>
        <v>#VALUE!</v>
      </c>
      <c r="AE603" t="str">
        <f t="shared" si="156"/>
        <v/>
      </c>
      <c r="AF603" t="str">
        <f t="shared" si="157"/>
        <v>No</v>
      </c>
      <c r="AG603" t="e">
        <f>TRIM(CLEAN(MID(Updates!D603,FIND("Home Share (H:\ drive) required: ",Updates!D603)+33,(FIND("Group Share (S:\ drive) required: ",Updates!D603)-(FIND("Home Share (H:\ drive) required: ",Updates!D603)+33)))))</f>
        <v>#VALUE!</v>
      </c>
      <c r="AH603" t="str">
        <f t="shared" si="158"/>
        <v>No</v>
      </c>
      <c r="AI603" t="e">
        <f>TRIM(CLEAN(MID(Updates!D603,FIND("S Drive Path: ",Updates!D603)+14,(FIND("Position",Updates!D603)-(FIND("S Drive Path: ",Updates!D603)+14)))))</f>
        <v>#VALUE!</v>
      </c>
      <c r="AJ603" t="e">
        <f>("USR\"&amp;Updates!N603)</f>
        <v>#VALUE!</v>
      </c>
      <c r="AK603" t="e">
        <f>Updates!N603&amp;"$"</f>
        <v>#VALUE!</v>
      </c>
      <c r="AL603" s="11">
        <f t="shared" ca="1" si="159"/>
        <v>17</v>
      </c>
      <c r="AM603" s="6" t="str">
        <f ca="1">LOOKUP(AL603,AN2:AN21,AO2:AO21)</f>
        <v>DC4MDB07</v>
      </c>
    </row>
    <row r="604" spans="1:39" ht="12" customHeight="1">
      <c r="A604" s="13" t="e">
        <f>LOOKUP(99^99,--("0"&amp;MID(Updates!N604,MIN(SEARCH({0,1,2,3,4,5,6,7,8,9},Updates!N604&amp;"0123456789")),ROW($A$1:$A$10000))))</f>
        <v>#N/A</v>
      </c>
      <c r="B604" s="6" t="e">
        <f>TRIM(CLEAN(MID(Updates!D604,FIND("Network User Id: ",Updates!D604)+17,(FIND("E-MAIL ACCOUNTS",Updates!D604)-(FIND("Network User Id:",Updates!D604)+17)))))</f>
        <v>#VALUE!</v>
      </c>
      <c r="C604" s="6" t="e">
        <f>TRIM(CLEAN(MID(Updates!D604,FIND("Logon ID: ",Updates!D604)+10,(FIND("Password:",Updates!D604)-(FIND("Logon ID:",Updates!D604)+10)))))</f>
        <v>#VALUE!</v>
      </c>
      <c r="D604" t="e">
        <f>TRIM(CLEAN(MID(Updates!D604,FIND("Primary Address: ",Updates!D604)+17,(FIND("Secondary Address:",Updates!D604)-(FIND("Primary Address: ",Updates!D604)+17)))))</f>
        <v>#VALUE!</v>
      </c>
      <c r="E604" t="e">
        <f>TRIM(CLEAN(MID(Updates!D604,FIND("Secondary Address: ",Updates!D604)+19,(FIND("** PLEASE DO NOT REPLY TO THIS E-MAIL. ",Updates!D604)-(FIND("Secondary Address: ",Updates!D604)+19)))))</f>
        <v>#VALUE!</v>
      </c>
      <c r="F604" t="b">
        <f>IF(COUNT(SEARCH({"transpo.ottawa.on.ca","biblioottawalibrary.ca"},E604)),"@ottawa.ca")</f>
        <v>0</v>
      </c>
      <c r="G604" s="9" t="e">
        <f t="shared" si="144"/>
        <v>#VALUE!</v>
      </c>
      <c r="H604" t="e">
        <f>TRIM(CLEAN(MID(Updates!D604,FIND("E-mail Address: ",Updates!D604)+16,(FIND("The employee",Updates!D604)-(FIND("E-mail Address: ",Updates!D604)+16)))))</f>
        <v>#VALUE!</v>
      </c>
      <c r="I604" t="e">
        <f>TRIM(CLEAN(MID(Updates!D604,FIND("Account Password: ",Updates!D604)+18,(FIND("NETWORK ACCOUNTS",Updates!D604)-(FIND("Account Password:",Updates!D604)+18)))))</f>
        <v>#VALUE!</v>
      </c>
      <c r="J604" t="e">
        <f>TRIM(CLEAN(MID(Updates!D604,FIND("Password: ",Updates!D604)+10,(FIND("E-mail",Updates!D604)-(FIND("Password:",Updates!D604)+12)))))</f>
        <v>#VALUE!</v>
      </c>
      <c r="K604" t="e">
        <f>TRIM(CLEAN(MID(Updates!D604,FIND("Account to clone: ",Updates!D604)+18,(FIND("Position",Updates!D604)-(FIND("Account to clone: ",Updates!D604)+18)))))</f>
        <v>#VALUE!</v>
      </c>
      <c r="L604" t="e">
        <f>TRIM(CLEAN(MID(Updates!D604,FIND("Clone permissions of another account: ",Updates!D604)+38,(FIND("Email required:",Updates!D604)-(FIND("Clone permissions of another account: ",Updates!D604)+38)))))</f>
        <v>#VALUE!</v>
      </c>
      <c r="M604" t="e">
        <f t="shared" si="145"/>
        <v>#VALUE!</v>
      </c>
      <c r="N604" t="e">
        <f>TRIM(CLEAN(MID(Updates!D604,FIND("First Name: ",Updates!D604)+12,(FIND("Middle Name: ",Updates!D604)-(FIND("First Name: ",Updates!D604)+12)))))</f>
        <v>#VALUE!</v>
      </c>
      <c r="O604" t="e">
        <f>TRIM(CLEAN(MID(Updates!E604,FIND("Last Name: ",Updates!E604)+11,(FIND("Middle Initial:",Updates!E604)-(FIND("Last Name: ",Updates!E604)+11)))))</f>
        <v>#VALUE!</v>
      </c>
      <c r="P604" t="e">
        <f>TRIM(CLEAN(MID(Updates!D604,FIND("Middle Initial: ",Updates!D604)+16,(FIND("Department: ",Updates!D604)-(FIND("Middle Initial: ",Updates!D604)+16)))))</f>
        <v>#VALUE!</v>
      </c>
      <c r="Q604" t="e">
        <f t="shared" si="146"/>
        <v>#VALUE!</v>
      </c>
      <c r="R604" t="e">
        <f t="shared" si="147"/>
        <v>#VALUE!</v>
      </c>
      <c r="S604" t="e">
        <f t="shared" si="148"/>
        <v>#VALUE!</v>
      </c>
      <c r="T604" s="14" t="e">
        <f t="shared" si="149"/>
        <v>#VALUE!</v>
      </c>
      <c r="U604" t="e">
        <f t="shared" si="150"/>
        <v>#VALUE!</v>
      </c>
      <c r="V604" t="e">
        <f t="shared" si="151"/>
        <v>#VALUE!</v>
      </c>
      <c r="W604" s="8" t="e">
        <f>TRIM(CLEAN(MID(Updates!D604,FIND("Branch: ",Updates!D604)+8,(FIND("Division",Updates!D604)-(FIND("Branch: ",Updates!D604)+8)))))</f>
        <v>#VALUE!</v>
      </c>
      <c r="X604" s="8" t="e">
        <f>TRIM(CLEAN(MID(Updates!D604,FIND("Pooled Position: ",Updates!D604)+17,(FIND("Are the",Updates!D604)-(FIND("Pooled Position: ",Updates!D604)+17)))))</f>
        <v>#VALUE!</v>
      </c>
      <c r="Y604" t="e">
        <f>TRIM(CLEAN(MID(Updates!D604,FIND("Employee Name: ",Updates!D604)+15,(FIND("Job Title",Updates!D604)-(FIND("Employee Name: ",Updates!D604)+15)))))</f>
        <v>#VALUE!</v>
      </c>
      <c r="Z604" s="9" t="e">
        <f t="shared" si="152"/>
        <v>#VALUE!</v>
      </c>
      <c r="AA604" t="e">
        <f t="shared" si="153"/>
        <v>#VALUE!</v>
      </c>
      <c r="AB604" t="e">
        <f t="shared" si="154"/>
        <v>#VALUE!</v>
      </c>
      <c r="AC604" t="e">
        <f t="shared" si="155"/>
        <v>#VALUE!</v>
      </c>
      <c r="AD604" t="e">
        <f>TRIM(CLEAN(MID(Updates!D604,FIND("Account to clone: ",Updates!D604)+18,(FIND("Position",Updates!D604)-(FIND("Account to clone: ",Updates!D604)+18)))))</f>
        <v>#VALUE!</v>
      </c>
      <c r="AE604" t="str">
        <f t="shared" si="156"/>
        <v/>
      </c>
      <c r="AF604" t="str">
        <f t="shared" si="157"/>
        <v>No</v>
      </c>
      <c r="AG604" t="e">
        <f>TRIM(CLEAN(MID(Updates!D604,FIND("Home Share (H:\ drive) required: ",Updates!D604)+33,(FIND("Group Share (S:\ drive) required: ",Updates!D604)-(FIND("Home Share (H:\ drive) required: ",Updates!D604)+33)))))</f>
        <v>#VALUE!</v>
      </c>
      <c r="AH604" t="str">
        <f t="shared" si="158"/>
        <v>No</v>
      </c>
      <c r="AI604" t="e">
        <f>TRIM(CLEAN(MID(Updates!D604,FIND("S Drive Path: ",Updates!D604)+14,(FIND("Position",Updates!D604)-(FIND("S Drive Path: ",Updates!D604)+14)))))</f>
        <v>#VALUE!</v>
      </c>
      <c r="AJ604" t="e">
        <f>("USR\"&amp;Updates!N604)</f>
        <v>#VALUE!</v>
      </c>
      <c r="AK604" t="e">
        <f>Updates!N604&amp;"$"</f>
        <v>#VALUE!</v>
      </c>
      <c r="AL604" s="11">
        <f t="shared" ca="1" si="159"/>
        <v>14</v>
      </c>
      <c r="AM604" s="6" t="str">
        <f ca="1">LOOKUP(AL604,AN2:AN21,AO2:AO21)</f>
        <v>DC4MDB04</v>
      </c>
    </row>
    <row r="605" spans="1:39" ht="12" customHeight="1">
      <c r="A605" s="13" t="e">
        <f>LOOKUP(99^99,--("0"&amp;MID(Updates!N605,MIN(SEARCH({0,1,2,3,4,5,6,7,8,9},Updates!N605&amp;"0123456789")),ROW($A$1:$A$10000))))</f>
        <v>#N/A</v>
      </c>
      <c r="B605" s="6" t="e">
        <f>TRIM(CLEAN(MID(Updates!D605,FIND("Network User Id: ",Updates!D605)+17,(FIND("E-MAIL ACCOUNTS",Updates!D605)-(FIND("Network User Id:",Updates!D605)+17)))))</f>
        <v>#VALUE!</v>
      </c>
      <c r="C605" s="6" t="e">
        <f>TRIM(CLEAN(MID(Updates!D605,FIND("Logon ID: ",Updates!D605)+10,(FIND("Password:",Updates!D605)-(FIND("Logon ID:",Updates!D605)+10)))))</f>
        <v>#VALUE!</v>
      </c>
      <c r="D605" t="e">
        <f>TRIM(CLEAN(MID(Updates!D605,FIND("Primary Address: ",Updates!D605)+17,(FIND("Secondary Address:",Updates!D605)-(FIND("Primary Address: ",Updates!D605)+17)))))</f>
        <v>#VALUE!</v>
      </c>
      <c r="E605" t="e">
        <f>TRIM(CLEAN(MID(Updates!D605,FIND("Secondary Address: ",Updates!D605)+19,(FIND("** PLEASE DO NOT REPLY TO THIS E-MAIL. ",Updates!D605)-(FIND("Secondary Address: ",Updates!D605)+19)))))</f>
        <v>#VALUE!</v>
      </c>
      <c r="F605" t="b">
        <f>IF(COUNT(SEARCH({"transpo.ottawa.on.ca","biblioottawalibrary.ca"},E605)),"@ottawa.ca")</f>
        <v>0</v>
      </c>
      <c r="G605" s="9" t="e">
        <f t="shared" si="144"/>
        <v>#VALUE!</v>
      </c>
      <c r="H605" t="e">
        <f>TRIM(CLEAN(MID(Updates!D605,FIND("E-mail Address: ",Updates!D605)+16,(FIND("The employee",Updates!D605)-(FIND("E-mail Address: ",Updates!D605)+16)))))</f>
        <v>#VALUE!</v>
      </c>
      <c r="I605" t="e">
        <f>TRIM(CLEAN(MID(Updates!D605,FIND("Account Password: ",Updates!D605)+18,(FIND("NETWORK ACCOUNTS",Updates!D605)-(FIND("Account Password:",Updates!D605)+18)))))</f>
        <v>#VALUE!</v>
      </c>
      <c r="J605" t="e">
        <f>TRIM(CLEAN(MID(Updates!D605,FIND("Password: ",Updates!D605)+10,(FIND("E-mail",Updates!D605)-(FIND("Password:",Updates!D605)+12)))))</f>
        <v>#VALUE!</v>
      </c>
      <c r="K605" t="e">
        <f>TRIM(CLEAN(MID(Updates!D605,FIND("Account to clone: ",Updates!D605)+18,(FIND("Position",Updates!D605)-(FIND("Account to clone: ",Updates!D605)+18)))))</f>
        <v>#VALUE!</v>
      </c>
      <c r="L605" t="e">
        <f>TRIM(CLEAN(MID(Updates!D605,FIND("Clone permissions of another account: ",Updates!D605)+38,(FIND("Email required:",Updates!D605)-(FIND("Clone permissions of another account: ",Updates!D605)+38)))))</f>
        <v>#VALUE!</v>
      </c>
      <c r="M605" t="e">
        <f t="shared" si="145"/>
        <v>#VALUE!</v>
      </c>
      <c r="N605" t="e">
        <f>TRIM(CLEAN(MID(Updates!D605,FIND("First Name: ",Updates!D605)+12,(FIND("Middle Name: ",Updates!D605)-(FIND("First Name: ",Updates!D605)+12)))))</f>
        <v>#VALUE!</v>
      </c>
      <c r="O605" t="e">
        <f>TRIM(CLEAN(MID(Updates!E605,FIND("Last Name: ",Updates!E605)+11,(FIND("Middle Initial:",Updates!E605)-(FIND("Last Name: ",Updates!E605)+11)))))</f>
        <v>#VALUE!</v>
      </c>
      <c r="P605" t="e">
        <f>TRIM(CLEAN(MID(Updates!D605,FIND("Middle Initial: ",Updates!D605)+16,(FIND("Department: ",Updates!D605)-(FIND("Middle Initial: ",Updates!D605)+16)))))</f>
        <v>#VALUE!</v>
      </c>
      <c r="Q605" t="e">
        <f t="shared" si="146"/>
        <v>#VALUE!</v>
      </c>
      <c r="R605" t="e">
        <f t="shared" si="147"/>
        <v>#VALUE!</v>
      </c>
      <c r="S605" t="e">
        <f t="shared" si="148"/>
        <v>#VALUE!</v>
      </c>
      <c r="T605" s="14" t="e">
        <f t="shared" si="149"/>
        <v>#VALUE!</v>
      </c>
      <c r="U605" t="e">
        <f t="shared" si="150"/>
        <v>#VALUE!</v>
      </c>
      <c r="V605" t="e">
        <f t="shared" si="151"/>
        <v>#VALUE!</v>
      </c>
      <c r="W605" s="8" t="e">
        <f>TRIM(CLEAN(MID(Updates!D605,FIND("Branch: ",Updates!D605)+8,(FIND("Division",Updates!D605)-(FIND("Branch: ",Updates!D605)+8)))))</f>
        <v>#VALUE!</v>
      </c>
      <c r="X605" s="8" t="e">
        <f>TRIM(CLEAN(MID(Updates!D605,FIND("Pooled Position: ",Updates!D605)+17,(FIND("Are the",Updates!D605)-(FIND("Pooled Position: ",Updates!D605)+17)))))</f>
        <v>#VALUE!</v>
      </c>
      <c r="Y605" t="e">
        <f>TRIM(CLEAN(MID(Updates!D605,FIND("Employee Name: ",Updates!D605)+15,(FIND("Job Title",Updates!D605)-(FIND("Employee Name: ",Updates!D605)+15)))))</f>
        <v>#VALUE!</v>
      </c>
      <c r="Z605" s="9" t="e">
        <f t="shared" si="152"/>
        <v>#VALUE!</v>
      </c>
      <c r="AA605" t="e">
        <f t="shared" si="153"/>
        <v>#VALUE!</v>
      </c>
      <c r="AB605" t="e">
        <f t="shared" si="154"/>
        <v>#VALUE!</v>
      </c>
      <c r="AC605" t="e">
        <f t="shared" si="155"/>
        <v>#VALUE!</v>
      </c>
      <c r="AD605" t="e">
        <f>TRIM(CLEAN(MID(Updates!D605,FIND("Account to clone: ",Updates!D605)+18,(FIND("Position",Updates!D605)-(FIND("Account to clone: ",Updates!D605)+18)))))</f>
        <v>#VALUE!</v>
      </c>
      <c r="AE605" t="str">
        <f t="shared" si="156"/>
        <v/>
      </c>
      <c r="AF605" t="str">
        <f t="shared" si="157"/>
        <v>No</v>
      </c>
      <c r="AG605" t="e">
        <f>TRIM(CLEAN(MID(Updates!D605,FIND("Home Share (H:\ drive) required: ",Updates!D605)+33,(FIND("Group Share (S:\ drive) required: ",Updates!D605)-(FIND("Home Share (H:\ drive) required: ",Updates!D605)+33)))))</f>
        <v>#VALUE!</v>
      </c>
      <c r="AH605" t="str">
        <f t="shared" si="158"/>
        <v>No</v>
      </c>
      <c r="AI605" t="e">
        <f>TRIM(CLEAN(MID(Updates!D605,FIND("S Drive Path: ",Updates!D605)+14,(FIND("Position",Updates!D605)-(FIND("S Drive Path: ",Updates!D605)+14)))))</f>
        <v>#VALUE!</v>
      </c>
      <c r="AJ605" t="e">
        <f>("USR\"&amp;Updates!N605)</f>
        <v>#VALUE!</v>
      </c>
      <c r="AK605" t="e">
        <f>Updates!N605&amp;"$"</f>
        <v>#VALUE!</v>
      </c>
      <c r="AL605" s="11">
        <f t="shared" ca="1" si="159"/>
        <v>2</v>
      </c>
      <c r="AM605" s="6" t="str">
        <f ca="1">LOOKUP(AL605,AN2:AN21,AO2:AO21)</f>
        <v>DC1MDB02</v>
      </c>
    </row>
    <row r="606" spans="1:39" ht="12" customHeight="1">
      <c r="A606" s="13" t="e">
        <f>LOOKUP(99^99,--("0"&amp;MID(Updates!N606,MIN(SEARCH({0,1,2,3,4,5,6,7,8,9},Updates!N606&amp;"0123456789")),ROW($A$1:$A$10000))))</f>
        <v>#N/A</v>
      </c>
      <c r="B606" s="6" t="e">
        <f>TRIM(CLEAN(MID(Updates!D606,FIND("Network User Id: ",Updates!D606)+17,(FIND("E-MAIL ACCOUNTS",Updates!D606)-(FIND("Network User Id:",Updates!D606)+17)))))</f>
        <v>#VALUE!</v>
      </c>
      <c r="C606" s="6" t="e">
        <f>TRIM(CLEAN(MID(Updates!D606,FIND("Logon ID: ",Updates!D606)+10,(FIND("Password:",Updates!D606)-(FIND("Logon ID:",Updates!D606)+10)))))</f>
        <v>#VALUE!</v>
      </c>
      <c r="D606" t="e">
        <f>TRIM(CLEAN(MID(Updates!D606,FIND("Primary Address: ",Updates!D606)+17,(FIND("Secondary Address:",Updates!D606)-(FIND("Primary Address: ",Updates!D606)+17)))))</f>
        <v>#VALUE!</v>
      </c>
      <c r="E606" t="e">
        <f>TRIM(CLEAN(MID(Updates!D606,FIND("Secondary Address: ",Updates!D606)+19,(FIND("** PLEASE DO NOT REPLY TO THIS E-MAIL. ",Updates!D606)-(FIND("Secondary Address: ",Updates!D606)+19)))))</f>
        <v>#VALUE!</v>
      </c>
      <c r="F606" t="b">
        <f>IF(COUNT(SEARCH({"transpo.ottawa.on.ca","biblioottawalibrary.ca"},E606)),"@ottawa.ca")</f>
        <v>0</v>
      </c>
      <c r="G606" s="9" t="e">
        <f t="shared" si="144"/>
        <v>#VALUE!</v>
      </c>
      <c r="H606" t="e">
        <f>TRIM(CLEAN(MID(Updates!D606,FIND("E-mail Address: ",Updates!D606)+16,(FIND("The employee",Updates!D606)-(FIND("E-mail Address: ",Updates!D606)+16)))))</f>
        <v>#VALUE!</v>
      </c>
      <c r="I606" t="e">
        <f>TRIM(CLEAN(MID(Updates!D606,FIND("Account Password: ",Updates!D606)+18,(FIND("NETWORK ACCOUNTS",Updates!D606)-(FIND("Account Password:",Updates!D606)+18)))))</f>
        <v>#VALUE!</v>
      </c>
      <c r="J606" t="e">
        <f>TRIM(CLEAN(MID(Updates!D606,FIND("Password: ",Updates!D606)+10,(FIND("E-mail",Updates!D606)-(FIND("Password:",Updates!D606)+12)))))</f>
        <v>#VALUE!</v>
      </c>
      <c r="K606" t="e">
        <f>TRIM(CLEAN(MID(Updates!D606,FIND("Account to clone: ",Updates!D606)+18,(FIND("Position",Updates!D606)-(FIND("Account to clone: ",Updates!D606)+18)))))</f>
        <v>#VALUE!</v>
      </c>
      <c r="L606" t="e">
        <f>TRIM(CLEAN(MID(Updates!D606,FIND("Clone permissions of another account: ",Updates!D606)+38,(FIND("Email required:",Updates!D606)-(FIND("Clone permissions of another account: ",Updates!D606)+38)))))</f>
        <v>#VALUE!</v>
      </c>
      <c r="M606" t="e">
        <f t="shared" si="145"/>
        <v>#VALUE!</v>
      </c>
      <c r="N606" t="e">
        <f>TRIM(CLEAN(MID(Updates!D606,FIND("First Name: ",Updates!D606)+12,(FIND("Middle Name: ",Updates!D606)-(FIND("First Name: ",Updates!D606)+12)))))</f>
        <v>#VALUE!</v>
      </c>
      <c r="O606" t="e">
        <f>TRIM(CLEAN(MID(Updates!E606,FIND("Last Name: ",Updates!E606)+11,(FIND("Middle Initial:",Updates!E606)-(FIND("Last Name: ",Updates!E606)+11)))))</f>
        <v>#VALUE!</v>
      </c>
      <c r="P606" t="e">
        <f>TRIM(CLEAN(MID(Updates!D606,FIND("Middle Initial: ",Updates!D606)+16,(FIND("Department: ",Updates!D606)-(FIND("Middle Initial: ",Updates!D606)+16)))))</f>
        <v>#VALUE!</v>
      </c>
      <c r="Q606" t="e">
        <f t="shared" si="146"/>
        <v>#VALUE!</v>
      </c>
      <c r="R606" t="e">
        <f t="shared" si="147"/>
        <v>#VALUE!</v>
      </c>
      <c r="S606" t="e">
        <f t="shared" si="148"/>
        <v>#VALUE!</v>
      </c>
      <c r="T606" s="14" t="e">
        <f t="shared" si="149"/>
        <v>#VALUE!</v>
      </c>
      <c r="U606" t="e">
        <f t="shared" si="150"/>
        <v>#VALUE!</v>
      </c>
      <c r="V606" t="e">
        <f t="shared" si="151"/>
        <v>#VALUE!</v>
      </c>
      <c r="W606" s="8" t="e">
        <f>TRIM(CLEAN(MID(Updates!D606,FIND("Branch: ",Updates!D606)+8,(FIND("Division",Updates!D606)-(FIND("Branch: ",Updates!D606)+8)))))</f>
        <v>#VALUE!</v>
      </c>
      <c r="X606" s="8" t="e">
        <f>TRIM(CLEAN(MID(Updates!D606,FIND("Pooled Position: ",Updates!D606)+17,(FIND("Are the",Updates!D606)-(FIND("Pooled Position: ",Updates!D606)+17)))))</f>
        <v>#VALUE!</v>
      </c>
      <c r="Y606" t="e">
        <f>TRIM(CLEAN(MID(Updates!D606,FIND("Employee Name: ",Updates!D606)+15,(FIND("Job Title",Updates!D606)-(FIND("Employee Name: ",Updates!D606)+15)))))</f>
        <v>#VALUE!</v>
      </c>
      <c r="Z606" s="9" t="e">
        <f t="shared" si="152"/>
        <v>#VALUE!</v>
      </c>
      <c r="AA606" t="e">
        <f t="shared" si="153"/>
        <v>#VALUE!</v>
      </c>
      <c r="AB606" t="e">
        <f t="shared" si="154"/>
        <v>#VALUE!</v>
      </c>
      <c r="AC606" t="e">
        <f t="shared" si="155"/>
        <v>#VALUE!</v>
      </c>
      <c r="AD606" t="e">
        <f>TRIM(CLEAN(MID(Updates!D606,FIND("Account to clone: ",Updates!D606)+18,(FIND("Position",Updates!D606)-(FIND("Account to clone: ",Updates!D606)+18)))))</f>
        <v>#VALUE!</v>
      </c>
      <c r="AE606" t="str">
        <f t="shared" si="156"/>
        <v/>
      </c>
      <c r="AF606" t="str">
        <f t="shared" si="157"/>
        <v>No</v>
      </c>
      <c r="AG606" t="e">
        <f>TRIM(CLEAN(MID(Updates!D606,FIND("Home Share (H:\ drive) required: ",Updates!D606)+33,(FIND("Group Share (S:\ drive) required: ",Updates!D606)-(FIND("Home Share (H:\ drive) required: ",Updates!D606)+33)))))</f>
        <v>#VALUE!</v>
      </c>
      <c r="AH606" t="str">
        <f t="shared" si="158"/>
        <v>No</v>
      </c>
      <c r="AI606" t="e">
        <f>TRIM(CLEAN(MID(Updates!D606,FIND("S Drive Path: ",Updates!D606)+14,(FIND("Position",Updates!D606)-(FIND("S Drive Path: ",Updates!D606)+14)))))</f>
        <v>#VALUE!</v>
      </c>
      <c r="AJ606" t="e">
        <f>("USR\"&amp;Updates!N606)</f>
        <v>#VALUE!</v>
      </c>
      <c r="AK606" t="e">
        <f>Updates!N606&amp;"$"</f>
        <v>#VALUE!</v>
      </c>
      <c r="AL606" s="11">
        <f t="shared" ca="1" si="159"/>
        <v>17</v>
      </c>
      <c r="AM606" s="6" t="str">
        <f ca="1">LOOKUP(AL606,AN2:AN21,AO2:AO21)</f>
        <v>DC4MDB07</v>
      </c>
    </row>
    <row r="607" spans="1:39" ht="12" customHeight="1">
      <c r="A607" s="13" t="e">
        <f>LOOKUP(99^99,--("0"&amp;MID(Updates!N607,MIN(SEARCH({0,1,2,3,4,5,6,7,8,9},Updates!N607&amp;"0123456789")),ROW($A$1:$A$10000))))</f>
        <v>#N/A</v>
      </c>
      <c r="B607" s="6" t="e">
        <f>TRIM(CLEAN(MID(Updates!D607,FIND("Network User Id: ",Updates!D607)+17,(FIND("E-MAIL ACCOUNTS",Updates!D607)-(FIND("Network User Id:",Updates!D607)+17)))))</f>
        <v>#VALUE!</v>
      </c>
      <c r="C607" s="6" t="e">
        <f>TRIM(CLEAN(MID(Updates!D607,FIND("Logon ID: ",Updates!D607)+10,(FIND("Password:",Updates!D607)-(FIND("Logon ID:",Updates!D607)+10)))))</f>
        <v>#VALUE!</v>
      </c>
      <c r="D607" t="e">
        <f>TRIM(CLEAN(MID(Updates!D607,FIND("Primary Address: ",Updates!D607)+17,(FIND("Secondary Address:",Updates!D607)-(FIND("Primary Address: ",Updates!D607)+17)))))</f>
        <v>#VALUE!</v>
      </c>
      <c r="E607" t="e">
        <f>TRIM(CLEAN(MID(Updates!D607,FIND("Secondary Address: ",Updates!D607)+19,(FIND("** PLEASE DO NOT REPLY TO THIS E-MAIL. ",Updates!D607)-(FIND("Secondary Address: ",Updates!D607)+19)))))</f>
        <v>#VALUE!</v>
      </c>
      <c r="F607" t="b">
        <f>IF(COUNT(SEARCH({"transpo.ottawa.on.ca","biblioottawalibrary.ca"},E607)),"@ottawa.ca")</f>
        <v>0</v>
      </c>
      <c r="G607" s="9" t="e">
        <f t="shared" si="144"/>
        <v>#VALUE!</v>
      </c>
      <c r="H607" t="e">
        <f>TRIM(CLEAN(MID(Updates!D607,FIND("E-mail Address: ",Updates!D607)+16,(FIND("The employee",Updates!D607)-(FIND("E-mail Address: ",Updates!D607)+16)))))</f>
        <v>#VALUE!</v>
      </c>
      <c r="I607" t="e">
        <f>TRIM(CLEAN(MID(Updates!D607,FIND("Account Password: ",Updates!D607)+18,(FIND("NETWORK ACCOUNTS",Updates!D607)-(FIND("Account Password:",Updates!D607)+18)))))</f>
        <v>#VALUE!</v>
      </c>
      <c r="J607" t="e">
        <f>TRIM(CLEAN(MID(Updates!D607,FIND("Password: ",Updates!D607)+10,(FIND("E-mail",Updates!D607)-(FIND("Password:",Updates!D607)+12)))))</f>
        <v>#VALUE!</v>
      </c>
      <c r="K607" t="e">
        <f>TRIM(CLEAN(MID(Updates!D607,FIND("Account to clone: ",Updates!D607)+18,(FIND("Position",Updates!D607)-(FIND("Account to clone: ",Updates!D607)+18)))))</f>
        <v>#VALUE!</v>
      </c>
      <c r="L607" t="e">
        <f>TRIM(CLEAN(MID(Updates!D607,FIND("Clone permissions of another account: ",Updates!D607)+38,(FIND("Email required:",Updates!D607)-(FIND("Clone permissions of another account: ",Updates!D607)+38)))))</f>
        <v>#VALUE!</v>
      </c>
      <c r="M607" t="e">
        <f t="shared" si="145"/>
        <v>#VALUE!</v>
      </c>
      <c r="N607" t="e">
        <f>TRIM(CLEAN(MID(Updates!D607,FIND("First Name: ",Updates!D607)+12,(FIND("Middle Name: ",Updates!D607)-(FIND("First Name: ",Updates!D607)+12)))))</f>
        <v>#VALUE!</v>
      </c>
      <c r="O607" t="e">
        <f>TRIM(CLEAN(MID(Updates!E607,FIND("Last Name: ",Updates!E607)+11,(FIND("Middle Initial:",Updates!E607)-(FIND("Last Name: ",Updates!E607)+11)))))</f>
        <v>#VALUE!</v>
      </c>
      <c r="P607" t="e">
        <f>TRIM(CLEAN(MID(Updates!D607,FIND("Middle Initial: ",Updates!D607)+16,(FIND("Department: ",Updates!D607)-(FIND("Middle Initial: ",Updates!D607)+16)))))</f>
        <v>#VALUE!</v>
      </c>
      <c r="Q607" t="e">
        <f t="shared" si="146"/>
        <v>#VALUE!</v>
      </c>
      <c r="R607" t="e">
        <f t="shared" si="147"/>
        <v>#VALUE!</v>
      </c>
      <c r="S607" t="e">
        <f t="shared" si="148"/>
        <v>#VALUE!</v>
      </c>
      <c r="T607" s="14" t="e">
        <f t="shared" si="149"/>
        <v>#VALUE!</v>
      </c>
      <c r="U607" t="e">
        <f t="shared" si="150"/>
        <v>#VALUE!</v>
      </c>
      <c r="V607" t="e">
        <f t="shared" si="151"/>
        <v>#VALUE!</v>
      </c>
      <c r="W607" s="8" t="e">
        <f>TRIM(CLEAN(MID(Updates!D607,FIND("Branch: ",Updates!D607)+8,(FIND("Division",Updates!D607)-(FIND("Branch: ",Updates!D607)+8)))))</f>
        <v>#VALUE!</v>
      </c>
      <c r="X607" s="8" t="e">
        <f>TRIM(CLEAN(MID(Updates!D607,FIND("Pooled Position: ",Updates!D607)+17,(FIND("Are the",Updates!D607)-(FIND("Pooled Position: ",Updates!D607)+17)))))</f>
        <v>#VALUE!</v>
      </c>
      <c r="Y607" t="e">
        <f>TRIM(CLEAN(MID(Updates!D607,FIND("Employee Name: ",Updates!D607)+15,(FIND("Job Title",Updates!D607)-(FIND("Employee Name: ",Updates!D607)+15)))))</f>
        <v>#VALUE!</v>
      </c>
      <c r="Z607" s="9" t="e">
        <f t="shared" si="152"/>
        <v>#VALUE!</v>
      </c>
      <c r="AA607" t="e">
        <f t="shared" si="153"/>
        <v>#VALUE!</v>
      </c>
      <c r="AB607" t="e">
        <f t="shared" si="154"/>
        <v>#VALUE!</v>
      </c>
      <c r="AC607" t="e">
        <f t="shared" si="155"/>
        <v>#VALUE!</v>
      </c>
      <c r="AD607" t="e">
        <f>TRIM(CLEAN(MID(Updates!D607,FIND("Account to clone: ",Updates!D607)+18,(FIND("Position",Updates!D607)-(FIND("Account to clone: ",Updates!D607)+18)))))</f>
        <v>#VALUE!</v>
      </c>
      <c r="AE607" t="str">
        <f t="shared" si="156"/>
        <v/>
      </c>
      <c r="AF607" t="str">
        <f t="shared" si="157"/>
        <v>No</v>
      </c>
      <c r="AG607" t="e">
        <f>TRIM(CLEAN(MID(Updates!D607,FIND("Home Share (H:\ drive) required: ",Updates!D607)+33,(FIND("Group Share (S:\ drive) required: ",Updates!D607)-(FIND("Home Share (H:\ drive) required: ",Updates!D607)+33)))))</f>
        <v>#VALUE!</v>
      </c>
      <c r="AH607" t="str">
        <f t="shared" si="158"/>
        <v>No</v>
      </c>
      <c r="AI607" t="e">
        <f>TRIM(CLEAN(MID(Updates!D607,FIND("S Drive Path: ",Updates!D607)+14,(FIND("Position",Updates!D607)-(FIND("S Drive Path: ",Updates!D607)+14)))))</f>
        <v>#VALUE!</v>
      </c>
      <c r="AJ607" t="e">
        <f>("USR\"&amp;Updates!N607)</f>
        <v>#VALUE!</v>
      </c>
      <c r="AK607" t="e">
        <f>Updates!N607&amp;"$"</f>
        <v>#VALUE!</v>
      </c>
      <c r="AL607" s="11">
        <f t="shared" ca="1" si="159"/>
        <v>12</v>
      </c>
      <c r="AM607" s="6" t="str">
        <f ca="1">LOOKUP(AL607,AN2:AN21,AO2:AO21)</f>
        <v>DC4MDB02</v>
      </c>
    </row>
    <row r="608" spans="1:39" ht="12" customHeight="1">
      <c r="A608" s="13" t="e">
        <f>LOOKUP(99^99,--("0"&amp;MID(Updates!N608,MIN(SEARCH({0,1,2,3,4,5,6,7,8,9},Updates!N608&amp;"0123456789")),ROW($A$1:$A$10000))))</f>
        <v>#N/A</v>
      </c>
      <c r="B608" s="6" t="e">
        <f>TRIM(CLEAN(MID(Updates!D608,FIND("Network User Id: ",Updates!D608)+17,(FIND("E-MAIL ACCOUNTS",Updates!D608)-(FIND("Network User Id:",Updates!D608)+17)))))</f>
        <v>#VALUE!</v>
      </c>
      <c r="C608" s="6" t="e">
        <f>TRIM(CLEAN(MID(Updates!D608,FIND("Logon ID: ",Updates!D608)+10,(FIND("Password:",Updates!D608)-(FIND("Logon ID:",Updates!D608)+10)))))</f>
        <v>#VALUE!</v>
      </c>
      <c r="D608" t="e">
        <f>TRIM(CLEAN(MID(Updates!D608,FIND("Primary Address: ",Updates!D608)+17,(FIND("Secondary Address:",Updates!D608)-(FIND("Primary Address: ",Updates!D608)+17)))))</f>
        <v>#VALUE!</v>
      </c>
      <c r="E608" t="e">
        <f>TRIM(CLEAN(MID(Updates!D608,FIND("Secondary Address: ",Updates!D608)+19,(FIND("** PLEASE DO NOT REPLY TO THIS E-MAIL. ",Updates!D608)-(FIND("Secondary Address: ",Updates!D608)+19)))))</f>
        <v>#VALUE!</v>
      </c>
      <c r="F608" t="b">
        <f>IF(COUNT(SEARCH({"transpo.ottawa.on.ca","biblioottawalibrary.ca"},E608)),"@ottawa.ca")</f>
        <v>0</v>
      </c>
      <c r="G608" s="9" t="e">
        <f t="shared" si="144"/>
        <v>#VALUE!</v>
      </c>
      <c r="H608" t="e">
        <f>TRIM(CLEAN(MID(Updates!D608,FIND("E-mail Address: ",Updates!D608)+16,(FIND("The employee",Updates!D608)-(FIND("E-mail Address: ",Updates!D608)+16)))))</f>
        <v>#VALUE!</v>
      </c>
      <c r="I608" t="e">
        <f>TRIM(CLEAN(MID(Updates!D608,FIND("Account Password: ",Updates!D608)+18,(FIND("NETWORK ACCOUNTS",Updates!D608)-(FIND("Account Password:",Updates!D608)+18)))))</f>
        <v>#VALUE!</v>
      </c>
      <c r="J608" t="e">
        <f>TRIM(CLEAN(MID(Updates!D608,FIND("Password: ",Updates!D608)+10,(FIND("E-mail",Updates!D608)-(FIND("Password:",Updates!D608)+12)))))</f>
        <v>#VALUE!</v>
      </c>
      <c r="K608" t="e">
        <f>TRIM(CLEAN(MID(Updates!D608,FIND("Account to clone: ",Updates!D608)+18,(FIND("Position",Updates!D608)-(FIND("Account to clone: ",Updates!D608)+18)))))</f>
        <v>#VALUE!</v>
      </c>
      <c r="L608" t="e">
        <f>TRIM(CLEAN(MID(Updates!D608,FIND("Clone permissions of another account: ",Updates!D608)+38,(FIND("Email required:",Updates!D608)-(FIND("Clone permissions of another account: ",Updates!D608)+38)))))</f>
        <v>#VALUE!</v>
      </c>
      <c r="M608" t="e">
        <f t="shared" si="145"/>
        <v>#VALUE!</v>
      </c>
      <c r="N608" t="e">
        <f>TRIM(CLEAN(MID(Updates!D608,FIND("First Name: ",Updates!D608)+12,(FIND("Middle Name: ",Updates!D608)-(FIND("First Name: ",Updates!D608)+12)))))</f>
        <v>#VALUE!</v>
      </c>
      <c r="O608" t="e">
        <f>TRIM(CLEAN(MID(Updates!E608,FIND("Last Name: ",Updates!E608)+11,(FIND("Middle Initial:",Updates!E608)-(FIND("Last Name: ",Updates!E608)+11)))))</f>
        <v>#VALUE!</v>
      </c>
      <c r="P608" t="e">
        <f>TRIM(CLEAN(MID(Updates!D608,FIND("Middle Initial: ",Updates!D608)+16,(FIND("Department: ",Updates!D608)-(FIND("Middle Initial: ",Updates!D608)+16)))))</f>
        <v>#VALUE!</v>
      </c>
      <c r="Q608" t="e">
        <f t="shared" si="146"/>
        <v>#VALUE!</v>
      </c>
      <c r="R608" t="e">
        <f t="shared" si="147"/>
        <v>#VALUE!</v>
      </c>
      <c r="S608" t="e">
        <f t="shared" si="148"/>
        <v>#VALUE!</v>
      </c>
      <c r="T608" s="14" t="e">
        <f t="shared" si="149"/>
        <v>#VALUE!</v>
      </c>
      <c r="U608" t="e">
        <f t="shared" si="150"/>
        <v>#VALUE!</v>
      </c>
      <c r="V608" t="e">
        <f t="shared" si="151"/>
        <v>#VALUE!</v>
      </c>
      <c r="W608" s="8" t="e">
        <f>TRIM(CLEAN(MID(Updates!D608,FIND("Branch: ",Updates!D608)+8,(FIND("Division",Updates!D608)-(FIND("Branch: ",Updates!D608)+8)))))</f>
        <v>#VALUE!</v>
      </c>
      <c r="X608" s="8" t="e">
        <f>TRIM(CLEAN(MID(Updates!D608,FIND("Pooled Position: ",Updates!D608)+17,(FIND("Are the",Updates!D608)-(FIND("Pooled Position: ",Updates!D608)+17)))))</f>
        <v>#VALUE!</v>
      </c>
      <c r="Y608" t="e">
        <f>TRIM(CLEAN(MID(Updates!D608,FIND("Employee Name: ",Updates!D608)+15,(FIND("Job Title",Updates!D608)-(FIND("Employee Name: ",Updates!D608)+15)))))</f>
        <v>#VALUE!</v>
      </c>
      <c r="Z608" s="9" t="e">
        <f t="shared" si="152"/>
        <v>#VALUE!</v>
      </c>
      <c r="AA608" t="e">
        <f t="shared" si="153"/>
        <v>#VALUE!</v>
      </c>
      <c r="AB608" t="e">
        <f t="shared" si="154"/>
        <v>#VALUE!</v>
      </c>
      <c r="AC608" t="e">
        <f t="shared" si="155"/>
        <v>#VALUE!</v>
      </c>
      <c r="AD608" t="e">
        <f>TRIM(CLEAN(MID(Updates!D608,FIND("Account to clone: ",Updates!D608)+18,(FIND("Position",Updates!D608)-(FIND("Account to clone: ",Updates!D608)+18)))))</f>
        <v>#VALUE!</v>
      </c>
      <c r="AE608" t="str">
        <f t="shared" si="156"/>
        <v/>
      </c>
      <c r="AF608" t="str">
        <f t="shared" si="157"/>
        <v>No</v>
      </c>
      <c r="AG608" t="e">
        <f>TRIM(CLEAN(MID(Updates!D608,FIND("Home Share (H:\ drive) required: ",Updates!D608)+33,(FIND("Group Share (S:\ drive) required: ",Updates!D608)-(FIND("Home Share (H:\ drive) required: ",Updates!D608)+33)))))</f>
        <v>#VALUE!</v>
      </c>
      <c r="AH608" t="str">
        <f t="shared" si="158"/>
        <v>No</v>
      </c>
      <c r="AI608" t="e">
        <f>TRIM(CLEAN(MID(Updates!D608,FIND("S Drive Path: ",Updates!D608)+14,(FIND("Position",Updates!D608)-(FIND("S Drive Path: ",Updates!D608)+14)))))</f>
        <v>#VALUE!</v>
      </c>
      <c r="AJ608" t="e">
        <f>("USR\"&amp;Updates!N608)</f>
        <v>#VALUE!</v>
      </c>
      <c r="AK608" t="e">
        <f>Updates!N608&amp;"$"</f>
        <v>#VALUE!</v>
      </c>
      <c r="AL608" s="11">
        <f t="shared" ca="1" si="159"/>
        <v>5</v>
      </c>
      <c r="AM608" s="6" t="str">
        <f ca="1">LOOKUP(AL608,AN2:AN21,AO2:AO21)</f>
        <v>DC1MDB05</v>
      </c>
    </row>
    <row r="609" spans="1:39" ht="12" customHeight="1">
      <c r="A609" s="13" t="e">
        <f>LOOKUP(99^99,--("0"&amp;MID(Updates!N609,MIN(SEARCH({0,1,2,3,4,5,6,7,8,9},Updates!N609&amp;"0123456789")),ROW($A$1:$A$10000))))</f>
        <v>#N/A</v>
      </c>
      <c r="B609" s="6" t="e">
        <f>TRIM(CLEAN(MID(Updates!D609,FIND("Network User Id: ",Updates!D609)+17,(FIND("E-MAIL ACCOUNTS",Updates!D609)-(FIND("Network User Id:",Updates!D609)+17)))))</f>
        <v>#VALUE!</v>
      </c>
      <c r="C609" s="6" t="e">
        <f>TRIM(CLEAN(MID(Updates!D609,FIND("Logon ID: ",Updates!D609)+10,(FIND("Password:",Updates!D609)-(FIND("Logon ID:",Updates!D609)+10)))))</f>
        <v>#VALUE!</v>
      </c>
      <c r="D609" t="e">
        <f>TRIM(CLEAN(MID(Updates!D609,FIND("Primary Address: ",Updates!D609)+17,(FIND("Secondary Address:",Updates!D609)-(FIND("Primary Address: ",Updates!D609)+17)))))</f>
        <v>#VALUE!</v>
      </c>
      <c r="E609" t="e">
        <f>TRIM(CLEAN(MID(Updates!D609,FIND("Secondary Address: ",Updates!D609)+19,(FIND("** PLEASE DO NOT REPLY TO THIS E-MAIL. ",Updates!D609)-(FIND("Secondary Address: ",Updates!D609)+19)))))</f>
        <v>#VALUE!</v>
      </c>
      <c r="F609" t="b">
        <f>IF(COUNT(SEARCH({"transpo.ottawa.on.ca","biblioottawalibrary.ca"},E609)),"@ottawa.ca")</f>
        <v>0</v>
      </c>
      <c r="G609" s="9" t="e">
        <f t="shared" si="144"/>
        <v>#VALUE!</v>
      </c>
      <c r="H609" t="e">
        <f>TRIM(CLEAN(MID(Updates!D609,FIND("E-mail Address: ",Updates!D609)+16,(FIND("The employee",Updates!D609)-(FIND("E-mail Address: ",Updates!D609)+16)))))</f>
        <v>#VALUE!</v>
      </c>
      <c r="I609" t="e">
        <f>TRIM(CLEAN(MID(Updates!D609,FIND("Account Password: ",Updates!D609)+18,(FIND("NETWORK ACCOUNTS",Updates!D609)-(FIND("Account Password:",Updates!D609)+18)))))</f>
        <v>#VALUE!</v>
      </c>
      <c r="J609" t="e">
        <f>TRIM(CLEAN(MID(Updates!D609,FIND("Password: ",Updates!D609)+10,(FIND("E-mail",Updates!D609)-(FIND("Password:",Updates!D609)+12)))))</f>
        <v>#VALUE!</v>
      </c>
      <c r="K609" t="e">
        <f>TRIM(CLEAN(MID(Updates!D609,FIND("Account to clone: ",Updates!D609)+18,(FIND("Position",Updates!D609)-(FIND("Account to clone: ",Updates!D609)+18)))))</f>
        <v>#VALUE!</v>
      </c>
      <c r="L609" t="e">
        <f>TRIM(CLEAN(MID(Updates!D609,FIND("Clone permissions of another account: ",Updates!D609)+38,(FIND("Email required:",Updates!D609)-(FIND("Clone permissions of another account: ",Updates!D609)+38)))))</f>
        <v>#VALUE!</v>
      </c>
      <c r="M609" t="e">
        <f t="shared" si="145"/>
        <v>#VALUE!</v>
      </c>
      <c r="N609" t="e">
        <f>TRIM(CLEAN(MID(Updates!D609,FIND("First Name: ",Updates!D609)+12,(FIND("Middle Name: ",Updates!D609)-(FIND("First Name: ",Updates!D609)+12)))))</f>
        <v>#VALUE!</v>
      </c>
      <c r="O609" t="e">
        <f>TRIM(CLEAN(MID(Updates!E609,FIND("Last Name: ",Updates!E609)+11,(FIND("Middle Initial:",Updates!E609)-(FIND("Last Name: ",Updates!E609)+11)))))</f>
        <v>#VALUE!</v>
      </c>
      <c r="P609" t="e">
        <f>TRIM(CLEAN(MID(Updates!D609,FIND("Middle Initial: ",Updates!D609)+16,(FIND("Department: ",Updates!D609)-(FIND("Middle Initial: ",Updates!D609)+16)))))</f>
        <v>#VALUE!</v>
      </c>
      <c r="Q609" t="e">
        <f t="shared" si="146"/>
        <v>#VALUE!</v>
      </c>
      <c r="R609" t="e">
        <f t="shared" si="147"/>
        <v>#VALUE!</v>
      </c>
      <c r="S609" t="e">
        <f t="shared" si="148"/>
        <v>#VALUE!</v>
      </c>
      <c r="T609" s="14" t="e">
        <f t="shared" si="149"/>
        <v>#VALUE!</v>
      </c>
      <c r="U609" t="e">
        <f t="shared" si="150"/>
        <v>#VALUE!</v>
      </c>
      <c r="V609" t="e">
        <f t="shared" si="151"/>
        <v>#VALUE!</v>
      </c>
      <c r="W609" s="8" t="e">
        <f>TRIM(CLEAN(MID(Updates!D609,FIND("Branch: ",Updates!D609)+8,(FIND("Division",Updates!D609)-(FIND("Branch: ",Updates!D609)+8)))))</f>
        <v>#VALUE!</v>
      </c>
      <c r="X609" s="8" t="e">
        <f>TRIM(CLEAN(MID(Updates!D609,FIND("Pooled Position: ",Updates!D609)+17,(FIND("Are the",Updates!D609)-(FIND("Pooled Position: ",Updates!D609)+17)))))</f>
        <v>#VALUE!</v>
      </c>
      <c r="Y609" t="e">
        <f>TRIM(CLEAN(MID(Updates!D609,FIND("Employee Name: ",Updates!D609)+15,(FIND("Job Title",Updates!D609)-(FIND("Employee Name: ",Updates!D609)+15)))))</f>
        <v>#VALUE!</v>
      </c>
      <c r="Z609" s="9" t="e">
        <f t="shared" si="152"/>
        <v>#VALUE!</v>
      </c>
      <c r="AA609" t="e">
        <f t="shared" si="153"/>
        <v>#VALUE!</v>
      </c>
      <c r="AB609" t="e">
        <f t="shared" si="154"/>
        <v>#VALUE!</v>
      </c>
      <c r="AC609" t="e">
        <f t="shared" si="155"/>
        <v>#VALUE!</v>
      </c>
      <c r="AD609" t="e">
        <f>TRIM(CLEAN(MID(Updates!D609,FIND("Account to clone: ",Updates!D609)+18,(FIND("Position",Updates!D609)-(FIND("Account to clone: ",Updates!D609)+18)))))</f>
        <v>#VALUE!</v>
      </c>
      <c r="AE609" t="str">
        <f t="shared" si="156"/>
        <v/>
      </c>
      <c r="AF609" t="str">
        <f t="shared" si="157"/>
        <v>No</v>
      </c>
      <c r="AG609" t="e">
        <f>TRIM(CLEAN(MID(Updates!D609,FIND("Home Share (H:\ drive) required: ",Updates!D609)+33,(FIND("Group Share (S:\ drive) required: ",Updates!D609)-(FIND("Home Share (H:\ drive) required: ",Updates!D609)+33)))))</f>
        <v>#VALUE!</v>
      </c>
      <c r="AH609" t="str">
        <f t="shared" si="158"/>
        <v>No</v>
      </c>
      <c r="AI609" t="e">
        <f>TRIM(CLEAN(MID(Updates!D609,FIND("S Drive Path: ",Updates!D609)+14,(FIND("Position",Updates!D609)-(FIND("S Drive Path: ",Updates!D609)+14)))))</f>
        <v>#VALUE!</v>
      </c>
      <c r="AJ609" t="e">
        <f>("USR\"&amp;Updates!N609)</f>
        <v>#VALUE!</v>
      </c>
      <c r="AK609" t="e">
        <f>Updates!N609&amp;"$"</f>
        <v>#VALUE!</v>
      </c>
      <c r="AL609" s="11">
        <f t="shared" ca="1" si="159"/>
        <v>15</v>
      </c>
      <c r="AM609" s="6" t="str">
        <f ca="1">LOOKUP(AL609,AN2:AN21,AO2:AO21)</f>
        <v>DC4MDB05</v>
      </c>
    </row>
    <row r="610" spans="1:39" ht="12" customHeight="1">
      <c r="A610" s="13" t="e">
        <f>LOOKUP(99^99,--("0"&amp;MID(Updates!N610,MIN(SEARCH({0,1,2,3,4,5,6,7,8,9},Updates!N610&amp;"0123456789")),ROW($A$1:$A$10000))))</f>
        <v>#N/A</v>
      </c>
      <c r="B610" s="6" t="e">
        <f>TRIM(CLEAN(MID(Updates!D610,FIND("Network User Id: ",Updates!D610)+17,(FIND("E-MAIL ACCOUNTS",Updates!D610)-(FIND("Network User Id:",Updates!D610)+17)))))</f>
        <v>#VALUE!</v>
      </c>
      <c r="C610" s="6" t="e">
        <f>TRIM(CLEAN(MID(Updates!D610,FIND("Logon ID: ",Updates!D610)+10,(FIND("Password:",Updates!D610)-(FIND("Logon ID:",Updates!D610)+10)))))</f>
        <v>#VALUE!</v>
      </c>
      <c r="D610" t="e">
        <f>TRIM(CLEAN(MID(Updates!D610,FIND("Primary Address: ",Updates!D610)+17,(FIND("Secondary Address:",Updates!D610)-(FIND("Primary Address: ",Updates!D610)+17)))))</f>
        <v>#VALUE!</v>
      </c>
      <c r="E610" t="e">
        <f>TRIM(CLEAN(MID(Updates!D610,FIND("Secondary Address: ",Updates!D610)+19,(FIND("** PLEASE DO NOT REPLY TO THIS E-MAIL. ",Updates!D610)-(FIND("Secondary Address: ",Updates!D610)+19)))))</f>
        <v>#VALUE!</v>
      </c>
      <c r="F610" t="b">
        <f>IF(COUNT(SEARCH({"transpo.ottawa.on.ca","biblioottawalibrary.ca"},E610)),"@ottawa.ca")</f>
        <v>0</v>
      </c>
      <c r="G610" s="9" t="e">
        <f t="shared" si="144"/>
        <v>#VALUE!</v>
      </c>
      <c r="H610" t="e">
        <f>TRIM(CLEAN(MID(Updates!D610,FIND("E-mail Address: ",Updates!D610)+16,(FIND("The employee",Updates!D610)-(FIND("E-mail Address: ",Updates!D610)+16)))))</f>
        <v>#VALUE!</v>
      </c>
      <c r="I610" t="e">
        <f>TRIM(CLEAN(MID(Updates!D610,FIND("Account Password: ",Updates!D610)+18,(FIND("NETWORK ACCOUNTS",Updates!D610)-(FIND("Account Password:",Updates!D610)+18)))))</f>
        <v>#VALUE!</v>
      </c>
      <c r="J610" t="e">
        <f>TRIM(CLEAN(MID(Updates!D610,FIND("Password: ",Updates!D610)+10,(FIND("E-mail",Updates!D610)-(FIND("Password:",Updates!D610)+12)))))</f>
        <v>#VALUE!</v>
      </c>
      <c r="K610" t="e">
        <f>TRIM(CLEAN(MID(Updates!D610,FIND("Account to clone: ",Updates!D610)+18,(FIND("Position",Updates!D610)-(FIND("Account to clone: ",Updates!D610)+18)))))</f>
        <v>#VALUE!</v>
      </c>
      <c r="L610" t="e">
        <f>TRIM(CLEAN(MID(Updates!D610,FIND("Clone permissions of another account: ",Updates!D610)+38,(FIND("Email required:",Updates!D610)-(FIND("Clone permissions of another account: ",Updates!D610)+38)))))</f>
        <v>#VALUE!</v>
      </c>
      <c r="M610" t="e">
        <f t="shared" si="145"/>
        <v>#VALUE!</v>
      </c>
      <c r="N610" t="e">
        <f>TRIM(CLEAN(MID(Updates!D610,FIND("First Name: ",Updates!D610)+12,(FIND("Middle Name: ",Updates!D610)-(FIND("First Name: ",Updates!D610)+12)))))</f>
        <v>#VALUE!</v>
      </c>
      <c r="O610" t="e">
        <f>TRIM(CLEAN(MID(Updates!E610,FIND("Last Name: ",Updates!E610)+11,(FIND("Middle Initial:",Updates!E610)-(FIND("Last Name: ",Updates!E610)+11)))))</f>
        <v>#VALUE!</v>
      </c>
      <c r="P610" t="e">
        <f>TRIM(CLEAN(MID(Updates!D610,FIND("Middle Initial: ",Updates!D610)+16,(FIND("Department: ",Updates!D610)-(FIND("Middle Initial: ",Updates!D610)+16)))))</f>
        <v>#VALUE!</v>
      </c>
      <c r="Q610" t="e">
        <f t="shared" si="146"/>
        <v>#VALUE!</v>
      </c>
      <c r="R610" t="e">
        <f t="shared" si="147"/>
        <v>#VALUE!</v>
      </c>
      <c r="S610" t="e">
        <f t="shared" si="148"/>
        <v>#VALUE!</v>
      </c>
      <c r="T610" s="14" t="e">
        <f t="shared" si="149"/>
        <v>#VALUE!</v>
      </c>
      <c r="U610" t="e">
        <f t="shared" si="150"/>
        <v>#VALUE!</v>
      </c>
      <c r="V610" t="e">
        <f t="shared" si="151"/>
        <v>#VALUE!</v>
      </c>
      <c r="W610" s="8" t="e">
        <f>TRIM(CLEAN(MID(Updates!D610,FIND("Branch: ",Updates!D610)+8,(FIND("Division",Updates!D610)-(FIND("Branch: ",Updates!D610)+8)))))</f>
        <v>#VALUE!</v>
      </c>
      <c r="X610" s="8" t="e">
        <f>TRIM(CLEAN(MID(Updates!D610,FIND("Pooled Position: ",Updates!D610)+17,(FIND("Are the",Updates!D610)-(FIND("Pooled Position: ",Updates!D610)+17)))))</f>
        <v>#VALUE!</v>
      </c>
      <c r="Y610" t="e">
        <f>TRIM(CLEAN(MID(Updates!D610,FIND("Employee Name: ",Updates!D610)+15,(FIND("Job Title",Updates!D610)-(FIND("Employee Name: ",Updates!D610)+15)))))</f>
        <v>#VALUE!</v>
      </c>
      <c r="Z610" s="9" t="e">
        <f t="shared" si="152"/>
        <v>#VALUE!</v>
      </c>
      <c r="AA610" t="e">
        <f t="shared" si="153"/>
        <v>#VALUE!</v>
      </c>
      <c r="AB610" t="e">
        <f t="shared" si="154"/>
        <v>#VALUE!</v>
      </c>
      <c r="AC610" t="e">
        <f t="shared" si="155"/>
        <v>#VALUE!</v>
      </c>
      <c r="AD610" t="e">
        <f>TRIM(CLEAN(MID(Updates!D610,FIND("Account to clone: ",Updates!D610)+18,(FIND("Position",Updates!D610)-(FIND("Account to clone: ",Updates!D610)+18)))))</f>
        <v>#VALUE!</v>
      </c>
      <c r="AE610" t="str">
        <f t="shared" si="156"/>
        <v/>
      </c>
      <c r="AF610" t="str">
        <f t="shared" si="157"/>
        <v>No</v>
      </c>
      <c r="AG610" t="e">
        <f>TRIM(CLEAN(MID(Updates!D610,FIND("Home Share (H:\ drive) required: ",Updates!D610)+33,(FIND("Group Share (S:\ drive) required: ",Updates!D610)-(FIND("Home Share (H:\ drive) required: ",Updates!D610)+33)))))</f>
        <v>#VALUE!</v>
      </c>
      <c r="AH610" t="str">
        <f t="shared" si="158"/>
        <v>No</v>
      </c>
      <c r="AI610" t="e">
        <f>TRIM(CLEAN(MID(Updates!D610,FIND("S Drive Path: ",Updates!D610)+14,(FIND("Position",Updates!D610)-(FIND("S Drive Path: ",Updates!D610)+14)))))</f>
        <v>#VALUE!</v>
      </c>
      <c r="AJ610" t="e">
        <f>("USR\"&amp;Updates!N610)</f>
        <v>#VALUE!</v>
      </c>
      <c r="AK610" t="e">
        <f>Updates!N610&amp;"$"</f>
        <v>#VALUE!</v>
      </c>
      <c r="AL610" s="11">
        <f t="shared" ca="1" si="159"/>
        <v>14</v>
      </c>
      <c r="AM610" s="6" t="str">
        <f ca="1">LOOKUP(AL610,AN2:AN21,AO2:AO21)</f>
        <v>DC4MDB04</v>
      </c>
    </row>
    <row r="611" spans="1:39" ht="12" customHeight="1">
      <c r="A611" s="13" t="e">
        <f>LOOKUP(99^99,--("0"&amp;MID(Updates!N611,MIN(SEARCH({0,1,2,3,4,5,6,7,8,9},Updates!N611&amp;"0123456789")),ROW($A$1:$A$10000))))</f>
        <v>#N/A</v>
      </c>
      <c r="B611" s="6" t="e">
        <f>TRIM(CLEAN(MID(Updates!D611,FIND("Network User Id: ",Updates!D611)+17,(FIND("E-MAIL ACCOUNTS",Updates!D611)-(FIND("Network User Id:",Updates!D611)+17)))))</f>
        <v>#VALUE!</v>
      </c>
      <c r="C611" s="6" t="e">
        <f>TRIM(CLEAN(MID(Updates!D611,FIND("Logon ID: ",Updates!D611)+10,(FIND("Password:",Updates!D611)-(FIND("Logon ID:",Updates!D611)+10)))))</f>
        <v>#VALUE!</v>
      </c>
      <c r="D611" t="e">
        <f>TRIM(CLEAN(MID(Updates!D611,FIND("Primary Address: ",Updates!D611)+17,(FIND("Secondary Address:",Updates!D611)-(FIND("Primary Address: ",Updates!D611)+17)))))</f>
        <v>#VALUE!</v>
      </c>
      <c r="E611" t="e">
        <f>TRIM(CLEAN(MID(Updates!D611,FIND("Secondary Address: ",Updates!D611)+19,(FIND("** PLEASE DO NOT REPLY TO THIS E-MAIL. ",Updates!D611)-(FIND("Secondary Address: ",Updates!D611)+19)))))</f>
        <v>#VALUE!</v>
      </c>
      <c r="F611" t="b">
        <f>IF(COUNT(SEARCH({"transpo.ottawa.on.ca","biblioottawalibrary.ca"},E611)),"@ottawa.ca")</f>
        <v>0</v>
      </c>
      <c r="G611" s="9" t="e">
        <f t="shared" si="144"/>
        <v>#VALUE!</v>
      </c>
      <c r="H611" t="e">
        <f>TRIM(CLEAN(MID(Updates!D611,FIND("E-mail Address: ",Updates!D611)+16,(FIND("The employee",Updates!D611)-(FIND("E-mail Address: ",Updates!D611)+16)))))</f>
        <v>#VALUE!</v>
      </c>
      <c r="I611" t="e">
        <f>TRIM(CLEAN(MID(Updates!D611,FIND("Account Password: ",Updates!D611)+18,(FIND("NETWORK ACCOUNTS",Updates!D611)-(FIND("Account Password:",Updates!D611)+18)))))</f>
        <v>#VALUE!</v>
      </c>
      <c r="J611" t="e">
        <f>TRIM(CLEAN(MID(Updates!D611,FIND("Password: ",Updates!D611)+10,(FIND("E-mail",Updates!D611)-(FIND("Password:",Updates!D611)+12)))))</f>
        <v>#VALUE!</v>
      </c>
      <c r="K611" t="e">
        <f>TRIM(CLEAN(MID(Updates!D611,FIND("Account to clone: ",Updates!D611)+18,(FIND("Position",Updates!D611)-(FIND("Account to clone: ",Updates!D611)+18)))))</f>
        <v>#VALUE!</v>
      </c>
      <c r="L611" t="e">
        <f>TRIM(CLEAN(MID(Updates!D611,FIND("Clone permissions of another account: ",Updates!D611)+38,(FIND("Email required:",Updates!D611)-(FIND("Clone permissions of another account: ",Updates!D611)+38)))))</f>
        <v>#VALUE!</v>
      </c>
      <c r="M611" t="e">
        <f t="shared" si="145"/>
        <v>#VALUE!</v>
      </c>
      <c r="N611" t="e">
        <f>TRIM(CLEAN(MID(Updates!D611,FIND("First Name: ",Updates!D611)+12,(FIND("Middle Name: ",Updates!D611)-(FIND("First Name: ",Updates!D611)+12)))))</f>
        <v>#VALUE!</v>
      </c>
      <c r="O611" t="e">
        <f>TRIM(CLEAN(MID(Updates!E611,FIND("Last Name: ",Updates!E611)+11,(FIND("Middle Initial:",Updates!E611)-(FIND("Last Name: ",Updates!E611)+11)))))</f>
        <v>#VALUE!</v>
      </c>
      <c r="P611" t="e">
        <f>TRIM(CLEAN(MID(Updates!D611,FIND("Middle Initial: ",Updates!D611)+16,(FIND("Department: ",Updates!D611)-(FIND("Middle Initial: ",Updates!D611)+16)))))</f>
        <v>#VALUE!</v>
      </c>
      <c r="Q611" t="e">
        <f t="shared" si="146"/>
        <v>#VALUE!</v>
      </c>
      <c r="R611" t="e">
        <f t="shared" si="147"/>
        <v>#VALUE!</v>
      </c>
      <c r="S611" t="e">
        <f t="shared" si="148"/>
        <v>#VALUE!</v>
      </c>
      <c r="T611" s="14" t="e">
        <f t="shared" si="149"/>
        <v>#VALUE!</v>
      </c>
      <c r="U611" t="e">
        <f t="shared" si="150"/>
        <v>#VALUE!</v>
      </c>
      <c r="V611" t="e">
        <f t="shared" si="151"/>
        <v>#VALUE!</v>
      </c>
      <c r="W611" s="8" t="e">
        <f>TRIM(CLEAN(MID(Updates!D611,FIND("Branch: ",Updates!D611)+8,(FIND("Division",Updates!D611)-(FIND("Branch: ",Updates!D611)+8)))))</f>
        <v>#VALUE!</v>
      </c>
      <c r="X611" s="8" t="e">
        <f>TRIM(CLEAN(MID(Updates!D611,FIND("Pooled Position: ",Updates!D611)+17,(FIND("Are the",Updates!D611)-(FIND("Pooled Position: ",Updates!D611)+17)))))</f>
        <v>#VALUE!</v>
      </c>
      <c r="Y611" t="e">
        <f>TRIM(CLEAN(MID(Updates!D611,FIND("Employee Name: ",Updates!D611)+15,(FIND("Job Title",Updates!D611)-(FIND("Employee Name: ",Updates!D611)+15)))))</f>
        <v>#VALUE!</v>
      </c>
      <c r="Z611" s="9" t="e">
        <f t="shared" si="152"/>
        <v>#VALUE!</v>
      </c>
      <c r="AA611" t="e">
        <f t="shared" si="153"/>
        <v>#VALUE!</v>
      </c>
      <c r="AB611" t="e">
        <f t="shared" si="154"/>
        <v>#VALUE!</v>
      </c>
      <c r="AC611" t="e">
        <f t="shared" si="155"/>
        <v>#VALUE!</v>
      </c>
      <c r="AD611" t="e">
        <f>TRIM(CLEAN(MID(Updates!D611,FIND("Account to clone: ",Updates!D611)+18,(FIND("Position",Updates!D611)-(FIND("Account to clone: ",Updates!D611)+18)))))</f>
        <v>#VALUE!</v>
      </c>
      <c r="AE611" t="str">
        <f t="shared" si="156"/>
        <v/>
      </c>
      <c r="AF611" t="str">
        <f t="shared" si="157"/>
        <v>No</v>
      </c>
      <c r="AG611" t="e">
        <f>TRIM(CLEAN(MID(Updates!D611,FIND("Home Share (H:\ drive) required: ",Updates!D611)+33,(FIND("Group Share (S:\ drive) required: ",Updates!D611)-(FIND("Home Share (H:\ drive) required: ",Updates!D611)+33)))))</f>
        <v>#VALUE!</v>
      </c>
      <c r="AH611" t="str">
        <f t="shared" si="158"/>
        <v>No</v>
      </c>
      <c r="AI611" t="e">
        <f>TRIM(CLEAN(MID(Updates!D611,FIND("S Drive Path: ",Updates!D611)+14,(FIND("Position",Updates!D611)-(FIND("S Drive Path: ",Updates!D611)+14)))))</f>
        <v>#VALUE!</v>
      </c>
      <c r="AJ611" t="e">
        <f>("USR\"&amp;Updates!N611)</f>
        <v>#VALUE!</v>
      </c>
      <c r="AK611" t="e">
        <f>Updates!N611&amp;"$"</f>
        <v>#VALUE!</v>
      </c>
      <c r="AL611" s="11">
        <f t="shared" ca="1" si="159"/>
        <v>2</v>
      </c>
      <c r="AM611" s="6" t="str">
        <f ca="1">LOOKUP(AL611,AN2:AN21,AO2:AO21)</f>
        <v>DC1MDB02</v>
      </c>
    </row>
    <row r="612" spans="1:39" ht="12" customHeight="1">
      <c r="A612" s="13" t="e">
        <f>LOOKUP(99^99,--("0"&amp;MID(Updates!N612,MIN(SEARCH({0,1,2,3,4,5,6,7,8,9},Updates!N612&amp;"0123456789")),ROW($A$1:$A$10000))))</f>
        <v>#N/A</v>
      </c>
      <c r="B612" s="6" t="e">
        <f>TRIM(CLEAN(MID(Updates!D612,FIND("Network User Id: ",Updates!D612)+17,(FIND("E-MAIL ACCOUNTS",Updates!D612)-(FIND("Network User Id:",Updates!D612)+17)))))</f>
        <v>#VALUE!</v>
      </c>
      <c r="C612" s="6" t="e">
        <f>TRIM(CLEAN(MID(Updates!D612,FIND("Logon ID: ",Updates!D612)+10,(FIND("Password:",Updates!D612)-(FIND("Logon ID:",Updates!D612)+10)))))</f>
        <v>#VALUE!</v>
      </c>
      <c r="D612" t="e">
        <f>TRIM(CLEAN(MID(Updates!D612,FIND("Primary Address: ",Updates!D612)+17,(FIND("Secondary Address:",Updates!D612)-(FIND("Primary Address: ",Updates!D612)+17)))))</f>
        <v>#VALUE!</v>
      </c>
      <c r="E612" t="e">
        <f>TRIM(CLEAN(MID(Updates!D612,FIND("Secondary Address: ",Updates!D612)+19,(FIND("** PLEASE DO NOT REPLY TO THIS E-MAIL. ",Updates!D612)-(FIND("Secondary Address: ",Updates!D612)+19)))))</f>
        <v>#VALUE!</v>
      </c>
      <c r="F612" t="b">
        <f>IF(COUNT(SEARCH({"transpo.ottawa.on.ca","biblioottawalibrary.ca"},E612)),"@ottawa.ca")</f>
        <v>0</v>
      </c>
      <c r="G612" s="9" t="e">
        <f t="shared" si="144"/>
        <v>#VALUE!</v>
      </c>
      <c r="H612" t="e">
        <f>TRIM(CLEAN(MID(Updates!D612,FIND("E-mail Address: ",Updates!D612)+16,(FIND("The employee",Updates!D612)-(FIND("E-mail Address: ",Updates!D612)+16)))))</f>
        <v>#VALUE!</v>
      </c>
      <c r="I612" t="e">
        <f>TRIM(CLEAN(MID(Updates!D612,FIND("Account Password: ",Updates!D612)+18,(FIND("NETWORK ACCOUNTS",Updates!D612)-(FIND("Account Password:",Updates!D612)+18)))))</f>
        <v>#VALUE!</v>
      </c>
      <c r="J612" t="e">
        <f>TRIM(CLEAN(MID(Updates!D612,FIND("Password: ",Updates!D612)+10,(FIND("E-mail",Updates!D612)-(FIND("Password:",Updates!D612)+12)))))</f>
        <v>#VALUE!</v>
      </c>
      <c r="K612" t="e">
        <f>TRIM(CLEAN(MID(Updates!D612,FIND("Account to clone: ",Updates!D612)+18,(FIND("Position",Updates!D612)-(FIND("Account to clone: ",Updates!D612)+18)))))</f>
        <v>#VALUE!</v>
      </c>
      <c r="L612" t="e">
        <f>TRIM(CLEAN(MID(Updates!D612,FIND("Clone permissions of another account: ",Updates!D612)+38,(FIND("Email required:",Updates!D612)-(FIND("Clone permissions of another account: ",Updates!D612)+38)))))</f>
        <v>#VALUE!</v>
      </c>
      <c r="M612" t="e">
        <f t="shared" si="145"/>
        <v>#VALUE!</v>
      </c>
      <c r="N612" t="e">
        <f>TRIM(CLEAN(MID(Updates!D612,FIND("First Name: ",Updates!D612)+12,(FIND("Middle Name: ",Updates!D612)-(FIND("First Name: ",Updates!D612)+12)))))</f>
        <v>#VALUE!</v>
      </c>
      <c r="O612" t="e">
        <f>TRIM(CLEAN(MID(Updates!E612,FIND("Last Name: ",Updates!E612)+11,(FIND("Middle Initial:",Updates!E612)-(FIND("Last Name: ",Updates!E612)+11)))))</f>
        <v>#VALUE!</v>
      </c>
      <c r="P612" t="e">
        <f>TRIM(CLEAN(MID(Updates!D612,FIND("Middle Initial: ",Updates!D612)+16,(FIND("Department: ",Updates!D612)-(FIND("Middle Initial: ",Updates!D612)+16)))))</f>
        <v>#VALUE!</v>
      </c>
      <c r="Q612" t="e">
        <f t="shared" si="146"/>
        <v>#VALUE!</v>
      </c>
      <c r="R612" t="e">
        <f t="shared" si="147"/>
        <v>#VALUE!</v>
      </c>
      <c r="S612" t="e">
        <f t="shared" si="148"/>
        <v>#VALUE!</v>
      </c>
      <c r="T612" s="14" t="e">
        <f t="shared" si="149"/>
        <v>#VALUE!</v>
      </c>
      <c r="U612" t="e">
        <f t="shared" si="150"/>
        <v>#VALUE!</v>
      </c>
      <c r="V612" t="e">
        <f t="shared" si="151"/>
        <v>#VALUE!</v>
      </c>
      <c r="W612" s="8" t="e">
        <f>TRIM(CLEAN(MID(Updates!D612,FIND("Branch: ",Updates!D612)+8,(FIND("Division",Updates!D612)-(FIND("Branch: ",Updates!D612)+8)))))</f>
        <v>#VALUE!</v>
      </c>
      <c r="X612" s="8" t="e">
        <f>TRIM(CLEAN(MID(Updates!D612,FIND("Pooled Position: ",Updates!D612)+17,(FIND("Are the",Updates!D612)-(FIND("Pooled Position: ",Updates!D612)+17)))))</f>
        <v>#VALUE!</v>
      </c>
      <c r="Y612" t="e">
        <f>TRIM(CLEAN(MID(Updates!D612,FIND("Employee Name: ",Updates!D612)+15,(FIND("Job Title",Updates!D612)-(FIND("Employee Name: ",Updates!D612)+15)))))</f>
        <v>#VALUE!</v>
      </c>
      <c r="Z612" s="9" t="e">
        <f t="shared" si="152"/>
        <v>#VALUE!</v>
      </c>
      <c r="AA612" t="e">
        <f t="shared" si="153"/>
        <v>#VALUE!</v>
      </c>
      <c r="AB612" t="e">
        <f t="shared" si="154"/>
        <v>#VALUE!</v>
      </c>
      <c r="AC612" t="e">
        <f t="shared" si="155"/>
        <v>#VALUE!</v>
      </c>
      <c r="AD612" t="e">
        <f>TRIM(CLEAN(MID(Updates!D612,FIND("Account to clone: ",Updates!D612)+18,(FIND("Position",Updates!D612)-(FIND("Account to clone: ",Updates!D612)+18)))))</f>
        <v>#VALUE!</v>
      </c>
      <c r="AE612" t="str">
        <f t="shared" si="156"/>
        <v/>
      </c>
      <c r="AF612" t="str">
        <f t="shared" si="157"/>
        <v>No</v>
      </c>
      <c r="AG612" t="e">
        <f>TRIM(CLEAN(MID(Updates!D612,FIND("Home Share (H:\ drive) required: ",Updates!D612)+33,(FIND("Group Share (S:\ drive) required: ",Updates!D612)-(FIND("Home Share (H:\ drive) required: ",Updates!D612)+33)))))</f>
        <v>#VALUE!</v>
      </c>
      <c r="AH612" t="str">
        <f t="shared" si="158"/>
        <v>No</v>
      </c>
      <c r="AI612" t="e">
        <f>TRIM(CLEAN(MID(Updates!D612,FIND("S Drive Path: ",Updates!D612)+14,(FIND("Position",Updates!D612)-(FIND("S Drive Path: ",Updates!D612)+14)))))</f>
        <v>#VALUE!</v>
      </c>
      <c r="AJ612" t="e">
        <f>("USR\"&amp;Updates!N612)</f>
        <v>#VALUE!</v>
      </c>
      <c r="AK612" t="e">
        <f>Updates!N612&amp;"$"</f>
        <v>#VALUE!</v>
      </c>
      <c r="AL612" s="11">
        <f t="shared" ca="1" si="159"/>
        <v>20</v>
      </c>
      <c r="AM612" s="6" t="str">
        <f ca="1">LOOKUP(AL612,AN2:AN21,AO2:AO21)</f>
        <v>DC4MDB10</v>
      </c>
    </row>
    <row r="613" spans="1:39" ht="12" customHeight="1">
      <c r="A613" s="13" t="e">
        <f>LOOKUP(99^99,--("0"&amp;MID(Updates!N613,MIN(SEARCH({0,1,2,3,4,5,6,7,8,9},Updates!N613&amp;"0123456789")),ROW($A$1:$A$10000))))</f>
        <v>#N/A</v>
      </c>
      <c r="B613" s="6" t="e">
        <f>TRIM(CLEAN(MID(Updates!D613,FIND("Network User Id: ",Updates!D613)+17,(FIND("E-MAIL ACCOUNTS",Updates!D613)-(FIND("Network User Id:",Updates!D613)+17)))))</f>
        <v>#VALUE!</v>
      </c>
      <c r="C613" s="6" t="e">
        <f>TRIM(CLEAN(MID(Updates!D613,FIND("Logon ID: ",Updates!D613)+10,(FIND("Password:",Updates!D613)-(FIND("Logon ID:",Updates!D613)+10)))))</f>
        <v>#VALUE!</v>
      </c>
      <c r="D613" t="e">
        <f>TRIM(CLEAN(MID(Updates!D613,FIND("Primary Address: ",Updates!D613)+17,(FIND("Secondary Address:",Updates!D613)-(FIND("Primary Address: ",Updates!D613)+17)))))</f>
        <v>#VALUE!</v>
      </c>
      <c r="E613" t="e">
        <f>TRIM(CLEAN(MID(Updates!D613,FIND("Secondary Address: ",Updates!D613)+19,(FIND("** PLEASE DO NOT REPLY TO THIS E-MAIL. ",Updates!D613)-(FIND("Secondary Address: ",Updates!D613)+19)))))</f>
        <v>#VALUE!</v>
      </c>
      <c r="F613" t="b">
        <f>IF(COUNT(SEARCH({"transpo.ottawa.on.ca","biblioottawalibrary.ca"},E613)),"@ottawa.ca")</f>
        <v>0</v>
      </c>
      <c r="G613" s="9" t="e">
        <f t="shared" si="144"/>
        <v>#VALUE!</v>
      </c>
      <c r="H613" t="e">
        <f>TRIM(CLEAN(MID(Updates!D613,FIND("E-mail Address: ",Updates!D613)+16,(FIND("The employee",Updates!D613)-(FIND("E-mail Address: ",Updates!D613)+16)))))</f>
        <v>#VALUE!</v>
      </c>
      <c r="I613" t="e">
        <f>TRIM(CLEAN(MID(Updates!D613,FIND("Account Password: ",Updates!D613)+18,(FIND("NETWORK ACCOUNTS",Updates!D613)-(FIND("Account Password:",Updates!D613)+18)))))</f>
        <v>#VALUE!</v>
      </c>
      <c r="J613" t="e">
        <f>TRIM(CLEAN(MID(Updates!D613,FIND("Password: ",Updates!D613)+10,(FIND("E-mail",Updates!D613)-(FIND("Password:",Updates!D613)+12)))))</f>
        <v>#VALUE!</v>
      </c>
      <c r="K613" t="e">
        <f>TRIM(CLEAN(MID(Updates!D613,FIND("Account to clone: ",Updates!D613)+18,(FIND("Position",Updates!D613)-(FIND("Account to clone: ",Updates!D613)+18)))))</f>
        <v>#VALUE!</v>
      </c>
      <c r="L613" t="e">
        <f>TRIM(CLEAN(MID(Updates!D613,FIND("Clone permissions of another account: ",Updates!D613)+38,(FIND("Email required:",Updates!D613)-(FIND("Clone permissions of another account: ",Updates!D613)+38)))))</f>
        <v>#VALUE!</v>
      </c>
      <c r="M613" t="e">
        <f t="shared" si="145"/>
        <v>#VALUE!</v>
      </c>
      <c r="N613" t="e">
        <f>TRIM(CLEAN(MID(Updates!D613,FIND("First Name: ",Updates!D613)+12,(FIND("Middle Name: ",Updates!D613)-(FIND("First Name: ",Updates!D613)+12)))))</f>
        <v>#VALUE!</v>
      </c>
      <c r="O613" t="e">
        <f>TRIM(CLEAN(MID(Updates!E613,FIND("Last Name: ",Updates!E613)+11,(FIND("Middle Initial:",Updates!E613)-(FIND("Last Name: ",Updates!E613)+11)))))</f>
        <v>#VALUE!</v>
      </c>
      <c r="P613" t="e">
        <f>TRIM(CLEAN(MID(Updates!D613,FIND("Middle Initial: ",Updates!D613)+16,(FIND("Department: ",Updates!D613)-(FIND("Middle Initial: ",Updates!D613)+16)))))</f>
        <v>#VALUE!</v>
      </c>
      <c r="Q613" t="e">
        <f t="shared" si="146"/>
        <v>#VALUE!</v>
      </c>
      <c r="R613" t="e">
        <f t="shared" si="147"/>
        <v>#VALUE!</v>
      </c>
      <c r="S613" t="e">
        <f t="shared" si="148"/>
        <v>#VALUE!</v>
      </c>
      <c r="T613" s="14" t="e">
        <f t="shared" si="149"/>
        <v>#VALUE!</v>
      </c>
      <c r="U613" t="e">
        <f t="shared" si="150"/>
        <v>#VALUE!</v>
      </c>
      <c r="V613" t="e">
        <f t="shared" si="151"/>
        <v>#VALUE!</v>
      </c>
      <c r="W613" s="8" t="e">
        <f>TRIM(CLEAN(MID(Updates!D613,FIND("Branch: ",Updates!D613)+8,(FIND("Division",Updates!D613)-(FIND("Branch: ",Updates!D613)+8)))))</f>
        <v>#VALUE!</v>
      </c>
      <c r="X613" s="8" t="e">
        <f>TRIM(CLEAN(MID(Updates!D613,FIND("Pooled Position: ",Updates!D613)+17,(FIND("Are the",Updates!D613)-(FIND("Pooled Position: ",Updates!D613)+17)))))</f>
        <v>#VALUE!</v>
      </c>
      <c r="Y613" t="e">
        <f>TRIM(CLEAN(MID(Updates!D613,FIND("Employee Name: ",Updates!D613)+15,(FIND("Job Title",Updates!D613)-(FIND("Employee Name: ",Updates!D613)+15)))))</f>
        <v>#VALUE!</v>
      </c>
      <c r="Z613" s="9" t="e">
        <f t="shared" si="152"/>
        <v>#VALUE!</v>
      </c>
      <c r="AA613" t="e">
        <f t="shared" si="153"/>
        <v>#VALUE!</v>
      </c>
      <c r="AB613" t="e">
        <f t="shared" si="154"/>
        <v>#VALUE!</v>
      </c>
      <c r="AC613" t="e">
        <f t="shared" si="155"/>
        <v>#VALUE!</v>
      </c>
      <c r="AD613" t="e">
        <f>TRIM(CLEAN(MID(Updates!D613,FIND("Account to clone: ",Updates!D613)+18,(FIND("Position",Updates!D613)-(FIND("Account to clone: ",Updates!D613)+18)))))</f>
        <v>#VALUE!</v>
      </c>
      <c r="AE613" t="str">
        <f t="shared" si="156"/>
        <v/>
      </c>
      <c r="AF613" t="str">
        <f t="shared" si="157"/>
        <v>No</v>
      </c>
      <c r="AG613" t="e">
        <f>TRIM(CLEAN(MID(Updates!D613,FIND("Home Share (H:\ drive) required: ",Updates!D613)+33,(FIND("Group Share (S:\ drive) required: ",Updates!D613)-(FIND("Home Share (H:\ drive) required: ",Updates!D613)+33)))))</f>
        <v>#VALUE!</v>
      </c>
      <c r="AH613" t="str">
        <f t="shared" si="158"/>
        <v>No</v>
      </c>
      <c r="AI613" t="e">
        <f>TRIM(CLEAN(MID(Updates!D613,FIND("S Drive Path: ",Updates!D613)+14,(FIND("Position",Updates!D613)-(FIND("S Drive Path: ",Updates!D613)+14)))))</f>
        <v>#VALUE!</v>
      </c>
      <c r="AJ613" t="e">
        <f>("USR\"&amp;Updates!N613)</f>
        <v>#VALUE!</v>
      </c>
      <c r="AK613" t="e">
        <f>Updates!N613&amp;"$"</f>
        <v>#VALUE!</v>
      </c>
      <c r="AL613" s="11">
        <f t="shared" ca="1" si="159"/>
        <v>14</v>
      </c>
      <c r="AM613" s="6" t="str">
        <f ca="1">LOOKUP(AL613,AN2:AN21,AO2:AO21)</f>
        <v>DC4MDB04</v>
      </c>
    </row>
    <row r="614" spans="1:39" ht="12" customHeight="1">
      <c r="A614" s="13" t="e">
        <f>LOOKUP(99^99,--("0"&amp;MID(Updates!N614,MIN(SEARCH({0,1,2,3,4,5,6,7,8,9},Updates!N614&amp;"0123456789")),ROW($A$1:$A$10000))))</f>
        <v>#N/A</v>
      </c>
      <c r="B614" s="6" t="e">
        <f>TRIM(CLEAN(MID(Updates!D614,FIND("Network User Id: ",Updates!D614)+17,(FIND("E-MAIL ACCOUNTS",Updates!D614)-(FIND("Network User Id:",Updates!D614)+17)))))</f>
        <v>#VALUE!</v>
      </c>
      <c r="C614" s="6" t="e">
        <f>TRIM(CLEAN(MID(Updates!D614,FIND("Logon ID: ",Updates!D614)+10,(FIND("Password:",Updates!D614)-(FIND("Logon ID:",Updates!D614)+10)))))</f>
        <v>#VALUE!</v>
      </c>
      <c r="D614" t="e">
        <f>TRIM(CLEAN(MID(Updates!D614,FIND("Primary Address: ",Updates!D614)+17,(FIND("Secondary Address:",Updates!D614)-(FIND("Primary Address: ",Updates!D614)+17)))))</f>
        <v>#VALUE!</v>
      </c>
      <c r="E614" t="e">
        <f>TRIM(CLEAN(MID(Updates!D614,FIND("Secondary Address: ",Updates!D614)+19,(FIND("** PLEASE DO NOT REPLY TO THIS E-MAIL. ",Updates!D614)-(FIND("Secondary Address: ",Updates!D614)+19)))))</f>
        <v>#VALUE!</v>
      </c>
      <c r="F614" t="b">
        <f>IF(COUNT(SEARCH({"transpo.ottawa.on.ca","biblioottawalibrary.ca"},E614)),"@ottawa.ca")</f>
        <v>0</v>
      </c>
      <c r="G614" s="9" t="e">
        <f t="shared" si="144"/>
        <v>#VALUE!</v>
      </c>
      <c r="H614" t="e">
        <f>TRIM(CLEAN(MID(Updates!D614,FIND("E-mail Address: ",Updates!D614)+16,(FIND("The employee",Updates!D614)-(FIND("E-mail Address: ",Updates!D614)+16)))))</f>
        <v>#VALUE!</v>
      </c>
      <c r="I614" t="e">
        <f>TRIM(CLEAN(MID(Updates!D614,FIND("Account Password: ",Updates!D614)+18,(FIND("NETWORK ACCOUNTS",Updates!D614)-(FIND("Account Password:",Updates!D614)+18)))))</f>
        <v>#VALUE!</v>
      </c>
      <c r="J614" t="e">
        <f>TRIM(CLEAN(MID(Updates!D614,FIND("Password: ",Updates!D614)+10,(FIND("E-mail",Updates!D614)-(FIND("Password:",Updates!D614)+12)))))</f>
        <v>#VALUE!</v>
      </c>
      <c r="K614" t="e">
        <f>TRIM(CLEAN(MID(Updates!D614,FIND("Account to clone: ",Updates!D614)+18,(FIND("Position",Updates!D614)-(FIND("Account to clone: ",Updates!D614)+18)))))</f>
        <v>#VALUE!</v>
      </c>
      <c r="L614" t="e">
        <f>TRIM(CLEAN(MID(Updates!D614,FIND("Clone permissions of another account: ",Updates!D614)+38,(FIND("Email required:",Updates!D614)-(FIND("Clone permissions of another account: ",Updates!D614)+38)))))</f>
        <v>#VALUE!</v>
      </c>
      <c r="M614" t="e">
        <f t="shared" si="145"/>
        <v>#VALUE!</v>
      </c>
      <c r="N614" t="e">
        <f>TRIM(CLEAN(MID(Updates!D614,FIND("First Name: ",Updates!D614)+12,(FIND("Middle Name: ",Updates!D614)-(FIND("First Name: ",Updates!D614)+12)))))</f>
        <v>#VALUE!</v>
      </c>
      <c r="O614" t="e">
        <f>TRIM(CLEAN(MID(Updates!E614,FIND("Last Name: ",Updates!E614)+11,(FIND("Middle Initial:",Updates!E614)-(FIND("Last Name: ",Updates!E614)+11)))))</f>
        <v>#VALUE!</v>
      </c>
      <c r="P614" t="e">
        <f>TRIM(CLEAN(MID(Updates!D614,FIND("Middle Initial: ",Updates!D614)+16,(FIND("Department: ",Updates!D614)-(FIND("Middle Initial: ",Updates!D614)+16)))))</f>
        <v>#VALUE!</v>
      </c>
      <c r="Q614" t="e">
        <f t="shared" si="146"/>
        <v>#VALUE!</v>
      </c>
      <c r="R614" t="e">
        <f t="shared" si="147"/>
        <v>#VALUE!</v>
      </c>
      <c r="S614" t="e">
        <f t="shared" si="148"/>
        <v>#VALUE!</v>
      </c>
      <c r="T614" s="14" t="e">
        <f t="shared" si="149"/>
        <v>#VALUE!</v>
      </c>
      <c r="U614" t="e">
        <f t="shared" si="150"/>
        <v>#VALUE!</v>
      </c>
      <c r="V614" t="e">
        <f t="shared" si="151"/>
        <v>#VALUE!</v>
      </c>
      <c r="W614" s="8" t="e">
        <f>TRIM(CLEAN(MID(Updates!D614,FIND("Branch: ",Updates!D614)+8,(FIND("Division",Updates!D614)-(FIND("Branch: ",Updates!D614)+8)))))</f>
        <v>#VALUE!</v>
      </c>
      <c r="X614" s="8" t="e">
        <f>TRIM(CLEAN(MID(Updates!D614,FIND("Pooled Position: ",Updates!D614)+17,(FIND("Are the",Updates!D614)-(FIND("Pooled Position: ",Updates!D614)+17)))))</f>
        <v>#VALUE!</v>
      </c>
      <c r="Y614" t="e">
        <f>TRIM(CLEAN(MID(Updates!D614,FIND("Employee Name: ",Updates!D614)+15,(FIND("Job Title",Updates!D614)-(FIND("Employee Name: ",Updates!D614)+15)))))</f>
        <v>#VALUE!</v>
      </c>
      <c r="Z614" s="9" t="e">
        <f t="shared" si="152"/>
        <v>#VALUE!</v>
      </c>
      <c r="AA614" t="e">
        <f t="shared" si="153"/>
        <v>#VALUE!</v>
      </c>
      <c r="AB614" t="e">
        <f t="shared" si="154"/>
        <v>#VALUE!</v>
      </c>
      <c r="AC614" t="e">
        <f t="shared" si="155"/>
        <v>#VALUE!</v>
      </c>
      <c r="AD614" t="e">
        <f>TRIM(CLEAN(MID(Updates!D614,FIND("Account to clone: ",Updates!D614)+18,(FIND("Position",Updates!D614)-(FIND("Account to clone: ",Updates!D614)+18)))))</f>
        <v>#VALUE!</v>
      </c>
      <c r="AE614" t="str">
        <f t="shared" si="156"/>
        <v/>
      </c>
      <c r="AF614" t="str">
        <f t="shared" si="157"/>
        <v>No</v>
      </c>
      <c r="AG614" t="e">
        <f>TRIM(CLEAN(MID(Updates!D614,FIND("Home Share (H:\ drive) required: ",Updates!D614)+33,(FIND("Group Share (S:\ drive) required: ",Updates!D614)-(FIND("Home Share (H:\ drive) required: ",Updates!D614)+33)))))</f>
        <v>#VALUE!</v>
      </c>
      <c r="AH614" t="str">
        <f t="shared" si="158"/>
        <v>No</v>
      </c>
      <c r="AI614" t="e">
        <f>TRIM(CLEAN(MID(Updates!D614,FIND("S Drive Path: ",Updates!D614)+14,(FIND("Position",Updates!D614)-(FIND("S Drive Path: ",Updates!D614)+14)))))</f>
        <v>#VALUE!</v>
      </c>
      <c r="AJ614" t="e">
        <f>("USR\"&amp;Updates!N614)</f>
        <v>#VALUE!</v>
      </c>
      <c r="AK614" t="e">
        <f>Updates!N614&amp;"$"</f>
        <v>#VALUE!</v>
      </c>
      <c r="AL614" s="11">
        <f t="shared" ca="1" si="159"/>
        <v>16</v>
      </c>
      <c r="AM614" s="6" t="str">
        <f ca="1">LOOKUP(AL614,AN2:AN21,AO2:AO21)</f>
        <v>DC4MDB06</v>
      </c>
    </row>
    <row r="615" spans="1:39" ht="12" customHeight="1">
      <c r="A615" s="13" t="e">
        <f>LOOKUP(99^99,--("0"&amp;MID(Updates!N615,MIN(SEARCH({0,1,2,3,4,5,6,7,8,9},Updates!N615&amp;"0123456789")),ROW($A$1:$A$10000))))</f>
        <v>#N/A</v>
      </c>
      <c r="B615" s="6" t="e">
        <f>TRIM(CLEAN(MID(Updates!D615,FIND("Network User Id: ",Updates!D615)+17,(FIND("E-MAIL ACCOUNTS",Updates!D615)-(FIND("Network User Id:",Updates!D615)+17)))))</f>
        <v>#VALUE!</v>
      </c>
      <c r="C615" s="6" t="e">
        <f>TRIM(CLEAN(MID(Updates!D615,FIND("Logon ID: ",Updates!D615)+10,(FIND("Password:",Updates!D615)-(FIND("Logon ID:",Updates!D615)+10)))))</f>
        <v>#VALUE!</v>
      </c>
      <c r="D615" t="e">
        <f>TRIM(CLEAN(MID(Updates!D615,FIND("Primary Address: ",Updates!D615)+17,(FIND("Secondary Address:",Updates!D615)-(FIND("Primary Address: ",Updates!D615)+17)))))</f>
        <v>#VALUE!</v>
      </c>
      <c r="E615" t="e">
        <f>TRIM(CLEAN(MID(Updates!D615,FIND("Secondary Address: ",Updates!D615)+19,(FIND("** PLEASE DO NOT REPLY TO THIS E-MAIL. ",Updates!D615)-(FIND("Secondary Address: ",Updates!D615)+19)))))</f>
        <v>#VALUE!</v>
      </c>
      <c r="F615" t="b">
        <f>IF(COUNT(SEARCH({"transpo.ottawa.on.ca","biblioottawalibrary.ca"},E615)),"@ottawa.ca")</f>
        <v>0</v>
      </c>
      <c r="G615" s="9" t="e">
        <f t="shared" si="144"/>
        <v>#VALUE!</v>
      </c>
      <c r="H615" t="e">
        <f>TRIM(CLEAN(MID(Updates!D615,FIND("E-mail Address: ",Updates!D615)+16,(FIND("The employee",Updates!D615)-(FIND("E-mail Address: ",Updates!D615)+16)))))</f>
        <v>#VALUE!</v>
      </c>
      <c r="I615" t="e">
        <f>TRIM(CLEAN(MID(Updates!D615,FIND("Account Password: ",Updates!D615)+18,(FIND("NETWORK ACCOUNTS",Updates!D615)-(FIND("Account Password:",Updates!D615)+18)))))</f>
        <v>#VALUE!</v>
      </c>
      <c r="J615" t="e">
        <f>TRIM(CLEAN(MID(Updates!D615,FIND("Password: ",Updates!D615)+10,(FIND("E-mail",Updates!D615)-(FIND("Password:",Updates!D615)+12)))))</f>
        <v>#VALUE!</v>
      </c>
      <c r="K615" t="e">
        <f>TRIM(CLEAN(MID(Updates!D615,FIND("Account to clone: ",Updates!D615)+18,(FIND("Position",Updates!D615)-(FIND("Account to clone: ",Updates!D615)+18)))))</f>
        <v>#VALUE!</v>
      </c>
      <c r="L615" t="e">
        <f>TRIM(CLEAN(MID(Updates!D615,FIND("Clone permissions of another account: ",Updates!D615)+38,(FIND("Email required:",Updates!D615)-(FIND("Clone permissions of another account: ",Updates!D615)+38)))))</f>
        <v>#VALUE!</v>
      </c>
      <c r="M615" t="e">
        <f t="shared" si="145"/>
        <v>#VALUE!</v>
      </c>
      <c r="N615" t="e">
        <f>TRIM(CLEAN(MID(Updates!D615,FIND("First Name: ",Updates!D615)+12,(FIND("Middle Name: ",Updates!D615)-(FIND("First Name: ",Updates!D615)+12)))))</f>
        <v>#VALUE!</v>
      </c>
      <c r="O615" t="e">
        <f>TRIM(CLEAN(MID(Updates!E615,FIND("Last Name: ",Updates!E615)+11,(FIND("Middle Initial:",Updates!E615)-(FIND("Last Name: ",Updates!E615)+11)))))</f>
        <v>#VALUE!</v>
      </c>
      <c r="P615" t="e">
        <f>TRIM(CLEAN(MID(Updates!D615,FIND("Middle Initial: ",Updates!D615)+16,(FIND("Department: ",Updates!D615)-(FIND("Middle Initial: ",Updates!D615)+16)))))</f>
        <v>#VALUE!</v>
      </c>
      <c r="Q615" t="e">
        <f t="shared" si="146"/>
        <v>#VALUE!</v>
      </c>
      <c r="R615" t="e">
        <f t="shared" si="147"/>
        <v>#VALUE!</v>
      </c>
      <c r="S615" t="e">
        <f t="shared" si="148"/>
        <v>#VALUE!</v>
      </c>
      <c r="T615" s="14" t="e">
        <f t="shared" si="149"/>
        <v>#VALUE!</v>
      </c>
      <c r="U615" t="e">
        <f t="shared" si="150"/>
        <v>#VALUE!</v>
      </c>
      <c r="V615" t="e">
        <f t="shared" si="151"/>
        <v>#VALUE!</v>
      </c>
      <c r="W615" s="8" t="e">
        <f>TRIM(CLEAN(MID(Updates!D615,FIND("Branch: ",Updates!D615)+8,(FIND("Division",Updates!D615)-(FIND("Branch: ",Updates!D615)+8)))))</f>
        <v>#VALUE!</v>
      </c>
      <c r="X615" s="8" t="e">
        <f>TRIM(CLEAN(MID(Updates!D615,FIND("Pooled Position: ",Updates!D615)+17,(FIND("Are the",Updates!D615)-(FIND("Pooled Position: ",Updates!D615)+17)))))</f>
        <v>#VALUE!</v>
      </c>
      <c r="Y615" t="e">
        <f>TRIM(CLEAN(MID(Updates!D615,FIND("Employee Name: ",Updates!D615)+15,(FIND("Job Title",Updates!D615)-(FIND("Employee Name: ",Updates!D615)+15)))))</f>
        <v>#VALUE!</v>
      </c>
      <c r="Z615" s="9" t="e">
        <f t="shared" si="152"/>
        <v>#VALUE!</v>
      </c>
      <c r="AA615" t="e">
        <f t="shared" si="153"/>
        <v>#VALUE!</v>
      </c>
      <c r="AB615" t="e">
        <f t="shared" si="154"/>
        <v>#VALUE!</v>
      </c>
      <c r="AC615" t="e">
        <f t="shared" si="155"/>
        <v>#VALUE!</v>
      </c>
      <c r="AD615" t="e">
        <f>TRIM(CLEAN(MID(Updates!D615,FIND("Account to clone: ",Updates!D615)+18,(FIND("Position",Updates!D615)-(FIND("Account to clone: ",Updates!D615)+18)))))</f>
        <v>#VALUE!</v>
      </c>
      <c r="AE615" t="str">
        <f t="shared" si="156"/>
        <v/>
      </c>
      <c r="AF615" t="str">
        <f t="shared" si="157"/>
        <v>No</v>
      </c>
      <c r="AG615" t="e">
        <f>TRIM(CLEAN(MID(Updates!D615,FIND("Home Share (H:\ drive) required: ",Updates!D615)+33,(FIND("Group Share (S:\ drive) required: ",Updates!D615)-(FIND("Home Share (H:\ drive) required: ",Updates!D615)+33)))))</f>
        <v>#VALUE!</v>
      </c>
      <c r="AH615" t="str">
        <f t="shared" si="158"/>
        <v>No</v>
      </c>
      <c r="AI615" t="e">
        <f>TRIM(CLEAN(MID(Updates!D615,FIND("S Drive Path: ",Updates!D615)+14,(FIND("Position",Updates!D615)-(FIND("S Drive Path: ",Updates!D615)+14)))))</f>
        <v>#VALUE!</v>
      </c>
      <c r="AJ615" t="e">
        <f>("USR\"&amp;Updates!N615)</f>
        <v>#VALUE!</v>
      </c>
      <c r="AK615" t="e">
        <f>Updates!N615&amp;"$"</f>
        <v>#VALUE!</v>
      </c>
      <c r="AL615" s="11">
        <f t="shared" ca="1" si="159"/>
        <v>15</v>
      </c>
      <c r="AM615" s="6" t="str">
        <f ca="1">LOOKUP(AL615,AN2:AN21,AO2:AO21)</f>
        <v>DC4MDB05</v>
      </c>
    </row>
    <row r="616" spans="1:39" ht="12" customHeight="1">
      <c r="A616" s="13" t="e">
        <f>LOOKUP(99^99,--("0"&amp;MID(Updates!N616,MIN(SEARCH({0,1,2,3,4,5,6,7,8,9},Updates!N616&amp;"0123456789")),ROW($A$1:$A$10000))))</f>
        <v>#N/A</v>
      </c>
      <c r="B616" s="6" t="e">
        <f>TRIM(CLEAN(MID(Updates!D616,FIND("Network User Id: ",Updates!D616)+17,(FIND("E-MAIL ACCOUNTS",Updates!D616)-(FIND("Network User Id:",Updates!D616)+17)))))</f>
        <v>#VALUE!</v>
      </c>
      <c r="C616" s="6" t="e">
        <f>TRIM(CLEAN(MID(Updates!D616,FIND("Logon ID: ",Updates!D616)+10,(FIND("Password:",Updates!D616)-(FIND("Logon ID:",Updates!D616)+10)))))</f>
        <v>#VALUE!</v>
      </c>
      <c r="D616" t="e">
        <f>TRIM(CLEAN(MID(Updates!D616,FIND("Primary Address: ",Updates!D616)+17,(FIND("Secondary Address:",Updates!D616)-(FIND("Primary Address: ",Updates!D616)+17)))))</f>
        <v>#VALUE!</v>
      </c>
      <c r="E616" t="e">
        <f>TRIM(CLEAN(MID(Updates!D616,FIND("Secondary Address: ",Updates!D616)+19,(FIND("** PLEASE DO NOT REPLY TO THIS E-MAIL. ",Updates!D616)-(FIND("Secondary Address: ",Updates!D616)+19)))))</f>
        <v>#VALUE!</v>
      </c>
      <c r="F616" t="b">
        <f>IF(COUNT(SEARCH({"transpo.ottawa.on.ca","biblioottawalibrary.ca"},E616)),"@ottawa.ca")</f>
        <v>0</v>
      </c>
      <c r="G616" s="9" t="e">
        <f t="shared" si="144"/>
        <v>#VALUE!</v>
      </c>
      <c r="H616" t="e">
        <f>TRIM(CLEAN(MID(Updates!D616,FIND("E-mail Address: ",Updates!D616)+16,(FIND("The employee",Updates!D616)-(FIND("E-mail Address: ",Updates!D616)+16)))))</f>
        <v>#VALUE!</v>
      </c>
      <c r="I616" t="e">
        <f>TRIM(CLEAN(MID(Updates!D616,FIND("Account Password: ",Updates!D616)+18,(FIND("NETWORK ACCOUNTS",Updates!D616)-(FIND("Account Password:",Updates!D616)+18)))))</f>
        <v>#VALUE!</v>
      </c>
      <c r="J616" t="e">
        <f>TRIM(CLEAN(MID(Updates!D616,FIND("Password: ",Updates!D616)+10,(FIND("E-mail",Updates!D616)-(FIND("Password:",Updates!D616)+12)))))</f>
        <v>#VALUE!</v>
      </c>
      <c r="K616" t="e">
        <f>TRIM(CLEAN(MID(Updates!D616,FIND("Account to clone: ",Updates!D616)+18,(FIND("Position",Updates!D616)-(FIND("Account to clone: ",Updates!D616)+18)))))</f>
        <v>#VALUE!</v>
      </c>
      <c r="L616" t="e">
        <f>TRIM(CLEAN(MID(Updates!D616,FIND("Clone permissions of another account: ",Updates!D616)+38,(FIND("Email required:",Updates!D616)-(FIND("Clone permissions of another account: ",Updates!D616)+38)))))</f>
        <v>#VALUE!</v>
      </c>
      <c r="M616" t="e">
        <f t="shared" si="145"/>
        <v>#VALUE!</v>
      </c>
      <c r="N616" t="e">
        <f>TRIM(CLEAN(MID(Updates!D616,FIND("First Name: ",Updates!D616)+12,(FIND("Middle Name: ",Updates!D616)-(FIND("First Name: ",Updates!D616)+12)))))</f>
        <v>#VALUE!</v>
      </c>
      <c r="O616" t="e">
        <f>TRIM(CLEAN(MID(Updates!E616,FIND("Last Name: ",Updates!E616)+11,(FIND("Middle Initial:",Updates!E616)-(FIND("Last Name: ",Updates!E616)+11)))))</f>
        <v>#VALUE!</v>
      </c>
      <c r="P616" t="e">
        <f>TRIM(CLEAN(MID(Updates!D616,FIND("Middle Initial: ",Updates!D616)+16,(FIND("Department: ",Updates!D616)-(FIND("Middle Initial: ",Updates!D616)+16)))))</f>
        <v>#VALUE!</v>
      </c>
      <c r="Q616" t="e">
        <f t="shared" si="146"/>
        <v>#VALUE!</v>
      </c>
      <c r="R616" t="e">
        <f t="shared" si="147"/>
        <v>#VALUE!</v>
      </c>
      <c r="S616" t="e">
        <f t="shared" si="148"/>
        <v>#VALUE!</v>
      </c>
      <c r="T616" s="14" t="e">
        <f t="shared" si="149"/>
        <v>#VALUE!</v>
      </c>
      <c r="U616" t="e">
        <f t="shared" si="150"/>
        <v>#VALUE!</v>
      </c>
      <c r="V616" t="e">
        <f t="shared" si="151"/>
        <v>#VALUE!</v>
      </c>
      <c r="W616" s="8" t="e">
        <f>TRIM(CLEAN(MID(Updates!D616,FIND("Branch: ",Updates!D616)+8,(FIND("Division",Updates!D616)-(FIND("Branch: ",Updates!D616)+8)))))</f>
        <v>#VALUE!</v>
      </c>
      <c r="X616" s="8" t="e">
        <f>TRIM(CLEAN(MID(Updates!D616,FIND("Pooled Position: ",Updates!D616)+17,(FIND("Are the",Updates!D616)-(FIND("Pooled Position: ",Updates!D616)+17)))))</f>
        <v>#VALUE!</v>
      </c>
      <c r="Y616" t="e">
        <f>TRIM(CLEAN(MID(Updates!D616,FIND("Employee Name: ",Updates!D616)+15,(FIND("Job Title",Updates!D616)-(FIND("Employee Name: ",Updates!D616)+15)))))</f>
        <v>#VALUE!</v>
      </c>
      <c r="Z616" s="9" t="e">
        <f t="shared" si="152"/>
        <v>#VALUE!</v>
      </c>
      <c r="AA616" t="e">
        <f t="shared" si="153"/>
        <v>#VALUE!</v>
      </c>
      <c r="AB616" t="e">
        <f t="shared" si="154"/>
        <v>#VALUE!</v>
      </c>
      <c r="AC616" t="e">
        <f t="shared" si="155"/>
        <v>#VALUE!</v>
      </c>
      <c r="AD616" t="e">
        <f>TRIM(CLEAN(MID(Updates!D616,FIND("Account to clone: ",Updates!D616)+18,(FIND("Position",Updates!D616)-(FIND("Account to clone: ",Updates!D616)+18)))))</f>
        <v>#VALUE!</v>
      </c>
      <c r="AE616" t="str">
        <f t="shared" si="156"/>
        <v/>
      </c>
      <c r="AF616" t="str">
        <f t="shared" si="157"/>
        <v>No</v>
      </c>
      <c r="AG616" t="e">
        <f>TRIM(CLEAN(MID(Updates!D616,FIND("Home Share (H:\ drive) required: ",Updates!D616)+33,(FIND("Group Share (S:\ drive) required: ",Updates!D616)-(FIND("Home Share (H:\ drive) required: ",Updates!D616)+33)))))</f>
        <v>#VALUE!</v>
      </c>
      <c r="AH616" t="str">
        <f t="shared" si="158"/>
        <v>No</v>
      </c>
      <c r="AI616" t="e">
        <f>TRIM(CLEAN(MID(Updates!D616,FIND("S Drive Path: ",Updates!D616)+14,(FIND("Position",Updates!D616)-(FIND("S Drive Path: ",Updates!D616)+14)))))</f>
        <v>#VALUE!</v>
      </c>
      <c r="AJ616" t="e">
        <f>("USR\"&amp;Updates!N616)</f>
        <v>#VALUE!</v>
      </c>
      <c r="AK616" t="e">
        <f>Updates!N616&amp;"$"</f>
        <v>#VALUE!</v>
      </c>
      <c r="AL616" s="11">
        <f t="shared" ca="1" si="159"/>
        <v>7</v>
      </c>
      <c r="AM616" s="6" t="str">
        <f ca="1">LOOKUP(AL616,AN2:AN21,AO2:AO21)</f>
        <v>DC1MDB07</v>
      </c>
    </row>
    <row r="617" spans="1:39" ht="12" customHeight="1">
      <c r="A617" s="13" t="e">
        <f>LOOKUP(99^99,--("0"&amp;MID(Updates!N617,MIN(SEARCH({0,1,2,3,4,5,6,7,8,9},Updates!N617&amp;"0123456789")),ROW($A$1:$A$10000))))</f>
        <v>#N/A</v>
      </c>
      <c r="B617" s="6" t="e">
        <f>TRIM(CLEAN(MID(Updates!D617,FIND("Network User Id: ",Updates!D617)+17,(FIND("E-MAIL ACCOUNTS",Updates!D617)-(FIND("Network User Id:",Updates!D617)+17)))))</f>
        <v>#VALUE!</v>
      </c>
      <c r="C617" s="6" t="e">
        <f>TRIM(CLEAN(MID(Updates!D617,FIND("Logon ID: ",Updates!D617)+10,(FIND("Password:",Updates!D617)-(FIND("Logon ID:",Updates!D617)+10)))))</f>
        <v>#VALUE!</v>
      </c>
      <c r="D617" t="e">
        <f>TRIM(CLEAN(MID(Updates!D617,FIND("Primary Address: ",Updates!D617)+17,(FIND("Secondary Address:",Updates!D617)-(FIND("Primary Address: ",Updates!D617)+17)))))</f>
        <v>#VALUE!</v>
      </c>
      <c r="E617" t="e">
        <f>TRIM(CLEAN(MID(Updates!D617,FIND("Secondary Address: ",Updates!D617)+19,(FIND("** PLEASE DO NOT REPLY TO THIS E-MAIL. ",Updates!D617)-(FIND("Secondary Address: ",Updates!D617)+19)))))</f>
        <v>#VALUE!</v>
      </c>
      <c r="F617" t="b">
        <f>IF(COUNT(SEARCH({"transpo.ottawa.on.ca","biblioottawalibrary.ca"},E617)),"@ottawa.ca")</f>
        <v>0</v>
      </c>
      <c r="G617" s="9" t="e">
        <f t="shared" si="144"/>
        <v>#VALUE!</v>
      </c>
      <c r="H617" t="e">
        <f>TRIM(CLEAN(MID(Updates!D617,FIND("E-mail Address: ",Updates!D617)+16,(FIND("The employee",Updates!D617)-(FIND("E-mail Address: ",Updates!D617)+16)))))</f>
        <v>#VALUE!</v>
      </c>
      <c r="I617" t="e">
        <f>TRIM(CLEAN(MID(Updates!D617,FIND("Account Password: ",Updates!D617)+18,(FIND("NETWORK ACCOUNTS",Updates!D617)-(FIND("Account Password:",Updates!D617)+18)))))</f>
        <v>#VALUE!</v>
      </c>
      <c r="J617" t="e">
        <f>TRIM(CLEAN(MID(Updates!D617,FIND("Password: ",Updates!D617)+10,(FIND("E-mail",Updates!D617)-(FIND("Password:",Updates!D617)+12)))))</f>
        <v>#VALUE!</v>
      </c>
      <c r="K617" t="e">
        <f>TRIM(CLEAN(MID(Updates!D617,FIND("Account to clone: ",Updates!D617)+18,(FIND("Position",Updates!D617)-(FIND("Account to clone: ",Updates!D617)+18)))))</f>
        <v>#VALUE!</v>
      </c>
      <c r="L617" t="e">
        <f>TRIM(CLEAN(MID(Updates!D617,FIND("Clone permissions of another account: ",Updates!D617)+38,(FIND("Email required:",Updates!D617)-(FIND("Clone permissions of another account: ",Updates!D617)+38)))))</f>
        <v>#VALUE!</v>
      </c>
      <c r="M617" t="e">
        <f t="shared" si="145"/>
        <v>#VALUE!</v>
      </c>
      <c r="N617" t="e">
        <f>TRIM(CLEAN(MID(Updates!D617,FIND("First Name: ",Updates!D617)+12,(FIND("Middle Name: ",Updates!D617)-(FIND("First Name: ",Updates!D617)+12)))))</f>
        <v>#VALUE!</v>
      </c>
      <c r="O617" t="e">
        <f>TRIM(CLEAN(MID(Updates!E617,FIND("Last Name: ",Updates!E617)+11,(FIND("Middle Initial:",Updates!E617)-(FIND("Last Name: ",Updates!E617)+11)))))</f>
        <v>#VALUE!</v>
      </c>
      <c r="P617" t="e">
        <f>TRIM(CLEAN(MID(Updates!D617,FIND("Middle Initial: ",Updates!D617)+16,(FIND("Department: ",Updates!D617)-(FIND("Middle Initial: ",Updates!D617)+16)))))</f>
        <v>#VALUE!</v>
      </c>
      <c r="Q617" t="e">
        <f t="shared" si="146"/>
        <v>#VALUE!</v>
      </c>
      <c r="R617" t="e">
        <f t="shared" si="147"/>
        <v>#VALUE!</v>
      </c>
      <c r="S617" t="e">
        <f t="shared" si="148"/>
        <v>#VALUE!</v>
      </c>
      <c r="T617" s="14" t="e">
        <f t="shared" si="149"/>
        <v>#VALUE!</v>
      </c>
      <c r="U617" t="e">
        <f t="shared" si="150"/>
        <v>#VALUE!</v>
      </c>
      <c r="V617" t="e">
        <f t="shared" si="151"/>
        <v>#VALUE!</v>
      </c>
      <c r="W617" s="8" t="e">
        <f>TRIM(CLEAN(MID(Updates!D617,FIND("Branch: ",Updates!D617)+8,(FIND("Division",Updates!D617)-(FIND("Branch: ",Updates!D617)+8)))))</f>
        <v>#VALUE!</v>
      </c>
      <c r="X617" s="8" t="e">
        <f>TRIM(CLEAN(MID(Updates!D617,FIND("Pooled Position: ",Updates!D617)+17,(FIND("Are the",Updates!D617)-(FIND("Pooled Position: ",Updates!D617)+17)))))</f>
        <v>#VALUE!</v>
      </c>
      <c r="Y617" t="e">
        <f>TRIM(CLEAN(MID(Updates!D617,FIND("Employee Name: ",Updates!D617)+15,(FIND("Job Title",Updates!D617)-(FIND("Employee Name: ",Updates!D617)+15)))))</f>
        <v>#VALUE!</v>
      </c>
      <c r="Z617" s="9" t="e">
        <f t="shared" si="152"/>
        <v>#VALUE!</v>
      </c>
      <c r="AA617" t="e">
        <f t="shared" si="153"/>
        <v>#VALUE!</v>
      </c>
      <c r="AB617" t="e">
        <f t="shared" si="154"/>
        <v>#VALUE!</v>
      </c>
      <c r="AC617" t="e">
        <f t="shared" si="155"/>
        <v>#VALUE!</v>
      </c>
      <c r="AD617" t="e">
        <f>TRIM(CLEAN(MID(Updates!D617,FIND("Account to clone: ",Updates!D617)+18,(FIND("Position",Updates!D617)-(FIND("Account to clone: ",Updates!D617)+18)))))</f>
        <v>#VALUE!</v>
      </c>
      <c r="AE617" t="str">
        <f t="shared" si="156"/>
        <v/>
      </c>
      <c r="AF617" t="str">
        <f t="shared" si="157"/>
        <v>No</v>
      </c>
      <c r="AG617" t="e">
        <f>TRIM(CLEAN(MID(Updates!D617,FIND("Home Share (H:\ drive) required: ",Updates!D617)+33,(FIND("Group Share (S:\ drive) required: ",Updates!D617)-(FIND("Home Share (H:\ drive) required: ",Updates!D617)+33)))))</f>
        <v>#VALUE!</v>
      </c>
      <c r="AH617" t="str">
        <f t="shared" si="158"/>
        <v>No</v>
      </c>
      <c r="AI617" t="e">
        <f>TRIM(CLEAN(MID(Updates!D617,FIND("S Drive Path: ",Updates!D617)+14,(FIND("Position",Updates!D617)-(FIND("S Drive Path: ",Updates!D617)+14)))))</f>
        <v>#VALUE!</v>
      </c>
      <c r="AJ617" t="e">
        <f>("USR\"&amp;Updates!N617)</f>
        <v>#VALUE!</v>
      </c>
      <c r="AK617" t="e">
        <f>Updates!N617&amp;"$"</f>
        <v>#VALUE!</v>
      </c>
      <c r="AL617" s="11">
        <f t="shared" ca="1" si="159"/>
        <v>2</v>
      </c>
      <c r="AM617" s="6" t="str">
        <f ca="1">LOOKUP(AL617,AN2:AN21,AO2:AO21)</f>
        <v>DC1MDB02</v>
      </c>
    </row>
    <row r="618" spans="1:39" ht="12" customHeight="1">
      <c r="A618" s="13" t="e">
        <f>LOOKUP(99^99,--("0"&amp;MID(Updates!N618,MIN(SEARCH({0,1,2,3,4,5,6,7,8,9},Updates!N618&amp;"0123456789")),ROW($A$1:$A$10000))))</f>
        <v>#N/A</v>
      </c>
      <c r="B618" s="6" t="e">
        <f>TRIM(CLEAN(MID(Updates!D618,FIND("Network User Id: ",Updates!D618)+17,(FIND("E-MAIL ACCOUNTS",Updates!D618)-(FIND("Network User Id:",Updates!D618)+17)))))</f>
        <v>#VALUE!</v>
      </c>
      <c r="C618" s="6" t="e">
        <f>TRIM(CLEAN(MID(Updates!D618,FIND("Logon ID: ",Updates!D618)+10,(FIND("Password:",Updates!D618)-(FIND("Logon ID:",Updates!D618)+10)))))</f>
        <v>#VALUE!</v>
      </c>
      <c r="D618" t="e">
        <f>TRIM(CLEAN(MID(Updates!D618,FIND("Primary Address: ",Updates!D618)+17,(FIND("Secondary Address:",Updates!D618)-(FIND("Primary Address: ",Updates!D618)+17)))))</f>
        <v>#VALUE!</v>
      </c>
      <c r="E618" t="e">
        <f>TRIM(CLEAN(MID(Updates!D618,FIND("Secondary Address: ",Updates!D618)+19,(FIND("** PLEASE DO NOT REPLY TO THIS E-MAIL. ",Updates!D618)-(FIND("Secondary Address: ",Updates!D618)+19)))))</f>
        <v>#VALUE!</v>
      </c>
      <c r="F618" t="b">
        <f>IF(COUNT(SEARCH({"transpo.ottawa.on.ca","biblioottawalibrary.ca"},E618)),"@ottawa.ca")</f>
        <v>0</v>
      </c>
      <c r="G618" s="9" t="e">
        <f t="shared" si="144"/>
        <v>#VALUE!</v>
      </c>
      <c r="H618" t="e">
        <f>TRIM(CLEAN(MID(Updates!D618,FIND("E-mail Address: ",Updates!D618)+16,(FIND("The employee",Updates!D618)-(FIND("E-mail Address: ",Updates!D618)+16)))))</f>
        <v>#VALUE!</v>
      </c>
      <c r="I618" t="e">
        <f>TRIM(CLEAN(MID(Updates!D618,FIND("Account Password: ",Updates!D618)+18,(FIND("NETWORK ACCOUNTS",Updates!D618)-(FIND("Account Password:",Updates!D618)+18)))))</f>
        <v>#VALUE!</v>
      </c>
      <c r="J618" t="e">
        <f>TRIM(CLEAN(MID(Updates!D618,FIND("Password: ",Updates!D618)+10,(FIND("E-mail",Updates!D618)-(FIND("Password:",Updates!D618)+12)))))</f>
        <v>#VALUE!</v>
      </c>
      <c r="K618" t="e">
        <f>TRIM(CLEAN(MID(Updates!D618,FIND("Account to clone: ",Updates!D618)+18,(FIND("Position",Updates!D618)-(FIND("Account to clone: ",Updates!D618)+18)))))</f>
        <v>#VALUE!</v>
      </c>
      <c r="L618" t="e">
        <f>TRIM(CLEAN(MID(Updates!D618,FIND("Clone permissions of another account: ",Updates!D618)+38,(FIND("Email required:",Updates!D618)-(FIND("Clone permissions of another account: ",Updates!D618)+38)))))</f>
        <v>#VALUE!</v>
      </c>
      <c r="M618" t="e">
        <f t="shared" si="145"/>
        <v>#VALUE!</v>
      </c>
      <c r="N618" t="e">
        <f>TRIM(CLEAN(MID(Updates!D618,FIND("First Name: ",Updates!D618)+12,(FIND("Middle Name: ",Updates!D618)-(FIND("First Name: ",Updates!D618)+12)))))</f>
        <v>#VALUE!</v>
      </c>
      <c r="O618" t="e">
        <f>TRIM(CLEAN(MID(Updates!E618,FIND("Last Name: ",Updates!E618)+11,(FIND("Middle Initial:",Updates!E618)-(FIND("Last Name: ",Updates!E618)+11)))))</f>
        <v>#VALUE!</v>
      </c>
      <c r="P618" t="e">
        <f>TRIM(CLEAN(MID(Updates!D618,FIND("Middle Initial: ",Updates!D618)+16,(FIND("Department: ",Updates!D618)-(FIND("Middle Initial: ",Updates!D618)+16)))))</f>
        <v>#VALUE!</v>
      </c>
      <c r="Q618" t="e">
        <f t="shared" si="146"/>
        <v>#VALUE!</v>
      </c>
      <c r="R618" t="e">
        <f t="shared" si="147"/>
        <v>#VALUE!</v>
      </c>
      <c r="S618" t="e">
        <f t="shared" si="148"/>
        <v>#VALUE!</v>
      </c>
      <c r="T618" s="14" t="e">
        <f t="shared" si="149"/>
        <v>#VALUE!</v>
      </c>
      <c r="U618" t="e">
        <f t="shared" si="150"/>
        <v>#VALUE!</v>
      </c>
      <c r="V618" t="e">
        <f t="shared" si="151"/>
        <v>#VALUE!</v>
      </c>
      <c r="W618" s="8" t="e">
        <f>TRIM(CLEAN(MID(Updates!D618,FIND("Branch: ",Updates!D618)+8,(FIND("Division",Updates!D618)-(FIND("Branch: ",Updates!D618)+8)))))</f>
        <v>#VALUE!</v>
      </c>
      <c r="X618" s="8" t="e">
        <f>TRIM(CLEAN(MID(Updates!D618,FIND("Pooled Position: ",Updates!D618)+17,(FIND("Are the",Updates!D618)-(FIND("Pooled Position: ",Updates!D618)+17)))))</f>
        <v>#VALUE!</v>
      </c>
      <c r="Y618" t="e">
        <f>TRIM(CLEAN(MID(Updates!D618,FIND("Employee Name: ",Updates!D618)+15,(FIND("Job Title",Updates!D618)-(FIND("Employee Name: ",Updates!D618)+15)))))</f>
        <v>#VALUE!</v>
      </c>
      <c r="Z618" s="9" t="e">
        <f t="shared" si="152"/>
        <v>#VALUE!</v>
      </c>
      <c r="AA618" t="e">
        <f t="shared" si="153"/>
        <v>#VALUE!</v>
      </c>
      <c r="AB618" t="e">
        <f t="shared" si="154"/>
        <v>#VALUE!</v>
      </c>
      <c r="AC618" t="e">
        <f t="shared" si="155"/>
        <v>#VALUE!</v>
      </c>
      <c r="AD618" t="e">
        <f>TRIM(CLEAN(MID(Updates!D618,FIND("Account to clone: ",Updates!D618)+18,(FIND("Position",Updates!D618)-(FIND("Account to clone: ",Updates!D618)+18)))))</f>
        <v>#VALUE!</v>
      </c>
      <c r="AE618" t="str">
        <f t="shared" si="156"/>
        <v/>
      </c>
      <c r="AF618" t="str">
        <f t="shared" si="157"/>
        <v>No</v>
      </c>
      <c r="AG618" t="e">
        <f>TRIM(CLEAN(MID(Updates!D618,FIND("Home Share (H:\ drive) required: ",Updates!D618)+33,(FIND("Group Share (S:\ drive) required: ",Updates!D618)-(FIND("Home Share (H:\ drive) required: ",Updates!D618)+33)))))</f>
        <v>#VALUE!</v>
      </c>
      <c r="AH618" t="str">
        <f t="shared" si="158"/>
        <v>No</v>
      </c>
      <c r="AI618" t="e">
        <f>TRIM(CLEAN(MID(Updates!D618,FIND("S Drive Path: ",Updates!D618)+14,(FIND("Position",Updates!D618)-(FIND("S Drive Path: ",Updates!D618)+14)))))</f>
        <v>#VALUE!</v>
      </c>
      <c r="AJ618" t="e">
        <f>("USR\"&amp;Updates!N618)</f>
        <v>#VALUE!</v>
      </c>
      <c r="AK618" t="e">
        <f>Updates!N618&amp;"$"</f>
        <v>#VALUE!</v>
      </c>
      <c r="AL618" s="11">
        <f t="shared" ca="1" si="159"/>
        <v>18</v>
      </c>
      <c r="AM618" s="6" t="str">
        <f ca="1">LOOKUP(AL618,AN2:AN21,AO2:AO21)</f>
        <v>DC4MDB08</v>
      </c>
    </row>
    <row r="619" spans="1:39" ht="12" customHeight="1">
      <c r="A619" s="13" t="e">
        <f>LOOKUP(99^99,--("0"&amp;MID(Updates!N619,MIN(SEARCH({0,1,2,3,4,5,6,7,8,9},Updates!N619&amp;"0123456789")),ROW($A$1:$A$10000))))</f>
        <v>#N/A</v>
      </c>
      <c r="B619" s="6" t="e">
        <f>TRIM(CLEAN(MID(Updates!D619,FIND("Network User Id: ",Updates!D619)+17,(FIND("E-MAIL ACCOUNTS",Updates!D619)-(FIND("Network User Id:",Updates!D619)+17)))))</f>
        <v>#VALUE!</v>
      </c>
      <c r="C619" s="6" t="e">
        <f>TRIM(CLEAN(MID(Updates!D619,FIND("Logon ID: ",Updates!D619)+10,(FIND("Password:",Updates!D619)-(FIND("Logon ID:",Updates!D619)+10)))))</f>
        <v>#VALUE!</v>
      </c>
      <c r="D619" t="e">
        <f>TRIM(CLEAN(MID(Updates!D619,FIND("Primary Address: ",Updates!D619)+17,(FIND("Secondary Address:",Updates!D619)-(FIND("Primary Address: ",Updates!D619)+17)))))</f>
        <v>#VALUE!</v>
      </c>
      <c r="E619" t="e">
        <f>TRIM(CLEAN(MID(Updates!D619,FIND("Secondary Address: ",Updates!D619)+19,(FIND("** PLEASE DO NOT REPLY TO THIS E-MAIL. ",Updates!D619)-(FIND("Secondary Address: ",Updates!D619)+19)))))</f>
        <v>#VALUE!</v>
      </c>
      <c r="F619" t="b">
        <f>IF(COUNT(SEARCH({"transpo.ottawa.on.ca","biblioottawalibrary.ca"},E619)),"@ottawa.ca")</f>
        <v>0</v>
      </c>
      <c r="G619" s="9" t="e">
        <f t="shared" si="144"/>
        <v>#VALUE!</v>
      </c>
      <c r="H619" t="e">
        <f>TRIM(CLEAN(MID(Updates!D619,FIND("E-mail Address: ",Updates!D619)+16,(FIND("The employee",Updates!D619)-(FIND("E-mail Address: ",Updates!D619)+16)))))</f>
        <v>#VALUE!</v>
      </c>
      <c r="I619" t="e">
        <f>TRIM(CLEAN(MID(Updates!D619,FIND("Account Password: ",Updates!D619)+18,(FIND("NETWORK ACCOUNTS",Updates!D619)-(FIND("Account Password:",Updates!D619)+18)))))</f>
        <v>#VALUE!</v>
      </c>
      <c r="J619" t="e">
        <f>TRIM(CLEAN(MID(Updates!D619,FIND("Password: ",Updates!D619)+10,(FIND("E-mail",Updates!D619)-(FIND("Password:",Updates!D619)+12)))))</f>
        <v>#VALUE!</v>
      </c>
      <c r="K619" t="e">
        <f>TRIM(CLEAN(MID(Updates!D619,FIND("Account to clone: ",Updates!D619)+18,(FIND("Position",Updates!D619)-(FIND("Account to clone: ",Updates!D619)+18)))))</f>
        <v>#VALUE!</v>
      </c>
      <c r="L619" t="e">
        <f>TRIM(CLEAN(MID(Updates!D619,FIND("Clone permissions of another account: ",Updates!D619)+38,(FIND("Email required:",Updates!D619)-(FIND("Clone permissions of another account: ",Updates!D619)+38)))))</f>
        <v>#VALUE!</v>
      </c>
      <c r="M619" t="e">
        <f t="shared" si="145"/>
        <v>#VALUE!</v>
      </c>
      <c r="N619" t="e">
        <f>TRIM(CLEAN(MID(Updates!D619,FIND("First Name: ",Updates!D619)+12,(FIND("Middle Name: ",Updates!D619)-(FIND("First Name: ",Updates!D619)+12)))))</f>
        <v>#VALUE!</v>
      </c>
      <c r="O619" t="e">
        <f>TRIM(CLEAN(MID(Updates!E619,FIND("Last Name: ",Updates!E619)+11,(FIND("Middle Initial:",Updates!E619)-(FIND("Last Name: ",Updates!E619)+11)))))</f>
        <v>#VALUE!</v>
      </c>
      <c r="P619" t="e">
        <f>TRIM(CLEAN(MID(Updates!D619,FIND("Middle Initial: ",Updates!D619)+16,(FIND("Department: ",Updates!D619)-(FIND("Middle Initial: ",Updates!D619)+16)))))</f>
        <v>#VALUE!</v>
      </c>
      <c r="Q619" t="e">
        <f t="shared" si="146"/>
        <v>#VALUE!</v>
      </c>
      <c r="R619" t="e">
        <f t="shared" si="147"/>
        <v>#VALUE!</v>
      </c>
      <c r="S619" t="e">
        <f t="shared" si="148"/>
        <v>#VALUE!</v>
      </c>
      <c r="T619" s="14" t="e">
        <f t="shared" si="149"/>
        <v>#VALUE!</v>
      </c>
      <c r="U619" t="e">
        <f t="shared" si="150"/>
        <v>#VALUE!</v>
      </c>
      <c r="V619" t="e">
        <f t="shared" si="151"/>
        <v>#VALUE!</v>
      </c>
      <c r="W619" s="8" t="e">
        <f>TRIM(CLEAN(MID(Updates!D619,FIND("Branch: ",Updates!D619)+8,(FIND("Division",Updates!D619)-(FIND("Branch: ",Updates!D619)+8)))))</f>
        <v>#VALUE!</v>
      </c>
      <c r="X619" s="8" t="e">
        <f>TRIM(CLEAN(MID(Updates!D619,FIND("Pooled Position: ",Updates!D619)+17,(FIND("Are the",Updates!D619)-(FIND("Pooled Position: ",Updates!D619)+17)))))</f>
        <v>#VALUE!</v>
      </c>
      <c r="Y619" t="e">
        <f>TRIM(CLEAN(MID(Updates!D619,FIND("Employee Name: ",Updates!D619)+15,(FIND("Job Title",Updates!D619)-(FIND("Employee Name: ",Updates!D619)+15)))))</f>
        <v>#VALUE!</v>
      </c>
      <c r="Z619" s="9" t="e">
        <f t="shared" si="152"/>
        <v>#VALUE!</v>
      </c>
      <c r="AA619" t="e">
        <f t="shared" si="153"/>
        <v>#VALUE!</v>
      </c>
      <c r="AB619" t="e">
        <f t="shared" si="154"/>
        <v>#VALUE!</v>
      </c>
      <c r="AC619" t="e">
        <f t="shared" si="155"/>
        <v>#VALUE!</v>
      </c>
      <c r="AD619" t="e">
        <f>TRIM(CLEAN(MID(Updates!D619,FIND("Account to clone: ",Updates!D619)+18,(FIND("Position",Updates!D619)-(FIND("Account to clone: ",Updates!D619)+18)))))</f>
        <v>#VALUE!</v>
      </c>
      <c r="AE619" t="str">
        <f t="shared" si="156"/>
        <v/>
      </c>
      <c r="AF619" t="str">
        <f t="shared" si="157"/>
        <v>No</v>
      </c>
      <c r="AG619" t="e">
        <f>TRIM(CLEAN(MID(Updates!D619,FIND("Home Share (H:\ drive) required: ",Updates!D619)+33,(FIND("Group Share (S:\ drive) required: ",Updates!D619)-(FIND("Home Share (H:\ drive) required: ",Updates!D619)+33)))))</f>
        <v>#VALUE!</v>
      </c>
      <c r="AH619" t="str">
        <f t="shared" si="158"/>
        <v>No</v>
      </c>
      <c r="AI619" t="e">
        <f>TRIM(CLEAN(MID(Updates!D619,FIND("S Drive Path: ",Updates!D619)+14,(FIND("Position",Updates!D619)-(FIND("S Drive Path: ",Updates!D619)+14)))))</f>
        <v>#VALUE!</v>
      </c>
      <c r="AJ619" t="e">
        <f>("USR\"&amp;Updates!N619)</f>
        <v>#VALUE!</v>
      </c>
      <c r="AK619" t="e">
        <f>Updates!N619&amp;"$"</f>
        <v>#VALUE!</v>
      </c>
      <c r="AL619" s="11">
        <f t="shared" ca="1" si="159"/>
        <v>5</v>
      </c>
      <c r="AM619" s="6" t="str">
        <f ca="1">LOOKUP(AL619,AN2:AN21,AO2:AO21)</f>
        <v>DC1MDB05</v>
      </c>
    </row>
    <row r="620" spans="1:39" ht="12" customHeight="1">
      <c r="A620" s="13" t="e">
        <f>LOOKUP(99^99,--("0"&amp;MID(Updates!N620,MIN(SEARCH({0,1,2,3,4,5,6,7,8,9},Updates!N620&amp;"0123456789")),ROW($A$1:$A$10000))))</f>
        <v>#N/A</v>
      </c>
      <c r="B620" s="6" t="e">
        <f>TRIM(CLEAN(MID(Updates!D620,FIND("Network User Id: ",Updates!D620)+17,(FIND("E-MAIL ACCOUNTS",Updates!D620)-(FIND("Network User Id:",Updates!D620)+17)))))</f>
        <v>#VALUE!</v>
      </c>
      <c r="C620" s="6" t="e">
        <f>TRIM(CLEAN(MID(Updates!D620,FIND("Logon ID: ",Updates!D620)+10,(FIND("Password:",Updates!D620)-(FIND("Logon ID:",Updates!D620)+10)))))</f>
        <v>#VALUE!</v>
      </c>
      <c r="D620" t="e">
        <f>TRIM(CLEAN(MID(Updates!D620,FIND("Primary Address: ",Updates!D620)+17,(FIND("Secondary Address:",Updates!D620)-(FIND("Primary Address: ",Updates!D620)+17)))))</f>
        <v>#VALUE!</v>
      </c>
      <c r="E620" t="e">
        <f>TRIM(CLEAN(MID(Updates!D620,FIND("Secondary Address: ",Updates!D620)+19,(FIND("** PLEASE DO NOT REPLY TO THIS E-MAIL. ",Updates!D620)-(FIND("Secondary Address: ",Updates!D620)+19)))))</f>
        <v>#VALUE!</v>
      </c>
      <c r="F620" t="b">
        <f>IF(COUNT(SEARCH({"transpo.ottawa.on.ca","biblioottawalibrary.ca"},E620)),"@ottawa.ca")</f>
        <v>0</v>
      </c>
      <c r="G620" s="9" t="e">
        <f t="shared" si="144"/>
        <v>#VALUE!</v>
      </c>
      <c r="H620" t="e">
        <f>TRIM(CLEAN(MID(Updates!D620,FIND("E-mail Address: ",Updates!D620)+16,(FIND("The employee",Updates!D620)-(FIND("E-mail Address: ",Updates!D620)+16)))))</f>
        <v>#VALUE!</v>
      </c>
      <c r="I620" t="e">
        <f>TRIM(CLEAN(MID(Updates!D620,FIND("Account Password: ",Updates!D620)+18,(FIND("NETWORK ACCOUNTS",Updates!D620)-(FIND("Account Password:",Updates!D620)+18)))))</f>
        <v>#VALUE!</v>
      </c>
      <c r="J620" t="e">
        <f>TRIM(CLEAN(MID(Updates!D620,FIND("Password: ",Updates!D620)+10,(FIND("E-mail",Updates!D620)-(FIND("Password:",Updates!D620)+12)))))</f>
        <v>#VALUE!</v>
      </c>
      <c r="K620" t="e">
        <f>TRIM(CLEAN(MID(Updates!D620,FIND("Account to clone: ",Updates!D620)+18,(FIND("Position",Updates!D620)-(FIND("Account to clone: ",Updates!D620)+18)))))</f>
        <v>#VALUE!</v>
      </c>
      <c r="L620" t="e">
        <f>TRIM(CLEAN(MID(Updates!D620,FIND("Clone permissions of another account: ",Updates!D620)+38,(FIND("Email required:",Updates!D620)-(FIND("Clone permissions of another account: ",Updates!D620)+38)))))</f>
        <v>#VALUE!</v>
      </c>
      <c r="M620" t="e">
        <f t="shared" si="145"/>
        <v>#VALUE!</v>
      </c>
      <c r="N620" t="e">
        <f>TRIM(CLEAN(MID(Updates!D620,FIND("First Name: ",Updates!D620)+12,(FIND("Middle Name: ",Updates!D620)-(FIND("First Name: ",Updates!D620)+12)))))</f>
        <v>#VALUE!</v>
      </c>
      <c r="O620" t="e">
        <f>TRIM(CLEAN(MID(Updates!E620,FIND("Last Name: ",Updates!E620)+11,(FIND("Middle Initial:",Updates!E620)-(FIND("Last Name: ",Updates!E620)+11)))))</f>
        <v>#VALUE!</v>
      </c>
      <c r="P620" t="e">
        <f>TRIM(CLEAN(MID(Updates!D620,FIND("Middle Initial: ",Updates!D620)+16,(FIND("Department: ",Updates!D620)-(FIND("Middle Initial: ",Updates!D620)+16)))))</f>
        <v>#VALUE!</v>
      </c>
      <c r="Q620" t="e">
        <f t="shared" si="146"/>
        <v>#VALUE!</v>
      </c>
      <c r="R620" t="e">
        <f t="shared" si="147"/>
        <v>#VALUE!</v>
      </c>
      <c r="S620" t="e">
        <f t="shared" si="148"/>
        <v>#VALUE!</v>
      </c>
      <c r="T620" s="14" t="e">
        <f t="shared" si="149"/>
        <v>#VALUE!</v>
      </c>
      <c r="U620" t="e">
        <f t="shared" si="150"/>
        <v>#VALUE!</v>
      </c>
      <c r="V620" t="e">
        <f t="shared" si="151"/>
        <v>#VALUE!</v>
      </c>
      <c r="W620" s="8" t="e">
        <f>TRIM(CLEAN(MID(Updates!D620,FIND("Branch: ",Updates!D620)+8,(FIND("Division",Updates!D620)-(FIND("Branch: ",Updates!D620)+8)))))</f>
        <v>#VALUE!</v>
      </c>
      <c r="X620" s="8" t="e">
        <f>TRIM(CLEAN(MID(Updates!D620,FIND("Pooled Position: ",Updates!D620)+17,(FIND("Are the",Updates!D620)-(FIND("Pooled Position: ",Updates!D620)+17)))))</f>
        <v>#VALUE!</v>
      </c>
      <c r="Y620" t="e">
        <f>TRIM(CLEAN(MID(Updates!D620,FIND("Employee Name: ",Updates!D620)+15,(FIND("Job Title",Updates!D620)-(FIND("Employee Name: ",Updates!D620)+15)))))</f>
        <v>#VALUE!</v>
      </c>
      <c r="Z620" s="9" t="e">
        <f t="shared" si="152"/>
        <v>#VALUE!</v>
      </c>
      <c r="AA620" t="e">
        <f t="shared" si="153"/>
        <v>#VALUE!</v>
      </c>
      <c r="AB620" t="e">
        <f t="shared" si="154"/>
        <v>#VALUE!</v>
      </c>
      <c r="AC620" t="e">
        <f t="shared" si="155"/>
        <v>#VALUE!</v>
      </c>
      <c r="AD620" t="e">
        <f>TRIM(CLEAN(MID(Updates!D620,FIND("Account to clone: ",Updates!D620)+18,(FIND("Position",Updates!D620)-(FIND("Account to clone: ",Updates!D620)+18)))))</f>
        <v>#VALUE!</v>
      </c>
      <c r="AE620" t="str">
        <f t="shared" si="156"/>
        <v/>
      </c>
      <c r="AF620" t="str">
        <f t="shared" si="157"/>
        <v>No</v>
      </c>
      <c r="AG620" t="e">
        <f>TRIM(CLEAN(MID(Updates!D620,FIND("Home Share (H:\ drive) required: ",Updates!D620)+33,(FIND("Group Share (S:\ drive) required: ",Updates!D620)-(FIND("Home Share (H:\ drive) required: ",Updates!D620)+33)))))</f>
        <v>#VALUE!</v>
      </c>
      <c r="AH620" t="str">
        <f t="shared" si="158"/>
        <v>No</v>
      </c>
      <c r="AI620" t="e">
        <f>TRIM(CLEAN(MID(Updates!D620,FIND("S Drive Path: ",Updates!D620)+14,(FIND("Position",Updates!D620)-(FIND("S Drive Path: ",Updates!D620)+14)))))</f>
        <v>#VALUE!</v>
      </c>
      <c r="AJ620" t="e">
        <f>("USR\"&amp;Updates!N620)</f>
        <v>#VALUE!</v>
      </c>
      <c r="AK620" t="e">
        <f>Updates!N620&amp;"$"</f>
        <v>#VALUE!</v>
      </c>
      <c r="AL620" s="11">
        <f t="shared" ca="1" si="159"/>
        <v>16</v>
      </c>
      <c r="AM620" s="6" t="str">
        <f ca="1">LOOKUP(AL620,AN2:AN21,AO2:AO21)</f>
        <v>DC4MDB06</v>
      </c>
    </row>
    <row r="621" spans="1:39" ht="12" customHeight="1">
      <c r="A621" s="13" t="e">
        <f>LOOKUP(99^99,--("0"&amp;MID(Updates!N621,MIN(SEARCH({0,1,2,3,4,5,6,7,8,9},Updates!N621&amp;"0123456789")),ROW($A$1:$A$10000))))</f>
        <v>#N/A</v>
      </c>
      <c r="B621" s="6" t="e">
        <f>TRIM(CLEAN(MID(Updates!D621,FIND("Network User Id: ",Updates!D621)+17,(FIND("E-MAIL ACCOUNTS",Updates!D621)-(FIND("Network User Id:",Updates!D621)+17)))))</f>
        <v>#VALUE!</v>
      </c>
      <c r="C621" s="6" t="e">
        <f>TRIM(CLEAN(MID(Updates!D621,FIND("Logon ID: ",Updates!D621)+10,(FIND("Password:",Updates!D621)-(FIND("Logon ID:",Updates!D621)+10)))))</f>
        <v>#VALUE!</v>
      </c>
      <c r="D621" t="e">
        <f>TRIM(CLEAN(MID(Updates!D621,FIND("Primary Address: ",Updates!D621)+17,(FIND("Secondary Address:",Updates!D621)-(FIND("Primary Address: ",Updates!D621)+17)))))</f>
        <v>#VALUE!</v>
      </c>
      <c r="E621" t="e">
        <f>TRIM(CLEAN(MID(Updates!D621,FIND("Secondary Address: ",Updates!D621)+19,(FIND("** PLEASE DO NOT REPLY TO THIS E-MAIL. ",Updates!D621)-(FIND("Secondary Address: ",Updates!D621)+19)))))</f>
        <v>#VALUE!</v>
      </c>
      <c r="F621" t="b">
        <f>IF(COUNT(SEARCH({"transpo.ottawa.on.ca","biblioottawalibrary.ca"},E621)),"@ottawa.ca")</f>
        <v>0</v>
      </c>
      <c r="G621" s="9" t="e">
        <f t="shared" si="144"/>
        <v>#VALUE!</v>
      </c>
      <c r="H621" t="e">
        <f>TRIM(CLEAN(MID(Updates!D621,FIND("E-mail Address: ",Updates!D621)+16,(FIND("The employee",Updates!D621)-(FIND("E-mail Address: ",Updates!D621)+16)))))</f>
        <v>#VALUE!</v>
      </c>
      <c r="I621" t="e">
        <f>TRIM(CLEAN(MID(Updates!D621,FIND("Account Password: ",Updates!D621)+18,(FIND("NETWORK ACCOUNTS",Updates!D621)-(FIND("Account Password:",Updates!D621)+18)))))</f>
        <v>#VALUE!</v>
      </c>
      <c r="J621" t="e">
        <f>TRIM(CLEAN(MID(Updates!D621,FIND("Password: ",Updates!D621)+10,(FIND("E-mail",Updates!D621)-(FIND("Password:",Updates!D621)+12)))))</f>
        <v>#VALUE!</v>
      </c>
      <c r="K621" t="e">
        <f>TRIM(CLEAN(MID(Updates!D621,FIND("Account to clone: ",Updates!D621)+18,(FIND("Position",Updates!D621)-(FIND("Account to clone: ",Updates!D621)+18)))))</f>
        <v>#VALUE!</v>
      </c>
      <c r="L621" t="e">
        <f>TRIM(CLEAN(MID(Updates!D621,FIND("Clone permissions of another account: ",Updates!D621)+38,(FIND("Email required:",Updates!D621)-(FIND("Clone permissions of another account: ",Updates!D621)+38)))))</f>
        <v>#VALUE!</v>
      </c>
      <c r="M621" t="e">
        <f t="shared" si="145"/>
        <v>#VALUE!</v>
      </c>
      <c r="N621" t="e">
        <f>TRIM(CLEAN(MID(Updates!D621,FIND("First Name: ",Updates!D621)+12,(FIND("Middle Name: ",Updates!D621)-(FIND("First Name: ",Updates!D621)+12)))))</f>
        <v>#VALUE!</v>
      </c>
      <c r="O621" t="e">
        <f>TRIM(CLEAN(MID(Updates!E621,FIND("Last Name: ",Updates!E621)+11,(FIND("Middle Initial:",Updates!E621)-(FIND("Last Name: ",Updates!E621)+11)))))</f>
        <v>#VALUE!</v>
      </c>
      <c r="P621" t="e">
        <f>TRIM(CLEAN(MID(Updates!D621,FIND("Middle Initial: ",Updates!D621)+16,(FIND("Department: ",Updates!D621)-(FIND("Middle Initial: ",Updates!D621)+16)))))</f>
        <v>#VALUE!</v>
      </c>
      <c r="Q621" t="e">
        <f t="shared" si="146"/>
        <v>#VALUE!</v>
      </c>
      <c r="R621" t="e">
        <f t="shared" si="147"/>
        <v>#VALUE!</v>
      </c>
      <c r="S621" t="e">
        <f t="shared" si="148"/>
        <v>#VALUE!</v>
      </c>
      <c r="T621" s="14" t="e">
        <f t="shared" si="149"/>
        <v>#VALUE!</v>
      </c>
      <c r="U621" t="e">
        <f t="shared" si="150"/>
        <v>#VALUE!</v>
      </c>
      <c r="V621" t="e">
        <f t="shared" si="151"/>
        <v>#VALUE!</v>
      </c>
      <c r="W621" s="8" t="e">
        <f>TRIM(CLEAN(MID(Updates!D621,FIND("Branch: ",Updates!D621)+8,(FIND("Division",Updates!D621)-(FIND("Branch: ",Updates!D621)+8)))))</f>
        <v>#VALUE!</v>
      </c>
      <c r="X621" s="8" t="e">
        <f>TRIM(CLEAN(MID(Updates!D621,FIND("Pooled Position: ",Updates!D621)+17,(FIND("Are the",Updates!D621)-(FIND("Pooled Position: ",Updates!D621)+17)))))</f>
        <v>#VALUE!</v>
      </c>
      <c r="Y621" t="e">
        <f>TRIM(CLEAN(MID(Updates!D621,FIND("Employee Name: ",Updates!D621)+15,(FIND("Job Title",Updates!D621)-(FIND("Employee Name: ",Updates!D621)+15)))))</f>
        <v>#VALUE!</v>
      </c>
      <c r="Z621" s="9" t="e">
        <f t="shared" si="152"/>
        <v>#VALUE!</v>
      </c>
      <c r="AA621" t="e">
        <f t="shared" si="153"/>
        <v>#VALUE!</v>
      </c>
      <c r="AB621" t="e">
        <f t="shared" si="154"/>
        <v>#VALUE!</v>
      </c>
      <c r="AC621" t="e">
        <f t="shared" si="155"/>
        <v>#VALUE!</v>
      </c>
      <c r="AD621" t="e">
        <f>TRIM(CLEAN(MID(Updates!D621,FIND("Account to clone: ",Updates!D621)+18,(FIND("Position",Updates!D621)-(FIND("Account to clone: ",Updates!D621)+18)))))</f>
        <v>#VALUE!</v>
      </c>
      <c r="AE621" t="str">
        <f t="shared" si="156"/>
        <v/>
      </c>
      <c r="AF621" t="str">
        <f t="shared" si="157"/>
        <v>No</v>
      </c>
      <c r="AG621" t="e">
        <f>TRIM(CLEAN(MID(Updates!D621,FIND("Home Share (H:\ drive) required: ",Updates!D621)+33,(FIND("Group Share (S:\ drive) required: ",Updates!D621)-(FIND("Home Share (H:\ drive) required: ",Updates!D621)+33)))))</f>
        <v>#VALUE!</v>
      </c>
      <c r="AH621" t="str">
        <f t="shared" si="158"/>
        <v>No</v>
      </c>
      <c r="AI621" t="e">
        <f>TRIM(CLEAN(MID(Updates!D621,FIND("S Drive Path: ",Updates!D621)+14,(FIND("Position",Updates!D621)-(FIND("S Drive Path: ",Updates!D621)+14)))))</f>
        <v>#VALUE!</v>
      </c>
      <c r="AJ621" t="e">
        <f>("USR\"&amp;Updates!N621)</f>
        <v>#VALUE!</v>
      </c>
      <c r="AK621" t="e">
        <f>Updates!N621&amp;"$"</f>
        <v>#VALUE!</v>
      </c>
      <c r="AL621" s="11">
        <f t="shared" ca="1" si="159"/>
        <v>11</v>
      </c>
      <c r="AM621" s="6" t="str">
        <f ca="1">LOOKUP(AL621,AN2:AN21,AO2:AO21)</f>
        <v>DC4MDB01</v>
      </c>
    </row>
    <row r="622" spans="1:39" ht="12" customHeight="1">
      <c r="A622" s="13" t="e">
        <f>LOOKUP(99^99,--("0"&amp;MID(Updates!N622,MIN(SEARCH({0,1,2,3,4,5,6,7,8,9},Updates!N622&amp;"0123456789")),ROW($A$1:$A$10000))))</f>
        <v>#N/A</v>
      </c>
      <c r="B622" s="6" t="e">
        <f>TRIM(CLEAN(MID(Updates!D622,FIND("Network User Id: ",Updates!D622)+17,(FIND("E-MAIL ACCOUNTS",Updates!D622)-(FIND("Network User Id:",Updates!D622)+17)))))</f>
        <v>#VALUE!</v>
      </c>
      <c r="C622" s="6" t="e">
        <f>TRIM(CLEAN(MID(Updates!D622,FIND("Logon ID: ",Updates!D622)+10,(FIND("Password:",Updates!D622)-(FIND("Logon ID:",Updates!D622)+10)))))</f>
        <v>#VALUE!</v>
      </c>
      <c r="D622" t="e">
        <f>TRIM(CLEAN(MID(Updates!D622,FIND("Primary Address: ",Updates!D622)+17,(FIND("Secondary Address:",Updates!D622)-(FIND("Primary Address: ",Updates!D622)+17)))))</f>
        <v>#VALUE!</v>
      </c>
      <c r="E622" t="e">
        <f>TRIM(CLEAN(MID(Updates!D622,FIND("Secondary Address: ",Updates!D622)+19,(FIND("** PLEASE DO NOT REPLY TO THIS E-MAIL. ",Updates!D622)-(FIND("Secondary Address: ",Updates!D622)+19)))))</f>
        <v>#VALUE!</v>
      </c>
      <c r="F622" t="b">
        <f>IF(COUNT(SEARCH({"transpo.ottawa.on.ca","biblioottawalibrary.ca"},E622)),"@ottawa.ca")</f>
        <v>0</v>
      </c>
      <c r="G622" s="9" t="e">
        <f t="shared" si="144"/>
        <v>#VALUE!</v>
      </c>
      <c r="H622" t="e">
        <f>TRIM(CLEAN(MID(Updates!D622,FIND("E-mail Address: ",Updates!D622)+16,(FIND("The employee",Updates!D622)-(FIND("E-mail Address: ",Updates!D622)+16)))))</f>
        <v>#VALUE!</v>
      </c>
      <c r="I622" t="e">
        <f>TRIM(CLEAN(MID(Updates!D622,FIND("Account Password: ",Updates!D622)+18,(FIND("NETWORK ACCOUNTS",Updates!D622)-(FIND("Account Password:",Updates!D622)+18)))))</f>
        <v>#VALUE!</v>
      </c>
      <c r="J622" t="e">
        <f>TRIM(CLEAN(MID(Updates!D622,FIND("Password: ",Updates!D622)+10,(FIND("E-mail",Updates!D622)-(FIND("Password:",Updates!D622)+12)))))</f>
        <v>#VALUE!</v>
      </c>
      <c r="K622" t="e">
        <f>TRIM(CLEAN(MID(Updates!D622,FIND("Account to clone: ",Updates!D622)+18,(FIND("Position",Updates!D622)-(FIND("Account to clone: ",Updates!D622)+18)))))</f>
        <v>#VALUE!</v>
      </c>
      <c r="L622" t="e">
        <f>TRIM(CLEAN(MID(Updates!D622,FIND("Clone permissions of another account: ",Updates!D622)+38,(FIND("Email required:",Updates!D622)-(FIND("Clone permissions of another account: ",Updates!D622)+38)))))</f>
        <v>#VALUE!</v>
      </c>
      <c r="M622" t="e">
        <f t="shared" si="145"/>
        <v>#VALUE!</v>
      </c>
      <c r="N622" t="e">
        <f>TRIM(CLEAN(MID(Updates!D622,FIND("First Name: ",Updates!D622)+12,(FIND("Middle Name: ",Updates!D622)-(FIND("First Name: ",Updates!D622)+12)))))</f>
        <v>#VALUE!</v>
      </c>
      <c r="O622" t="e">
        <f>TRIM(CLEAN(MID(Updates!E622,FIND("Last Name: ",Updates!E622)+11,(FIND("Middle Initial:",Updates!E622)-(FIND("Last Name: ",Updates!E622)+11)))))</f>
        <v>#VALUE!</v>
      </c>
      <c r="P622" t="e">
        <f>TRIM(CLEAN(MID(Updates!D622,FIND("Middle Initial: ",Updates!D622)+16,(FIND("Department: ",Updates!D622)-(FIND("Middle Initial: ",Updates!D622)+16)))))</f>
        <v>#VALUE!</v>
      </c>
      <c r="Q622" t="e">
        <f t="shared" si="146"/>
        <v>#VALUE!</v>
      </c>
      <c r="R622" t="e">
        <f t="shared" si="147"/>
        <v>#VALUE!</v>
      </c>
      <c r="S622" t="e">
        <f t="shared" si="148"/>
        <v>#VALUE!</v>
      </c>
      <c r="T622" s="14" t="e">
        <f t="shared" si="149"/>
        <v>#VALUE!</v>
      </c>
      <c r="U622" t="e">
        <f t="shared" si="150"/>
        <v>#VALUE!</v>
      </c>
      <c r="V622" t="e">
        <f t="shared" si="151"/>
        <v>#VALUE!</v>
      </c>
      <c r="W622" s="8" t="e">
        <f>TRIM(CLEAN(MID(Updates!D622,FIND("Branch: ",Updates!D622)+8,(FIND("Division",Updates!D622)-(FIND("Branch: ",Updates!D622)+8)))))</f>
        <v>#VALUE!</v>
      </c>
      <c r="X622" s="8" t="e">
        <f>TRIM(CLEAN(MID(Updates!D622,FIND("Pooled Position: ",Updates!D622)+17,(FIND("Are the",Updates!D622)-(FIND("Pooled Position: ",Updates!D622)+17)))))</f>
        <v>#VALUE!</v>
      </c>
      <c r="Y622" t="e">
        <f>TRIM(CLEAN(MID(Updates!D622,FIND("Employee Name: ",Updates!D622)+15,(FIND("Job Title",Updates!D622)-(FIND("Employee Name: ",Updates!D622)+15)))))</f>
        <v>#VALUE!</v>
      </c>
      <c r="Z622" s="9" t="e">
        <f t="shared" si="152"/>
        <v>#VALUE!</v>
      </c>
      <c r="AA622" t="e">
        <f t="shared" si="153"/>
        <v>#VALUE!</v>
      </c>
      <c r="AB622" t="e">
        <f t="shared" si="154"/>
        <v>#VALUE!</v>
      </c>
      <c r="AC622" t="e">
        <f t="shared" si="155"/>
        <v>#VALUE!</v>
      </c>
      <c r="AD622" t="e">
        <f>TRIM(CLEAN(MID(Updates!D622,FIND("Account to clone: ",Updates!D622)+18,(FIND("Position",Updates!D622)-(FIND("Account to clone: ",Updates!D622)+18)))))</f>
        <v>#VALUE!</v>
      </c>
      <c r="AE622" t="str">
        <f t="shared" si="156"/>
        <v/>
      </c>
      <c r="AF622" t="str">
        <f t="shared" si="157"/>
        <v>No</v>
      </c>
      <c r="AG622" t="e">
        <f>TRIM(CLEAN(MID(Updates!D622,FIND("Home Share (H:\ drive) required: ",Updates!D622)+33,(FIND("Group Share (S:\ drive) required: ",Updates!D622)-(FIND("Home Share (H:\ drive) required: ",Updates!D622)+33)))))</f>
        <v>#VALUE!</v>
      </c>
      <c r="AH622" t="str">
        <f t="shared" si="158"/>
        <v>No</v>
      </c>
      <c r="AI622" t="e">
        <f>TRIM(CLEAN(MID(Updates!D622,FIND("S Drive Path: ",Updates!D622)+14,(FIND("Position",Updates!D622)-(FIND("S Drive Path: ",Updates!D622)+14)))))</f>
        <v>#VALUE!</v>
      </c>
      <c r="AJ622" t="e">
        <f>("USR\"&amp;Updates!N622)</f>
        <v>#VALUE!</v>
      </c>
      <c r="AK622" t="e">
        <f>Updates!N622&amp;"$"</f>
        <v>#VALUE!</v>
      </c>
      <c r="AL622" s="11">
        <f t="shared" ca="1" si="159"/>
        <v>7</v>
      </c>
      <c r="AM622" s="6" t="str">
        <f ca="1">LOOKUP(AL622,AN2:AN21,AO2:AO21)</f>
        <v>DC1MDB07</v>
      </c>
    </row>
    <row r="623" spans="1:39" ht="12" customHeight="1">
      <c r="A623" s="13" t="e">
        <f>LOOKUP(99^99,--("0"&amp;MID(Updates!N623,MIN(SEARCH({0,1,2,3,4,5,6,7,8,9},Updates!N623&amp;"0123456789")),ROW($A$1:$A$10000))))</f>
        <v>#N/A</v>
      </c>
      <c r="B623" s="6" t="e">
        <f>TRIM(CLEAN(MID(Updates!D623,FIND("Network User Id: ",Updates!D623)+17,(FIND("E-MAIL ACCOUNTS",Updates!D623)-(FIND("Network User Id:",Updates!D623)+17)))))</f>
        <v>#VALUE!</v>
      </c>
      <c r="C623" s="6" t="e">
        <f>TRIM(CLEAN(MID(Updates!D623,FIND("Logon ID: ",Updates!D623)+10,(FIND("Password:",Updates!D623)-(FIND("Logon ID:",Updates!D623)+10)))))</f>
        <v>#VALUE!</v>
      </c>
      <c r="D623" t="e">
        <f>TRIM(CLEAN(MID(Updates!D623,FIND("Primary Address: ",Updates!D623)+17,(FIND("Secondary Address:",Updates!D623)-(FIND("Primary Address: ",Updates!D623)+17)))))</f>
        <v>#VALUE!</v>
      </c>
      <c r="E623" t="e">
        <f>TRIM(CLEAN(MID(Updates!D623,FIND("Secondary Address: ",Updates!D623)+19,(FIND("** PLEASE DO NOT REPLY TO THIS E-MAIL. ",Updates!D623)-(FIND("Secondary Address: ",Updates!D623)+19)))))</f>
        <v>#VALUE!</v>
      </c>
      <c r="F623" t="b">
        <f>IF(COUNT(SEARCH({"transpo.ottawa.on.ca","biblioottawalibrary.ca"},E623)),"@ottawa.ca")</f>
        <v>0</v>
      </c>
      <c r="G623" s="9" t="e">
        <f t="shared" si="144"/>
        <v>#VALUE!</v>
      </c>
      <c r="H623" t="e">
        <f>TRIM(CLEAN(MID(Updates!D623,FIND("E-mail Address: ",Updates!D623)+16,(FIND("The employee",Updates!D623)-(FIND("E-mail Address: ",Updates!D623)+16)))))</f>
        <v>#VALUE!</v>
      </c>
      <c r="I623" t="e">
        <f>TRIM(CLEAN(MID(Updates!D623,FIND("Account Password: ",Updates!D623)+18,(FIND("NETWORK ACCOUNTS",Updates!D623)-(FIND("Account Password:",Updates!D623)+18)))))</f>
        <v>#VALUE!</v>
      </c>
      <c r="J623" t="e">
        <f>TRIM(CLEAN(MID(Updates!D623,FIND("Password: ",Updates!D623)+10,(FIND("E-mail",Updates!D623)-(FIND("Password:",Updates!D623)+12)))))</f>
        <v>#VALUE!</v>
      </c>
      <c r="K623" t="e">
        <f>TRIM(CLEAN(MID(Updates!D623,FIND("Account to clone: ",Updates!D623)+18,(FIND("Position",Updates!D623)-(FIND("Account to clone: ",Updates!D623)+18)))))</f>
        <v>#VALUE!</v>
      </c>
      <c r="L623" t="e">
        <f>TRIM(CLEAN(MID(Updates!D623,FIND("Clone permissions of another account: ",Updates!D623)+38,(FIND("Email required:",Updates!D623)-(FIND("Clone permissions of another account: ",Updates!D623)+38)))))</f>
        <v>#VALUE!</v>
      </c>
      <c r="M623" t="e">
        <f t="shared" si="145"/>
        <v>#VALUE!</v>
      </c>
      <c r="N623" t="e">
        <f>TRIM(CLEAN(MID(Updates!D623,FIND("First Name: ",Updates!D623)+12,(FIND("Middle Name: ",Updates!D623)-(FIND("First Name: ",Updates!D623)+12)))))</f>
        <v>#VALUE!</v>
      </c>
      <c r="O623" t="e">
        <f>TRIM(CLEAN(MID(Updates!E623,FIND("Last Name: ",Updates!E623)+11,(FIND("Middle Initial:",Updates!E623)-(FIND("Last Name: ",Updates!E623)+11)))))</f>
        <v>#VALUE!</v>
      </c>
      <c r="P623" t="e">
        <f>TRIM(CLEAN(MID(Updates!D623,FIND("Middle Initial: ",Updates!D623)+16,(FIND("Department: ",Updates!D623)-(FIND("Middle Initial: ",Updates!D623)+16)))))</f>
        <v>#VALUE!</v>
      </c>
      <c r="Q623" t="e">
        <f t="shared" si="146"/>
        <v>#VALUE!</v>
      </c>
      <c r="R623" t="e">
        <f t="shared" si="147"/>
        <v>#VALUE!</v>
      </c>
      <c r="S623" t="e">
        <f t="shared" si="148"/>
        <v>#VALUE!</v>
      </c>
      <c r="T623" s="14" t="e">
        <f t="shared" si="149"/>
        <v>#VALUE!</v>
      </c>
      <c r="U623" t="e">
        <f t="shared" si="150"/>
        <v>#VALUE!</v>
      </c>
      <c r="V623" t="e">
        <f t="shared" si="151"/>
        <v>#VALUE!</v>
      </c>
      <c r="W623" s="8" t="e">
        <f>TRIM(CLEAN(MID(Updates!D623,FIND("Branch: ",Updates!D623)+8,(FIND("Division",Updates!D623)-(FIND("Branch: ",Updates!D623)+8)))))</f>
        <v>#VALUE!</v>
      </c>
      <c r="X623" s="8" t="e">
        <f>TRIM(CLEAN(MID(Updates!D623,FIND("Pooled Position: ",Updates!D623)+17,(FIND("Are the",Updates!D623)-(FIND("Pooled Position: ",Updates!D623)+17)))))</f>
        <v>#VALUE!</v>
      </c>
      <c r="Y623" t="e">
        <f>TRIM(CLEAN(MID(Updates!D623,FIND("Employee Name: ",Updates!D623)+15,(FIND("Job Title",Updates!D623)-(FIND("Employee Name: ",Updates!D623)+15)))))</f>
        <v>#VALUE!</v>
      </c>
      <c r="Z623" s="9" t="e">
        <f t="shared" si="152"/>
        <v>#VALUE!</v>
      </c>
      <c r="AA623" t="e">
        <f t="shared" si="153"/>
        <v>#VALUE!</v>
      </c>
      <c r="AB623" t="e">
        <f t="shared" si="154"/>
        <v>#VALUE!</v>
      </c>
      <c r="AC623" t="e">
        <f t="shared" si="155"/>
        <v>#VALUE!</v>
      </c>
      <c r="AD623" t="e">
        <f>TRIM(CLEAN(MID(Updates!D623,FIND("Account to clone: ",Updates!D623)+18,(FIND("Position",Updates!D623)-(FIND("Account to clone: ",Updates!D623)+18)))))</f>
        <v>#VALUE!</v>
      </c>
      <c r="AE623" t="str">
        <f t="shared" si="156"/>
        <v/>
      </c>
      <c r="AF623" t="str">
        <f t="shared" si="157"/>
        <v>No</v>
      </c>
      <c r="AG623" t="e">
        <f>TRIM(CLEAN(MID(Updates!D623,FIND("Home Share (H:\ drive) required: ",Updates!D623)+33,(FIND("Group Share (S:\ drive) required: ",Updates!D623)-(FIND("Home Share (H:\ drive) required: ",Updates!D623)+33)))))</f>
        <v>#VALUE!</v>
      </c>
      <c r="AH623" t="str">
        <f t="shared" si="158"/>
        <v>No</v>
      </c>
      <c r="AI623" t="e">
        <f>TRIM(CLEAN(MID(Updates!D623,FIND("S Drive Path: ",Updates!D623)+14,(FIND("Position",Updates!D623)-(FIND("S Drive Path: ",Updates!D623)+14)))))</f>
        <v>#VALUE!</v>
      </c>
      <c r="AJ623" t="e">
        <f>("USR\"&amp;Updates!N623)</f>
        <v>#VALUE!</v>
      </c>
      <c r="AK623" t="e">
        <f>Updates!N623&amp;"$"</f>
        <v>#VALUE!</v>
      </c>
      <c r="AL623" s="11">
        <f t="shared" ca="1" si="159"/>
        <v>20</v>
      </c>
      <c r="AM623" s="6" t="str">
        <f ca="1">LOOKUP(AL623,AN2:AN21,AO2:AO21)</f>
        <v>DC4MDB10</v>
      </c>
    </row>
    <row r="624" spans="1:39" ht="12" customHeight="1">
      <c r="A624" s="13" t="e">
        <f>LOOKUP(99^99,--("0"&amp;MID(Updates!N624,MIN(SEARCH({0,1,2,3,4,5,6,7,8,9},Updates!N624&amp;"0123456789")),ROW($A$1:$A$10000))))</f>
        <v>#N/A</v>
      </c>
      <c r="B624" s="6" t="e">
        <f>TRIM(CLEAN(MID(Updates!D624,FIND("Network User Id: ",Updates!D624)+17,(FIND("E-MAIL ACCOUNTS",Updates!D624)-(FIND("Network User Id:",Updates!D624)+17)))))</f>
        <v>#VALUE!</v>
      </c>
      <c r="C624" s="6" t="e">
        <f>TRIM(CLEAN(MID(Updates!D624,FIND("Logon ID: ",Updates!D624)+10,(FIND("Password:",Updates!D624)-(FIND("Logon ID:",Updates!D624)+10)))))</f>
        <v>#VALUE!</v>
      </c>
      <c r="D624" t="e">
        <f>TRIM(CLEAN(MID(Updates!D624,FIND("Primary Address: ",Updates!D624)+17,(FIND("Secondary Address:",Updates!D624)-(FIND("Primary Address: ",Updates!D624)+17)))))</f>
        <v>#VALUE!</v>
      </c>
      <c r="E624" t="e">
        <f>TRIM(CLEAN(MID(Updates!D624,FIND("Secondary Address: ",Updates!D624)+19,(FIND("** PLEASE DO NOT REPLY TO THIS E-MAIL. ",Updates!D624)-(FIND("Secondary Address: ",Updates!D624)+19)))))</f>
        <v>#VALUE!</v>
      </c>
      <c r="F624" t="b">
        <f>IF(COUNT(SEARCH({"transpo.ottawa.on.ca","biblioottawalibrary.ca"},E624)),"@ottawa.ca")</f>
        <v>0</v>
      </c>
      <c r="G624" s="9" t="e">
        <f t="shared" si="144"/>
        <v>#VALUE!</v>
      </c>
      <c r="H624" t="e">
        <f>TRIM(CLEAN(MID(Updates!D624,FIND("E-mail Address: ",Updates!D624)+16,(FIND("The employee",Updates!D624)-(FIND("E-mail Address: ",Updates!D624)+16)))))</f>
        <v>#VALUE!</v>
      </c>
      <c r="I624" t="e">
        <f>TRIM(CLEAN(MID(Updates!D624,FIND("Account Password: ",Updates!D624)+18,(FIND("NETWORK ACCOUNTS",Updates!D624)-(FIND("Account Password:",Updates!D624)+18)))))</f>
        <v>#VALUE!</v>
      </c>
      <c r="J624" t="e">
        <f>TRIM(CLEAN(MID(Updates!D624,FIND("Password: ",Updates!D624)+10,(FIND("E-mail",Updates!D624)-(FIND("Password:",Updates!D624)+12)))))</f>
        <v>#VALUE!</v>
      </c>
      <c r="K624" t="e">
        <f>TRIM(CLEAN(MID(Updates!D624,FIND("Account to clone: ",Updates!D624)+18,(FIND("Position",Updates!D624)-(FIND("Account to clone: ",Updates!D624)+18)))))</f>
        <v>#VALUE!</v>
      </c>
      <c r="L624" t="e">
        <f>TRIM(CLEAN(MID(Updates!D624,FIND("Clone permissions of another account: ",Updates!D624)+38,(FIND("Email required:",Updates!D624)-(FIND("Clone permissions of another account: ",Updates!D624)+38)))))</f>
        <v>#VALUE!</v>
      </c>
      <c r="M624" t="e">
        <f t="shared" si="145"/>
        <v>#VALUE!</v>
      </c>
      <c r="N624" t="e">
        <f>TRIM(CLEAN(MID(Updates!D624,FIND("First Name: ",Updates!D624)+12,(FIND("Middle Name: ",Updates!D624)-(FIND("First Name: ",Updates!D624)+12)))))</f>
        <v>#VALUE!</v>
      </c>
      <c r="O624" t="e">
        <f>TRIM(CLEAN(MID(Updates!E624,FIND("Last Name: ",Updates!E624)+11,(FIND("Middle Initial:",Updates!E624)-(FIND("Last Name: ",Updates!E624)+11)))))</f>
        <v>#VALUE!</v>
      </c>
      <c r="P624" t="e">
        <f>TRIM(CLEAN(MID(Updates!D624,FIND("Middle Initial: ",Updates!D624)+16,(FIND("Department: ",Updates!D624)-(FIND("Middle Initial: ",Updates!D624)+16)))))</f>
        <v>#VALUE!</v>
      </c>
      <c r="Q624" t="e">
        <f t="shared" si="146"/>
        <v>#VALUE!</v>
      </c>
      <c r="R624" t="e">
        <f t="shared" si="147"/>
        <v>#VALUE!</v>
      </c>
      <c r="S624" t="e">
        <f t="shared" si="148"/>
        <v>#VALUE!</v>
      </c>
      <c r="T624" s="14" t="e">
        <f t="shared" si="149"/>
        <v>#VALUE!</v>
      </c>
      <c r="U624" t="e">
        <f t="shared" si="150"/>
        <v>#VALUE!</v>
      </c>
      <c r="V624" t="e">
        <f t="shared" si="151"/>
        <v>#VALUE!</v>
      </c>
      <c r="W624" s="8" t="e">
        <f>TRIM(CLEAN(MID(Updates!D624,FIND("Branch: ",Updates!D624)+8,(FIND("Division",Updates!D624)-(FIND("Branch: ",Updates!D624)+8)))))</f>
        <v>#VALUE!</v>
      </c>
      <c r="X624" s="8" t="e">
        <f>TRIM(CLEAN(MID(Updates!D624,FIND("Pooled Position: ",Updates!D624)+17,(FIND("Are the",Updates!D624)-(FIND("Pooled Position: ",Updates!D624)+17)))))</f>
        <v>#VALUE!</v>
      </c>
      <c r="Y624" t="e">
        <f>TRIM(CLEAN(MID(Updates!D624,FIND("Employee Name: ",Updates!D624)+15,(FIND("Job Title",Updates!D624)-(FIND("Employee Name: ",Updates!D624)+15)))))</f>
        <v>#VALUE!</v>
      </c>
      <c r="Z624" s="9" t="e">
        <f t="shared" si="152"/>
        <v>#VALUE!</v>
      </c>
      <c r="AA624" t="e">
        <f t="shared" si="153"/>
        <v>#VALUE!</v>
      </c>
      <c r="AB624" t="e">
        <f t="shared" si="154"/>
        <v>#VALUE!</v>
      </c>
      <c r="AC624" t="e">
        <f t="shared" si="155"/>
        <v>#VALUE!</v>
      </c>
      <c r="AD624" t="e">
        <f>TRIM(CLEAN(MID(Updates!D624,FIND("Account to clone: ",Updates!D624)+18,(FIND("Position",Updates!D624)-(FIND("Account to clone: ",Updates!D624)+18)))))</f>
        <v>#VALUE!</v>
      </c>
      <c r="AE624" t="str">
        <f t="shared" si="156"/>
        <v/>
      </c>
      <c r="AF624" t="str">
        <f t="shared" si="157"/>
        <v>No</v>
      </c>
      <c r="AG624" t="e">
        <f>TRIM(CLEAN(MID(Updates!D624,FIND("Home Share (H:\ drive) required: ",Updates!D624)+33,(FIND("Group Share (S:\ drive) required: ",Updates!D624)-(FIND("Home Share (H:\ drive) required: ",Updates!D624)+33)))))</f>
        <v>#VALUE!</v>
      </c>
      <c r="AH624" t="str">
        <f t="shared" si="158"/>
        <v>No</v>
      </c>
      <c r="AI624" t="e">
        <f>TRIM(CLEAN(MID(Updates!D624,FIND("S Drive Path: ",Updates!D624)+14,(FIND("Position",Updates!D624)-(FIND("S Drive Path: ",Updates!D624)+14)))))</f>
        <v>#VALUE!</v>
      </c>
      <c r="AJ624" t="e">
        <f>("USR\"&amp;Updates!N624)</f>
        <v>#VALUE!</v>
      </c>
      <c r="AK624" t="e">
        <f>Updates!N624&amp;"$"</f>
        <v>#VALUE!</v>
      </c>
      <c r="AL624" s="11">
        <f t="shared" ca="1" si="159"/>
        <v>7</v>
      </c>
      <c r="AM624" s="6" t="str">
        <f ca="1">LOOKUP(AL624,AN2:AN21,AO2:AO21)</f>
        <v>DC1MDB07</v>
      </c>
    </row>
    <row r="625" spans="1:39" ht="12" customHeight="1">
      <c r="A625" s="13" t="e">
        <f>LOOKUP(99^99,--("0"&amp;MID(Updates!N625,MIN(SEARCH({0,1,2,3,4,5,6,7,8,9},Updates!N625&amp;"0123456789")),ROW($A$1:$A$10000))))</f>
        <v>#N/A</v>
      </c>
      <c r="B625" s="6" t="e">
        <f>TRIM(CLEAN(MID(Updates!D625,FIND("Network User Id: ",Updates!D625)+17,(FIND("E-MAIL ACCOUNTS",Updates!D625)-(FIND("Network User Id:",Updates!D625)+17)))))</f>
        <v>#VALUE!</v>
      </c>
      <c r="C625" s="6" t="e">
        <f>TRIM(CLEAN(MID(Updates!D625,FIND("Logon ID: ",Updates!D625)+10,(FIND("Password:",Updates!D625)-(FIND("Logon ID:",Updates!D625)+10)))))</f>
        <v>#VALUE!</v>
      </c>
      <c r="D625" t="e">
        <f>TRIM(CLEAN(MID(Updates!D625,FIND("Primary Address: ",Updates!D625)+17,(FIND("Secondary Address:",Updates!D625)-(FIND("Primary Address: ",Updates!D625)+17)))))</f>
        <v>#VALUE!</v>
      </c>
      <c r="E625" t="e">
        <f>TRIM(CLEAN(MID(Updates!D625,FIND("Secondary Address: ",Updates!D625)+19,(FIND("** PLEASE DO NOT REPLY TO THIS E-MAIL. ",Updates!D625)-(FIND("Secondary Address: ",Updates!D625)+19)))))</f>
        <v>#VALUE!</v>
      </c>
      <c r="F625" t="b">
        <f>IF(COUNT(SEARCH({"transpo.ottawa.on.ca","biblioottawalibrary.ca"},E625)),"@ottawa.ca")</f>
        <v>0</v>
      </c>
      <c r="G625" s="9" t="e">
        <f t="shared" si="144"/>
        <v>#VALUE!</v>
      </c>
      <c r="H625" t="e">
        <f>TRIM(CLEAN(MID(Updates!D625,FIND("E-mail Address: ",Updates!D625)+16,(FIND("The employee",Updates!D625)-(FIND("E-mail Address: ",Updates!D625)+16)))))</f>
        <v>#VALUE!</v>
      </c>
      <c r="I625" t="e">
        <f>TRIM(CLEAN(MID(Updates!D625,FIND("Account Password: ",Updates!D625)+18,(FIND("NETWORK ACCOUNTS",Updates!D625)-(FIND("Account Password:",Updates!D625)+18)))))</f>
        <v>#VALUE!</v>
      </c>
      <c r="J625" t="e">
        <f>TRIM(CLEAN(MID(Updates!D625,FIND("Password: ",Updates!D625)+10,(FIND("E-mail",Updates!D625)-(FIND("Password:",Updates!D625)+12)))))</f>
        <v>#VALUE!</v>
      </c>
      <c r="K625" t="e">
        <f>TRIM(CLEAN(MID(Updates!D625,FIND("Account to clone: ",Updates!D625)+18,(FIND("Position",Updates!D625)-(FIND("Account to clone: ",Updates!D625)+18)))))</f>
        <v>#VALUE!</v>
      </c>
      <c r="L625" t="e">
        <f>TRIM(CLEAN(MID(Updates!D625,FIND("Clone permissions of another account: ",Updates!D625)+38,(FIND("Email required:",Updates!D625)-(FIND("Clone permissions of another account: ",Updates!D625)+38)))))</f>
        <v>#VALUE!</v>
      </c>
      <c r="M625" t="e">
        <f t="shared" si="145"/>
        <v>#VALUE!</v>
      </c>
      <c r="N625" t="e">
        <f>TRIM(CLEAN(MID(Updates!D625,FIND("First Name: ",Updates!D625)+12,(FIND("Middle Name: ",Updates!D625)-(FIND("First Name: ",Updates!D625)+12)))))</f>
        <v>#VALUE!</v>
      </c>
      <c r="O625" t="e">
        <f>TRIM(CLEAN(MID(Updates!E625,FIND("Last Name: ",Updates!E625)+11,(FIND("Middle Initial:",Updates!E625)-(FIND("Last Name: ",Updates!E625)+11)))))</f>
        <v>#VALUE!</v>
      </c>
      <c r="P625" t="e">
        <f>TRIM(CLEAN(MID(Updates!D625,FIND("Middle Initial: ",Updates!D625)+16,(FIND("Department: ",Updates!D625)-(FIND("Middle Initial: ",Updates!D625)+16)))))</f>
        <v>#VALUE!</v>
      </c>
      <c r="Q625" t="e">
        <f t="shared" si="146"/>
        <v>#VALUE!</v>
      </c>
      <c r="R625" t="e">
        <f t="shared" si="147"/>
        <v>#VALUE!</v>
      </c>
      <c r="S625" t="e">
        <f t="shared" si="148"/>
        <v>#VALUE!</v>
      </c>
      <c r="T625" s="14" t="e">
        <f t="shared" si="149"/>
        <v>#VALUE!</v>
      </c>
      <c r="U625" t="e">
        <f t="shared" si="150"/>
        <v>#VALUE!</v>
      </c>
      <c r="V625" t="e">
        <f t="shared" si="151"/>
        <v>#VALUE!</v>
      </c>
      <c r="W625" s="8" t="e">
        <f>TRIM(CLEAN(MID(Updates!D625,FIND("Branch: ",Updates!D625)+8,(FIND("Division",Updates!D625)-(FIND("Branch: ",Updates!D625)+8)))))</f>
        <v>#VALUE!</v>
      </c>
      <c r="X625" s="8" t="e">
        <f>TRIM(CLEAN(MID(Updates!D625,FIND("Pooled Position: ",Updates!D625)+17,(FIND("Are the",Updates!D625)-(FIND("Pooled Position: ",Updates!D625)+17)))))</f>
        <v>#VALUE!</v>
      </c>
      <c r="Y625" t="e">
        <f>TRIM(CLEAN(MID(Updates!D625,FIND("Employee Name: ",Updates!D625)+15,(FIND("Job Title",Updates!D625)-(FIND("Employee Name: ",Updates!D625)+15)))))</f>
        <v>#VALUE!</v>
      </c>
      <c r="Z625" s="9" t="e">
        <f t="shared" si="152"/>
        <v>#VALUE!</v>
      </c>
      <c r="AA625" t="e">
        <f t="shared" si="153"/>
        <v>#VALUE!</v>
      </c>
      <c r="AB625" t="e">
        <f t="shared" si="154"/>
        <v>#VALUE!</v>
      </c>
      <c r="AC625" t="e">
        <f t="shared" si="155"/>
        <v>#VALUE!</v>
      </c>
      <c r="AD625" t="e">
        <f>TRIM(CLEAN(MID(Updates!D625,FIND("Account to clone: ",Updates!D625)+18,(FIND("Position",Updates!D625)-(FIND("Account to clone: ",Updates!D625)+18)))))</f>
        <v>#VALUE!</v>
      </c>
      <c r="AE625" t="str">
        <f t="shared" si="156"/>
        <v/>
      </c>
      <c r="AF625" t="str">
        <f t="shared" si="157"/>
        <v>No</v>
      </c>
      <c r="AG625" t="e">
        <f>TRIM(CLEAN(MID(Updates!D625,FIND("Home Share (H:\ drive) required: ",Updates!D625)+33,(FIND("Group Share (S:\ drive) required: ",Updates!D625)-(FIND("Home Share (H:\ drive) required: ",Updates!D625)+33)))))</f>
        <v>#VALUE!</v>
      </c>
      <c r="AH625" t="str">
        <f t="shared" si="158"/>
        <v>No</v>
      </c>
      <c r="AI625" t="e">
        <f>TRIM(CLEAN(MID(Updates!D625,FIND("S Drive Path: ",Updates!D625)+14,(FIND("Position",Updates!D625)-(FIND("S Drive Path: ",Updates!D625)+14)))))</f>
        <v>#VALUE!</v>
      </c>
      <c r="AJ625" t="e">
        <f>("USR\"&amp;Updates!N625)</f>
        <v>#VALUE!</v>
      </c>
      <c r="AK625" t="e">
        <f>Updates!N625&amp;"$"</f>
        <v>#VALUE!</v>
      </c>
      <c r="AL625" s="11">
        <f t="shared" ca="1" si="159"/>
        <v>2</v>
      </c>
      <c r="AM625" s="6" t="str">
        <f ca="1">LOOKUP(AL625,AN2:AN21,AO2:AO21)</f>
        <v>DC1MDB02</v>
      </c>
    </row>
    <row r="626" spans="1:39" ht="12" customHeight="1">
      <c r="A626" s="13" t="e">
        <f>LOOKUP(99^99,--("0"&amp;MID(Updates!N626,MIN(SEARCH({0,1,2,3,4,5,6,7,8,9},Updates!N626&amp;"0123456789")),ROW($A$1:$A$10000))))</f>
        <v>#N/A</v>
      </c>
      <c r="B626" s="6" t="e">
        <f>TRIM(CLEAN(MID(Updates!D626,FIND("Network User Id: ",Updates!D626)+17,(FIND("E-MAIL ACCOUNTS",Updates!D626)-(FIND("Network User Id:",Updates!D626)+17)))))</f>
        <v>#VALUE!</v>
      </c>
      <c r="C626" s="6" t="e">
        <f>TRIM(CLEAN(MID(Updates!D626,FIND("Logon ID: ",Updates!D626)+10,(FIND("Password:",Updates!D626)-(FIND("Logon ID:",Updates!D626)+10)))))</f>
        <v>#VALUE!</v>
      </c>
      <c r="D626" t="e">
        <f>TRIM(CLEAN(MID(Updates!D626,FIND("Primary Address: ",Updates!D626)+17,(FIND("Secondary Address:",Updates!D626)-(FIND("Primary Address: ",Updates!D626)+17)))))</f>
        <v>#VALUE!</v>
      </c>
      <c r="E626" t="e">
        <f>TRIM(CLEAN(MID(Updates!D626,FIND("Secondary Address: ",Updates!D626)+19,(FIND("** PLEASE DO NOT REPLY TO THIS E-MAIL. ",Updates!D626)-(FIND("Secondary Address: ",Updates!D626)+19)))))</f>
        <v>#VALUE!</v>
      </c>
      <c r="F626" t="b">
        <f>IF(COUNT(SEARCH({"transpo.ottawa.on.ca","biblioottawalibrary.ca"},E626)),"@ottawa.ca")</f>
        <v>0</v>
      </c>
      <c r="G626" s="9" t="e">
        <f t="shared" si="144"/>
        <v>#VALUE!</v>
      </c>
      <c r="H626" t="e">
        <f>TRIM(CLEAN(MID(Updates!D626,FIND("E-mail Address: ",Updates!D626)+16,(FIND("The employee",Updates!D626)-(FIND("E-mail Address: ",Updates!D626)+16)))))</f>
        <v>#VALUE!</v>
      </c>
      <c r="I626" t="e">
        <f>TRIM(CLEAN(MID(Updates!D626,FIND("Account Password: ",Updates!D626)+18,(FIND("NETWORK ACCOUNTS",Updates!D626)-(FIND("Account Password:",Updates!D626)+18)))))</f>
        <v>#VALUE!</v>
      </c>
      <c r="J626" t="e">
        <f>TRIM(CLEAN(MID(Updates!D626,FIND("Password: ",Updates!D626)+10,(FIND("E-mail",Updates!D626)-(FIND("Password:",Updates!D626)+12)))))</f>
        <v>#VALUE!</v>
      </c>
      <c r="K626" t="e">
        <f>TRIM(CLEAN(MID(Updates!D626,FIND("Account to clone: ",Updates!D626)+18,(FIND("Position",Updates!D626)-(FIND("Account to clone: ",Updates!D626)+18)))))</f>
        <v>#VALUE!</v>
      </c>
      <c r="L626" t="e">
        <f>TRIM(CLEAN(MID(Updates!D626,FIND("Clone permissions of another account: ",Updates!D626)+38,(FIND("Email required:",Updates!D626)-(FIND("Clone permissions of another account: ",Updates!D626)+38)))))</f>
        <v>#VALUE!</v>
      </c>
      <c r="M626" t="e">
        <f t="shared" si="145"/>
        <v>#VALUE!</v>
      </c>
      <c r="N626" t="e">
        <f>TRIM(CLEAN(MID(Updates!D626,FIND("First Name: ",Updates!D626)+12,(FIND("Middle Name: ",Updates!D626)-(FIND("First Name: ",Updates!D626)+12)))))</f>
        <v>#VALUE!</v>
      </c>
      <c r="O626" t="e">
        <f>TRIM(CLEAN(MID(Updates!E626,FIND("Last Name: ",Updates!E626)+11,(FIND("Middle Initial:",Updates!E626)-(FIND("Last Name: ",Updates!E626)+11)))))</f>
        <v>#VALUE!</v>
      </c>
      <c r="P626" t="e">
        <f>TRIM(CLEAN(MID(Updates!D626,FIND("Middle Initial: ",Updates!D626)+16,(FIND("Department: ",Updates!D626)-(FIND("Middle Initial: ",Updates!D626)+16)))))</f>
        <v>#VALUE!</v>
      </c>
      <c r="Q626" t="e">
        <f t="shared" si="146"/>
        <v>#VALUE!</v>
      </c>
      <c r="R626" t="e">
        <f t="shared" si="147"/>
        <v>#VALUE!</v>
      </c>
      <c r="S626" t="e">
        <f t="shared" si="148"/>
        <v>#VALUE!</v>
      </c>
      <c r="T626" s="14" t="e">
        <f t="shared" si="149"/>
        <v>#VALUE!</v>
      </c>
      <c r="U626" t="e">
        <f t="shared" si="150"/>
        <v>#VALUE!</v>
      </c>
      <c r="V626" t="e">
        <f t="shared" si="151"/>
        <v>#VALUE!</v>
      </c>
      <c r="W626" s="8" t="e">
        <f>TRIM(CLEAN(MID(Updates!D626,FIND("Branch: ",Updates!D626)+8,(FIND("Division",Updates!D626)-(FIND("Branch: ",Updates!D626)+8)))))</f>
        <v>#VALUE!</v>
      </c>
      <c r="X626" s="8" t="e">
        <f>TRIM(CLEAN(MID(Updates!D626,FIND("Pooled Position: ",Updates!D626)+17,(FIND("Are the",Updates!D626)-(FIND("Pooled Position: ",Updates!D626)+17)))))</f>
        <v>#VALUE!</v>
      </c>
      <c r="Y626" t="e">
        <f>TRIM(CLEAN(MID(Updates!D626,FIND("Employee Name: ",Updates!D626)+15,(FIND("Job Title",Updates!D626)-(FIND("Employee Name: ",Updates!D626)+15)))))</f>
        <v>#VALUE!</v>
      </c>
      <c r="Z626" s="9" t="e">
        <f t="shared" si="152"/>
        <v>#VALUE!</v>
      </c>
      <c r="AA626" t="e">
        <f t="shared" si="153"/>
        <v>#VALUE!</v>
      </c>
      <c r="AB626" t="e">
        <f t="shared" si="154"/>
        <v>#VALUE!</v>
      </c>
      <c r="AC626" t="e">
        <f t="shared" si="155"/>
        <v>#VALUE!</v>
      </c>
      <c r="AD626" t="e">
        <f>TRIM(CLEAN(MID(Updates!D626,FIND("Account to clone: ",Updates!D626)+18,(FIND("Position",Updates!D626)-(FIND("Account to clone: ",Updates!D626)+18)))))</f>
        <v>#VALUE!</v>
      </c>
      <c r="AE626" t="str">
        <f t="shared" si="156"/>
        <v/>
      </c>
      <c r="AF626" t="str">
        <f t="shared" si="157"/>
        <v>No</v>
      </c>
      <c r="AG626" t="e">
        <f>TRIM(CLEAN(MID(Updates!D626,FIND("Home Share (H:\ drive) required: ",Updates!D626)+33,(FIND("Group Share (S:\ drive) required: ",Updates!D626)-(FIND("Home Share (H:\ drive) required: ",Updates!D626)+33)))))</f>
        <v>#VALUE!</v>
      </c>
      <c r="AH626" t="str">
        <f t="shared" si="158"/>
        <v>No</v>
      </c>
      <c r="AI626" t="e">
        <f>TRIM(CLEAN(MID(Updates!D626,FIND("S Drive Path: ",Updates!D626)+14,(FIND("Position",Updates!D626)-(FIND("S Drive Path: ",Updates!D626)+14)))))</f>
        <v>#VALUE!</v>
      </c>
      <c r="AJ626" t="e">
        <f>("USR\"&amp;Updates!N626)</f>
        <v>#VALUE!</v>
      </c>
      <c r="AK626" t="e">
        <f>Updates!N626&amp;"$"</f>
        <v>#VALUE!</v>
      </c>
      <c r="AL626" s="11">
        <f t="shared" ca="1" si="159"/>
        <v>15</v>
      </c>
      <c r="AM626" s="6" t="str">
        <f ca="1">LOOKUP(AL626,AN2:AN21,AO2:AO21)</f>
        <v>DC4MDB05</v>
      </c>
    </row>
    <row r="627" spans="1:39" ht="12" customHeight="1">
      <c r="A627" s="13" t="e">
        <f>LOOKUP(99^99,--("0"&amp;MID(Updates!N627,MIN(SEARCH({0,1,2,3,4,5,6,7,8,9},Updates!N627&amp;"0123456789")),ROW($A$1:$A$10000))))</f>
        <v>#N/A</v>
      </c>
      <c r="B627" s="6" t="e">
        <f>TRIM(CLEAN(MID(Updates!D627,FIND("Network User Id: ",Updates!D627)+17,(FIND("E-MAIL ACCOUNTS",Updates!D627)-(FIND("Network User Id:",Updates!D627)+17)))))</f>
        <v>#VALUE!</v>
      </c>
      <c r="C627" s="6" t="e">
        <f>TRIM(CLEAN(MID(Updates!D627,FIND("Logon ID: ",Updates!D627)+10,(FIND("Password:",Updates!D627)-(FIND("Logon ID:",Updates!D627)+10)))))</f>
        <v>#VALUE!</v>
      </c>
      <c r="D627" t="e">
        <f>TRIM(CLEAN(MID(Updates!D627,FIND("Primary Address: ",Updates!D627)+17,(FIND("Secondary Address:",Updates!D627)-(FIND("Primary Address: ",Updates!D627)+17)))))</f>
        <v>#VALUE!</v>
      </c>
      <c r="E627" t="e">
        <f>TRIM(CLEAN(MID(Updates!D627,FIND("Secondary Address: ",Updates!D627)+19,(FIND("** PLEASE DO NOT REPLY TO THIS E-MAIL. ",Updates!D627)-(FIND("Secondary Address: ",Updates!D627)+19)))))</f>
        <v>#VALUE!</v>
      </c>
      <c r="F627" t="b">
        <f>IF(COUNT(SEARCH({"transpo.ottawa.on.ca","biblioottawalibrary.ca"},E627)),"@ottawa.ca")</f>
        <v>0</v>
      </c>
      <c r="G627" s="9" t="e">
        <f t="shared" si="144"/>
        <v>#VALUE!</v>
      </c>
      <c r="H627" t="e">
        <f>TRIM(CLEAN(MID(Updates!D627,FIND("E-mail Address: ",Updates!D627)+16,(FIND("The employee",Updates!D627)-(FIND("E-mail Address: ",Updates!D627)+16)))))</f>
        <v>#VALUE!</v>
      </c>
      <c r="I627" t="e">
        <f>TRIM(CLEAN(MID(Updates!D627,FIND("Account Password: ",Updates!D627)+18,(FIND("NETWORK ACCOUNTS",Updates!D627)-(FIND("Account Password:",Updates!D627)+18)))))</f>
        <v>#VALUE!</v>
      </c>
      <c r="J627" t="e">
        <f>TRIM(CLEAN(MID(Updates!D627,FIND("Password: ",Updates!D627)+10,(FIND("E-mail",Updates!D627)-(FIND("Password:",Updates!D627)+12)))))</f>
        <v>#VALUE!</v>
      </c>
      <c r="K627" t="e">
        <f>TRIM(CLEAN(MID(Updates!D627,FIND("Account to clone: ",Updates!D627)+18,(FIND("Position",Updates!D627)-(FIND("Account to clone: ",Updates!D627)+18)))))</f>
        <v>#VALUE!</v>
      </c>
      <c r="L627" t="e">
        <f>TRIM(CLEAN(MID(Updates!D627,FIND("Clone permissions of another account: ",Updates!D627)+38,(FIND("Email required:",Updates!D627)-(FIND("Clone permissions of another account: ",Updates!D627)+38)))))</f>
        <v>#VALUE!</v>
      </c>
      <c r="M627" t="e">
        <f t="shared" si="145"/>
        <v>#VALUE!</v>
      </c>
      <c r="N627" t="e">
        <f>TRIM(CLEAN(MID(Updates!D627,FIND("First Name: ",Updates!D627)+12,(FIND("Middle Name: ",Updates!D627)-(FIND("First Name: ",Updates!D627)+12)))))</f>
        <v>#VALUE!</v>
      </c>
      <c r="O627" t="e">
        <f>TRIM(CLEAN(MID(Updates!E627,FIND("Last Name: ",Updates!E627)+11,(FIND("Middle Initial:",Updates!E627)-(FIND("Last Name: ",Updates!E627)+11)))))</f>
        <v>#VALUE!</v>
      </c>
      <c r="P627" t="e">
        <f>TRIM(CLEAN(MID(Updates!D627,FIND("Middle Initial: ",Updates!D627)+16,(FIND("Department: ",Updates!D627)-(FIND("Middle Initial: ",Updates!D627)+16)))))</f>
        <v>#VALUE!</v>
      </c>
      <c r="Q627" t="e">
        <f t="shared" si="146"/>
        <v>#VALUE!</v>
      </c>
      <c r="R627" t="e">
        <f t="shared" si="147"/>
        <v>#VALUE!</v>
      </c>
      <c r="S627" t="e">
        <f t="shared" si="148"/>
        <v>#VALUE!</v>
      </c>
      <c r="T627" s="14" t="e">
        <f t="shared" si="149"/>
        <v>#VALUE!</v>
      </c>
      <c r="U627" t="e">
        <f t="shared" si="150"/>
        <v>#VALUE!</v>
      </c>
      <c r="V627" t="e">
        <f t="shared" si="151"/>
        <v>#VALUE!</v>
      </c>
      <c r="W627" s="8" t="e">
        <f>TRIM(CLEAN(MID(Updates!D627,FIND("Branch: ",Updates!D627)+8,(FIND("Division",Updates!D627)-(FIND("Branch: ",Updates!D627)+8)))))</f>
        <v>#VALUE!</v>
      </c>
      <c r="X627" s="8" t="e">
        <f>TRIM(CLEAN(MID(Updates!D627,FIND("Pooled Position: ",Updates!D627)+17,(FIND("Are the",Updates!D627)-(FIND("Pooled Position: ",Updates!D627)+17)))))</f>
        <v>#VALUE!</v>
      </c>
      <c r="Y627" t="e">
        <f>TRIM(CLEAN(MID(Updates!D627,FIND("Employee Name: ",Updates!D627)+15,(FIND("Job Title",Updates!D627)-(FIND("Employee Name: ",Updates!D627)+15)))))</f>
        <v>#VALUE!</v>
      </c>
      <c r="Z627" s="9" t="e">
        <f t="shared" si="152"/>
        <v>#VALUE!</v>
      </c>
      <c r="AA627" t="e">
        <f t="shared" si="153"/>
        <v>#VALUE!</v>
      </c>
      <c r="AB627" t="e">
        <f t="shared" si="154"/>
        <v>#VALUE!</v>
      </c>
      <c r="AC627" t="e">
        <f t="shared" si="155"/>
        <v>#VALUE!</v>
      </c>
      <c r="AD627" t="e">
        <f>TRIM(CLEAN(MID(Updates!D627,FIND("Account to clone: ",Updates!D627)+18,(FIND("Position",Updates!D627)-(FIND("Account to clone: ",Updates!D627)+18)))))</f>
        <v>#VALUE!</v>
      </c>
      <c r="AE627" t="str">
        <f t="shared" si="156"/>
        <v/>
      </c>
      <c r="AF627" t="str">
        <f t="shared" si="157"/>
        <v>No</v>
      </c>
      <c r="AG627" t="e">
        <f>TRIM(CLEAN(MID(Updates!D627,FIND("Home Share (H:\ drive) required: ",Updates!D627)+33,(FIND("Group Share (S:\ drive) required: ",Updates!D627)-(FIND("Home Share (H:\ drive) required: ",Updates!D627)+33)))))</f>
        <v>#VALUE!</v>
      </c>
      <c r="AH627" t="str">
        <f t="shared" si="158"/>
        <v>No</v>
      </c>
      <c r="AI627" t="e">
        <f>TRIM(CLEAN(MID(Updates!D627,FIND("S Drive Path: ",Updates!D627)+14,(FIND("Position",Updates!D627)-(FIND("S Drive Path: ",Updates!D627)+14)))))</f>
        <v>#VALUE!</v>
      </c>
      <c r="AJ627" t="e">
        <f>("USR\"&amp;Updates!N627)</f>
        <v>#VALUE!</v>
      </c>
      <c r="AK627" t="e">
        <f>Updates!N627&amp;"$"</f>
        <v>#VALUE!</v>
      </c>
      <c r="AL627" s="11">
        <f t="shared" ca="1" si="159"/>
        <v>12</v>
      </c>
      <c r="AM627" s="6" t="str">
        <f ca="1">LOOKUP(AL627,AN2:AN21,AO2:AO21)</f>
        <v>DC4MDB02</v>
      </c>
    </row>
    <row r="628" spans="1:39" ht="12" customHeight="1">
      <c r="A628" s="13" t="e">
        <f>LOOKUP(99^99,--("0"&amp;MID(Updates!N628,MIN(SEARCH({0,1,2,3,4,5,6,7,8,9},Updates!N628&amp;"0123456789")),ROW($A$1:$A$10000))))</f>
        <v>#N/A</v>
      </c>
      <c r="B628" s="6" t="e">
        <f>TRIM(CLEAN(MID(Updates!D628,FIND("Network User Id: ",Updates!D628)+17,(FIND("E-MAIL ACCOUNTS",Updates!D628)-(FIND("Network User Id:",Updates!D628)+17)))))</f>
        <v>#VALUE!</v>
      </c>
      <c r="C628" s="6" t="e">
        <f>TRIM(CLEAN(MID(Updates!D628,FIND("Logon ID: ",Updates!D628)+10,(FIND("Password:",Updates!D628)-(FIND("Logon ID:",Updates!D628)+10)))))</f>
        <v>#VALUE!</v>
      </c>
      <c r="D628" t="e">
        <f>TRIM(CLEAN(MID(Updates!D628,FIND("Primary Address: ",Updates!D628)+17,(FIND("Secondary Address:",Updates!D628)-(FIND("Primary Address: ",Updates!D628)+17)))))</f>
        <v>#VALUE!</v>
      </c>
      <c r="E628" t="e">
        <f>TRIM(CLEAN(MID(Updates!D628,FIND("Secondary Address: ",Updates!D628)+19,(FIND("** PLEASE DO NOT REPLY TO THIS E-MAIL. ",Updates!D628)-(FIND("Secondary Address: ",Updates!D628)+19)))))</f>
        <v>#VALUE!</v>
      </c>
      <c r="F628" t="b">
        <f>IF(COUNT(SEARCH({"transpo.ottawa.on.ca","biblioottawalibrary.ca"},E628)),"@ottawa.ca")</f>
        <v>0</v>
      </c>
      <c r="G628" s="9" t="e">
        <f t="shared" si="144"/>
        <v>#VALUE!</v>
      </c>
      <c r="H628" t="e">
        <f>TRIM(CLEAN(MID(Updates!D628,FIND("E-mail Address: ",Updates!D628)+16,(FIND("The employee",Updates!D628)-(FIND("E-mail Address: ",Updates!D628)+16)))))</f>
        <v>#VALUE!</v>
      </c>
      <c r="I628" t="e">
        <f>TRIM(CLEAN(MID(Updates!D628,FIND("Account Password: ",Updates!D628)+18,(FIND("NETWORK ACCOUNTS",Updates!D628)-(FIND("Account Password:",Updates!D628)+18)))))</f>
        <v>#VALUE!</v>
      </c>
      <c r="J628" t="e">
        <f>TRIM(CLEAN(MID(Updates!D628,FIND("Password: ",Updates!D628)+10,(FIND("E-mail",Updates!D628)-(FIND("Password:",Updates!D628)+12)))))</f>
        <v>#VALUE!</v>
      </c>
      <c r="K628" t="e">
        <f>TRIM(CLEAN(MID(Updates!D628,FIND("Account to clone: ",Updates!D628)+18,(FIND("Position",Updates!D628)-(FIND("Account to clone: ",Updates!D628)+18)))))</f>
        <v>#VALUE!</v>
      </c>
      <c r="L628" t="e">
        <f>TRIM(CLEAN(MID(Updates!D628,FIND("Clone permissions of another account: ",Updates!D628)+38,(FIND("Email required:",Updates!D628)-(FIND("Clone permissions of another account: ",Updates!D628)+38)))))</f>
        <v>#VALUE!</v>
      </c>
      <c r="M628" t="e">
        <f t="shared" si="145"/>
        <v>#VALUE!</v>
      </c>
      <c r="N628" t="e">
        <f>TRIM(CLEAN(MID(Updates!D628,FIND("First Name: ",Updates!D628)+12,(FIND("Middle Name: ",Updates!D628)-(FIND("First Name: ",Updates!D628)+12)))))</f>
        <v>#VALUE!</v>
      </c>
      <c r="O628" t="e">
        <f>TRIM(CLEAN(MID(Updates!E628,FIND("Last Name: ",Updates!E628)+11,(FIND("Middle Initial:",Updates!E628)-(FIND("Last Name: ",Updates!E628)+11)))))</f>
        <v>#VALUE!</v>
      </c>
      <c r="P628" t="e">
        <f>TRIM(CLEAN(MID(Updates!D628,FIND("Middle Initial: ",Updates!D628)+16,(FIND("Department: ",Updates!D628)-(FIND("Middle Initial: ",Updates!D628)+16)))))</f>
        <v>#VALUE!</v>
      </c>
      <c r="Q628" t="e">
        <f t="shared" si="146"/>
        <v>#VALUE!</v>
      </c>
      <c r="R628" t="e">
        <f t="shared" si="147"/>
        <v>#VALUE!</v>
      </c>
      <c r="S628" t="e">
        <f t="shared" si="148"/>
        <v>#VALUE!</v>
      </c>
      <c r="T628" s="14" t="e">
        <f t="shared" si="149"/>
        <v>#VALUE!</v>
      </c>
      <c r="U628" t="e">
        <f t="shared" si="150"/>
        <v>#VALUE!</v>
      </c>
      <c r="V628" t="e">
        <f t="shared" si="151"/>
        <v>#VALUE!</v>
      </c>
      <c r="W628" s="8" t="e">
        <f>TRIM(CLEAN(MID(Updates!D628,FIND("Branch: ",Updates!D628)+8,(FIND("Division",Updates!D628)-(FIND("Branch: ",Updates!D628)+8)))))</f>
        <v>#VALUE!</v>
      </c>
      <c r="X628" s="8" t="e">
        <f>TRIM(CLEAN(MID(Updates!D628,FIND("Pooled Position: ",Updates!D628)+17,(FIND("Are the",Updates!D628)-(FIND("Pooled Position: ",Updates!D628)+17)))))</f>
        <v>#VALUE!</v>
      </c>
      <c r="Y628" t="e">
        <f>TRIM(CLEAN(MID(Updates!D628,FIND("Employee Name: ",Updates!D628)+15,(FIND("Job Title",Updates!D628)-(FIND("Employee Name: ",Updates!D628)+15)))))</f>
        <v>#VALUE!</v>
      </c>
      <c r="Z628" s="9" t="e">
        <f t="shared" si="152"/>
        <v>#VALUE!</v>
      </c>
      <c r="AA628" t="e">
        <f t="shared" si="153"/>
        <v>#VALUE!</v>
      </c>
      <c r="AB628" t="e">
        <f t="shared" si="154"/>
        <v>#VALUE!</v>
      </c>
      <c r="AC628" t="e">
        <f t="shared" si="155"/>
        <v>#VALUE!</v>
      </c>
      <c r="AD628" t="e">
        <f>TRIM(CLEAN(MID(Updates!D628,FIND("Account to clone: ",Updates!D628)+18,(FIND("Position",Updates!D628)-(FIND("Account to clone: ",Updates!D628)+18)))))</f>
        <v>#VALUE!</v>
      </c>
      <c r="AE628" t="str">
        <f t="shared" si="156"/>
        <v/>
      </c>
      <c r="AF628" t="str">
        <f t="shared" si="157"/>
        <v>No</v>
      </c>
      <c r="AG628" t="e">
        <f>TRIM(CLEAN(MID(Updates!D628,FIND("Home Share (H:\ drive) required: ",Updates!D628)+33,(FIND("Group Share (S:\ drive) required: ",Updates!D628)-(FIND("Home Share (H:\ drive) required: ",Updates!D628)+33)))))</f>
        <v>#VALUE!</v>
      </c>
      <c r="AH628" t="str">
        <f t="shared" si="158"/>
        <v>No</v>
      </c>
      <c r="AI628" t="e">
        <f>TRIM(CLEAN(MID(Updates!D628,FIND("S Drive Path: ",Updates!D628)+14,(FIND("Position",Updates!D628)-(FIND("S Drive Path: ",Updates!D628)+14)))))</f>
        <v>#VALUE!</v>
      </c>
      <c r="AJ628" t="e">
        <f>("USR\"&amp;Updates!N628)</f>
        <v>#VALUE!</v>
      </c>
      <c r="AK628" t="e">
        <f>Updates!N628&amp;"$"</f>
        <v>#VALUE!</v>
      </c>
      <c r="AL628" s="11">
        <f t="shared" ca="1" si="159"/>
        <v>7</v>
      </c>
      <c r="AM628" s="6" t="str">
        <f ca="1">LOOKUP(AL628,AN2:AN21,AO2:AO21)</f>
        <v>DC1MDB07</v>
      </c>
    </row>
    <row r="629" spans="1:39" ht="12" customHeight="1">
      <c r="A629" s="13" t="e">
        <f>LOOKUP(99^99,--("0"&amp;MID(Updates!N629,MIN(SEARCH({0,1,2,3,4,5,6,7,8,9},Updates!N629&amp;"0123456789")),ROW($A$1:$A$10000))))</f>
        <v>#N/A</v>
      </c>
      <c r="B629" s="6" t="e">
        <f>TRIM(CLEAN(MID(Updates!D629,FIND("Network User Id: ",Updates!D629)+17,(FIND("E-MAIL ACCOUNTS",Updates!D629)-(FIND("Network User Id:",Updates!D629)+17)))))</f>
        <v>#VALUE!</v>
      </c>
      <c r="C629" s="6" t="e">
        <f>TRIM(CLEAN(MID(Updates!D629,FIND("Logon ID: ",Updates!D629)+10,(FIND("Password:",Updates!D629)-(FIND("Logon ID:",Updates!D629)+10)))))</f>
        <v>#VALUE!</v>
      </c>
      <c r="D629" t="e">
        <f>TRIM(CLEAN(MID(Updates!D629,FIND("Primary Address: ",Updates!D629)+17,(FIND("Secondary Address:",Updates!D629)-(FIND("Primary Address: ",Updates!D629)+17)))))</f>
        <v>#VALUE!</v>
      </c>
      <c r="E629" t="e">
        <f>TRIM(CLEAN(MID(Updates!D629,FIND("Secondary Address: ",Updates!D629)+19,(FIND("** PLEASE DO NOT REPLY TO THIS E-MAIL. ",Updates!D629)-(FIND("Secondary Address: ",Updates!D629)+19)))))</f>
        <v>#VALUE!</v>
      </c>
      <c r="F629" t="b">
        <f>IF(COUNT(SEARCH({"transpo.ottawa.on.ca","biblioottawalibrary.ca"},E629)),"@ottawa.ca")</f>
        <v>0</v>
      </c>
      <c r="G629" s="9" t="e">
        <f t="shared" si="144"/>
        <v>#VALUE!</v>
      </c>
      <c r="H629" t="e">
        <f>TRIM(CLEAN(MID(Updates!D629,FIND("E-mail Address: ",Updates!D629)+16,(FIND("The employee",Updates!D629)-(FIND("E-mail Address: ",Updates!D629)+16)))))</f>
        <v>#VALUE!</v>
      </c>
      <c r="I629" t="e">
        <f>TRIM(CLEAN(MID(Updates!D629,FIND("Account Password: ",Updates!D629)+18,(FIND("NETWORK ACCOUNTS",Updates!D629)-(FIND("Account Password:",Updates!D629)+18)))))</f>
        <v>#VALUE!</v>
      </c>
      <c r="J629" t="e">
        <f>TRIM(CLEAN(MID(Updates!D629,FIND("Password: ",Updates!D629)+10,(FIND("E-mail",Updates!D629)-(FIND("Password:",Updates!D629)+12)))))</f>
        <v>#VALUE!</v>
      </c>
      <c r="K629" t="e">
        <f>TRIM(CLEAN(MID(Updates!D629,FIND("Account to clone: ",Updates!D629)+18,(FIND("Position",Updates!D629)-(FIND("Account to clone: ",Updates!D629)+18)))))</f>
        <v>#VALUE!</v>
      </c>
      <c r="L629" t="e">
        <f>TRIM(CLEAN(MID(Updates!D629,FIND("Clone permissions of another account: ",Updates!D629)+38,(FIND("Email required:",Updates!D629)-(FIND("Clone permissions of another account: ",Updates!D629)+38)))))</f>
        <v>#VALUE!</v>
      </c>
      <c r="M629" t="e">
        <f t="shared" si="145"/>
        <v>#VALUE!</v>
      </c>
      <c r="N629" t="e">
        <f>TRIM(CLEAN(MID(Updates!D629,FIND("First Name: ",Updates!D629)+12,(FIND("Middle Name: ",Updates!D629)-(FIND("First Name: ",Updates!D629)+12)))))</f>
        <v>#VALUE!</v>
      </c>
      <c r="O629" t="e">
        <f>TRIM(CLEAN(MID(Updates!E629,FIND("Last Name: ",Updates!E629)+11,(FIND("Middle Initial:",Updates!E629)-(FIND("Last Name: ",Updates!E629)+11)))))</f>
        <v>#VALUE!</v>
      </c>
      <c r="P629" t="e">
        <f>TRIM(CLEAN(MID(Updates!D629,FIND("Middle Initial: ",Updates!D629)+16,(FIND("Department: ",Updates!D629)-(FIND("Middle Initial: ",Updates!D629)+16)))))</f>
        <v>#VALUE!</v>
      </c>
      <c r="Q629" t="e">
        <f t="shared" si="146"/>
        <v>#VALUE!</v>
      </c>
      <c r="R629" t="e">
        <f t="shared" si="147"/>
        <v>#VALUE!</v>
      </c>
      <c r="S629" t="e">
        <f t="shared" si="148"/>
        <v>#VALUE!</v>
      </c>
      <c r="T629" s="14" t="e">
        <f t="shared" si="149"/>
        <v>#VALUE!</v>
      </c>
      <c r="U629" t="e">
        <f t="shared" si="150"/>
        <v>#VALUE!</v>
      </c>
      <c r="V629" t="e">
        <f t="shared" si="151"/>
        <v>#VALUE!</v>
      </c>
      <c r="W629" s="8" t="e">
        <f>TRIM(CLEAN(MID(Updates!D629,FIND("Branch: ",Updates!D629)+8,(FIND("Division",Updates!D629)-(FIND("Branch: ",Updates!D629)+8)))))</f>
        <v>#VALUE!</v>
      </c>
      <c r="X629" s="8" t="e">
        <f>TRIM(CLEAN(MID(Updates!D629,FIND("Pooled Position: ",Updates!D629)+17,(FIND("Are the",Updates!D629)-(FIND("Pooled Position: ",Updates!D629)+17)))))</f>
        <v>#VALUE!</v>
      </c>
      <c r="Y629" t="e">
        <f>TRIM(CLEAN(MID(Updates!D629,FIND("Employee Name: ",Updates!D629)+15,(FIND("Job Title",Updates!D629)-(FIND("Employee Name: ",Updates!D629)+15)))))</f>
        <v>#VALUE!</v>
      </c>
      <c r="Z629" s="9" t="e">
        <f t="shared" si="152"/>
        <v>#VALUE!</v>
      </c>
      <c r="AA629" t="e">
        <f t="shared" si="153"/>
        <v>#VALUE!</v>
      </c>
      <c r="AB629" t="e">
        <f t="shared" si="154"/>
        <v>#VALUE!</v>
      </c>
      <c r="AC629" t="e">
        <f t="shared" si="155"/>
        <v>#VALUE!</v>
      </c>
      <c r="AD629" t="e">
        <f>TRIM(CLEAN(MID(Updates!D629,FIND("Account to clone: ",Updates!D629)+18,(FIND("Position",Updates!D629)-(FIND("Account to clone: ",Updates!D629)+18)))))</f>
        <v>#VALUE!</v>
      </c>
      <c r="AE629" t="str">
        <f t="shared" si="156"/>
        <v/>
      </c>
      <c r="AF629" t="str">
        <f t="shared" si="157"/>
        <v>No</v>
      </c>
      <c r="AG629" t="e">
        <f>TRIM(CLEAN(MID(Updates!D629,FIND("Home Share (H:\ drive) required: ",Updates!D629)+33,(FIND("Group Share (S:\ drive) required: ",Updates!D629)-(FIND("Home Share (H:\ drive) required: ",Updates!D629)+33)))))</f>
        <v>#VALUE!</v>
      </c>
      <c r="AH629" t="str">
        <f t="shared" si="158"/>
        <v>No</v>
      </c>
      <c r="AI629" t="e">
        <f>TRIM(CLEAN(MID(Updates!D629,FIND("S Drive Path: ",Updates!D629)+14,(FIND("Position",Updates!D629)-(FIND("S Drive Path: ",Updates!D629)+14)))))</f>
        <v>#VALUE!</v>
      </c>
      <c r="AJ629" t="e">
        <f>("USR\"&amp;Updates!N629)</f>
        <v>#VALUE!</v>
      </c>
      <c r="AK629" t="e">
        <f>Updates!N629&amp;"$"</f>
        <v>#VALUE!</v>
      </c>
      <c r="AL629" s="11">
        <f t="shared" ca="1" si="159"/>
        <v>9</v>
      </c>
      <c r="AM629" s="6" t="str">
        <f ca="1">LOOKUP(AL629,AN2:AN21,AO2:AO21)</f>
        <v>DC1MDB09</v>
      </c>
    </row>
    <row r="630" spans="1:39" ht="12" customHeight="1">
      <c r="A630" s="13" t="e">
        <f>LOOKUP(99^99,--("0"&amp;MID(Updates!N630,MIN(SEARCH({0,1,2,3,4,5,6,7,8,9},Updates!N630&amp;"0123456789")),ROW($A$1:$A$10000))))</f>
        <v>#N/A</v>
      </c>
      <c r="B630" s="6" t="e">
        <f>TRIM(CLEAN(MID(Updates!D630,FIND("Network User Id: ",Updates!D630)+17,(FIND("E-MAIL ACCOUNTS",Updates!D630)-(FIND("Network User Id:",Updates!D630)+17)))))</f>
        <v>#VALUE!</v>
      </c>
      <c r="C630" s="6" t="e">
        <f>TRIM(CLEAN(MID(Updates!D630,FIND("Logon ID: ",Updates!D630)+10,(FIND("Password:",Updates!D630)-(FIND("Logon ID:",Updates!D630)+10)))))</f>
        <v>#VALUE!</v>
      </c>
      <c r="D630" t="e">
        <f>TRIM(CLEAN(MID(Updates!D630,FIND("Primary Address: ",Updates!D630)+17,(FIND("Secondary Address:",Updates!D630)-(FIND("Primary Address: ",Updates!D630)+17)))))</f>
        <v>#VALUE!</v>
      </c>
      <c r="E630" t="e">
        <f>TRIM(CLEAN(MID(Updates!D630,FIND("Secondary Address: ",Updates!D630)+19,(FIND("** PLEASE DO NOT REPLY TO THIS E-MAIL. ",Updates!D630)-(FIND("Secondary Address: ",Updates!D630)+19)))))</f>
        <v>#VALUE!</v>
      </c>
      <c r="F630" t="b">
        <f>IF(COUNT(SEARCH({"transpo.ottawa.on.ca","biblioottawalibrary.ca"},E630)),"@ottawa.ca")</f>
        <v>0</v>
      </c>
      <c r="G630" s="9" t="e">
        <f t="shared" si="144"/>
        <v>#VALUE!</v>
      </c>
      <c r="H630" t="e">
        <f>TRIM(CLEAN(MID(Updates!D630,FIND("E-mail Address: ",Updates!D630)+16,(FIND("The employee",Updates!D630)-(FIND("E-mail Address: ",Updates!D630)+16)))))</f>
        <v>#VALUE!</v>
      </c>
      <c r="I630" t="e">
        <f>TRIM(CLEAN(MID(Updates!D630,FIND("Account Password: ",Updates!D630)+18,(FIND("NETWORK ACCOUNTS",Updates!D630)-(FIND("Account Password:",Updates!D630)+18)))))</f>
        <v>#VALUE!</v>
      </c>
      <c r="J630" t="e">
        <f>TRIM(CLEAN(MID(Updates!D630,FIND("Password: ",Updates!D630)+10,(FIND("E-mail",Updates!D630)-(FIND("Password:",Updates!D630)+12)))))</f>
        <v>#VALUE!</v>
      </c>
      <c r="K630" t="e">
        <f>TRIM(CLEAN(MID(Updates!D630,FIND("Account to clone: ",Updates!D630)+18,(FIND("Position",Updates!D630)-(FIND("Account to clone: ",Updates!D630)+18)))))</f>
        <v>#VALUE!</v>
      </c>
      <c r="L630" t="e">
        <f>TRIM(CLEAN(MID(Updates!D630,FIND("Clone permissions of another account: ",Updates!D630)+38,(FIND("Email required:",Updates!D630)-(FIND("Clone permissions of another account: ",Updates!D630)+38)))))</f>
        <v>#VALUE!</v>
      </c>
      <c r="M630" t="e">
        <f t="shared" si="145"/>
        <v>#VALUE!</v>
      </c>
      <c r="N630" t="e">
        <f>TRIM(CLEAN(MID(Updates!D630,FIND("First Name: ",Updates!D630)+12,(FIND("Middle Name: ",Updates!D630)-(FIND("First Name: ",Updates!D630)+12)))))</f>
        <v>#VALUE!</v>
      </c>
      <c r="O630" t="e">
        <f>TRIM(CLEAN(MID(Updates!E630,FIND("Last Name: ",Updates!E630)+11,(FIND("Middle Initial:",Updates!E630)-(FIND("Last Name: ",Updates!E630)+11)))))</f>
        <v>#VALUE!</v>
      </c>
      <c r="P630" t="e">
        <f>TRIM(CLEAN(MID(Updates!D630,FIND("Middle Initial: ",Updates!D630)+16,(FIND("Department: ",Updates!D630)-(FIND("Middle Initial: ",Updates!D630)+16)))))</f>
        <v>#VALUE!</v>
      </c>
      <c r="Q630" t="e">
        <f t="shared" si="146"/>
        <v>#VALUE!</v>
      </c>
      <c r="R630" t="e">
        <f t="shared" si="147"/>
        <v>#VALUE!</v>
      </c>
      <c r="S630" t="e">
        <f t="shared" si="148"/>
        <v>#VALUE!</v>
      </c>
      <c r="T630" s="14" t="e">
        <f t="shared" si="149"/>
        <v>#VALUE!</v>
      </c>
      <c r="U630" t="e">
        <f t="shared" si="150"/>
        <v>#VALUE!</v>
      </c>
      <c r="V630" t="e">
        <f t="shared" si="151"/>
        <v>#VALUE!</v>
      </c>
      <c r="W630" s="8" t="e">
        <f>TRIM(CLEAN(MID(Updates!D630,FIND("Branch: ",Updates!D630)+8,(FIND("Division",Updates!D630)-(FIND("Branch: ",Updates!D630)+8)))))</f>
        <v>#VALUE!</v>
      </c>
      <c r="X630" s="8" t="e">
        <f>TRIM(CLEAN(MID(Updates!D630,FIND("Pooled Position: ",Updates!D630)+17,(FIND("Are the",Updates!D630)-(FIND("Pooled Position: ",Updates!D630)+17)))))</f>
        <v>#VALUE!</v>
      </c>
      <c r="Y630" t="e">
        <f>TRIM(CLEAN(MID(Updates!D630,FIND("Employee Name: ",Updates!D630)+15,(FIND("Job Title",Updates!D630)-(FIND("Employee Name: ",Updates!D630)+15)))))</f>
        <v>#VALUE!</v>
      </c>
      <c r="Z630" s="9" t="e">
        <f t="shared" si="152"/>
        <v>#VALUE!</v>
      </c>
      <c r="AA630" t="e">
        <f t="shared" si="153"/>
        <v>#VALUE!</v>
      </c>
      <c r="AB630" t="e">
        <f t="shared" si="154"/>
        <v>#VALUE!</v>
      </c>
      <c r="AC630" t="e">
        <f t="shared" si="155"/>
        <v>#VALUE!</v>
      </c>
      <c r="AD630" t="e">
        <f>TRIM(CLEAN(MID(Updates!D630,FIND("Account to clone: ",Updates!D630)+18,(FIND("Position",Updates!D630)-(FIND("Account to clone: ",Updates!D630)+18)))))</f>
        <v>#VALUE!</v>
      </c>
      <c r="AE630" t="str">
        <f t="shared" si="156"/>
        <v/>
      </c>
      <c r="AF630" t="str">
        <f t="shared" si="157"/>
        <v>No</v>
      </c>
      <c r="AG630" t="e">
        <f>TRIM(CLEAN(MID(Updates!D630,FIND("Home Share (H:\ drive) required: ",Updates!D630)+33,(FIND("Group Share (S:\ drive) required: ",Updates!D630)-(FIND("Home Share (H:\ drive) required: ",Updates!D630)+33)))))</f>
        <v>#VALUE!</v>
      </c>
      <c r="AH630" t="str">
        <f t="shared" si="158"/>
        <v>No</v>
      </c>
      <c r="AI630" t="e">
        <f>TRIM(CLEAN(MID(Updates!D630,FIND("S Drive Path: ",Updates!D630)+14,(FIND("Position",Updates!D630)-(FIND("S Drive Path: ",Updates!D630)+14)))))</f>
        <v>#VALUE!</v>
      </c>
      <c r="AJ630" t="e">
        <f>("USR\"&amp;Updates!N630)</f>
        <v>#VALUE!</v>
      </c>
      <c r="AK630" t="e">
        <f>Updates!N630&amp;"$"</f>
        <v>#VALUE!</v>
      </c>
      <c r="AL630" s="11">
        <f t="shared" ca="1" si="159"/>
        <v>7</v>
      </c>
      <c r="AM630" s="6" t="str">
        <f ca="1">LOOKUP(AL630,AN2:AN21,AO2:AO21)</f>
        <v>DC1MDB07</v>
      </c>
    </row>
    <row r="631" spans="1:39" ht="12" customHeight="1">
      <c r="A631" s="13" t="e">
        <f>LOOKUP(99^99,--("0"&amp;MID(Updates!N631,MIN(SEARCH({0,1,2,3,4,5,6,7,8,9},Updates!N631&amp;"0123456789")),ROW($A$1:$A$10000))))</f>
        <v>#N/A</v>
      </c>
      <c r="B631" s="6" t="e">
        <f>TRIM(CLEAN(MID(Updates!D631,FIND("Network User Id: ",Updates!D631)+17,(FIND("E-MAIL ACCOUNTS",Updates!D631)-(FIND("Network User Id:",Updates!D631)+17)))))</f>
        <v>#VALUE!</v>
      </c>
      <c r="C631" s="6" t="e">
        <f>TRIM(CLEAN(MID(Updates!D631,FIND("Logon ID: ",Updates!D631)+10,(FIND("Password:",Updates!D631)-(FIND("Logon ID:",Updates!D631)+10)))))</f>
        <v>#VALUE!</v>
      </c>
      <c r="D631" t="e">
        <f>TRIM(CLEAN(MID(Updates!D631,FIND("Primary Address: ",Updates!D631)+17,(FIND("Secondary Address:",Updates!D631)-(FIND("Primary Address: ",Updates!D631)+17)))))</f>
        <v>#VALUE!</v>
      </c>
      <c r="E631" t="e">
        <f>TRIM(CLEAN(MID(Updates!D631,FIND("Secondary Address: ",Updates!D631)+19,(FIND("** PLEASE DO NOT REPLY TO THIS E-MAIL. ",Updates!D631)-(FIND("Secondary Address: ",Updates!D631)+19)))))</f>
        <v>#VALUE!</v>
      </c>
      <c r="F631" t="b">
        <f>IF(COUNT(SEARCH({"transpo.ottawa.on.ca","biblioottawalibrary.ca"},E631)),"@ottawa.ca")</f>
        <v>0</v>
      </c>
      <c r="G631" s="9" t="e">
        <f t="shared" si="144"/>
        <v>#VALUE!</v>
      </c>
      <c r="H631" t="e">
        <f>TRIM(CLEAN(MID(Updates!D631,FIND("E-mail Address: ",Updates!D631)+16,(FIND("The employee",Updates!D631)-(FIND("E-mail Address: ",Updates!D631)+16)))))</f>
        <v>#VALUE!</v>
      </c>
      <c r="I631" t="e">
        <f>TRIM(CLEAN(MID(Updates!D631,FIND("Account Password: ",Updates!D631)+18,(FIND("NETWORK ACCOUNTS",Updates!D631)-(FIND("Account Password:",Updates!D631)+18)))))</f>
        <v>#VALUE!</v>
      </c>
      <c r="J631" t="e">
        <f>TRIM(CLEAN(MID(Updates!D631,FIND("Password: ",Updates!D631)+10,(FIND("E-mail",Updates!D631)-(FIND("Password:",Updates!D631)+12)))))</f>
        <v>#VALUE!</v>
      </c>
      <c r="K631" t="e">
        <f>TRIM(CLEAN(MID(Updates!D631,FIND("Account to clone: ",Updates!D631)+18,(FIND("Position",Updates!D631)-(FIND("Account to clone: ",Updates!D631)+18)))))</f>
        <v>#VALUE!</v>
      </c>
      <c r="L631" t="e">
        <f>TRIM(CLEAN(MID(Updates!D631,FIND("Clone permissions of another account: ",Updates!D631)+38,(FIND("Email required:",Updates!D631)-(FIND("Clone permissions of another account: ",Updates!D631)+38)))))</f>
        <v>#VALUE!</v>
      </c>
      <c r="M631" t="e">
        <f t="shared" si="145"/>
        <v>#VALUE!</v>
      </c>
      <c r="N631" t="e">
        <f>TRIM(CLEAN(MID(Updates!D631,FIND("First Name: ",Updates!D631)+12,(FIND("Middle Name: ",Updates!D631)-(FIND("First Name: ",Updates!D631)+12)))))</f>
        <v>#VALUE!</v>
      </c>
      <c r="O631" t="e">
        <f>TRIM(CLEAN(MID(Updates!E631,FIND("Last Name: ",Updates!E631)+11,(FIND("Middle Initial:",Updates!E631)-(FIND("Last Name: ",Updates!E631)+11)))))</f>
        <v>#VALUE!</v>
      </c>
      <c r="P631" t="e">
        <f>TRIM(CLEAN(MID(Updates!D631,FIND("Middle Initial: ",Updates!D631)+16,(FIND("Department: ",Updates!D631)-(FIND("Middle Initial: ",Updates!D631)+16)))))</f>
        <v>#VALUE!</v>
      </c>
      <c r="Q631" t="e">
        <f t="shared" si="146"/>
        <v>#VALUE!</v>
      </c>
      <c r="R631" t="e">
        <f t="shared" si="147"/>
        <v>#VALUE!</v>
      </c>
      <c r="S631" t="e">
        <f t="shared" si="148"/>
        <v>#VALUE!</v>
      </c>
      <c r="T631" s="14" t="e">
        <f t="shared" si="149"/>
        <v>#VALUE!</v>
      </c>
      <c r="U631" t="e">
        <f t="shared" si="150"/>
        <v>#VALUE!</v>
      </c>
      <c r="V631" t="e">
        <f t="shared" si="151"/>
        <v>#VALUE!</v>
      </c>
      <c r="W631" s="8" t="e">
        <f>TRIM(CLEAN(MID(Updates!D631,FIND("Branch: ",Updates!D631)+8,(FIND("Division",Updates!D631)-(FIND("Branch: ",Updates!D631)+8)))))</f>
        <v>#VALUE!</v>
      </c>
      <c r="X631" s="8" t="e">
        <f>TRIM(CLEAN(MID(Updates!D631,FIND("Pooled Position: ",Updates!D631)+17,(FIND("Are the",Updates!D631)-(FIND("Pooled Position: ",Updates!D631)+17)))))</f>
        <v>#VALUE!</v>
      </c>
      <c r="Y631" t="e">
        <f>TRIM(CLEAN(MID(Updates!D631,FIND("Employee Name: ",Updates!D631)+15,(FIND("Job Title",Updates!D631)-(FIND("Employee Name: ",Updates!D631)+15)))))</f>
        <v>#VALUE!</v>
      </c>
      <c r="Z631" s="9" t="e">
        <f t="shared" si="152"/>
        <v>#VALUE!</v>
      </c>
      <c r="AA631" t="e">
        <f t="shared" si="153"/>
        <v>#VALUE!</v>
      </c>
      <c r="AB631" t="e">
        <f t="shared" si="154"/>
        <v>#VALUE!</v>
      </c>
      <c r="AC631" t="e">
        <f t="shared" si="155"/>
        <v>#VALUE!</v>
      </c>
      <c r="AD631" t="e">
        <f>TRIM(CLEAN(MID(Updates!D631,FIND("Account to clone: ",Updates!D631)+18,(FIND("Position",Updates!D631)-(FIND("Account to clone: ",Updates!D631)+18)))))</f>
        <v>#VALUE!</v>
      </c>
      <c r="AE631" t="str">
        <f t="shared" si="156"/>
        <v/>
      </c>
      <c r="AF631" t="str">
        <f t="shared" si="157"/>
        <v>No</v>
      </c>
      <c r="AG631" t="e">
        <f>TRIM(CLEAN(MID(Updates!D631,FIND("Home Share (H:\ drive) required: ",Updates!D631)+33,(FIND("Group Share (S:\ drive) required: ",Updates!D631)-(FIND("Home Share (H:\ drive) required: ",Updates!D631)+33)))))</f>
        <v>#VALUE!</v>
      </c>
      <c r="AH631" t="str">
        <f t="shared" si="158"/>
        <v>No</v>
      </c>
      <c r="AI631" t="e">
        <f>TRIM(CLEAN(MID(Updates!D631,FIND("S Drive Path: ",Updates!D631)+14,(FIND("Position",Updates!D631)-(FIND("S Drive Path: ",Updates!D631)+14)))))</f>
        <v>#VALUE!</v>
      </c>
      <c r="AJ631" t="e">
        <f>("USR\"&amp;Updates!N631)</f>
        <v>#VALUE!</v>
      </c>
      <c r="AK631" t="e">
        <f>Updates!N631&amp;"$"</f>
        <v>#VALUE!</v>
      </c>
      <c r="AL631" s="11">
        <f t="shared" ca="1" si="159"/>
        <v>14</v>
      </c>
      <c r="AM631" s="6" t="str">
        <f ca="1">LOOKUP(AL631,AN2:AN21,AO2:AO21)</f>
        <v>DC4MDB04</v>
      </c>
    </row>
    <row r="632" spans="1:39" ht="12" customHeight="1">
      <c r="A632" s="13" t="e">
        <f>LOOKUP(99^99,--("0"&amp;MID(Updates!N632,MIN(SEARCH({0,1,2,3,4,5,6,7,8,9},Updates!N632&amp;"0123456789")),ROW($A$1:$A$10000))))</f>
        <v>#N/A</v>
      </c>
      <c r="B632" s="6" t="e">
        <f>TRIM(CLEAN(MID(Updates!D632,FIND("Network User Id: ",Updates!D632)+17,(FIND("E-MAIL ACCOUNTS",Updates!D632)-(FIND("Network User Id:",Updates!D632)+17)))))</f>
        <v>#VALUE!</v>
      </c>
      <c r="C632" s="6" t="e">
        <f>TRIM(CLEAN(MID(Updates!D632,FIND("Logon ID: ",Updates!D632)+10,(FIND("Password:",Updates!D632)-(FIND("Logon ID:",Updates!D632)+10)))))</f>
        <v>#VALUE!</v>
      </c>
      <c r="D632" t="e">
        <f>TRIM(CLEAN(MID(Updates!D632,FIND("Primary Address: ",Updates!D632)+17,(FIND("Secondary Address:",Updates!D632)-(FIND("Primary Address: ",Updates!D632)+17)))))</f>
        <v>#VALUE!</v>
      </c>
      <c r="E632" t="e">
        <f>TRIM(CLEAN(MID(Updates!D632,FIND("Secondary Address: ",Updates!D632)+19,(FIND("** PLEASE DO NOT REPLY TO THIS E-MAIL. ",Updates!D632)-(FIND("Secondary Address: ",Updates!D632)+19)))))</f>
        <v>#VALUE!</v>
      </c>
      <c r="F632" t="b">
        <f>IF(COUNT(SEARCH({"transpo.ottawa.on.ca","biblioottawalibrary.ca"},E632)),"@ottawa.ca")</f>
        <v>0</v>
      </c>
      <c r="G632" s="9" t="e">
        <f t="shared" si="144"/>
        <v>#VALUE!</v>
      </c>
      <c r="H632" t="e">
        <f>TRIM(CLEAN(MID(Updates!D632,FIND("E-mail Address: ",Updates!D632)+16,(FIND("The employee",Updates!D632)-(FIND("E-mail Address: ",Updates!D632)+16)))))</f>
        <v>#VALUE!</v>
      </c>
      <c r="I632" t="e">
        <f>TRIM(CLEAN(MID(Updates!D632,FIND("Account Password: ",Updates!D632)+18,(FIND("NETWORK ACCOUNTS",Updates!D632)-(FIND("Account Password:",Updates!D632)+18)))))</f>
        <v>#VALUE!</v>
      </c>
      <c r="J632" t="e">
        <f>TRIM(CLEAN(MID(Updates!D632,FIND("Password: ",Updates!D632)+10,(FIND("E-mail",Updates!D632)-(FIND("Password:",Updates!D632)+12)))))</f>
        <v>#VALUE!</v>
      </c>
      <c r="K632" t="e">
        <f>TRIM(CLEAN(MID(Updates!D632,FIND("Account to clone: ",Updates!D632)+18,(FIND("Position",Updates!D632)-(FIND("Account to clone: ",Updates!D632)+18)))))</f>
        <v>#VALUE!</v>
      </c>
      <c r="L632" t="e">
        <f>TRIM(CLEAN(MID(Updates!D632,FIND("Clone permissions of another account: ",Updates!D632)+38,(FIND("Email required:",Updates!D632)-(FIND("Clone permissions of another account: ",Updates!D632)+38)))))</f>
        <v>#VALUE!</v>
      </c>
      <c r="M632" t="e">
        <f t="shared" si="145"/>
        <v>#VALUE!</v>
      </c>
      <c r="N632" t="e">
        <f>TRIM(CLEAN(MID(Updates!D632,FIND("First Name: ",Updates!D632)+12,(FIND("Middle Name: ",Updates!D632)-(FIND("First Name: ",Updates!D632)+12)))))</f>
        <v>#VALUE!</v>
      </c>
      <c r="O632" t="e">
        <f>TRIM(CLEAN(MID(Updates!E632,FIND("Last Name: ",Updates!E632)+11,(FIND("Middle Initial:",Updates!E632)-(FIND("Last Name: ",Updates!E632)+11)))))</f>
        <v>#VALUE!</v>
      </c>
      <c r="P632" t="e">
        <f>TRIM(CLEAN(MID(Updates!D632,FIND("Middle Initial: ",Updates!D632)+16,(FIND("Department: ",Updates!D632)-(FIND("Middle Initial: ",Updates!D632)+16)))))</f>
        <v>#VALUE!</v>
      </c>
      <c r="Q632" t="e">
        <f t="shared" si="146"/>
        <v>#VALUE!</v>
      </c>
      <c r="R632" t="e">
        <f t="shared" si="147"/>
        <v>#VALUE!</v>
      </c>
      <c r="S632" t="e">
        <f t="shared" si="148"/>
        <v>#VALUE!</v>
      </c>
      <c r="T632" s="14" t="e">
        <f t="shared" si="149"/>
        <v>#VALUE!</v>
      </c>
      <c r="U632" t="e">
        <f t="shared" si="150"/>
        <v>#VALUE!</v>
      </c>
      <c r="V632" t="e">
        <f t="shared" si="151"/>
        <v>#VALUE!</v>
      </c>
      <c r="W632" s="8" t="e">
        <f>TRIM(CLEAN(MID(Updates!D632,FIND("Branch: ",Updates!D632)+8,(FIND("Division",Updates!D632)-(FIND("Branch: ",Updates!D632)+8)))))</f>
        <v>#VALUE!</v>
      </c>
      <c r="X632" s="8" t="e">
        <f>TRIM(CLEAN(MID(Updates!D632,FIND("Pooled Position: ",Updates!D632)+17,(FIND("Are the",Updates!D632)-(FIND("Pooled Position: ",Updates!D632)+17)))))</f>
        <v>#VALUE!</v>
      </c>
      <c r="Y632" t="e">
        <f>TRIM(CLEAN(MID(Updates!D632,FIND("Employee Name: ",Updates!D632)+15,(FIND("Job Title",Updates!D632)-(FIND("Employee Name: ",Updates!D632)+15)))))</f>
        <v>#VALUE!</v>
      </c>
      <c r="Z632" s="9" t="e">
        <f t="shared" si="152"/>
        <v>#VALUE!</v>
      </c>
      <c r="AA632" t="e">
        <f t="shared" si="153"/>
        <v>#VALUE!</v>
      </c>
      <c r="AB632" t="e">
        <f t="shared" si="154"/>
        <v>#VALUE!</v>
      </c>
      <c r="AC632" t="e">
        <f t="shared" si="155"/>
        <v>#VALUE!</v>
      </c>
      <c r="AD632" t="e">
        <f>TRIM(CLEAN(MID(Updates!D632,FIND("Account to clone: ",Updates!D632)+18,(FIND("Position",Updates!D632)-(FIND("Account to clone: ",Updates!D632)+18)))))</f>
        <v>#VALUE!</v>
      </c>
      <c r="AE632" t="str">
        <f t="shared" si="156"/>
        <v/>
      </c>
      <c r="AF632" t="str">
        <f t="shared" si="157"/>
        <v>No</v>
      </c>
      <c r="AG632" t="e">
        <f>TRIM(CLEAN(MID(Updates!D632,FIND("Home Share (H:\ drive) required: ",Updates!D632)+33,(FIND("Group Share (S:\ drive) required: ",Updates!D632)-(FIND("Home Share (H:\ drive) required: ",Updates!D632)+33)))))</f>
        <v>#VALUE!</v>
      </c>
      <c r="AH632" t="str">
        <f t="shared" si="158"/>
        <v>No</v>
      </c>
      <c r="AI632" t="e">
        <f>TRIM(CLEAN(MID(Updates!D632,FIND("S Drive Path: ",Updates!D632)+14,(FIND("Position",Updates!D632)-(FIND("S Drive Path: ",Updates!D632)+14)))))</f>
        <v>#VALUE!</v>
      </c>
      <c r="AJ632" t="e">
        <f>("USR\"&amp;Updates!N632)</f>
        <v>#VALUE!</v>
      </c>
      <c r="AK632" t="e">
        <f>Updates!N632&amp;"$"</f>
        <v>#VALUE!</v>
      </c>
      <c r="AL632" s="11">
        <f t="shared" ca="1" si="159"/>
        <v>15</v>
      </c>
      <c r="AM632" s="6" t="str">
        <f ca="1">LOOKUP(AL632,AN2:AN21,AO2:AO21)</f>
        <v>DC4MDB05</v>
      </c>
    </row>
    <row r="633" spans="1:39" ht="12" customHeight="1">
      <c r="A633" s="13" t="e">
        <f>LOOKUP(99^99,--("0"&amp;MID(Updates!N633,MIN(SEARCH({0,1,2,3,4,5,6,7,8,9},Updates!N633&amp;"0123456789")),ROW($A$1:$A$10000))))</f>
        <v>#N/A</v>
      </c>
      <c r="B633" s="6" t="e">
        <f>TRIM(CLEAN(MID(Updates!D633,FIND("Network User Id: ",Updates!D633)+17,(FIND("E-MAIL ACCOUNTS",Updates!D633)-(FIND("Network User Id:",Updates!D633)+17)))))</f>
        <v>#VALUE!</v>
      </c>
      <c r="C633" s="6" t="e">
        <f>TRIM(CLEAN(MID(Updates!D633,FIND("Logon ID: ",Updates!D633)+10,(FIND("Password:",Updates!D633)-(FIND("Logon ID:",Updates!D633)+10)))))</f>
        <v>#VALUE!</v>
      </c>
      <c r="D633" t="e">
        <f>TRIM(CLEAN(MID(Updates!D633,FIND("Primary Address: ",Updates!D633)+17,(FIND("Secondary Address:",Updates!D633)-(FIND("Primary Address: ",Updates!D633)+17)))))</f>
        <v>#VALUE!</v>
      </c>
      <c r="E633" t="e">
        <f>TRIM(CLEAN(MID(Updates!D633,FIND("Secondary Address: ",Updates!D633)+19,(FIND("** PLEASE DO NOT REPLY TO THIS E-MAIL. ",Updates!D633)-(FIND("Secondary Address: ",Updates!D633)+19)))))</f>
        <v>#VALUE!</v>
      </c>
      <c r="F633" t="b">
        <f>IF(COUNT(SEARCH({"transpo.ottawa.on.ca","biblioottawalibrary.ca"},E633)),"@ottawa.ca")</f>
        <v>0</v>
      </c>
      <c r="G633" s="9" t="e">
        <f t="shared" si="144"/>
        <v>#VALUE!</v>
      </c>
      <c r="H633" t="e">
        <f>TRIM(CLEAN(MID(Updates!D633,FIND("E-mail Address: ",Updates!D633)+16,(FIND("The employee",Updates!D633)-(FIND("E-mail Address: ",Updates!D633)+16)))))</f>
        <v>#VALUE!</v>
      </c>
      <c r="I633" t="e">
        <f>TRIM(CLEAN(MID(Updates!D633,FIND("Account Password: ",Updates!D633)+18,(FIND("NETWORK ACCOUNTS",Updates!D633)-(FIND("Account Password:",Updates!D633)+18)))))</f>
        <v>#VALUE!</v>
      </c>
      <c r="J633" t="e">
        <f>TRIM(CLEAN(MID(Updates!D633,FIND("Password: ",Updates!D633)+10,(FIND("E-mail",Updates!D633)-(FIND("Password:",Updates!D633)+12)))))</f>
        <v>#VALUE!</v>
      </c>
      <c r="K633" t="e">
        <f>TRIM(CLEAN(MID(Updates!D633,FIND("Account to clone: ",Updates!D633)+18,(FIND("Position",Updates!D633)-(FIND("Account to clone: ",Updates!D633)+18)))))</f>
        <v>#VALUE!</v>
      </c>
      <c r="L633" t="e">
        <f>TRIM(CLEAN(MID(Updates!D633,FIND("Clone permissions of another account: ",Updates!D633)+38,(FIND("Email required:",Updates!D633)-(FIND("Clone permissions of another account: ",Updates!D633)+38)))))</f>
        <v>#VALUE!</v>
      </c>
      <c r="M633" t="e">
        <f t="shared" si="145"/>
        <v>#VALUE!</v>
      </c>
      <c r="N633" t="e">
        <f>TRIM(CLEAN(MID(Updates!D633,FIND("First Name: ",Updates!D633)+12,(FIND("Middle Name: ",Updates!D633)-(FIND("First Name: ",Updates!D633)+12)))))</f>
        <v>#VALUE!</v>
      </c>
      <c r="O633" t="e">
        <f>TRIM(CLEAN(MID(Updates!E633,FIND("Last Name: ",Updates!E633)+11,(FIND("Middle Initial:",Updates!E633)-(FIND("Last Name: ",Updates!E633)+11)))))</f>
        <v>#VALUE!</v>
      </c>
      <c r="P633" t="e">
        <f>TRIM(CLEAN(MID(Updates!D633,FIND("Middle Initial: ",Updates!D633)+16,(FIND("Department: ",Updates!D633)-(FIND("Middle Initial: ",Updates!D633)+16)))))</f>
        <v>#VALUE!</v>
      </c>
      <c r="Q633" t="e">
        <f t="shared" si="146"/>
        <v>#VALUE!</v>
      </c>
      <c r="R633" t="e">
        <f t="shared" si="147"/>
        <v>#VALUE!</v>
      </c>
      <c r="S633" t="e">
        <f t="shared" si="148"/>
        <v>#VALUE!</v>
      </c>
      <c r="T633" s="14" t="e">
        <f t="shared" si="149"/>
        <v>#VALUE!</v>
      </c>
      <c r="U633" t="e">
        <f t="shared" si="150"/>
        <v>#VALUE!</v>
      </c>
      <c r="V633" t="e">
        <f t="shared" si="151"/>
        <v>#VALUE!</v>
      </c>
      <c r="W633" s="8" t="e">
        <f>TRIM(CLEAN(MID(Updates!D633,FIND("Branch: ",Updates!D633)+8,(FIND("Division",Updates!D633)-(FIND("Branch: ",Updates!D633)+8)))))</f>
        <v>#VALUE!</v>
      </c>
      <c r="X633" s="8" t="e">
        <f>TRIM(CLEAN(MID(Updates!D633,FIND("Pooled Position: ",Updates!D633)+17,(FIND("Are the",Updates!D633)-(FIND("Pooled Position: ",Updates!D633)+17)))))</f>
        <v>#VALUE!</v>
      </c>
      <c r="Y633" t="e">
        <f>TRIM(CLEAN(MID(Updates!D633,FIND("Employee Name: ",Updates!D633)+15,(FIND("Job Title",Updates!D633)-(FIND("Employee Name: ",Updates!D633)+15)))))</f>
        <v>#VALUE!</v>
      </c>
      <c r="Z633" s="9" t="e">
        <f t="shared" si="152"/>
        <v>#VALUE!</v>
      </c>
      <c r="AA633" t="e">
        <f t="shared" si="153"/>
        <v>#VALUE!</v>
      </c>
      <c r="AB633" t="e">
        <f t="shared" si="154"/>
        <v>#VALUE!</v>
      </c>
      <c r="AC633" t="e">
        <f t="shared" si="155"/>
        <v>#VALUE!</v>
      </c>
      <c r="AD633" t="e">
        <f>TRIM(CLEAN(MID(Updates!D633,FIND("Account to clone: ",Updates!D633)+18,(FIND("Position",Updates!D633)-(FIND("Account to clone: ",Updates!D633)+18)))))</f>
        <v>#VALUE!</v>
      </c>
      <c r="AE633" t="str">
        <f t="shared" si="156"/>
        <v/>
      </c>
      <c r="AF633" t="str">
        <f t="shared" si="157"/>
        <v>No</v>
      </c>
      <c r="AG633" t="e">
        <f>TRIM(CLEAN(MID(Updates!D633,FIND("Home Share (H:\ drive) required: ",Updates!D633)+33,(FIND("Group Share (S:\ drive) required: ",Updates!D633)-(FIND("Home Share (H:\ drive) required: ",Updates!D633)+33)))))</f>
        <v>#VALUE!</v>
      </c>
      <c r="AH633" t="str">
        <f t="shared" si="158"/>
        <v>No</v>
      </c>
      <c r="AI633" t="e">
        <f>TRIM(CLEAN(MID(Updates!D633,FIND("S Drive Path: ",Updates!D633)+14,(FIND("Position",Updates!D633)-(FIND("S Drive Path: ",Updates!D633)+14)))))</f>
        <v>#VALUE!</v>
      </c>
      <c r="AJ633" t="e">
        <f>("USR\"&amp;Updates!N633)</f>
        <v>#VALUE!</v>
      </c>
      <c r="AK633" t="e">
        <f>Updates!N633&amp;"$"</f>
        <v>#VALUE!</v>
      </c>
      <c r="AL633" s="11">
        <f t="shared" ca="1" si="159"/>
        <v>20</v>
      </c>
      <c r="AM633" s="6" t="str">
        <f ca="1">LOOKUP(AL633,AN2:AN21,AO2:AO21)</f>
        <v>DC4MDB10</v>
      </c>
    </row>
    <row r="634" spans="1:39" ht="12" customHeight="1">
      <c r="A634" s="13" t="e">
        <f>LOOKUP(99^99,--("0"&amp;MID(Updates!N634,MIN(SEARCH({0,1,2,3,4,5,6,7,8,9},Updates!N634&amp;"0123456789")),ROW($A$1:$A$10000))))</f>
        <v>#N/A</v>
      </c>
      <c r="B634" s="6" t="e">
        <f>TRIM(CLEAN(MID(Updates!D634,FIND("Network User Id: ",Updates!D634)+17,(FIND("E-MAIL ACCOUNTS",Updates!D634)-(FIND("Network User Id:",Updates!D634)+17)))))</f>
        <v>#VALUE!</v>
      </c>
      <c r="C634" s="6" t="e">
        <f>TRIM(CLEAN(MID(Updates!D634,FIND("Logon ID: ",Updates!D634)+10,(FIND("Password:",Updates!D634)-(FIND("Logon ID:",Updates!D634)+10)))))</f>
        <v>#VALUE!</v>
      </c>
      <c r="D634" t="e">
        <f>TRIM(CLEAN(MID(Updates!D634,FIND("Primary Address: ",Updates!D634)+17,(FIND("Secondary Address:",Updates!D634)-(FIND("Primary Address: ",Updates!D634)+17)))))</f>
        <v>#VALUE!</v>
      </c>
      <c r="E634" t="e">
        <f>TRIM(CLEAN(MID(Updates!D634,FIND("Secondary Address: ",Updates!D634)+19,(FIND("** PLEASE DO NOT REPLY TO THIS E-MAIL. ",Updates!D634)-(FIND("Secondary Address: ",Updates!D634)+19)))))</f>
        <v>#VALUE!</v>
      </c>
      <c r="F634" t="b">
        <f>IF(COUNT(SEARCH({"transpo.ottawa.on.ca","biblioottawalibrary.ca"},E634)),"@ottawa.ca")</f>
        <v>0</v>
      </c>
      <c r="G634" s="9" t="e">
        <f t="shared" si="144"/>
        <v>#VALUE!</v>
      </c>
      <c r="H634" t="e">
        <f>TRIM(CLEAN(MID(Updates!D634,FIND("E-mail Address: ",Updates!D634)+16,(FIND("The employee",Updates!D634)-(FIND("E-mail Address: ",Updates!D634)+16)))))</f>
        <v>#VALUE!</v>
      </c>
      <c r="I634" t="e">
        <f>TRIM(CLEAN(MID(Updates!D634,FIND("Account Password: ",Updates!D634)+18,(FIND("NETWORK ACCOUNTS",Updates!D634)-(FIND("Account Password:",Updates!D634)+18)))))</f>
        <v>#VALUE!</v>
      </c>
      <c r="J634" t="e">
        <f>TRIM(CLEAN(MID(Updates!D634,FIND("Password: ",Updates!D634)+10,(FIND("E-mail",Updates!D634)-(FIND("Password:",Updates!D634)+12)))))</f>
        <v>#VALUE!</v>
      </c>
      <c r="K634" t="e">
        <f>TRIM(CLEAN(MID(Updates!D634,FIND("Account to clone: ",Updates!D634)+18,(FIND("Position",Updates!D634)-(FIND("Account to clone: ",Updates!D634)+18)))))</f>
        <v>#VALUE!</v>
      </c>
      <c r="L634" t="e">
        <f>TRIM(CLEAN(MID(Updates!D634,FIND("Clone permissions of another account: ",Updates!D634)+38,(FIND("Email required:",Updates!D634)-(FIND("Clone permissions of another account: ",Updates!D634)+38)))))</f>
        <v>#VALUE!</v>
      </c>
      <c r="M634" t="e">
        <f t="shared" si="145"/>
        <v>#VALUE!</v>
      </c>
      <c r="N634" t="e">
        <f>TRIM(CLEAN(MID(Updates!D634,FIND("First Name: ",Updates!D634)+12,(FIND("Middle Name: ",Updates!D634)-(FIND("First Name: ",Updates!D634)+12)))))</f>
        <v>#VALUE!</v>
      </c>
      <c r="O634" t="e">
        <f>TRIM(CLEAN(MID(Updates!E634,FIND("Last Name: ",Updates!E634)+11,(FIND("Middle Initial:",Updates!E634)-(FIND("Last Name: ",Updates!E634)+11)))))</f>
        <v>#VALUE!</v>
      </c>
      <c r="P634" t="e">
        <f>TRIM(CLEAN(MID(Updates!D634,FIND("Middle Initial: ",Updates!D634)+16,(FIND("Department: ",Updates!D634)-(FIND("Middle Initial: ",Updates!D634)+16)))))</f>
        <v>#VALUE!</v>
      </c>
      <c r="Q634" t="e">
        <f t="shared" si="146"/>
        <v>#VALUE!</v>
      </c>
      <c r="R634" t="e">
        <f t="shared" si="147"/>
        <v>#VALUE!</v>
      </c>
      <c r="S634" t="e">
        <f t="shared" si="148"/>
        <v>#VALUE!</v>
      </c>
      <c r="T634" s="14" t="e">
        <f t="shared" si="149"/>
        <v>#VALUE!</v>
      </c>
      <c r="U634" t="e">
        <f t="shared" si="150"/>
        <v>#VALUE!</v>
      </c>
      <c r="V634" t="e">
        <f t="shared" si="151"/>
        <v>#VALUE!</v>
      </c>
      <c r="W634" s="8" t="e">
        <f>TRIM(CLEAN(MID(Updates!D634,FIND("Branch: ",Updates!D634)+8,(FIND("Division",Updates!D634)-(FIND("Branch: ",Updates!D634)+8)))))</f>
        <v>#VALUE!</v>
      </c>
      <c r="X634" s="8" t="e">
        <f>TRIM(CLEAN(MID(Updates!D634,FIND("Pooled Position: ",Updates!D634)+17,(FIND("Are the",Updates!D634)-(FIND("Pooled Position: ",Updates!D634)+17)))))</f>
        <v>#VALUE!</v>
      </c>
      <c r="Y634" t="e">
        <f>TRIM(CLEAN(MID(Updates!D634,FIND("Employee Name: ",Updates!D634)+15,(FIND("Job Title",Updates!D634)-(FIND("Employee Name: ",Updates!D634)+15)))))</f>
        <v>#VALUE!</v>
      </c>
      <c r="Z634" s="9" t="e">
        <f t="shared" si="152"/>
        <v>#VALUE!</v>
      </c>
      <c r="AA634" t="e">
        <f t="shared" si="153"/>
        <v>#VALUE!</v>
      </c>
      <c r="AB634" t="e">
        <f t="shared" si="154"/>
        <v>#VALUE!</v>
      </c>
      <c r="AC634" t="e">
        <f t="shared" si="155"/>
        <v>#VALUE!</v>
      </c>
      <c r="AD634" t="e">
        <f>TRIM(CLEAN(MID(Updates!D634,FIND("Account to clone: ",Updates!D634)+18,(FIND("Position",Updates!D634)-(FIND("Account to clone: ",Updates!D634)+18)))))</f>
        <v>#VALUE!</v>
      </c>
      <c r="AE634" t="str">
        <f t="shared" si="156"/>
        <v/>
      </c>
      <c r="AF634" t="str">
        <f t="shared" si="157"/>
        <v>No</v>
      </c>
      <c r="AG634" t="e">
        <f>TRIM(CLEAN(MID(Updates!D634,FIND("Home Share (H:\ drive) required: ",Updates!D634)+33,(FIND("Group Share (S:\ drive) required: ",Updates!D634)-(FIND("Home Share (H:\ drive) required: ",Updates!D634)+33)))))</f>
        <v>#VALUE!</v>
      </c>
      <c r="AH634" t="str">
        <f t="shared" si="158"/>
        <v>No</v>
      </c>
      <c r="AI634" t="e">
        <f>TRIM(CLEAN(MID(Updates!D634,FIND("S Drive Path: ",Updates!D634)+14,(FIND("Position",Updates!D634)-(FIND("S Drive Path: ",Updates!D634)+14)))))</f>
        <v>#VALUE!</v>
      </c>
      <c r="AJ634" t="e">
        <f>("USR\"&amp;Updates!N634)</f>
        <v>#VALUE!</v>
      </c>
      <c r="AK634" t="e">
        <f>Updates!N634&amp;"$"</f>
        <v>#VALUE!</v>
      </c>
      <c r="AL634" s="11">
        <f t="shared" ca="1" si="159"/>
        <v>9</v>
      </c>
      <c r="AM634" s="6" t="str">
        <f ca="1">LOOKUP(AL634,AN2:AN21,AO2:AO21)</f>
        <v>DC1MDB09</v>
      </c>
    </row>
    <row r="635" spans="1:39" ht="12" customHeight="1">
      <c r="A635" s="13" t="e">
        <f>LOOKUP(99^99,--("0"&amp;MID(Updates!N635,MIN(SEARCH({0,1,2,3,4,5,6,7,8,9},Updates!N635&amp;"0123456789")),ROW($A$1:$A$10000))))</f>
        <v>#N/A</v>
      </c>
      <c r="B635" s="6" t="e">
        <f>TRIM(CLEAN(MID(Updates!D635,FIND("Network User Id: ",Updates!D635)+17,(FIND("E-MAIL ACCOUNTS",Updates!D635)-(FIND("Network User Id:",Updates!D635)+17)))))</f>
        <v>#VALUE!</v>
      </c>
      <c r="C635" s="6" t="e">
        <f>TRIM(CLEAN(MID(Updates!D635,FIND("Logon ID: ",Updates!D635)+10,(FIND("Password:",Updates!D635)-(FIND("Logon ID:",Updates!D635)+10)))))</f>
        <v>#VALUE!</v>
      </c>
      <c r="D635" t="e">
        <f>TRIM(CLEAN(MID(Updates!D635,FIND("Primary Address: ",Updates!D635)+17,(FIND("Secondary Address:",Updates!D635)-(FIND("Primary Address: ",Updates!D635)+17)))))</f>
        <v>#VALUE!</v>
      </c>
      <c r="E635" t="e">
        <f>TRIM(CLEAN(MID(Updates!D635,FIND("Secondary Address: ",Updates!D635)+19,(FIND("** PLEASE DO NOT REPLY TO THIS E-MAIL. ",Updates!D635)-(FIND("Secondary Address: ",Updates!D635)+19)))))</f>
        <v>#VALUE!</v>
      </c>
      <c r="F635" t="b">
        <f>IF(COUNT(SEARCH({"transpo.ottawa.on.ca","biblioottawalibrary.ca"},E635)),"@ottawa.ca")</f>
        <v>0</v>
      </c>
      <c r="G635" s="9" t="e">
        <f t="shared" si="144"/>
        <v>#VALUE!</v>
      </c>
      <c r="H635" t="e">
        <f>TRIM(CLEAN(MID(Updates!D635,FIND("E-mail Address: ",Updates!D635)+16,(FIND("The employee",Updates!D635)-(FIND("E-mail Address: ",Updates!D635)+16)))))</f>
        <v>#VALUE!</v>
      </c>
      <c r="I635" t="e">
        <f>TRIM(CLEAN(MID(Updates!D635,FIND("Account Password: ",Updates!D635)+18,(FIND("NETWORK ACCOUNTS",Updates!D635)-(FIND("Account Password:",Updates!D635)+18)))))</f>
        <v>#VALUE!</v>
      </c>
      <c r="J635" t="e">
        <f>TRIM(CLEAN(MID(Updates!D635,FIND("Password: ",Updates!D635)+10,(FIND("E-mail",Updates!D635)-(FIND("Password:",Updates!D635)+12)))))</f>
        <v>#VALUE!</v>
      </c>
      <c r="K635" t="e">
        <f>TRIM(CLEAN(MID(Updates!D635,FIND("Account to clone: ",Updates!D635)+18,(FIND("Position",Updates!D635)-(FIND("Account to clone: ",Updates!D635)+18)))))</f>
        <v>#VALUE!</v>
      </c>
      <c r="L635" t="e">
        <f>TRIM(CLEAN(MID(Updates!D635,FIND("Clone permissions of another account: ",Updates!D635)+38,(FIND("Email required:",Updates!D635)-(FIND("Clone permissions of another account: ",Updates!D635)+38)))))</f>
        <v>#VALUE!</v>
      </c>
      <c r="M635" t="e">
        <f t="shared" si="145"/>
        <v>#VALUE!</v>
      </c>
      <c r="N635" t="e">
        <f>TRIM(CLEAN(MID(Updates!D635,FIND("First Name: ",Updates!D635)+12,(FIND("Middle Name: ",Updates!D635)-(FIND("First Name: ",Updates!D635)+12)))))</f>
        <v>#VALUE!</v>
      </c>
      <c r="O635" t="e">
        <f>TRIM(CLEAN(MID(Updates!E635,FIND("Last Name: ",Updates!E635)+11,(FIND("Middle Initial:",Updates!E635)-(FIND("Last Name: ",Updates!E635)+11)))))</f>
        <v>#VALUE!</v>
      </c>
      <c r="P635" t="e">
        <f>TRIM(CLEAN(MID(Updates!D635,FIND("Middle Initial: ",Updates!D635)+16,(FIND("Department: ",Updates!D635)-(FIND("Middle Initial: ",Updates!D635)+16)))))</f>
        <v>#VALUE!</v>
      </c>
      <c r="Q635" t="e">
        <f t="shared" si="146"/>
        <v>#VALUE!</v>
      </c>
      <c r="R635" t="e">
        <f t="shared" si="147"/>
        <v>#VALUE!</v>
      </c>
      <c r="S635" t="e">
        <f t="shared" si="148"/>
        <v>#VALUE!</v>
      </c>
      <c r="T635" s="14" t="e">
        <f t="shared" si="149"/>
        <v>#VALUE!</v>
      </c>
      <c r="U635" t="e">
        <f t="shared" si="150"/>
        <v>#VALUE!</v>
      </c>
      <c r="V635" t="e">
        <f t="shared" si="151"/>
        <v>#VALUE!</v>
      </c>
      <c r="W635" s="8" t="e">
        <f>TRIM(CLEAN(MID(Updates!D635,FIND("Branch: ",Updates!D635)+8,(FIND("Division",Updates!D635)-(FIND("Branch: ",Updates!D635)+8)))))</f>
        <v>#VALUE!</v>
      </c>
      <c r="X635" s="8" t="e">
        <f>TRIM(CLEAN(MID(Updates!D635,FIND("Pooled Position: ",Updates!D635)+17,(FIND("Are the",Updates!D635)-(FIND("Pooled Position: ",Updates!D635)+17)))))</f>
        <v>#VALUE!</v>
      </c>
      <c r="Y635" t="e">
        <f>TRIM(CLEAN(MID(Updates!D635,FIND("Employee Name: ",Updates!D635)+15,(FIND("Job Title",Updates!D635)-(FIND("Employee Name: ",Updates!D635)+15)))))</f>
        <v>#VALUE!</v>
      </c>
      <c r="Z635" s="9" t="e">
        <f t="shared" si="152"/>
        <v>#VALUE!</v>
      </c>
      <c r="AA635" t="e">
        <f t="shared" si="153"/>
        <v>#VALUE!</v>
      </c>
      <c r="AB635" t="e">
        <f t="shared" si="154"/>
        <v>#VALUE!</v>
      </c>
      <c r="AC635" t="e">
        <f t="shared" si="155"/>
        <v>#VALUE!</v>
      </c>
      <c r="AD635" t="e">
        <f>TRIM(CLEAN(MID(Updates!D635,FIND("Account to clone: ",Updates!D635)+18,(FIND("Position",Updates!D635)-(FIND("Account to clone: ",Updates!D635)+18)))))</f>
        <v>#VALUE!</v>
      </c>
      <c r="AE635" t="str">
        <f t="shared" si="156"/>
        <v/>
      </c>
      <c r="AF635" t="str">
        <f t="shared" si="157"/>
        <v>No</v>
      </c>
      <c r="AG635" t="e">
        <f>TRIM(CLEAN(MID(Updates!D635,FIND("Home Share (H:\ drive) required: ",Updates!D635)+33,(FIND("Group Share (S:\ drive) required: ",Updates!D635)-(FIND("Home Share (H:\ drive) required: ",Updates!D635)+33)))))</f>
        <v>#VALUE!</v>
      </c>
      <c r="AH635" t="str">
        <f t="shared" si="158"/>
        <v>No</v>
      </c>
      <c r="AI635" t="e">
        <f>TRIM(CLEAN(MID(Updates!D635,FIND("S Drive Path: ",Updates!D635)+14,(FIND("Position",Updates!D635)-(FIND("S Drive Path: ",Updates!D635)+14)))))</f>
        <v>#VALUE!</v>
      </c>
      <c r="AJ635" t="e">
        <f>("USR\"&amp;Updates!N635)</f>
        <v>#VALUE!</v>
      </c>
      <c r="AK635" t="e">
        <f>Updates!N635&amp;"$"</f>
        <v>#VALUE!</v>
      </c>
      <c r="AL635" s="11">
        <f t="shared" ca="1" si="159"/>
        <v>15</v>
      </c>
      <c r="AM635" s="6" t="str">
        <f ca="1">LOOKUP(AL635,AN2:AN21,AO2:AO21)</f>
        <v>DC4MDB05</v>
      </c>
    </row>
    <row r="636" spans="1:39" ht="12" customHeight="1">
      <c r="A636" s="13" t="e">
        <f>LOOKUP(99^99,--("0"&amp;MID(Updates!N636,MIN(SEARCH({0,1,2,3,4,5,6,7,8,9},Updates!N636&amp;"0123456789")),ROW($A$1:$A$10000))))</f>
        <v>#N/A</v>
      </c>
      <c r="B636" s="6" t="e">
        <f>TRIM(CLEAN(MID(Updates!D636,FIND("Network User Id: ",Updates!D636)+17,(FIND("E-MAIL ACCOUNTS",Updates!D636)-(FIND("Network User Id:",Updates!D636)+17)))))</f>
        <v>#VALUE!</v>
      </c>
      <c r="C636" s="6" t="e">
        <f>TRIM(CLEAN(MID(Updates!D636,FIND("Logon ID: ",Updates!D636)+10,(FIND("Password:",Updates!D636)-(FIND("Logon ID:",Updates!D636)+10)))))</f>
        <v>#VALUE!</v>
      </c>
      <c r="D636" t="e">
        <f>TRIM(CLEAN(MID(Updates!D636,FIND("Primary Address: ",Updates!D636)+17,(FIND("Secondary Address:",Updates!D636)-(FIND("Primary Address: ",Updates!D636)+17)))))</f>
        <v>#VALUE!</v>
      </c>
      <c r="E636" t="e">
        <f>TRIM(CLEAN(MID(Updates!D636,FIND("Secondary Address: ",Updates!D636)+19,(FIND("** PLEASE DO NOT REPLY TO THIS E-MAIL. ",Updates!D636)-(FIND("Secondary Address: ",Updates!D636)+19)))))</f>
        <v>#VALUE!</v>
      </c>
      <c r="F636" t="b">
        <f>IF(COUNT(SEARCH({"transpo.ottawa.on.ca","biblioottawalibrary.ca"},E636)),"@ottawa.ca")</f>
        <v>0</v>
      </c>
      <c r="G636" s="9" t="e">
        <f t="shared" si="144"/>
        <v>#VALUE!</v>
      </c>
      <c r="H636" t="e">
        <f>TRIM(CLEAN(MID(Updates!D636,FIND("E-mail Address: ",Updates!D636)+16,(FIND("The employee",Updates!D636)-(FIND("E-mail Address: ",Updates!D636)+16)))))</f>
        <v>#VALUE!</v>
      </c>
      <c r="I636" t="e">
        <f>TRIM(CLEAN(MID(Updates!D636,FIND("Account Password: ",Updates!D636)+18,(FIND("NETWORK ACCOUNTS",Updates!D636)-(FIND("Account Password:",Updates!D636)+18)))))</f>
        <v>#VALUE!</v>
      </c>
      <c r="J636" t="e">
        <f>TRIM(CLEAN(MID(Updates!D636,FIND("Password: ",Updates!D636)+10,(FIND("E-mail",Updates!D636)-(FIND("Password:",Updates!D636)+12)))))</f>
        <v>#VALUE!</v>
      </c>
      <c r="K636" t="e">
        <f>TRIM(CLEAN(MID(Updates!D636,FIND("Account to clone: ",Updates!D636)+18,(FIND("Position",Updates!D636)-(FIND("Account to clone: ",Updates!D636)+18)))))</f>
        <v>#VALUE!</v>
      </c>
      <c r="L636" t="e">
        <f>TRIM(CLEAN(MID(Updates!D636,FIND("Clone permissions of another account: ",Updates!D636)+38,(FIND("Email required:",Updates!D636)-(FIND("Clone permissions of another account: ",Updates!D636)+38)))))</f>
        <v>#VALUE!</v>
      </c>
      <c r="M636" t="e">
        <f t="shared" si="145"/>
        <v>#VALUE!</v>
      </c>
      <c r="N636" t="e">
        <f>TRIM(CLEAN(MID(Updates!D636,FIND("First Name: ",Updates!D636)+12,(FIND("Middle Name: ",Updates!D636)-(FIND("First Name: ",Updates!D636)+12)))))</f>
        <v>#VALUE!</v>
      </c>
      <c r="O636" t="e">
        <f>TRIM(CLEAN(MID(Updates!E636,FIND("Last Name: ",Updates!E636)+11,(FIND("Middle Initial:",Updates!E636)-(FIND("Last Name: ",Updates!E636)+11)))))</f>
        <v>#VALUE!</v>
      </c>
      <c r="P636" t="e">
        <f>TRIM(CLEAN(MID(Updates!D636,FIND("Middle Initial: ",Updates!D636)+16,(FIND("Department: ",Updates!D636)-(FIND("Middle Initial: ",Updates!D636)+16)))))</f>
        <v>#VALUE!</v>
      </c>
      <c r="Q636" t="e">
        <f t="shared" si="146"/>
        <v>#VALUE!</v>
      </c>
      <c r="R636" t="e">
        <f t="shared" si="147"/>
        <v>#VALUE!</v>
      </c>
      <c r="S636" t="e">
        <f t="shared" si="148"/>
        <v>#VALUE!</v>
      </c>
      <c r="T636" s="14" t="e">
        <f t="shared" si="149"/>
        <v>#VALUE!</v>
      </c>
      <c r="U636" t="e">
        <f t="shared" si="150"/>
        <v>#VALUE!</v>
      </c>
      <c r="V636" t="e">
        <f t="shared" si="151"/>
        <v>#VALUE!</v>
      </c>
      <c r="W636" s="8" t="e">
        <f>TRIM(CLEAN(MID(Updates!D636,FIND("Branch: ",Updates!D636)+8,(FIND("Division",Updates!D636)-(FIND("Branch: ",Updates!D636)+8)))))</f>
        <v>#VALUE!</v>
      </c>
      <c r="X636" s="8" t="e">
        <f>TRIM(CLEAN(MID(Updates!D636,FIND("Pooled Position: ",Updates!D636)+17,(FIND("Are the",Updates!D636)-(FIND("Pooled Position: ",Updates!D636)+17)))))</f>
        <v>#VALUE!</v>
      </c>
      <c r="Y636" t="e">
        <f>TRIM(CLEAN(MID(Updates!D636,FIND("Employee Name: ",Updates!D636)+15,(FIND("Job Title",Updates!D636)-(FIND("Employee Name: ",Updates!D636)+15)))))</f>
        <v>#VALUE!</v>
      </c>
      <c r="Z636" s="9" t="e">
        <f t="shared" si="152"/>
        <v>#VALUE!</v>
      </c>
      <c r="AA636" t="e">
        <f t="shared" si="153"/>
        <v>#VALUE!</v>
      </c>
      <c r="AB636" t="e">
        <f t="shared" si="154"/>
        <v>#VALUE!</v>
      </c>
      <c r="AC636" t="e">
        <f t="shared" si="155"/>
        <v>#VALUE!</v>
      </c>
      <c r="AD636" t="e">
        <f>TRIM(CLEAN(MID(Updates!D636,FIND("Account to clone: ",Updates!D636)+18,(FIND("Position",Updates!D636)-(FIND("Account to clone: ",Updates!D636)+18)))))</f>
        <v>#VALUE!</v>
      </c>
      <c r="AE636" t="str">
        <f t="shared" si="156"/>
        <v/>
      </c>
      <c r="AF636" t="str">
        <f t="shared" si="157"/>
        <v>No</v>
      </c>
      <c r="AG636" t="e">
        <f>TRIM(CLEAN(MID(Updates!D636,FIND("Home Share (H:\ drive) required: ",Updates!D636)+33,(FIND("Group Share (S:\ drive) required: ",Updates!D636)-(FIND("Home Share (H:\ drive) required: ",Updates!D636)+33)))))</f>
        <v>#VALUE!</v>
      </c>
      <c r="AH636" t="str">
        <f t="shared" si="158"/>
        <v>No</v>
      </c>
      <c r="AI636" t="e">
        <f>TRIM(CLEAN(MID(Updates!D636,FIND("S Drive Path: ",Updates!D636)+14,(FIND("Position",Updates!D636)-(FIND("S Drive Path: ",Updates!D636)+14)))))</f>
        <v>#VALUE!</v>
      </c>
      <c r="AJ636" t="e">
        <f>("USR\"&amp;Updates!N636)</f>
        <v>#VALUE!</v>
      </c>
      <c r="AK636" t="e">
        <f>Updates!N636&amp;"$"</f>
        <v>#VALUE!</v>
      </c>
      <c r="AL636" s="11">
        <f t="shared" ca="1" si="159"/>
        <v>8</v>
      </c>
      <c r="AM636" s="6" t="str">
        <f ca="1">LOOKUP(AL636,AN2:AN21,AO2:AO21)</f>
        <v>DC1MDB08</v>
      </c>
    </row>
    <row r="637" spans="1:39" ht="12" customHeight="1">
      <c r="A637" s="13" t="e">
        <f>LOOKUP(99^99,--("0"&amp;MID(Updates!N637,MIN(SEARCH({0,1,2,3,4,5,6,7,8,9},Updates!N637&amp;"0123456789")),ROW($A$1:$A$10000))))</f>
        <v>#N/A</v>
      </c>
      <c r="B637" s="6" t="e">
        <f>TRIM(CLEAN(MID(Updates!D637,FIND("Network User Id: ",Updates!D637)+17,(FIND("E-MAIL ACCOUNTS",Updates!D637)-(FIND("Network User Id:",Updates!D637)+17)))))</f>
        <v>#VALUE!</v>
      </c>
      <c r="C637" s="6" t="e">
        <f>TRIM(CLEAN(MID(Updates!D637,FIND("Logon ID: ",Updates!D637)+10,(FIND("Password:",Updates!D637)-(FIND("Logon ID:",Updates!D637)+10)))))</f>
        <v>#VALUE!</v>
      </c>
      <c r="D637" t="e">
        <f>TRIM(CLEAN(MID(Updates!D637,FIND("Primary Address: ",Updates!D637)+17,(FIND("Secondary Address:",Updates!D637)-(FIND("Primary Address: ",Updates!D637)+17)))))</f>
        <v>#VALUE!</v>
      </c>
      <c r="E637" t="e">
        <f>TRIM(CLEAN(MID(Updates!D637,FIND("Secondary Address: ",Updates!D637)+19,(FIND("** PLEASE DO NOT REPLY TO THIS E-MAIL. ",Updates!D637)-(FIND("Secondary Address: ",Updates!D637)+19)))))</f>
        <v>#VALUE!</v>
      </c>
      <c r="F637" t="b">
        <f>IF(COUNT(SEARCH({"transpo.ottawa.on.ca","biblioottawalibrary.ca"},E637)),"@ottawa.ca")</f>
        <v>0</v>
      </c>
      <c r="G637" s="9" t="e">
        <f t="shared" si="144"/>
        <v>#VALUE!</v>
      </c>
      <c r="H637" t="e">
        <f>TRIM(CLEAN(MID(Updates!D637,FIND("E-mail Address: ",Updates!D637)+16,(FIND("The employee",Updates!D637)-(FIND("E-mail Address: ",Updates!D637)+16)))))</f>
        <v>#VALUE!</v>
      </c>
      <c r="I637" t="e">
        <f>TRIM(CLEAN(MID(Updates!D637,FIND("Account Password: ",Updates!D637)+18,(FIND("NETWORK ACCOUNTS",Updates!D637)-(FIND("Account Password:",Updates!D637)+18)))))</f>
        <v>#VALUE!</v>
      </c>
      <c r="J637" t="e">
        <f>TRIM(CLEAN(MID(Updates!D637,FIND("Password: ",Updates!D637)+10,(FIND("E-mail",Updates!D637)-(FIND("Password:",Updates!D637)+12)))))</f>
        <v>#VALUE!</v>
      </c>
      <c r="K637" t="e">
        <f>TRIM(CLEAN(MID(Updates!D637,FIND("Account to clone: ",Updates!D637)+18,(FIND("Position",Updates!D637)-(FIND("Account to clone: ",Updates!D637)+18)))))</f>
        <v>#VALUE!</v>
      </c>
      <c r="L637" t="e">
        <f>TRIM(CLEAN(MID(Updates!D637,FIND("Clone permissions of another account: ",Updates!D637)+38,(FIND("Email required:",Updates!D637)-(FIND("Clone permissions of another account: ",Updates!D637)+38)))))</f>
        <v>#VALUE!</v>
      </c>
      <c r="M637" t="e">
        <f t="shared" si="145"/>
        <v>#VALUE!</v>
      </c>
      <c r="N637" t="e">
        <f>TRIM(CLEAN(MID(Updates!D637,FIND("First Name: ",Updates!D637)+12,(FIND("Middle Name: ",Updates!D637)-(FIND("First Name: ",Updates!D637)+12)))))</f>
        <v>#VALUE!</v>
      </c>
      <c r="O637" t="e">
        <f>TRIM(CLEAN(MID(Updates!E637,FIND("Last Name: ",Updates!E637)+11,(FIND("Middle Initial:",Updates!E637)-(FIND("Last Name: ",Updates!E637)+11)))))</f>
        <v>#VALUE!</v>
      </c>
      <c r="P637" t="e">
        <f>TRIM(CLEAN(MID(Updates!D637,FIND("Middle Initial: ",Updates!D637)+16,(FIND("Department: ",Updates!D637)-(FIND("Middle Initial: ",Updates!D637)+16)))))</f>
        <v>#VALUE!</v>
      </c>
      <c r="Q637" t="e">
        <f t="shared" si="146"/>
        <v>#VALUE!</v>
      </c>
      <c r="R637" t="e">
        <f t="shared" si="147"/>
        <v>#VALUE!</v>
      </c>
      <c r="S637" t="e">
        <f t="shared" si="148"/>
        <v>#VALUE!</v>
      </c>
      <c r="T637" s="14" t="e">
        <f t="shared" si="149"/>
        <v>#VALUE!</v>
      </c>
      <c r="U637" t="e">
        <f t="shared" si="150"/>
        <v>#VALUE!</v>
      </c>
      <c r="V637" t="e">
        <f t="shared" si="151"/>
        <v>#VALUE!</v>
      </c>
      <c r="W637" s="8" t="e">
        <f>TRIM(CLEAN(MID(Updates!D637,FIND("Branch: ",Updates!D637)+8,(FIND("Division",Updates!D637)-(FIND("Branch: ",Updates!D637)+8)))))</f>
        <v>#VALUE!</v>
      </c>
      <c r="X637" s="8" t="e">
        <f>TRIM(CLEAN(MID(Updates!D637,FIND("Pooled Position: ",Updates!D637)+17,(FIND("Are the",Updates!D637)-(FIND("Pooled Position: ",Updates!D637)+17)))))</f>
        <v>#VALUE!</v>
      </c>
      <c r="Y637" t="e">
        <f>TRIM(CLEAN(MID(Updates!D637,FIND("Employee Name: ",Updates!D637)+15,(FIND("Job Title",Updates!D637)-(FIND("Employee Name: ",Updates!D637)+15)))))</f>
        <v>#VALUE!</v>
      </c>
      <c r="Z637" s="9" t="e">
        <f t="shared" si="152"/>
        <v>#VALUE!</v>
      </c>
      <c r="AA637" t="e">
        <f t="shared" si="153"/>
        <v>#VALUE!</v>
      </c>
      <c r="AB637" t="e">
        <f t="shared" si="154"/>
        <v>#VALUE!</v>
      </c>
      <c r="AC637" t="e">
        <f t="shared" si="155"/>
        <v>#VALUE!</v>
      </c>
      <c r="AD637" t="e">
        <f>TRIM(CLEAN(MID(Updates!D637,FIND("Account to clone: ",Updates!D637)+18,(FIND("Position",Updates!D637)-(FIND("Account to clone: ",Updates!D637)+18)))))</f>
        <v>#VALUE!</v>
      </c>
      <c r="AE637" t="str">
        <f t="shared" si="156"/>
        <v/>
      </c>
      <c r="AF637" t="str">
        <f t="shared" si="157"/>
        <v>No</v>
      </c>
      <c r="AG637" t="e">
        <f>TRIM(CLEAN(MID(Updates!D637,FIND("Home Share (H:\ drive) required: ",Updates!D637)+33,(FIND("Group Share (S:\ drive) required: ",Updates!D637)-(FIND("Home Share (H:\ drive) required: ",Updates!D637)+33)))))</f>
        <v>#VALUE!</v>
      </c>
      <c r="AH637" t="str">
        <f t="shared" si="158"/>
        <v>No</v>
      </c>
      <c r="AI637" t="e">
        <f>TRIM(CLEAN(MID(Updates!D637,FIND("S Drive Path: ",Updates!D637)+14,(FIND("Position",Updates!D637)-(FIND("S Drive Path: ",Updates!D637)+14)))))</f>
        <v>#VALUE!</v>
      </c>
      <c r="AJ637" t="e">
        <f>("USR\"&amp;Updates!N637)</f>
        <v>#VALUE!</v>
      </c>
      <c r="AK637" t="e">
        <f>Updates!N637&amp;"$"</f>
        <v>#VALUE!</v>
      </c>
      <c r="AL637" s="11">
        <f t="shared" ca="1" si="159"/>
        <v>8</v>
      </c>
      <c r="AM637" s="6" t="str">
        <f ca="1">LOOKUP(AL637,AN2:AN21,AO2:AO21)</f>
        <v>DC1MDB08</v>
      </c>
    </row>
    <row r="638" spans="1:39" ht="12" customHeight="1">
      <c r="A638" s="13" t="e">
        <f>LOOKUP(99^99,--("0"&amp;MID(Updates!N638,MIN(SEARCH({0,1,2,3,4,5,6,7,8,9},Updates!N638&amp;"0123456789")),ROW($A$1:$A$10000))))</f>
        <v>#N/A</v>
      </c>
      <c r="B638" s="6" t="e">
        <f>TRIM(CLEAN(MID(Updates!D638,FIND("Network User Id: ",Updates!D638)+17,(FIND("E-MAIL ACCOUNTS",Updates!D638)-(FIND("Network User Id:",Updates!D638)+17)))))</f>
        <v>#VALUE!</v>
      </c>
      <c r="C638" s="6" t="e">
        <f>TRIM(CLEAN(MID(Updates!D638,FIND("Logon ID: ",Updates!D638)+10,(FIND("Password:",Updates!D638)-(FIND("Logon ID:",Updates!D638)+10)))))</f>
        <v>#VALUE!</v>
      </c>
      <c r="D638" t="e">
        <f>TRIM(CLEAN(MID(Updates!D638,FIND("Primary Address: ",Updates!D638)+17,(FIND("Secondary Address:",Updates!D638)-(FIND("Primary Address: ",Updates!D638)+17)))))</f>
        <v>#VALUE!</v>
      </c>
      <c r="E638" t="e">
        <f>TRIM(CLEAN(MID(Updates!D638,FIND("Secondary Address: ",Updates!D638)+19,(FIND("** PLEASE DO NOT REPLY TO THIS E-MAIL. ",Updates!D638)-(FIND("Secondary Address: ",Updates!D638)+19)))))</f>
        <v>#VALUE!</v>
      </c>
      <c r="F638" t="b">
        <f>IF(COUNT(SEARCH({"transpo.ottawa.on.ca","biblioottawalibrary.ca"},E638)),"@ottawa.ca")</f>
        <v>0</v>
      </c>
      <c r="G638" s="9" t="e">
        <f t="shared" si="144"/>
        <v>#VALUE!</v>
      </c>
      <c r="H638" t="e">
        <f>TRIM(CLEAN(MID(Updates!D638,FIND("E-mail Address: ",Updates!D638)+16,(FIND("The employee",Updates!D638)-(FIND("E-mail Address: ",Updates!D638)+16)))))</f>
        <v>#VALUE!</v>
      </c>
      <c r="I638" t="e">
        <f>TRIM(CLEAN(MID(Updates!D638,FIND("Account Password: ",Updates!D638)+18,(FIND("NETWORK ACCOUNTS",Updates!D638)-(FIND("Account Password:",Updates!D638)+18)))))</f>
        <v>#VALUE!</v>
      </c>
      <c r="J638" t="e">
        <f>TRIM(CLEAN(MID(Updates!D638,FIND("Password: ",Updates!D638)+10,(FIND("E-mail",Updates!D638)-(FIND("Password:",Updates!D638)+12)))))</f>
        <v>#VALUE!</v>
      </c>
      <c r="K638" t="e">
        <f>TRIM(CLEAN(MID(Updates!D638,FIND("Account to clone: ",Updates!D638)+18,(FIND("Position",Updates!D638)-(FIND("Account to clone: ",Updates!D638)+18)))))</f>
        <v>#VALUE!</v>
      </c>
      <c r="L638" t="e">
        <f>TRIM(CLEAN(MID(Updates!D638,FIND("Clone permissions of another account: ",Updates!D638)+38,(FIND("Email required:",Updates!D638)-(FIND("Clone permissions of another account: ",Updates!D638)+38)))))</f>
        <v>#VALUE!</v>
      </c>
      <c r="M638" t="e">
        <f t="shared" si="145"/>
        <v>#VALUE!</v>
      </c>
      <c r="N638" t="e">
        <f>TRIM(CLEAN(MID(Updates!D638,FIND("First Name: ",Updates!D638)+12,(FIND("Middle Name: ",Updates!D638)-(FIND("First Name: ",Updates!D638)+12)))))</f>
        <v>#VALUE!</v>
      </c>
      <c r="O638" t="e">
        <f>TRIM(CLEAN(MID(Updates!E638,FIND("Last Name: ",Updates!E638)+11,(FIND("Middle Initial:",Updates!E638)-(FIND("Last Name: ",Updates!E638)+11)))))</f>
        <v>#VALUE!</v>
      </c>
      <c r="P638" t="e">
        <f>TRIM(CLEAN(MID(Updates!D638,FIND("Middle Initial: ",Updates!D638)+16,(FIND("Department: ",Updates!D638)-(FIND("Middle Initial: ",Updates!D638)+16)))))</f>
        <v>#VALUE!</v>
      </c>
      <c r="Q638" t="e">
        <f t="shared" si="146"/>
        <v>#VALUE!</v>
      </c>
      <c r="R638" t="e">
        <f t="shared" si="147"/>
        <v>#VALUE!</v>
      </c>
      <c r="S638" t="e">
        <f t="shared" si="148"/>
        <v>#VALUE!</v>
      </c>
      <c r="T638" s="14" t="e">
        <f t="shared" si="149"/>
        <v>#VALUE!</v>
      </c>
      <c r="U638" t="e">
        <f t="shared" si="150"/>
        <v>#VALUE!</v>
      </c>
      <c r="V638" t="e">
        <f t="shared" si="151"/>
        <v>#VALUE!</v>
      </c>
      <c r="W638" s="8" t="e">
        <f>TRIM(CLEAN(MID(Updates!D638,FIND("Branch: ",Updates!D638)+8,(FIND("Division",Updates!D638)-(FIND("Branch: ",Updates!D638)+8)))))</f>
        <v>#VALUE!</v>
      </c>
      <c r="X638" s="8" t="e">
        <f>TRIM(CLEAN(MID(Updates!D638,FIND("Pooled Position: ",Updates!D638)+17,(FIND("Are the",Updates!D638)-(FIND("Pooled Position: ",Updates!D638)+17)))))</f>
        <v>#VALUE!</v>
      </c>
      <c r="Y638" t="e">
        <f>TRIM(CLEAN(MID(Updates!D638,FIND("Employee Name: ",Updates!D638)+15,(FIND("Job Title",Updates!D638)-(FIND("Employee Name: ",Updates!D638)+15)))))</f>
        <v>#VALUE!</v>
      </c>
      <c r="Z638" s="9" t="e">
        <f t="shared" si="152"/>
        <v>#VALUE!</v>
      </c>
      <c r="AA638" t="e">
        <f t="shared" si="153"/>
        <v>#VALUE!</v>
      </c>
      <c r="AB638" t="e">
        <f t="shared" si="154"/>
        <v>#VALUE!</v>
      </c>
      <c r="AC638" t="e">
        <f t="shared" si="155"/>
        <v>#VALUE!</v>
      </c>
      <c r="AD638" t="e">
        <f>TRIM(CLEAN(MID(Updates!D638,FIND("Account to clone: ",Updates!D638)+18,(FIND("Position",Updates!D638)-(FIND("Account to clone: ",Updates!D638)+18)))))</f>
        <v>#VALUE!</v>
      </c>
      <c r="AE638" t="str">
        <f t="shared" si="156"/>
        <v/>
      </c>
      <c r="AF638" t="str">
        <f t="shared" si="157"/>
        <v>No</v>
      </c>
      <c r="AG638" t="e">
        <f>TRIM(CLEAN(MID(Updates!D638,FIND("Home Share (H:\ drive) required: ",Updates!D638)+33,(FIND("Group Share (S:\ drive) required: ",Updates!D638)-(FIND("Home Share (H:\ drive) required: ",Updates!D638)+33)))))</f>
        <v>#VALUE!</v>
      </c>
      <c r="AH638" t="str">
        <f t="shared" si="158"/>
        <v>No</v>
      </c>
      <c r="AI638" t="e">
        <f>TRIM(CLEAN(MID(Updates!D638,FIND("S Drive Path: ",Updates!D638)+14,(FIND("Position",Updates!D638)-(FIND("S Drive Path: ",Updates!D638)+14)))))</f>
        <v>#VALUE!</v>
      </c>
      <c r="AJ638" t="e">
        <f>("USR\"&amp;Updates!N638)</f>
        <v>#VALUE!</v>
      </c>
      <c r="AK638" t="e">
        <f>Updates!N638&amp;"$"</f>
        <v>#VALUE!</v>
      </c>
      <c r="AL638" s="11">
        <f t="shared" ca="1" si="159"/>
        <v>4</v>
      </c>
      <c r="AM638" s="6" t="str">
        <f ca="1">LOOKUP(AL638,AN2:AN21,AO2:AO21)</f>
        <v>DC1MDB04</v>
      </c>
    </row>
    <row r="639" spans="1:39" ht="12" customHeight="1">
      <c r="A639" s="13" t="e">
        <f>LOOKUP(99^99,--("0"&amp;MID(Updates!N639,MIN(SEARCH({0,1,2,3,4,5,6,7,8,9},Updates!N639&amp;"0123456789")),ROW($A$1:$A$10000))))</f>
        <v>#N/A</v>
      </c>
      <c r="B639" s="6" t="e">
        <f>TRIM(CLEAN(MID(Updates!D639,FIND("Network User Id: ",Updates!D639)+17,(FIND("E-MAIL ACCOUNTS",Updates!D639)-(FIND("Network User Id:",Updates!D639)+17)))))</f>
        <v>#VALUE!</v>
      </c>
      <c r="C639" s="6" t="e">
        <f>TRIM(CLEAN(MID(Updates!D639,FIND("Logon ID: ",Updates!D639)+10,(FIND("Password:",Updates!D639)-(FIND("Logon ID:",Updates!D639)+10)))))</f>
        <v>#VALUE!</v>
      </c>
      <c r="D639" t="e">
        <f>TRIM(CLEAN(MID(Updates!D639,FIND("Primary Address: ",Updates!D639)+17,(FIND("Secondary Address:",Updates!D639)-(FIND("Primary Address: ",Updates!D639)+17)))))</f>
        <v>#VALUE!</v>
      </c>
      <c r="E639" t="e">
        <f>TRIM(CLEAN(MID(Updates!D639,FIND("Secondary Address: ",Updates!D639)+19,(FIND("** PLEASE DO NOT REPLY TO THIS E-MAIL. ",Updates!D639)-(FIND("Secondary Address: ",Updates!D639)+19)))))</f>
        <v>#VALUE!</v>
      </c>
      <c r="F639" t="b">
        <f>IF(COUNT(SEARCH({"transpo.ottawa.on.ca","biblioottawalibrary.ca"},E639)),"@ottawa.ca")</f>
        <v>0</v>
      </c>
      <c r="G639" s="9" t="e">
        <f t="shared" si="144"/>
        <v>#VALUE!</v>
      </c>
      <c r="H639" t="e">
        <f>TRIM(CLEAN(MID(Updates!D639,FIND("E-mail Address: ",Updates!D639)+16,(FIND("The employee",Updates!D639)-(FIND("E-mail Address: ",Updates!D639)+16)))))</f>
        <v>#VALUE!</v>
      </c>
      <c r="I639" t="e">
        <f>TRIM(CLEAN(MID(Updates!D639,FIND("Account Password: ",Updates!D639)+18,(FIND("NETWORK ACCOUNTS",Updates!D639)-(FIND("Account Password:",Updates!D639)+18)))))</f>
        <v>#VALUE!</v>
      </c>
      <c r="J639" t="e">
        <f>TRIM(CLEAN(MID(Updates!D639,FIND("Password: ",Updates!D639)+10,(FIND("E-mail",Updates!D639)-(FIND("Password:",Updates!D639)+12)))))</f>
        <v>#VALUE!</v>
      </c>
      <c r="K639" t="e">
        <f>TRIM(CLEAN(MID(Updates!D639,FIND("Account to clone: ",Updates!D639)+18,(FIND("Position",Updates!D639)-(FIND("Account to clone: ",Updates!D639)+18)))))</f>
        <v>#VALUE!</v>
      </c>
      <c r="L639" t="e">
        <f>TRIM(CLEAN(MID(Updates!D639,FIND("Clone permissions of another account: ",Updates!D639)+38,(FIND("Email required:",Updates!D639)-(FIND("Clone permissions of another account: ",Updates!D639)+38)))))</f>
        <v>#VALUE!</v>
      </c>
      <c r="M639" t="e">
        <f t="shared" si="145"/>
        <v>#VALUE!</v>
      </c>
      <c r="N639" t="e">
        <f>TRIM(CLEAN(MID(Updates!D639,FIND("First Name: ",Updates!D639)+12,(FIND("Middle Name: ",Updates!D639)-(FIND("First Name: ",Updates!D639)+12)))))</f>
        <v>#VALUE!</v>
      </c>
      <c r="O639" t="e">
        <f>TRIM(CLEAN(MID(Updates!E639,FIND("Last Name: ",Updates!E639)+11,(FIND("Middle Initial:",Updates!E639)-(FIND("Last Name: ",Updates!E639)+11)))))</f>
        <v>#VALUE!</v>
      </c>
      <c r="P639" t="e">
        <f>TRIM(CLEAN(MID(Updates!D639,FIND("Middle Initial: ",Updates!D639)+16,(FIND("Department: ",Updates!D639)-(FIND("Middle Initial: ",Updates!D639)+16)))))</f>
        <v>#VALUE!</v>
      </c>
      <c r="Q639" t="e">
        <f t="shared" si="146"/>
        <v>#VALUE!</v>
      </c>
      <c r="R639" t="e">
        <f t="shared" si="147"/>
        <v>#VALUE!</v>
      </c>
      <c r="S639" t="e">
        <f t="shared" si="148"/>
        <v>#VALUE!</v>
      </c>
      <c r="T639" s="14" t="e">
        <f t="shared" si="149"/>
        <v>#VALUE!</v>
      </c>
      <c r="U639" t="e">
        <f t="shared" si="150"/>
        <v>#VALUE!</v>
      </c>
      <c r="V639" t="e">
        <f t="shared" si="151"/>
        <v>#VALUE!</v>
      </c>
      <c r="W639" s="8" t="e">
        <f>TRIM(CLEAN(MID(Updates!D639,FIND("Branch: ",Updates!D639)+8,(FIND("Division",Updates!D639)-(FIND("Branch: ",Updates!D639)+8)))))</f>
        <v>#VALUE!</v>
      </c>
      <c r="X639" s="8" t="e">
        <f>TRIM(CLEAN(MID(Updates!D639,FIND("Pooled Position: ",Updates!D639)+17,(FIND("Are the",Updates!D639)-(FIND("Pooled Position: ",Updates!D639)+17)))))</f>
        <v>#VALUE!</v>
      </c>
      <c r="Y639" t="e">
        <f>TRIM(CLEAN(MID(Updates!D639,FIND("Employee Name: ",Updates!D639)+15,(FIND("Job Title",Updates!D639)-(FIND("Employee Name: ",Updates!D639)+15)))))</f>
        <v>#VALUE!</v>
      </c>
      <c r="Z639" s="9" t="e">
        <f t="shared" si="152"/>
        <v>#VALUE!</v>
      </c>
      <c r="AA639" t="e">
        <f t="shared" si="153"/>
        <v>#VALUE!</v>
      </c>
      <c r="AB639" t="e">
        <f t="shared" si="154"/>
        <v>#VALUE!</v>
      </c>
      <c r="AC639" t="e">
        <f t="shared" si="155"/>
        <v>#VALUE!</v>
      </c>
      <c r="AD639" t="e">
        <f>TRIM(CLEAN(MID(Updates!D639,FIND("Account to clone: ",Updates!D639)+18,(FIND("Position",Updates!D639)-(FIND("Account to clone: ",Updates!D639)+18)))))</f>
        <v>#VALUE!</v>
      </c>
      <c r="AE639" t="str">
        <f t="shared" si="156"/>
        <v/>
      </c>
      <c r="AF639" t="str">
        <f t="shared" si="157"/>
        <v>No</v>
      </c>
      <c r="AG639" t="e">
        <f>TRIM(CLEAN(MID(Updates!D639,FIND("Home Share (H:\ drive) required: ",Updates!D639)+33,(FIND("Group Share (S:\ drive) required: ",Updates!D639)-(FIND("Home Share (H:\ drive) required: ",Updates!D639)+33)))))</f>
        <v>#VALUE!</v>
      </c>
      <c r="AH639" t="str">
        <f t="shared" si="158"/>
        <v>No</v>
      </c>
      <c r="AI639" t="e">
        <f>TRIM(CLEAN(MID(Updates!D639,FIND("S Drive Path: ",Updates!D639)+14,(FIND("Position",Updates!D639)-(FIND("S Drive Path: ",Updates!D639)+14)))))</f>
        <v>#VALUE!</v>
      </c>
      <c r="AJ639" t="e">
        <f>("USR\"&amp;Updates!N639)</f>
        <v>#VALUE!</v>
      </c>
      <c r="AK639" t="e">
        <f>Updates!N639&amp;"$"</f>
        <v>#VALUE!</v>
      </c>
      <c r="AL639" s="11">
        <f t="shared" ca="1" si="159"/>
        <v>8</v>
      </c>
      <c r="AM639" s="6" t="str">
        <f ca="1">LOOKUP(AL639,AN2:AN21,AO2:AO21)</f>
        <v>DC1MDB08</v>
      </c>
    </row>
    <row r="640" spans="1:39" ht="12" customHeight="1">
      <c r="A640" s="13" t="e">
        <f>LOOKUP(99^99,--("0"&amp;MID(Updates!N640,MIN(SEARCH({0,1,2,3,4,5,6,7,8,9},Updates!N640&amp;"0123456789")),ROW($A$1:$A$10000))))</f>
        <v>#N/A</v>
      </c>
      <c r="B640" s="6" t="e">
        <f>TRIM(CLEAN(MID(Updates!D640,FIND("Network User Id: ",Updates!D640)+17,(FIND("E-MAIL ACCOUNTS",Updates!D640)-(FIND("Network User Id:",Updates!D640)+17)))))</f>
        <v>#VALUE!</v>
      </c>
      <c r="C640" s="6" t="e">
        <f>TRIM(CLEAN(MID(Updates!D640,FIND("Logon ID: ",Updates!D640)+10,(FIND("Password:",Updates!D640)-(FIND("Logon ID:",Updates!D640)+10)))))</f>
        <v>#VALUE!</v>
      </c>
      <c r="D640" t="e">
        <f>TRIM(CLEAN(MID(Updates!D640,FIND("Primary Address: ",Updates!D640)+17,(FIND("Secondary Address:",Updates!D640)-(FIND("Primary Address: ",Updates!D640)+17)))))</f>
        <v>#VALUE!</v>
      </c>
      <c r="E640" t="e">
        <f>TRIM(CLEAN(MID(Updates!D640,FIND("Secondary Address: ",Updates!D640)+19,(FIND("** PLEASE DO NOT REPLY TO THIS E-MAIL. ",Updates!D640)-(FIND("Secondary Address: ",Updates!D640)+19)))))</f>
        <v>#VALUE!</v>
      </c>
      <c r="F640" t="b">
        <f>IF(COUNT(SEARCH({"transpo.ottawa.on.ca","biblioottawalibrary.ca"},E640)),"@ottawa.ca")</f>
        <v>0</v>
      </c>
      <c r="G640" s="9" t="e">
        <f t="shared" si="144"/>
        <v>#VALUE!</v>
      </c>
      <c r="H640" t="e">
        <f>TRIM(CLEAN(MID(Updates!D640,FIND("E-mail Address: ",Updates!D640)+16,(FIND("The employee",Updates!D640)-(FIND("E-mail Address: ",Updates!D640)+16)))))</f>
        <v>#VALUE!</v>
      </c>
      <c r="I640" t="e">
        <f>TRIM(CLEAN(MID(Updates!D640,FIND("Account Password: ",Updates!D640)+18,(FIND("NETWORK ACCOUNTS",Updates!D640)-(FIND("Account Password:",Updates!D640)+18)))))</f>
        <v>#VALUE!</v>
      </c>
      <c r="J640" t="e">
        <f>TRIM(CLEAN(MID(Updates!D640,FIND("Password: ",Updates!D640)+10,(FIND("E-mail",Updates!D640)-(FIND("Password:",Updates!D640)+12)))))</f>
        <v>#VALUE!</v>
      </c>
      <c r="K640" t="e">
        <f>TRIM(CLEAN(MID(Updates!D640,FIND("Account to clone: ",Updates!D640)+18,(FIND("Position",Updates!D640)-(FIND("Account to clone: ",Updates!D640)+18)))))</f>
        <v>#VALUE!</v>
      </c>
      <c r="L640" t="e">
        <f>TRIM(CLEAN(MID(Updates!D640,FIND("Clone permissions of another account: ",Updates!D640)+38,(FIND("Email required:",Updates!D640)-(FIND("Clone permissions of another account: ",Updates!D640)+38)))))</f>
        <v>#VALUE!</v>
      </c>
      <c r="M640" t="e">
        <f t="shared" si="145"/>
        <v>#VALUE!</v>
      </c>
      <c r="N640" t="e">
        <f>TRIM(CLEAN(MID(Updates!D640,FIND("First Name: ",Updates!D640)+12,(FIND("Middle Name: ",Updates!D640)-(FIND("First Name: ",Updates!D640)+12)))))</f>
        <v>#VALUE!</v>
      </c>
      <c r="O640" t="e">
        <f>TRIM(CLEAN(MID(Updates!E640,FIND("Last Name: ",Updates!E640)+11,(FIND("Middle Initial:",Updates!E640)-(FIND("Last Name: ",Updates!E640)+11)))))</f>
        <v>#VALUE!</v>
      </c>
      <c r="P640" t="e">
        <f>TRIM(CLEAN(MID(Updates!D640,FIND("Middle Initial: ",Updates!D640)+16,(FIND("Department: ",Updates!D640)-(FIND("Middle Initial: ",Updates!D640)+16)))))</f>
        <v>#VALUE!</v>
      </c>
      <c r="Q640" t="e">
        <f t="shared" si="146"/>
        <v>#VALUE!</v>
      </c>
      <c r="R640" t="e">
        <f t="shared" si="147"/>
        <v>#VALUE!</v>
      </c>
      <c r="S640" t="e">
        <f t="shared" si="148"/>
        <v>#VALUE!</v>
      </c>
      <c r="T640" s="14" t="e">
        <f t="shared" si="149"/>
        <v>#VALUE!</v>
      </c>
      <c r="U640" t="e">
        <f t="shared" si="150"/>
        <v>#VALUE!</v>
      </c>
      <c r="V640" t="e">
        <f t="shared" si="151"/>
        <v>#VALUE!</v>
      </c>
      <c r="W640" s="8" t="e">
        <f>TRIM(CLEAN(MID(Updates!D640,FIND("Branch: ",Updates!D640)+8,(FIND("Division",Updates!D640)-(FIND("Branch: ",Updates!D640)+8)))))</f>
        <v>#VALUE!</v>
      </c>
      <c r="X640" s="8" t="e">
        <f>TRIM(CLEAN(MID(Updates!D640,FIND("Pooled Position: ",Updates!D640)+17,(FIND("Are the",Updates!D640)-(FIND("Pooled Position: ",Updates!D640)+17)))))</f>
        <v>#VALUE!</v>
      </c>
      <c r="Y640" t="e">
        <f>TRIM(CLEAN(MID(Updates!D640,FIND("Employee Name: ",Updates!D640)+15,(FIND("Job Title",Updates!D640)-(FIND("Employee Name: ",Updates!D640)+15)))))</f>
        <v>#VALUE!</v>
      </c>
      <c r="Z640" s="9" t="e">
        <f t="shared" si="152"/>
        <v>#VALUE!</v>
      </c>
      <c r="AA640" t="e">
        <f t="shared" si="153"/>
        <v>#VALUE!</v>
      </c>
      <c r="AB640" t="e">
        <f t="shared" si="154"/>
        <v>#VALUE!</v>
      </c>
      <c r="AC640" t="e">
        <f t="shared" si="155"/>
        <v>#VALUE!</v>
      </c>
      <c r="AD640" t="e">
        <f>TRIM(CLEAN(MID(Updates!D640,FIND("Account to clone: ",Updates!D640)+18,(FIND("Position",Updates!D640)-(FIND("Account to clone: ",Updates!D640)+18)))))</f>
        <v>#VALUE!</v>
      </c>
      <c r="AE640" t="str">
        <f t="shared" si="156"/>
        <v/>
      </c>
      <c r="AF640" t="str">
        <f t="shared" si="157"/>
        <v>No</v>
      </c>
      <c r="AG640" t="e">
        <f>TRIM(CLEAN(MID(Updates!D640,FIND("Home Share (H:\ drive) required: ",Updates!D640)+33,(FIND("Group Share (S:\ drive) required: ",Updates!D640)-(FIND("Home Share (H:\ drive) required: ",Updates!D640)+33)))))</f>
        <v>#VALUE!</v>
      </c>
      <c r="AH640" t="str">
        <f t="shared" si="158"/>
        <v>No</v>
      </c>
      <c r="AI640" t="e">
        <f>TRIM(CLEAN(MID(Updates!D640,FIND("S Drive Path: ",Updates!D640)+14,(FIND("Position",Updates!D640)-(FIND("S Drive Path: ",Updates!D640)+14)))))</f>
        <v>#VALUE!</v>
      </c>
      <c r="AJ640" t="e">
        <f>("USR\"&amp;Updates!N640)</f>
        <v>#VALUE!</v>
      </c>
      <c r="AK640" t="e">
        <f>Updates!N640&amp;"$"</f>
        <v>#VALUE!</v>
      </c>
      <c r="AL640" s="11">
        <f t="shared" ca="1" si="159"/>
        <v>15</v>
      </c>
      <c r="AM640" s="6" t="str">
        <f ca="1">LOOKUP(AL640,AN2:AN21,AO2:AO21)</f>
        <v>DC4MDB05</v>
      </c>
    </row>
    <row r="641" spans="1:39" ht="12" customHeight="1">
      <c r="A641" s="13" t="e">
        <f>LOOKUP(99^99,--("0"&amp;MID(Updates!N641,MIN(SEARCH({0,1,2,3,4,5,6,7,8,9},Updates!N641&amp;"0123456789")),ROW($A$1:$A$10000))))</f>
        <v>#N/A</v>
      </c>
      <c r="B641" s="6" t="e">
        <f>TRIM(CLEAN(MID(Updates!D641,FIND("Network User Id: ",Updates!D641)+17,(FIND("E-MAIL ACCOUNTS",Updates!D641)-(FIND("Network User Id:",Updates!D641)+17)))))</f>
        <v>#VALUE!</v>
      </c>
      <c r="C641" s="6" t="e">
        <f>TRIM(CLEAN(MID(Updates!D641,FIND("Logon ID: ",Updates!D641)+10,(FIND("Password:",Updates!D641)-(FIND("Logon ID:",Updates!D641)+10)))))</f>
        <v>#VALUE!</v>
      </c>
      <c r="D641" t="e">
        <f>TRIM(CLEAN(MID(Updates!D641,FIND("Primary Address: ",Updates!D641)+17,(FIND("Secondary Address:",Updates!D641)-(FIND("Primary Address: ",Updates!D641)+17)))))</f>
        <v>#VALUE!</v>
      </c>
      <c r="E641" t="e">
        <f>TRIM(CLEAN(MID(Updates!D641,FIND("Secondary Address: ",Updates!D641)+19,(FIND("** PLEASE DO NOT REPLY TO THIS E-MAIL. ",Updates!D641)-(FIND("Secondary Address: ",Updates!D641)+19)))))</f>
        <v>#VALUE!</v>
      </c>
      <c r="F641" t="b">
        <f>IF(COUNT(SEARCH({"transpo.ottawa.on.ca","biblioottawalibrary.ca"},E641)),"@ottawa.ca")</f>
        <v>0</v>
      </c>
      <c r="G641" s="9" t="e">
        <f t="shared" si="144"/>
        <v>#VALUE!</v>
      </c>
      <c r="H641" t="e">
        <f>TRIM(CLEAN(MID(Updates!D641,FIND("E-mail Address: ",Updates!D641)+16,(FIND("The employee",Updates!D641)-(FIND("E-mail Address: ",Updates!D641)+16)))))</f>
        <v>#VALUE!</v>
      </c>
      <c r="I641" t="e">
        <f>TRIM(CLEAN(MID(Updates!D641,FIND("Account Password: ",Updates!D641)+18,(FIND("NETWORK ACCOUNTS",Updates!D641)-(FIND("Account Password:",Updates!D641)+18)))))</f>
        <v>#VALUE!</v>
      </c>
      <c r="J641" t="e">
        <f>TRIM(CLEAN(MID(Updates!D641,FIND("Password: ",Updates!D641)+10,(FIND("E-mail",Updates!D641)-(FIND("Password:",Updates!D641)+12)))))</f>
        <v>#VALUE!</v>
      </c>
      <c r="K641" t="e">
        <f>TRIM(CLEAN(MID(Updates!D641,FIND("Account to clone: ",Updates!D641)+18,(FIND("Position",Updates!D641)-(FIND("Account to clone: ",Updates!D641)+18)))))</f>
        <v>#VALUE!</v>
      </c>
      <c r="L641" t="e">
        <f>TRIM(CLEAN(MID(Updates!D641,FIND("Clone permissions of another account: ",Updates!D641)+38,(FIND("Email required:",Updates!D641)-(FIND("Clone permissions of another account: ",Updates!D641)+38)))))</f>
        <v>#VALUE!</v>
      </c>
      <c r="M641" t="e">
        <f t="shared" si="145"/>
        <v>#VALUE!</v>
      </c>
      <c r="N641" t="e">
        <f>TRIM(CLEAN(MID(Updates!D641,FIND("First Name: ",Updates!D641)+12,(FIND("Middle Name: ",Updates!D641)-(FIND("First Name: ",Updates!D641)+12)))))</f>
        <v>#VALUE!</v>
      </c>
      <c r="O641" t="e">
        <f>TRIM(CLEAN(MID(Updates!E641,FIND("Last Name: ",Updates!E641)+11,(FIND("Middle Initial:",Updates!E641)-(FIND("Last Name: ",Updates!E641)+11)))))</f>
        <v>#VALUE!</v>
      </c>
      <c r="P641" t="e">
        <f>TRIM(CLEAN(MID(Updates!D641,FIND("Middle Initial: ",Updates!D641)+16,(FIND("Department: ",Updates!D641)-(FIND("Middle Initial: ",Updates!D641)+16)))))</f>
        <v>#VALUE!</v>
      </c>
      <c r="Q641" t="e">
        <f t="shared" si="146"/>
        <v>#VALUE!</v>
      </c>
      <c r="R641" t="e">
        <f t="shared" si="147"/>
        <v>#VALUE!</v>
      </c>
      <c r="S641" t="e">
        <f t="shared" si="148"/>
        <v>#VALUE!</v>
      </c>
      <c r="T641" s="14" t="e">
        <f t="shared" si="149"/>
        <v>#VALUE!</v>
      </c>
      <c r="U641" t="e">
        <f t="shared" si="150"/>
        <v>#VALUE!</v>
      </c>
      <c r="V641" t="e">
        <f t="shared" si="151"/>
        <v>#VALUE!</v>
      </c>
      <c r="W641" s="8" t="e">
        <f>TRIM(CLEAN(MID(Updates!D641,FIND("Branch: ",Updates!D641)+8,(FIND("Division",Updates!D641)-(FIND("Branch: ",Updates!D641)+8)))))</f>
        <v>#VALUE!</v>
      </c>
      <c r="X641" s="8" t="e">
        <f>TRIM(CLEAN(MID(Updates!D641,FIND("Pooled Position: ",Updates!D641)+17,(FIND("Are the",Updates!D641)-(FIND("Pooled Position: ",Updates!D641)+17)))))</f>
        <v>#VALUE!</v>
      </c>
      <c r="Y641" t="e">
        <f>TRIM(CLEAN(MID(Updates!D641,FIND("Employee Name: ",Updates!D641)+15,(FIND("Job Title",Updates!D641)-(FIND("Employee Name: ",Updates!D641)+15)))))</f>
        <v>#VALUE!</v>
      </c>
      <c r="Z641" s="9" t="e">
        <f t="shared" si="152"/>
        <v>#VALUE!</v>
      </c>
      <c r="AA641" t="e">
        <f t="shared" si="153"/>
        <v>#VALUE!</v>
      </c>
      <c r="AB641" t="e">
        <f t="shared" si="154"/>
        <v>#VALUE!</v>
      </c>
      <c r="AC641" t="e">
        <f t="shared" si="155"/>
        <v>#VALUE!</v>
      </c>
      <c r="AD641" t="e">
        <f>TRIM(CLEAN(MID(Updates!D641,FIND("Account to clone: ",Updates!D641)+18,(FIND("Position",Updates!D641)-(FIND("Account to clone: ",Updates!D641)+18)))))</f>
        <v>#VALUE!</v>
      </c>
      <c r="AE641" t="str">
        <f t="shared" si="156"/>
        <v/>
      </c>
      <c r="AF641" t="str">
        <f t="shared" si="157"/>
        <v>No</v>
      </c>
      <c r="AG641" t="e">
        <f>TRIM(CLEAN(MID(Updates!D641,FIND("Home Share (H:\ drive) required: ",Updates!D641)+33,(FIND("Group Share (S:\ drive) required: ",Updates!D641)-(FIND("Home Share (H:\ drive) required: ",Updates!D641)+33)))))</f>
        <v>#VALUE!</v>
      </c>
      <c r="AH641" t="str">
        <f t="shared" si="158"/>
        <v>No</v>
      </c>
      <c r="AI641" t="e">
        <f>TRIM(CLEAN(MID(Updates!D641,FIND("S Drive Path: ",Updates!D641)+14,(FIND("Position",Updates!D641)-(FIND("S Drive Path: ",Updates!D641)+14)))))</f>
        <v>#VALUE!</v>
      </c>
      <c r="AJ641" t="e">
        <f>("USR\"&amp;Updates!N641)</f>
        <v>#VALUE!</v>
      </c>
      <c r="AK641" t="e">
        <f>Updates!N641&amp;"$"</f>
        <v>#VALUE!</v>
      </c>
      <c r="AL641" s="11">
        <f t="shared" ca="1" si="159"/>
        <v>16</v>
      </c>
      <c r="AM641" s="6" t="str">
        <f ca="1">LOOKUP(AL641,AN2:AN21,AO2:AO21)</f>
        <v>DC4MDB06</v>
      </c>
    </row>
    <row r="642" spans="1:39" ht="12" customHeight="1">
      <c r="A642" s="13" t="e">
        <f>LOOKUP(99^99,--("0"&amp;MID(Updates!N642,MIN(SEARCH({0,1,2,3,4,5,6,7,8,9},Updates!N642&amp;"0123456789")),ROW($A$1:$A$10000))))</f>
        <v>#N/A</v>
      </c>
      <c r="B642" s="6" t="e">
        <f>TRIM(CLEAN(MID(Updates!D642,FIND("Network User Id: ",Updates!D642)+17,(FIND("E-MAIL ACCOUNTS",Updates!D642)-(FIND("Network User Id:",Updates!D642)+17)))))</f>
        <v>#VALUE!</v>
      </c>
      <c r="C642" s="6" t="e">
        <f>TRIM(CLEAN(MID(Updates!D642,FIND("Logon ID: ",Updates!D642)+10,(FIND("Password:",Updates!D642)-(FIND("Logon ID:",Updates!D642)+10)))))</f>
        <v>#VALUE!</v>
      </c>
      <c r="D642" t="e">
        <f>TRIM(CLEAN(MID(Updates!D642,FIND("Primary Address: ",Updates!D642)+17,(FIND("Secondary Address:",Updates!D642)-(FIND("Primary Address: ",Updates!D642)+17)))))</f>
        <v>#VALUE!</v>
      </c>
      <c r="E642" t="e">
        <f>TRIM(CLEAN(MID(Updates!D642,FIND("Secondary Address: ",Updates!D642)+19,(FIND("** PLEASE DO NOT REPLY TO THIS E-MAIL. ",Updates!D642)-(FIND("Secondary Address: ",Updates!D642)+19)))))</f>
        <v>#VALUE!</v>
      </c>
      <c r="F642" t="b">
        <f>IF(COUNT(SEARCH({"transpo.ottawa.on.ca","biblioottawalibrary.ca"},E642)),"@ottawa.ca")</f>
        <v>0</v>
      </c>
      <c r="G642" s="9" t="e">
        <f t="shared" si="144"/>
        <v>#VALUE!</v>
      </c>
      <c r="H642" t="e">
        <f>TRIM(CLEAN(MID(Updates!D642,FIND("E-mail Address: ",Updates!D642)+16,(FIND("The employee",Updates!D642)-(FIND("E-mail Address: ",Updates!D642)+16)))))</f>
        <v>#VALUE!</v>
      </c>
      <c r="I642" t="e">
        <f>TRIM(CLEAN(MID(Updates!D642,FIND("Account Password: ",Updates!D642)+18,(FIND("NETWORK ACCOUNTS",Updates!D642)-(FIND("Account Password:",Updates!D642)+18)))))</f>
        <v>#VALUE!</v>
      </c>
      <c r="J642" t="e">
        <f>TRIM(CLEAN(MID(Updates!D642,FIND("Password: ",Updates!D642)+10,(FIND("E-mail",Updates!D642)-(FIND("Password:",Updates!D642)+12)))))</f>
        <v>#VALUE!</v>
      </c>
      <c r="K642" t="e">
        <f>TRIM(CLEAN(MID(Updates!D642,FIND("Account to clone: ",Updates!D642)+18,(FIND("Position",Updates!D642)-(FIND("Account to clone: ",Updates!D642)+18)))))</f>
        <v>#VALUE!</v>
      </c>
      <c r="L642" t="e">
        <f>TRIM(CLEAN(MID(Updates!D642,FIND("Clone permissions of another account: ",Updates!D642)+38,(FIND("Email required:",Updates!D642)-(FIND("Clone permissions of another account: ",Updates!D642)+38)))))</f>
        <v>#VALUE!</v>
      </c>
      <c r="M642" t="e">
        <f t="shared" si="145"/>
        <v>#VALUE!</v>
      </c>
      <c r="N642" t="e">
        <f>TRIM(CLEAN(MID(Updates!D642,FIND("First Name: ",Updates!D642)+12,(FIND("Middle Name: ",Updates!D642)-(FIND("First Name: ",Updates!D642)+12)))))</f>
        <v>#VALUE!</v>
      </c>
      <c r="O642" t="e">
        <f>TRIM(CLEAN(MID(Updates!E642,FIND("Last Name: ",Updates!E642)+11,(FIND("Middle Initial:",Updates!E642)-(FIND("Last Name: ",Updates!E642)+11)))))</f>
        <v>#VALUE!</v>
      </c>
      <c r="P642" t="e">
        <f>TRIM(CLEAN(MID(Updates!D642,FIND("Middle Initial: ",Updates!D642)+16,(FIND("Department: ",Updates!D642)-(FIND("Middle Initial: ",Updates!D642)+16)))))</f>
        <v>#VALUE!</v>
      </c>
      <c r="Q642" t="e">
        <f t="shared" si="146"/>
        <v>#VALUE!</v>
      </c>
      <c r="R642" t="e">
        <f t="shared" si="147"/>
        <v>#VALUE!</v>
      </c>
      <c r="S642" t="e">
        <f t="shared" si="148"/>
        <v>#VALUE!</v>
      </c>
      <c r="T642" s="14" t="e">
        <f t="shared" si="149"/>
        <v>#VALUE!</v>
      </c>
      <c r="U642" t="e">
        <f t="shared" si="150"/>
        <v>#VALUE!</v>
      </c>
      <c r="V642" t="e">
        <f t="shared" si="151"/>
        <v>#VALUE!</v>
      </c>
      <c r="W642" s="8" t="e">
        <f>TRIM(CLEAN(MID(Updates!D642,FIND("Branch: ",Updates!D642)+8,(FIND("Division",Updates!D642)-(FIND("Branch: ",Updates!D642)+8)))))</f>
        <v>#VALUE!</v>
      </c>
      <c r="X642" s="8" t="e">
        <f>TRIM(CLEAN(MID(Updates!D642,FIND("Pooled Position: ",Updates!D642)+17,(FIND("Are the",Updates!D642)-(FIND("Pooled Position: ",Updates!D642)+17)))))</f>
        <v>#VALUE!</v>
      </c>
      <c r="Y642" t="e">
        <f>TRIM(CLEAN(MID(Updates!D642,FIND("Employee Name: ",Updates!D642)+15,(FIND("Job Title",Updates!D642)-(FIND("Employee Name: ",Updates!D642)+15)))))</f>
        <v>#VALUE!</v>
      </c>
      <c r="Z642" s="9" t="e">
        <f t="shared" si="152"/>
        <v>#VALUE!</v>
      </c>
      <c r="AA642" t="e">
        <f t="shared" si="153"/>
        <v>#VALUE!</v>
      </c>
      <c r="AB642" t="e">
        <f t="shared" si="154"/>
        <v>#VALUE!</v>
      </c>
      <c r="AC642" t="e">
        <f t="shared" si="155"/>
        <v>#VALUE!</v>
      </c>
      <c r="AD642" t="e">
        <f>TRIM(CLEAN(MID(Updates!D642,FIND("Account to clone: ",Updates!D642)+18,(FIND("Position",Updates!D642)-(FIND("Account to clone: ",Updates!D642)+18)))))</f>
        <v>#VALUE!</v>
      </c>
      <c r="AE642" t="str">
        <f t="shared" si="156"/>
        <v/>
      </c>
      <c r="AF642" t="str">
        <f t="shared" si="157"/>
        <v>No</v>
      </c>
      <c r="AG642" t="e">
        <f>TRIM(CLEAN(MID(Updates!D642,FIND("Home Share (H:\ drive) required: ",Updates!D642)+33,(FIND("Group Share (S:\ drive) required: ",Updates!D642)-(FIND("Home Share (H:\ drive) required: ",Updates!D642)+33)))))</f>
        <v>#VALUE!</v>
      </c>
      <c r="AH642" t="str">
        <f t="shared" si="158"/>
        <v>No</v>
      </c>
      <c r="AI642" t="e">
        <f>TRIM(CLEAN(MID(Updates!D642,FIND("S Drive Path: ",Updates!D642)+14,(FIND("Position",Updates!D642)-(FIND("S Drive Path: ",Updates!D642)+14)))))</f>
        <v>#VALUE!</v>
      </c>
      <c r="AJ642" t="e">
        <f>("USR\"&amp;Updates!N642)</f>
        <v>#VALUE!</v>
      </c>
      <c r="AK642" t="e">
        <f>Updates!N642&amp;"$"</f>
        <v>#VALUE!</v>
      </c>
      <c r="AL642" s="11">
        <f t="shared" ca="1" si="159"/>
        <v>10</v>
      </c>
      <c r="AM642" s="6" t="str">
        <f ca="1">LOOKUP(AL642,AN2:AN21,AO2:AO21)</f>
        <v>DC1MDB10</v>
      </c>
    </row>
    <row r="643" spans="1:39" ht="12" customHeight="1">
      <c r="A643" s="13" t="e">
        <f>LOOKUP(99^99,--("0"&amp;MID(Updates!N643,MIN(SEARCH({0,1,2,3,4,5,6,7,8,9},Updates!N643&amp;"0123456789")),ROW($A$1:$A$10000))))</f>
        <v>#N/A</v>
      </c>
      <c r="B643" s="6" t="e">
        <f>TRIM(CLEAN(MID(Updates!D643,FIND("Network User Id: ",Updates!D643)+17,(FIND("E-MAIL ACCOUNTS",Updates!D643)-(FIND("Network User Id:",Updates!D643)+17)))))</f>
        <v>#VALUE!</v>
      </c>
      <c r="C643" s="6" t="e">
        <f>TRIM(CLEAN(MID(Updates!D643,FIND("Logon ID: ",Updates!D643)+10,(FIND("Password:",Updates!D643)-(FIND("Logon ID:",Updates!D643)+10)))))</f>
        <v>#VALUE!</v>
      </c>
      <c r="D643" t="e">
        <f>TRIM(CLEAN(MID(Updates!D643,FIND("Primary Address: ",Updates!D643)+17,(FIND("Secondary Address:",Updates!D643)-(FIND("Primary Address: ",Updates!D643)+17)))))</f>
        <v>#VALUE!</v>
      </c>
      <c r="E643" t="e">
        <f>TRIM(CLEAN(MID(Updates!D643,FIND("Secondary Address: ",Updates!D643)+19,(FIND("** PLEASE DO NOT REPLY TO THIS E-MAIL. ",Updates!D643)-(FIND("Secondary Address: ",Updates!D643)+19)))))</f>
        <v>#VALUE!</v>
      </c>
      <c r="F643" t="b">
        <f>IF(COUNT(SEARCH({"transpo.ottawa.on.ca","biblioottawalibrary.ca"},E643)),"@ottawa.ca")</f>
        <v>0</v>
      </c>
      <c r="G643" s="9" t="e">
        <f t="shared" ref="G643:G706" si="160">TRIM(LEFT(SUBSTITUTE(E643,"@",REPT(" ",LEN(E643))),LEN(E643)))</f>
        <v>#VALUE!</v>
      </c>
      <c r="H643" t="e">
        <f>TRIM(CLEAN(MID(Updates!D643,FIND("E-mail Address: ",Updates!D643)+16,(FIND("The employee",Updates!D643)-(FIND("E-mail Address: ",Updates!D643)+16)))))</f>
        <v>#VALUE!</v>
      </c>
      <c r="I643" t="e">
        <f>TRIM(CLEAN(MID(Updates!D643,FIND("Account Password: ",Updates!D643)+18,(FIND("NETWORK ACCOUNTS",Updates!D643)-(FIND("Account Password:",Updates!D643)+18)))))</f>
        <v>#VALUE!</v>
      </c>
      <c r="J643" t="e">
        <f>TRIM(CLEAN(MID(Updates!D643,FIND("Password: ",Updates!D643)+10,(FIND("E-mail",Updates!D643)-(FIND("Password:",Updates!D643)+12)))))</f>
        <v>#VALUE!</v>
      </c>
      <c r="K643" t="e">
        <f>TRIM(CLEAN(MID(Updates!D643,FIND("Account to clone: ",Updates!D643)+18,(FIND("Position",Updates!D643)-(FIND("Account to clone: ",Updates!D643)+18)))))</f>
        <v>#VALUE!</v>
      </c>
      <c r="L643" t="e">
        <f>TRIM(CLEAN(MID(Updates!D643,FIND("Clone permissions of another account: ",Updates!D643)+38,(FIND("Email required:",Updates!D643)-(FIND("Clone permissions of another account: ",Updates!D643)+38)))))</f>
        <v>#VALUE!</v>
      </c>
      <c r="M643" t="e">
        <f t="shared" ref="M643:M706" si="161">IF(L643="No","",L643)</f>
        <v>#VALUE!</v>
      </c>
      <c r="N643" t="e">
        <f>TRIM(CLEAN(MID(Updates!D643,FIND("First Name: ",Updates!D643)+12,(FIND("Middle Name: ",Updates!D643)-(FIND("First Name: ",Updates!D643)+12)))))</f>
        <v>#VALUE!</v>
      </c>
      <c r="O643" t="e">
        <f>TRIM(CLEAN(MID(Updates!E643,FIND("Last Name: ",Updates!E643)+11,(FIND("Middle Initial:",Updates!E643)-(FIND("Last Name: ",Updates!E643)+11)))))</f>
        <v>#VALUE!</v>
      </c>
      <c r="P643" t="e">
        <f>TRIM(CLEAN(MID(Updates!D643,FIND("Middle Initial: ",Updates!D643)+16,(FIND("Department: ",Updates!D643)-(FIND("Middle Initial: ",Updates!D643)+16)))))</f>
        <v>#VALUE!</v>
      </c>
      <c r="Q643" t="e">
        <f t="shared" ref="Q643:Q706" si="162">TRIM(LEFT(SUBSTITUTE(Z643," ",REPT(" ",255)),255))</f>
        <v>#VALUE!</v>
      </c>
      <c r="R643" t="e">
        <f t="shared" ref="R643:R706" si="163">SUBSTITUTE(S643, " ", "-", 1)</f>
        <v>#VALUE!</v>
      </c>
      <c r="S643" t="e">
        <f t="shared" ref="S643:S706" si="164">RIGHT(Y643,LEN(Y643)-FIND(" ",Y643))</f>
        <v>#VALUE!</v>
      </c>
      <c r="T643" s="14" t="e">
        <f t="shared" ref="T643:T706" si="165">SUBSTITUTE(R643,".","")</f>
        <v>#VALUE!</v>
      </c>
      <c r="U643" t="e">
        <f t="shared" ref="U643:U706" si="166">IF(LEFT(S643,1)="(",RIGHT(S643,LEN(S643)-FIND(" ",S643)),"")</f>
        <v>#VALUE!</v>
      </c>
      <c r="V643" t="e">
        <f t="shared" ref="V643:V706" si="167">IF(U643="",T643,U643)</f>
        <v>#VALUE!</v>
      </c>
      <c r="W643" s="8" t="e">
        <f>TRIM(CLEAN(MID(Updates!D643,FIND("Branch: ",Updates!D643)+8,(FIND("Division",Updates!D643)-(FIND("Branch: ",Updates!D643)+8)))))</f>
        <v>#VALUE!</v>
      </c>
      <c r="X643" s="8" t="e">
        <f>TRIM(CLEAN(MID(Updates!D643,FIND("Pooled Position: ",Updates!D643)+17,(FIND("Are the",Updates!D643)-(FIND("Pooled Position: ",Updates!D643)+17)))))</f>
        <v>#VALUE!</v>
      </c>
      <c r="Y643" t="e">
        <f>TRIM(CLEAN(MID(Updates!D643,FIND("Employee Name: ",Updates!D643)+15,(FIND("Job Title",Updates!D643)-(FIND("Employee Name: ",Updates!D643)+15)))))</f>
        <v>#VALUE!</v>
      </c>
      <c r="Z643" s="9" t="e">
        <f t="shared" ref="Z643:Z706" si="168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Y643,"á","a"),"â","a"),"à","a"),"é","e"),"è","e"),"ê","e"),"ë","e"),"î","i"),"ï","i"),"ó","o"),"ô","o"),"ù","u"),"û","u"),"À","A"),"Á","A"),"Â","A"),"É","E"),"È","E"),"É","E"),"Ë","E"),"Î","I"),"Ï","I"),"Ó","O"),"Ô","O"),"Ù","U"),"É","E"),"Ë","E")</f>
        <v>#VALUE!</v>
      </c>
      <c r="AA643" t="e">
        <f t="shared" ref="AA643:AA706" si="169">TRIM(CLEAN(IF(ISTEXT(C643)=FALSE,B643,IF(ISTEXT(C643)=TRUE,C643))))</f>
        <v>#VALUE!</v>
      </c>
      <c r="AB643" t="e">
        <f t="shared" ref="AB643:AB706" si="170">TRIM(CLEAN(IF(ISTEXT(H643)=FALSE,E643,IF(ISTEXT(H643)=TRUE,H643))))</f>
        <v>#VALUE!</v>
      </c>
      <c r="AC643" t="e">
        <f t="shared" ref="AC643:AC706" si="171">TRIM(CLEAN(IF(ISTEXT(J643)=FALSE,I643,IF(ISTEXT(J643)=TRUE,J643))))</f>
        <v>#VALUE!</v>
      </c>
      <c r="AD643" t="e">
        <f>TRIM(CLEAN(MID(Updates!D643,FIND("Account to clone: ",Updates!D643)+18,(FIND("Position",Updates!D643)-(FIND("Account to clone: ",Updates!D643)+18)))))</f>
        <v>#VALUE!</v>
      </c>
      <c r="AE643" t="str">
        <f t="shared" ref="AE643:AE706" si="172">TRIM(CLEAN(IF(ISERROR(AD643),"",AD643)))</f>
        <v/>
      </c>
      <c r="AF643" t="str">
        <f t="shared" ref="AF643:AF706" si="173">IF(AE643="","No","Yes")</f>
        <v>No</v>
      </c>
      <c r="AG643" t="e">
        <f>TRIM(CLEAN(MID(Updates!D643,FIND("Home Share (H:\ drive) required: ",Updates!D643)+33,(FIND("Group Share (S:\ drive) required: ",Updates!D643)-(FIND("Home Share (H:\ drive) required: ",Updates!D643)+33)))))</f>
        <v>#VALUE!</v>
      </c>
      <c r="AH643" t="str">
        <f t="shared" ref="AH643:AH706" si="174">IF(ISERROR(AG643),"No",AG643)</f>
        <v>No</v>
      </c>
      <c r="AI643" t="e">
        <f>TRIM(CLEAN(MID(Updates!D643,FIND("S Drive Path: ",Updates!D643)+14,(FIND("Position",Updates!D643)-(FIND("S Drive Path: ",Updates!D643)+14)))))</f>
        <v>#VALUE!</v>
      </c>
      <c r="AJ643" t="e">
        <f>("USR\"&amp;Updates!N643)</f>
        <v>#VALUE!</v>
      </c>
      <c r="AK643" t="e">
        <f>Updates!N643&amp;"$"</f>
        <v>#VALUE!</v>
      </c>
      <c r="AL643" s="11">
        <f t="shared" ref="AL643:AL706" ca="1" si="175">RANDBETWEEN(1,20)</f>
        <v>1</v>
      </c>
      <c r="AM643" s="6" t="str">
        <f ca="1">LOOKUP(AL643,AN2:AN21,AO2:AO21)</f>
        <v>DC1MDB01</v>
      </c>
    </row>
    <row r="644" spans="1:39" ht="12" customHeight="1">
      <c r="A644" s="13" t="e">
        <f>LOOKUP(99^99,--("0"&amp;MID(Updates!N644,MIN(SEARCH({0,1,2,3,4,5,6,7,8,9},Updates!N644&amp;"0123456789")),ROW($A$1:$A$10000))))</f>
        <v>#N/A</v>
      </c>
      <c r="B644" s="6" t="e">
        <f>TRIM(CLEAN(MID(Updates!D644,FIND("Network User Id: ",Updates!D644)+17,(FIND("E-MAIL ACCOUNTS",Updates!D644)-(FIND("Network User Id:",Updates!D644)+17)))))</f>
        <v>#VALUE!</v>
      </c>
      <c r="C644" s="6" t="e">
        <f>TRIM(CLEAN(MID(Updates!D644,FIND("Logon ID: ",Updates!D644)+10,(FIND("Password:",Updates!D644)-(FIND("Logon ID:",Updates!D644)+10)))))</f>
        <v>#VALUE!</v>
      </c>
      <c r="D644" t="e">
        <f>TRIM(CLEAN(MID(Updates!D644,FIND("Primary Address: ",Updates!D644)+17,(FIND("Secondary Address:",Updates!D644)-(FIND("Primary Address: ",Updates!D644)+17)))))</f>
        <v>#VALUE!</v>
      </c>
      <c r="E644" t="e">
        <f>TRIM(CLEAN(MID(Updates!D644,FIND("Secondary Address: ",Updates!D644)+19,(FIND("** PLEASE DO NOT REPLY TO THIS E-MAIL. ",Updates!D644)-(FIND("Secondary Address: ",Updates!D644)+19)))))</f>
        <v>#VALUE!</v>
      </c>
      <c r="F644" t="b">
        <f>IF(COUNT(SEARCH({"transpo.ottawa.on.ca","biblioottawalibrary.ca"},E644)),"@ottawa.ca")</f>
        <v>0</v>
      </c>
      <c r="G644" s="9" t="e">
        <f t="shared" si="160"/>
        <v>#VALUE!</v>
      </c>
      <c r="H644" t="e">
        <f>TRIM(CLEAN(MID(Updates!D644,FIND("E-mail Address: ",Updates!D644)+16,(FIND("The employee",Updates!D644)-(FIND("E-mail Address: ",Updates!D644)+16)))))</f>
        <v>#VALUE!</v>
      </c>
      <c r="I644" t="e">
        <f>TRIM(CLEAN(MID(Updates!D644,FIND("Account Password: ",Updates!D644)+18,(FIND("NETWORK ACCOUNTS",Updates!D644)-(FIND("Account Password:",Updates!D644)+18)))))</f>
        <v>#VALUE!</v>
      </c>
      <c r="J644" t="e">
        <f>TRIM(CLEAN(MID(Updates!D644,FIND("Password: ",Updates!D644)+10,(FIND("E-mail",Updates!D644)-(FIND("Password:",Updates!D644)+12)))))</f>
        <v>#VALUE!</v>
      </c>
      <c r="K644" t="e">
        <f>TRIM(CLEAN(MID(Updates!D644,FIND("Account to clone: ",Updates!D644)+18,(FIND("Position",Updates!D644)-(FIND("Account to clone: ",Updates!D644)+18)))))</f>
        <v>#VALUE!</v>
      </c>
      <c r="L644" t="e">
        <f>TRIM(CLEAN(MID(Updates!D644,FIND("Clone permissions of another account: ",Updates!D644)+38,(FIND("Email required:",Updates!D644)-(FIND("Clone permissions of another account: ",Updates!D644)+38)))))</f>
        <v>#VALUE!</v>
      </c>
      <c r="M644" t="e">
        <f t="shared" si="161"/>
        <v>#VALUE!</v>
      </c>
      <c r="N644" t="e">
        <f>TRIM(CLEAN(MID(Updates!D644,FIND("First Name: ",Updates!D644)+12,(FIND("Middle Name: ",Updates!D644)-(FIND("First Name: ",Updates!D644)+12)))))</f>
        <v>#VALUE!</v>
      </c>
      <c r="O644" t="e">
        <f>TRIM(CLEAN(MID(Updates!E644,FIND("Last Name: ",Updates!E644)+11,(FIND("Middle Initial:",Updates!E644)-(FIND("Last Name: ",Updates!E644)+11)))))</f>
        <v>#VALUE!</v>
      </c>
      <c r="P644" t="e">
        <f>TRIM(CLEAN(MID(Updates!D644,FIND("Middle Initial: ",Updates!D644)+16,(FIND("Department: ",Updates!D644)-(FIND("Middle Initial: ",Updates!D644)+16)))))</f>
        <v>#VALUE!</v>
      </c>
      <c r="Q644" t="e">
        <f t="shared" si="162"/>
        <v>#VALUE!</v>
      </c>
      <c r="R644" t="e">
        <f t="shared" si="163"/>
        <v>#VALUE!</v>
      </c>
      <c r="S644" t="e">
        <f t="shared" si="164"/>
        <v>#VALUE!</v>
      </c>
      <c r="T644" s="14" t="e">
        <f t="shared" si="165"/>
        <v>#VALUE!</v>
      </c>
      <c r="U644" t="e">
        <f t="shared" si="166"/>
        <v>#VALUE!</v>
      </c>
      <c r="V644" t="e">
        <f t="shared" si="167"/>
        <v>#VALUE!</v>
      </c>
      <c r="W644" s="8" t="e">
        <f>TRIM(CLEAN(MID(Updates!D644,FIND("Branch: ",Updates!D644)+8,(FIND("Division",Updates!D644)-(FIND("Branch: ",Updates!D644)+8)))))</f>
        <v>#VALUE!</v>
      </c>
      <c r="X644" s="8" t="e">
        <f>TRIM(CLEAN(MID(Updates!D644,FIND("Pooled Position: ",Updates!D644)+17,(FIND("Are the",Updates!D644)-(FIND("Pooled Position: ",Updates!D644)+17)))))</f>
        <v>#VALUE!</v>
      </c>
      <c r="Y644" t="e">
        <f>TRIM(CLEAN(MID(Updates!D644,FIND("Employee Name: ",Updates!D644)+15,(FIND("Job Title",Updates!D644)-(FIND("Employee Name: ",Updates!D644)+15)))))</f>
        <v>#VALUE!</v>
      </c>
      <c r="Z644" s="9" t="e">
        <f t="shared" si="168"/>
        <v>#VALUE!</v>
      </c>
      <c r="AA644" t="e">
        <f t="shared" si="169"/>
        <v>#VALUE!</v>
      </c>
      <c r="AB644" t="e">
        <f t="shared" si="170"/>
        <v>#VALUE!</v>
      </c>
      <c r="AC644" t="e">
        <f t="shared" si="171"/>
        <v>#VALUE!</v>
      </c>
      <c r="AD644" t="e">
        <f>TRIM(CLEAN(MID(Updates!D644,FIND("Account to clone: ",Updates!D644)+18,(FIND("Position",Updates!D644)-(FIND("Account to clone: ",Updates!D644)+18)))))</f>
        <v>#VALUE!</v>
      </c>
      <c r="AE644" t="str">
        <f t="shared" si="172"/>
        <v/>
      </c>
      <c r="AF644" t="str">
        <f t="shared" si="173"/>
        <v>No</v>
      </c>
      <c r="AG644" t="e">
        <f>TRIM(CLEAN(MID(Updates!D644,FIND("Home Share (H:\ drive) required: ",Updates!D644)+33,(FIND("Group Share (S:\ drive) required: ",Updates!D644)-(FIND("Home Share (H:\ drive) required: ",Updates!D644)+33)))))</f>
        <v>#VALUE!</v>
      </c>
      <c r="AH644" t="str">
        <f t="shared" si="174"/>
        <v>No</v>
      </c>
      <c r="AI644" t="e">
        <f>TRIM(CLEAN(MID(Updates!D644,FIND("S Drive Path: ",Updates!D644)+14,(FIND("Position",Updates!D644)-(FIND("S Drive Path: ",Updates!D644)+14)))))</f>
        <v>#VALUE!</v>
      </c>
      <c r="AJ644" t="e">
        <f>("USR\"&amp;Updates!N644)</f>
        <v>#VALUE!</v>
      </c>
      <c r="AK644" t="e">
        <f>Updates!N644&amp;"$"</f>
        <v>#VALUE!</v>
      </c>
      <c r="AL644" s="11">
        <f t="shared" ca="1" si="175"/>
        <v>20</v>
      </c>
      <c r="AM644" s="6" t="str">
        <f ca="1">LOOKUP(AL644,AN2:AN21,AO2:AO21)</f>
        <v>DC4MDB10</v>
      </c>
    </row>
    <row r="645" spans="1:39" ht="12" customHeight="1">
      <c r="A645" s="13" t="e">
        <f>LOOKUP(99^99,--("0"&amp;MID(Updates!N645,MIN(SEARCH({0,1,2,3,4,5,6,7,8,9},Updates!N645&amp;"0123456789")),ROW($A$1:$A$10000))))</f>
        <v>#N/A</v>
      </c>
      <c r="B645" s="6" t="e">
        <f>TRIM(CLEAN(MID(Updates!D645,FIND("Network User Id: ",Updates!D645)+17,(FIND("E-MAIL ACCOUNTS",Updates!D645)-(FIND("Network User Id:",Updates!D645)+17)))))</f>
        <v>#VALUE!</v>
      </c>
      <c r="C645" s="6" t="e">
        <f>TRIM(CLEAN(MID(Updates!D645,FIND("Logon ID: ",Updates!D645)+10,(FIND("Password:",Updates!D645)-(FIND("Logon ID:",Updates!D645)+10)))))</f>
        <v>#VALUE!</v>
      </c>
      <c r="D645" t="e">
        <f>TRIM(CLEAN(MID(Updates!D645,FIND("Primary Address: ",Updates!D645)+17,(FIND("Secondary Address:",Updates!D645)-(FIND("Primary Address: ",Updates!D645)+17)))))</f>
        <v>#VALUE!</v>
      </c>
      <c r="E645" t="e">
        <f>TRIM(CLEAN(MID(Updates!D645,FIND("Secondary Address: ",Updates!D645)+19,(FIND("** PLEASE DO NOT REPLY TO THIS E-MAIL. ",Updates!D645)-(FIND("Secondary Address: ",Updates!D645)+19)))))</f>
        <v>#VALUE!</v>
      </c>
      <c r="F645" t="b">
        <f>IF(COUNT(SEARCH({"transpo.ottawa.on.ca","biblioottawalibrary.ca"},E645)),"@ottawa.ca")</f>
        <v>0</v>
      </c>
      <c r="G645" s="9" t="e">
        <f t="shared" si="160"/>
        <v>#VALUE!</v>
      </c>
      <c r="H645" t="e">
        <f>TRIM(CLEAN(MID(Updates!D645,FIND("E-mail Address: ",Updates!D645)+16,(FIND("The employee",Updates!D645)-(FIND("E-mail Address: ",Updates!D645)+16)))))</f>
        <v>#VALUE!</v>
      </c>
      <c r="I645" t="e">
        <f>TRIM(CLEAN(MID(Updates!D645,FIND("Account Password: ",Updates!D645)+18,(FIND("NETWORK ACCOUNTS",Updates!D645)-(FIND("Account Password:",Updates!D645)+18)))))</f>
        <v>#VALUE!</v>
      </c>
      <c r="J645" t="e">
        <f>TRIM(CLEAN(MID(Updates!D645,FIND("Password: ",Updates!D645)+10,(FIND("E-mail",Updates!D645)-(FIND("Password:",Updates!D645)+12)))))</f>
        <v>#VALUE!</v>
      </c>
      <c r="K645" t="e">
        <f>TRIM(CLEAN(MID(Updates!D645,FIND("Account to clone: ",Updates!D645)+18,(FIND("Position",Updates!D645)-(FIND("Account to clone: ",Updates!D645)+18)))))</f>
        <v>#VALUE!</v>
      </c>
      <c r="L645" t="e">
        <f>TRIM(CLEAN(MID(Updates!D645,FIND("Clone permissions of another account: ",Updates!D645)+38,(FIND("Email required:",Updates!D645)-(FIND("Clone permissions of another account: ",Updates!D645)+38)))))</f>
        <v>#VALUE!</v>
      </c>
      <c r="M645" t="e">
        <f t="shared" si="161"/>
        <v>#VALUE!</v>
      </c>
      <c r="N645" t="e">
        <f>TRIM(CLEAN(MID(Updates!D645,FIND("First Name: ",Updates!D645)+12,(FIND("Middle Name: ",Updates!D645)-(FIND("First Name: ",Updates!D645)+12)))))</f>
        <v>#VALUE!</v>
      </c>
      <c r="O645" t="e">
        <f>TRIM(CLEAN(MID(Updates!E645,FIND("Last Name: ",Updates!E645)+11,(FIND("Middle Initial:",Updates!E645)-(FIND("Last Name: ",Updates!E645)+11)))))</f>
        <v>#VALUE!</v>
      </c>
      <c r="P645" t="e">
        <f>TRIM(CLEAN(MID(Updates!D645,FIND("Middle Initial: ",Updates!D645)+16,(FIND("Department: ",Updates!D645)-(FIND("Middle Initial: ",Updates!D645)+16)))))</f>
        <v>#VALUE!</v>
      </c>
      <c r="Q645" t="e">
        <f t="shared" si="162"/>
        <v>#VALUE!</v>
      </c>
      <c r="R645" t="e">
        <f t="shared" si="163"/>
        <v>#VALUE!</v>
      </c>
      <c r="S645" t="e">
        <f t="shared" si="164"/>
        <v>#VALUE!</v>
      </c>
      <c r="T645" s="14" t="e">
        <f t="shared" si="165"/>
        <v>#VALUE!</v>
      </c>
      <c r="U645" t="e">
        <f t="shared" si="166"/>
        <v>#VALUE!</v>
      </c>
      <c r="V645" t="e">
        <f t="shared" si="167"/>
        <v>#VALUE!</v>
      </c>
      <c r="W645" s="8" t="e">
        <f>TRIM(CLEAN(MID(Updates!D645,FIND("Branch: ",Updates!D645)+8,(FIND("Division",Updates!D645)-(FIND("Branch: ",Updates!D645)+8)))))</f>
        <v>#VALUE!</v>
      </c>
      <c r="X645" s="8" t="e">
        <f>TRIM(CLEAN(MID(Updates!D645,FIND("Pooled Position: ",Updates!D645)+17,(FIND("Are the",Updates!D645)-(FIND("Pooled Position: ",Updates!D645)+17)))))</f>
        <v>#VALUE!</v>
      </c>
      <c r="Y645" t="e">
        <f>TRIM(CLEAN(MID(Updates!D645,FIND("Employee Name: ",Updates!D645)+15,(FIND("Job Title",Updates!D645)-(FIND("Employee Name: ",Updates!D645)+15)))))</f>
        <v>#VALUE!</v>
      </c>
      <c r="Z645" s="9" t="e">
        <f t="shared" si="168"/>
        <v>#VALUE!</v>
      </c>
      <c r="AA645" t="e">
        <f t="shared" si="169"/>
        <v>#VALUE!</v>
      </c>
      <c r="AB645" t="e">
        <f t="shared" si="170"/>
        <v>#VALUE!</v>
      </c>
      <c r="AC645" t="e">
        <f t="shared" si="171"/>
        <v>#VALUE!</v>
      </c>
      <c r="AD645" t="e">
        <f>TRIM(CLEAN(MID(Updates!D645,FIND("Account to clone: ",Updates!D645)+18,(FIND("Position",Updates!D645)-(FIND("Account to clone: ",Updates!D645)+18)))))</f>
        <v>#VALUE!</v>
      </c>
      <c r="AE645" t="str">
        <f t="shared" si="172"/>
        <v/>
      </c>
      <c r="AF645" t="str">
        <f t="shared" si="173"/>
        <v>No</v>
      </c>
      <c r="AG645" t="e">
        <f>TRIM(CLEAN(MID(Updates!D645,FIND("Home Share (H:\ drive) required: ",Updates!D645)+33,(FIND("Group Share (S:\ drive) required: ",Updates!D645)-(FIND("Home Share (H:\ drive) required: ",Updates!D645)+33)))))</f>
        <v>#VALUE!</v>
      </c>
      <c r="AH645" t="str">
        <f t="shared" si="174"/>
        <v>No</v>
      </c>
      <c r="AI645" t="e">
        <f>TRIM(CLEAN(MID(Updates!D645,FIND("S Drive Path: ",Updates!D645)+14,(FIND("Position",Updates!D645)-(FIND("S Drive Path: ",Updates!D645)+14)))))</f>
        <v>#VALUE!</v>
      </c>
      <c r="AJ645" t="e">
        <f>("USR\"&amp;Updates!N645)</f>
        <v>#VALUE!</v>
      </c>
      <c r="AK645" t="e">
        <f>Updates!N645&amp;"$"</f>
        <v>#VALUE!</v>
      </c>
      <c r="AL645" s="11">
        <f t="shared" ca="1" si="175"/>
        <v>16</v>
      </c>
      <c r="AM645" s="6" t="str">
        <f ca="1">LOOKUP(AL645,AN2:AN21,AO2:AO21)</f>
        <v>DC4MDB06</v>
      </c>
    </row>
    <row r="646" spans="1:39" ht="12" customHeight="1">
      <c r="A646" s="13" t="e">
        <f>LOOKUP(99^99,--("0"&amp;MID(Updates!N646,MIN(SEARCH({0,1,2,3,4,5,6,7,8,9},Updates!N646&amp;"0123456789")),ROW($A$1:$A$10000))))</f>
        <v>#N/A</v>
      </c>
      <c r="B646" s="6" t="e">
        <f>TRIM(CLEAN(MID(Updates!D646,FIND("Network User Id: ",Updates!D646)+17,(FIND("E-MAIL ACCOUNTS",Updates!D646)-(FIND("Network User Id:",Updates!D646)+17)))))</f>
        <v>#VALUE!</v>
      </c>
      <c r="C646" s="6" t="e">
        <f>TRIM(CLEAN(MID(Updates!D646,FIND("Logon ID: ",Updates!D646)+10,(FIND("Password:",Updates!D646)-(FIND("Logon ID:",Updates!D646)+10)))))</f>
        <v>#VALUE!</v>
      </c>
      <c r="D646" t="e">
        <f>TRIM(CLEAN(MID(Updates!D646,FIND("Primary Address: ",Updates!D646)+17,(FIND("Secondary Address:",Updates!D646)-(FIND("Primary Address: ",Updates!D646)+17)))))</f>
        <v>#VALUE!</v>
      </c>
      <c r="E646" t="e">
        <f>TRIM(CLEAN(MID(Updates!D646,FIND("Secondary Address: ",Updates!D646)+19,(FIND("** PLEASE DO NOT REPLY TO THIS E-MAIL. ",Updates!D646)-(FIND("Secondary Address: ",Updates!D646)+19)))))</f>
        <v>#VALUE!</v>
      </c>
      <c r="F646" t="b">
        <f>IF(COUNT(SEARCH({"transpo.ottawa.on.ca","biblioottawalibrary.ca"},E646)),"@ottawa.ca")</f>
        <v>0</v>
      </c>
      <c r="G646" s="9" t="e">
        <f t="shared" si="160"/>
        <v>#VALUE!</v>
      </c>
      <c r="H646" t="e">
        <f>TRIM(CLEAN(MID(Updates!D646,FIND("E-mail Address: ",Updates!D646)+16,(FIND("The employee",Updates!D646)-(FIND("E-mail Address: ",Updates!D646)+16)))))</f>
        <v>#VALUE!</v>
      </c>
      <c r="I646" t="e">
        <f>TRIM(CLEAN(MID(Updates!D646,FIND("Account Password: ",Updates!D646)+18,(FIND("NETWORK ACCOUNTS",Updates!D646)-(FIND("Account Password:",Updates!D646)+18)))))</f>
        <v>#VALUE!</v>
      </c>
      <c r="J646" t="e">
        <f>TRIM(CLEAN(MID(Updates!D646,FIND("Password: ",Updates!D646)+10,(FIND("E-mail",Updates!D646)-(FIND("Password:",Updates!D646)+12)))))</f>
        <v>#VALUE!</v>
      </c>
      <c r="K646" t="e">
        <f>TRIM(CLEAN(MID(Updates!D646,FIND("Account to clone: ",Updates!D646)+18,(FIND("Position",Updates!D646)-(FIND("Account to clone: ",Updates!D646)+18)))))</f>
        <v>#VALUE!</v>
      </c>
      <c r="L646" t="e">
        <f>TRIM(CLEAN(MID(Updates!D646,FIND("Clone permissions of another account: ",Updates!D646)+38,(FIND("Email required:",Updates!D646)-(FIND("Clone permissions of another account: ",Updates!D646)+38)))))</f>
        <v>#VALUE!</v>
      </c>
      <c r="M646" t="e">
        <f t="shared" si="161"/>
        <v>#VALUE!</v>
      </c>
      <c r="N646" t="e">
        <f>TRIM(CLEAN(MID(Updates!D646,FIND("First Name: ",Updates!D646)+12,(FIND("Middle Name: ",Updates!D646)-(FIND("First Name: ",Updates!D646)+12)))))</f>
        <v>#VALUE!</v>
      </c>
      <c r="O646" t="e">
        <f>TRIM(CLEAN(MID(Updates!E646,FIND("Last Name: ",Updates!E646)+11,(FIND("Middle Initial:",Updates!E646)-(FIND("Last Name: ",Updates!E646)+11)))))</f>
        <v>#VALUE!</v>
      </c>
      <c r="P646" t="e">
        <f>TRIM(CLEAN(MID(Updates!D646,FIND("Middle Initial: ",Updates!D646)+16,(FIND("Department: ",Updates!D646)-(FIND("Middle Initial: ",Updates!D646)+16)))))</f>
        <v>#VALUE!</v>
      </c>
      <c r="Q646" t="e">
        <f t="shared" si="162"/>
        <v>#VALUE!</v>
      </c>
      <c r="R646" t="e">
        <f t="shared" si="163"/>
        <v>#VALUE!</v>
      </c>
      <c r="S646" t="e">
        <f t="shared" si="164"/>
        <v>#VALUE!</v>
      </c>
      <c r="T646" s="14" t="e">
        <f t="shared" si="165"/>
        <v>#VALUE!</v>
      </c>
      <c r="U646" t="e">
        <f t="shared" si="166"/>
        <v>#VALUE!</v>
      </c>
      <c r="V646" t="e">
        <f t="shared" si="167"/>
        <v>#VALUE!</v>
      </c>
      <c r="W646" s="8" t="e">
        <f>TRIM(CLEAN(MID(Updates!D646,FIND("Branch: ",Updates!D646)+8,(FIND("Division",Updates!D646)-(FIND("Branch: ",Updates!D646)+8)))))</f>
        <v>#VALUE!</v>
      </c>
      <c r="X646" s="8" t="e">
        <f>TRIM(CLEAN(MID(Updates!D646,FIND("Pooled Position: ",Updates!D646)+17,(FIND("Are the",Updates!D646)-(FIND("Pooled Position: ",Updates!D646)+17)))))</f>
        <v>#VALUE!</v>
      </c>
      <c r="Y646" t="e">
        <f>TRIM(CLEAN(MID(Updates!D646,FIND("Employee Name: ",Updates!D646)+15,(FIND("Job Title",Updates!D646)-(FIND("Employee Name: ",Updates!D646)+15)))))</f>
        <v>#VALUE!</v>
      </c>
      <c r="Z646" s="9" t="e">
        <f t="shared" si="168"/>
        <v>#VALUE!</v>
      </c>
      <c r="AA646" t="e">
        <f t="shared" si="169"/>
        <v>#VALUE!</v>
      </c>
      <c r="AB646" t="e">
        <f t="shared" si="170"/>
        <v>#VALUE!</v>
      </c>
      <c r="AC646" t="e">
        <f t="shared" si="171"/>
        <v>#VALUE!</v>
      </c>
      <c r="AD646" t="e">
        <f>TRIM(CLEAN(MID(Updates!D646,FIND("Account to clone: ",Updates!D646)+18,(FIND("Position",Updates!D646)-(FIND("Account to clone: ",Updates!D646)+18)))))</f>
        <v>#VALUE!</v>
      </c>
      <c r="AE646" t="str">
        <f t="shared" si="172"/>
        <v/>
      </c>
      <c r="AF646" t="str">
        <f t="shared" si="173"/>
        <v>No</v>
      </c>
      <c r="AG646" t="e">
        <f>TRIM(CLEAN(MID(Updates!D646,FIND("Home Share (H:\ drive) required: ",Updates!D646)+33,(FIND("Group Share (S:\ drive) required: ",Updates!D646)-(FIND("Home Share (H:\ drive) required: ",Updates!D646)+33)))))</f>
        <v>#VALUE!</v>
      </c>
      <c r="AH646" t="str">
        <f t="shared" si="174"/>
        <v>No</v>
      </c>
      <c r="AI646" t="e">
        <f>TRIM(CLEAN(MID(Updates!D646,FIND("S Drive Path: ",Updates!D646)+14,(FIND("Position",Updates!D646)-(FIND("S Drive Path: ",Updates!D646)+14)))))</f>
        <v>#VALUE!</v>
      </c>
      <c r="AJ646" t="e">
        <f>("USR\"&amp;Updates!N646)</f>
        <v>#VALUE!</v>
      </c>
      <c r="AK646" t="e">
        <f>Updates!N646&amp;"$"</f>
        <v>#VALUE!</v>
      </c>
      <c r="AL646" s="11">
        <f t="shared" ca="1" si="175"/>
        <v>19</v>
      </c>
      <c r="AM646" s="6" t="str">
        <f ca="1">LOOKUP(AL646,AN2:AN21,AO2:AO21)</f>
        <v>DC4MDB09</v>
      </c>
    </row>
    <row r="647" spans="1:39" ht="12" customHeight="1">
      <c r="A647" s="13" t="e">
        <f>LOOKUP(99^99,--("0"&amp;MID(Updates!N647,MIN(SEARCH({0,1,2,3,4,5,6,7,8,9},Updates!N647&amp;"0123456789")),ROW($A$1:$A$10000))))</f>
        <v>#N/A</v>
      </c>
      <c r="B647" s="6" t="e">
        <f>TRIM(CLEAN(MID(Updates!D647,FIND("Network User Id: ",Updates!D647)+17,(FIND("E-MAIL ACCOUNTS",Updates!D647)-(FIND("Network User Id:",Updates!D647)+17)))))</f>
        <v>#VALUE!</v>
      </c>
      <c r="C647" s="6" t="e">
        <f>TRIM(CLEAN(MID(Updates!D647,FIND("Logon ID: ",Updates!D647)+10,(FIND("Password:",Updates!D647)-(FIND("Logon ID:",Updates!D647)+10)))))</f>
        <v>#VALUE!</v>
      </c>
      <c r="D647" t="e">
        <f>TRIM(CLEAN(MID(Updates!D647,FIND("Primary Address: ",Updates!D647)+17,(FIND("Secondary Address:",Updates!D647)-(FIND("Primary Address: ",Updates!D647)+17)))))</f>
        <v>#VALUE!</v>
      </c>
      <c r="E647" t="e">
        <f>TRIM(CLEAN(MID(Updates!D647,FIND("Secondary Address: ",Updates!D647)+19,(FIND("** PLEASE DO NOT REPLY TO THIS E-MAIL. ",Updates!D647)-(FIND("Secondary Address: ",Updates!D647)+19)))))</f>
        <v>#VALUE!</v>
      </c>
      <c r="F647" t="b">
        <f>IF(COUNT(SEARCH({"transpo.ottawa.on.ca","biblioottawalibrary.ca"},E647)),"@ottawa.ca")</f>
        <v>0</v>
      </c>
      <c r="G647" s="9" t="e">
        <f t="shared" si="160"/>
        <v>#VALUE!</v>
      </c>
      <c r="H647" t="e">
        <f>TRIM(CLEAN(MID(Updates!D647,FIND("E-mail Address: ",Updates!D647)+16,(FIND("The employee",Updates!D647)-(FIND("E-mail Address: ",Updates!D647)+16)))))</f>
        <v>#VALUE!</v>
      </c>
      <c r="I647" t="e">
        <f>TRIM(CLEAN(MID(Updates!D647,FIND("Account Password: ",Updates!D647)+18,(FIND("NETWORK ACCOUNTS",Updates!D647)-(FIND("Account Password:",Updates!D647)+18)))))</f>
        <v>#VALUE!</v>
      </c>
      <c r="J647" t="e">
        <f>TRIM(CLEAN(MID(Updates!D647,FIND("Password: ",Updates!D647)+10,(FIND("E-mail",Updates!D647)-(FIND("Password:",Updates!D647)+12)))))</f>
        <v>#VALUE!</v>
      </c>
      <c r="K647" t="e">
        <f>TRIM(CLEAN(MID(Updates!D647,FIND("Account to clone: ",Updates!D647)+18,(FIND("Position",Updates!D647)-(FIND("Account to clone: ",Updates!D647)+18)))))</f>
        <v>#VALUE!</v>
      </c>
      <c r="L647" t="e">
        <f>TRIM(CLEAN(MID(Updates!D647,FIND("Clone permissions of another account: ",Updates!D647)+38,(FIND("Email required:",Updates!D647)-(FIND("Clone permissions of another account: ",Updates!D647)+38)))))</f>
        <v>#VALUE!</v>
      </c>
      <c r="M647" t="e">
        <f t="shared" si="161"/>
        <v>#VALUE!</v>
      </c>
      <c r="N647" t="e">
        <f>TRIM(CLEAN(MID(Updates!D647,FIND("First Name: ",Updates!D647)+12,(FIND("Middle Name: ",Updates!D647)-(FIND("First Name: ",Updates!D647)+12)))))</f>
        <v>#VALUE!</v>
      </c>
      <c r="O647" t="e">
        <f>TRIM(CLEAN(MID(Updates!E647,FIND("Last Name: ",Updates!E647)+11,(FIND("Middle Initial:",Updates!E647)-(FIND("Last Name: ",Updates!E647)+11)))))</f>
        <v>#VALUE!</v>
      </c>
      <c r="P647" t="e">
        <f>TRIM(CLEAN(MID(Updates!D647,FIND("Middle Initial: ",Updates!D647)+16,(FIND("Department: ",Updates!D647)-(FIND("Middle Initial: ",Updates!D647)+16)))))</f>
        <v>#VALUE!</v>
      </c>
      <c r="Q647" t="e">
        <f t="shared" si="162"/>
        <v>#VALUE!</v>
      </c>
      <c r="R647" t="e">
        <f t="shared" si="163"/>
        <v>#VALUE!</v>
      </c>
      <c r="S647" t="e">
        <f t="shared" si="164"/>
        <v>#VALUE!</v>
      </c>
      <c r="T647" s="14" t="e">
        <f t="shared" si="165"/>
        <v>#VALUE!</v>
      </c>
      <c r="U647" t="e">
        <f t="shared" si="166"/>
        <v>#VALUE!</v>
      </c>
      <c r="V647" t="e">
        <f t="shared" si="167"/>
        <v>#VALUE!</v>
      </c>
      <c r="W647" s="8" t="e">
        <f>TRIM(CLEAN(MID(Updates!D647,FIND("Branch: ",Updates!D647)+8,(FIND("Division",Updates!D647)-(FIND("Branch: ",Updates!D647)+8)))))</f>
        <v>#VALUE!</v>
      </c>
      <c r="X647" s="8" t="e">
        <f>TRIM(CLEAN(MID(Updates!D647,FIND("Pooled Position: ",Updates!D647)+17,(FIND("Are the",Updates!D647)-(FIND("Pooled Position: ",Updates!D647)+17)))))</f>
        <v>#VALUE!</v>
      </c>
      <c r="Y647" t="e">
        <f>TRIM(CLEAN(MID(Updates!D647,FIND("Employee Name: ",Updates!D647)+15,(FIND("Job Title",Updates!D647)-(FIND("Employee Name: ",Updates!D647)+15)))))</f>
        <v>#VALUE!</v>
      </c>
      <c r="Z647" s="9" t="e">
        <f t="shared" si="168"/>
        <v>#VALUE!</v>
      </c>
      <c r="AA647" t="e">
        <f t="shared" si="169"/>
        <v>#VALUE!</v>
      </c>
      <c r="AB647" t="e">
        <f t="shared" si="170"/>
        <v>#VALUE!</v>
      </c>
      <c r="AC647" t="e">
        <f t="shared" si="171"/>
        <v>#VALUE!</v>
      </c>
      <c r="AD647" t="e">
        <f>TRIM(CLEAN(MID(Updates!D647,FIND("Account to clone: ",Updates!D647)+18,(FIND("Position",Updates!D647)-(FIND("Account to clone: ",Updates!D647)+18)))))</f>
        <v>#VALUE!</v>
      </c>
      <c r="AE647" t="str">
        <f t="shared" si="172"/>
        <v/>
      </c>
      <c r="AF647" t="str">
        <f t="shared" si="173"/>
        <v>No</v>
      </c>
      <c r="AG647" t="e">
        <f>TRIM(CLEAN(MID(Updates!D647,FIND("Home Share (H:\ drive) required: ",Updates!D647)+33,(FIND("Group Share (S:\ drive) required: ",Updates!D647)-(FIND("Home Share (H:\ drive) required: ",Updates!D647)+33)))))</f>
        <v>#VALUE!</v>
      </c>
      <c r="AH647" t="str">
        <f t="shared" si="174"/>
        <v>No</v>
      </c>
      <c r="AI647" t="e">
        <f>TRIM(CLEAN(MID(Updates!D647,FIND("S Drive Path: ",Updates!D647)+14,(FIND("Position",Updates!D647)-(FIND("S Drive Path: ",Updates!D647)+14)))))</f>
        <v>#VALUE!</v>
      </c>
      <c r="AJ647" t="e">
        <f>("USR\"&amp;Updates!N647)</f>
        <v>#VALUE!</v>
      </c>
      <c r="AK647" t="e">
        <f>Updates!N647&amp;"$"</f>
        <v>#VALUE!</v>
      </c>
      <c r="AL647" s="11">
        <f t="shared" ca="1" si="175"/>
        <v>7</v>
      </c>
      <c r="AM647" s="6" t="str">
        <f ca="1">LOOKUP(AL647,AN2:AN21,AO2:AO21)</f>
        <v>DC1MDB07</v>
      </c>
    </row>
    <row r="648" spans="1:39" ht="12" customHeight="1">
      <c r="A648" s="13" t="e">
        <f>LOOKUP(99^99,--("0"&amp;MID(Updates!N648,MIN(SEARCH({0,1,2,3,4,5,6,7,8,9},Updates!N648&amp;"0123456789")),ROW($A$1:$A$10000))))</f>
        <v>#N/A</v>
      </c>
      <c r="B648" s="6" t="e">
        <f>TRIM(CLEAN(MID(Updates!D648,FIND("Network User Id: ",Updates!D648)+17,(FIND("E-MAIL ACCOUNTS",Updates!D648)-(FIND("Network User Id:",Updates!D648)+17)))))</f>
        <v>#VALUE!</v>
      </c>
      <c r="C648" s="6" t="e">
        <f>TRIM(CLEAN(MID(Updates!D648,FIND("Logon ID: ",Updates!D648)+10,(FIND("Password:",Updates!D648)-(FIND("Logon ID:",Updates!D648)+10)))))</f>
        <v>#VALUE!</v>
      </c>
      <c r="D648" t="e">
        <f>TRIM(CLEAN(MID(Updates!D648,FIND("Primary Address: ",Updates!D648)+17,(FIND("Secondary Address:",Updates!D648)-(FIND("Primary Address: ",Updates!D648)+17)))))</f>
        <v>#VALUE!</v>
      </c>
      <c r="E648" t="e">
        <f>TRIM(CLEAN(MID(Updates!D648,FIND("Secondary Address: ",Updates!D648)+19,(FIND("** PLEASE DO NOT REPLY TO THIS E-MAIL. ",Updates!D648)-(FIND("Secondary Address: ",Updates!D648)+19)))))</f>
        <v>#VALUE!</v>
      </c>
      <c r="F648" t="b">
        <f>IF(COUNT(SEARCH({"transpo.ottawa.on.ca","biblioottawalibrary.ca"},E648)),"@ottawa.ca")</f>
        <v>0</v>
      </c>
      <c r="G648" s="9" t="e">
        <f t="shared" si="160"/>
        <v>#VALUE!</v>
      </c>
      <c r="H648" t="e">
        <f>TRIM(CLEAN(MID(Updates!D648,FIND("E-mail Address: ",Updates!D648)+16,(FIND("The employee",Updates!D648)-(FIND("E-mail Address: ",Updates!D648)+16)))))</f>
        <v>#VALUE!</v>
      </c>
      <c r="I648" t="e">
        <f>TRIM(CLEAN(MID(Updates!D648,FIND("Account Password: ",Updates!D648)+18,(FIND("NETWORK ACCOUNTS",Updates!D648)-(FIND("Account Password:",Updates!D648)+18)))))</f>
        <v>#VALUE!</v>
      </c>
      <c r="J648" t="e">
        <f>TRIM(CLEAN(MID(Updates!D648,FIND("Password: ",Updates!D648)+10,(FIND("E-mail",Updates!D648)-(FIND("Password:",Updates!D648)+12)))))</f>
        <v>#VALUE!</v>
      </c>
      <c r="K648" t="e">
        <f>TRIM(CLEAN(MID(Updates!D648,FIND("Account to clone: ",Updates!D648)+18,(FIND("Position",Updates!D648)-(FIND("Account to clone: ",Updates!D648)+18)))))</f>
        <v>#VALUE!</v>
      </c>
      <c r="L648" t="e">
        <f>TRIM(CLEAN(MID(Updates!D648,FIND("Clone permissions of another account: ",Updates!D648)+38,(FIND("Email required:",Updates!D648)-(FIND("Clone permissions of another account: ",Updates!D648)+38)))))</f>
        <v>#VALUE!</v>
      </c>
      <c r="M648" t="e">
        <f t="shared" si="161"/>
        <v>#VALUE!</v>
      </c>
      <c r="N648" t="e">
        <f>TRIM(CLEAN(MID(Updates!D648,FIND("First Name: ",Updates!D648)+12,(FIND("Middle Name: ",Updates!D648)-(FIND("First Name: ",Updates!D648)+12)))))</f>
        <v>#VALUE!</v>
      </c>
      <c r="O648" t="e">
        <f>TRIM(CLEAN(MID(Updates!E648,FIND("Last Name: ",Updates!E648)+11,(FIND("Middle Initial:",Updates!E648)-(FIND("Last Name: ",Updates!E648)+11)))))</f>
        <v>#VALUE!</v>
      </c>
      <c r="P648" t="e">
        <f>TRIM(CLEAN(MID(Updates!D648,FIND("Middle Initial: ",Updates!D648)+16,(FIND("Department: ",Updates!D648)-(FIND("Middle Initial: ",Updates!D648)+16)))))</f>
        <v>#VALUE!</v>
      </c>
      <c r="Q648" t="e">
        <f t="shared" si="162"/>
        <v>#VALUE!</v>
      </c>
      <c r="R648" t="e">
        <f t="shared" si="163"/>
        <v>#VALUE!</v>
      </c>
      <c r="S648" t="e">
        <f t="shared" si="164"/>
        <v>#VALUE!</v>
      </c>
      <c r="T648" s="14" t="e">
        <f t="shared" si="165"/>
        <v>#VALUE!</v>
      </c>
      <c r="U648" t="e">
        <f t="shared" si="166"/>
        <v>#VALUE!</v>
      </c>
      <c r="V648" t="e">
        <f t="shared" si="167"/>
        <v>#VALUE!</v>
      </c>
      <c r="W648" s="8" t="e">
        <f>TRIM(CLEAN(MID(Updates!D648,FIND("Branch: ",Updates!D648)+8,(FIND("Division",Updates!D648)-(FIND("Branch: ",Updates!D648)+8)))))</f>
        <v>#VALUE!</v>
      </c>
      <c r="X648" s="8" t="e">
        <f>TRIM(CLEAN(MID(Updates!D648,FIND("Pooled Position: ",Updates!D648)+17,(FIND("Are the",Updates!D648)-(FIND("Pooled Position: ",Updates!D648)+17)))))</f>
        <v>#VALUE!</v>
      </c>
      <c r="Y648" t="e">
        <f>TRIM(CLEAN(MID(Updates!D648,FIND("Employee Name: ",Updates!D648)+15,(FIND("Job Title",Updates!D648)-(FIND("Employee Name: ",Updates!D648)+15)))))</f>
        <v>#VALUE!</v>
      </c>
      <c r="Z648" s="9" t="e">
        <f t="shared" si="168"/>
        <v>#VALUE!</v>
      </c>
      <c r="AA648" t="e">
        <f t="shared" si="169"/>
        <v>#VALUE!</v>
      </c>
      <c r="AB648" t="e">
        <f t="shared" si="170"/>
        <v>#VALUE!</v>
      </c>
      <c r="AC648" t="e">
        <f t="shared" si="171"/>
        <v>#VALUE!</v>
      </c>
      <c r="AD648" t="e">
        <f>TRIM(CLEAN(MID(Updates!D648,FIND("Account to clone: ",Updates!D648)+18,(FIND("Position",Updates!D648)-(FIND("Account to clone: ",Updates!D648)+18)))))</f>
        <v>#VALUE!</v>
      </c>
      <c r="AE648" t="str">
        <f t="shared" si="172"/>
        <v/>
      </c>
      <c r="AF648" t="str">
        <f t="shared" si="173"/>
        <v>No</v>
      </c>
      <c r="AG648" t="e">
        <f>TRIM(CLEAN(MID(Updates!D648,FIND("Home Share (H:\ drive) required: ",Updates!D648)+33,(FIND("Group Share (S:\ drive) required: ",Updates!D648)-(FIND("Home Share (H:\ drive) required: ",Updates!D648)+33)))))</f>
        <v>#VALUE!</v>
      </c>
      <c r="AH648" t="str">
        <f t="shared" si="174"/>
        <v>No</v>
      </c>
      <c r="AI648" t="e">
        <f>TRIM(CLEAN(MID(Updates!D648,FIND("S Drive Path: ",Updates!D648)+14,(FIND("Position",Updates!D648)-(FIND("S Drive Path: ",Updates!D648)+14)))))</f>
        <v>#VALUE!</v>
      </c>
      <c r="AJ648" t="e">
        <f>("USR\"&amp;Updates!N648)</f>
        <v>#VALUE!</v>
      </c>
      <c r="AK648" t="e">
        <f>Updates!N648&amp;"$"</f>
        <v>#VALUE!</v>
      </c>
      <c r="AL648" s="11">
        <f t="shared" ca="1" si="175"/>
        <v>20</v>
      </c>
      <c r="AM648" s="6" t="str">
        <f ca="1">LOOKUP(AL648,AN2:AN21,AO2:AO21)</f>
        <v>DC4MDB10</v>
      </c>
    </row>
    <row r="649" spans="1:39" ht="12" customHeight="1">
      <c r="A649" s="13" t="e">
        <f>LOOKUP(99^99,--("0"&amp;MID(Updates!N649,MIN(SEARCH({0,1,2,3,4,5,6,7,8,9},Updates!N649&amp;"0123456789")),ROW($A$1:$A$10000))))</f>
        <v>#N/A</v>
      </c>
      <c r="B649" s="6" t="e">
        <f>TRIM(CLEAN(MID(Updates!D649,FIND("Network User Id: ",Updates!D649)+17,(FIND("E-MAIL ACCOUNTS",Updates!D649)-(FIND("Network User Id:",Updates!D649)+17)))))</f>
        <v>#VALUE!</v>
      </c>
      <c r="C649" s="6" t="e">
        <f>TRIM(CLEAN(MID(Updates!D649,FIND("Logon ID: ",Updates!D649)+10,(FIND("Password:",Updates!D649)-(FIND("Logon ID:",Updates!D649)+10)))))</f>
        <v>#VALUE!</v>
      </c>
      <c r="D649" t="e">
        <f>TRIM(CLEAN(MID(Updates!D649,FIND("Primary Address: ",Updates!D649)+17,(FIND("Secondary Address:",Updates!D649)-(FIND("Primary Address: ",Updates!D649)+17)))))</f>
        <v>#VALUE!</v>
      </c>
      <c r="E649" t="e">
        <f>TRIM(CLEAN(MID(Updates!D649,FIND("Secondary Address: ",Updates!D649)+19,(FIND("** PLEASE DO NOT REPLY TO THIS E-MAIL. ",Updates!D649)-(FIND("Secondary Address: ",Updates!D649)+19)))))</f>
        <v>#VALUE!</v>
      </c>
      <c r="F649" t="b">
        <f>IF(COUNT(SEARCH({"transpo.ottawa.on.ca","biblioottawalibrary.ca"},E649)),"@ottawa.ca")</f>
        <v>0</v>
      </c>
      <c r="G649" s="9" t="e">
        <f t="shared" si="160"/>
        <v>#VALUE!</v>
      </c>
      <c r="H649" t="e">
        <f>TRIM(CLEAN(MID(Updates!D649,FIND("E-mail Address: ",Updates!D649)+16,(FIND("The employee",Updates!D649)-(FIND("E-mail Address: ",Updates!D649)+16)))))</f>
        <v>#VALUE!</v>
      </c>
      <c r="I649" t="e">
        <f>TRIM(CLEAN(MID(Updates!D649,FIND("Account Password: ",Updates!D649)+18,(FIND("NETWORK ACCOUNTS",Updates!D649)-(FIND("Account Password:",Updates!D649)+18)))))</f>
        <v>#VALUE!</v>
      </c>
      <c r="J649" t="e">
        <f>TRIM(CLEAN(MID(Updates!D649,FIND("Password: ",Updates!D649)+10,(FIND("E-mail",Updates!D649)-(FIND("Password:",Updates!D649)+12)))))</f>
        <v>#VALUE!</v>
      </c>
      <c r="K649" t="e">
        <f>TRIM(CLEAN(MID(Updates!D649,FIND("Account to clone: ",Updates!D649)+18,(FIND("Position",Updates!D649)-(FIND("Account to clone: ",Updates!D649)+18)))))</f>
        <v>#VALUE!</v>
      </c>
      <c r="L649" t="e">
        <f>TRIM(CLEAN(MID(Updates!D649,FIND("Clone permissions of another account: ",Updates!D649)+38,(FIND("Email required:",Updates!D649)-(FIND("Clone permissions of another account: ",Updates!D649)+38)))))</f>
        <v>#VALUE!</v>
      </c>
      <c r="M649" t="e">
        <f t="shared" si="161"/>
        <v>#VALUE!</v>
      </c>
      <c r="N649" t="e">
        <f>TRIM(CLEAN(MID(Updates!D649,FIND("First Name: ",Updates!D649)+12,(FIND("Middle Name: ",Updates!D649)-(FIND("First Name: ",Updates!D649)+12)))))</f>
        <v>#VALUE!</v>
      </c>
      <c r="O649" t="e">
        <f>TRIM(CLEAN(MID(Updates!E649,FIND("Last Name: ",Updates!E649)+11,(FIND("Middle Initial:",Updates!E649)-(FIND("Last Name: ",Updates!E649)+11)))))</f>
        <v>#VALUE!</v>
      </c>
      <c r="P649" t="e">
        <f>TRIM(CLEAN(MID(Updates!D649,FIND("Middle Initial: ",Updates!D649)+16,(FIND("Department: ",Updates!D649)-(FIND("Middle Initial: ",Updates!D649)+16)))))</f>
        <v>#VALUE!</v>
      </c>
      <c r="Q649" t="e">
        <f t="shared" si="162"/>
        <v>#VALUE!</v>
      </c>
      <c r="R649" t="e">
        <f t="shared" si="163"/>
        <v>#VALUE!</v>
      </c>
      <c r="S649" t="e">
        <f t="shared" si="164"/>
        <v>#VALUE!</v>
      </c>
      <c r="T649" s="14" t="e">
        <f t="shared" si="165"/>
        <v>#VALUE!</v>
      </c>
      <c r="U649" t="e">
        <f t="shared" si="166"/>
        <v>#VALUE!</v>
      </c>
      <c r="V649" t="e">
        <f t="shared" si="167"/>
        <v>#VALUE!</v>
      </c>
      <c r="W649" s="8" t="e">
        <f>TRIM(CLEAN(MID(Updates!D649,FIND("Branch: ",Updates!D649)+8,(FIND("Division",Updates!D649)-(FIND("Branch: ",Updates!D649)+8)))))</f>
        <v>#VALUE!</v>
      </c>
      <c r="X649" s="8" t="e">
        <f>TRIM(CLEAN(MID(Updates!D649,FIND("Pooled Position: ",Updates!D649)+17,(FIND("Are the",Updates!D649)-(FIND("Pooled Position: ",Updates!D649)+17)))))</f>
        <v>#VALUE!</v>
      </c>
      <c r="Y649" t="e">
        <f>TRIM(CLEAN(MID(Updates!D649,FIND("Employee Name: ",Updates!D649)+15,(FIND("Job Title",Updates!D649)-(FIND("Employee Name: ",Updates!D649)+15)))))</f>
        <v>#VALUE!</v>
      </c>
      <c r="Z649" s="9" t="e">
        <f t="shared" si="168"/>
        <v>#VALUE!</v>
      </c>
      <c r="AA649" t="e">
        <f t="shared" si="169"/>
        <v>#VALUE!</v>
      </c>
      <c r="AB649" t="e">
        <f t="shared" si="170"/>
        <v>#VALUE!</v>
      </c>
      <c r="AC649" t="e">
        <f t="shared" si="171"/>
        <v>#VALUE!</v>
      </c>
      <c r="AD649" t="e">
        <f>TRIM(CLEAN(MID(Updates!D649,FIND("Account to clone: ",Updates!D649)+18,(FIND("Position",Updates!D649)-(FIND("Account to clone: ",Updates!D649)+18)))))</f>
        <v>#VALUE!</v>
      </c>
      <c r="AE649" t="str">
        <f t="shared" si="172"/>
        <v/>
      </c>
      <c r="AF649" t="str">
        <f t="shared" si="173"/>
        <v>No</v>
      </c>
      <c r="AG649" t="e">
        <f>TRIM(CLEAN(MID(Updates!D649,FIND("Home Share (H:\ drive) required: ",Updates!D649)+33,(FIND("Group Share (S:\ drive) required: ",Updates!D649)-(FIND("Home Share (H:\ drive) required: ",Updates!D649)+33)))))</f>
        <v>#VALUE!</v>
      </c>
      <c r="AH649" t="str">
        <f t="shared" si="174"/>
        <v>No</v>
      </c>
      <c r="AI649" t="e">
        <f>TRIM(CLEAN(MID(Updates!D649,FIND("S Drive Path: ",Updates!D649)+14,(FIND("Position",Updates!D649)-(FIND("S Drive Path: ",Updates!D649)+14)))))</f>
        <v>#VALUE!</v>
      </c>
      <c r="AJ649" t="e">
        <f>("USR\"&amp;Updates!N649)</f>
        <v>#VALUE!</v>
      </c>
      <c r="AK649" t="e">
        <f>Updates!N649&amp;"$"</f>
        <v>#VALUE!</v>
      </c>
      <c r="AL649" s="11">
        <f t="shared" ca="1" si="175"/>
        <v>6</v>
      </c>
      <c r="AM649" s="6" t="str">
        <f ca="1">LOOKUP(AL649,AN2:AN21,AO2:AO21)</f>
        <v>DC1MDB06</v>
      </c>
    </row>
    <row r="650" spans="1:39" ht="12" customHeight="1">
      <c r="A650" s="13" t="e">
        <f>LOOKUP(99^99,--("0"&amp;MID(Updates!N650,MIN(SEARCH({0,1,2,3,4,5,6,7,8,9},Updates!N650&amp;"0123456789")),ROW($A$1:$A$10000))))</f>
        <v>#N/A</v>
      </c>
      <c r="B650" s="6" t="e">
        <f>TRIM(CLEAN(MID(Updates!D650,FIND("Network User Id: ",Updates!D650)+17,(FIND("E-MAIL ACCOUNTS",Updates!D650)-(FIND("Network User Id:",Updates!D650)+17)))))</f>
        <v>#VALUE!</v>
      </c>
      <c r="C650" s="6" t="e">
        <f>TRIM(CLEAN(MID(Updates!D650,FIND("Logon ID: ",Updates!D650)+10,(FIND("Password:",Updates!D650)-(FIND("Logon ID:",Updates!D650)+10)))))</f>
        <v>#VALUE!</v>
      </c>
      <c r="D650" t="e">
        <f>TRIM(CLEAN(MID(Updates!D650,FIND("Primary Address: ",Updates!D650)+17,(FIND("Secondary Address:",Updates!D650)-(FIND("Primary Address: ",Updates!D650)+17)))))</f>
        <v>#VALUE!</v>
      </c>
      <c r="E650" t="e">
        <f>TRIM(CLEAN(MID(Updates!D650,FIND("Secondary Address: ",Updates!D650)+19,(FIND("** PLEASE DO NOT REPLY TO THIS E-MAIL. ",Updates!D650)-(FIND("Secondary Address: ",Updates!D650)+19)))))</f>
        <v>#VALUE!</v>
      </c>
      <c r="F650" t="b">
        <f>IF(COUNT(SEARCH({"transpo.ottawa.on.ca","biblioottawalibrary.ca"},E650)),"@ottawa.ca")</f>
        <v>0</v>
      </c>
      <c r="G650" s="9" t="e">
        <f t="shared" si="160"/>
        <v>#VALUE!</v>
      </c>
      <c r="H650" t="e">
        <f>TRIM(CLEAN(MID(Updates!D650,FIND("E-mail Address: ",Updates!D650)+16,(FIND("The employee",Updates!D650)-(FIND("E-mail Address: ",Updates!D650)+16)))))</f>
        <v>#VALUE!</v>
      </c>
      <c r="I650" t="e">
        <f>TRIM(CLEAN(MID(Updates!D650,FIND("Account Password: ",Updates!D650)+18,(FIND("NETWORK ACCOUNTS",Updates!D650)-(FIND("Account Password:",Updates!D650)+18)))))</f>
        <v>#VALUE!</v>
      </c>
      <c r="J650" t="e">
        <f>TRIM(CLEAN(MID(Updates!D650,FIND("Password: ",Updates!D650)+10,(FIND("E-mail",Updates!D650)-(FIND("Password:",Updates!D650)+12)))))</f>
        <v>#VALUE!</v>
      </c>
      <c r="K650" t="e">
        <f>TRIM(CLEAN(MID(Updates!D650,FIND("Account to clone: ",Updates!D650)+18,(FIND("Position",Updates!D650)-(FIND("Account to clone: ",Updates!D650)+18)))))</f>
        <v>#VALUE!</v>
      </c>
      <c r="L650" t="e">
        <f>TRIM(CLEAN(MID(Updates!D650,FIND("Clone permissions of another account: ",Updates!D650)+38,(FIND("Email required:",Updates!D650)-(FIND("Clone permissions of another account: ",Updates!D650)+38)))))</f>
        <v>#VALUE!</v>
      </c>
      <c r="M650" t="e">
        <f t="shared" si="161"/>
        <v>#VALUE!</v>
      </c>
      <c r="N650" t="e">
        <f>TRIM(CLEAN(MID(Updates!D650,FIND("First Name: ",Updates!D650)+12,(FIND("Middle Name: ",Updates!D650)-(FIND("First Name: ",Updates!D650)+12)))))</f>
        <v>#VALUE!</v>
      </c>
      <c r="O650" t="e">
        <f>TRIM(CLEAN(MID(Updates!E650,FIND("Last Name: ",Updates!E650)+11,(FIND("Middle Initial:",Updates!E650)-(FIND("Last Name: ",Updates!E650)+11)))))</f>
        <v>#VALUE!</v>
      </c>
      <c r="P650" t="e">
        <f>TRIM(CLEAN(MID(Updates!D650,FIND("Middle Initial: ",Updates!D650)+16,(FIND("Department: ",Updates!D650)-(FIND("Middle Initial: ",Updates!D650)+16)))))</f>
        <v>#VALUE!</v>
      </c>
      <c r="Q650" t="e">
        <f t="shared" si="162"/>
        <v>#VALUE!</v>
      </c>
      <c r="R650" t="e">
        <f t="shared" si="163"/>
        <v>#VALUE!</v>
      </c>
      <c r="S650" t="e">
        <f t="shared" si="164"/>
        <v>#VALUE!</v>
      </c>
      <c r="T650" s="14" t="e">
        <f t="shared" si="165"/>
        <v>#VALUE!</v>
      </c>
      <c r="U650" t="e">
        <f t="shared" si="166"/>
        <v>#VALUE!</v>
      </c>
      <c r="V650" t="e">
        <f t="shared" si="167"/>
        <v>#VALUE!</v>
      </c>
      <c r="W650" s="8" t="e">
        <f>TRIM(CLEAN(MID(Updates!D650,FIND("Branch: ",Updates!D650)+8,(FIND("Division",Updates!D650)-(FIND("Branch: ",Updates!D650)+8)))))</f>
        <v>#VALUE!</v>
      </c>
      <c r="X650" s="8" t="e">
        <f>TRIM(CLEAN(MID(Updates!D650,FIND("Pooled Position: ",Updates!D650)+17,(FIND("Are the",Updates!D650)-(FIND("Pooled Position: ",Updates!D650)+17)))))</f>
        <v>#VALUE!</v>
      </c>
      <c r="Y650" t="e">
        <f>TRIM(CLEAN(MID(Updates!D650,FIND("Employee Name: ",Updates!D650)+15,(FIND("Job Title",Updates!D650)-(FIND("Employee Name: ",Updates!D650)+15)))))</f>
        <v>#VALUE!</v>
      </c>
      <c r="Z650" s="9" t="e">
        <f t="shared" si="168"/>
        <v>#VALUE!</v>
      </c>
      <c r="AA650" t="e">
        <f t="shared" si="169"/>
        <v>#VALUE!</v>
      </c>
      <c r="AB650" t="e">
        <f t="shared" si="170"/>
        <v>#VALUE!</v>
      </c>
      <c r="AC650" t="e">
        <f t="shared" si="171"/>
        <v>#VALUE!</v>
      </c>
      <c r="AD650" t="e">
        <f>TRIM(CLEAN(MID(Updates!D650,FIND("Account to clone: ",Updates!D650)+18,(FIND("Position",Updates!D650)-(FIND("Account to clone: ",Updates!D650)+18)))))</f>
        <v>#VALUE!</v>
      </c>
      <c r="AE650" t="str">
        <f t="shared" si="172"/>
        <v/>
      </c>
      <c r="AF650" t="str">
        <f t="shared" si="173"/>
        <v>No</v>
      </c>
      <c r="AG650" t="e">
        <f>TRIM(CLEAN(MID(Updates!D650,FIND("Home Share (H:\ drive) required: ",Updates!D650)+33,(FIND("Group Share (S:\ drive) required: ",Updates!D650)-(FIND("Home Share (H:\ drive) required: ",Updates!D650)+33)))))</f>
        <v>#VALUE!</v>
      </c>
      <c r="AH650" t="str">
        <f t="shared" si="174"/>
        <v>No</v>
      </c>
      <c r="AI650" t="e">
        <f>TRIM(CLEAN(MID(Updates!D650,FIND("S Drive Path: ",Updates!D650)+14,(FIND("Position",Updates!D650)-(FIND("S Drive Path: ",Updates!D650)+14)))))</f>
        <v>#VALUE!</v>
      </c>
      <c r="AJ650" t="e">
        <f>("USR\"&amp;Updates!N650)</f>
        <v>#VALUE!</v>
      </c>
      <c r="AK650" t="e">
        <f>Updates!N650&amp;"$"</f>
        <v>#VALUE!</v>
      </c>
      <c r="AL650" s="11">
        <f t="shared" ca="1" si="175"/>
        <v>3</v>
      </c>
      <c r="AM650" s="6" t="str">
        <f ca="1">LOOKUP(AL650,AN2:AN21,AO2:AO21)</f>
        <v>DC1MDB03</v>
      </c>
    </row>
    <row r="651" spans="1:39" ht="12" customHeight="1">
      <c r="A651" s="13" t="e">
        <f>LOOKUP(99^99,--("0"&amp;MID(Updates!N651,MIN(SEARCH({0,1,2,3,4,5,6,7,8,9},Updates!N651&amp;"0123456789")),ROW($A$1:$A$10000))))</f>
        <v>#N/A</v>
      </c>
      <c r="B651" s="6" t="e">
        <f>TRIM(CLEAN(MID(Updates!D651,FIND("Network User Id: ",Updates!D651)+17,(FIND("E-MAIL ACCOUNTS",Updates!D651)-(FIND("Network User Id:",Updates!D651)+17)))))</f>
        <v>#VALUE!</v>
      </c>
      <c r="C651" s="6" t="e">
        <f>TRIM(CLEAN(MID(Updates!D651,FIND("Logon ID: ",Updates!D651)+10,(FIND("Password:",Updates!D651)-(FIND("Logon ID:",Updates!D651)+10)))))</f>
        <v>#VALUE!</v>
      </c>
      <c r="D651" t="e">
        <f>TRIM(CLEAN(MID(Updates!D651,FIND("Primary Address: ",Updates!D651)+17,(FIND("Secondary Address:",Updates!D651)-(FIND("Primary Address: ",Updates!D651)+17)))))</f>
        <v>#VALUE!</v>
      </c>
      <c r="E651" t="e">
        <f>TRIM(CLEAN(MID(Updates!D651,FIND("Secondary Address: ",Updates!D651)+19,(FIND("** PLEASE DO NOT REPLY TO THIS E-MAIL. ",Updates!D651)-(FIND("Secondary Address: ",Updates!D651)+19)))))</f>
        <v>#VALUE!</v>
      </c>
      <c r="F651" t="b">
        <f>IF(COUNT(SEARCH({"transpo.ottawa.on.ca","biblioottawalibrary.ca"},E651)),"@ottawa.ca")</f>
        <v>0</v>
      </c>
      <c r="G651" s="9" t="e">
        <f t="shared" si="160"/>
        <v>#VALUE!</v>
      </c>
      <c r="H651" t="e">
        <f>TRIM(CLEAN(MID(Updates!D651,FIND("E-mail Address: ",Updates!D651)+16,(FIND("The employee",Updates!D651)-(FIND("E-mail Address: ",Updates!D651)+16)))))</f>
        <v>#VALUE!</v>
      </c>
      <c r="I651" t="e">
        <f>TRIM(CLEAN(MID(Updates!D651,FIND("Account Password: ",Updates!D651)+18,(FIND("NETWORK ACCOUNTS",Updates!D651)-(FIND("Account Password:",Updates!D651)+18)))))</f>
        <v>#VALUE!</v>
      </c>
      <c r="J651" t="e">
        <f>TRIM(CLEAN(MID(Updates!D651,FIND("Password: ",Updates!D651)+10,(FIND("E-mail",Updates!D651)-(FIND("Password:",Updates!D651)+12)))))</f>
        <v>#VALUE!</v>
      </c>
      <c r="K651" t="e">
        <f>TRIM(CLEAN(MID(Updates!D651,FIND("Account to clone: ",Updates!D651)+18,(FIND("Position",Updates!D651)-(FIND("Account to clone: ",Updates!D651)+18)))))</f>
        <v>#VALUE!</v>
      </c>
      <c r="L651" t="e">
        <f>TRIM(CLEAN(MID(Updates!D651,FIND("Clone permissions of another account: ",Updates!D651)+38,(FIND("Email required:",Updates!D651)-(FIND("Clone permissions of another account: ",Updates!D651)+38)))))</f>
        <v>#VALUE!</v>
      </c>
      <c r="M651" t="e">
        <f t="shared" si="161"/>
        <v>#VALUE!</v>
      </c>
      <c r="N651" t="e">
        <f>TRIM(CLEAN(MID(Updates!D651,FIND("First Name: ",Updates!D651)+12,(FIND("Middle Name: ",Updates!D651)-(FIND("First Name: ",Updates!D651)+12)))))</f>
        <v>#VALUE!</v>
      </c>
      <c r="O651" t="e">
        <f>TRIM(CLEAN(MID(Updates!E651,FIND("Last Name: ",Updates!E651)+11,(FIND("Middle Initial:",Updates!E651)-(FIND("Last Name: ",Updates!E651)+11)))))</f>
        <v>#VALUE!</v>
      </c>
      <c r="P651" t="e">
        <f>TRIM(CLEAN(MID(Updates!D651,FIND("Middle Initial: ",Updates!D651)+16,(FIND("Department: ",Updates!D651)-(FIND("Middle Initial: ",Updates!D651)+16)))))</f>
        <v>#VALUE!</v>
      </c>
      <c r="Q651" t="e">
        <f t="shared" si="162"/>
        <v>#VALUE!</v>
      </c>
      <c r="R651" t="e">
        <f t="shared" si="163"/>
        <v>#VALUE!</v>
      </c>
      <c r="S651" t="e">
        <f t="shared" si="164"/>
        <v>#VALUE!</v>
      </c>
      <c r="T651" s="14" t="e">
        <f t="shared" si="165"/>
        <v>#VALUE!</v>
      </c>
      <c r="U651" t="e">
        <f t="shared" si="166"/>
        <v>#VALUE!</v>
      </c>
      <c r="V651" t="e">
        <f t="shared" si="167"/>
        <v>#VALUE!</v>
      </c>
      <c r="W651" s="8" t="e">
        <f>TRIM(CLEAN(MID(Updates!D651,FIND("Branch: ",Updates!D651)+8,(FIND("Division",Updates!D651)-(FIND("Branch: ",Updates!D651)+8)))))</f>
        <v>#VALUE!</v>
      </c>
      <c r="X651" s="8" t="e">
        <f>TRIM(CLEAN(MID(Updates!D651,FIND("Pooled Position: ",Updates!D651)+17,(FIND("Are the",Updates!D651)-(FIND("Pooled Position: ",Updates!D651)+17)))))</f>
        <v>#VALUE!</v>
      </c>
      <c r="Y651" t="e">
        <f>TRIM(CLEAN(MID(Updates!D651,FIND("Employee Name: ",Updates!D651)+15,(FIND("Job Title",Updates!D651)-(FIND("Employee Name: ",Updates!D651)+15)))))</f>
        <v>#VALUE!</v>
      </c>
      <c r="Z651" s="9" t="e">
        <f t="shared" si="168"/>
        <v>#VALUE!</v>
      </c>
      <c r="AA651" t="e">
        <f t="shared" si="169"/>
        <v>#VALUE!</v>
      </c>
      <c r="AB651" t="e">
        <f t="shared" si="170"/>
        <v>#VALUE!</v>
      </c>
      <c r="AC651" t="e">
        <f t="shared" si="171"/>
        <v>#VALUE!</v>
      </c>
      <c r="AD651" t="e">
        <f>TRIM(CLEAN(MID(Updates!D651,FIND("Account to clone: ",Updates!D651)+18,(FIND("Position",Updates!D651)-(FIND("Account to clone: ",Updates!D651)+18)))))</f>
        <v>#VALUE!</v>
      </c>
      <c r="AE651" t="str">
        <f t="shared" si="172"/>
        <v/>
      </c>
      <c r="AF651" t="str">
        <f t="shared" si="173"/>
        <v>No</v>
      </c>
      <c r="AG651" t="e">
        <f>TRIM(CLEAN(MID(Updates!D651,FIND("Home Share (H:\ drive) required: ",Updates!D651)+33,(FIND("Group Share (S:\ drive) required: ",Updates!D651)-(FIND("Home Share (H:\ drive) required: ",Updates!D651)+33)))))</f>
        <v>#VALUE!</v>
      </c>
      <c r="AH651" t="str">
        <f t="shared" si="174"/>
        <v>No</v>
      </c>
      <c r="AI651" t="e">
        <f>TRIM(CLEAN(MID(Updates!D651,FIND("S Drive Path: ",Updates!D651)+14,(FIND("Position",Updates!D651)-(FIND("S Drive Path: ",Updates!D651)+14)))))</f>
        <v>#VALUE!</v>
      </c>
      <c r="AJ651" t="e">
        <f>("USR\"&amp;Updates!N651)</f>
        <v>#VALUE!</v>
      </c>
      <c r="AK651" t="e">
        <f>Updates!N651&amp;"$"</f>
        <v>#VALUE!</v>
      </c>
      <c r="AL651" s="11">
        <f t="shared" ca="1" si="175"/>
        <v>3</v>
      </c>
      <c r="AM651" s="6" t="str">
        <f ca="1">LOOKUP(AL651,AN2:AN21,AO2:AO21)</f>
        <v>DC1MDB03</v>
      </c>
    </row>
    <row r="652" spans="1:39" ht="12" customHeight="1">
      <c r="A652" s="13" t="e">
        <f>LOOKUP(99^99,--("0"&amp;MID(Updates!N652,MIN(SEARCH({0,1,2,3,4,5,6,7,8,9},Updates!N652&amp;"0123456789")),ROW($A$1:$A$10000))))</f>
        <v>#N/A</v>
      </c>
      <c r="B652" s="6" t="e">
        <f>TRIM(CLEAN(MID(Updates!D652,FIND("Network User Id: ",Updates!D652)+17,(FIND("E-MAIL ACCOUNTS",Updates!D652)-(FIND("Network User Id:",Updates!D652)+17)))))</f>
        <v>#VALUE!</v>
      </c>
      <c r="C652" s="6" t="e">
        <f>TRIM(CLEAN(MID(Updates!D652,FIND("Logon ID: ",Updates!D652)+10,(FIND("Password:",Updates!D652)-(FIND("Logon ID:",Updates!D652)+10)))))</f>
        <v>#VALUE!</v>
      </c>
      <c r="D652" t="e">
        <f>TRIM(CLEAN(MID(Updates!D652,FIND("Primary Address: ",Updates!D652)+17,(FIND("Secondary Address:",Updates!D652)-(FIND("Primary Address: ",Updates!D652)+17)))))</f>
        <v>#VALUE!</v>
      </c>
      <c r="E652" t="e">
        <f>TRIM(CLEAN(MID(Updates!D652,FIND("Secondary Address: ",Updates!D652)+19,(FIND("** PLEASE DO NOT REPLY TO THIS E-MAIL. ",Updates!D652)-(FIND("Secondary Address: ",Updates!D652)+19)))))</f>
        <v>#VALUE!</v>
      </c>
      <c r="F652" t="b">
        <f>IF(COUNT(SEARCH({"transpo.ottawa.on.ca","biblioottawalibrary.ca"},E652)),"@ottawa.ca")</f>
        <v>0</v>
      </c>
      <c r="G652" s="9" t="e">
        <f t="shared" si="160"/>
        <v>#VALUE!</v>
      </c>
      <c r="H652" t="e">
        <f>TRIM(CLEAN(MID(Updates!D652,FIND("E-mail Address: ",Updates!D652)+16,(FIND("The employee",Updates!D652)-(FIND("E-mail Address: ",Updates!D652)+16)))))</f>
        <v>#VALUE!</v>
      </c>
      <c r="I652" t="e">
        <f>TRIM(CLEAN(MID(Updates!D652,FIND("Account Password: ",Updates!D652)+18,(FIND("NETWORK ACCOUNTS",Updates!D652)-(FIND("Account Password:",Updates!D652)+18)))))</f>
        <v>#VALUE!</v>
      </c>
      <c r="J652" t="e">
        <f>TRIM(CLEAN(MID(Updates!D652,FIND("Password: ",Updates!D652)+10,(FIND("E-mail",Updates!D652)-(FIND("Password:",Updates!D652)+12)))))</f>
        <v>#VALUE!</v>
      </c>
      <c r="K652" t="e">
        <f>TRIM(CLEAN(MID(Updates!D652,FIND("Account to clone: ",Updates!D652)+18,(FIND("Position",Updates!D652)-(FIND("Account to clone: ",Updates!D652)+18)))))</f>
        <v>#VALUE!</v>
      </c>
      <c r="L652" t="e">
        <f>TRIM(CLEAN(MID(Updates!D652,FIND("Clone permissions of another account: ",Updates!D652)+38,(FIND("Email required:",Updates!D652)-(FIND("Clone permissions of another account: ",Updates!D652)+38)))))</f>
        <v>#VALUE!</v>
      </c>
      <c r="M652" t="e">
        <f t="shared" si="161"/>
        <v>#VALUE!</v>
      </c>
      <c r="N652" t="e">
        <f>TRIM(CLEAN(MID(Updates!D652,FIND("First Name: ",Updates!D652)+12,(FIND("Middle Name: ",Updates!D652)-(FIND("First Name: ",Updates!D652)+12)))))</f>
        <v>#VALUE!</v>
      </c>
      <c r="O652" t="e">
        <f>TRIM(CLEAN(MID(Updates!E652,FIND("Last Name: ",Updates!E652)+11,(FIND("Middle Initial:",Updates!E652)-(FIND("Last Name: ",Updates!E652)+11)))))</f>
        <v>#VALUE!</v>
      </c>
      <c r="P652" t="e">
        <f>TRIM(CLEAN(MID(Updates!D652,FIND("Middle Initial: ",Updates!D652)+16,(FIND("Department: ",Updates!D652)-(FIND("Middle Initial: ",Updates!D652)+16)))))</f>
        <v>#VALUE!</v>
      </c>
      <c r="Q652" t="e">
        <f t="shared" si="162"/>
        <v>#VALUE!</v>
      </c>
      <c r="R652" t="e">
        <f t="shared" si="163"/>
        <v>#VALUE!</v>
      </c>
      <c r="S652" t="e">
        <f t="shared" si="164"/>
        <v>#VALUE!</v>
      </c>
      <c r="T652" s="14" t="e">
        <f t="shared" si="165"/>
        <v>#VALUE!</v>
      </c>
      <c r="U652" t="e">
        <f t="shared" si="166"/>
        <v>#VALUE!</v>
      </c>
      <c r="V652" t="e">
        <f t="shared" si="167"/>
        <v>#VALUE!</v>
      </c>
      <c r="W652" s="8" t="e">
        <f>TRIM(CLEAN(MID(Updates!D652,FIND("Branch: ",Updates!D652)+8,(FIND("Division",Updates!D652)-(FIND("Branch: ",Updates!D652)+8)))))</f>
        <v>#VALUE!</v>
      </c>
      <c r="X652" s="8" t="e">
        <f>TRIM(CLEAN(MID(Updates!D652,FIND("Pooled Position: ",Updates!D652)+17,(FIND("Are the",Updates!D652)-(FIND("Pooled Position: ",Updates!D652)+17)))))</f>
        <v>#VALUE!</v>
      </c>
      <c r="Y652" t="e">
        <f>TRIM(CLEAN(MID(Updates!D652,FIND("Employee Name: ",Updates!D652)+15,(FIND("Job Title",Updates!D652)-(FIND("Employee Name: ",Updates!D652)+15)))))</f>
        <v>#VALUE!</v>
      </c>
      <c r="Z652" s="9" t="e">
        <f t="shared" si="168"/>
        <v>#VALUE!</v>
      </c>
      <c r="AA652" t="e">
        <f t="shared" si="169"/>
        <v>#VALUE!</v>
      </c>
      <c r="AB652" t="e">
        <f t="shared" si="170"/>
        <v>#VALUE!</v>
      </c>
      <c r="AC652" t="e">
        <f t="shared" si="171"/>
        <v>#VALUE!</v>
      </c>
      <c r="AD652" t="e">
        <f>TRIM(CLEAN(MID(Updates!D652,FIND("Account to clone: ",Updates!D652)+18,(FIND("Position",Updates!D652)-(FIND("Account to clone: ",Updates!D652)+18)))))</f>
        <v>#VALUE!</v>
      </c>
      <c r="AE652" t="str">
        <f t="shared" si="172"/>
        <v/>
      </c>
      <c r="AF652" t="str">
        <f t="shared" si="173"/>
        <v>No</v>
      </c>
      <c r="AG652" t="e">
        <f>TRIM(CLEAN(MID(Updates!D652,FIND("Home Share (H:\ drive) required: ",Updates!D652)+33,(FIND("Group Share (S:\ drive) required: ",Updates!D652)-(FIND("Home Share (H:\ drive) required: ",Updates!D652)+33)))))</f>
        <v>#VALUE!</v>
      </c>
      <c r="AH652" t="str">
        <f t="shared" si="174"/>
        <v>No</v>
      </c>
      <c r="AI652" t="e">
        <f>TRIM(CLEAN(MID(Updates!D652,FIND("S Drive Path: ",Updates!D652)+14,(FIND("Position",Updates!D652)-(FIND("S Drive Path: ",Updates!D652)+14)))))</f>
        <v>#VALUE!</v>
      </c>
      <c r="AJ652" t="e">
        <f>("USR\"&amp;Updates!N652)</f>
        <v>#VALUE!</v>
      </c>
      <c r="AK652" t="e">
        <f>Updates!N652&amp;"$"</f>
        <v>#VALUE!</v>
      </c>
      <c r="AL652" s="11">
        <f t="shared" ca="1" si="175"/>
        <v>14</v>
      </c>
      <c r="AM652" s="6" t="str">
        <f ca="1">LOOKUP(AL652,AN2:AN21,AO2:AO21)</f>
        <v>DC4MDB04</v>
      </c>
    </row>
    <row r="653" spans="1:39" ht="12" customHeight="1">
      <c r="A653" s="13" t="e">
        <f>LOOKUP(99^99,--("0"&amp;MID(Updates!N653,MIN(SEARCH({0,1,2,3,4,5,6,7,8,9},Updates!N653&amp;"0123456789")),ROW($A$1:$A$10000))))</f>
        <v>#N/A</v>
      </c>
      <c r="B653" s="6" t="e">
        <f>TRIM(CLEAN(MID(Updates!D653,FIND("Network User Id: ",Updates!D653)+17,(FIND("E-MAIL ACCOUNTS",Updates!D653)-(FIND("Network User Id:",Updates!D653)+17)))))</f>
        <v>#VALUE!</v>
      </c>
      <c r="C653" s="6" t="e">
        <f>TRIM(CLEAN(MID(Updates!D653,FIND("Logon ID: ",Updates!D653)+10,(FIND("Password:",Updates!D653)-(FIND("Logon ID:",Updates!D653)+10)))))</f>
        <v>#VALUE!</v>
      </c>
      <c r="D653" t="e">
        <f>TRIM(CLEAN(MID(Updates!D653,FIND("Primary Address: ",Updates!D653)+17,(FIND("Secondary Address:",Updates!D653)-(FIND("Primary Address: ",Updates!D653)+17)))))</f>
        <v>#VALUE!</v>
      </c>
      <c r="E653" t="e">
        <f>TRIM(CLEAN(MID(Updates!D653,FIND("Secondary Address: ",Updates!D653)+19,(FIND("** PLEASE DO NOT REPLY TO THIS E-MAIL. ",Updates!D653)-(FIND("Secondary Address: ",Updates!D653)+19)))))</f>
        <v>#VALUE!</v>
      </c>
      <c r="F653" t="b">
        <f>IF(COUNT(SEARCH({"transpo.ottawa.on.ca","biblioottawalibrary.ca"},E653)),"@ottawa.ca")</f>
        <v>0</v>
      </c>
      <c r="G653" s="9" t="e">
        <f t="shared" si="160"/>
        <v>#VALUE!</v>
      </c>
      <c r="H653" t="e">
        <f>TRIM(CLEAN(MID(Updates!D653,FIND("E-mail Address: ",Updates!D653)+16,(FIND("The employee",Updates!D653)-(FIND("E-mail Address: ",Updates!D653)+16)))))</f>
        <v>#VALUE!</v>
      </c>
      <c r="I653" t="e">
        <f>TRIM(CLEAN(MID(Updates!D653,FIND("Account Password: ",Updates!D653)+18,(FIND("NETWORK ACCOUNTS",Updates!D653)-(FIND("Account Password:",Updates!D653)+18)))))</f>
        <v>#VALUE!</v>
      </c>
      <c r="J653" t="e">
        <f>TRIM(CLEAN(MID(Updates!D653,FIND("Password: ",Updates!D653)+10,(FIND("E-mail",Updates!D653)-(FIND("Password:",Updates!D653)+12)))))</f>
        <v>#VALUE!</v>
      </c>
      <c r="K653" t="e">
        <f>TRIM(CLEAN(MID(Updates!D653,FIND("Account to clone: ",Updates!D653)+18,(FIND("Position",Updates!D653)-(FIND("Account to clone: ",Updates!D653)+18)))))</f>
        <v>#VALUE!</v>
      </c>
      <c r="L653" t="e">
        <f>TRIM(CLEAN(MID(Updates!D653,FIND("Clone permissions of another account: ",Updates!D653)+38,(FIND("Email required:",Updates!D653)-(FIND("Clone permissions of another account: ",Updates!D653)+38)))))</f>
        <v>#VALUE!</v>
      </c>
      <c r="M653" t="e">
        <f t="shared" si="161"/>
        <v>#VALUE!</v>
      </c>
      <c r="N653" t="e">
        <f>TRIM(CLEAN(MID(Updates!D653,FIND("First Name: ",Updates!D653)+12,(FIND("Middle Name: ",Updates!D653)-(FIND("First Name: ",Updates!D653)+12)))))</f>
        <v>#VALUE!</v>
      </c>
      <c r="O653" t="e">
        <f>TRIM(CLEAN(MID(Updates!E653,FIND("Last Name: ",Updates!E653)+11,(FIND("Middle Initial:",Updates!E653)-(FIND("Last Name: ",Updates!E653)+11)))))</f>
        <v>#VALUE!</v>
      </c>
      <c r="P653" t="e">
        <f>TRIM(CLEAN(MID(Updates!D653,FIND("Middle Initial: ",Updates!D653)+16,(FIND("Department: ",Updates!D653)-(FIND("Middle Initial: ",Updates!D653)+16)))))</f>
        <v>#VALUE!</v>
      </c>
      <c r="Q653" t="e">
        <f t="shared" si="162"/>
        <v>#VALUE!</v>
      </c>
      <c r="R653" t="e">
        <f t="shared" si="163"/>
        <v>#VALUE!</v>
      </c>
      <c r="S653" t="e">
        <f t="shared" si="164"/>
        <v>#VALUE!</v>
      </c>
      <c r="T653" s="14" t="e">
        <f t="shared" si="165"/>
        <v>#VALUE!</v>
      </c>
      <c r="U653" t="e">
        <f t="shared" si="166"/>
        <v>#VALUE!</v>
      </c>
      <c r="V653" t="e">
        <f t="shared" si="167"/>
        <v>#VALUE!</v>
      </c>
      <c r="W653" s="8" t="e">
        <f>TRIM(CLEAN(MID(Updates!D653,FIND("Branch: ",Updates!D653)+8,(FIND("Division",Updates!D653)-(FIND("Branch: ",Updates!D653)+8)))))</f>
        <v>#VALUE!</v>
      </c>
      <c r="X653" s="8" t="e">
        <f>TRIM(CLEAN(MID(Updates!D653,FIND("Pooled Position: ",Updates!D653)+17,(FIND("Are the",Updates!D653)-(FIND("Pooled Position: ",Updates!D653)+17)))))</f>
        <v>#VALUE!</v>
      </c>
      <c r="Y653" t="e">
        <f>TRIM(CLEAN(MID(Updates!D653,FIND("Employee Name: ",Updates!D653)+15,(FIND("Job Title",Updates!D653)-(FIND("Employee Name: ",Updates!D653)+15)))))</f>
        <v>#VALUE!</v>
      </c>
      <c r="Z653" s="9" t="e">
        <f t="shared" si="168"/>
        <v>#VALUE!</v>
      </c>
      <c r="AA653" t="e">
        <f t="shared" si="169"/>
        <v>#VALUE!</v>
      </c>
      <c r="AB653" t="e">
        <f t="shared" si="170"/>
        <v>#VALUE!</v>
      </c>
      <c r="AC653" t="e">
        <f t="shared" si="171"/>
        <v>#VALUE!</v>
      </c>
      <c r="AD653" t="e">
        <f>TRIM(CLEAN(MID(Updates!D653,FIND("Account to clone: ",Updates!D653)+18,(FIND("Position",Updates!D653)-(FIND("Account to clone: ",Updates!D653)+18)))))</f>
        <v>#VALUE!</v>
      </c>
      <c r="AE653" t="str">
        <f t="shared" si="172"/>
        <v/>
      </c>
      <c r="AF653" t="str">
        <f t="shared" si="173"/>
        <v>No</v>
      </c>
      <c r="AG653" t="e">
        <f>TRIM(CLEAN(MID(Updates!D653,FIND("Home Share (H:\ drive) required: ",Updates!D653)+33,(FIND("Group Share (S:\ drive) required: ",Updates!D653)-(FIND("Home Share (H:\ drive) required: ",Updates!D653)+33)))))</f>
        <v>#VALUE!</v>
      </c>
      <c r="AH653" t="str">
        <f t="shared" si="174"/>
        <v>No</v>
      </c>
      <c r="AI653" t="e">
        <f>TRIM(CLEAN(MID(Updates!D653,FIND("S Drive Path: ",Updates!D653)+14,(FIND("Position",Updates!D653)-(FIND("S Drive Path: ",Updates!D653)+14)))))</f>
        <v>#VALUE!</v>
      </c>
      <c r="AJ653" t="e">
        <f>("USR\"&amp;Updates!N653)</f>
        <v>#VALUE!</v>
      </c>
      <c r="AK653" t="e">
        <f>Updates!N653&amp;"$"</f>
        <v>#VALUE!</v>
      </c>
      <c r="AL653" s="11">
        <f t="shared" ca="1" si="175"/>
        <v>3</v>
      </c>
      <c r="AM653" s="6" t="str">
        <f ca="1">LOOKUP(AL653,AN2:AN21,AO2:AO21)</f>
        <v>DC1MDB03</v>
      </c>
    </row>
    <row r="654" spans="1:39" ht="12" customHeight="1">
      <c r="A654" s="13" t="e">
        <f>LOOKUP(99^99,--("0"&amp;MID(Updates!N654,MIN(SEARCH({0,1,2,3,4,5,6,7,8,9},Updates!N654&amp;"0123456789")),ROW($A$1:$A$10000))))</f>
        <v>#N/A</v>
      </c>
      <c r="B654" s="6" t="e">
        <f>TRIM(CLEAN(MID(Updates!D654,FIND("Network User Id: ",Updates!D654)+17,(FIND("E-MAIL ACCOUNTS",Updates!D654)-(FIND("Network User Id:",Updates!D654)+17)))))</f>
        <v>#VALUE!</v>
      </c>
      <c r="C654" s="6" t="e">
        <f>TRIM(CLEAN(MID(Updates!D654,FIND("Logon ID: ",Updates!D654)+10,(FIND("Password:",Updates!D654)-(FIND("Logon ID:",Updates!D654)+10)))))</f>
        <v>#VALUE!</v>
      </c>
      <c r="D654" t="e">
        <f>TRIM(CLEAN(MID(Updates!D654,FIND("Primary Address: ",Updates!D654)+17,(FIND("Secondary Address:",Updates!D654)-(FIND("Primary Address: ",Updates!D654)+17)))))</f>
        <v>#VALUE!</v>
      </c>
      <c r="E654" t="e">
        <f>TRIM(CLEAN(MID(Updates!D654,FIND("Secondary Address: ",Updates!D654)+19,(FIND("** PLEASE DO NOT REPLY TO THIS E-MAIL. ",Updates!D654)-(FIND("Secondary Address: ",Updates!D654)+19)))))</f>
        <v>#VALUE!</v>
      </c>
      <c r="F654" t="b">
        <f>IF(COUNT(SEARCH({"transpo.ottawa.on.ca","biblioottawalibrary.ca"},E654)),"@ottawa.ca")</f>
        <v>0</v>
      </c>
      <c r="G654" s="9" t="e">
        <f t="shared" si="160"/>
        <v>#VALUE!</v>
      </c>
      <c r="H654" t="e">
        <f>TRIM(CLEAN(MID(Updates!D654,FIND("E-mail Address: ",Updates!D654)+16,(FIND("The employee",Updates!D654)-(FIND("E-mail Address: ",Updates!D654)+16)))))</f>
        <v>#VALUE!</v>
      </c>
      <c r="I654" t="e">
        <f>TRIM(CLEAN(MID(Updates!D654,FIND("Account Password: ",Updates!D654)+18,(FIND("NETWORK ACCOUNTS",Updates!D654)-(FIND("Account Password:",Updates!D654)+18)))))</f>
        <v>#VALUE!</v>
      </c>
      <c r="J654" t="e">
        <f>TRIM(CLEAN(MID(Updates!D654,FIND("Password: ",Updates!D654)+10,(FIND("E-mail",Updates!D654)-(FIND("Password:",Updates!D654)+12)))))</f>
        <v>#VALUE!</v>
      </c>
      <c r="K654" t="e">
        <f>TRIM(CLEAN(MID(Updates!D654,FIND("Account to clone: ",Updates!D654)+18,(FIND("Position",Updates!D654)-(FIND("Account to clone: ",Updates!D654)+18)))))</f>
        <v>#VALUE!</v>
      </c>
      <c r="L654" t="e">
        <f>TRIM(CLEAN(MID(Updates!D654,FIND("Clone permissions of another account: ",Updates!D654)+38,(FIND("Email required:",Updates!D654)-(FIND("Clone permissions of another account: ",Updates!D654)+38)))))</f>
        <v>#VALUE!</v>
      </c>
      <c r="M654" t="e">
        <f t="shared" si="161"/>
        <v>#VALUE!</v>
      </c>
      <c r="N654" t="e">
        <f>TRIM(CLEAN(MID(Updates!D654,FIND("First Name: ",Updates!D654)+12,(FIND("Middle Name: ",Updates!D654)-(FIND("First Name: ",Updates!D654)+12)))))</f>
        <v>#VALUE!</v>
      </c>
      <c r="O654" t="e">
        <f>TRIM(CLEAN(MID(Updates!E654,FIND("Last Name: ",Updates!E654)+11,(FIND("Middle Initial:",Updates!E654)-(FIND("Last Name: ",Updates!E654)+11)))))</f>
        <v>#VALUE!</v>
      </c>
      <c r="P654" t="e">
        <f>TRIM(CLEAN(MID(Updates!D654,FIND("Middle Initial: ",Updates!D654)+16,(FIND("Department: ",Updates!D654)-(FIND("Middle Initial: ",Updates!D654)+16)))))</f>
        <v>#VALUE!</v>
      </c>
      <c r="Q654" t="e">
        <f t="shared" si="162"/>
        <v>#VALUE!</v>
      </c>
      <c r="R654" t="e">
        <f t="shared" si="163"/>
        <v>#VALUE!</v>
      </c>
      <c r="S654" t="e">
        <f t="shared" si="164"/>
        <v>#VALUE!</v>
      </c>
      <c r="T654" s="14" t="e">
        <f t="shared" si="165"/>
        <v>#VALUE!</v>
      </c>
      <c r="U654" t="e">
        <f t="shared" si="166"/>
        <v>#VALUE!</v>
      </c>
      <c r="V654" t="e">
        <f t="shared" si="167"/>
        <v>#VALUE!</v>
      </c>
      <c r="W654" s="8" t="e">
        <f>TRIM(CLEAN(MID(Updates!D654,FIND("Branch: ",Updates!D654)+8,(FIND("Division",Updates!D654)-(FIND("Branch: ",Updates!D654)+8)))))</f>
        <v>#VALUE!</v>
      </c>
      <c r="X654" s="8" t="e">
        <f>TRIM(CLEAN(MID(Updates!D654,FIND("Pooled Position: ",Updates!D654)+17,(FIND("Are the",Updates!D654)-(FIND("Pooled Position: ",Updates!D654)+17)))))</f>
        <v>#VALUE!</v>
      </c>
      <c r="Y654" t="e">
        <f>TRIM(CLEAN(MID(Updates!D654,FIND("Employee Name: ",Updates!D654)+15,(FIND("Job Title",Updates!D654)-(FIND("Employee Name: ",Updates!D654)+15)))))</f>
        <v>#VALUE!</v>
      </c>
      <c r="Z654" s="9" t="e">
        <f t="shared" si="168"/>
        <v>#VALUE!</v>
      </c>
      <c r="AA654" t="e">
        <f t="shared" si="169"/>
        <v>#VALUE!</v>
      </c>
      <c r="AB654" t="e">
        <f t="shared" si="170"/>
        <v>#VALUE!</v>
      </c>
      <c r="AC654" t="e">
        <f t="shared" si="171"/>
        <v>#VALUE!</v>
      </c>
      <c r="AD654" t="e">
        <f>TRIM(CLEAN(MID(Updates!D654,FIND("Account to clone: ",Updates!D654)+18,(FIND("Position",Updates!D654)-(FIND("Account to clone: ",Updates!D654)+18)))))</f>
        <v>#VALUE!</v>
      </c>
      <c r="AE654" t="str">
        <f t="shared" si="172"/>
        <v/>
      </c>
      <c r="AF654" t="str">
        <f t="shared" si="173"/>
        <v>No</v>
      </c>
      <c r="AG654" t="e">
        <f>TRIM(CLEAN(MID(Updates!D654,FIND("Home Share (H:\ drive) required: ",Updates!D654)+33,(FIND("Group Share (S:\ drive) required: ",Updates!D654)-(FIND("Home Share (H:\ drive) required: ",Updates!D654)+33)))))</f>
        <v>#VALUE!</v>
      </c>
      <c r="AH654" t="str">
        <f t="shared" si="174"/>
        <v>No</v>
      </c>
      <c r="AI654" t="e">
        <f>TRIM(CLEAN(MID(Updates!D654,FIND("S Drive Path: ",Updates!D654)+14,(FIND("Position",Updates!D654)-(FIND("S Drive Path: ",Updates!D654)+14)))))</f>
        <v>#VALUE!</v>
      </c>
      <c r="AJ654" t="e">
        <f>("USR\"&amp;Updates!N654)</f>
        <v>#VALUE!</v>
      </c>
      <c r="AK654" t="e">
        <f>Updates!N654&amp;"$"</f>
        <v>#VALUE!</v>
      </c>
      <c r="AL654" s="11">
        <f t="shared" ca="1" si="175"/>
        <v>6</v>
      </c>
      <c r="AM654" s="6" t="str">
        <f ca="1">LOOKUP(AL654,AN2:AN21,AO2:AO21)</f>
        <v>DC1MDB06</v>
      </c>
    </row>
    <row r="655" spans="1:39" ht="12" customHeight="1">
      <c r="A655" s="13" t="e">
        <f>LOOKUP(99^99,--("0"&amp;MID(Updates!N655,MIN(SEARCH({0,1,2,3,4,5,6,7,8,9},Updates!N655&amp;"0123456789")),ROW($A$1:$A$10000))))</f>
        <v>#N/A</v>
      </c>
      <c r="B655" s="6" t="e">
        <f>TRIM(CLEAN(MID(Updates!D655,FIND("Network User Id: ",Updates!D655)+17,(FIND("E-MAIL ACCOUNTS",Updates!D655)-(FIND("Network User Id:",Updates!D655)+17)))))</f>
        <v>#VALUE!</v>
      </c>
      <c r="C655" s="6" t="e">
        <f>TRIM(CLEAN(MID(Updates!D655,FIND("Logon ID: ",Updates!D655)+10,(FIND("Password:",Updates!D655)-(FIND("Logon ID:",Updates!D655)+10)))))</f>
        <v>#VALUE!</v>
      </c>
      <c r="D655" t="e">
        <f>TRIM(CLEAN(MID(Updates!D655,FIND("Primary Address: ",Updates!D655)+17,(FIND("Secondary Address:",Updates!D655)-(FIND("Primary Address: ",Updates!D655)+17)))))</f>
        <v>#VALUE!</v>
      </c>
      <c r="E655" t="e">
        <f>TRIM(CLEAN(MID(Updates!D655,FIND("Secondary Address: ",Updates!D655)+19,(FIND("** PLEASE DO NOT REPLY TO THIS E-MAIL. ",Updates!D655)-(FIND("Secondary Address: ",Updates!D655)+19)))))</f>
        <v>#VALUE!</v>
      </c>
      <c r="F655" t="b">
        <f>IF(COUNT(SEARCH({"transpo.ottawa.on.ca","biblioottawalibrary.ca"},E655)),"@ottawa.ca")</f>
        <v>0</v>
      </c>
      <c r="G655" s="9" t="e">
        <f t="shared" si="160"/>
        <v>#VALUE!</v>
      </c>
      <c r="H655" t="e">
        <f>TRIM(CLEAN(MID(Updates!D655,FIND("E-mail Address: ",Updates!D655)+16,(FIND("The employee",Updates!D655)-(FIND("E-mail Address: ",Updates!D655)+16)))))</f>
        <v>#VALUE!</v>
      </c>
      <c r="I655" t="e">
        <f>TRIM(CLEAN(MID(Updates!D655,FIND("Account Password: ",Updates!D655)+18,(FIND("NETWORK ACCOUNTS",Updates!D655)-(FIND("Account Password:",Updates!D655)+18)))))</f>
        <v>#VALUE!</v>
      </c>
      <c r="J655" t="e">
        <f>TRIM(CLEAN(MID(Updates!D655,FIND("Password: ",Updates!D655)+10,(FIND("E-mail",Updates!D655)-(FIND("Password:",Updates!D655)+12)))))</f>
        <v>#VALUE!</v>
      </c>
      <c r="K655" t="e">
        <f>TRIM(CLEAN(MID(Updates!D655,FIND("Account to clone: ",Updates!D655)+18,(FIND("Position",Updates!D655)-(FIND("Account to clone: ",Updates!D655)+18)))))</f>
        <v>#VALUE!</v>
      </c>
      <c r="L655" t="e">
        <f>TRIM(CLEAN(MID(Updates!D655,FIND("Clone permissions of another account: ",Updates!D655)+38,(FIND("Email required:",Updates!D655)-(FIND("Clone permissions of another account: ",Updates!D655)+38)))))</f>
        <v>#VALUE!</v>
      </c>
      <c r="M655" t="e">
        <f t="shared" si="161"/>
        <v>#VALUE!</v>
      </c>
      <c r="N655" t="e">
        <f>TRIM(CLEAN(MID(Updates!D655,FIND("First Name: ",Updates!D655)+12,(FIND("Middle Name: ",Updates!D655)-(FIND("First Name: ",Updates!D655)+12)))))</f>
        <v>#VALUE!</v>
      </c>
      <c r="O655" t="e">
        <f>TRIM(CLEAN(MID(Updates!E655,FIND("Last Name: ",Updates!E655)+11,(FIND("Middle Initial:",Updates!E655)-(FIND("Last Name: ",Updates!E655)+11)))))</f>
        <v>#VALUE!</v>
      </c>
      <c r="P655" t="e">
        <f>TRIM(CLEAN(MID(Updates!D655,FIND("Middle Initial: ",Updates!D655)+16,(FIND("Department: ",Updates!D655)-(FIND("Middle Initial: ",Updates!D655)+16)))))</f>
        <v>#VALUE!</v>
      </c>
      <c r="Q655" t="e">
        <f t="shared" si="162"/>
        <v>#VALUE!</v>
      </c>
      <c r="R655" t="e">
        <f t="shared" si="163"/>
        <v>#VALUE!</v>
      </c>
      <c r="S655" t="e">
        <f t="shared" si="164"/>
        <v>#VALUE!</v>
      </c>
      <c r="T655" s="14" t="e">
        <f t="shared" si="165"/>
        <v>#VALUE!</v>
      </c>
      <c r="U655" t="e">
        <f t="shared" si="166"/>
        <v>#VALUE!</v>
      </c>
      <c r="V655" t="e">
        <f t="shared" si="167"/>
        <v>#VALUE!</v>
      </c>
      <c r="W655" s="8" t="e">
        <f>TRIM(CLEAN(MID(Updates!D655,FIND("Branch: ",Updates!D655)+8,(FIND("Division",Updates!D655)-(FIND("Branch: ",Updates!D655)+8)))))</f>
        <v>#VALUE!</v>
      </c>
      <c r="X655" s="8" t="e">
        <f>TRIM(CLEAN(MID(Updates!D655,FIND("Pooled Position: ",Updates!D655)+17,(FIND("Are the",Updates!D655)-(FIND("Pooled Position: ",Updates!D655)+17)))))</f>
        <v>#VALUE!</v>
      </c>
      <c r="Y655" t="e">
        <f>TRIM(CLEAN(MID(Updates!D655,FIND("Employee Name: ",Updates!D655)+15,(FIND("Job Title",Updates!D655)-(FIND("Employee Name: ",Updates!D655)+15)))))</f>
        <v>#VALUE!</v>
      </c>
      <c r="Z655" s="9" t="e">
        <f t="shared" si="168"/>
        <v>#VALUE!</v>
      </c>
      <c r="AA655" t="e">
        <f t="shared" si="169"/>
        <v>#VALUE!</v>
      </c>
      <c r="AB655" t="e">
        <f t="shared" si="170"/>
        <v>#VALUE!</v>
      </c>
      <c r="AC655" t="e">
        <f t="shared" si="171"/>
        <v>#VALUE!</v>
      </c>
      <c r="AD655" t="e">
        <f>TRIM(CLEAN(MID(Updates!D655,FIND("Account to clone: ",Updates!D655)+18,(FIND("Position",Updates!D655)-(FIND("Account to clone: ",Updates!D655)+18)))))</f>
        <v>#VALUE!</v>
      </c>
      <c r="AE655" t="str">
        <f t="shared" si="172"/>
        <v/>
      </c>
      <c r="AF655" t="str">
        <f t="shared" si="173"/>
        <v>No</v>
      </c>
      <c r="AG655" t="e">
        <f>TRIM(CLEAN(MID(Updates!D655,FIND("Home Share (H:\ drive) required: ",Updates!D655)+33,(FIND("Group Share (S:\ drive) required: ",Updates!D655)-(FIND("Home Share (H:\ drive) required: ",Updates!D655)+33)))))</f>
        <v>#VALUE!</v>
      </c>
      <c r="AH655" t="str">
        <f t="shared" si="174"/>
        <v>No</v>
      </c>
      <c r="AI655" t="e">
        <f>TRIM(CLEAN(MID(Updates!D655,FIND("S Drive Path: ",Updates!D655)+14,(FIND("Position",Updates!D655)-(FIND("S Drive Path: ",Updates!D655)+14)))))</f>
        <v>#VALUE!</v>
      </c>
      <c r="AJ655" t="e">
        <f>("USR\"&amp;Updates!N655)</f>
        <v>#VALUE!</v>
      </c>
      <c r="AK655" t="e">
        <f>Updates!N655&amp;"$"</f>
        <v>#VALUE!</v>
      </c>
      <c r="AL655" s="11">
        <f t="shared" ca="1" si="175"/>
        <v>15</v>
      </c>
      <c r="AM655" s="6" t="str">
        <f ca="1">LOOKUP(AL655,AN2:AN21,AO2:AO21)</f>
        <v>DC4MDB05</v>
      </c>
    </row>
    <row r="656" spans="1:39" ht="12" customHeight="1">
      <c r="A656" s="13" t="e">
        <f>LOOKUP(99^99,--("0"&amp;MID(Updates!N656,MIN(SEARCH({0,1,2,3,4,5,6,7,8,9},Updates!N656&amp;"0123456789")),ROW($A$1:$A$10000))))</f>
        <v>#N/A</v>
      </c>
      <c r="B656" s="6" t="e">
        <f>TRIM(CLEAN(MID(Updates!D656,FIND("Network User Id: ",Updates!D656)+17,(FIND("E-MAIL ACCOUNTS",Updates!D656)-(FIND("Network User Id:",Updates!D656)+17)))))</f>
        <v>#VALUE!</v>
      </c>
      <c r="C656" s="6" t="e">
        <f>TRIM(CLEAN(MID(Updates!D656,FIND("Logon ID: ",Updates!D656)+10,(FIND("Password:",Updates!D656)-(FIND("Logon ID:",Updates!D656)+10)))))</f>
        <v>#VALUE!</v>
      </c>
      <c r="D656" t="e">
        <f>TRIM(CLEAN(MID(Updates!D656,FIND("Primary Address: ",Updates!D656)+17,(FIND("Secondary Address:",Updates!D656)-(FIND("Primary Address: ",Updates!D656)+17)))))</f>
        <v>#VALUE!</v>
      </c>
      <c r="E656" t="e">
        <f>TRIM(CLEAN(MID(Updates!D656,FIND("Secondary Address: ",Updates!D656)+19,(FIND("** PLEASE DO NOT REPLY TO THIS E-MAIL. ",Updates!D656)-(FIND("Secondary Address: ",Updates!D656)+19)))))</f>
        <v>#VALUE!</v>
      </c>
      <c r="F656" t="b">
        <f>IF(COUNT(SEARCH({"transpo.ottawa.on.ca","biblioottawalibrary.ca"},E656)),"@ottawa.ca")</f>
        <v>0</v>
      </c>
      <c r="G656" s="9" t="e">
        <f t="shared" si="160"/>
        <v>#VALUE!</v>
      </c>
      <c r="H656" t="e">
        <f>TRIM(CLEAN(MID(Updates!D656,FIND("E-mail Address: ",Updates!D656)+16,(FIND("The employee",Updates!D656)-(FIND("E-mail Address: ",Updates!D656)+16)))))</f>
        <v>#VALUE!</v>
      </c>
      <c r="I656" t="e">
        <f>TRIM(CLEAN(MID(Updates!D656,FIND("Account Password: ",Updates!D656)+18,(FIND("NETWORK ACCOUNTS",Updates!D656)-(FIND("Account Password:",Updates!D656)+18)))))</f>
        <v>#VALUE!</v>
      </c>
      <c r="J656" t="e">
        <f>TRIM(CLEAN(MID(Updates!D656,FIND("Password: ",Updates!D656)+10,(FIND("E-mail",Updates!D656)-(FIND("Password:",Updates!D656)+12)))))</f>
        <v>#VALUE!</v>
      </c>
      <c r="K656" t="e">
        <f>TRIM(CLEAN(MID(Updates!D656,FIND("Account to clone: ",Updates!D656)+18,(FIND("Position",Updates!D656)-(FIND("Account to clone: ",Updates!D656)+18)))))</f>
        <v>#VALUE!</v>
      </c>
      <c r="L656" t="e">
        <f>TRIM(CLEAN(MID(Updates!D656,FIND("Clone permissions of another account: ",Updates!D656)+38,(FIND("Email required:",Updates!D656)-(FIND("Clone permissions of another account: ",Updates!D656)+38)))))</f>
        <v>#VALUE!</v>
      </c>
      <c r="M656" t="e">
        <f t="shared" si="161"/>
        <v>#VALUE!</v>
      </c>
      <c r="N656" t="e">
        <f>TRIM(CLEAN(MID(Updates!D656,FIND("First Name: ",Updates!D656)+12,(FIND("Middle Name: ",Updates!D656)-(FIND("First Name: ",Updates!D656)+12)))))</f>
        <v>#VALUE!</v>
      </c>
      <c r="O656" t="e">
        <f>TRIM(CLEAN(MID(Updates!E656,FIND("Last Name: ",Updates!E656)+11,(FIND("Middle Initial:",Updates!E656)-(FIND("Last Name: ",Updates!E656)+11)))))</f>
        <v>#VALUE!</v>
      </c>
      <c r="P656" t="e">
        <f>TRIM(CLEAN(MID(Updates!D656,FIND("Middle Initial: ",Updates!D656)+16,(FIND("Department: ",Updates!D656)-(FIND("Middle Initial: ",Updates!D656)+16)))))</f>
        <v>#VALUE!</v>
      </c>
      <c r="Q656" t="e">
        <f t="shared" si="162"/>
        <v>#VALUE!</v>
      </c>
      <c r="R656" t="e">
        <f t="shared" si="163"/>
        <v>#VALUE!</v>
      </c>
      <c r="S656" t="e">
        <f t="shared" si="164"/>
        <v>#VALUE!</v>
      </c>
      <c r="T656" s="14" t="e">
        <f t="shared" si="165"/>
        <v>#VALUE!</v>
      </c>
      <c r="U656" t="e">
        <f t="shared" si="166"/>
        <v>#VALUE!</v>
      </c>
      <c r="V656" t="e">
        <f t="shared" si="167"/>
        <v>#VALUE!</v>
      </c>
      <c r="W656" s="8" t="e">
        <f>TRIM(CLEAN(MID(Updates!D656,FIND("Branch: ",Updates!D656)+8,(FIND("Division",Updates!D656)-(FIND("Branch: ",Updates!D656)+8)))))</f>
        <v>#VALUE!</v>
      </c>
      <c r="X656" s="8" t="e">
        <f>TRIM(CLEAN(MID(Updates!D656,FIND("Pooled Position: ",Updates!D656)+17,(FIND("Are the",Updates!D656)-(FIND("Pooled Position: ",Updates!D656)+17)))))</f>
        <v>#VALUE!</v>
      </c>
      <c r="Y656" t="e">
        <f>TRIM(CLEAN(MID(Updates!D656,FIND("Employee Name: ",Updates!D656)+15,(FIND("Job Title",Updates!D656)-(FIND("Employee Name: ",Updates!D656)+15)))))</f>
        <v>#VALUE!</v>
      </c>
      <c r="Z656" s="9" t="e">
        <f t="shared" si="168"/>
        <v>#VALUE!</v>
      </c>
      <c r="AA656" t="e">
        <f t="shared" si="169"/>
        <v>#VALUE!</v>
      </c>
      <c r="AB656" t="e">
        <f t="shared" si="170"/>
        <v>#VALUE!</v>
      </c>
      <c r="AC656" t="e">
        <f t="shared" si="171"/>
        <v>#VALUE!</v>
      </c>
      <c r="AD656" t="e">
        <f>TRIM(CLEAN(MID(Updates!D656,FIND("Account to clone: ",Updates!D656)+18,(FIND("Position",Updates!D656)-(FIND("Account to clone: ",Updates!D656)+18)))))</f>
        <v>#VALUE!</v>
      </c>
      <c r="AE656" t="str">
        <f t="shared" si="172"/>
        <v/>
      </c>
      <c r="AF656" t="str">
        <f t="shared" si="173"/>
        <v>No</v>
      </c>
      <c r="AG656" t="e">
        <f>TRIM(CLEAN(MID(Updates!D656,FIND("Home Share (H:\ drive) required: ",Updates!D656)+33,(FIND("Group Share (S:\ drive) required: ",Updates!D656)-(FIND("Home Share (H:\ drive) required: ",Updates!D656)+33)))))</f>
        <v>#VALUE!</v>
      </c>
      <c r="AH656" t="str">
        <f t="shared" si="174"/>
        <v>No</v>
      </c>
      <c r="AI656" t="e">
        <f>TRIM(CLEAN(MID(Updates!D656,FIND("S Drive Path: ",Updates!D656)+14,(FIND("Position",Updates!D656)-(FIND("S Drive Path: ",Updates!D656)+14)))))</f>
        <v>#VALUE!</v>
      </c>
      <c r="AJ656" t="e">
        <f>("USR\"&amp;Updates!N656)</f>
        <v>#VALUE!</v>
      </c>
      <c r="AK656" t="e">
        <f>Updates!N656&amp;"$"</f>
        <v>#VALUE!</v>
      </c>
      <c r="AL656" s="11">
        <f t="shared" ca="1" si="175"/>
        <v>15</v>
      </c>
      <c r="AM656" s="6" t="str">
        <f ca="1">LOOKUP(AL656,AN2:AN21,AO2:AO21)</f>
        <v>DC4MDB05</v>
      </c>
    </row>
    <row r="657" spans="1:39" ht="12" customHeight="1">
      <c r="A657" s="13" t="e">
        <f>LOOKUP(99^99,--("0"&amp;MID(Updates!N657,MIN(SEARCH({0,1,2,3,4,5,6,7,8,9},Updates!N657&amp;"0123456789")),ROW($A$1:$A$10000))))</f>
        <v>#N/A</v>
      </c>
      <c r="B657" s="6" t="e">
        <f>TRIM(CLEAN(MID(Updates!D657,FIND("Network User Id: ",Updates!D657)+17,(FIND("E-MAIL ACCOUNTS",Updates!D657)-(FIND("Network User Id:",Updates!D657)+17)))))</f>
        <v>#VALUE!</v>
      </c>
      <c r="C657" s="6" t="e">
        <f>TRIM(CLEAN(MID(Updates!D657,FIND("Logon ID: ",Updates!D657)+10,(FIND("Password:",Updates!D657)-(FIND("Logon ID:",Updates!D657)+10)))))</f>
        <v>#VALUE!</v>
      </c>
      <c r="D657" t="e">
        <f>TRIM(CLEAN(MID(Updates!D657,FIND("Primary Address: ",Updates!D657)+17,(FIND("Secondary Address:",Updates!D657)-(FIND("Primary Address: ",Updates!D657)+17)))))</f>
        <v>#VALUE!</v>
      </c>
      <c r="E657" t="e">
        <f>TRIM(CLEAN(MID(Updates!D657,FIND("Secondary Address: ",Updates!D657)+19,(FIND("** PLEASE DO NOT REPLY TO THIS E-MAIL. ",Updates!D657)-(FIND("Secondary Address: ",Updates!D657)+19)))))</f>
        <v>#VALUE!</v>
      </c>
      <c r="F657" t="b">
        <f>IF(COUNT(SEARCH({"transpo.ottawa.on.ca","biblioottawalibrary.ca"},E657)),"@ottawa.ca")</f>
        <v>0</v>
      </c>
      <c r="G657" s="9" t="e">
        <f t="shared" si="160"/>
        <v>#VALUE!</v>
      </c>
      <c r="H657" t="e">
        <f>TRIM(CLEAN(MID(Updates!D657,FIND("E-mail Address: ",Updates!D657)+16,(FIND("The employee",Updates!D657)-(FIND("E-mail Address: ",Updates!D657)+16)))))</f>
        <v>#VALUE!</v>
      </c>
      <c r="I657" t="e">
        <f>TRIM(CLEAN(MID(Updates!D657,FIND("Account Password: ",Updates!D657)+18,(FIND("NETWORK ACCOUNTS",Updates!D657)-(FIND("Account Password:",Updates!D657)+18)))))</f>
        <v>#VALUE!</v>
      </c>
      <c r="J657" t="e">
        <f>TRIM(CLEAN(MID(Updates!D657,FIND("Password: ",Updates!D657)+10,(FIND("E-mail",Updates!D657)-(FIND("Password:",Updates!D657)+12)))))</f>
        <v>#VALUE!</v>
      </c>
      <c r="K657" t="e">
        <f>TRIM(CLEAN(MID(Updates!D657,FIND("Account to clone: ",Updates!D657)+18,(FIND("Position",Updates!D657)-(FIND("Account to clone: ",Updates!D657)+18)))))</f>
        <v>#VALUE!</v>
      </c>
      <c r="L657" t="e">
        <f>TRIM(CLEAN(MID(Updates!D657,FIND("Clone permissions of another account: ",Updates!D657)+38,(FIND("Email required:",Updates!D657)-(FIND("Clone permissions of another account: ",Updates!D657)+38)))))</f>
        <v>#VALUE!</v>
      </c>
      <c r="M657" t="e">
        <f t="shared" si="161"/>
        <v>#VALUE!</v>
      </c>
      <c r="N657" t="e">
        <f>TRIM(CLEAN(MID(Updates!D657,FIND("First Name: ",Updates!D657)+12,(FIND("Middle Name: ",Updates!D657)-(FIND("First Name: ",Updates!D657)+12)))))</f>
        <v>#VALUE!</v>
      </c>
      <c r="O657" t="e">
        <f>TRIM(CLEAN(MID(Updates!E657,FIND("Last Name: ",Updates!E657)+11,(FIND("Middle Initial:",Updates!E657)-(FIND("Last Name: ",Updates!E657)+11)))))</f>
        <v>#VALUE!</v>
      </c>
      <c r="P657" t="e">
        <f>TRIM(CLEAN(MID(Updates!D657,FIND("Middle Initial: ",Updates!D657)+16,(FIND("Department: ",Updates!D657)-(FIND("Middle Initial: ",Updates!D657)+16)))))</f>
        <v>#VALUE!</v>
      </c>
      <c r="Q657" t="e">
        <f t="shared" si="162"/>
        <v>#VALUE!</v>
      </c>
      <c r="R657" t="e">
        <f t="shared" si="163"/>
        <v>#VALUE!</v>
      </c>
      <c r="S657" t="e">
        <f t="shared" si="164"/>
        <v>#VALUE!</v>
      </c>
      <c r="T657" s="14" t="e">
        <f t="shared" si="165"/>
        <v>#VALUE!</v>
      </c>
      <c r="U657" t="e">
        <f t="shared" si="166"/>
        <v>#VALUE!</v>
      </c>
      <c r="V657" t="e">
        <f t="shared" si="167"/>
        <v>#VALUE!</v>
      </c>
      <c r="W657" s="8" t="e">
        <f>TRIM(CLEAN(MID(Updates!D657,FIND("Branch: ",Updates!D657)+8,(FIND("Division",Updates!D657)-(FIND("Branch: ",Updates!D657)+8)))))</f>
        <v>#VALUE!</v>
      </c>
      <c r="X657" s="8" t="e">
        <f>TRIM(CLEAN(MID(Updates!D657,FIND("Pooled Position: ",Updates!D657)+17,(FIND("Are the",Updates!D657)-(FIND("Pooled Position: ",Updates!D657)+17)))))</f>
        <v>#VALUE!</v>
      </c>
      <c r="Y657" t="e">
        <f>TRIM(CLEAN(MID(Updates!D657,FIND("Employee Name: ",Updates!D657)+15,(FIND("Job Title",Updates!D657)-(FIND("Employee Name: ",Updates!D657)+15)))))</f>
        <v>#VALUE!</v>
      </c>
      <c r="Z657" s="9" t="e">
        <f t="shared" si="168"/>
        <v>#VALUE!</v>
      </c>
      <c r="AA657" t="e">
        <f t="shared" si="169"/>
        <v>#VALUE!</v>
      </c>
      <c r="AB657" t="e">
        <f t="shared" si="170"/>
        <v>#VALUE!</v>
      </c>
      <c r="AC657" t="e">
        <f t="shared" si="171"/>
        <v>#VALUE!</v>
      </c>
      <c r="AD657" t="e">
        <f>TRIM(CLEAN(MID(Updates!D657,FIND("Account to clone: ",Updates!D657)+18,(FIND("Position",Updates!D657)-(FIND("Account to clone: ",Updates!D657)+18)))))</f>
        <v>#VALUE!</v>
      </c>
      <c r="AE657" t="str">
        <f t="shared" si="172"/>
        <v/>
      </c>
      <c r="AF657" t="str">
        <f t="shared" si="173"/>
        <v>No</v>
      </c>
      <c r="AG657" t="e">
        <f>TRIM(CLEAN(MID(Updates!D657,FIND("Home Share (H:\ drive) required: ",Updates!D657)+33,(FIND("Group Share (S:\ drive) required: ",Updates!D657)-(FIND("Home Share (H:\ drive) required: ",Updates!D657)+33)))))</f>
        <v>#VALUE!</v>
      </c>
      <c r="AH657" t="str">
        <f t="shared" si="174"/>
        <v>No</v>
      </c>
      <c r="AI657" t="e">
        <f>TRIM(CLEAN(MID(Updates!D657,FIND("S Drive Path: ",Updates!D657)+14,(FIND("Position",Updates!D657)-(FIND("S Drive Path: ",Updates!D657)+14)))))</f>
        <v>#VALUE!</v>
      </c>
      <c r="AJ657" t="e">
        <f>("USR\"&amp;Updates!N657)</f>
        <v>#VALUE!</v>
      </c>
      <c r="AK657" t="e">
        <f>Updates!N657&amp;"$"</f>
        <v>#VALUE!</v>
      </c>
      <c r="AL657" s="11">
        <f t="shared" ca="1" si="175"/>
        <v>6</v>
      </c>
      <c r="AM657" s="6" t="str">
        <f ca="1">LOOKUP(AL657,AN2:AN21,AO2:AO21)</f>
        <v>DC1MDB06</v>
      </c>
    </row>
    <row r="658" spans="1:39" ht="12" customHeight="1">
      <c r="A658" s="13" t="e">
        <f>LOOKUP(99^99,--("0"&amp;MID(Updates!N658,MIN(SEARCH({0,1,2,3,4,5,6,7,8,9},Updates!N658&amp;"0123456789")),ROW($A$1:$A$10000))))</f>
        <v>#N/A</v>
      </c>
      <c r="B658" s="6" t="e">
        <f>TRIM(CLEAN(MID(Updates!D658,FIND("Network User Id: ",Updates!D658)+17,(FIND("E-MAIL ACCOUNTS",Updates!D658)-(FIND("Network User Id:",Updates!D658)+17)))))</f>
        <v>#VALUE!</v>
      </c>
      <c r="C658" s="6" t="e">
        <f>TRIM(CLEAN(MID(Updates!D658,FIND("Logon ID: ",Updates!D658)+10,(FIND("Password:",Updates!D658)-(FIND("Logon ID:",Updates!D658)+10)))))</f>
        <v>#VALUE!</v>
      </c>
      <c r="D658" t="e">
        <f>TRIM(CLEAN(MID(Updates!D658,FIND("Primary Address: ",Updates!D658)+17,(FIND("Secondary Address:",Updates!D658)-(FIND("Primary Address: ",Updates!D658)+17)))))</f>
        <v>#VALUE!</v>
      </c>
      <c r="E658" t="e">
        <f>TRIM(CLEAN(MID(Updates!D658,FIND("Secondary Address: ",Updates!D658)+19,(FIND("** PLEASE DO NOT REPLY TO THIS E-MAIL. ",Updates!D658)-(FIND("Secondary Address: ",Updates!D658)+19)))))</f>
        <v>#VALUE!</v>
      </c>
      <c r="F658" t="b">
        <f>IF(COUNT(SEARCH({"transpo.ottawa.on.ca","biblioottawalibrary.ca"},E658)),"@ottawa.ca")</f>
        <v>0</v>
      </c>
      <c r="G658" s="9" t="e">
        <f t="shared" si="160"/>
        <v>#VALUE!</v>
      </c>
      <c r="H658" t="e">
        <f>TRIM(CLEAN(MID(Updates!D658,FIND("E-mail Address: ",Updates!D658)+16,(FIND("The employee",Updates!D658)-(FIND("E-mail Address: ",Updates!D658)+16)))))</f>
        <v>#VALUE!</v>
      </c>
      <c r="I658" t="e">
        <f>TRIM(CLEAN(MID(Updates!D658,FIND("Account Password: ",Updates!D658)+18,(FIND("NETWORK ACCOUNTS",Updates!D658)-(FIND("Account Password:",Updates!D658)+18)))))</f>
        <v>#VALUE!</v>
      </c>
      <c r="J658" t="e">
        <f>TRIM(CLEAN(MID(Updates!D658,FIND("Password: ",Updates!D658)+10,(FIND("E-mail",Updates!D658)-(FIND("Password:",Updates!D658)+12)))))</f>
        <v>#VALUE!</v>
      </c>
      <c r="K658" t="e">
        <f>TRIM(CLEAN(MID(Updates!D658,FIND("Account to clone: ",Updates!D658)+18,(FIND("Position",Updates!D658)-(FIND("Account to clone: ",Updates!D658)+18)))))</f>
        <v>#VALUE!</v>
      </c>
      <c r="L658" t="e">
        <f>TRIM(CLEAN(MID(Updates!D658,FIND("Clone permissions of another account: ",Updates!D658)+38,(FIND("Email required:",Updates!D658)-(FIND("Clone permissions of another account: ",Updates!D658)+38)))))</f>
        <v>#VALUE!</v>
      </c>
      <c r="M658" t="e">
        <f t="shared" si="161"/>
        <v>#VALUE!</v>
      </c>
      <c r="N658" t="e">
        <f>TRIM(CLEAN(MID(Updates!D658,FIND("First Name: ",Updates!D658)+12,(FIND("Middle Name: ",Updates!D658)-(FIND("First Name: ",Updates!D658)+12)))))</f>
        <v>#VALUE!</v>
      </c>
      <c r="O658" t="e">
        <f>TRIM(CLEAN(MID(Updates!E658,FIND("Last Name: ",Updates!E658)+11,(FIND("Middle Initial:",Updates!E658)-(FIND("Last Name: ",Updates!E658)+11)))))</f>
        <v>#VALUE!</v>
      </c>
      <c r="P658" t="e">
        <f>TRIM(CLEAN(MID(Updates!D658,FIND("Middle Initial: ",Updates!D658)+16,(FIND("Department: ",Updates!D658)-(FIND("Middle Initial: ",Updates!D658)+16)))))</f>
        <v>#VALUE!</v>
      </c>
      <c r="Q658" t="e">
        <f t="shared" si="162"/>
        <v>#VALUE!</v>
      </c>
      <c r="R658" t="e">
        <f t="shared" si="163"/>
        <v>#VALUE!</v>
      </c>
      <c r="S658" t="e">
        <f t="shared" si="164"/>
        <v>#VALUE!</v>
      </c>
      <c r="T658" s="14" t="e">
        <f t="shared" si="165"/>
        <v>#VALUE!</v>
      </c>
      <c r="U658" t="e">
        <f t="shared" si="166"/>
        <v>#VALUE!</v>
      </c>
      <c r="V658" t="e">
        <f t="shared" si="167"/>
        <v>#VALUE!</v>
      </c>
      <c r="W658" s="8" t="e">
        <f>TRIM(CLEAN(MID(Updates!D658,FIND("Branch: ",Updates!D658)+8,(FIND("Division",Updates!D658)-(FIND("Branch: ",Updates!D658)+8)))))</f>
        <v>#VALUE!</v>
      </c>
      <c r="X658" s="8" t="e">
        <f>TRIM(CLEAN(MID(Updates!D658,FIND("Pooled Position: ",Updates!D658)+17,(FIND("Are the",Updates!D658)-(FIND("Pooled Position: ",Updates!D658)+17)))))</f>
        <v>#VALUE!</v>
      </c>
      <c r="Y658" t="e">
        <f>TRIM(CLEAN(MID(Updates!D658,FIND("Employee Name: ",Updates!D658)+15,(FIND("Job Title",Updates!D658)-(FIND("Employee Name: ",Updates!D658)+15)))))</f>
        <v>#VALUE!</v>
      </c>
      <c r="Z658" s="9" t="e">
        <f t="shared" si="168"/>
        <v>#VALUE!</v>
      </c>
      <c r="AA658" t="e">
        <f t="shared" si="169"/>
        <v>#VALUE!</v>
      </c>
      <c r="AB658" t="e">
        <f t="shared" si="170"/>
        <v>#VALUE!</v>
      </c>
      <c r="AC658" t="e">
        <f t="shared" si="171"/>
        <v>#VALUE!</v>
      </c>
      <c r="AD658" t="e">
        <f>TRIM(CLEAN(MID(Updates!D658,FIND("Account to clone: ",Updates!D658)+18,(FIND("Position",Updates!D658)-(FIND("Account to clone: ",Updates!D658)+18)))))</f>
        <v>#VALUE!</v>
      </c>
      <c r="AE658" t="str">
        <f t="shared" si="172"/>
        <v/>
      </c>
      <c r="AF658" t="str">
        <f t="shared" si="173"/>
        <v>No</v>
      </c>
      <c r="AG658" t="e">
        <f>TRIM(CLEAN(MID(Updates!D658,FIND("Home Share (H:\ drive) required: ",Updates!D658)+33,(FIND("Group Share (S:\ drive) required: ",Updates!D658)-(FIND("Home Share (H:\ drive) required: ",Updates!D658)+33)))))</f>
        <v>#VALUE!</v>
      </c>
      <c r="AH658" t="str">
        <f t="shared" si="174"/>
        <v>No</v>
      </c>
      <c r="AI658" t="e">
        <f>TRIM(CLEAN(MID(Updates!D658,FIND("S Drive Path: ",Updates!D658)+14,(FIND("Position",Updates!D658)-(FIND("S Drive Path: ",Updates!D658)+14)))))</f>
        <v>#VALUE!</v>
      </c>
      <c r="AJ658" t="e">
        <f>("USR\"&amp;Updates!N658)</f>
        <v>#VALUE!</v>
      </c>
      <c r="AK658" t="e">
        <f>Updates!N658&amp;"$"</f>
        <v>#VALUE!</v>
      </c>
      <c r="AL658" s="11">
        <f t="shared" ca="1" si="175"/>
        <v>20</v>
      </c>
      <c r="AM658" s="6" t="str">
        <f ca="1">LOOKUP(AL658,AN2:AN21,AO2:AO21)</f>
        <v>DC4MDB10</v>
      </c>
    </row>
    <row r="659" spans="1:39" ht="12" customHeight="1">
      <c r="A659" s="13" t="e">
        <f>LOOKUP(99^99,--("0"&amp;MID(Updates!N659,MIN(SEARCH({0,1,2,3,4,5,6,7,8,9},Updates!N659&amp;"0123456789")),ROW($A$1:$A$10000))))</f>
        <v>#N/A</v>
      </c>
      <c r="B659" s="6" t="e">
        <f>TRIM(CLEAN(MID(Updates!D659,FIND("Network User Id: ",Updates!D659)+17,(FIND("E-MAIL ACCOUNTS",Updates!D659)-(FIND("Network User Id:",Updates!D659)+17)))))</f>
        <v>#VALUE!</v>
      </c>
      <c r="C659" s="6" t="e">
        <f>TRIM(CLEAN(MID(Updates!D659,FIND("Logon ID: ",Updates!D659)+10,(FIND("Password:",Updates!D659)-(FIND("Logon ID:",Updates!D659)+10)))))</f>
        <v>#VALUE!</v>
      </c>
      <c r="D659" t="e">
        <f>TRIM(CLEAN(MID(Updates!D659,FIND("Primary Address: ",Updates!D659)+17,(FIND("Secondary Address:",Updates!D659)-(FIND("Primary Address: ",Updates!D659)+17)))))</f>
        <v>#VALUE!</v>
      </c>
      <c r="E659" t="e">
        <f>TRIM(CLEAN(MID(Updates!D659,FIND("Secondary Address: ",Updates!D659)+19,(FIND("** PLEASE DO NOT REPLY TO THIS E-MAIL. ",Updates!D659)-(FIND("Secondary Address: ",Updates!D659)+19)))))</f>
        <v>#VALUE!</v>
      </c>
      <c r="F659" t="b">
        <f>IF(COUNT(SEARCH({"transpo.ottawa.on.ca","biblioottawalibrary.ca"},E659)),"@ottawa.ca")</f>
        <v>0</v>
      </c>
      <c r="G659" s="9" t="e">
        <f t="shared" si="160"/>
        <v>#VALUE!</v>
      </c>
      <c r="H659" t="e">
        <f>TRIM(CLEAN(MID(Updates!D659,FIND("E-mail Address: ",Updates!D659)+16,(FIND("The employee",Updates!D659)-(FIND("E-mail Address: ",Updates!D659)+16)))))</f>
        <v>#VALUE!</v>
      </c>
      <c r="I659" t="e">
        <f>TRIM(CLEAN(MID(Updates!D659,FIND("Account Password: ",Updates!D659)+18,(FIND("NETWORK ACCOUNTS",Updates!D659)-(FIND("Account Password:",Updates!D659)+18)))))</f>
        <v>#VALUE!</v>
      </c>
      <c r="J659" t="e">
        <f>TRIM(CLEAN(MID(Updates!D659,FIND("Password: ",Updates!D659)+10,(FIND("E-mail",Updates!D659)-(FIND("Password:",Updates!D659)+12)))))</f>
        <v>#VALUE!</v>
      </c>
      <c r="K659" t="e">
        <f>TRIM(CLEAN(MID(Updates!D659,FIND("Account to clone: ",Updates!D659)+18,(FIND("Position",Updates!D659)-(FIND("Account to clone: ",Updates!D659)+18)))))</f>
        <v>#VALUE!</v>
      </c>
      <c r="L659" t="e">
        <f>TRIM(CLEAN(MID(Updates!D659,FIND("Clone permissions of another account: ",Updates!D659)+38,(FIND("Email required:",Updates!D659)-(FIND("Clone permissions of another account: ",Updates!D659)+38)))))</f>
        <v>#VALUE!</v>
      </c>
      <c r="M659" t="e">
        <f t="shared" si="161"/>
        <v>#VALUE!</v>
      </c>
      <c r="N659" t="e">
        <f>TRIM(CLEAN(MID(Updates!D659,FIND("First Name: ",Updates!D659)+12,(FIND("Middle Name: ",Updates!D659)-(FIND("First Name: ",Updates!D659)+12)))))</f>
        <v>#VALUE!</v>
      </c>
      <c r="O659" t="e">
        <f>TRIM(CLEAN(MID(Updates!E659,FIND("Last Name: ",Updates!E659)+11,(FIND("Middle Initial:",Updates!E659)-(FIND("Last Name: ",Updates!E659)+11)))))</f>
        <v>#VALUE!</v>
      </c>
      <c r="P659" t="e">
        <f>TRIM(CLEAN(MID(Updates!D659,FIND("Middle Initial: ",Updates!D659)+16,(FIND("Department: ",Updates!D659)-(FIND("Middle Initial: ",Updates!D659)+16)))))</f>
        <v>#VALUE!</v>
      </c>
      <c r="Q659" t="e">
        <f t="shared" si="162"/>
        <v>#VALUE!</v>
      </c>
      <c r="R659" t="e">
        <f t="shared" si="163"/>
        <v>#VALUE!</v>
      </c>
      <c r="S659" t="e">
        <f t="shared" si="164"/>
        <v>#VALUE!</v>
      </c>
      <c r="T659" s="14" t="e">
        <f t="shared" si="165"/>
        <v>#VALUE!</v>
      </c>
      <c r="U659" t="e">
        <f t="shared" si="166"/>
        <v>#VALUE!</v>
      </c>
      <c r="V659" t="e">
        <f t="shared" si="167"/>
        <v>#VALUE!</v>
      </c>
      <c r="W659" s="8" t="e">
        <f>TRIM(CLEAN(MID(Updates!D659,FIND("Branch: ",Updates!D659)+8,(FIND("Division",Updates!D659)-(FIND("Branch: ",Updates!D659)+8)))))</f>
        <v>#VALUE!</v>
      </c>
      <c r="X659" s="8" t="e">
        <f>TRIM(CLEAN(MID(Updates!D659,FIND("Pooled Position: ",Updates!D659)+17,(FIND("Are the",Updates!D659)-(FIND("Pooled Position: ",Updates!D659)+17)))))</f>
        <v>#VALUE!</v>
      </c>
      <c r="Y659" t="e">
        <f>TRIM(CLEAN(MID(Updates!D659,FIND("Employee Name: ",Updates!D659)+15,(FIND("Job Title",Updates!D659)-(FIND("Employee Name: ",Updates!D659)+15)))))</f>
        <v>#VALUE!</v>
      </c>
      <c r="Z659" s="9" t="e">
        <f t="shared" si="168"/>
        <v>#VALUE!</v>
      </c>
      <c r="AA659" t="e">
        <f t="shared" si="169"/>
        <v>#VALUE!</v>
      </c>
      <c r="AB659" t="e">
        <f t="shared" si="170"/>
        <v>#VALUE!</v>
      </c>
      <c r="AC659" t="e">
        <f t="shared" si="171"/>
        <v>#VALUE!</v>
      </c>
      <c r="AD659" t="e">
        <f>TRIM(CLEAN(MID(Updates!D659,FIND("Account to clone: ",Updates!D659)+18,(FIND("Position",Updates!D659)-(FIND("Account to clone: ",Updates!D659)+18)))))</f>
        <v>#VALUE!</v>
      </c>
      <c r="AE659" t="str">
        <f t="shared" si="172"/>
        <v/>
      </c>
      <c r="AF659" t="str">
        <f t="shared" si="173"/>
        <v>No</v>
      </c>
      <c r="AG659" t="e">
        <f>TRIM(CLEAN(MID(Updates!D659,FIND("Home Share (H:\ drive) required: ",Updates!D659)+33,(FIND("Group Share (S:\ drive) required: ",Updates!D659)-(FIND("Home Share (H:\ drive) required: ",Updates!D659)+33)))))</f>
        <v>#VALUE!</v>
      </c>
      <c r="AH659" t="str">
        <f t="shared" si="174"/>
        <v>No</v>
      </c>
      <c r="AI659" t="e">
        <f>TRIM(CLEAN(MID(Updates!D659,FIND("S Drive Path: ",Updates!D659)+14,(FIND("Position",Updates!D659)-(FIND("S Drive Path: ",Updates!D659)+14)))))</f>
        <v>#VALUE!</v>
      </c>
      <c r="AJ659" t="e">
        <f>("USR\"&amp;Updates!N659)</f>
        <v>#VALUE!</v>
      </c>
      <c r="AK659" t="e">
        <f>Updates!N659&amp;"$"</f>
        <v>#VALUE!</v>
      </c>
      <c r="AL659" s="11">
        <f t="shared" ca="1" si="175"/>
        <v>15</v>
      </c>
      <c r="AM659" s="6" t="str">
        <f ca="1">LOOKUP(AL659,AN2:AN21,AO2:AO21)</f>
        <v>DC4MDB05</v>
      </c>
    </row>
    <row r="660" spans="1:39" ht="12" customHeight="1">
      <c r="A660" s="13" t="e">
        <f>LOOKUP(99^99,--("0"&amp;MID(Updates!N660,MIN(SEARCH({0,1,2,3,4,5,6,7,8,9},Updates!N660&amp;"0123456789")),ROW($A$1:$A$10000))))</f>
        <v>#N/A</v>
      </c>
      <c r="B660" s="6" t="e">
        <f>TRIM(CLEAN(MID(Updates!D660,FIND("Network User Id: ",Updates!D660)+17,(FIND("E-MAIL ACCOUNTS",Updates!D660)-(FIND("Network User Id:",Updates!D660)+17)))))</f>
        <v>#VALUE!</v>
      </c>
      <c r="C660" s="6" t="e">
        <f>TRIM(CLEAN(MID(Updates!D660,FIND("Logon ID: ",Updates!D660)+10,(FIND("Password:",Updates!D660)-(FIND("Logon ID:",Updates!D660)+10)))))</f>
        <v>#VALUE!</v>
      </c>
      <c r="D660" t="e">
        <f>TRIM(CLEAN(MID(Updates!D660,FIND("Primary Address: ",Updates!D660)+17,(FIND("Secondary Address:",Updates!D660)-(FIND("Primary Address: ",Updates!D660)+17)))))</f>
        <v>#VALUE!</v>
      </c>
      <c r="E660" t="e">
        <f>TRIM(CLEAN(MID(Updates!D660,FIND("Secondary Address: ",Updates!D660)+19,(FIND("** PLEASE DO NOT REPLY TO THIS E-MAIL. ",Updates!D660)-(FIND("Secondary Address: ",Updates!D660)+19)))))</f>
        <v>#VALUE!</v>
      </c>
      <c r="F660" t="b">
        <f>IF(COUNT(SEARCH({"transpo.ottawa.on.ca","biblioottawalibrary.ca"},E660)),"@ottawa.ca")</f>
        <v>0</v>
      </c>
      <c r="G660" s="9" t="e">
        <f t="shared" si="160"/>
        <v>#VALUE!</v>
      </c>
      <c r="H660" t="e">
        <f>TRIM(CLEAN(MID(Updates!D660,FIND("E-mail Address: ",Updates!D660)+16,(FIND("The employee",Updates!D660)-(FIND("E-mail Address: ",Updates!D660)+16)))))</f>
        <v>#VALUE!</v>
      </c>
      <c r="I660" t="e">
        <f>TRIM(CLEAN(MID(Updates!D660,FIND("Account Password: ",Updates!D660)+18,(FIND("NETWORK ACCOUNTS",Updates!D660)-(FIND("Account Password:",Updates!D660)+18)))))</f>
        <v>#VALUE!</v>
      </c>
      <c r="J660" t="e">
        <f>TRIM(CLEAN(MID(Updates!D660,FIND("Password: ",Updates!D660)+10,(FIND("E-mail",Updates!D660)-(FIND("Password:",Updates!D660)+12)))))</f>
        <v>#VALUE!</v>
      </c>
      <c r="K660" t="e">
        <f>TRIM(CLEAN(MID(Updates!D660,FIND("Account to clone: ",Updates!D660)+18,(FIND("Position",Updates!D660)-(FIND("Account to clone: ",Updates!D660)+18)))))</f>
        <v>#VALUE!</v>
      </c>
      <c r="L660" t="e">
        <f>TRIM(CLEAN(MID(Updates!D660,FIND("Clone permissions of another account: ",Updates!D660)+38,(FIND("Email required:",Updates!D660)-(FIND("Clone permissions of another account: ",Updates!D660)+38)))))</f>
        <v>#VALUE!</v>
      </c>
      <c r="M660" t="e">
        <f t="shared" si="161"/>
        <v>#VALUE!</v>
      </c>
      <c r="N660" t="e">
        <f>TRIM(CLEAN(MID(Updates!D660,FIND("First Name: ",Updates!D660)+12,(FIND("Middle Name: ",Updates!D660)-(FIND("First Name: ",Updates!D660)+12)))))</f>
        <v>#VALUE!</v>
      </c>
      <c r="O660" t="e">
        <f>TRIM(CLEAN(MID(Updates!E660,FIND("Last Name: ",Updates!E660)+11,(FIND("Middle Initial:",Updates!E660)-(FIND("Last Name: ",Updates!E660)+11)))))</f>
        <v>#VALUE!</v>
      </c>
      <c r="P660" t="e">
        <f>TRIM(CLEAN(MID(Updates!D660,FIND("Middle Initial: ",Updates!D660)+16,(FIND("Department: ",Updates!D660)-(FIND("Middle Initial: ",Updates!D660)+16)))))</f>
        <v>#VALUE!</v>
      </c>
      <c r="Q660" t="e">
        <f t="shared" si="162"/>
        <v>#VALUE!</v>
      </c>
      <c r="R660" t="e">
        <f t="shared" si="163"/>
        <v>#VALUE!</v>
      </c>
      <c r="S660" t="e">
        <f t="shared" si="164"/>
        <v>#VALUE!</v>
      </c>
      <c r="T660" s="14" t="e">
        <f t="shared" si="165"/>
        <v>#VALUE!</v>
      </c>
      <c r="U660" t="e">
        <f t="shared" si="166"/>
        <v>#VALUE!</v>
      </c>
      <c r="V660" t="e">
        <f t="shared" si="167"/>
        <v>#VALUE!</v>
      </c>
      <c r="W660" s="8" t="e">
        <f>TRIM(CLEAN(MID(Updates!D660,FIND("Branch: ",Updates!D660)+8,(FIND("Division",Updates!D660)-(FIND("Branch: ",Updates!D660)+8)))))</f>
        <v>#VALUE!</v>
      </c>
      <c r="X660" s="8" t="e">
        <f>TRIM(CLEAN(MID(Updates!D660,FIND("Pooled Position: ",Updates!D660)+17,(FIND("Are the",Updates!D660)-(FIND("Pooled Position: ",Updates!D660)+17)))))</f>
        <v>#VALUE!</v>
      </c>
      <c r="Y660" t="e">
        <f>TRIM(CLEAN(MID(Updates!D660,FIND("Employee Name: ",Updates!D660)+15,(FIND("Job Title",Updates!D660)-(FIND("Employee Name: ",Updates!D660)+15)))))</f>
        <v>#VALUE!</v>
      </c>
      <c r="Z660" s="9" t="e">
        <f t="shared" si="168"/>
        <v>#VALUE!</v>
      </c>
      <c r="AA660" t="e">
        <f t="shared" si="169"/>
        <v>#VALUE!</v>
      </c>
      <c r="AB660" t="e">
        <f t="shared" si="170"/>
        <v>#VALUE!</v>
      </c>
      <c r="AC660" t="e">
        <f t="shared" si="171"/>
        <v>#VALUE!</v>
      </c>
      <c r="AD660" t="e">
        <f>TRIM(CLEAN(MID(Updates!D660,FIND("Account to clone: ",Updates!D660)+18,(FIND("Position",Updates!D660)-(FIND("Account to clone: ",Updates!D660)+18)))))</f>
        <v>#VALUE!</v>
      </c>
      <c r="AE660" t="str">
        <f t="shared" si="172"/>
        <v/>
      </c>
      <c r="AF660" t="str">
        <f t="shared" si="173"/>
        <v>No</v>
      </c>
      <c r="AG660" t="e">
        <f>TRIM(CLEAN(MID(Updates!D660,FIND("Home Share (H:\ drive) required: ",Updates!D660)+33,(FIND("Group Share (S:\ drive) required: ",Updates!D660)-(FIND("Home Share (H:\ drive) required: ",Updates!D660)+33)))))</f>
        <v>#VALUE!</v>
      </c>
      <c r="AH660" t="str">
        <f t="shared" si="174"/>
        <v>No</v>
      </c>
      <c r="AI660" t="e">
        <f>TRIM(CLEAN(MID(Updates!D660,FIND("S Drive Path: ",Updates!D660)+14,(FIND("Position",Updates!D660)-(FIND("S Drive Path: ",Updates!D660)+14)))))</f>
        <v>#VALUE!</v>
      </c>
      <c r="AJ660" t="e">
        <f>("USR\"&amp;Updates!N660)</f>
        <v>#VALUE!</v>
      </c>
      <c r="AK660" t="e">
        <f>Updates!N660&amp;"$"</f>
        <v>#VALUE!</v>
      </c>
      <c r="AL660" s="11">
        <f t="shared" ca="1" si="175"/>
        <v>2</v>
      </c>
      <c r="AM660" s="6" t="str">
        <f ca="1">LOOKUP(AL660,AN2:AN21,AO2:AO21)</f>
        <v>DC1MDB02</v>
      </c>
    </row>
    <row r="661" spans="1:39" ht="12" customHeight="1">
      <c r="A661" s="13" t="e">
        <f>LOOKUP(99^99,--("0"&amp;MID(Updates!N661,MIN(SEARCH({0,1,2,3,4,5,6,7,8,9},Updates!N661&amp;"0123456789")),ROW($A$1:$A$10000))))</f>
        <v>#N/A</v>
      </c>
      <c r="B661" s="6" t="e">
        <f>TRIM(CLEAN(MID(Updates!D661,FIND("Network User Id: ",Updates!D661)+17,(FIND("E-MAIL ACCOUNTS",Updates!D661)-(FIND("Network User Id:",Updates!D661)+17)))))</f>
        <v>#VALUE!</v>
      </c>
      <c r="C661" s="6" t="e">
        <f>TRIM(CLEAN(MID(Updates!D661,FIND("Logon ID: ",Updates!D661)+10,(FIND("Password:",Updates!D661)-(FIND("Logon ID:",Updates!D661)+10)))))</f>
        <v>#VALUE!</v>
      </c>
      <c r="D661" t="e">
        <f>TRIM(CLEAN(MID(Updates!D661,FIND("Primary Address: ",Updates!D661)+17,(FIND("Secondary Address:",Updates!D661)-(FIND("Primary Address: ",Updates!D661)+17)))))</f>
        <v>#VALUE!</v>
      </c>
      <c r="E661" t="e">
        <f>TRIM(CLEAN(MID(Updates!D661,FIND("Secondary Address: ",Updates!D661)+19,(FIND("** PLEASE DO NOT REPLY TO THIS E-MAIL. ",Updates!D661)-(FIND("Secondary Address: ",Updates!D661)+19)))))</f>
        <v>#VALUE!</v>
      </c>
      <c r="F661" t="b">
        <f>IF(COUNT(SEARCH({"transpo.ottawa.on.ca","biblioottawalibrary.ca"},E661)),"@ottawa.ca")</f>
        <v>0</v>
      </c>
      <c r="G661" s="9" t="e">
        <f t="shared" si="160"/>
        <v>#VALUE!</v>
      </c>
      <c r="H661" t="e">
        <f>TRIM(CLEAN(MID(Updates!D661,FIND("E-mail Address: ",Updates!D661)+16,(FIND("The employee",Updates!D661)-(FIND("E-mail Address: ",Updates!D661)+16)))))</f>
        <v>#VALUE!</v>
      </c>
      <c r="I661" t="e">
        <f>TRIM(CLEAN(MID(Updates!D661,FIND("Account Password: ",Updates!D661)+18,(FIND("NETWORK ACCOUNTS",Updates!D661)-(FIND("Account Password:",Updates!D661)+18)))))</f>
        <v>#VALUE!</v>
      </c>
      <c r="J661" t="e">
        <f>TRIM(CLEAN(MID(Updates!D661,FIND("Password: ",Updates!D661)+10,(FIND("E-mail",Updates!D661)-(FIND("Password:",Updates!D661)+12)))))</f>
        <v>#VALUE!</v>
      </c>
      <c r="K661" t="e">
        <f>TRIM(CLEAN(MID(Updates!D661,FIND("Account to clone: ",Updates!D661)+18,(FIND("Position",Updates!D661)-(FIND("Account to clone: ",Updates!D661)+18)))))</f>
        <v>#VALUE!</v>
      </c>
      <c r="L661" t="e">
        <f>TRIM(CLEAN(MID(Updates!D661,FIND("Clone permissions of another account: ",Updates!D661)+38,(FIND("Email required:",Updates!D661)-(FIND("Clone permissions of another account: ",Updates!D661)+38)))))</f>
        <v>#VALUE!</v>
      </c>
      <c r="M661" t="e">
        <f t="shared" si="161"/>
        <v>#VALUE!</v>
      </c>
      <c r="N661" t="e">
        <f>TRIM(CLEAN(MID(Updates!D661,FIND("First Name: ",Updates!D661)+12,(FIND("Middle Name: ",Updates!D661)-(FIND("First Name: ",Updates!D661)+12)))))</f>
        <v>#VALUE!</v>
      </c>
      <c r="O661" t="e">
        <f>TRIM(CLEAN(MID(Updates!E661,FIND("Last Name: ",Updates!E661)+11,(FIND("Middle Initial:",Updates!E661)-(FIND("Last Name: ",Updates!E661)+11)))))</f>
        <v>#VALUE!</v>
      </c>
      <c r="P661" t="e">
        <f>TRIM(CLEAN(MID(Updates!D661,FIND("Middle Initial: ",Updates!D661)+16,(FIND("Department: ",Updates!D661)-(FIND("Middle Initial: ",Updates!D661)+16)))))</f>
        <v>#VALUE!</v>
      </c>
      <c r="Q661" t="e">
        <f t="shared" si="162"/>
        <v>#VALUE!</v>
      </c>
      <c r="R661" t="e">
        <f t="shared" si="163"/>
        <v>#VALUE!</v>
      </c>
      <c r="S661" t="e">
        <f t="shared" si="164"/>
        <v>#VALUE!</v>
      </c>
      <c r="T661" s="14" t="e">
        <f t="shared" si="165"/>
        <v>#VALUE!</v>
      </c>
      <c r="U661" t="e">
        <f t="shared" si="166"/>
        <v>#VALUE!</v>
      </c>
      <c r="V661" t="e">
        <f t="shared" si="167"/>
        <v>#VALUE!</v>
      </c>
      <c r="W661" s="8" t="e">
        <f>TRIM(CLEAN(MID(Updates!D661,FIND("Branch: ",Updates!D661)+8,(FIND("Division",Updates!D661)-(FIND("Branch: ",Updates!D661)+8)))))</f>
        <v>#VALUE!</v>
      </c>
      <c r="X661" s="8" t="e">
        <f>TRIM(CLEAN(MID(Updates!D661,FIND("Pooled Position: ",Updates!D661)+17,(FIND("Are the",Updates!D661)-(FIND("Pooled Position: ",Updates!D661)+17)))))</f>
        <v>#VALUE!</v>
      </c>
      <c r="Y661" t="e">
        <f>TRIM(CLEAN(MID(Updates!D661,FIND("Employee Name: ",Updates!D661)+15,(FIND("Job Title",Updates!D661)-(FIND("Employee Name: ",Updates!D661)+15)))))</f>
        <v>#VALUE!</v>
      </c>
      <c r="Z661" s="9" t="e">
        <f t="shared" si="168"/>
        <v>#VALUE!</v>
      </c>
      <c r="AA661" t="e">
        <f t="shared" si="169"/>
        <v>#VALUE!</v>
      </c>
      <c r="AB661" t="e">
        <f t="shared" si="170"/>
        <v>#VALUE!</v>
      </c>
      <c r="AC661" t="e">
        <f t="shared" si="171"/>
        <v>#VALUE!</v>
      </c>
      <c r="AD661" t="e">
        <f>TRIM(CLEAN(MID(Updates!D661,FIND("Account to clone: ",Updates!D661)+18,(FIND("Position",Updates!D661)-(FIND("Account to clone: ",Updates!D661)+18)))))</f>
        <v>#VALUE!</v>
      </c>
      <c r="AE661" t="str">
        <f t="shared" si="172"/>
        <v/>
      </c>
      <c r="AF661" t="str">
        <f t="shared" si="173"/>
        <v>No</v>
      </c>
      <c r="AG661" t="e">
        <f>TRIM(CLEAN(MID(Updates!D661,FIND("Home Share (H:\ drive) required: ",Updates!D661)+33,(FIND("Group Share (S:\ drive) required: ",Updates!D661)-(FIND("Home Share (H:\ drive) required: ",Updates!D661)+33)))))</f>
        <v>#VALUE!</v>
      </c>
      <c r="AH661" t="str">
        <f t="shared" si="174"/>
        <v>No</v>
      </c>
      <c r="AI661" t="e">
        <f>TRIM(CLEAN(MID(Updates!D661,FIND("S Drive Path: ",Updates!D661)+14,(FIND("Position",Updates!D661)-(FIND("S Drive Path: ",Updates!D661)+14)))))</f>
        <v>#VALUE!</v>
      </c>
      <c r="AJ661" t="e">
        <f>("USR\"&amp;Updates!N661)</f>
        <v>#VALUE!</v>
      </c>
      <c r="AK661" t="e">
        <f>Updates!N661&amp;"$"</f>
        <v>#VALUE!</v>
      </c>
      <c r="AL661" s="11">
        <f t="shared" ca="1" si="175"/>
        <v>16</v>
      </c>
      <c r="AM661" s="6" t="str">
        <f ca="1">LOOKUP(AL661,AN2:AN21,AO2:AO21)</f>
        <v>DC4MDB06</v>
      </c>
    </row>
    <row r="662" spans="1:39" ht="12" customHeight="1">
      <c r="A662" s="13" t="e">
        <f>LOOKUP(99^99,--("0"&amp;MID(Updates!N662,MIN(SEARCH({0,1,2,3,4,5,6,7,8,9},Updates!N662&amp;"0123456789")),ROW($A$1:$A$10000))))</f>
        <v>#N/A</v>
      </c>
      <c r="B662" s="6" t="e">
        <f>TRIM(CLEAN(MID(Updates!D662,FIND("Network User Id: ",Updates!D662)+17,(FIND("E-MAIL ACCOUNTS",Updates!D662)-(FIND("Network User Id:",Updates!D662)+17)))))</f>
        <v>#VALUE!</v>
      </c>
      <c r="C662" s="6" t="e">
        <f>TRIM(CLEAN(MID(Updates!D662,FIND("Logon ID: ",Updates!D662)+10,(FIND("Password:",Updates!D662)-(FIND("Logon ID:",Updates!D662)+10)))))</f>
        <v>#VALUE!</v>
      </c>
      <c r="D662" t="e">
        <f>TRIM(CLEAN(MID(Updates!D662,FIND("Primary Address: ",Updates!D662)+17,(FIND("Secondary Address:",Updates!D662)-(FIND("Primary Address: ",Updates!D662)+17)))))</f>
        <v>#VALUE!</v>
      </c>
      <c r="E662" t="e">
        <f>TRIM(CLEAN(MID(Updates!D662,FIND("Secondary Address: ",Updates!D662)+19,(FIND("** PLEASE DO NOT REPLY TO THIS E-MAIL. ",Updates!D662)-(FIND("Secondary Address: ",Updates!D662)+19)))))</f>
        <v>#VALUE!</v>
      </c>
      <c r="F662" t="b">
        <f>IF(COUNT(SEARCH({"transpo.ottawa.on.ca","biblioottawalibrary.ca"},E662)),"@ottawa.ca")</f>
        <v>0</v>
      </c>
      <c r="G662" s="9" t="e">
        <f t="shared" si="160"/>
        <v>#VALUE!</v>
      </c>
      <c r="H662" t="e">
        <f>TRIM(CLEAN(MID(Updates!D662,FIND("E-mail Address: ",Updates!D662)+16,(FIND("The employee",Updates!D662)-(FIND("E-mail Address: ",Updates!D662)+16)))))</f>
        <v>#VALUE!</v>
      </c>
      <c r="I662" t="e">
        <f>TRIM(CLEAN(MID(Updates!D662,FIND("Account Password: ",Updates!D662)+18,(FIND("NETWORK ACCOUNTS",Updates!D662)-(FIND("Account Password:",Updates!D662)+18)))))</f>
        <v>#VALUE!</v>
      </c>
      <c r="J662" t="e">
        <f>TRIM(CLEAN(MID(Updates!D662,FIND("Password: ",Updates!D662)+10,(FIND("E-mail",Updates!D662)-(FIND("Password:",Updates!D662)+12)))))</f>
        <v>#VALUE!</v>
      </c>
      <c r="K662" t="e">
        <f>TRIM(CLEAN(MID(Updates!D662,FIND("Account to clone: ",Updates!D662)+18,(FIND("Position",Updates!D662)-(FIND("Account to clone: ",Updates!D662)+18)))))</f>
        <v>#VALUE!</v>
      </c>
      <c r="L662" t="e">
        <f>TRIM(CLEAN(MID(Updates!D662,FIND("Clone permissions of another account: ",Updates!D662)+38,(FIND("Email required:",Updates!D662)-(FIND("Clone permissions of another account: ",Updates!D662)+38)))))</f>
        <v>#VALUE!</v>
      </c>
      <c r="M662" t="e">
        <f t="shared" si="161"/>
        <v>#VALUE!</v>
      </c>
      <c r="N662" t="e">
        <f>TRIM(CLEAN(MID(Updates!D662,FIND("First Name: ",Updates!D662)+12,(FIND("Middle Name: ",Updates!D662)-(FIND("First Name: ",Updates!D662)+12)))))</f>
        <v>#VALUE!</v>
      </c>
      <c r="O662" t="e">
        <f>TRIM(CLEAN(MID(Updates!E662,FIND("Last Name: ",Updates!E662)+11,(FIND("Middle Initial:",Updates!E662)-(FIND("Last Name: ",Updates!E662)+11)))))</f>
        <v>#VALUE!</v>
      </c>
      <c r="P662" t="e">
        <f>TRIM(CLEAN(MID(Updates!D662,FIND("Middle Initial: ",Updates!D662)+16,(FIND("Department: ",Updates!D662)-(FIND("Middle Initial: ",Updates!D662)+16)))))</f>
        <v>#VALUE!</v>
      </c>
      <c r="Q662" t="e">
        <f t="shared" si="162"/>
        <v>#VALUE!</v>
      </c>
      <c r="R662" t="e">
        <f t="shared" si="163"/>
        <v>#VALUE!</v>
      </c>
      <c r="S662" t="e">
        <f t="shared" si="164"/>
        <v>#VALUE!</v>
      </c>
      <c r="T662" s="14" t="e">
        <f t="shared" si="165"/>
        <v>#VALUE!</v>
      </c>
      <c r="U662" t="e">
        <f t="shared" si="166"/>
        <v>#VALUE!</v>
      </c>
      <c r="V662" t="e">
        <f t="shared" si="167"/>
        <v>#VALUE!</v>
      </c>
      <c r="W662" s="8" t="e">
        <f>TRIM(CLEAN(MID(Updates!D662,FIND("Branch: ",Updates!D662)+8,(FIND("Division",Updates!D662)-(FIND("Branch: ",Updates!D662)+8)))))</f>
        <v>#VALUE!</v>
      </c>
      <c r="X662" s="8" t="e">
        <f>TRIM(CLEAN(MID(Updates!D662,FIND("Pooled Position: ",Updates!D662)+17,(FIND("Are the",Updates!D662)-(FIND("Pooled Position: ",Updates!D662)+17)))))</f>
        <v>#VALUE!</v>
      </c>
      <c r="Y662" t="e">
        <f>TRIM(CLEAN(MID(Updates!D662,FIND("Employee Name: ",Updates!D662)+15,(FIND("Job Title",Updates!D662)-(FIND("Employee Name: ",Updates!D662)+15)))))</f>
        <v>#VALUE!</v>
      </c>
      <c r="Z662" s="9" t="e">
        <f t="shared" si="168"/>
        <v>#VALUE!</v>
      </c>
      <c r="AA662" t="e">
        <f t="shared" si="169"/>
        <v>#VALUE!</v>
      </c>
      <c r="AB662" t="e">
        <f t="shared" si="170"/>
        <v>#VALUE!</v>
      </c>
      <c r="AC662" t="e">
        <f t="shared" si="171"/>
        <v>#VALUE!</v>
      </c>
      <c r="AD662" t="e">
        <f>TRIM(CLEAN(MID(Updates!D662,FIND("Account to clone: ",Updates!D662)+18,(FIND("Position",Updates!D662)-(FIND("Account to clone: ",Updates!D662)+18)))))</f>
        <v>#VALUE!</v>
      </c>
      <c r="AE662" t="str">
        <f t="shared" si="172"/>
        <v/>
      </c>
      <c r="AF662" t="str">
        <f t="shared" si="173"/>
        <v>No</v>
      </c>
      <c r="AG662" t="e">
        <f>TRIM(CLEAN(MID(Updates!D662,FIND("Home Share (H:\ drive) required: ",Updates!D662)+33,(FIND("Group Share (S:\ drive) required: ",Updates!D662)-(FIND("Home Share (H:\ drive) required: ",Updates!D662)+33)))))</f>
        <v>#VALUE!</v>
      </c>
      <c r="AH662" t="str">
        <f t="shared" si="174"/>
        <v>No</v>
      </c>
      <c r="AI662" t="e">
        <f>TRIM(CLEAN(MID(Updates!D662,FIND("S Drive Path: ",Updates!D662)+14,(FIND("Position",Updates!D662)-(FIND("S Drive Path: ",Updates!D662)+14)))))</f>
        <v>#VALUE!</v>
      </c>
      <c r="AJ662" t="e">
        <f>("USR\"&amp;Updates!N662)</f>
        <v>#VALUE!</v>
      </c>
      <c r="AK662" t="e">
        <f>Updates!N662&amp;"$"</f>
        <v>#VALUE!</v>
      </c>
      <c r="AL662" s="11">
        <f t="shared" ca="1" si="175"/>
        <v>20</v>
      </c>
      <c r="AM662" s="6" t="str">
        <f ca="1">LOOKUP(AL662,AN2:AN21,AO2:AO21)</f>
        <v>DC4MDB10</v>
      </c>
    </row>
    <row r="663" spans="1:39" ht="12" customHeight="1">
      <c r="A663" s="13" t="e">
        <f>LOOKUP(99^99,--("0"&amp;MID(Updates!N663,MIN(SEARCH({0,1,2,3,4,5,6,7,8,9},Updates!N663&amp;"0123456789")),ROW($A$1:$A$10000))))</f>
        <v>#N/A</v>
      </c>
      <c r="B663" s="6" t="e">
        <f>TRIM(CLEAN(MID(Updates!D663,FIND("Network User Id: ",Updates!D663)+17,(FIND("E-MAIL ACCOUNTS",Updates!D663)-(FIND("Network User Id:",Updates!D663)+17)))))</f>
        <v>#VALUE!</v>
      </c>
      <c r="C663" s="6" t="e">
        <f>TRIM(CLEAN(MID(Updates!D663,FIND("Logon ID: ",Updates!D663)+10,(FIND("Password:",Updates!D663)-(FIND("Logon ID:",Updates!D663)+10)))))</f>
        <v>#VALUE!</v>
      </c>
      <c r="D663" t="e">
        <f>TRIM(CLEAN(MID(Updates!D663,FIND("Primary Address: ",Updates!D663)+17,(FIND("Secondary Address:",Updates!D663)-(FIND("Primary Address: ",Updates!D663)+17)))))</f>
        <v>#VALUE!</v>
      </c>
      <c r="E663" t="e">
        <f>TRIM(CLEAN(MID(Updates!D663,FIND("Secondary Address: ",Updates!D663)+19,(FIND("** PLEASE DO NOT REPLY TO THIS E-MAIL. ",Updates!D663)-(FIND("Secondary Address: ",Updates!D663)+19)))))</f>
        <v>#VALUE!</v>
      </c>
      <c r="F663" t="b">
        <f>IF(COUNT(SEARCH({"transpo.ottawa.on.ca","biblioottawalibrary.ca"},E663)),"@ottawa.ca")</f>
        <v>0</v>
      </c>
      <c r="G663" s="9" t="e">
        <f t="shared" si="160"/>
        <v>#VALUE!</v>
      </c>
      <c r="H663" t="e">
        <f>TRIM(CLEAN(MID(Updates!D663,FIND("E-mail Address: ",Updates!D663)+16,(FIND("The employee",Updates!D663)-(FIND("E-mail Address: ",Updates!D663)+16)))))</f>
        <v>#VALUE!</v>
      </c>
      <c r="I663" t="e">
        <f>TRIM(CLEAN(MID(Updates!D663,FIND("Account Password: ",Updates!D663)+18,(FIND("NETWORK ACCOUNTS",Updates!D663)-(FIND("Account Password:",Updates!D663)+18)))))</f>
        <v>#VALUE!</v>
      </c>
      <c r="J663" t="e">
        <f>TRIM(CLEAN(MID(Updates!D663,FIND("Password: ",Updates!D663)+10,(FIND("E-mail",Updates!D663)-(FIND("Password:",Updates!D663)+12)))))</f>
        <v>#VALUE!</v>
      </c>
      <c r="K663" t="e">
        <f>TRIM(CLEAN(MID(Updates!D663,FIND("Account to clone: ",Updates!D663)+18,(FIND("Position",Updates!D663)-(FIND("Account to clone: ",Updates!D663)+18)))))</f>
        <v>#VALUE!</v>
      </c>
      <c r="L663" t="e">
        <f>TRIM(CLEAN(MID(Updates!D663,FIND("Clone permissions of another account: ",Updates!D663)+38,(FIND("Email required:",Updates!D663)-(FIND("Clone permissions of another account: ",Updates!D663)+38)))))</f>
        <v>#VALUE!</v>
      </c>
      <c r="M663" t="e">
        <f t="shared" si="161"/>
        <v>#VALUE!</v>
      </c>
      <c r="N663" t="e">
        <f>TRIM(CLEAN(MID(Updates!D663,FIND("First Name: ",Updates!D663)+12,(FIND("Middle Name: ",Updates!D663)-(FIND("First Name: ",Updates!D663)+12)))))</f>
        <v>#VALUE!</v>
      </c>
      <c r="O663" t="e">
        <f>TRIM(CLEAN(MID(Updates!E663,FIND("Last Name: ",Updates!E663)+11,(FIND("Middle Initial:",Updates!E663)-(FIND("Last Name: ",Updates!E663)+11)))))</f>
        <v>#VALUE!</v>
      </c>
      <c r="P663" t="e">
        <f>TRIM(CLEAN(MID(Updates!D663,FIND("Middle Initial: ",Updates!D663)+16,(FIND("Department: ",Updates!D663)-(FIND("Middle Initial: ",Updates!D663)+16)))))</f>
        <v>#VALUE!</v>
      </c>
      <c r="Q663" t="e">
        <f t="shared" si="162"/>
        <v>#VALUE!</v>
      </c>
      <c r="R663" t="e">
        <f t="shared" si="163"/>
        <v>#VALUE!</v>
      </c>
      <c r="S663" t="e">
        <f t="shared" si="164"/>
        <v>#VALUE!</v>
      </c>
      <c r="T663" s="14" t="e">
        <f t="shared" si="165"/>
        <v>#VALUE!</v>
      </c>
      <c r="U663" t="e">
        <f t="shared" si="166"/>
        <v>#VALUE!</v>
      </c>
      <c r="V663" t="e">
        <f t="shared" si="167"/>
        <v>#VALUE!</v>
      </c>
      <c r="W663" s="8" t="e">
        <f>TRIM(CLEAN(MID(Updates!D663,FIND("Branch: ",Updates!D663)+8,(FIND("Division",Updates!D663)-(FIND("Branch: ",Updates!D663)+8)))))</f>
        <v>#VALUE!</v>
      </c>
      <c r="X663" s="8" t="e">
        <f>TRIM(CLEAN(MID(Updates!D663,FIND("Pooled Position: ",Updates!D663)+17,(FIND("Are the",Updates!D663)-(FIND("Pooled Position: ",Updates!D663)+17)))))</f>
        <v>#VALUE!</v>
      </c>
      <c r="Y663" t="e">
        <f>TRIM(CLEAN(MID(Updates!D663,FIND("Employee Name: ",Updates!D663)+15,(FIND("Job Title",Updates!D663)-(FIND("Employee Name: ",Updates!D663)+15)))))</f>
        <v>#VALUE!</v>
      </c>
      <c r="Z663" s="9" t="e">
        <f t="shared" si="168"/>
        <v>#VALUE!</v>
      </c>
      <c r="AA663" t="e">
        <f t="shared" si="169"/>
        <v>#VALUE!</v>
      </c>
      <c r="AB663" t="e">
        <f t="shared" si="170"/>
        <v>#VALUE!</v>
      </c>
      <c r="AC663" t="e">
        <f t="shared" si="171"/>
        <v>#VALUE!</v>
      </c>
      <c r="AD663" t="e">
        <f>TRIM(CLEAN(MID(Updates!D663,FIND("Account to clone: ",Updates!D663)+18,(FIND("Position",Updates!D663)-(FIND("Account to clone: ",Updates!D663)+18)))))</f>
        <v>#VALUE!</v>
      </c>
      <c r="AE663" t="str">
        <f t="shared" si="172"/>
        <v/>
      </c>
      <c r="AF663" t="str">
        <f t="shared" si="173"/>
        <v>No</v>
      </c>
      <c r="AG663" t="e">
        <f>TRIM(CLEAN(MID(Updates!D663,FIND("Home Share (H:\ drive) required: ",Updates!D663)+33,(FIND("Group Share (S:\ drive) required: ",Updates!D663)-(FIND("Home Share (H:\ drive) required: ",Updates!D663)+33)))))</f>
        <v>#VALUE!</v>
      </c>
      <c r="AH663" t="str">
        <f t="shared" si="174"/>
        <v>No</v>
      </c>
      <c r="AI663" t="e">
        <f>TRIM(CLEAN(MID(Updates!D663,FIND("S Drive Path: ",Updates!D663)+14,(FIND("Position",Updates!D663)-(FIND("S Drive Path: ",Updates!D663)+14)))))</f>
        <v>#VALUE!</v>
      </c>
      <c r="AJ663" t="e">
        <f>("USR\"&amp;Updates!N663)</f>
        <v>#VALUE!</v>
      </c>
      <c r="AK663" t="e">
        <f>Updates!N663&amp;"$"</f>
        <v>#VALUE!</v>
      </c>
      <c r="AL663" s="11">
        <f t="shared" ca="1" si="175"/>
        <v>15</v>
      </c>
      <c r="AM663" s="6" t="str">
        <f ca="1">LOOKUP(AL663,AN2:AN21,AO2:AO21)</f>
        <v>DC4MDB05</v>
      </c>
    </row>
    <row r="664" spans="1:39" ht="12" customHeight="1">
      <c r="A664" s="13" t="e">
        <f>LOOKUP(99^99,--("0"&amp;MID(Updates!N664,MIN(SEARCH({0,1,2,3,4,5,6,7,8,9},Updates!N664&amp;"0123456789")),ROW($A$1:$A$10000))))</f>
        <v>#N/A</v>
      </c>
      <c r="B664" s="6" t="e">
        <f>TRIM(CLEAN(MID(Updates!D664,FIND("Network User Id: ",Updates!D664)+17,(FIND("E-MAIL ACCOUNTS",Updates!D664)-(FIND("Network User Id:",Updates!D664)+17)))))</f>
        <v>#VALUE!</v>
      </c>
      <c r="C664" s="6" t="e">
        <f>TRIM(CLEAN(MID(Updates!D664,FIND("Logon ID: ",Updates!D664)+10,(FIND("Password:",Updates!D664)-(FIND("Logon ID:",Updates!D664)+10)))))</f>
        <v>#VALUE!</v>
      </c>
      <c r="D664" t="e">
        <f>TRIM(CLEAN(MID(Updates!D664,FIND("Primary Address: ",Updates!D664)+17,(FIND("Secondary Address:",Updates!D664)-(FIND("Primary Address: ",Updates!D664)+17)))))</f>
        <v>#VALUE!</v>
      </c>
      <c r="E664" t="e">
        <f>TRIM(CLEAN(MID(Updates!D664,FIND("Secondary Address: ",Updates!D664)+19,(FIND("** PLEASE DO NOT REPLY TO THIS E-MAIL. ",Updates!D664)-(FIND("Secondary Address: ",Updates!D664)+19)))))</f>
        <v>#VALUE!</v>
      </c>
      <c r="F664" t="b">
        <f>IF(COUNT(SEARCH({"transpo.ottawa.on.ca","biblioottawalibrary.ca"},E664)),"@ottawa.ca")</f>
        <v>0</v>
      </c>
      <c r="G664" s="9" t="e">
        <f t="shared" si="160"/>
        <v>#VALUE!</v>
      </c>
      <c r="H664" t="e">
        <f>TRIM(CLEAN(MID(Updates!D664,FIND("E-mail Address: ",Updates!D664)+16,(FIND("The employee",Updates!D664)-(FIND("E-mail Address: ",Updates!D664)+16)))))</f>
        <v>#VALUE!</v>
      </c>
      <c r="I664" t="e">
        <f>TRIM(CLEAN(MID(Updates!D664,FIND("Account Password: ",Updates!D664)+18,(FIND("NETWORK ACCOUNTS",Updates!D664)-(FIND("Account Password:",Updates!D664)+18)))))</f>
        <v>#VALUE!</v>
      </c>
      <c r="J664" t="e">
        <f>TRIM(CLEAN(MID(Updates!D664,FIND("Password: ",Updates!D664)+10,(FIND("E-mail",Updates!D664)-(FIND("Password:",Updates!D664)+12)))))</f>
        <v>#VALUE!</v>
      </c>
      <c r="K664" t="e">
        <f>TRIM(CLEAN(MID(Updates!D664,FIND("Account to clone: ",Updates!D664)+18,(FIND("Position",Updates!D664)-(FIND("Account to clone: ",Updates!D664)+18)))))</f>
        <v>#VALUE!</v>
      </c>
      <c r="L664" t="e">
        <f>TRIM(CLEAN(MID(Updates!D664,FIND("Clone permissions of another account: ",Updates!D664)+38,(FIND("Email required:",Updates!D664)-(FIND("Clone permissions of another account: ",Updates!D664)+38)))))</f>
        <v>#VALUE!</v>
      </c>
      <c r="M664" t="e">
        <f t="shared" si="161"/>
        <v>#VALUE!</v>
      </c>
      <c r="N664" t="e">
        <f>TRIM(CLEAN(MID(Updates!D664,FIND("First Name: ",Updates!D664)+12,(FIND("Middle Name: ",Updates!D664)-(FIND("First Name: ",Updates!D664)+12)))))</f>
        <v>#VALUE!</v>
      </c>
      <c r="O664" t="e">
        <f>TRIM(CLEAN(MID(Updates!E664,FIND("Last Name: ",Updates!E664)+11,(FIND("Middle Initial:",Updates!E664)-(FIND("Last Name: ",Updates!E664)+11)))))</f>
        <v>#VALUE!</v>
      </c>
      <c r="P664" t="e">
        <f>TRIM(CLEAN(MID(Updates!D664,FIND("Middle Initial: ",Updates!D664)+16,(FIND("Department: ",Updates!D664)-(FIND("Middle Initial: ",Updates!D664)+16)))))</f>
        <v>#VALUE!</v>
      </c>
      <c r="Q664" t="e">
        <f t="shared" si="162"/>
        <v>#VALUE!</v>
      </c>
      <c r="R664" t="e">
        <f t="shared" si="163"/>
        <v>#VALUE!</v>
      </c>
      <c r="S664" t="e">
        <f t="shared" si="164"/>
        <v>#VALUE!</v>
      </c>
      <c r="T664" s="14" t="e">
        <f t="shared" si="165"/>
        <v>#VALUE!</v>
      </c>
      <c r="U664" t="e">
        <f t="shared" si="166"/>
        <v>#VALUE!</v>
      </c>
      <c r="V664" t="e">
        <f t="shared" si="167"/>
        <v>#VALUE!</v>
      </c>
      <c r="W664" s="8" t="e">
        <f>TRIM(CLEAN(MID(Updates!D664,FIND("Branch: ",Updates!D664)+8,(FIND("Division",Updates!D664)-(FIND("Branch: ",Updates!D664)+8)))))</f>
        <v>#VALUE!</v>
      </c>
      <c r="X664" s="8" t="e">
        <f>TRIM(CLEAN(MID(Updates!D664,FIND("Pooled Position: ",Updates!D664)+17,(FIND("Are the",Updates!D664)-(FIND("Pooled Position: ",Updates!D664)+17)))))</f>
        <v>#VALUE!</v>
      </c>
      <c r="Y664" t="e">
        <f>TRIM(CLEAN(MID(Updates!D664,FIND("Employee Name: ",Updates!D664)+15,(FIND("Job Title",Updates!D664)-(FIND("Employee Name: ",Updates!D664)+15)))))</f>
        <v>#VALUE!</v>
      </c>
      <c r="Z664" s="9" t="e">
        <f t="shared" si="168"/>
        <v>#VALUE!</v>
      </c>
      <c r="AA664" t="e">
        <f t="shared" si="169"/>
        <v>#VALUE!</v>
      </c>
      <c r="AB664" t="e">
        <f t="shared" si="170"/>
        <v>#VALUE!</v>
      </c>
      <c r="AC664" t="e">
        <f t="shared" si="171"/>
        <v>#VALUE!</v>
      </c>
      <c r="AD664" t="e">
        <f>TRIM(CLEAN(MID(Updates!D664,FIND("Account to clone: ",Updates!D664)+18,(FIND("Position",Updates!D664)-(FIND("Account to clone: ",Updates!D664)+18)))))</f>
        <v>#VALUE!</v>
      </c>
      <c r="AE664" t="str">
        <f t="shared" si="172"/>
        <v/>
      </c>
      <c r="AF664" t="str">
        <f t="shared" si="173"/>
        <v>No</v>
      </c>
      <c r="AG664" t="e">
        <f>TRIM(CLEAN(MID(Updates!D664,FIND("Home Share (H:\ drive) required: ",Updates!D664)+33,(FIND("Group Share (S:\ drive) required: ",Updates!D664)-(FIND("Home Share (H:\ drive) required: ",Updates!D664)+33)))))</f>
        <v>#VALUE!</v>
      </c>
      <c r="AH664" t="str">
        <f t="shared" si="174"/>
        <v>No</v>
      </c>
      <c r="AI664" t="e">
        <f>TRIM(CLEAN(MID(Updates!D664,FIND("S Drive Path: ",Updates!D664)+14,(FIND("Position",Updates!D664)-(FIND("S Drive Path: ",Updates!D664)+14)))))</f>
        <v>#VALUE!</v>
      </c>
      <c r="AJ664" t="e">
        <f>("USR\"&amp;Updates!N664)</f>
        <v>#VALUE!</v>
      </c>
      <c r="AK664" t="e">
        <f>Updates!N664&amp;"$"</f>
        <v>#VALUE!</v>
      </c>
      <c r="AL664" s="11">
        <f t="shared" ca="1" si="175"/>
        <v>3</v>
      </c>
      <c r="AM664" s="6" t="str">
        <f ca="1">LOOKUP(AL664,AN2:AN21,AO2:AO21)</f>
        <v>DC1MDB03</v>
      </c>
    </row>
    <row r="665" spans="1:39" ht="12" customHeight="1">
      <c r="A665" s="13" t="e">
        <f>LOOKUP(99^99,--("0"&amp;MID(Updates!N665,MIN(SEARCH({0,1,2,3,4,5,6,7,8,9},Updates!N665&amp;"0123456789")),ROW($A$1:$A$10000))))</f>
        <v>#N/A</v>
      </c>
      <c r="B665" s="6" t="e">
        <f>TRIM(CLEAN(MID(Updates!D665,FIND("Network User Id: ",Updates!D665)+17,(FIND("E-MAIL ACCOUNTS",Updates!D665)-(FIND("Network User Id:",Updates!D665)+17)))))</f>
        <v>#VALUE!</v>
      </c>
      <c r="C665" s="6" t="e">
        <f>TRIM(CLEAN(MID(Updates!D665,FIND("Logon ID: ",Updates!D665)+10,(FIND("Password:",Updates!D665)-(FIND("Logon ID:",Updates!D665)+10)))))</f>
        <v>#VALUE!</v>
      </c>
      <c r="D665" t="e">
        <f>TRIM(CLEAN(MID(Updates!D665,FIND("Primary Address: ",Updates!D665)+17,(FIND("Secondary Address:",Updates!D665)-(FIND("Primary Address: ",Updates!D665)+17)))))</f>
        <v>#VALUE!</v>
      </c>
      <c r="E665" t="e">
        <f>TRIM(CLEAN(MID(Updates!D665,FIND("Secondary Address: ",Updates!D665)+19,(FIND("** PLEASE DO NOT REPLY TO THIS E-MAIL. ",Updates!D665)-(FIND("Secondary Address: ",Updates!D665)+19)))))</f>
        <v>#VALUE!</v>
      </c>
      <c r="F665" t="b">
        <f>IF(COUNT(SEARCH({"transpo.ottawa.on.ca","biblioottawalibrary.ca"},E665)),"@ottawa.ca")</f>
        <v>0</v>
      </c>
      <c r="G665" s="9" t="e">
        <f t="shared" si="160"/>
        <v>#VALUE!</v>
      </c>
      <c r="H665" t="e">
        <f>TRIM(CLEAN(MID(Updates!D665,FIND("E-mail Address: ",Updates!D665)+16,(FIND("The employee",Updates!D665)-(FIND("E-mail Address: ",Updates!D665)+16)))))</f>
        <v>#VALUE!</v>
      </c>
      <c r="I665" t="e">
        <f>TRIM(CLEAN(MID(Updates!D665,FIND("Account Password: ",Updates!D665)+18,(FIND("NETWORK ACCOUNTS",Updates!D665)-(FIND("Account Password:",Updates!D665)+18)))))</f>
        <v>#VALUE!</v>
      </c>
      <c r="J665" t="e">
        <f>TRIM(CLEAN(MID(Updates!D665,FIND("Password: ",Updates!D665)+10,(FIND("E-mail",Updates!D665)-(FIND("Password:",Updates!D665)+12)))))</f>
        <v>#VALUE!</v>
      </c>
      <c r="K665" t="e">
        <f>TRIM(CLEAN(MID(Updates!D665,FIND("Account to clone: ",Updates!D665)+18,(FIND("Position",Updates!D665)-(FIND("Account to clone: ",Updates!D665)+18)))))</f>
        <v>#VALUE!</v>
      </c>
      <c r="L665" t="e">
        <f>TRIM(CLEAN(MID(Updates!D665,FIND("Clone permissions of another account: ",Updates!D665)+38,(FIND("Email required:",Updates!D665)-(FIND("Clone permissions of another account: ",Updates!D665)+38)))))</f>
        <v>#VALUE!</v>
      </c>
      <c r="M665" t="e">
        <f t="shared" si="161"/>
        <v>#VALUE!</v>
      </c>
      <c r="N665" t="e">
        <f>TRIM(CLEAN(MID(Updates!D665,FIND("First Name: ",Updates!D665)+12,(FIND("Middle Name: ",Updates!D665)-(FIND("First Name: ",Updates!D665)+12)))))</f>
        <v>#VALUE!</v>
      </c>
      <c r="O665" t="e">
        <f>TRIM(CLEAN(MID(Updates!E665,FIND("Last Name: ",Updates!E665)+11,(FIND("Middle Initial:",Updates!E665)-(FIND("Last Name: ",Updates!E665)+11)))))</f>
        <v>#VALUE!</v>
      </c>
      <c r="P665" t="e">
        <f>TRIM(CLEAN(MID(Updates!D665,FIND("Middle Initial: ",Updates!D665)+16,(FIND("Department: ",Updates!D665)-(FIND("Middle Initial: ",Updates!D665)+16)))))</f>
        <v>#VALUE!</v>
      </c>
      <c r="Q665" t="e">
        <f t="shared" si="162"/>
        <v>#VALUE!</v>
      </c>
      <c r="R665" t="e">
        <f t="shared" si="163"/>
        <v>#VALUE!</v>
      </c>
      <c r="S665" t="e">
        <f t="shared" si="164"/>
        <v>#VALUE!</v>
      </c>
      <c r="T665" s="14" t="e">
        <f t="shared" si="165"/>
        <v>#VALUE!</v>
      </c>
      <c r="U665" t="e">
        <f t="shared" si="166"/>
        <v>#VALUE!</v>
      </c>
      <c r="V665" t="e">
        <f t="shared" si="167"/>
        <v>#VALUE!</v>
      </c>
      <c r="W665" s="8" t="e">
        <f>TRIM(CLEAN(MID(Updates!D665,FIND("Branch: ",Updates!D665)+8,(FIND("Division",Updates!D665)-(FIND("Branch: ",Updates!D665)+8)))))</f>
        <v>#VALUE!</v>
      </c>
      <c r="X665" s="8" t="e">
        <f>TRIM(CLEAN(MID(Updates!D665,FIND("Pooled Position: ",Updates!D665)+17,(FIND("Are the",Updates!D665)-(FIND("Pooled Position: ",Updates!D665)+17)))))</f>
        <v>#VALUE!</v>
      </c>
      <c r="Y665" t="e">
        <f>TRIM(CLEAN(MID(Updates!D665,FIND("Employee Name: ",Updates!D665)+15,(FIND("Job Title",Updates!D665)-(FIND("Employee Name: ",Updates!D665)+15)))))</f>
        <v>#VALUE!</v>
      </c>
      <c r="Z665" s="9" t="e">
        <f t="shared" si="168"/>
        <v>#VALUE!</v>
      </c>
      <c r="AA665" t="e">
        <f t="shared" si="169"/>
        <v>#VALUE!</v>
      </c>
      <c r="AB665" t="e">
        <f t="shared" si="170"/>
        <v>#VALUE!</v>
      </c>
      <c r="AC665" t="e">
        <f t="shared" si="171"/>
        <v>#VALUE!</v>
      </c>
      <c r="AD665" t="e">
        <f>TRIM(CLEAN(MID(Updates!D665,FIND("Account to clone: ",Updates!D665)+18,(FIND("Position",Updates!D665)-(FIND("Account to clone: ",Updates!D665)+18)))))</f>
        <v>#VALUE!</v>
      </c>
      <c r="AE665" t="str">
        <f t="shared" si="172"/>
        <v/>
      </c>
      <c r="AF665" t="str">
        <f t="shared" si="173"/>
        <v>No</v>
      </c>
      <c r="AG665" t="e">
        <f>TRIM(CLEAN(MID(Updates!D665,FIND("Home Share (H:\ drive) required: ",Updates!D665)+33,(FIND("Group Share (S:\ drive) required: ",Updates!D665)-(FIND("Home Share (H:\ drive) required: ",Updates!D665)+33)))))</f>
        <v>#VALUE!</v>
      </c>
      <c r="AH665" t="str">
        <f t="shared" si="174"/>
        <v>No</v>
      </c>
      <c r="AI665" t="e">
        <f>TRIM(CLEAN(MID(Updates!D665,FIND("S Drive Path: ",Updates!D665)+14,(FIND("Position",Updates!D665)-(FIND("S Drive Path: ",Updates!D665)+14)))))</f>
        <v>#VALUE!</v>
      </c>
      <c r="AJ665" t="e">
        <f>("USR\"&amp;Updates!N665)</f>
        <v>#VALUE!</v>
      </c>
      <c r="AK665" t="e">
        <f>Updates!N665&amp;"$"</f>
        <v>#VALUE!</v>
      </c>
      <c r="AL665" s="11">
        <f t="shared" ca="1" si="175"/>
        <v>8</v>
      </c>
      <c r="AM665" s="6" t="str">
        <f ca="1">LOOKUP(AL665,AN2:AN21,AO2:AO21)</f>
        <v>DC1MDB08</v>
      </c>
    </row>
    <row r="666" spans="1:39" ht="12" customHeight="1">
      <c r="A666" s="13" t="e">
        <f>LOOKUP(99^99,--("0"&amp;MID(Updates!N666,MIN(SEARCH({0,1,2,3,4,5,6,7,8,9},Updates!N666&amp;"0123456789")),ROW($A$1:$A$10000))))</f>
        <v>#N/A</v>
      </c>
      <c r="B666" s="6" t="e">
        <f>TRIM(CLEAN(MID(Updates!D666,FIND("Network User Id: ",Updates!D666)+17,(FIND("E-MAIL ACCOUNTS",Updates!D666)-(FIND("Network User Id:",Updates!D666)+17)))))</f>
        <v>#VALUE!</v>
      </c>
      <c r="C666" s="6" t="e">
        <f>TRIM(CLEAN(MID(Updates!D666,FIND("Logon ID: ",Updates!D666)+10,(FIND("Password:",Updates!D666)-(FIND("Logon ID:",Updates!D666)+10)))))</f>
        <v>#VALUE!</v>
      </c>
      <c r="D666" t="e">
        <f>TRIM(CLEAN(MID(Updates!D666,FIND("Primary Address: ",Updates!D666)+17,(FIND("Secondary Address:",Updates!D666)-(FIND("Primary Address: ",Updates!D666)+17)))))</f>
        <v>#VALUE!</v>
      </c>
      <c r="E666" t="e">
        <f>TRIM(CLEAN(MID(Updates!D666,FIND("Secondary Address: ",Updates!D666)+19,(FIND("** PLEASE DO NOT REPLY TO THIS E-MAIL. ",Updates!D666)-(FIND("Secondary Address: ",Updates!D666)+19)))))</f>
        <v>#VALUE!</v>
      </c>
      <c r="F666" t="b">
        <f>IF(COUNT(SEARCH({"transpo.ottawa.on.ca","biblioottawalibrary.ca"},E666)),"@ottawa.ca")</f>
        <v>0</v>
      </c>
      <c r="G666" s="9" t="e">
        <f t="shared" si="160"/>
        <v>#VALUE!</v>
      </c>
      <c r="H666" t="e">
        <f>TRIM(CLEAN(MID(Updates!D666,FIND("E-mail Address: ",Updates!D666)+16,(FIND("The employee",Updates!D666)-(FIND("E-mail Address: ",Updates!D666)+16)))))</f>
        <v>#VALUE!</v>
      </c>
      <c r="I666" t="e">
        <f>TRIM(CLEAN(MID(Updates!D666,FIND("Account Password: ",Updates!D666)+18,(FIND("NETWORK ACCOUNTS",Updates!D666)-(FIND("Account Password:",Updates!D666)+18)))))</f>
        <v>#VALUE!</v>
      </c>
      <c r="J666" t="e">
        <f>TRIM(CLEAN(MID(Updates!D666,FIND("Password: ",Updates!D666)+10,(FIND("E-mail",Updates!D666)-(FIND("Password:",Updates!D666)+12)))))</f>
        <v>#VALUE!</v>
      </c>
      <c r="K666" t="e">
        <f>TRIM(CLEAN(MID(Updates!D666,FIND("Account to clone: ",Updates!D666)+18,(FIND("Position",Updates!D666)-(FIND("Account to clone: ",Updates!D666)+18)))))</f>
        <v>#VALUE!</v>
      </c>
      <c r="L666" t="e">
        <f>TRIM(CLEAN(MID(Updates!D666,FIND("Clone permissions of another account: ",Updates!D666)+38,(FIND("Email required:",Updates!D666)-(FIND("Clone permissions of another account: ",Updates!D666)+38)))))</f>
        <v>#VALUE!</v>
      </c>
      <c r="M666" t="e">
        <f t="shared" si="161"/>
        <v>#VALUE!</v>
      </c>
      <c r="N666" t="e">
        <f>TRIM(CLEAN(MID(Updates!D666,FIND("First Name: ",Updates!D666)+12,(FIND("Middle Name: ",Updates!D666)-(FIND("First Name: ",Updates!D666)+12)))))</f>
        <v>#VALUE!</v>
      </c>
      <c r="O666" t="e">
        <f>TRIM(CLEAN(MID(Updates!E666,FIND("Last Name: ",Updates!E666)+11,(FIND("Middle Initial:",Updates!E666)-(FIND("Last Name: ",Updates!E666)+11)))))</f>
        <v>#VALUE!</v>
      </c>
      <c r="P666" t="e">
        <f>TRIM(CLEAN(MID(Updates!D666,FIND("Middle Initial: ",Updates!D666)+16,(FIND("Department: ",Updates!D666)-(FIND("Middle Initial: ",Updates!D666)+16)))))</f>
        <v>#VALUE!</v>
      </c>
      <c r="Q666" t="e">
        <f t="shared" si="162"/>
        <v>#VALUE!</v>
      </c>
      <c r="R666" t="e">
        <f t="shared" si="163"/>
        <v>#VALUE!</v>
      </c>
      <c r="S666" t="e">
        <f t="shared" si="164"/>
        <v>#VALUE!</v>
      </c>
      <c r="T666" s="14" t="e">
        <f t="shared" si="165"/>
        <v>#VALUE!</v>
      </c>
      <c r="U666" t="e">
        <f t="shared" si="166"/>
        <v>#VALUE!</v>
      </c>
      <c r="V666" t="e">
        <f t="shared" si="167"/>
        <v>#VALUE!</v>
      </c>
      <c r="W666" s="8" t="e">
        <f>TRIM(CLEAN(MID(Updates!D666,FIND("Branch: ",Updates!D666)+8,(FIND("Division",Updates!D666)-(FIND("Branch: ",Updates!D666)+8)))))</f>
        <v>#VALUE!</v>
      </c>
      <c r="X666" s="8" t="e">
        <f>TRIM(CLEAN(MID(Updates!D666,FIND("Pooled Position: ",Updates!D666)+17,(FIND("Are the",Updates!D666)-(FIND("Pooled Position: ",Updates!D666)+17)))))</f>
        <v>#VALUE!</v>
      </c>
      <c r="Y666" t="e">
        <f>TRIM(CLEAN(MID(Updates!D666,FIND("Employee Name: ",Updates!D666)+15,(FIND("Job Title",Updates!D666)-(FIND("Employee Name: ",Updates!D666)+15)))))</f>
        <v>#VALUE!</v>
      </c>
      <c r="Z666" s="9" t="e">
        <f t="shared" si="168"/>
        <v>#VALUE!</v>
      </c>
      <c r="AA666" t="e">
        <f t="shared" si="169"/>
        <v>#VALUE!</v>
      </c>
      <c r="AB666" t="e">
        <f t="shared" si="170"/>
        <v>#VALUE!</v>
      </c>
      <c r="AC666" t="e">
        <f t="shared" si="171"/>
        <v>#VALUE!</v>
      </c>
      <c r="AD666" t="e">
        <f>TRIM(CLEAN(MID(Updates!D666,FIND("Account to clone: ",Updates!D666)+18,(FIND("Position",Updates!D666)-(FIND("Account to clone: ",Updates!D666)+18)))))</f>
        <v>#VALUE!</v>
      </c>
      <c r="AE666" t="str">
        <f t="shared" si="172"/>
        <v/>
      </c>
      <c r="AF666" t="str">
        <f t="shared" si="173"/>
        <v>No</v>
      </c>
      <c r="AG666" t="e">
        <f>TRIM(CLEAN(MID(Updates!D666,FIND("Home Share (H:\ drive) required: ",Updates!D666)+33,(FIND("Group Share (S:\ drive) required: ",Updates!D666)-(FIND("Home Share (H:\ drive) required: ",Updates!D666)+33)))))</f>
        <v>#VALUE!</v>
      </c>
      <c r="AH666" t="str">
        <f t="shared" si="174"/>
        <v>No</v>
      </c>
      <c r="AI666" t="e">
        <f>TRIM(CLEAN(MID(Updates!D666,FIND("S Drive Path: ",Updates!D666)+14,(FIND("Position",Updates!D666)-(FIND("S Drive Path: ",Updates!D666)+14)))))</f>
        <v>#VALUE!</v>
      </c>
      <c r="AJ666" t="e">
        <f>("USR\"&amp;Updates!N666)</f>
        <v>#VALUE!</v>
      </c>
      <c r="AK666" t="e">
        <f>Updates!N666&amp;"$"</f>
        <v>#VALUE!</v>
      </c>
      <c r="AL666" s="11">
        <f t="shared" ca="1" si="175"/>
        <v>5</v>
      </c>
      <c r="AM666" s="6" t="str">
        <f ca="1">LOOKUP(AL666,AN2:AN21,AO2:AO21)</f>
        <v>DC1MDB05</v>
      </c>
    </row>
    <row r="667" spans="1:39" ht="12" customHeight="1">
      <c r="A667" s="13" t="e">
        <f>LOOKUP(99^99,--("0"&amp;MID(Updates!N667,MIN(SEARCH({0,1,2,3,4,5,6,7,8,9},Updates!N667&amp;"0123456789")),ROW($A$1:$A$10000))))</f>
        <v>#N/A</v>
      </c>
      <c r="B667" s="6" t="e">
        <f>TRIM(CLEAN(MID(Updates!D667,FIND("Network User Id: ",Updates!D667)+17,(FIND("E-MAIL ACCOUNTS",Updates!D667)-(FIND("Network User Id:",Updates!D667)+17)))))</f>
        <v>#VALUE!</v>
      </c>
      <c r="C667" s="6" t="e">
        <f>TRIM(CLEAN(MID(Updates!D667,FIND("Logon ID: ",Updates!D667)+10,(FIND("Password:",Updates!D667)-(FIND("Logon ID:",Updates!D667)+10)))))</f>
        <v>#VALUE!</v>
      </c>
      <c r="D667" t="e">
        <f>TRIM(CLEAN(MID(Updates!D667,FIND("Primary Address: ",Updates!D667)+17,(FIND("Secondary Address:",Updates!D667)-(FIND("Primary Address: ",Updates!D667)+17)))))</f>
        <v>#VALUE!</v>
      </c>
      <c r="E667" t="e">
        <f>TRIM(CLEAN(MID(Updates!D667,FIND("Secondary Address: ",Updates!D667)+19,(FIND("** PLEASE DO NOT REPLY TO THIS E-MAIL. ",Updates!D667)-(FIND("Secondary Address: ",Updates!D667)+19)))))</f>
        <v>#VALUE!</v>
      </c>
      <c r="F667" t="b">
        <f>IF(COUNT(SEARCH({"transpo.ottawa.on.ca","biblioottawalibrary.ca"},E667)),"@ottawa.ca")</f>
        <v>0</v>
      </c>
      <c r="G667" s="9" t="e">
        <f t="shared" si="160"/>
        <v>#VALUE!</v>
      </c>
      <c r="H667" t="e">
        <f>TRIM(CLEAN(MID(Updates!D667,FIND("E-mail Address: ",Updates!D667)+16,(FIND("The employee",Updates!D667)-(FIND("E-mail Address: ",Updates!D667)+16)))))</f>
        <v>#VALUE!</v>
      </c>
      <c r="I667" t="e">
        <f>TRIM(CLEAN(MID(Updates!D667,FIND("Account Password: ",Updates!D667)+18,(FIND("NETWORK ACCOUNTS",Updates!D667)-(FIND("Account Password:",Updates!D667)+18)))))</f>
        <v>#VALUE!</v>
      </c>
      <c r="J667" t="e">
        <f>TRIM(CLEAN(MID(Updates!D667,FIND("Password: ",Updates!D667)+10,(FIND("E-mail",Updates!D667)-(FIND("Password:",Updates!D667)+12)))))</f>
        <v>#VALUE!</v>
      </c>
      <c r="K667" t="e">
        <f>TRIM(CLEAN(MID(Updates!D667,FIND("Account to clone: ",Updates!D667)+18,(FIND("Position",Updates!D667)-(FIND("Account to clone: ",Updates!D667)+18)))))</f>
        <v>#VALUE!</v>
      </c>
      <c r="L667" t="e">
        <f>TRIM(CLEAN(MID(Updates!D667,FIND("Clone permissions of another account: ",Updates!D667)+38,(FIND("Email required:",Updates!D667)-(FIND("Clone permissions of another account: ",Updates!D667)+38)))))</f>
        <v>#VALUE!</v>
      </c>
      <c r="M667" t="e">
        <f t="shared" si="161"/>
        <v>#VALUE!</v>
      </c>
      <c r="N667" t="e">
        <f>TRIM(CLEAN(MID(Updates!D667,FIND("First Name: ",Updates!D667)+12,(FIND("Middle Name: ",Updates!D667)-(FIND("First Name: ",Updates!D667)+12)))))</f>
        <v>#VALUE!</v>
      </c>
      <c r="O667" t="e">
        <f>TRIM(CLEAN(MID(Updates!E667,FIND("Last Name: ",Updates!E667)+11,(FIND("Middle Initial:",Updates!E667)-(FIND("Last Name: ",Updates!E667)+11)))))</f>
        <v>#VALUE!</v>
      </c>
      <c r="P667" t="e">
        <f>TRIM(CLEAN(MID(Updates!D667,FIND("Middle Initial: ",Updates!D667)+16,(FIND("Department: ",Updates!D667)-(FIND("Middle Initial: ",Updates!D667)+16)))))</f>
        <v>#VALUE!</v>
      </c>
      <c r="Q667" t="e">
        <f t="shared" si="162"/>
        <v>#VALUE!</v>
      </c>
      <c r="R667" t="e">
        <f t="shared" si="163"/>
        <v>#VALUE!</v>
      </c>
      <c r="S667" t="e">
        <f t="shared" si="164"/>
        <v>#VALUE!</v>
      </c>
      <c r="T667" s="14" t="e">
        <f t="shared" si="165"/>
        <v>#VALUE!</v>
      </c>
      <c r="U667" t="e">
        <f t="shared" si="166"/>
        <v>#VALUE!</v>
      </c>
      <c r="V667" t="e">
        <f t="shared" si="167"/>
        <v>#VALUE!</v>
      </c>
      <c r="W667" s="8" t="e">
        <f>TRIM(CLEAN(MID(Updates!D667,FIND("Branch: ",Updates!D667)+8,(FIND("Division",Updates!D667)-(FIND("Branch: ",Updates!D667)+8)))))</f>
        <v>#VALUE!</v>
      </c>
      <c r="X667" s="8" t="e">
        <f>TRIM(CLEAN(MID(Updates!D667,FIND("Pooled Position: ",Updates!D667)+17,(FIND("Are the",Updates!D667)-(FIND("Pooled Position: ",Updates!D667)+17)))))</f>
        <v>#VALUE!</v>
      </c>
      <c r="Y667" t="e">
        <f>TRIM(CLEAN(MID(Updates!D667,FIND("Employee Name: ",Updates!D667)+15,(FIND("Job Title",Updates!D667)-(FIND("Employee Name: ",Updates!D667)+15)))))</f>
        <v>#VALUE!</v>
      </c>
      <c r="Z667" s="9" t="e">
        <f t="shared" si="168"/>
        <v>#VALUE!</v>
      </c>
      <c r="AA667" t="e">
        <f t="shared" si="169"/>
        <v>#VALUE!</v>
      </c>
      <c r="AB667" t="e">
        <f t="shared" si="170"/>
        <v>#VALUE!</v>
      </c>
      <c r="AC667" t="e">
        <f t="shared" si="171"/>
        <v>#VALUE!</v>
      </c>
      <c r="AD667" t="e">
        <f>TRIM(CLEAN(MID(Updates!D667,FIND("Account to clone: ",Updates!D667)+18,(FIND("Position",Updates!D667)-(FIND("Account to clone: ",Updates!D667)+18)))))</f>
        <v>#VALUE!</v>
      </c>
      <c r="AE667" t="str">
        <f t="shared" si="172"/>
        <v/>
      </c>
      <c r="AF667" t="str">
        <f t="shared" si="173"/>
        <v>No</v>
      </c>
      <c r="AG667" t="e">
        <f>TRIM(CLEAN(MID(Updates!D667,FIND("Home Share (H:\ drive) required: ",Updates!D667)+33,(FIND("Group Share (S:\ drive) required: ",Updates!D667)-(FIND("Home Share (H:\ drive) required: ",Updates!D667)+33)))))</f>
        <v>#VALUE!</v>
      </c>
      <c r="AH667" t="str">
        <f t="shared" si="174"/>
        <v>No</v>
      </c>
      <c r="AI667" t="e">
        <f>TRIM(CLEAN(MID(Updates!D667,FIND("S Drive Path: ",Updates!D667)+14,(FIND("Position",Updates!D667)-(FIND("S Drive Path: ",Updates!D667)+14)))))</f>
        <v>#VALUE!</v>
      </c>
      <c r="AJ667" t="e">
        <f>("USR\"&amp;Updates!N667)</f>
        <v>#VALUE!</v>
      </c>
      <c r="AK667" t="e">
        <f>Updates!N667&amp;"$"</f>
        <v>#VALUE!</v>
      </c>
      <c r="AL667" s="11">
        <f t="shared" ca="1" si="175"/>
        <v>17</v>
      </c>
      <c r="AM667" s="6" t="str">
        <f ca="1">LOOKUP(AL667,AN2:AN21,AO2:AO21)</f>
        <v>DC4MDB07</v>
      </c>
    </row>
    <row r="668" spans="1:39" ht="12" customHeight="1">
      <c r="A668" s="13" t="e">
        <f>LOOKUP(99^99,--("0"&amp;MID(Updates!N668,MIN(SEARCH({0,1,2,3,4,5,6,7,8,9},Updates!N668&amp;"0123456789")),ROW($A$1:$A$10000))))</f>
        <v>#N/A</v>
      </c>
      <c r="B668" s="6" t="e">
        <f>TRIM(CLEAN(MID(Updates!D668,FIND("Network User Id: ",Updates!D668)+17,(FIND("E-MAIL ACCOUNTS",Updates!D668)-(FIND("Network User Id:",Updates!D668)+17)))))</f>
        <v>#VALUE!</v>
      </c>
      <c r="C668" s="6" t="e">
        <f>TRIM(CLEAN(MID(Updates!D668,FIND("Logon ID: ",Updates!D668)+10,(FIND("Password:",Updates!D668)-(FIND("Logon ID:",Updates!D668)+10)))))</f>
        <v>#VALUE!</v>
      </c>
      <c r="D668" t="e">
        <f>TRIM(CLEAN(MID(Updates!D668,FIND("Primary Address: ",Updates!D668)+17,(FIND("Secondary Address:",Updates!D668)-(FIND("Primary Address: ",Updates!D668)+17)))))</f>
        <v>#VALUE!</v>
      </c>
      <c r="E668" t="e">
        <f>TRIM(CLEAN(MID(Updates!D668,FIND("Secondary Address: ",Updates!D668)+19,(FIND("** PLEASE DO NOT REPLY TO THIS E-MAIL. ",Updates!D668)-(FIND("Secondary Address: ",Updates!D668)+19)))))</f>
        <v>#VALUE!</v>
      </c>
      <c r="F668" t="b">
        <f>IF(COUNT(SEARCH({"transpo.ottawa.on.ca","biblioottawalibrary.ca"},E668)),"@ottawa.ca")</f>
        <v>0</v>
      </c>
      <c r="G668" s="9" t="e">
        <f t="shared" si="160"/>
        <v>#VALUE!</v>
      </c>
      <c r="H668" t="e">
        <f>TRIM(CLEAN(MID(Updates!D668,FIND("E-mail Address: ",Updates!D668)+16,(FIND("The employee",Updates!D668)-(FIND("E-mail Address: ",Updates!D668)+16)))))</f>
        <v>#VALUE!</v>
      </c>
      <c r="I668" t="e">
        <f>TRIM(CLEAN(MID(Updates!D668,FIND("Account Password: ",Updates!D668)+18,(FIND("NETWORK ACCOUNTS",Updates!D668)-(FIND("Account Password:",Updates!D668)+18)))))</f>
        <v>#VALUE!</v>
      </c>
      <c r="J668" t="e">
        <f>TRIM(CLEAN(MID(Updates!D668,FIND("Password: ",Updates!D668)+10,(FIND("E-mail",Updates!D668)-(FIND("Password:",Updates!D668)+12)))))</f>
        <v>#VALUE!</v>
      </c>
      <c r="K668" t="e">
        <f>TRIM(CLEAN(MID(Updates!D668,FIND("Account to clone: ",Updates!D668)+18,(FIND("Position",Updates!D668)-(FIND("Account to clone: ",Updates!D668)+18)))))</f>
        <v>#VALUE!</v>
      </c>
      <c r="L668" t="e">
        <f>TRIM(CLEAN(MID(Updates!D668,FIND("Clone permissions of another account: ",Updates!D668)+38,(FIND("Email required:",Updates!D668)-(FIND("Clone permissions of another account: ",Updates!D668)+38)))))</f>
        <v>#VALUE!</v>
      </c>
      <c r="M668" t="e">
        <f t="shared" si="161"/>
        <v>#VALUE!</v>
      </c>
      <c r="N668" t="e">
        <f>TRIM(CLEAN(MID(Updates!D668,FIND("First Name: ",Updates!D668)+12,(FIND("Middle Name: ",Updates!D668)-(FIND("First Name: ",Updates!D668)+12)))))</f>
        <v>#VALUE!</v>
      </c>
      <c r="O668" t="e">
        <f>TRIM(CLEAN(MID(Updates!E668,FIND("Last Name: ",Updates!E668)+11,(FIND("Middle Initial:",Updates!E668)-(FIND("Last Name: ",Updates!E668)+11)))))</f>
        <v>#VALUE!</v>
      </c>
      <c r="P668" t="e">
        <f>TRIM(CLEAN(MID(Updates!D668,FIND("Middle Initial: ",Updates!D668)+16,(FIND("Department: ",Updates!D668)-(FIND("Middle Initial: ",Updates!D668)+16)))))</f>
        <v>#VALUE!</v>
      </c>
      <c r="Q668" t="e">
        <f t="shared" si="162"/>
        <v>#VALUE!</v>
      </c>
      <c r="R668" t="e">
        <f t="shared" si="163"/>
        <v>#VALUE!</v>
      </c>
      <c r="S668" t="e">
        <f t="shared" si="164"/>
        <v>#VALUE!</v>
      </c>
      <c r="T668" s="14" t="e">
        <f t="shared" si="165"/>
        <v>#VALUE!</v>
      </c>
      <c r="U668" t="e">
        <f t="shared" si="166"/>
        <v>#VALUE!</v>
      </c>
      <c r="V668" t="e">
        <f t="shared" si="167"/>
        <v>#VALUE!</v>
      </c>
      <c r="W668" s="8" t="e">
        <f>TRIM(CLEAN(MID(Updates!D668,FIND("Branch: ",Updates!D668)+8,(FIND("Division",Updates!D668)-(FIND("Branch: ",Updates!D668)+8)))))</f>
        <v>#VALUE!</v>
      </c>
      <c r="X668" s="8" t="e">
        <f>TRIM(CLEAN(MID(Updates!D668,FIND("Pooled Position: ",Updates!D668)+17,(FIND("Are the",Updates!D668)-(FIND("Pooled Position: ",Updates!D668)+17)))))</f>
        <v>#VALUE!</v>
      </c>
      <c r="Y668" t="e">
        <f>TRIM(CLEAN(MID(Updates!D668,FIND("Employee Name: ",Updates!D668)+15,(FIND("Job Title",Updates!D668)-(FIND("Employee Name: ",Updates!D668)+15)))))</f>
        <v>#VALUE!</v>
      </c>
      <c r="Z668" s="9" t="e">
        <f t="shared" si="168"/>
        <v>#VALUE!</v>
      </c>
      <c r="AA668" t="e">
        <f t="shared" si="169"/>
        <v>#VALUE!</v>
      </c>
      <c r="AB668" t="e">
        <f t="shared" si="170"/>
        <v>#VALUE!</v>
      </c>
      <c r="AC668" t="e">
        <f t="shared" si="171"/>
        <v>#VALUE!</v>
      </c>
      <c r="AD668" t="e">
        <f>TRIM(CLEAN(MID(Updates!D668,FIND("Account to clone: ",Updates!D668)+18,(FIND("Position",Updates!D668)-(FIND("Account to clone: ",Updates!D668)+18)))))</f>
        <v>#VALUE!</v>
      </c>
      <c r="AE668" t="str">
        <f t="shared" si="172"/>
        <v/>
      </c>
      <c r="AF668" t="str">
        <f t="shared" si="173"/>
        <v>No</v>
      </c>
      <c r="AG668" t="e">
        <f>TRIM(CLEAN(MID(Updates!D668,FIND("Home Share (H:\ drive) required: ",Updates!D668)+33,(FIND("Group Share (S:\ drive) required: ",Updates!D668)-(FIND("Home Share (H:\ drive) required: ",Updates!D668)+33)))))</f>
        <v>#VALUE!</v>
      </c>
      <c r="AH668" t="str">
        <f t="shared" si="174"/>
        <v>No</v>
      </c>
      <c r="AI668" t="e">
        <f>TRIM(CLEAN(MID(Updates!D668,FIND("S Drive Path: ",Updates!D668)+14,(FIND("Position",Updates!D668)-(FIND("S Drive Path: ",Updates!D668)+14)))))</f>
        <v>#VALUE!</v>
      </c>
      <c r="AJ668" t="e">
        <f>("USR\"&amp;Updates!N668)</f>
        <v>#VALUE!</v>
      </c>
      <c r="AK668" t="e">
        <f>Updates!N668&amp;"$"</f>
        <v>#VALUE!</v>
      </c>
      <c r="AL668" s="11">
        <f t="shared" ca="1" si="175"/>
        <v>17</v>
      </c>
      <c r="AM668" s="6" t="str">
        <f ca="1">LOOKUP(AL668,AN2:AN21,AO2:AO21)</f>
        <v>DC4MDB07</v>
      </c>
    </row>
    <row r="669" spans="1:39" ht="12" customHeight="1">
      <c r="A669" s="13" t="e">
        <f>LOOKUP(99^99,--("0"&amp;MID(Updates!N669,MIN(SEARCH({0,1,2,3,4,5,6,7,8,9},Updates!N669&amp;"0123456789")),ROW($A$1:$A$10000))))</f>
        <v>#N/A</v>
      </c>
      <c r="B669" s="6" t="e">
        <f>TRIM(CLEAN(MID(Updates!D669,FIND("Network User Id: ",Updates!D669)+17,(FIND("E-MAIL ACCOUNTS",Updates!D669)-(FIND("Network User Id:",Updates!D669)+17)))))</f>
        <v>#VALUE!</v>
      </c>
      <c r="C669" s="6" t="e">
        <f>TRIM(CLEAN(MID(Updates!D669,FIND("Logon ID: ",Updates!D669)+10,(FIND("Password:",Updates!D669)-(FIND("Logon ID:",Updates!D669)+10)))))</f>
        <v>#VALUE!</v>
      </c>
      <c r="D669" t="e">
        <f>TRIM(CLEAN(MID(Updates!D669,FIND("Primary Address: ",Updates!D669)+17,(FIND("Secondary Address:",Updates!D669)-(FIND("Primary Address: ",Updates!D669)+17)))))</f>
        <v>#VALUE!</v>
      </c>
      <c r="E669" t="e">
        <f>TRIM(CLEAN(MID(Updates!D669,FIND("Secondary Address: ",Updates!D669)+19,(FIND("** PLEASE DO NOT REPLY TO THIS E-MAIL. ",Updates!D669)-(FIND("Secondary Address: ",Updates!D669)+19)))))</f>
        <v>#VALUE!</v>
      </c>
      <c r="F669" t="b">
        <f>IF(COUNT(SEARCH({"transpo.ottawa.on.ca","biblioottawalibrary.ca"},E669)),"@ottawa.ca")</f>
        <v>0</v>
      </c>
      <c r="G669" s="9" t="e">
        <f t="shared" si="160"/>
        <v>#VALUE!</v>
      </c>
      <c r="H669" t="e">
        <f>TRIM(CLEAN(MID(Updates!D669,FIND("E-mail Address: ",Updates!D669)+16,(FIND("The employee",Updates!D669)-(FIND("E-mail Address: ",Updates!D669)+16)))))</f>
        <v>#VALUE!</v>
      </c>
      <c r="I669" t="e">
        <f>TRIM(CLEAN(MID(Updates!D669,FIND("Account Password: ",Updates!D669)+18,(FIND("NETWORK ACCOUNTS",Updates!D669)-(FIND("Account Password:",Updates!D669)+18)))))</f>
        <v>#VALUE!</v>
      </c>
      <c r="J669" t="e">
        <f>TRIM(CLEAN(MID(Updates!D669,FIND("Password: ",Updates!D669)+10,(FIND("E-mail",Updates!D669)-(FIND("Password:",Updates!D669)+12)))))</f>
        <v>#VALUE!</v>
      </c>
      <c r="K669" t="e">
        <f>TRIM(CLEAN(MID(Updates!D669,FIND("Account to clone: ",Updates!D669)+18,(FIND("Position",Updates!D669)-(FIND("Account to clone: ",Updates!D669)+18)))))</f>
        <v>#VALUE!</v>
      </c>
      <c r="L669" t="e">
        <f>TRIM(CLEAN(MID(Updates!D669,FIND("Clone permissions of another account: ",Updates!D669)+38,(FIND("Email required:",Updates!D669)-(FIND("Clone permissions of another account: ",Updates!D669)+38)))))</f>
        <v>#VALUE!</v>
      </c>
      <c r="M669" t="e">
        <f t="shared" si="161"/>
        <v>#VALUE!</v>
      </c>
      <c r="N669" t="e">
        <f>TRIM(CLEAN(MID(Updates!D669,FIND("First Name: ",Updates!D669)+12,(FIND("Middle Name: ",Updates!D669)-(FIND("First Name: ",Updates!D669)+12)))))</f>
        <v>#VALUE!</v>
      </c>
      <c r="O669" t="e">
        <f>TRIM(CLEAN(MID(Updates!E669,FIND("Last Name: ",Updates!E669)+11,(FIND("Middle Initial:",Updates!E669)-(FIND("Last Name: ",Updates!E669)+11)))))</f>
        <v>#VALUE!</v>
      </c>
      <c r="P669" t="e">
        <f>TRIM(CLEAN(MID(Updates!D669,FIND("Middle Initial: ",Updates!D669)+16,(FIND("Department: ",Updates!D669)-(FIND("Middle Initial: ",Updates!D669)+16)))))</f>
        <v>#VALUE!</v>
      </c>
      <c r="Q669" t="e">
        <f t="shared" si="162"/>
        <v>#VALUE!</v>
      </c>
      <c r="R669" t="e">
        <f t="shared" si="163"/>
        <v>#VALUE!</v>
      </c>
      <c r="S669" t="e">
        <f t="shared" si="164"/>
        <v>#VALUE!</v>
      </c>
      <c r="T669" s="14" t="e">
        <f t="shared" si="165"/>
        <v>#VALUE!</v>
      </c>
      <c r="U669" t="e">
        <f t="shared" si="166"/>
        <v>#VALUE!</v>
      </c>
      <c r="V669" t="e">
        <f t="shared" si="167"/>
        <v>#VALUE!</v>
      </c>
      <c r="W669" s="8" t="e">
        <f>TRIM(CLEAN(MID(Updates!D669,FIND("Branch: ",Updates!D669)+8,(FIND("Division",Updates!D669)-(FIND("Branch: ",Updates!D669)+8)))))</f>
        <v>#VALUE!</v>
      </c>
      <c r="X669" s="8" t="e">
        <f>TRIM(CLEAN(MID(Updates!D669,FIND("Pooled Position: ",Updates!D669)+17,(FIND("Are the",Updates!D669)-(FIND("Pooled Position: ",Updates!D669)+17)))))</f>
        <v>#VALUE!</v>
      </c>
      <c r="Y669" t="e">
        <f>TRIM(CLEAN(MID(Updates!D669,FIND("Employee Name: ",Updates!D669)+15,(FIND("Job Title",Updates!D669)-(FIND("Employee Name: ",Updates!D669)+15)))))</f>
        <v>#VALUE!</v>
      </c>
      <c r="Z669" s="9" t="e">
        <f t="shared" si="168"/>
        <v>#VALUE!</v>
      </c>
      <c r="AA669" t="e">
        <f t="shared" si="169"/>
        <v>#VALUE!</v>
      </c>
      <c r="AB669" t="e">
        <f t="shared" si="170"/>
        <v>#VALUE!</v>
      </c>
      <c r="AC669" t="e">
        <f t="shared" si="171"/>
        <v>#VALUE!</v>
      </c>
      <c r="AD669" t="e">
        <f>TRIM(CLEAN(MID(Updates!D669,FIND("Account to clone: ",Updates!D669)+18,(FIND("Position",Updates!D669)-(FIND("Account to clone: ",Updates!D669)+18)))))</f>
        <v>#VALUE!</v>
      </c>
      <c r="AE669" t="str">
        <f t="shared" si="172"/>
        <v/>
      </c>
      <c r="AF669" t="str">
        <f t="shared" si="173"/>
        <v>No</v>
      </c>
      <c r="AG669" t="e">
        <f>TRIM(CLEAN(MID(Updates!D669,FIND("Home Share (H:\ drive) required: ",Updates!D669)+33,(FIND("Group Share (S:\ drive) required: ",Updates!D669)-(FIND("Home Share (H:\ drive) required: ",Updates!D669)+33)))))</f>
        <v>#VALUE!</v>
      </c>
      <c r="AH669" t="str">
        <f t="shared" si="174"/>
        <v>No</v>
      </c>
      <c r="AI669" t="e">
        <f>TRIM(CLEAN(MID(Updates!D669,FIND("S Drive Path: ",Updates!D669)+14,(FIND("Position",Updates!D669)-(FIND("S Drive Path: ",Updates!D669)+14)))))</f>
        <v>#VALUE!</v>
      </c>
      <c r="AJ669" t="e">
        <f>("USR\"&amp;Updates!N669)</f>
        <v>#VALUE!</v>
      </c>
      <c r="AK669" t="e">
        <f>Updates!N669&amp;"$"</f>
        <v>#VALUE!</v>
      </c>
      <c r="AL669" s="11">
        <f t="shared" ca="1" si="175"/>
        <v>6</v>
      </c>
      <c r="AM669" s="6" t="str">
        <f ca="1">LOOKUP(AL669,AN2:AN21,AO2:AO21)</f>
        <v>DC1MDB06</v>
      </c>
    </row>
    <row r="670" spans="1:39" ht="12" customHeight="1">
      <c r="A670" s="13" t="e">
        <f>LOOKUP(99^99,--("0"&amp;MID(Updates!N670,MIN(SEARCH({0,1,2,3,4,5,6,7,8,9},Updates!N670&amp;"0123456789")),ROW($A$1:$A$10000))))</f>
        <v>#N/A</v>
      </c>
      <c r="B670" s="6" t="e">
        <f>TRIM(CLEAN(MID(Updates!D670,FIND("Network User Id: ",Updates!D670)+17,(FIND("E-MAIL ACCOUNTS",Updates!D670)-(FIND("Network User Id:",Updates!D670)+17)))))</f>
        <v>#VALUE!</v>
      </c>
      <c r="C670" s="6" t="e">
        <f>TRIM(CLEAN(MID(Updates!D670,FIND("Logon ID: ",Updates!D670)+10,(FIND("Password:",Updates!D670)-(FIND("Logon ID:",Updates!D670)+10)))))</f>
        <v>#VALUE!</v>
      </c>
      <c r="D670" t="e">
        <f>TRIM(CLEAN(MID(Updates!D670,FIND("Primary Address: ",Updates!D670)+17,(FIND("Secondary Address:",Updates!D670)-(FIND("Primary Address: ",Updates!D670)+17)))))</f>
        <v>#VALUE!</v>
      </c>
      <c r="E670" t="e">
        <f>TRIM(CLEAN(MID(Updates!D670,FIND("Secondary Address: ",Updates!D670)+19,(FIND("** PLEASE DO NOT REPLY TO THIS E-MAIL. ",Updates!D670)-(FIND("Secondary Address: ",Updates!D670)+19)))))</f>
        <v>#VALUE!</v>
      </c>
      <c r="F670" t="b">
        <f>IF(COUNT(SEARCH({"transpo.ottawa.on.ca","biblioottawalibrary.ca"},E670)),"@ottawa.ca")</f>
        <v>0</v>
      </c>
      <c r="G670" s="9" t="e">
        <f t="shared" si="160"/>
        <v>#VALUE!</v>
      </c>
      <c r="H670" t="e">
        <f>TRIM(CLEAN(MID(Updates!D670,FIND("E-mail Address: ",Updates!D670)+16,(FIND("The employee",Updates!D670)-(FIND("E-mail Address: ",Updates!D670)+16)))))</f>
        <v>#VALUE!</v>
      </c>
      <c r="I670" t="e">
        <f>TRIM(CLEAN(MID(Updates!D670,FIND("Account Password: ",Updates!D670)+18,(FIND("NETWORK ACCOUNTS",Updates!D670)-(FIND("Account Password:",Updates!D670)+18)))))</f>
        <v>#VALUE!</v>
      </c>
      <c r="J670" t="e">
        <f>TRIM(CLEAN(MID(Updates!D670,FIND("Password: ",Updates!D670)+10,(FIND("E-mail",Updates!D670)-(FIND("Password:",Updates!D670)+12)))))</f>
        <v>#VALUE!</v>
      </c>
      <c r="K670" t="e">
        <f>TRIM(CLEAN(MID(Updates!D670,FIND("Account to clone: ",Updates!D670)+18,(FIND("Position",Updates!D670)-(FIND("Account to clone: ",Updates!D670)+18)))))</f>
        <v>#VALUE!</v>
      </c>
      <c r="L670" t="e">
        <f>TRIM(CLEAN(MID(Updates!D670,FIND("Clone permissions of another account: ",Updates!D670)+38,(FIND("Email required:",Updates!D670)-(FIND("Clone permissions of another account: ",Updates!D670)+38)))))</f>
        <v>#VALUE!</v>
      </c>
      <c r="M670" t="e">
        <f t="shared" si="161"/>
        <v>#VALUE!</v>
      </c>
      <c r="N670" t="e">
        <f>TRIM(CLEAN(MID(Updates!D670,FIND("First Name: ",Updates!D670)+12,(FIND("Middle Name: ",Updates!D670)-(FIND("First Name: ",Updates!D670)+12)))))</f>
        <v>#VALUE!</v>
      </c>
      <c r="O670" t="e">
        <f>TRIM(CLEAN(MID(Updates!E670,FIND("Last Name: ",Updates!E670)+11,(FIND("Middle Initial:",Updates!E670)-(FIND("Last Name: ",Updates!E670)+11)))))</f>
        <v>#VALUE!</v>
      </c>
      <c r="P670" t="e">
        <f>TRIM(CLEAN(MID(Updates!D670,FIND("Middle Initial: ",Updates!D670)+16,(FIND("Department: ",Updates!D670)-(FIND("Middle Initial: ",Updates!D670)+16)))))</f>
        <v>#VALUE!</v>
      </c>
      <c r="Q670" t="e">
        <f t="shared" si="162"/>
        <v>#VALUE!</v>
      </c>
      <c r="R670" t="e">
        <f t="shared" si="163"/>
        <v>#VALUE!</v>
      </c>
      <c r="S670" t="e">
        <f t="shared" si="164"/>
        <v>#VALUE!</v>
      </c>
      <c r="T670" s="14" t="e">
        <f t="shared" si="165"/>
        <v>#VALUE!</v>
      </c>
      <c r="U670" t="e">
        <f t="shared" si="166"/>
        <v>#VALUE!</v>
      </c>
      <c r="V670" t="e">
        <f t="shared" si="167"/>
        <v>#VALUE!</v>
      </c>
      <c r="W670" s="8" t="e">
        <f>TRIM(CLEAN(MID(Updates!D670,FIND("Branch: ",Updates!D670)+8,(FIND("Division",Updates!D670)-(FIND("Branch: ",Updates!D670)+8)))))</f>
        <v>#VALUE!</v>
      </c>
      <c r="X670" s="8" t="e">
        <f>TRIM(CLEAN(MID(Updates!D670,FIND("Pooled Position: ",Updates!D670)+17,(FIND("Are the",Updates!D670)-(FIND("Pooled Position: ",Updates!D670)+17)))))</f>
        <v>#VALUE!</v>
      </c>
      <c r="Y670" t="e">
        <f>TRIM(CLEAN(MID(Updates!D670,FIND("Employee Name: ",Updates!D670)+15,(FIND("Job Title",Updates!D670)-(FIND("Employee Name: ",Updates!D670)+15)))))</f>
        <v>#VALUE!</v>
      </c>
      <c r="Z670" s="9" t="e">
        <f t="shared" si="168"/>
        <v>#VALUE!</v>
      </c>
      <c r="AA670" t="e">
        <f t="shared" si="169"/>
        <v>#VALUE!</v>
      </c>
      <c r="AB670" t="e">
        <f t="shared" si="170"/>
        <v>#VALUE!</v>
      </c>
      <c r="AC670" t="e">
        <f t="shared" si="171"/>
        <v>#VALUE!</v>
      </c>
      <c r="AD670" t="e">
        <f>TRIM(CLEAN(MID(Updates!D670,FIND("Account to clone: ",Updates!D670)+18,(FIND("Position",Updates!D670)-(FIND("Account to clone: ",Updates!D670)+18)))))</f>
        <v>#VALUE!</v>
      </c>
      <c r="AE670" t="str">
        <f t="shared" si="172"/>
        <v/>
      </c>
      <c r="AF670" t="str">
        <f t="shared" si="173"/>
        <v>No</v>
      </c>
      <c r="AG670" t="e">
        <f>TRIM(CLEAN(MID(Updates!D670,FIND("Home Share (H:\ drive) required: ",Updates!D670)+33,(FIND("Group Share (S:\ drive) required: ",Updates!D670)-(FIND("Home Share (H:\ drive) required: ",Updates!D670)+33)))))</f>
        <v>#VALUE!</v>
      </c>
      <c r="AH670" t="str">
        <f t="shared" si="174"/>
        <v>No</v>
      </c>
      <c r="AI670" t="e">
        <f>TRIM(CLEAN(MID(Updates!D670,FIND("S Drive Path: ",Updates!D670)+14,(FIND("Position",Updates!D670)-(FIND("S Drive Path: ",Updates!D670)+14)))))</f>
        <v>#VALUE!</v>
      </c>
      <c r="AJ670" t="e">
        <f>("USR\"&amp;Updates!N670)</f>
        <v>#VALUE!</v>
      </c>
      <c r="AK670" t="e">
        <f>Updates!N670&amp;"$"</f>
        <v>#VALUE!</v>
      </c>
      <c r="AL670" s="11">
        <f t="shared" ca="1" si="175"/>
        <v>11</v>
      </c>
      <c r="AM670" s="6" t="str">
        <f ca="1">LOOKUP(AL670,AN2:AN21,AO2:AO21)</f>
        <v>DC4MDB01</v>
      </c>
    </row>
    <row r="671" spans="1:39" ht="12" customHeight="1">
      <c r="A671" s="13" t="e">
        <f>LOOKUP(99^99,--("0"&amp;MID(Updates!N671,MIN(SEARCH({0,1,2,3,4,5,6,7,8,9},Updates!N671&amp;"0123456789")),ROW($A$1:$A$10000))))</f>
        <v>#N/A</v>
      </c>
      <c r="B671" s="6" t="e">
        <f>TRIM(CLEAN(MID(Updates!D671,FIND("Network User Id: ",Updates!D671)+17,(FIND("E-MAIL ACCOUNTS",Updates!D671)-(FIND("Network User Id:",Updates!D671)+17)))))</f>
        <v>#VALUE!</v>
      </c>
      <c r="C671" s="6" t="e">
        <f>TRIM(CLEAN(MID(Updates!D671,FIND("Logon ID: ",Updates!D671)+10,(FIND("Password:",Updates!D671)-(FIND("Logon ID:",Updates!D671)+10)))))</f>
        <v>#VALUE!</v>
      </c>
      <c r="D671" t="e">
        <f>TRIM(CLEAN(MID(Updates!D671,FIND("Primary Address: ",Updates!D671)+17,(FIND("Secondary Address:",Updates!D671)-(FIND("Primary Address: ",Updates!D671)+17)))))</f>
        <v>#VALUE!</v>
      </c>
      <c r="E671" t="e">
        <f>TRIM(CLEAN(MID(Updates!D671,FIND("Secondary Address: ",Updates!D671)+19,(FIND("** PLEASE DO NOT REPLY TO THIS E-MAIL. ",Updates!D671)-(FIND("Secondary Address: ",Updates!D671)+19)))))</f>
        <v>#VALUE!</v>
      </c>
      <c r="F671" t="b">
        <f>IF(COUNT(SEARCH({"transpo.ottawa.on.ca","biblioottawalibrary.ca"},E671)),"@ottawa.ca")</f>
        <v>0</v>
      </c>
      <c r="G671" s="9" t="e">
        <f t="shared" si="160"/>
        <v>#VALUE!</v>
      </c>
      <c r="H671" t="e">
        <f>TRIM(CLEAN(MID(Updates!D671,FIND("E-mail Address: ",Updates!D671)+16,(FIND("The employee",Updates!D671)-(FIND("E-mail Address: ",Updates!D671)+16)))))</f>
        <v>#VALUE!</v>
      </c>
      <c r="I671" t="e">
        <f>TRIM(CLEAN(MID(Updates!D671,FIND("Account Password: ",Updates!D671)+18,(FIND("NETWORK ACCOUNTS",Updates!D671)-(FIND("Account Password:",Updates!D671)+18)))))</f>
        <v>#VALUE!</v>
      </c>
      <c r="J671" t="e">
        <f>TRIM(CLEAN(MID(Updates!D671,FIND("Password: ",Updates!D671)+10,(FIND("E-mail",Updates!D671)-(FIND("Password:",Updates!D671)+12)))))</f>
        <v>#VALUE!</v>
      </c>
      <c r="K671" t="e">
        <f>TRIM(CLEAN(MID(Updates!D671,FIND("Account to clone: ",Updates!D671)+18,(FIND("Position",Updates!D671)-(FIND("Account to clone: ",Updates!D671)+18)))))</f>
        <v>#VALUE!</v>
      </c>
      <c r="L671" t="e">
        <f>TRIM(CLEAN(MID(Updates!D671,FIND("Clone permissions of another account: ",Updates!D671)+38,(FIND("Email required:",Updates!D671)-(FIND("Clone permissions of another account: ",Updates!D671)+38)))))</f>
        <v>#VALUE!</v>
      </c>
      <c r="M671" t="e">
        <f t="shared" si="161"/>
        <v>#VALUE!</v>
      </c>
      <c r="N671" t="e">
        <f>TRIM(CLEAN(MID(Updates!D671,FIND("First Name: ",Updates!D671)+12,(FIND("Middle Name: ",Updates!D671)-(FIND("First Name: ",Updates!D671)+12)))))</f>
        <v>#VALUE!</v>
      </c>
      <c r="O671" t="e">
        <f>TRIM(CLEAN(MID(Updates!E671,FIND("Last Name: ",Updates!E671)+11,(FIND("Middle Initial:",Updates!E671)-(FIND("Last Name: ",Updates!E671)+11)))))</f>
        <v>#VALUE!</v>
      </c>
      <c r="P671" t="e">
        <f>TRIM(CLEAN(MID(Updates!D671,FIND("Middle Initial: ",Updates!D671)+16,(FIND("Department: ",Updates!D671)-(FIND("Middle Initial: ",Updates!D671)+16)))))</f>
        <v>#VALUE!</v>
      </c>
      <c r="Q671" t="e">
        <f t="shared" si="162"/>
        <v>#VALUE!</v>
      </c>
      <c r="R671" t="e">
        <f t="shared" si="163"/>
        <v>#VALUE!</v>
      </c>
      <c r="S671" t="e">
        <f t="shared" si="164"/>
        <v>#VALUE!</v>
      </c>
      <c r="T671" s="14" t="e">
        <f t="shared" si="165"/>
        <v>#VALUE!</v>
      </c>
      <c r="U671" t="e">
        <f t="shared" si="166"/>
        <v>#VALUE!</v>
      </c>
      <c r="V671" t="e">
        <f t="shared" si="167"/>
        <v>#VALUE!</v>
      </c>
      <c r="W671" s="8" t="e">
        <f>TRIM(CLEAN(MID(Updates!D671,FIND("Branch: ",Updates!D671)+8,(FIND("Division",Updates!D671)-(FIND("Branch: ",Updates!D671)+8)))))</f>
        <v>#VALUE!</v>
      </c>
      <c r="X671" s="8" t="e">
        <f>TRIM(CLEAN(MID(Updates!D671,FIND("Pooled Position: ",Updates!D671)+17,(FIND("Are the",Updates!D671)-(FIND("Pooled Position: ",Updates!D671)+17)))))</f>
        <v>#VALUE!</v>
      </c>
      <c r="Y671" t="e">
        <f>TRIM(CLEAN(MID(Updates!D671,FIND("Employee Name: ",Updates!D671)+15,(FIND("Job Title",Updates!D671)-(FIND("Employee Name: ",Updates!D671)+15)))))</f>
        <v>#VALUE!</v>
      </c>
      <c r="Z671" s="9" t="e">
        <f t="shared" si="168"/>
        <v>#VALUE!</v>
      </c>
      <c r="AA671" t="e">
        <f t="shared" si="169"/>
        <v>#VALUE!</v>
      </c>
      <c r="AB671" t="e">
        <f t="shared" si="170"/>
        <v>#VALUE!</v>
      </c>
      <c r="AC671" t="e">
        <f t="shared" si="171"/>
        <v>#VALUE!</v>
      </c>
      <c r="AD671" t="e">
        <f>TRIM(CLEAN(MID(Updates!D671,FIND("Account to clone: ",Updates!D671)+18,(FIND("Position",Updates!D671)-(FIND("Account to clone: ",Updates!D671)+18)))))</f>
        <v>#VALUE!</v>
      </c>
      <c r="AE671" t="str">
        <f t="shared" si="172"/>
        <v/>
      </c>
      <c r="AF671" t="str">
        <f t="shared" si="173"/>
        <v>No</v>
      </c>
      <c r="AG671" t="e">
        <f>TRIM(CLEAN(MID(Updates!D671,FIND("Home Share (H:\ drive) required: ",Updates!D671)+33,(FIND("Group Share (S:\ drive) required: ",Updates!D671)-(FIND("Home Share (H:\ drive) required: ",Updates!D671)+33)))))</f>
        <v>#VALUE!</v>
      </c>
      <c r="AH671" t="str">
        <f t="shared" si="174"/>
        <v>No</v>
      </c>
      <c r="AI671" t="e">
        <f>TRIM(CLEAN(MID(Updates!D671,FIND("S Drive Path: ",Updates!D671)+14,(FIND("Position",Updates!D671)-(FIND("S Drive Path: ",Updates!D671)+14)))))</f>
        <v>#VALUE!</v>
      </c>
      <c r="AJ671" t="e">
        <f>("USR\"&amp;Updates!N671)</f>
        <v>#VALUE!</v>
      </c>
      <c r="AK671" t="e">
        <f>Updates!N671&amp;"$"</f>
        <v>#VALUE!</v>
      </c>
      <c r="AL671" s="11">
        <f t="shared" ca="1" si="175"/>
        <v>3</v>
      </c>
      <c r="AM671" s="6" t="str">
        <f ca="1">LOOKUP(AL671,AN2:AN21,AO2:AO21)</f>
        <v>DC1MDB03</v>
      </c>
    </row>
    <row r="672" spans="1:39" ht="12" customHeight="1">
      <c r="A672" s="13" t="e">
        <f>LOOKUP(99^99,--("0"&amp;MID(Updates!N672,MIN(SEARCH({0,1,2,3,4,5,6,7,8,9},Updates!N672&amp;"0123456789")),ROW($A$1:$A$10000))))</f>
        <v>#N/A</v>
      </c>
      <c r="B672" s="6" t="e">
        <f>TRIM(CLEAN(MID(Updates!D672,FIND("Network User Id: ",Updates!D672)+17,(FIND("E-MAIL ACCOUNTS",Updates!D672)-(FIND("Network User Id:",Updates!D672)+17)))))</f>
        <v>#VALUE!</v>
      </c>
      <c r="C672" s="6" t="e">
        <f>TRIM(CLEAN(MID(Updates!D672,FIND("Logon ID: ",Updates!D672)+10,(FIND("Password:",Updates!D672)-(FIND("Logon ID:",Updates!D672)+10)))))</f>
        <v>#VALUE!</v>
      </c>
      <c r="D672" t="e">
        <f>TRIM(CLEAN(MID(Updates!D672,FIND("Primary Address: ",Updates!D672)+17,(FIND("Secondary Address:",Updates!D672)-(FIND("Primary Address: ",Updates!D672)+17)))))</f>
        <v>#VALUE!</v>
      </c>
      <c r="E672" t="e">
        <f>TRIM(CLEAN(MID(Updates!D672,FIND("Secondary Address: ",Updates!D672)+19,(FIND("** PLEASE DO NOT REPLY TO THIS E-MAIL. ",Updates!D672)-(FIND("Secondary Address: ",Updates!D672)+19)))))</f>
        <v>#VALUE!</v>
      </c>
      <c r="F672" t="b">
        <f>IF(COUNT(SEARCH({"transpo.ottawa.on.ca","biblioottawalibrary.ca"},E672)),"@ottawa.ca")</f>
        <v>0</v>
      </c>
      <c r="G672" s="9" t="e">
        <f t="shared" si="160"/>
        <v>#VALUE!</v>
      </c>
      <c r="H672" t="e">
        <f>TRIM(CLEAN(MID(Updates!D672,FIND("E-mail Address: ",Updates!D672)+16,(FIND("The employee",Updates!D672)-(FIND("E-mail Address: ",Updates!D672)+16)))))</f>
        <v>#VALUE!</v>
      </c>
      <c r="I672" t="e">
        <f>TRIM(CLEAN(MID(Updates!D672,FIND("Account Password: ",Updates!D672)+18,(FIND("NETWORK ACCOUNTS",Updates!D672)-(FIND("Account Password:",Updates!D672)+18)))))</f>
        <v>#VALUE!</v>
      </c>
      <c r="J672" t="e">
        <f>TRIM(CLEAN(MID(Updates!D672,FIND("Password: ",Updates!D672)+10,(FIND("E-mail",Updates!D672)-(FIND("Password:",Updates!D672)+12)))))</f>
        <v>#VALUE!</v>
      </c>
      <c r="K672" t="e">
        <f>TRIM(CLEAN(MID(Updates!D672,FIND("Account to clone: ",Updates!D672)+18,(FIND("Position",Updates!D672)-(FIND("Account to clone: ",Updates!D672)+18)))))</f>
        <v>#VALUE!</v>
      </c>
      <c r="L672" t="e">
        <f>TRIM(CLEAN(MID(Updates!D672,FIND("Clone permissions of another account: ",Updates!D672)+38,(FIND("Email required:",Updates!D672)-(FIND("Clone permissions of another account: ",Updates!D672)+38)))))</f>
        <v>#VALUE!</v>
      </c>
      <c r="M672" t="e">
        <f t="shared" si="161"/>
        <v>#VALUE!</v>
      </c>
      <c r="N672" t="e">
        <f>TRIM(CLEAN(MID(Updates!D672,FIND("First Name: ",Updates!D672)+12,(FIND("Middle Name: ",Updates!D672)-(FIND("First Name: ",Updates!D672)+12)))))</f>
        <v>#VALUE!</v>
      </c>
      <c r="O672" t="e">
        <f>TRIM(CLEAN(MID(Updates!E672,FIND("Last Name: ",Updates!E672)+11,(FIND("Middle Initial:",Updates!E672)-(FIND("Last Name: ",Updates!E672)+11)))))</f>
        <v>#VALUE!</v>
      </c>
      <c r="P672" t="e">
        <f>TRIM(CLEAN(MID(Updates!D672,FIND("Middle Initial: ",Updates!D672)+16,(FIND("Department: ",Updates!D672)-(FIND("Middle Initial: ",Updates!D672)+16)))))</f>
        <v>#VALUE!</v>
      </c>
      <c r="Q672" t="e">
        <f t="shared" si="162"/>
        <v>#VALUE!</v>
      </c>
      <c r="R672" t="e">
        <f t="shared" si="163"/>
        <v>#VALUE!</v>
      </c>
      <c r="S672" t="e">
        <f t="shared" si="164"/>
        <v>#VALUE!</v>
      </c>
      <c r="T672" s="14" t="e">
        <f t="shared" si="165"/>
        <v>#VALUE!</v>
      </c>
      <c r="U672" t="e">
        <f t="shared" si="166"/>
        <v>#VALUE!</v>
      </c>
      <c r="V672" t="e">
        <f t="shared" si="167"/>
        <v>#VALUE!</v>
      </c>
      <c r="W672" s="8" t="e">
        <f>TRIM(CLEAN(MID(Updates!D672,FIND("Branch: ",Updates!D672)+8,(FIND("Division",Updates!D672)-(FIND("Branch: ",Updates!D672)+8)))))</f>
        <v>#VALUE!</v>
      </c>
      <c r="X672" s="8" t="e">
        <f>TRIM(CLEAN(MID(Updates!D672,FIND("Pooled Position: ",Updates!D672)+17,(FIND("Are the",Updates!D672)-(FIND("Pooled Position: ",Updates!D672)+17)))))</f>
        <v>#VALUE!</v>
      </c>
      <c r="Y672" t="e">
        <f>TRIM(CLEAN(MID(Updates!D672,FIND("Employee Name: ",Updates!D672)+15,(FIND("Job Title",Updates!D672)-(FIND("Employee Name: ",Updates!D672)+15)))))</f>
        <v>#VALUE!</v>
      </c>
      <c r="Z672" s="9" t="e">
        <f t="shared" si="168"/>
        <v>#VALUE!</v>
      </c>
      <c r="AA672" t="e">
        <f t="shared" si="169"/>
        <v>#VALUE!</v>
      </c>
      <c r="AB672" t="e">
        <f t="shared" si="170"/>
        <v>#VALUE!</v>
      </c>
      <c r="AC672" t="e">
        <f t="shared" si="171"/>
        <v>#VALUE!</v>
      </c>
      <c r="AD672" t="e">
        <f>TRIM(CLEAN(MID(Updates!D672,FIND("Account to clone: ",Updates!D672)+18,(FIND("Position",Updates!D672)-(FIND("Account to clone: ",Updates!D672)+18)))))</f>
        <v>#VALUE!</v>
      </c>
      <c r="AE672" t="str">
        <f t="shared" si="172"/>
        <v/>
      </c>
      <c r="AF672" t="str">
        <f t="shared" si="173"/>
        <v>No</v>
      </c>
      <c r="AG672" t="e">
        <f>TRIM(CLEAN(MID(Updates!D672,FIND("Home Share (H:\ drive) required: ",Updates!D672)+33,(FIND("Group Share (S:\ drive) required: ",Updates!D672)-(FIND("Home Share (H:\ drive) required: ",Updates!D672)+33)))))</f>
        <v>#VALUE!</v>
      </c>
      <c r="AH672" t="str">
        <f t="shared" si="174"/>
        <v>No</v>
      </c>
      <c r="AI672" t="e">
        <f>TRIM(CLEAN(MID(Updates!D672,FIND("S Drive Path: ",Updates!D672)+14,(FIND("Position",Updates!D672)-(FIND("S Drive Path: ",Updates!D672)+14)))))</f>
        <v>#VALUE!</v>
      </c>
      <c r="AJ672" t="e">
        <f>("USR\"&amp;Updates!N672)</f>
        <v>#VALUE!</v>
      </c>
      <c r="AK672" t="e">
        <f>Updates!N672&amp;"$"</f>
        <v>#VALUE!</v>
      </c>
      <c r="AL672" s="11">
        <f t="shared" ca="1" si="175"/>
        <v>6</v>
      </c>
      <c r="AM672" s="6" t="str">
        <f ca="1">LOOKUP(AL672,AN2:AN21,AO2:AO21)</f>
        <v>DC1MDB06</v>
      </c>
    </row>
    <row r="673" spans="1:39" ht="12" customHeight="1">
      <c r="A673" s="13" t="e">
        <f>LOOKUP(99^99,--("0"&amp;MID(Updates!N673,MIN(SEARCH({0,1,2,3,4,5,6,7,8,9},Updates!N673&amp;"0123456789")),ROW($A$1:$A$10000))))</f>
        <v>#N/A</v>
      </c>
      <c r="B673" s="6" t="e">
        <f>TRIM(CLEAN(MID(Updates!D673,FIND("Network User Id: ",Updates!D673)+17,(FIND("E-MAIL ACCOUNTS",Updates!D673)-(FIND("Network User Id:",Updates!D673)+17)))))</f>
        <v>#VALUE!</v>
      </c>
      <c r="C673" s="6" t="e">
        <f>TRIM(CLEAN(MID(Updates!D673,FIND("Logon ID: ",Updates!D673)+10,(FIND("Password:",Updates!D673)-(FIND("Logon ID:",Updates!D673)+10)))))</f>
        <v>#VALUE!</v>
      </c>
      <c r="D673" t="e">
        <f>TRIM(CLEAN(MID(Updates!D673,FIND("Primary Address: ",Updates!D673)+17,(FIND("Secondary Address:",Updates!D673)-(FIND("Primary Address: ",Updates!D673)+17)))))</f>
        <v>#VALUE!</v>
      </c>
      <c r="E673" t="e">
        <f>TRIM(CLEAN(MID(Updates!D673,FIND("Secondary Address: ",Updates!D673)+19,(FIND("** PLEASE DO NOT REPLY TO THIS E-MAIL. ",Updates!D673)-(FIND("Secondary Address: ",Updates!D673)+19)))))</f>
        <v>#VALUE!</v>
      </c>
      <c r="F673" t="b">
        <f>IF(COUNT(SEARCH({"transpo.ottawa.on.ca","biblioottawalibrary.ca"},E673)),"@ottawa.ca")</f>
        <v>0</v>
      </c>
      <c r="G673" s="9" t="e">
        <f t="shared" si="160"/>
        <v>#VALUE!</v>
      </c>
      <c r="H673" t="e">
        <f>TRIM(CLEAN(MID(Updates!D673,FIND("E-mail Address: ",Updates!D673)+16,(FIND("The employee",Updates!D673)-(FIND("E-mail Address: ",Updates!D673)+16)))))</f>
        <v>#VALUE!</v>
      </c>
      <c r="I673" t="e">
        <f>TRIM(CLEAN(MID(Updates!D673,FIND("Account Password: ",Updates!D673)+18,(FIND("NETWORK ACCOUNTS",Updates!D673)-(FIND("Account Password:",Updates!D673)+18)))))</f>
        <v>#VALUE!</v>
      </c>
      <c r="J673" t="e">
        <f>TRIM(CLEAN(MID(Updates!D673,FIND("Password: ",Updates!D673)+10,(FIND("E-mail",Updates!D673)-(FIND("Password:",Updates!D673)+12)))))</f>
        <v>#VALUE!</v>
      </c>
      <c r="K673" t="e">
        <f>TRIM(CLEAN(MID(Updates!D673,FIND("Account to clone: ",Updates!D673)+18,(FIND("Position",Updates!D673)-(FIND("Account to clone: ",Updates!D673)+18)))))</f>
        <v>#VALUE!</v>
      </c>
      <c r="L673" t="e">
        <f>TRIM(CLEAN(MID(Updates!D673,FIND("Clone permissions of another account: ",Updates!D673)+38,(FIND("Email required:",Updates!D673)-(FIND("Clone permissions of another account: ",Updates!D673)+38)))))</f>
        <v>#VALUE!</v>
      </c>
      <c r="M673" t="e">
        <f t="shared" si="161"/>
        <v>#VALUE!</v>
      </c>
      <c r="N673" t="e">
        <f>TRIM(CLEAN(MID(Updates!D673,FIND("First Name: ",Updates!D673)+12,(FIND("Middle Name: ",Updates!D673)-(FIND("First Name: ",Updates!D673)+12)))))</f>
        <v>#VALUE!</v>
      </c>
      <c r="O673" t="e">
        <f>TRIM(CLEAN(MID(Updates!E673,FIND("Last Name: ",Updates!E673)+11,(FIND("Middle Initial:",Updates!E673)-(FIND("Last Name: ",Updates!E673)+11)))))</f>
        <v>#VALUE!</v>
      </c>
      <c r="P673" t="e">
        <f>TRIM(CLEAN(MID(Updates!D673,FIND("Middle Initial: ",Updates!D673)+16,(FIND("Department: ",Updates!D673)-(FIND("Middle Initial: ",Updates!D673)+16)))))</f>
        <v>#VALUE!</v>
      </c>
      <c r="Q673" t="e">
        <f t="shared" si="162"/>
        <v>#VALUE!</v>
      </c>
      <c r="R673" t="e">
        <f t="shared" si="163"/>
        <v>#VALUE!</v>
      </c>
      <c r="S673" t="e">
        <f t="shared" si="164"/>
        <v>#VALUE!</v>
      </c>
      <c r="T673" s="14" t="e">
        <f t="shared" si="165"/>
        <v>#VALUE!</v>
      </c>
      <c r="U673" t="e">
        <f t="shared" si="166"/>
        <v>#VALUE!</v>
      </c>
      <c r="V673" t="e">
        <f t="shared" si="167"/>
        <v>#VALUE!</v>
      </c>
      <c r="W673" s="8" t="e">
        <f>TRIM(CLEAN(MID(Updates!D673,FIND("Branch: ",Updates!D673)+8,(FIND("Division",Updates!D673)-(FIND("Branch: ",Updates!D673)+8)))))</f>
        <v>#VALUE!</v>
      </c>
      <c r="X673" s="8" t="e">
        <f>TRIM(CLEAN(MID(Updates!D673,FIND("Pooled Position: ",Updates!D673)+17,(FIND("Are the",Updates!D673)-(FIND("Pooled Position: ",Updates!D673)+17)))))</f>
        <v>#VALUE!</v>
      </c>
      <c r="Y673" t="e">
        <f>TRIM(CLEAN(MID(Updates!D673,FIND("Employee Name: ",Updates!D673)+15,(FIND("Job Title",Updates!D673)-(FIND("Employee Name: ",Updates!D673)+15)))))</f>
        <v>#VALUE!</v>
      </c>
      <c r="Z673" s="9" t="e">
        <f t="shared" si="168"/>
        <v>#VALUE!</v>
      </c>
      <c r="AA673" t="e">
        <f t="shared" si="169"/>
        <v>#VALUE!</v>
      </c>
      <c r="AB673" t="e">
        <f t="shared" si="170"/>
        <v>#VALUE!</v>
      </c>
      <c r="AC673" t="e">
        <f t="shared" si="171"/>
        <v>#VALUE!</v>
      </c>
      <c r="AD673" t="e">
        <f>TRIM(CLEAN(MID(Updates!D673,FIND("Account to clone: ",Updates!D673)+18,(FIND("Position",Updates!D673)-(FIND("Account to clone: ",Updates!D673)+18)))))</f>
        <v>#VALUE!</v>
      </c>
      <c r="AE673" t="str">
        <f t="shared" si="172"/>
        <v/>
      </c>
      <c r="AF673" t="str">
        <f t="shared" si="173"/>
        <v>No</v>
      </c>
      <c r="AG673" t="e">
        <f>TRIM(CLEAN(MID(Updates!D673,FIND("Home Share (H:\ drive) required: ",Updates!D673)+33,(FIND("Group Share (S:\ drive) required: ",Updates!D673)-(FIND("Home Share (H:\ drive) required: ",Updates!D673)+33)))))</f>
        <v>#VALUE!</v>
      </c>
      <c r="AH673" t="str">
        <f t="shared" si="174"/>
        <v>No</v>
      </c>
      <c r="AI673" t="e">
        <f>TRIM(CLEAN(MID(Updates!D673,FIND("S Drive Path: ",Updates!D673)+14,(FIND("Position",Updates!D673)-(FIND("S Drive Path: ",Updates!D673)+14)))))</f>
        <v>#VALUE!</v>
      </c>
      <c r="AJ673" t="e">
        <f>("USR\"&amp;Updates!N673)</f>
        <v>#VALUE!</v>
      </c>
      <c r="AK673" t="e">
        <f>Updates!N673&amp;"$"</f>
        <v>#VALUE!</v>
      </c>
      <c r="AL673" s="11">
        <f t="shared" ca="1" si="175"/>
        <v>19</v>
      </c>
      <c r="AM673" s="6" t="str">
        <f ca="1">LOOKUP(AL673,AN2:AN21,AO2:AO21)</f>
        <v>DC4MDB09</v>
      </c>
    </row>
    <row r="674" spans="1:39" ht="12" customHeight="1">
      <c r="A674" s="13" t="e">
        <f>LOOKUP(99^99,--("0"&amp;MID(Updates!N674,MIN(SEARCH({0,1,2,3,4,5,6,7,8,9},Updates!N674&amp;"0123456789")),ROW($A$1:$A$10000))))</f>
        <v>#N/A</v>
      </c>
      <c r="B674" s="6" t="e">
        <f>TRIM(CLEAN(MID(Updates!D674,FIND("Network User Id: ",Updates!D674)+17,(FIND("E-MAIL ACCOUNTS",Updates!D674)-(FIND("Network User Id:",Updates!D674)+17)))))</f>
        <v>#VALUE!</v>
      </c>
      <c r="C674" s="6" t="e">
        <f>TRIM(CLEAN(MID(Updates!D674,FIND("Logon ID: ",Updates!D674)+10,(FIND("Password:",Updates!D674)-(FIND("Logon ID:",Updates!D674)+10)))))</f>
        <v>#VALUE!</v>
      </c>
      <c r="D674" t="e">
        <f>TRIM(CLEAN(MID(Updates!D674,FIND("Primary Address: ",Updates!D674)+17,(FIND("Secondary Address:",Updates!D674)-(FIND("Primary Address: ",Updates!D674)+17)))))</f>
        <v>#VALUE!</v>
      </c>
      <c r="E674" t="e">
        <f>TRIM(CLEAN(MID(Updates!D674,FIND("Secondary Address: ",Updates!D674)+19,(FIND("** PLEASE DO NOT REPLY TO THIS E-MAIL. ",Updates!D674)-(FIND("Secondary Address: ",Updates!D674)+19)))))</f>
        <v>#VALUE!</v>
      </c>
      <c r="F674" t="b">
        <f>IF(COUNT(SEARCH({"transpo.ottawa.on.ca","biblioottawalibrary.ca"},E674)),"@ottawa.ca")</f>
        <v>0</v>
      </c>
      <c r="G674" s="9" t="e">
        <f t="shared" si="160"/>
        <v>#VALUE!</v>
      </c>
      <c r="H674" t="e">
        <f>TRIM(CLEAN(MID(Updates!D674,FIND("E-mail Address: ",Updates!D674)+16,(FIND("The employee",Updates!D674)-(FIND("E-mail Address: ",Updates!D674)+16)))))</f>
        <v>#VALUE!</v>
      </c>
      <c r="I674" t="e">
        <f>TRIM(CLEAN(MID(Updates!D674,FIND("Account Password: ",Updates!D674)+18,(FIND("NETWORK ACCOUNTS",Updates!D674)-(FIND("Account Password:",Updates!D674)+18)))))</f>
        <v>#VALUE!</v>
      </c>
      <c r="J674" t="e">
        <f>TRIM(CLEAN(MID(Updates!D674,FIND("Password: ",Updates!D674)+10,(FIND("E-mail",Updates!D674)-(FIND("Password:",Updates!D674)+12)))))</f>
        <v>#VALUE!</v>
      </c>
      <c r="K674" t="e">
        <f>TRIM(CLEAN(MID(Updates!D674,FIND("Account to clone: ",Updates!D674)+18,(FIND("Position",Updates!D674)-(FIND("Account to clone: ",Updates!D674)+18)))))</f>
        <v>#VALUE!</v>
      </c>
      <c r="L674" t="e">
        <f>TRIM(CLEAN(MID(Updates!D674,FIND("Clone permissions of another account: ",Updates!D674)+38,(FIND("Email required:",Updates!D674)-(FIND("Clone permissions of another account: ",Updates!D674)+38)))))</f>
        <v>#VALUE!</v>
      </c>
      <c r="M674" t="e">
        <f t="shared" si="161"/>
        <v>#VALUE!</v>
      </c>
      <c r="N674" t="e">
        <f>TRIM(CLEAN(MID(Updates!D674,FIND("First Name: ",Updates!D674)+12,(FIND("Middle Name: ",Updates!D674)-(FIND("First Name: ",Updates!D674)+12)))))</f>
        <v>#VALUE!</v>
      </c>
      <c r="O674" t="e">
        <f>TRIM(CLEAN(MID(Updates!E674,FIND("Last Name: ",Updates!E674)+11,(FIND("Middle Initial:",Updates!E674)-(FIND("Last Name: ",Updates!E674)+11)))))</f>
        <v>#VALUE!</v>
      </c>
      <c r="P674" t="e">
        <f>TRIM(CLEAN(MID(Updates!D674,FIND("Middle Initial: ",Updates!D674)+16,(FIND("Department: ",Updates!D674)-(FIND("Middle Initial: ",Updates!D674)+16)))))</f>
        <v>#VALUE!</v>
      </c>
      <c r="Q674" t="e">
        <f t="shared" si="162"/>
        <v>#VALUE!</v>
      </c>
      <c r="R674" t="e">
        <f t="shared" si="163"/>
        <v>#VALUE!</v>
      </c>
      <c r="S674" t="e">
        <f t="shared" si="164"/>
        <v>#VALUE!</v>
      </c>
      <c r="T674" s="14" t="e">
        <f t="shared" si="165"/>
        <v>#VALUE!</v>
      </c>
      <c r="U674" t="e">
        <f t="shared" si="166"/>
        <v>#VALUE!</v>
      </c>
      <c r="V674" t="e">
        <f t="shared" si="167"/>
        <v>#VALUE!</v>
      </c>
      <c r="W674" s="8" t="e">
        <f>TRIM(CLEAN(MID(Updates!D674,FIND("Branch: ",Updates!D674)+8,(FIND("Division",Updates!D674)-(FIND("Branch: ",Updates!D674)+8)))))</f>
        <v>#VALUE!</v>
      </c>
      <c r="X674" s="8" t="e">
        <f>TRIM(CLEAN(MID(Updates!D674,FIND("Pooled Position: ",Updates!D674)+17,(FIND("Are the",Updates!D674)-(FIND("Pooled Position: ",Updates!D674)+17)))))</f>
        <v>#VALUE!</v>
      </c>
      <c r="Y674" t="e">
        <f>TRIM(CLEAN(MID(Updates!D674,FIND("Employee Name: ",Updates!D674)+15,(FIND("Job Title",Updates!D674)-(FIND("Employee Name: ",Updates!D674)+15)))))</f>
        <v>#VALUE!</v>
      </c>
      <c r="Z674" s="9" t="e">
        <f t="shared" si="168"/>
        <v>#VALUE!</v>
      </c>
      <c r="AA674" t="e">
        <f t="shared" si="169"/>
        <v>#VALUE!</v>
      </c>
      <c r="AB674" t="e">
        <f t="shared" si="170"/>
        <v>#VALUE!</v>
      </c>
      <c r="AC674" t="e">
        <f t="shared" si="171"/>
        <v>#VALUE!</v>
      </c>
      <c r="AD674" t="e">
        <f>TRIM(CLEAN(MID(Updates!D674,FIND("Account to clone: ",Updates!D674)+18,(FIND("Position",Updates!D674)-(FIND("Account to clone: ",Updates!D674)+18)))))</f>
        <v>#VALUE!</v>
      </c>
      <c r="AE674" t="str">
        <f t="shared" si="172"/>
        <v/>
      </c>
      <c r="AF674" t="str">
        <f t="shared" si="173"/>
        <v>No</v>
      </c>
      <c r="AG674" t="e">
        <f>TRIM(CLEAN(MID(Updates!D674,FIND("Home Share (H:\ drive) required: ",Updates!D674)+33,(FIND("Group Share (S:\ drive) required: ",Updates!D674)-(FIND("Home Share (H:\ drive) required: ",Updates!D674)+33)))))</f>
        <v>#VALUE!</v>
      </c>
      <c r="AH674" t="str">
        <f t="shared" si="174"/>
        <v>No</v>
      </c>
      <c r="AI674" t="e">
        <f>TRIM(CLEAN(MID(Updates!D674,FIND("S Drive Path: ",Updates!D674)+14,(FIND("Position",Updates!D674)-(FIND("S Drive Path: ",Updates!D674)+14)))))</f>
        <v>#VALUE!</v>
      </c>
      <c r="AJ674" t="e">
        <f>("USR\"&amp;Updates!N674)</f>
        <v>#VALUE!</v>
      </c>
      <c r="AK674" t="e">
        <f>Updates!N674&amp;"$"</f>
        <v>#VALUE!</v>
      </c>
      <c r="AL674" s="11">
        <f t="shared" ca="1" si="175"/>
        <v>15</v>
      </c>
      <c r="AM674" s="6" t="str">
        <f ca="1">LOOKUP(AL674,AN2:AN21,AO2:AO21)</f>
        <v>DC4MDB05</v>
      </c>
    </row>
    <row r="675" spans="1:39" ht="12" customHeight="1">
      <c r="A675" s="13" t="e">
        <f>LOOKUP(99^99,--("0"&amp;MID(Updates!N675,MIN(SEARCH({0,1,2,3,4,5,6,7,8,9},Updates!N675&amp;"0123456789")),ROW($A$1:$A$10000))))</f>
        <v>#N/A</v>
      </c>
      <c r="B675" s="6" t="e">
        <f>TRIM(CLEAN(MID(Updates!D675,FIND("Network User Id: ",Updates!D675)+17,(FIND("E-MAIL ACCOUNTS",Updates!D675)-(FIND("Network User Id:",Updates!D675)+17)))))</f>
        <v>#VALUE!</v>
      </c>
      <c r="C675" s="6" t="e">
        <f>TRIM(CLEAN(MID(Updates!D675,FIND("Logon ID: ",Updates!D675)+10,(FIND("Password:",Updates!D675)-(FIND("Logon ID:",Updates!D675)+10)))))</f>
        <v>#VALUE!</v>
      </c>
      <c r="D675" t="e">
        <f>TRIM(CLEAN(MID(Updates!D675,FIND("Primary Address: ",Updates!D675)+17,(FIND("Secondary Address:",Updates!D675)-(FIND("Primary Address: ",Updates!D675)+17)))))</f>
        <v>#VALUE!</v>
      </c>
      <c r="E675" t="e">
        <f>TRIM(CLEAN(MID(Updates!D675,FIND("Secondary Address: ",Updates!D675)+19,(FIND("** PLEASE DO NOT REPLY TO THIS E-MAIL. ",Updates!D675)-(FIND("Secondary Address: ",Updates!D675)+19)))))</f>
        <v>#VALUE!</v>
      </c>
      <c r="F675" t="b">
        <f>IF(COUNT(SEARCH({"transpo.ottawa.on.ca","biblioottawalibrary.ca"},E675)),"@ottawa.ca")</f>
        <v>0</v>
      </c>
      <c r="G675" s="9" t="e">
        <f t="shared" si="160"/>
        <v>#VALUE!</v>
      </c>
      <c r="H675" t="e">
        <f>TRIM(CLEAN(MID(Updates!D675,FIND("E-mail Address: ",Updates!D675)+16,(FIND("The employee",Updates!D675)-(FIND("E-mail Address: ",Updates!D675)+16)))))</f>
        <v>#VALUE!</v>
      </c>
      <c r="I675" t="e">
        <f>TRIM(CLEAN(MID(Updates!D675,FIND("Account Password: ",Updates!D675)+18,(FIND("NETWORK ACCOUNTS",Updates!D675)-(FIND("Account Password:",Updates!D675)+18)))))</f>
        <v>#VALUE!</v>
      </c>
      <c r="J675" t="e">
        <f>TRIM(CLEAN(MID(Updates!D675,FIND("Password: ",Updates!D675)+10,(FIND("E-mail",Updates!D675)-(FIND("Password:",Updates!D675)+12)))))</f>
        <v>#VALUE!</v>
      </c>
      <c r="K675" t="e">
        <f>TRIM(CLEAN(MID(Updates!D675,FIND("Account to clone: ",Updates!D675)+18,(FIND("Position",Updates!D675)-(FIND("Account to clone: ",Updates!D675)+18)))))</f>
        <v>#VALUE!</v>
      </c>
      <c r="L675" t="e">
        <f>TRIM(CLEAN(MID(Updates!D675,FIND("Clone permissions of another account: ",Updates!D675)+38,(FIND("Email required:",Updates!D675)-(FIND("Clone permissions of another account: ",Updates!D675)+38)))))</f>
        <v>#VALUE!</v>
      </c>
      <c r="M675" t="e">
        <f t="shared" si="161"/>
        <v>#VALUE!</v>
      </c>
      <c r="N675" t="e">
        <f>TRIM(CLEAN(MID(Updates!D675,FIND("First Name: ",Updates!D675)+12,(FIND("Middle Name: ",Updates!D675)-(FIND("First Name: ",Updates!D675)+12)))))</f>
        <v>#VALUE!</v>
      </c>
      <c r="O675" t="e">
        <f>TRIM(CLEAN(MID(Updates!E675,FIND("Last Name: ",Updates!E675)+11,(FIND("Middle Initial:",Updates!E675)-(FIND("Last Name: ",Updates!E675)+11)))))</f>
        <v>#VALUE!</v>
      </c>
      <c r="P675" t="e">
        <f>TRIM(CLEAN(MID(Updates!D675,FIND("Middle Initial: ",Updates!D675)+16,(FIND("Department: ",Updates!D675)-(FIND("Middle Initial: ",Updates!D675)+16)))))</f>
        <v>#VALUE!</v>
      </c>
      <c r="Q675" t="e">
        <f t="shared" si="162"/>
        <v>#VALUE!</v>
      </c>
      <c r="R675" t="e">
        <f t="shared" si="163"/>
        <v>#VALUE!</v>
      </c>
      <c r="S675" t="e">
        <f t="shared" si="164"/>
        <v>#VALUE!</v>
      </c>
      <c r="T675" s="14" t="e">
        <f t="shared" si="165"/>
        <v>#VALUE!</v>
      </c>
      <c r="U675" t="e">
        <f t="shared" si="166"/>
        <v>#VALUE!</v>
      </c>
      <c r="V675" t="e">
        <f t="shared" si="167"/>
        <v>#VALUE!</v>
      </c>
      <c r="W675" s="8" t="e">
        <f>TRIM(CLEAN(MID(Updates!D675,FIND("Branch: ",Updates!D675)+8,(FIND("Division",Updates!D675)-(FIND("Branch: ",Updates!D675)+8)))))</f>
        <v>#VALUE!</v>
      </c>
      <c r="X675" s="8" t="e">
        <f>TRIM(CLEAN(MID(Updates!D675,FIND("Pooled Position: ",Updates!D675)+17,(FIND("Are the",Updates!D675)-(FIND("Pooled Position: ",Updates!D675)+17)))))</f>
        <v>#VALUE!</v>
      </c>
      <c r="Y675" t="e">
        <f>TRIM(CLEAN(MID(Updates!D675,FIND("Employee Name: ",Updates!D675)+15,(FIND("Job Title",Updates!D675)-(FIND("Employee Name: ",Updates!D675)+15)))))</f>
        <v>#VALUE!</v>
      </c>
      <c r="Z675" s="9" t="e">
        <f t="shared" si="168"/>
        <v>#VALUE!</v>
      </c>
      <c r="AA675" t="e">
        <f t="shared" si="169"/>
        <v>#VALUE!</v>
      </c>
      <c r="AB675" t="e">
        <f t="shared" si="170"/>
        <v>#VALUE!</v>
      </c>
      <c r="AC675" t="e">
        <f t="shared" si="171"/>
        <v>#VALUE!</v>
      </c>
      <c r="AD675" t="e">
        <f>TRIM(CLEAN(MID(Updates!D675,FIND("Account to clone: ",Updates!D675)+18,(FIND("Position",Updates!D675)-(FIND("Account to clone: ",Updates!D675)+18)))))</f>
        <v>#VALUE!</v>
      </c>
      <c r="AE675" t="str">
        <f t="shared" si="172"/>
        <v/>
      </c>
      <c r="AF675" t="str">
        <f t="shared" si="173"/>
        <v>No</v>
      </c>
      <c r="AG675" t="e">
        <f>TRIM(CLEAN(MID(Updates!D675,FIND("Home Share (H:\ drive) required: ",Updates!D675)+33,(FIND("Group Share (S:\ drive) required: ",Updates!D675)-(FIND("Home Share (H:\ drive) required: ",Updates!D675)+33)))))</f>
        <v>#VALUE!</v>
      </c>
      <c r="AH675" t="str">
        <f t="shared" si="174"/>
        <v>No</v>
      </c>
      <c r="AI675" t="e">
        <f>TRIM(CLEAN(MID(Updates!D675,FIND("S Drive Path: ",Updates!D675)+14,(FIND("Position",Updates!D675)-(FIND("S Drive Path: ",Updates!D675)+14)))))</f>
        <v>#VALUE!</v>
      </c>
      <c r="AJ675" t="e">
        <f>("USR\"&amp;Updates!N675)</f>
        <v>#VALUE!</v>
      </c>
      <c r="AK675" t="e">
        <f>Updates!N675&amp;"$"</f>
        <v>#VALUE!</v>
      </c>
      <c r="AL675" s="11">
        <f t="shared" ca="1" si="175"/>
        <v>4</v>
      </c>
      <c r="AM675" s="6" t="str">
        <f ca="1">LOOKUP(AL675,AN2:AN21,AO2:AO21)</f>
        <v>DC1MDB04</v>
      </c>
    </row>
    <row r="676" spans="1:39" ht="12" customHeight="1">
      <c r="A676" s="13" t="e">
        <f>LOOKUP(99^99,--("0"&amp;MID(Updates!N676,MIN(SEARCH({0,1,2,3,4,5,6,7,8,9},Updates!N676&amp;"0123456789")),ROW($A$1:$A$10000))))</f>
        <v>#N/A</v>
      </c>
      <c r="B676" s="6" t="e">
        <f>TRIM(CLEAN(MID(Updates!D676,FIND("Network User Id: ",Updates!D676)+17,(FIND("E-MAIL ACCOUNTS",Updates!D676)-(FIND("Network User Id:",Updates!D676)+17)))))</f>
        <v>#VALUE!</v>
      </c>
      <c r="C676" s="6" t="e">
        <f>TRIM(CLEAN(MID(Updates!D676,FIND("Logon ID: ",Updates!D676)+10,(FIND("Password:",Updates!D676)-(FIND("Logon ID:",Updates!D676)+10)))))</f>
        <v>#VALUE!</v>
      </c>
      <c r="D676" t="e">
        <f>TRIM(CLEAN(MID(Updates!D676,FIND("Primary Address: ",Updates!D676)+17,(FIND("Secondary Address:",Updates!D676)-(FIND("Primary Address: ",Updates!D676)+17)))))</f>
        <v>#VALUE!</v>
      </c>
      <c r="E676" t="e">
        <f>TRIM(CLEAN(MID(Updates!D676,FIND("Secondary Address: ",Updates!D676)+19,(FIND("** PLEASE DO NOT REPLY TO THIS E-MAIL. ",Updates!D676)-(FIND("Secondary Address: ",Updates!D676)+19)))))</f>
        <v>#VALUE!</v>
      </c>
      <c r="F676" t="b">
        <f>IF(COUNT(SEARCH({"transpo.ottawa.on.ca","biblioottawalibrary.ca"},E676)),"@ottawa.ca")</f>
        <v>0</v>
      </c>
      <c r="G676" s="9" t="e">
        <f t="shared" si="160"/>
        <v>#VALUE!</v>
      </c>
      <c r="H676" t="e">
        <f>TRIM(CLEAN(MID(Updates!D676,FIND("E-mail Address: ",Updates!D676)+16,(FIND("The employee",Updates!D676)-(FIND("E-mail Address: ",Updates!D676)+16)))))</f>
        <v>#VALUE!</v>
      </c>
      <c r="I676" t="e">
        <f>TRIM(CLEAN(MID(Updates!D676,FIND("Account Password: ",Updates!D676)+18,(FIND("NETWORK ACCOUNTS",Updates!D676)-(FIND("Account Password:",Updates!D676)+18)))))</f>
        <v>#VALUE!</v>
      </c>
      <c r="J676" t="e">
        <f>TRIM(CLEAN(MID(Updates!D676,FIND("Password: ",Updates!D676)+10,(FIND("E-mail",Updates!D676)-(FIND("Password:",Updates!D676)+12)))))</f>
        <v>#VALUE!</v>
      </c>
      <c r="K676" t="e">
        <f>TRIM(CLEAN(MID(Updates!D676,FIND("Account to clone: ",Updates!D676)+18,(FIND("Position",Updates!D676)-(FIND("Account to clone: ",Updates!D676)+18)))))</f>
        <v>#VALUE!</v>
      </c>
      <c r="L676" t="e">
        <f>TRIM(CLEAN(MID(Updates!D676,FIND("Clone permissions of another account: ",Updates!D676)+38,(FIND("Email required:",Updates!D676)-(FIND("Clone permissions of another account: ",Updates!D676)+38)))))</f>
        <v>#VALUE!</v>
      </c>
      <c r="M676" t="e">
        <f t="shared" si="161"/>
        <v>#VALUE!</v>
      </c>
      <c r="N676" t="e">
        <f>TRIM(CLEAN(MID(Updates!D676,FIND("First Name: ",Updates!D676)+12,(FIND("Middle Name: ",Updates!D676)-(FIND("First Name: ",Updates!D676)+12)))))</f>
        <v>#VALUE!</v>
      </c>
      <c r="O676" t="e">
        <f>TRIM(CLEAN(MID(Updates!E676,FIND("Last Name: ",Updates!E676)+11,(FIND("Middle Initial:",Updates!E676)-(FIND("Last Name: ",Updates!E676)+11)))))</f>
        <v>#VALUE!</v>
      </c>
      <c r="P676" t="e">
        <f>TRIM(CLEAN(MID(Updates!D676,FIND("Middle Initial: ",Updates!D676)+16,(FIND("Department: ",Updates!D676)-(FIND("Middle Initial: ",Updates!D676)+16)))))</f>
        <v>#VALUE!</v>
      </c>
      <c r="Q676" t="e">
        <f t="shared" si="162"/>
        <v>#VALUE!</v>
      </c>
      <c r="R676" t="e">
        <f t="shared" si="163"/>
        <v>#VALUE!</v>
      </c>
      <c r="S676" t="e">
        <f t="shared" si="164"/>
        <v>#VALUE!</v>
      </c>
      <c r="T676" s="14" t="e">
        <f t="shared" si="165"/>
        <v>#VALUE!</v>
      </c>
      <c r="U676" t="e">
        <f t="shared" si="166"/>
        <v>#VALUE!</v>
      </c>
      <c r="V676" t="e">
        <f t="shared" si="167"/>
        <v>#VALUE!</v>
      </c>
      <c r="W676" s="8" t="e">
        <f>TRIM(CLEAN(MID(Updates!D676,FIND("Branch: ",Updates!D676)+8,(FIND("Division",Updates!D676)-(FIND("Branch: ",Updates!D676)+8)))))</f>
        <v>#VALUE!</v>
      </c>
      <c r="X676" s="8" t="e">
        <f>TRIM(CLEAN(MID(Updates!D676,FIND("Pooled Position: ",Updates!D676)+17,(FIND("Are the",Updates!D676)-(FIND("Pooled Position: ",Updates!D676)+17)))))</f>
        <v>#VALUE!</v>
      </c>
      <c r="Y676" t="e">
        <f>TRIM(CLEAN(MID(Updates!D676,FIND("Employee Name: ",Updates!D676)+15,(FIND("Job Title",Updates!D676)-(FIND("Employee Name: ",Updates!D676)+15)))))</f>
        <v>#VALUE!</v>
      </c>
      <c r="Z676" s="9" t="e">
        <f t="shared" si="168"/>
        <v>#VALUE!</v>
      </c>
      <c r="AA676" t="e">
        <f t="shared" si="169"/>
        <v>#VALUE!</v>
      </c>
      <c r="AB676" t="e">
        <f t="shared" si="170"/>
        <v>#VALUE!</v>
      </c>
      <c r="AC676" t="e">
        <f t="shared" si="171"/>
        <v>#VALUE!</v>
      </c>
      <c r="AD676" t="e">
        <f>TRIM(CLEAN(MID(Updates!D676,FIND("Account to clone: ",Updates!D676)+18,(FIND("Position",Updates!D676)-(FIND("Account to clone: ",Updates!D676)+18)))))</f>
        <v>#VALUE!</v>
      </c>
      <c r="AE676" t="str">
        <f t="shared" si="172"/>
        <v/>
      </c>
      <c r="AF676" t="str">
        <f t="shared" si="173"/>
        <v>No</v>
      </c>
      <c r="AG676" t="e">
        <f>TRIM(CLEAN(MID(Updates!D676,FIND("Home Share (H:\ drive) required: ",Updates!D676)+33,(FIND("Group Share (S:\ drive) required: ",Updates!D676)-(FIND("Home Share (H:\ drive) required: ",Updates!D676)+33)))))</f>
        <v>#VALUE!</v>
      </c>
      <c r="AH676" t="str">
        <f t="shared" si="174"/>
        <v>No</v>
      </c>
      <c r="AI676" t="e">
        <f>TRIM(CLEAN(MID(Updates!D676,FIND("S Drive Path: ",Updates!D676)+14,(FIND("Position",Updates!D676)-(FIND("S Drive Path: ",Updates!D676)+14)))))</f>
        <v>#VALUE!</v>
      </c>
      <c r="AJ676" t="e">
        <f>("USR\"&amp;Updates!N676)</f>
        <v>#VALUE!</v>
      </c>
      <c r="AK676" t="e">
        <f>Updates!N676&amp;"$"</f>
        <v>#VALUE!</v>
      </c>
      <c r="AL676" s="11">
        <f t="shared" ca="1" si="175"/>
        <v>8</v>
      </c>
      <c r="AM676" s="6" t="str">
        <f ca="1">LOOKUP(AL676,AN2:AN21,AO2:AO21)</f>
        <v>DC1MDB08</v>
      </c>
    </row>
    <row r="677" spans="1:39" ht="12" customHeight="1">
      <c r="A677" s="13" t="e">
        <f>LOOKUP(99^99,--("0"&amp;MID(Updates!N677,MIN(SEARCH({0,1,2,3,4,5,6,7,8,9},Updates!N677&amp;"0123456789")),ROW($A$1:$A$10000))))</f>
        <v>#N/A</v>
      </c>
      <c r="B677" s="6" t="e">
        <f>TRIM(CLEAN(MID(Updates!D677,FIND("Network User Id: ",Updates!D677)+17,(FIND("E-MAIL ACCOUNTS",Updates!D677)-(FIND("Network User Id:",Updates!D677)+17)))))</f>
        <v>#VALUE!</v>
      </c>
      <c r="C677" s="6" t="e">
        <f>TRIM(CLEAN(MID(Updates!D677,FIND("Logon ID: ",Updates!D677)+10,(FIND("Password:",Updates!D677)-(FIND("Logon ID:",Updates!D677)+10)))))</f>
        <v>#VALUE!</v>
      </c>
      <c r="D677" t="e">
        <f>TRIM(CLEAN(MID(Updates!D677,FIND("Primary Address: ",Updates!D677)+17,(FIND("Secondary Address:",Updates!D677)-(FIND("Primary Address: ",Updates!D677)+17)))))</f>
        <v>#VALUE!</v>
      </c>
      <c r="E677" t="e">
        <f>TRIM(CLEAN(MID(Updates!D677,FIND("Secondary Address: ",Updates!D677)+19,(FIND("** PLEASE DO NOT REPLY TO THIS E-MAIL. ",Updates!D677)-(FIND("Secondary Address: ",Updates!D677)+19)))))</f>
        <v>#VALUE!</v>
      </c>
      <c r="F677" t="b">
        <f>IF(COUNT(SEARCH({"transpo.ottawa.on.ca","biblioottawalibrary.ca"},E677)),"@ottawa.ca")</f>
        <v>0</v>
      </c>
      <c r="G677" s="9" t="e">
        <f t="shared" si="160"/>
        <v>#VALUE!</v>
      </c>
      <c r="H677" t="e">
        <f>TRIM(CLEAN(MID(Updates!D677,FIND("E-mail Address: ",Updates!D677)+16,(FIND("The employee",Updates!D677)-(FIND("E-mail Address: ",Updates!D677)+16)))))</f>
        <v>#VALUE!</v>
      </c>
      <c r="I677" t="e">
        <f>TRIM(CLEAN(MID(Updates!D677,FIND("Account Password: ",Updates!D677)+18,(FIND("NETWORK ACCOUNTS",Updates!D677)-(FIND("Account Password:",Updates!D677)+18)))))</f>
        <v>#VALUE!</v>
      </c>
      <c r="J677" t="e">
        <f>TRIM(CLEAN(MID(Updates!D677,FIND("Password: ",Updates!D677)+10,(FIND("E-mail",Updates!D677)-(FIND("Password:",Updates!D677)+12)))))</f>
        <v>#VALUE!</v>
      </c>
      <c r="K677" t="e">
        <f>TRIM(CLEAN(MID(Updates!D677,FIND("Account to clone: ",Updates!D677)+18,(FIND("Position",Updates!D677)-(FIND("Account to clone: ",Updates!D677)+18)))))</f>
        <v>#VALUE!</v>
      </c>
      <c r="L677" t="e">
        <f>TRIM(CLEAN(MID(Updates!D677,FIND("Clone permissions of another account: ",Updates!D677)+38,(FIND("Email required:",Updates!D677)-(FIND("Clone permissions of another account: ",Updates!D677)+38)))))</f>
        <v>#VALUE!</v>
      </c>
      <c r="M677" t="e">
        <f t="shared" si="161"/>
        <v>#VALUE!</v>
      </c>
      <c r="N677" t="e">
        <f>TRIM(CLEAN(MID(Updates!D677,FIND("First Name: ",Updates!D677)+12,(FIND("Middle Name: ",Updates!D677)-(FIND("First Name: ",Updates!D677)+12)))))</f>
        <v>#VALUE!</v>
      </c>
      <c r="O677" t="e">
        <f>TRIM(CLEAN(MID(Updates!E677,FIND("Last Name: ",Updates!E677)+11,(FIND("Middle Initial:",Updates!E677)-(FIND("Last Name: ",Updates!E677)+11)))))</f>
        <v>#VALUE!</v>
      </c>
      <c r="P677" t="e">
        <f>TRIM(CLEAN(MID(Updates!D677,FIND("Middle Initial: ",Updates!D677)+16,(FIND("Department: ",Updates!D677)-(FIND("Middle Initial: ",Updates!D677)+16)))))</f>
        <v>#VALUE!</v>
      </c>
      <c r="Q677" t="e">
        <f t="shared" si="162"/>
        <v>#VALUE!</v>
      </c>
      <c r="R677" t="e">
        <f t="shared" si="163"/>
        <v>#VALUE!</v>
      </c>
      <c r="S677" t="e">
        <f t="shared" si="164"/>
        <v>#VALUE!</v>
      </c>
      <c r="T677" s="14" t="e">
        <f t="shared" si="165"/>
        <v>#VALUE!</v>
      </c>
      <c r="U677" t="e">
        <f t="shared" si="166"/>
        <v>#VALUE!</v>
      </c>
      <c r="V677" t="e">
        <f t="shared" si="167"/>
        <v>#VALUE!</v>
      </c>
      <c r="W677" s="8" t="e">
        <f>TRIM(CLEAN(MID(Updates!D677,FIND("Branch: ",Updates!D677)+8,(FIND("Division",Updates!D677)-(FIND("Branch: ",Updates!D677)+8)))))</f>
        <v>#VALUE!</v>
      </c>
      <c r="X677" s="8" t="e">
        <f>TRIM(CLEAN(MID(Updates!D677,FIND("Pooled Position: ",Updates!D677)+17,(FIND("Are the",Updates!D677)-(FIND("Pooled Position: ",Updates!D677)+17)))))</f>
        <v>#VALUE!</v>
      </c>
      <c r="Y677" t="e">
        <f>TRIM(CLEAN(MID(Updates!D677,FIND("Employee Name: ",Updates!D677)+15,(FIND("Job Title",Updates!D677)-(FIND("Employee Name: ",Updates!D677)+15)))))</f>
        <v>#VALUE!</v>
      </c>
      <c r="Z677" s="9" t="e">
        <f t="shared" si="168"/>
        <v>#VALUE!</v>
      </c>
      <c r="AA677" t="e">
        <f t="shared" si="169"/>
        <v>#VALUE!</v>
      </c>
      <c r="AB677" t="e">
        <f t="shared" si="170"/>
        <v>#VALUE!</v>
      </c>
      <c r="AC677" t="e">
        <f t="shared" si="171"/>
        <v>#VALUE!</v>
      </c>
      <c r="AD677" t="e">
        <f>TRIM(CLEAN(MID(Updates!D677,FIND("Account to clone: ",Updates!D677)+18,(FIND("Position",Updates!D677)-(FIND("Account to clone: ",Updates!D677)+18)))))</f>
        <v>#VALUE!</v>
      </c>
      <c r="AE677" t="str">
        <f t="shared" si="172"/>
        <v/>
      </c>
      <c r="AF677" t="str">
        <f t="shared" si="173"/>
        <v>No</v>
      </c>
      <c r="AG677" t="e">
        <f>TRIM(CLEAN(MID(Updates!D677,FIND("Home Share (H:\ drive) required: ",Updates!D677)+33,(FIND("Group Share (S:\ drive) required: ",Updates!D677)-(FIND("Home Share (H:\ drive) required: ",Updates!D677)+33)))))</f>
        <v>#VALUE!</v>
      </c>
      <c r="AH677" t="str">
        <f t="shared" si="174"/>
        <v>No</v>
      </c>
      <c r="AI677" t="e">
        <f>TRIM(CLEAN(MID(Updates!D677,FIND("S Drive Path: ",Updates!D677)+14,(FIND("Position",Updates!D677)-(FIND("S Drive Path: ",Updates!D677)+14)))))</f>
        <v>#VALUE!</v>
      </c>
      <c r="AJ677" t="e">
        <f>("USR\"&amp;Updates!N677)</f>
        <v>#VALUE!</v>
      </c>
      <c r="AK677" t="e">
        <f>Updates!N677&amp;"$"</f>
        <v>#VALUE!</v>
      </c>
      <c r="AL677" s="11">
        <f t="shared" ca="1" si="175"/>
        <v>15</v>
      </c>
      <c r="AM677" s="6" t="str">
        <f ca="1">LOOKUP(AL677,AN2:AN21,AO2:AO21)</f>
        <v>DC4MDB05</v>
      </c>
    </row>
    <row r="678" spans="1:39" ht="12" customHeight="1">
      <c r="A678" s="13" t="e">
        <f>LOOKUP(99^99,--("0"&amp;MID(Updates!N678,MIN(SEARCH({0,1,2,3,4,5,6,7,8,9},Updates!N678&amp;"0123456789")),ROW($A$1:$A$10000))))</f>
        <v>#N/A</v>
      </c>
      <c r="B678" s="6" t="e">
        <f>TRIM(CLEAN(MID(Updates!D678,FIND("Network User Id: ",Updates!D678)+17,(FIND("E-MAIL ACCOUNTS",Updates!D678)-(FIND("Network User Id:",Updates!D678)+17)))))</f>
        <v>#VALUE!</v>
      </c>
      <c r="C678" s="6" t="e">
        <f>TRIM(CLEAN(MID(Updates!D678,FIND("Logon ID: ",Updates!D678)+10,(FIND("Password:",Updates!D678)-(FIND("Logon ID:",Updates!D678)+10)))))</f>
        <v>#VALUE!</v>
      </c>
      <c r="D678" t="e">
        <f>TRIM(CLEAN(MID(Updates!D678,FIND("Primary Address: ",Updates!D678)+17,(FIND("Secondary Address:",Updates!D678)-(FIND("Primary Address: ",Updates!D678)+17)))))</f>
        <v>#VALUE!</v>
      </c>
      <c r="E678" t="e">
        <f>TRIM(CLEAN(MID(Updates!D678,FIND("Secondary Address: ",Updates!D678)+19,(FIND("** PLEASE DO NOT REPLY TO THIS E-MAIL. ",Updates!D678)-(FIND("Secondary Address: ",Updates!D678)+19)))))</f>
        <v>#VALUE!</v>
      </c>
      <c r="F678" t="b">
        <f>IF(COUNT(SEARCH({"transpo.ottawa.on.ca","biblioottawalibrary.ca"},E678)),"@ottawa.ca")</f>
        <v>0</v>
      </c>
      <c r="G678" s="9" t="e">
        <f t="shared" si="160"/>
        <v>#VALUE!</v>
      </c>
      <c r="H678" t="e">
        <f>TRIM(CLEAN(MID(Updates!D678,FIND("E-mail Address: ",Updates!D678)+16,(FIND("The employee",Updates!D678)-(FIND("E-mail Address: ",Updates!D678)+16)))))</f>
        <v>#VALUE!</v>
      </c>
      <c r="I678" t="e">
        <f>TRIM(CLEAN(MID(Updates!D678,FIND("Account Password: ",Updates!D678)+18,(FIND("NETWORK ACCOUNTS",Updates!D678)-(FIND("Account Password:",Updates!D678)+18)))))</f>
        <v>#VALUE!</v>
      </c>
      <c r="J678" t="e">
        <f>TRIM(CLEAN(MID(Updates!D678,FIND("Password: ",Updates!D678)+10,(FIND("E-mail",Updates!D678)-(FIND("Password:",Updates!D678)+12)))))</f>
        <v>#VALUE!</v>
      </c>
      <c r="K678" t="e">
        <f>TRIM(CLEAN(MID(Updates!D678,FIND("Account to clone: ",Updates!D678)+18,(FIND("Position",Updates!D678)-(FIND("Account to clone: ",Updates!D678)+18)))))</f>
        <v>#VALUE!</v>
      </c>
      <c r="L678" t="e">
        <f>TRIM(CLEAN(MID(Updates!D678,FIND("Clone permissions of another account: ",Updates!D678)+38,(FIND("Email required:",Updates!D678)-(FIND("Clone permissions of another account: ",Updates!D678)+38)))))</f>
        <v>#VALUE!</v>
      </c>
      <c r="M678" t="e">
        <f t="shared" si="161"/>
        <v>#VALUE!</v>
      </c>
      <c r="N678" t="e">
        <f>TRIM(CLEAN(MID(Updates!D678,FIND("First Name: ",Updates!D678)+12,(FIND("Middle Name: ",Updates!D678)-(FIND("First Name: ",Updates!D678)+12)))))</f>
        <v>#VALUE!</v>
      </c>
      <c r="O678" t="e">
        <f>TRIM(CLEAN(MID(Updates!E678,FIND("Last Name: ",Updates!E678)+11,(FIND("Middle Initial:",Updates!E678)-(FIND("Last Name: ",Updates!E678)+11)))))</f>
        <v>#VALUE!</v>
      </c>
      <c r="P678" t="e">
        <f>TRIM(CLEAN(MID(Updates!D678,FIND("Middle Initial: ",Updates!D678)+16,(FIND("Department: ",Updates!D678)-(FIND("Middle Initial: ",Updates!D678)+16)))))</f>
        <v>#VALUE!</v>
      </c>
      <c r="Q678" t="e">
        <f t="shared" si="162"/>
        <v>#VALUE!</v>
      </c>
      <c r="R678" t="e">
        <f t="shared" si="163"/>
        <v>#VALUE!</v>
      </c>
      <c r="S678" t="e">
        <f t="shared" si="164"/>
        <v>#VALUE!</v>
      </c>
      <c r="T678" s="14" t="e">
        <f t="shared" si="165"/>
        <v>#VALUE!</v>
      </c>
      <c r="U678" t="e">
        <f t="shared" si="166"/>
        <v>#VALUE!</v>
      </c>
      <c r="V678" t="e">
        <f t="shared" si="167"/>
        <v>#VALUE!</v>
      </c>
      <c r="W678" s="8" t="e">
        <f>TRIM(CLEAN(MID(Updates!D678,FIND("Branch: ",Updates!D678)+8,(FIND("Division",Updates!D678)-(FIND("Branch: ",Updates!D678)+8)))))</f>
        <v>#VALUE!</v>
      </c>
      <c r="X678" s="8" t="e">
        <f>TRIM(CLEAN(MID(Updates!D678,FIND("Pooled Position: ",Updates!D678)+17,(FIND("Are the",Updates!D678)-(FIND("Pooled Position: ",Updates!D678)+17)))))</f>
        <v>#VALUE!</v>
      </c>
      <c r="Y678" t="e">
        <f>TRIM(CLEAN(MID(Updates!D678,FIND("Employee Name: ",Updates!D678)+15,(FIND("Job Title",Updates!D678)-(FIND("Employee Name: ",Updates!D678)+15)))))</f>
        <v>#VALUE!</v>
      </c>
      <c r="Z678" s="9" t="e">
        <f t="shared" si="168"/>
        <v>#VALUE!</v>
      </c>
      <c r="AA678" t="e">
        <f t="shared" si="169"/>
        <v>#VALUE!</v>
      </c>
      <c r="AB678" t="e">
        <f t="shared" si="170"/>
        <v>#VALUE!</v>
      </c>
      <c r="AC678" t="e">
        <f t="shared" si="171"/>
        <v>#VALUE!</v>
      </c>
      <c r="AD678" t="e">
        <f>TRIM(CLEAN(MID(Updates!D678,FIND("Account to clone: ",Updates!D678)+18,(FIND("Position",Updates!D678)-(FIND("Account to clone: ",Updates!D678)+18)))))</f>
        <v>#VALUE!</v>
      </c>
      <c r="AE678" t="str">
        <f t="shared" si="172"/>
        <v/>
      </c>
      <c r="AF678" t="str">
        <f t="shared" si="173"/>
        <v>No</v>
      </c>
      <c r="AG678" t="e">
        <f>TRIM(CLEAN(MID(Updates!D678,FIND("Home Share (H:\ drive) required: ",Updates!D678)+33,(FIND("Group Share (S:\ drive) required: ",Updates!D678)-(FIND("Home Share (H:\ drive) required: ",Updates!D678)+33)))))</f>
        <v>#VALUE!</v>
      </c>
      <c r="AH678" t="str">
        <f t="shared" si="174"/>
        <v>No</v>
      </c>
      <c r="AI678" t="e">
        <f>TRIM(CLEAN(MID(Updates!D678,FIND("S Drive Path: ",Updates!D678)+14,(FIND("Position",Updates!D678)-(FIND("S Drive Path: ",Updates!D678)+14)))))</f>
        <v>#VALUE!</v>
      </c>
      <c r="AJ678" t="e">
        <f>("USR\"&amp;Updates!N678)</f>
        <v>#VALUE!</v>
      </c>
      <c r="AK678" t="e">
        <f>Updates!N678&amp;"$"</f>
        <v>#VALUE!</v>
      </c>
      <c r="AL678" s="11">
        <f t="shared" ca="1" si="175"/>
        <v>5</v>
      </c>
      <c r="AM678" s="6" t="str">
        <f ca="1">LOOKUP(AL678,AN2:AN21,AO2:AO21)</f>
        <v>DC1MDB05</v>
      </c>
    </row>
    <row r="679" spans="1:39" ht="12" customHeight="1">
      <c r="A679" s="13" t="e">
        <f>LOOKUP(99^99,--("0"&amp;MID(Updates!N679,MIN(SEARCH({0,1,2,3,4,5,6,7,8,9},Updates!N679&amp;"0123456789")),ROW($A$1:$A$10000))))</f>
        <v>#N/A</v>
      </c>
      <c r="B679" s="6" t="e">
        <f>TRIM(CLEAN(MID(Updates!D679,FIND("Network User Id: ",Updates!D679)+17,(FIND("E-MAIL ACCOUNTS",Updates!D679)-(FIND("Network User Id:",Updates!D679)+17)))))</f>
        <v>#VALUE!</v>
      </c>
      <c r="C679" s="6" t="e">
        <f>TRIM(CLEAN(MID(Updates!D679,FIND("Logon ID: ",Updates!D679)+10,(FIND("Password:",Updates!D679)-(FIND("Logon ID:",Updates!D679)+10)))))</f>
        <v>#VALUE!</v>
      </c>
      <c r="D679" t="e">
        <f>TRIM(CLEAN(MID(Updates!D679,FIND("Primary Address: ",Updates!D679)+17,(FIND("Secondary Address:",Updates!D679)-(FIND("Primary Address: ",Updates!D679)+17)))))</f>
        <v>#VALUE!</v>
      </c>
      <c r="E679" t="e">
        <f>TRIM(CLEAN(MID(Updates!D679,FIND("Secondary Address: ",Updates!D679)+19,(FIND("** PLEASE DO NOT REPLY TO THIS E-MAIL. ",Updates!D679)-(FIND("Secondary Address: ",Updates!D679)+19)))))</f>
        <v>#VALUE!</v>
      </c>
      <c r="F679" t="b">
        <f>IF(COUNT(SEARCH({"transpo.ottawa.on.ca","biblioottawalibrary.ca"},E679)),"@ottawa.ca")</f>
        <v>0</v>
      </c>
      <c r="G679" s="9" t="e">
        <f t="shared" si="160"/>
        <v>#VALUE!</v>
      </c>
      <c r="H679" t="e">
        <f>TRIM(CLEAN(MID(Updates!D679,FIND("E-mail Address: ",Updates!D679)+16,(FIND("The employee",Updates!D679)-(FIND("E-mail Address: ",Updates!D679)+16)))))</f>
        <v>#VALUE!</v>
      </c>
      <c r="I679" t="e">
        <f>TRIM(CLEAN(MID(Updates!D679,FIND("Account Password: ",Updates!D679)+18,(FIND("NETWORK ACCOUNTS",Updates!D679)-(FIND("Account Password:",Updates!D679)+18)))))</f>
        <v>#VALUE!</v>
      </c>
      <c r="J679" t="e">
        <f>TRIM(CLEAN(MID(Updates!D679,FIND("Password: ",Updates!D679)+10,(FIND("E-mail",Updates!D679)-(FIND("Password:",Updates!D679)+12)))))</f>
        <v>#VALUE!</v>
      </c>
      <c r="K679" t="e">
        <f>TRIM(CLEAN(MID(Updates!D679,FIND("Account to clone: ",Updates!D679)+18,(FIND("Position",Updates!D679)-(FIND("Account to clone: ",Updates!D679)+18)))))</f>
        <v>#VALUE!</v>
      </c>
      <c r="L679" t="e">
        <f>TRIM(CLEAN(MID(Updates!D679,FIND("Clone permissions of another account: ",Updates!D679)+38,(FIND("Email required:",Updates!D679)-(FIND("Clone permissions of another account: ",Updates!D679)+38)))))</f>
        <v>#VALUE!</v>
      </c>
      <c r="M679" t="e">
        <f t="shared" si="161"/>
        <v>#VALUE!</v>
      </c>
      <c r="N679" t="e">
        <f>TRIM(CLEAN(MID(Updates!D679,FIND("First Name: ",Updates!D679)+12,(FIND("Middle Name: ",Updates!D679)-(FIND("First Name: ",Updates!D679)+12)))))</f>
        <v>#VALUE!</v>
      </c>
      <c r="O679" t="e">
        <f>TRIM(CLEAN(MID(Updates!E679,FIND("Last Name: ",Updates!E679)+11,(FIND("Middle Initial:",Updates!E679)-(FIND("Last Name: ",Updates!E679)+11)))))</f>
        <v>#VALUE!</v>
      </c>
      <c r="P679" t="e">
        <f>TRIM(CLEAN(MID(Updates!D679,FIND("Middle Initial: ",Updates!D679)+16,(FIND("Department: ",Updates!D679)-(FIND("Middle Initial: ",Updates!D679)+16)))))</f>
        <v>#VALUE!</v>
      </c>
      <c r="Q679" t="e">
        <f t="shared" si="162"/>
        <v>#VALUE!</v>
      </c>
      <c r="R679" t="e">
        <f t="shared" si="163"/>
        <v>#VALUE!</v>
      </c>
      <c r="S679" t="e">
        <f t="shared" si="164"/>
        <v>#VALUE!</v>
      </c>
      <c r="T679" s="14" t="e">
        <f t="shared" si="165"/>
        <v>#VALUE!</v>
      </c>
      <c r="U679" t="e">
        <f t="shared" si="166"/>
        <v>#VALUE!</v>
      </c>
      <c r="V679" t="e">
        <f t="shared" si="167"/>
        <v>#VALUE!</v>
      </c>
      <c r="W679" s="8" t="e">
        <f>TRIM(CLEAN(MID(Updates!D679,FIND("Branch: ",Updates!D679)+8,(FIND("Division",Updates!D679)-(FIND("Branch: ",Updates!D679)+8)))))</f>
        <v>#VALUE!</v>
      </c>
      <c r="X679" s="8" t="e">
        <f>TRIM(CLEAN(MID(Updates!D679,FIND("Pooled Position: ",Updates!D679)+17,(FIND("Are the",Updates!D679)-(FIND("Pooled Position: ",Updates!D679)+17)))))</f>
        <v>#VALUE!</v>
      </c>
      <c r="Y679" t="e">
        <f>TRIM(CLEAN(MID(Updates!D679,FIND("Employee Name: ",Updates!D679)+15,(FIND("Job Title",Updates!D679)-(FIND("Employee Name: ",Updates!D679)+15)))))</f>
        <v>#VALUE!</v>
      </c>
      <c r="Z679" s="9" t="e">
        <f t="shared" si="168"/>
        <v>#VALUE!</v>
      </c>
      <c r="AA679" t="e">
        <f t="shared" si="169"/>
        <v>#VALUE!</v>
      </c>
      <c r="AB679" t="e">
        <f t="shared" si="170"/>
        <v>#VALUE!</v>
      </c>
      <c r="AC679" t="e">
        <f t="shared" si="171"/>
        <v>#VALUE!</v>
      </c>
      <c r="AD679" t="e">
        <f>TRIM(CLEAN(MID(Updates!D679,FIND("Account to clone: ",Updates!D679)+18,(FIND("Position",Updates!D679)-(FIND("Account to clone: ",Updates!D679)+18)))))</f>
        <v>#VALUE!</v>
      </c>
      <c r="AE679" t="str">
        <f t="shared" si="172"/>
        <v/>
      </c>
      <c r="AF679" t="str">
        <f t="shared" si="173"/>
        <v>No</v>
      </c>
      <c r="AG679" t="e">
        <f>TRIM(CLEAN(MID(Updates!D679,FIND("Home Share (H:\ drive) required: ",Updates!D679)+33,(FIND("Group Share (S:\ drive) required: ",Updates!D679)-(FIND("Home Share (H:\ drive) required: ",Updates!D679)+33)))))</f>
        <v>#VALUE!</v>
      </c>
      <c r="AH679" t="str">
        <f t="shared" si="174"/>
        <v>No</v>
      </c>
      <c r="AI679" t="e">
        <f>TRIM(CLEAN(MID(Updates!D679,FIND("S Drive Path: ",Updates!D679)+14,(FIND("Position",Updates!D679)-(FIND("S Drive Path: ",Updates!D679)+14)))))</f>
        <v>#VALUE!</v>
      </c>
      <c r="AJ679" t="e">
        <f>("USR\"&amp;Updates!N679)</f>
        <v>#VALUE!</v>
      </c>
      <c r="AK679" t="e">
        <f>Updates!N679&amp;"$"</f>
        <v>#VALUE!</v>
      </c>
      <c r="AL679" s="11">
        <f t="shared" ca="1" si="175"/>
        <v>20</v>
      </c>
      <c r="AM679" s="6" t="str">
        <f ca="1">LOOKUP(AL679,AN2:AN21,AO2:AO21)</f>
        <v>DC4MDB10</v>
      </c>
    </row>
    <row r="680" spans="1:39" ht="12" customHeight="1">
      <c r="A680" s="13" t="e">
        <f>LOOKUP(99^99,--("0"&amp;MID(Updates!N680,MIN(SEARCH({0,1,2,3,4,5,6,7,8,9},Updates!N680&amp;"0123456789")),ROW($A$1:$A$10000))))</f>
        <v>#N/A</v>
      </c>
      <c r="B680" s="6" t="e">
        <f>TRIM(CLEAN(MID(Updates!D680,FIND("Network User Id: ",Updates!D680)+17,(FIND("E-MAIL ACCOUNTS",Updates!D680)-(FIND("Network User Id:",Updates!D680)+17)))))</f>
        <v>#VALUE!</v>
      </c>
      <c r="C680" s="6" t="e">
        <f>TRIM(CLEAN(MID(Updates!D680,FIND("Logon ID: ",Updates!D680)+10,(FIND("Password:",Updates!D680)-(FIND("Logon ID:",Updates!D680)+10)))))</f>
        <v>#VALUE!</v>
      </c>
      <c r="D680" t="e">
        <f>TRIM(CLEAN(MID(Updates!D680,FIND("Primary Address: ",Updates!D680)+17,(FIND("Secondary Address:",Updates!D680)-(FIND("Primary Address: ",Updates!D680)+17)))))</f>
        <v>#VALUE!</v>
      </c>
      <c r="E680" t="e">
        <f>TRIM(CLEAN(MID(Updates!D680,FIND("Secondary Address: ",Updates!D680)+19,(FIND("** PLEASE DO NOT REPLY TO THIS E-MAIL. ",Updates!D680)-(FIND("Secondary Address: ",Updates!D680)+19)))))</f>
        <v>#VALUE!</v>
      </c>
      <c r="F680" t="b">
        <f>IF(COUNT(SEARCH({"transpo.ottawa.on.ca","biblioottawalibrary.ca"},E680)),"@ottawa.ca")</f>
        <v>0</v>
      </c>
      <c r="G680" s="9" t="e">
        <f t="shared" si="160"/>
        <v>#VALUE!</v>
      </c>
      <c r="H680" t="e">
        <f>TRIM(CLEAN(MID(Updates!D680,FIND("E-mail Address: ",Updates!D680)+16,(FIND("The employee",Updates!D680)-(FIND("E-mail Address: ",Updates!D680)+16)))))</f>
        <v>#VALUE!</v>
      </c>
      <c r="I680" t="e">
        <f>TRIM(CLEAN(MID(Updates!D680,FIND("Account Password: ",Updates!D680)+18,(FIND("NETWORK ACCOUNTS",Updates!D680)-(FIND("Account Password:",Updates!D680)+18)))))</f>
        <v>#VALUE!</v>
      </c>
      <c r="J680" t="e">
        <f>TRIM(CLEAN(MID(Updates!D680,FIND("Password: ",Updates!D680)+10,(FIND("E-mail",Updates!D680)-(FIND("Password:",Updates!D680)+12)))))</f>
        <v>#VALUE!</v>
      </c>
      <c r="K680" t="e">
        <f>TRIM(CLEAN(MID(Updates!D680,FIND("Account to clone: ",Updates!D680)+18,(FIND("Position",Updates!D680)-(FIND("Account to clone: ",Updates!D680)+18)))))</f>
        <v>#VALUE!</v>
      </c>
      <c r="L680" t="e">
        <f>TRIM(CLEAN(MID(Updates!D680,FIND("Clone permissions of another account: ",Updates!D680)+38,(FIND("Email required:",Updates!D680)-(FIND("Clone permissions of another account: ",Updates!D680)+38)))))</f>
        <v>#VALUE!</v>
      </c>
      <c r="M680" t="e">
        <f t="shared" si="161"/>
        <v>#VALUE!</v>
      </c>
      <c r="N680" t="e">
        <f>TRIM(CLEAN(MID(Updates!D680,FIND("First Name: ",Updates!D680)+12,(FIND("Middle Name: ",Updates!D680)-(FIND("First Name: ",Updates!D680)+12)))))</f>
        <v>#VALUE!</v>
      </c>
      <c r="O680" t="e">
        <f>TRIM(CLEAN(MID(Updates!E680,FIND("Last Name: ",Updates!E680)+11,(FIND("Middle Initial:",Updates!E680)-(FIND("Last Name: ",Updates!E680)+11)))))</f>
        <v>#VALUE!</v>
      </c>
      <c r="P680" t="e">
        <f>TRIM(CLEAN(MID(Updates!D680,FIND("Middle Initial: ",Updates!D680)+16,(FIND("Department: ",Updates!D680)-(FIND("Middle Initial: ",Updates!D680)+16)))))</f>
        <v>#VALUE!</v>
      </c>
      <c r="Q680" t="e">
        <f t="shared" si="162"/>
        <v>#VALUE!</v>
      </c>
      <c r="R680" t="e">
        <f t="shared" si="163"/>
        <v>#VALUE!</v>
      </c>
      <c r="S680" t="e">
        <f t="shared" si="164"/>
        <v>#VALUE!</v>
      </c>
      <c r="T680" s="14" t="e">
        <f t="shared" si="165"/>
        <v>#VALUE!</v>
      </c>
      <c r="U680" t="e">
        <f t="shared" si="166"/>
        <v>#VALUE!</v>
      </c>
      <c r="V680" t="e">
        <f t="shared" si="167"/>
        <v>#VALUE!</v>
      </c>
      <c r="W680" s="8" t="e">
        <f>TRIM(CLEAN(MID(Updates!D680,FIND("Branch: ",Updates!D680)+8,(FIND("Division",Updates!D680)-(FIND("Branch: ",Updates!D680)+8)))))</f>
        <v>#VALUE!</v>
      </c>
      <c r="X680" s="8" t="e">
        <f>TRIM(CLEAN(MID(Updates!D680,FIND("Pooled Position: ",Updates!D680)+17,(FIND("Are the",Updates!D680)-(FIND("Pooled Position: ",Updates!D680)+17)))))</f>
        <v>#VALUE!</v>
      </c>
      <c r="Y680" t="e">
        <f>TRIM(CLEAN(MID(Updates!D680,FIND("Employee Name: ",Updates!D680)+15,(FIND("Job Title",Updates!D680)-(FIND("Employee Name: ",Updates!D680)+15)))))</f>
        <v>#VALUE!</v>
      </c>
      <c r="Z680" s="9" t="e">
        <f t="shared" si="168"/>
        <v>#VALUE!</v>
      </c>
      <c r="AA680" t="e">
        <f t="shared" si="169"/>
        <v>#VALUE!</v>
      </c>
      <c r="AB680" t="e">
        <f t="shared" si="170"/>
        <v>#VALUE!</v>
      </c>
      <c r="AC680" t="e">
        <f t="shared" si="171"/>
        <v>#VALUE!</v>
      </c>
      <c r="AD680" t="e">
        <f>TRIM(CLEAN(MID(Updates!D680,FIND("Account to clone: ",Updates!D680)+18,(FIND("Position",Updates!D680)-(FIND("Account to clone: ",Updates!D680)+18)))))</f>
        <v>#VALUE!</v>
      </c>
      <c r="AE680" t="str">
        <f t="shared" si="172"/>
        <v/>
      </c>
      <c r="AF680" t="str">
        <f t="shared" si="173"/>
        <v>No</v>
      </c>
      <c r="AG680" t="e">
        <f>TRIM(CLEAN(MID(Updates!D680,FIND("Home Share (H:\ drive) required: ",Updates!D680)+33,(FIND("Group Share (S:\ drive) required: ",Updates!D680)-(FIND("Home Share (H:\ drive) required: ",Updates!D680)+33)))))</f>
        <v>#VALUE!</v>
      </c>
      <c r="AH680" t="str">
        <f t="shared" si="174"/>
        <v>No</v>
      </c>
      <c r="AI680" t="e">
        <f>TRIM(CLEAN(MID(Updates!D680,FIND("S Drive Path: ",Updates!D680)+14,(FIND("Position",Updates!D680)-(FIND("S Drive Path: ",Updates!D680)+14)))))</f>
        <v>#VALUE!</v>
      </c>
      <c r="AJ680" t="e">
        <f>("USR\"&amp;Updates!N680)</f>
        <v>#VALUE!</v>
      </c>
      <c r="AK680" t="e">
        <f>Updates!N680&amp;"$"</f>
        <v>#VALUE!</v>
      </c>
      <c r="AL680" s="11">
        <f t="shared" ca="1" si="175"/>
        <v>9</v>
      </c>
      <c r="AM680" s="6" t="str">
        <f ca="1">LOOKUP(AL680,AN2:AN21,AO2:AO21)</f>
        <v>DC1MDB09</v>
      </c>
    </row>
    <row r="681" spans="1:39" ht="12" customHeight="1">
      <c r="A681" s="13" t="e">
        <f>LOOKUP(99^99,--("0"&amp;MID(Updates!N681,MIN(SEARCH({0,1,2,3,4,5,6,7,8,9},Updates!N681&amp;"0123456789")),ROW($A$1:$A$10000))))</f>
        <v>#N/A</v>
      </c>
      <c r="B681" s="6" t="e">
        <f>TRIM(CLEAN(MID(Updates!D681,FIND("Network User Id: ",Updates!D681)+17,(FIND("E-MAIL ACCOUNTS",Updates!D681)-(FIND("Network User Id:",Updates!D681)+17)))))</f>
        <v>#VALUE!</v>
      </c>
      <c r="C681" s="6" t="e">
        <f>TRIM(CLEAN(MID(Updates!D681,FIND("Logon ID: ",Updates!D681)+10,(FIND("Password:",Updates!D681)-(FIND("Logon ID:",Updates!D681)+10)))))</f>
        <v>#VALUE!</v>
      </c>
      <c r="D681" t="e">
        <f>TRIM(CLEAN(MID(Updates!D681,FIND("Primary Address: ",Updates!D681)+17,(FIND("Secondary Address:",Updates!D681)-(FIND("Primary Address: ",Updates!D681)+17)))))</f>
        <v>#VALUE!</v>
      </c>
      <c r="E681" t="e">
        <f>TRIM(CLEAN(MID(Updates!D681,FIND("Secondary Address: ",Updates!D681)+19,(FIND("** PLEASE DO NOT REPLY TO THIS E-MAIL. ",Updates!D681)-(FIND("Secondary Address: ",Updates!D681)+19)))))</f>
        <v>#VALUE!</v>
      </c>
      <c r="F681" t="b">
        <f>IF(COUNT(SEARCH({"transpo.ottawa.on.ca","biblioottawalibrary.ca"},E681)),"@ottawa.ca")</f>
        <v>0</v>
      </c>
      <c r="G681" s="9" t="e">
        <f t="shared" si="160"/>
        <v>#VALUE!</v>
      </c>
      <c r="H681" t="e">
        <f>TRIM(CLEAN(MID(Updates!D681,FIND("E-mail Address: ",Updates!D681)+16,(FIND("The employee",Updates!D681)-(FIND("E-mail Address: ",Updates!D681)+16)))))</f>
        <v>#VALUE!</v>
      </c>
      <c r="I681" t="e">
        <f>TRIM(CLEAN(MID(Updates!D681,FIND("Account Password: ",Updates!D681)+18,(FIND("NETWORK ACCOUNTS",Updates!D681)-(FIND("Account Password:",Updates!D681)+18)))))</f>
        <v>#VALUE!</v>
      </c>
      <c r="J681" t="e">
        <f>TRIM(CLEAN(MID(Updates!D681,FIND("Password: ",Updates!D681)+10,(FIND("E-mail",Updates!D681)-(FIND("Password:",Updates!D681)+12)))))</f>
        <v>#VALUE!</v>
      </c>
      <c r="K681" t="e">
        <f>TRIM(CLEAN(MID(Updates!D681,FIND("Account to clone: ",Updates!D681)+18,(FIND("Position",Updates!D681)-(FIND("Account to clone: ",Updates!D681)+18)))))</f>
        <v>#VALUE!</v>
      </c>
      <c r="L681" t="e">
        <f>TRIM(CLEAN(MID(Updates!D681,FIND("Clone permissions of another account: ",Updates!D681)+38,(FIND("Email required:",Updates!D681)-(FIND("Clone permissions of another account: ",Updates!D681)+38)))))</f>
        <v>#VALUE!</v>
      </c>
      <c r="M681" t="e">
        <f t="shared" si="161"/>
        <v>#VALUE!</v>
      </c>
      <c r="N681" t="e">
        <f>TRIM(CLEAN(MID(Updates!D681,FIND("First Name: ",Updates!D681)+12,(FIND("Middle Name: ",Updates!D681)-(FIND("First Name: ",Updates!D681)+12)))))</f>
        <v>#VALUE!</v>
      </c>
      <c r="O681" t="e">
        <f>TRIM(CLEAN(MID(Updates!E681,FIND("Last Name: ",Updates!E681)+11,(FIND("Middle Initial:",Updates!E681)-(FIND("Last Name: ",Updates!E681)+11)))))</f>
        <v>#VALUE!</v>
      </c>
      <c r="P681" t="e">
        <f>TRIM(CLEAN(MID(Updates!D681,FIND("Middle Initial: ",Updates!D681)+16,(FIND("Department: ",Updates!D681)-(FIND("Middle Initial: ",Updates!D681)+16)))))</f>
        <v>#VALUE!</v>
      </c>
      <c r="Q681" t="e">
        <f t="shared" si="162"/>
        <v>#VALUE!</v>
      </c>
      <c r="R681" t="e">
        <f t="shared" si="163"/>
        <v>#VALUE!</v>
      </c>
      <c r="S681" t="e">
        <f t="shared" si="164"/>
        <v>#VALUE!</v>
      </c>
      <c r="T681" s="14" t="e">
        <f t="shared" si="165"/>
        <v>#VALUE!</v>
      </c>
      <c r="U681" t="e">
        <f t="shared" si="166"/>
        <v>#VALUE!</v>
      </c>
      <c r="V681" t="e">
        <f t="shared" si="167"/>
        <v>#VALUE!</v>
      </c>
      <c r="W681" s="8" t="e">
        <f>TRIM(CLEAN(MID(Updates!D681,FIND("Branch: ",Updates!D681)+8,(FIND("Division",Updates!D681)-(FIND("Branch: ",Updates!D681)+8)))))</f>
        <v>#VALUE!</v>
      </c>
      <c r="X681" s="8" t="e">
        <f>TRIM(CLEAN(MID(Updates!D681,FIND("Pooled Position: ",Updates!D681)+17,(FIND("Are the",Updates!D681)-(FIND("Pooled Position: ",Updates!D681)+17)))))</f>
        <v>#VALUE!</v>
      </c>
      <c r="Y681" t="e">
        <f>TRIM(CLEAN(MID(Updates!D681,FIND("Employee Name: ",Updates!D681)+15,(FIND("Job Title",Updates!D681)-(FIND("Employee Name: ",Updates!D681)+15)))))</f>
        <v>#VALUE!</v>
      </c>
      <c r="Z681" s="9" t="e">
        <f t="shared" si="168"/>
        <v>#VALUE!</v>
      </c>
      <c r="AA681" t="e">
        <f t="shared" si="169"/>
        <v>#VALUE!</v>
      </c>
      <c r="AB681" t="e">
        <f t="shared" si="170"/>
        <v>#VALUE!</v>
      </c>
      <c r="AC681" t="e">
        <f t="shared" si="171"/>
        <v>#VALUE!</v>
      </c>
      <c r="AD681" t="e">
        <f>TRIM(CLEAN(MID(Updates!D681,FIND("Account to clone: ",Updates!D681)+18,(FIND("Position",Updates!D681)-(FIND("Account to clone: ",Updates!D681)+18)))))</f>
        <v>#VALUE!</v>
      </c>
      <c r="AE681" t="str">
        <f t="shared" si="172"/>
        <v/>
      </c>
      <c r="AF681" t="str">
        <f t="shared" si="173"/>
        <v>No</v>
      </c>
      <c r="AG681" t="e">
        <f>TRIM(CLEAN(MID(Updates!D681,FIND("Home Share (H:\ drive) required: ",Updates!D681)+33,(FIND("Group Share (S:\ drive) required: ",Updates!D681)-(FIND("Home Share (H:\ drive) required: ",Updates!D681)+33)))))</f>
        <v>#VALUE!</v>
      </c>
      <c r="AH681" t="str">
        <f t="shared" si="174"/>
        <v>No</v>
      </c>
      <c r="AI681" t="e">
        <f>TRIM(CLEAN(MID(Updates!D681,FIND("S Drive Path: ",Updates!D681)+14,(FIND("Position",Updates!D681)-(FIND("S Drive Path: ",Updates!D681)+14)))))</f>
        <v>#VALUE!</v>
      </c>
      <c r="AJ681" t="e">
        <f>("USR\"&amp;Updates!N681)</f>
        <v>#VALUE!</v>
      </c>
      <c r="AK681" t="e">
        <f>Updates!N681&amp;"$"</f>
        <v>#VALUE!</v>
      </c>
      <c r="AL681" s="11">
        <f t="shared" ca="1" si="175"/>
        <v>8</v>
      </c>
      <c r="AM681" s="6" t="str">
        <f ca="1">LOOKUP(AL681,AN2:AN21,AO2:AO21)</f>
        <v>DC1MDB08</v>
      </c>
    </row>
    <row r="682" spans="1:39" ht="12" customHeight="1">
      <c r="A682" s="13" t="e">
        <f>LOOKUP(99^99,--("0"&amp;MID(Updates!N682,MIN(SEARCH({0,1,2,3,4,5,6,7,8,9},Updates!N682&amp;"0123456789")),ROW($A$1:$A$10000))))</f>
        <v>#N/A</v>
      </c>
      <c r="B682" s="6" t="e">
        <f>TRIM(CLEAN(MID(Updates!D682,FIND("Network User Id: ",Updates!D682)+17,(FIND("E-MAIL ACCOUNTS",Updates!D682)-(FIND("Network User Id:",Updates!D682)+17)))))</f>
        <v>#VALUE!</v>
      </c>
      <c r="C682" s="6" t="e">
        <f>TRIM(CLEAN(MID(Updates!D682,FIND("Logon ID: ",Updates!D682)+10,(FIND("Password:",Updates!D682)-(FIND("Logon ID:",Updates!D682)+10)))))</f>
        <v>#VALUE!</v>
      </c>
      <c r="D682" t="e">
        <f>TRIM(CLEAN(MID(Updates!D682,FIND("Primary Address: ",Updates!D682)+17,(FIND("Secondary Address:",Updates!D682)-(FIND("Primary Address: ",Updates!D682)+17)))))</f>
        <v>#VALUE!</v>
      </c>
      <c r="E682" t="e">
        <f>TRIM(CLEAN(MID(Updates!D682,FIND("Secondary Address: ",Updates!D682)+19,(FIND("** PLEASE DO NOT REPLY TO THIS E-MAIL. ",Updates!D682)-(FIND("Secondary Address: ",Updates!D682)+19)))))</f>
        <v>#VALUE!</v>
      </c>
      <c r="F682" t="b">
        <f>IF(COUNT(SEARCH({"transpo.ottawa.on.ca","biblioottawalibrary.ca"},E682)),"@ottawa.ca")</f>
        <v>0</v>
      </c>
      <c r="G682" s="9" t="e">
        <f t="shared" si="160"/>
        <v>#VALUE!</v>
      </c>
      <c r="H682" t="e">
        <f>TRIM(CLEAN(MID(Updates!D682,FIND("E-mail Address: ",Updates!D682)+16,(FIND("The employee",Updates!D682)-(FIND("E-mail Address: ",Updates!D682)+16)))))</f>
        <v>#VALUE!</v>
      </c>
      <c r="I682" t="e">
        <f>TRIM(CLEAN(MID(Updates!D682,FIND("Account Password: ",Updates!D682)+18,(FIND("NETWORK ACCOUNTS",Updates!D682)-(FIND("Account Password:",Updates!D682)+18)))))</f>
        <v>#VALUE!</v>
      </c>
      <c r="J682" t="e">
        <f>TRIM(CLEAN(MID(Updates!D682,FIND("Password: ",Updates!D682)+10,(FIND("E-mail",Updates!D682)-(FIND("Password:",Updates!D682)+12)))))</f>
        <v>#VALUE!</v>
      </c>
      <c r="K682" t="e">
        <f>TRIM(CLEAN(MID(Updates!D682,FIND("Account to clone: ",Updates!D682)+18,(FIND("Position",Updates!D682)-(FIND("Account to clone: ",Updates!D682)+18)))))</f>
        <v>#VALUE!</v>
      </c>
      <c r="L682" t="e">
        <f>TRIM(CLEAN(MID(Updates!D682,FIND("Clone permissions of another account: ",Updates!D682)+38,(FIND("Email required:",Updates!D682)-(FIND("Clone permissions of another account: ",Updates!D682)+38)))))</f>
        <v>#VALUE!</v>
      </c>
      <c r="M682" t="e">
        <f t="shared" si="161"/>
        <v>#VALUE!</v>
      </c>
      <c r="N682" t="e">
        <f>TRIM(CLEAN(MID(Updates!D682,FIND("First Name: ",Updates!D682)+12,(FIND("Middle Name: ",Updates!D682)-(FIND("First Name: ",Updates!D682)+12)))))</f>
        <v>#VALUE!</v>
      </c>
      <c r="O682" t="e">
        <f>TRIM(CLEAN(MID(Updates!E682,FIND("Last Name: ",Updates!E682)+11,(FIND("Middle Initial:",Updates!E682)-(FIND("Last Name: ",Updates!E682)+11)))))</f>
        <v>#VALUE!</v>
      </c>
      <c r="P682" t="e">
        <f>TRIM(CLEAN(MID(Updates!D682,FIND("Middle Initial: ",Updates!D682)+16,(FIND("Department: ",Updates!D682)-(FIND("Middle Initial: ",Updates!D682)+16)))))</f>
        <v>#VALUE!</v>
      </c>
      <c r="Q682" t="e">
        <f t="shared" si="162"/>
        <v>#VALUE!</v>
      </c>
      <c r="R682" t="e">
        <f t="shared" si="163"/>
        <v>#VALUE!</v>
      </c>
      <c r="S682" t="e">
        <f t="shared" si="164"/>
        <v>#VALUE!</v>
      </c>
      <c r="T682" s="14" t="e">
        <f t="shared" si="165"/>
        <v>#VALUE!</v>
      </c>
      <c r="U682" t="e">
        <f t="shared" si="166"/>
        <v>#VALUE!</v>
      </c>
      <c r="V682" t="e">
        <f t="shared" si="167"/>
        <v>#VALUE!</v>
      </c>
      <c r="W682" s="8" t="e">
        <f>TRIM(CLEAN(MID(Updates!D682,FIND("Branch: ",Updates!D682)+8,(FIND("Division",Updates!D682)-(FIND("Branch: ",Updates!D682)+8)))))</f>
        <v>#VALUE!</v>
      </c>
      <c r="X682" s="8" t="e">
        <f>TRIM(CLEAN(MID(Updates!D682,FIND("Pooled Position: ",Updates!D682)+17,(FIND("Are the",Updates!D682)-(FIND("Pooled Position: ",Updates!D682)+17)))))</f>
        <v>#VALUE!</v>
      </c>
      <c r="Y682" t="e">
        <f>TRIM(CLEAN(MID(Updates!D682,FIND("Employee Name: ",Updates!D682)+15,(FIND("Job Title",Updates!D682)-(FIND("Employee Name: ",Updates!D682)+15)))))</f>
        <v>#VALUE!</v>
      </c>
      <c r="Z682" s="9" t="e">
        <f t="shared" si="168"/>
        <v>#VALUE!</v>
      </c>
      <c r="AA682" t="e">
        <f t="shared" si="169"/>
        <v>#VALUE!</v>
      </c>
      <c r="AB682" t="e">
        <f t="shared" si="170"/>
        <v>#VALUE!</v>
      </c>
      <c r="AC682" t="e">
        <f t="shared" si="171"/>
        <v>#VALUE!</v>
      </c>
      <c r="AD682" t="e">
        <f>TRIM(CLEAN(MID(Updates!D682,FIND("Account to clone: ",Updates!D682)+18,(FIND("Position",Updates!D682)-(FIND("Account to clone: ",Updates!D682)+18)))))</f>
        <v>#VALUE!</v>
      </c>
      <c r="AE682" t="str">
        <f t="shared" si="172"/>
        <v/>
      </c>
      <c r="AF682" t="str">
        <f t="shared" si="173"/>
        <v>No</v>
      </c>
      <c r="AG682" t="e">
        <f>TRIM(CLEAN(MID(Updates!D682,FIND("Home Share (H:\ drive) required: ",Updates!D682)+33,(FIND("Group Share (S:\ drive) required: ",Updates!D682)-(FIND("Home Share (H:\ drive) required: ",Updates!D682)+33)))))</f>
        <v>#VALUE!</v>
      </c>
      <c r="AH682" t="str">
        <f t="shared" si="174"/>
        <v>No</v>
      </c>
      <c r="AI682" t="e">
        <f>TRIM(CLEAN(MID(Updates!D682,FIND("S Drive Path: ",Updates!D682)+14,(FIND("Position",Updates!D682)-(FIND("S Drive Path: ",Updates!D682)+14)))))</f>
        <v>#VALUE!</v>
      </c>
      <c r="AJ682" t="e">
        <f>("USR\"&amp;Updates!N682)</f>
        <v>#VALUE!</v>
      </c>
      <c r="AK682" t="e">
        <f>Updates!N682&amp;"$"</f>
        <v>#VALUE!</v>
      </c>
      <c r="AL682" s="11">
        <f t="shared" ca="1" si="175"/>
        <v>12</v>
      </c>
      <c r="AM682" s="6" t="str">
        <f ca="1">LOOKUP(AL682,AN2:AN21,AO2:AO21)</f>
        <v>DC4MDB02</v>
      </c>
    </row>
    <row r="683" spans="1:39" ht="12" customHeight="1">
      <c r="A683" s="13" t="e">
        <f>LOOKUP(99^99,--("0"&amp;MID(Updates!N683,MIN(SEARCH({0,1,2,3,4,5,6,7,8,9},Updates!N683&amp;"0123456789")),ROW($A$1:$A$10000))))</f>
        <v>#N/A</v>
      </c>
      <c r="B683" s="6" t="e">
        <f>TRIM(CLEAN(MID(Updates!D683,FIND("Network User Id: ",Updates!D683)+17,(FIND("E-MAIL ACCOUNTS",Updates!D683)-(FIND("Network User Id:",Updates!D683)+17)))))</f>
        <v>#VALUE!</v>
      </c>
      <c r="C683" s="6" t="e">
        <f>TRIM(CLEAN(MID(Updates!D683,FIND("Logon ID: ",Updates!D683)+10,(FIND("Password:",Updates!D683)-(FIND("Logon ID:",Updates!D683)+10)))))</f>
        <v>#VALUE!</v>
      </c>
      <c r="D683" t="e">
        <f>TRIM(CLEAN(MID(Updates!D683,FIND("Primary Address: ",Updates!D683)+17,(FIND("Secondary Address:",Updates!D683)-(FIND("Primary Address: ",Updates!D683)+17)))))</f>
        <v>#VALUE!</v>
      </c>
      <c r="E683" t="e">
        <f>TRIM(CLEAN(MID(Updates!D683,FIND("Secondary Address: ",Updates!D683)+19,(FIND("** PLEASE DO NOT REPLY TO THIS E-MAIL. ",Updates!D683)-(FIND("Secondary Address: ",Updates!D683)+19)))))</f>
        <v>#VALUE!</v>
      </c>
      <c r="F683" t="b">
        <f>IF(COUNT(SEARCH({"transpo.ottawa.on.ca","biblioottawalibrary.ca"},E683)),"@ottawa.ca")</f>
        <v>0</v>
      </c>
      <c r="G683" s="9" t="e">
        <f t="shared" si="160"/>
        <v>#VALUE!</v>
      </c>
      <c r="H683" t="e">
        <f>TRIM(CLEAN(MID(Updates!D683,FIND("E-mail Address: ",Updates!D683)+16,(FIND("The employee",Updates!D683)-(FIND("E-mail Address: ",Updates!D683)+16)))))</f>
        <v>#VALUE!</v>
      </c>
      <c r="I683" t="e">
        <f>TRIM(CLEAN(MID(Updates!D683,FIND("Account Password: ",Updates!D683)+18,(FIND("NETWORK ACCOUNTS",Updates!D683)-(FIND("Account Password:",Updates!D683)+18)))))</f>
        <v>#VALUE!</v>
      </c>
      <c r="J683" t="e">
        <f>TRIM(CLEAN(MID(Updates!D683,FIND("Password: ",Updates!D683)+10,(FIND("E-mail",Updates!D683)-(FIND("Password:",Updates!D683)+12)))))</f>
        <v>#VALUE!</v>
      </c>
      <c r="K683" t="e">
        <f>TRIM(CLEAN(MID(Updates!D683,FIND("Account to clone: ",Updates!D683)+18,(FIND("Position",Updates!D683)-(FIND("Account to clone: ",Updates!D683)+18)))))</f>
        <v>#VALUE!</v>
      </c>
      <c r="L683" t="e">
        <f>TRIM(CLEAN(MID(Updates!D683,FIND("Clone permissions of another account: ",Updates!D683)+38,(FIND("Email required:",Updates!D683)-(FIND("Clone permissions of another account: ",Updates!D683)+38)))))</f>
        <v>#VALUE!</v>
      </c>
      <c r="M683" t="e">
        <f t="shared" si="161"/>
        <v>#VALUE!</v>
      </c>
      <c r="N683" t="e">
        <f>TRIM(CLEAN(MID(Updates!D683,FIND("First Name: ",Updates!D683)+12,(FIND("Middle Name: ",Updates!D683)-(FIND("First Name: ",Updates!D683)+12)))))</f>
        <v>#VALUE!</v>
      </c>
      <c r="O683" t="e">
        <f>TRIM(CLEAN(MID(Updates!E683,FIND("Last Name: ",Updates!E683)+11,(FIND("Middle Initial:",Updates!E683)-(FIND("Last Name: ",Updates!E683)+11)))))</f>
        <v>#VALUE!</v>
      </c>
      <c r="P683" t="e">
        <f>TRIM(CLEAN(MID(Updates!D683,FIND("Middle Initial: ",Updates!D683)+16,(FIND("Department: ",Updates!D683)-(FIND("Middle Initial: ",Updates!D683)+16)))))</f>
        <v>#VALUE!</v>
      </c>
      <c r="Q683" t="e">
        <f t="shared" si="162"/>
        <v>#VALUE!</v>
      </c>
      <c r="R683" t="e">
        <f t="shared" si="163"/>
        <v>#VALUE!</v>
      </c>
      <c r="S683" t="e">
        <f t="shared" si="164"/>
        <v>#VALUE!</v>
      </c>
      <c r="T683" s="14" t="e">
        <f t="shared" si="165"/>
        <v>#VALUE!</v>
      </c>
      <c r="U683" t="e">
        <f t="shared" si="166"/>
        <v>#VALUE!</v>
      </c>
      <c r="V683" t="e">
        <f t="shared" si="167"/>
        <v>#VALUE!</v>
      </c>
      <c r="W683" s="8" t="e">
        <f>TRIM(CLEAN(MID(Updates!D683,FIND("Branch: ",Updates!D683)+8,(FIND("Division",Updates!D683)-(FIND("Branch: ",Updates!D683)+8)))))</f>
        <v>#VALUE!</v>
      </c>
      <c r="X683" s="8" t="e">
        <f>TRIM(CLEAN(MID(Updates!D683,FIND("Pooled Position: ",Updates!D683)+17,(FIND("Are the",Updates!D683)-(FIND("Pooled Position: ",Updates!D683)+17)))))</f>
        <v>#VALUE!</v>
      </c>
      <c r="Y683" t="e">
        <f>TRIM(CLEAN(MID(Updates!D683,FIND("Employee Name: ",Updates!D683)+15,(FIND("Job Title",Updates!D683)-(FIND("Employee Name: ",Updates!D683)+15)))))</f>
        <v>#VALUE!</v>
      </c>
      <c r="Z683" s="9" t="e">
        <f t="shared" si="168"/>
        <v>#VALUE!</v>
      </c>
      <c r="AA683" t="e">
        <f t="shared" si="169"/>
        <v>#VALUE!</v>
      </c>
      <c r="AB683" t="e">
        <f t="shared" si="170"/>
        <v>#VALUE!</v>
      </c>
      <c r="AC683" t="e">
        <f t="shared" si="171"/>
        <v>#VALUE!</v>
      </c>
      <c r="AD683" t="e">
        <f>TRIM(CLEAN(MID(Updates!D683,FIND("Account to clone: ",Updates!D683)+18,(FIND("Position",Updates!D683)-(FIND("Account to clone: ",Updates!D683)+18)))))</f>
        <v>#VALUE!</v>
      </c>
      <c r="AE683" t="str">
        <f t="shared" si="172"/>
        <v/>
      </c>
      <c r="AF683" t="str">
        <f t="shared" si="173"/>
        <v>No</v>
      </c>
      <c r="AG683" t="e">
        <f>TRIM(CLEAN(MID(Updates!D683,FIND("Home Share (H:\ drive) required: ",Updates!D683)+33,(FIND("Group Share (S:\ drive) required: ",Updates!D683)-(FIND("Home Share (H:\ drive) required: ",Updates!D683)+33)))))</f>
        <v>#VALUE!</v>
      </c>
      <c r="AH683" t="str">
        <f t="shared" si="174"/>
        <v>No</v>
      </c>
      <c r="AI683" t="e">
        <f>TRIM(CLEAN(MID(Updates!D683,FIND("S Drive Path: ",Updates!D683)+14,(FIND("Position",Updates!D683)-(FIND("S Drive Path: ",Updates!D683)+14)))))</f>
        <v>#VALUE!</v>
      </c>
      <c r="AJ683" t="e">
        <f>("USR\"&amp;Updates!N683)</f>
        <v>#VALUE!</v>
      </c>
      <c r="AK683" t="e">
        <f>Updates!N683&amp;"$"</f>
        <v>#VALUE!</v>
      </c>
      <c r="AL683" s="11">
        <f t="shared" ca="1" si="175"/>
        <v>3</v>
      </c>
      <c r="AM683" s="6" t="str">
        <f ca="1">LOOKUP(AL683,AN2:AN21,AO2:AO21)</f>
        <v>DC1MDB03</v>
      </c>
    </row>
    <row r="684" spans="1:39" ht="12" customHeight="1">
      <c r="A684" s="13" t="e">
        <f>LOOKUP(99^99,--("0"&amp;MID(Updates!N684,MIN(SEARCH({0,1,2,3,4,5,6,7,8,9},Updates!N684&amp;"0123456789")),ROW($A$1:$A$10000))))</f>
        <v>#N/A</v>
      </c>
      <c r="B684" s="6" t="e">
        <f>TRIM(CLEAN(MID(Updates!D684,FIND("Network User Id: ",Updates!D684)+17,(FIND("E-MAIL ACCOUNTS",Updates!D684)-(FIND("Network User Id:",Updates!D684)+17)))))</f>
        <v>#VALUE!</v>
      </c>
      <c r="C684" s="6" t="e">
        <f>TRIM(CLEAN(MID(Updates!D684,FIND("Logon ID: ",Updates!D684)+10,(FIND("Password:",Updates!D684)-(FIND("Logon ID:",Updates!D684)+10)))))</f>
        <v>#VALUE!</v>
      </c>
      <c r="D684" t="e">
        <f>TRIM(CLEAN(MID(Updates!D684,FIND("Primary Address: ",Updates!D684)+17,(FIND("Secondary Address:",Updates!D684)-(FIND("Primary Address: ",Updates!D684)+17)))))</f>
        <v>#VALUE!</v>
      </c>
      <c r="E684" t="e">
        <f>TRIM(CLEAN(MID(Updates!D684,FIND("Secondary Address: ",Updates!D684)+19,(FIND("** PLEASE DO NOT REPLY TO THIS E-MAIL. ",Updates!D684)-(FIND("Secondary Address: ",Updates!D684)+19)))))</f>
        <v>#VALUE!</v>
      </c>
      <c r="F684" t="b">
        <f>IF(COUNT(SEARCH({"transpo.ottawa.on.ca","biblioottawalibrary.ca"},E684)),"@ottawa.ca")</f>
        <v>0</v>
      </c>
      <c r="G684" s="9" t="e">
        <f t="shared" si="160"/>
        <v>#VALUE!</v>
      </c>
      <c r="H684" t="e">
        <f>TRIM(CLEAN(MID(Updates!D684,FIND("E-mail Address: ",Updates!D684)+16,(FIND("The employee",Updates!D684)-(FIND("E-mail Address: ",Updates!D684)+16)))))</f>
        <v>#VALUE!</v>
      </c>
      <c r="I684" t="e">
        <f>TRIM(CLEAN(MID(Updates!D684,FIND("Account Password: ",Updates!D684)+18,(FIND("NETWORK ACCOUNTS",Updates!D684)-(FIND("Account Password:",Updates!D684)+18)))))</f>
        <v>#VALUE!</v>
      </c>
      <c r="J684" t="e">
        <f>TRIM(CLEAN(MID(Updates!D684,FIND("Password: ",Updates!D684)+10,(FIND("E-mail",Updates!D684)-(FIND("Password:",Updates!D684)+12)))))</f>
        <v>#VALUE!</v>
      </c>
      <c r="K684" t="e">
        <f>TRIM(CLEAN(MID(Updates!D684,FIND("Account to clone: ",Updates!D684)+18,(FIND("Position",Updates!D684)-(FIND("Account to clone: ",Updates!D684)+18)))))</f>
        <v>#VALUE!</v>
      </c>
      <c r="L684" t="e">
        <f>TRIM(CLEAN(MID(Updates!D684,FIND("Clone permissions of another account: ",Updates!D684)+38,(FIND("Email required:",Updates!D684)-(FIND("Clone permissions of another account: ",Updates!D684)+38)))))</f>
        <v>#VALUE!</v>
      </c>
      <c r="M684" t="e">
        <f t="shared" si="161"/>
        <v>#VALUE!</v>
      </c>
      <c r="N684" t="e">
        <f>TRIM(CLEAN(MID(Updates!D684,FIND("First Name: ",Updates!D684)+12,(FIND("Middle Name: ",Updates!D684)-(FIND("First Name: ",Updates!D684)+12)))))</f>
        <v>#VALUE!</v>
      </c>
      <c r="O684" t="e">
        <f>TRIM(CLEAN(MID(Updates!E684,FIND("Last Name: ",Updates!E684)+11,(FIND("Middle Initial:",Updates!E684)-(FIND("Last Name: ",Updates!E684)+11)))))</f>
        <v>#VALUE!</v>
      </c>
      <c r="P684" t="e">
        <f>TRIM(CLEAN(MID(Updates!D684,FIND("Middle Initial: ",Updates!D684)+16,(FIND("Department: ",Updates!D684)-(FIND("Middle Initial: ",Updates!D684)+16)))))</f>
        <v>#VALUE!</v>
      </c>
      <c r="Q684" t="e">
        <f t="shared" si="162"/>
        <v>#VALUE!</v>
      </c>
      <c r="R684" t="e">
        <f t="shared" si="163"/>
        <v>#VALUE!</v>
      </c>
      <c r="S684" t="e">
        <f t="shared" si="164"/>
        <v>#VALUE!</v>
      </c>
      <c r="T684" s="14" t="e">
        <f t="shared" si="165"/>
        <v>#VALUE!</v>
      </c>
      <c r="U684" t="e">
        <f t="shared" si="166"/>
        <v>#VALUE!</v>
      </c>
      <c r="V684" t="e">
        <f t="shared" si="167"/>
        <v>#VALUE!</v>
      </c>
      <c r="W684" s="8" t="e">
        <f>TRIM(CLEAN(MID(Updates!D684,FIND("Branch: ",Updates!D684)+8,(FIND("Division",Updates!D684)-(FIND("Branch: ",Updates!D684)+8)))))</f>
        <v>#VALUE!</v>
      </c>
      <c r="X684" s="8" t="e">
        <f>TRIM(CLEAN(MID(Updates!D684,FIND("Pooled Position: ",Updates!D684)+17,(FIND("Are the",Updates!D684)-(FIND("Pooled Position: ",Updates!D684)+17)))))</f>
        <v>#VALUE!</v>
      </c>
      <c r="Y684" t="e">
        <f>TRIM(CLEAN(MID(Updates!D684,FIND("Employee Name: ",Updates!D684)+15,(FIND("Job Title",Updates!D684)-(FIND("Employee Name: ",Updates!D684)+15)))))</f>
        <v>#VALUE!</v>
      </c>
      <c r="Z684" s="9" t="e">
        <f t="shared" si="168"/>
        <v>#VALUE!</v>
      </c>
      <c r="AA684" t="e">
        <f t="shared" si="169"/>
        <v>#VALUE!</v>
      </c>
      <c r="AB684" t="e">
        <f t="shared" si="170"/>
        <v>#VALUE!</v>
      </c>
      <c r="AC684" t="e">
        <f t="shared" si="171"/>
        <v>#VALUE!</v>
      </c>
      <c r="AD684" t="e">
        <f>TRIM(CLEAN(MID(Updates!D684,FIND("Account to clone: ",Updates!D684)+18,(FIND("Position",Updates!D684)-(FIND("Account to clone: ",Updates!D684)+18)))))</f>
        <v>#VALUE!</v>
      </c>
      <c r="AE684" t="str">
        <f t="shared" si="172"/>
        <v/>
      </c>
      <c r="AF684" t="str">
        <f t="shared" si="173"/>
        <v>No</v>
      </c>
      <c r="AG684" t="e">
        <f>TRIM(CLEAN(MID(Updates!D684,FIND("Home Share (H:\ drive) required: ",Updates!D684)+33,(FIND("Group Share (S:\ drive) required: ",Updates!D684)-(FIND("Home Share (H:\ drive) required: ",Updates!D684)+33)))))</f>
        <v>#VALUE!</v>
      </c>
      <c r="AH684" t="str">
        <f t="shared" si="174"/>
        <v>No</v>
      </c>
      <c r="AI684" t="e">
        <f>TRIM(CLEAN(MID(Updates!D684,FIND("S Drive Path: ",Updates!D684)+14,(FIND("Position",Updates!D684)-(FIND("S Drive Path: ",Updates!D684)+14)))))</f>
        <v>#VALUE!</v>
      </c>
      <c r="AJ684" t="e">
        <f>("USR\"&amp;Updates!N684)</f>
        <v>#VALUE!</v>
      </c>
      <c r="AK684" t="e">
        <f>Updates!N684&amp;"$"</f>
        <v>#VALUE!</v>
      </c>
      <c r="AL684" s="11">
        <f t="shared" ca="1" si="175"/>
        <v>14</v>
      </c>
      <c r="AM684" s="6" t="str">
        <f ca="1">LOOKUP(AL684,AN2:AN21,AO2:AO21)</f>
        <v>DC4MDB04</v>
      </c>
    </row>
    <row r="685" spans="1:39" ht="12" customHeight="1">
      <c r="A685" s="13" t="e">
        <f>LOOKUP(99^99,--("0"&amp;MID(Updates!N685,MIN(SEARCH({0,1,2,3,4,5,6,7,8,9},Updates!N685&amp;"0123456789")),ROW($A$1:$A$10000))))</f>
        <v>#N/A</v>
      </c>
      <c r="B685" s="6" t="e">
        <f>TRIM(CLEAN(MID(Updates!D685,FIND("Network User Id: ",Updates!D685)+17,(FIND("E-MAIL ACCOUNTS",Updates!D685)-(FIND("Network User Id:",Updates!D685)+17)))))</f>
        <v>#VALUE!</v>
      </c>
      <c r="C685" s="6" t="e">
        <f>TRIM(CLEAN(MID(Updates!D685,FIND("Logon ID: ",Updates!D685)+10,(FIND("Password:",Updates!D685)-(FIND("Logon ID:",Updates!D685)+10)))))</f>
        <v>#VALUE!</v>
      </c>
      <c r="D685" t="e">
        <f>TRIM(CLEAN(MID(Updates!D685,FIND("Primary Address: ",Updates!D685)+17,(FIND("Secondary Address:",Updates!D685)-(FIND("Primary Address: ",Updates!D685)+17)))))</f>
        <v>#VALUE!</v>
      </c>
      <c r="E685" t="e">
        <f>TRIM(CLEAN(MID(Updates!D685,FIND("Secondary Address: ",Updates!D685)+19,(FIND("** PLEASE DO NOT REPLY TO THIS E-MAIL. ",Updates!D685)-(FIND("Secondary Address: ",Updates!D685)+19)))))</f>
        <v>#VALUE!</v>
      </c>
      <c r="F685" t="b">
        <f>IF(COUNT(SEARCH({"transpo.ottawa.on.ca","biblioottawalibrary.ca"},E685)),"@ottawa.ca")</f>
        <v>0</v>
      </c>
      <c r="G685" s="9" t="e">
        <f t="shared" si="160"/>
        <v>#VALUE!</v>
      </c>
      <c r="H685" t="e">
        <f>TRIM(CLEAN(MID(Updates!D685,FIND("E-mail Address: ",Updates!D685)+16,(FIND("The employee",Updates!D685)-(FIND("E-mail Address: ",Updates!D685)+16)))))</f>
        <v>#VALUE!</v>
      </c>
      <c r="I685" t="e">
        <f>TRIM(CLEAN(MID(Updates!D685,FIND("Account Password: ",Updates!D685)+18,(FIND("NETWORK ACCOUNTS",Updates!D685)-(FIND("Account Password:",Updates!D685)+18)))))</f>
        <v>#VALUE!</v>
      </c>
      <c r="J685" t="e">
        <f>TRIM(CLEAN(MID(Updates!D685,FIND("Password: ",Updates!D685)+10,(FIND("E-mail",Updates!D685)-(FIND("Password:",Updates!D685)+12)))))</f>
        <v>#VALUE!</v>
      </c>
      <c r="K685" t="e">
        <f>TRIM(CLEAN(MID(Updates!D685,FIND("Account to clone: ",Updates!D685)+18,(FIND("Position",Updates!D685)-(FIND("Account to clone: ",Updates!D685)+18)))))</f>
        <v>#VALUE!</v>
      </c>
      <c r="L685" t="e">
        <f>TRIM(CLEAN(MID(Updates!D685,FIND("Clone permissions of another account: ",Updates!D685)+38,(FIND("Email required:",Updates!D685)-(FIND("Clone permissions of another account: ",Updates!D685)+38)))))</f>
        <v>#VALUE!</v>
      </c>
      <c r="M685" t="e">
        <f t="shared" si="161"/>
        <v>#VALUE!</v>
      </c>
      <c r="N685" t="e">
        <f>TRIM(CLEAN(MID(Updates!D685,FIND("First Name: ",Updates!D685)+12,(FIND("Middle Name: ",Updates!D685)-(FIND("First Name: ",Updates!D685)+12)))))</f>
        <v>#VALUE!</v>
      </c>
      <c r="O685" t="e">
        <f>TRIM(CLEAN(MID(Updates!E685,FIND("Last Name: ",Updates!E685)+11,(FIND("Middle Initial:",Updates!E685)-(FIND("Last Name: ",Updates!E685)+11)))))</f>
        <v>#VALUE!</v>
      </c>
      <c r="P685" t="e">
        <f>TRIM(CLEAN(MID(Updates!D685,FIND("Middle Initial: ",Updates!D685)+16,(FIND("Department: ",Updates!D685)-(FIND("Middle Initial: ",Updates!D685)+16)))))</f>
        <v>#VALUE!</v>
      </c>
      <c r="Q685" t="e">
        <f t="shared" si="162"/>
        <v>#VALUE!</v>
      </c>
      <c r="R685" t="e">
        <f t="shared" si="163"/>
        <v>#VALUE!</v>
      </c>
      <c r="S685" t="e">
        <f t="shared" si="164"/>
        <v>#VALUE!</v>
      </c>
      <c r="T685" s="14" t="e">
        <f t="shared" si="165"/>
        <v>#VALUE!</v>
      </c>
      <c r="U685" t="e">
        <f t="shared" si="166"/>
        <v>#VALUE!</v>
      </c>
      <c r="V685" t="e">
        <f t="shared" si="167"/>
        <v>#VALUE!</v>
      </c>
      <c r="W685" s="8" t="e">
        <f>TRIM(CLEAN(MID(Updates!D685,FIND("Branch: ",Updates!D685)+8,(FIND("Division",Updates!D685)-(FIND("Branch: ",Updates!D685)+8)))))</f>
        <v>#VALUE!</v>
      </c>
      <c r="X685" s="8" t="e">
        <f>TRIM(CLEAN(MID(Updates!D685,FIND("Pooled Position: ",Updates!D685)+17,(FIND("Are the",Updates!D685)-(FIND("Pooled Position: ",Updates!D685)+17)))))</f>
        <v>#VALUE!</v>
      </c>
      <c r="Y685" t="e">
        <f>TRIM(CLEAN(MID(Updates!D685,FIND("Employee Name: ",Updates!D685)+15,(FIND("Job Title",Updates!D685)-(FIND("Employee Name: ",Updates!D685)+15)))))</f>
        <v>#VALUE!</v>
      </c>
      <c r="Z685" s="9" t="e">
        <f t="shared" si="168"/>
        <v>#VALUE!</v>
      </c>
      <c r="AA685" t="e">
        <f t="shared" si="169"/>
        <v>#VALUE!</v>
      </c>
      <c r="AB685" t="e">
        <f t="shared" si="170"/>
        <v>#VALUE!</v>
      </c>
      <c r="AC685" t="e">
        <f t="shared" si="171"/>
        <v>#VALUE!</v>
      </c>
      <c r="AD685" t="e">
        <f>TRIM(CLEAN(MID(Updates!D685,FIND("Account to clone: ",Updates!D685)+18,(FIND("Position",Updates!D685)-(FIND("Account to clone: ",Updates!D685)+18)))))</f>
        <v>#VALUE!</v>
      </c>
      <c r="AE685" t="str">
        <f t="shared" si="172"/>
        <v/>
      </c>
      <c r="AF685" t="str">
        <f t="shared" si="173"/>
        <v>No</v>
      </c>
      <c r="AG685" t="e">
        <f>TRIM(CLEAN(MID(Updates!D685,FIND("Home Share (H:\ drive) required: ",Updates!D685)+33,(FIND("Group Share (S:\ drive) required: ",Updates!D685)-(FIND("Home Share (H:\ drive) required: ",Updates!D685)+33)))))</f>
        <v>#VALUE!</v>
      </c>
      <c r="AH685" t="str">
        <f t="shared" si="174"/>
        <v>No</v>
      </c>
      <c r="AI685" t="e">
        <f>TRIM(CLEAN(MID(Updates!D685,FIND("S Drive Path: ",Updates!D685)+14,(FIND("Position",Updates!D685)-(FIND("S Drive Path: ",Updates!D685)+14)))))</f>
        <v>#VALUE!</v>
      </c>
      <c r="AJ685" t="e">
        <f>("USR\"&amp;Updates!N685)</f>
        <v>#VALUE!</v>
      </c>
      <c r="AK685" t="e">
        <f>Updates!N685&amp;"$"</f>
        <v>#VALUE!</v>
      </c>
      <c r="AL685" s="11">
        <f t="shared" ca="1" si="175"/>
        <v>18</v>
      </c>
      <c r="AM685" s="6" t="str">
        <f ca="1">LOOKUP(AL685,AN2:AN21,AO2:AO21)</f>
        <v>DC4MDB08</v>
      </c>
    </row>
    <row r="686" spans="1:39" ht="12" customHeight="1">
      <c r="A686" s="13" t="e">
        <f>LOOKUP(99^99,--("0"&amp;MID(Updates!N686,MIN(SEARCH({0,1,2,3,4,5,6,7,8,9},Updates!N686&amp;"0123456789")),ROW($A$1:$A$10000))))</f>
        <v>#N/A</v>
      </c>
      <c r="B686" s="6" t="e">
        <f>TRIM(CLEAN(MID(Updates!D686,FIND("Network User Id: ",Updates!D686)+17,(FIND("E-MAIL ACCOUNTS",Updates!D686)-(FIND("Network User Id:",Updates!D686)+17)))))</f>
        <v>#VALUE!</v>
      </c>
      <c r="C686" s="6" t="e">
        <f>TRIM(CLEAN(MID(Updates!D686,FIND("Logon ID: ",Updates!D686)+10,(FIND("Password:",Updates!D686)-(FIND("Logon ID:",Updates!D686)+10)))))</f>
        <v>#VALUE!</v>
      </c>
      <c r="D686" t="e">
        <f>TRIM(CLEAN(MID(Updates!D686,FIND("Primary Address: ",Updates!D686)+17,(FIND("Secondary Address:",Updates!D686)-(FIND("Primary Address: ",Updates!D686)+17)))))</f>
        <v>#VALUE!</v>
      </c>
      <c r="E686" t="e">
        <f>TRIM(CLEAN(MID(Updates!D686,FIND("Secondary Address: ",Updates!D686)+19,(FIND("** PLEASE DO NOT REPLY TO THIS E-MAIL. ",Updates!D686)-(FIND("Secondary Address: ",Updates!D686)+19)))))</f>
        <v>#VALUE!</v>
      </c>
      <c r="F686" t="b">
        <f>IF(COUNT(SEARCH({"transpo.ottawa.on.ca","biblioottawalibrary.ca"},E686)),"@ottawa.ca")</f>
        <v>0</v>
      </c>
      <c r="G686" s="9" t="e">
        <f t="shared" si="160"/>
        <v>#VALUE!</v>
      </c>
      <c r="H686" t="e">
        <f>TRIM(CLEAN(MID(Updates!D686,FIND("E-mail Address: ",Updates!D686)+16,(FIND("The employee",Updates!D686)-(FIND("E-mail Address: ",Updates!D686)+16)))))</f>
        <v>#VALUE!</v>
      </c>
      <c r="I686" t="e">
        <f>TRIM(CLEAN(MID(Updates!D686,FIND("Account Password: ",Updates!D686)+18,(FIND("NETWORK ACCOUNTS",Updates!D686)-(FIND("Account Password:",Updates!D686)+18)))))</f>
        <v>#VALUE!</v>
      </c>
      <c r="J686" t="e">
        <f>TRIM(CLEAN(MID(Updates!D686,FIND("Password: ",Updates!D686)+10,(FIND("E-mail",Updates!D686)-(FIND("Password:",Updates!D686)+12)))))</f>
        <v>#VALUE!</v>
      </c>
      <c r="K686" t="e">
        <f>TRIM(CLEAN(MID(Updates!D686,FIND("Account to clone: ",Updates!D686)+18,(FIND("Position",Updates!D686)-(FIND("Account to clone: ",Updates!D686)+18)))))</f>
        <v>#VALUE!</v>
      </c>
      <c r="L686" t="e">
        <f>TRIM(CLEAN(MID(Updates!D686,FIND("Clone permissions of another account: ",Updates!D686)+38,(FIND("Email required:",Updates!D686)-(FIND("Clone permissions of another account: ",Updates!D686)+38)))))</f>
        <v>#VALUE!</v>
      </c>
      <c r="M686" t="e">
        <f t="shared" si="161"/>
        <v>#VALUE!</v>
      </c>
      <c r="N686" t="e">
        <f>TRIM(CLEAN(MID(Updates!D686,FIND("First Name: ",Updates!D686)+12,(FIND("Middle Name: ",Updates!D686)-(FIND("First Name: ",Updates!D686)+12)))))</f>
        <v>#VALUE!</v>
      </c>
      <c r="O686" t="e">
        <f>TRIM(CLEAN(MID(Updates!E686,FIND("Last Name: ",Updates!E686)+11,(FIND("Middle Initial:",Updates!E686)-(FIND("Last Name: ",Updates!E686)+11)))))</f>
        <v>#VALUE!</v>
      </c>
      <c r="P686" t="e">
        <f>TRIM(CLEAN(MID(Updates!D686,FIND("Middle Initial: ",Updates!D686)+16,(FIND("Department: ",Updates!D686)-(FIND("Middle Initial: ",Updates!D686)+16)))))</f>
        <v>#VALUE!</v>
      </c>
      <c r="Q686" t="e">
        <f t="shared" si="162"/>
        <v>#VALUE!</v>
      </c>
      <c r="R686" t="e">
        <f t="shared" si="163"/>
        <v>#VALUE!</v>
      </c>
      <c r="S686" t="e">
        <f t="shared" si="164"/>
        <v>#VALUE!</v>
      </c>
      <c r="T686" s="14" t="e">
        <f t="shared" si="165"/>
        <v>#VALUE!</v>
      </c>
      <c r="U686" t="e">
        <f t="shared" si="166"/>
        <v>#VALUE!</v>
      </c>
      <c r="V686" t="e">
        <f t="shared" si="167"/>
        <v>#VALUE!</v>
      </c>
      <c r="W686" s="8" t="e">
        <f>TRIM(CLEAN(MID(Updates!D686,FIND("Branch: ",Updates!D686)+8,(FIND("Division",Updates!D686)-(FIND("Branch: ",Updates!D686)+8)))))</f>
        <v>#VALUE!</v>
      </c>
      <c r="X686" s="8" t="e">
        <f>TRIM(CLEAN(MID(Updates!D686,FIND("Pooled Position: ",Updates!D686)+17,(FIND("Are the",Updates!D686)-(FIND("Pooled Position: ",Updates!D686)+17)))))</f>
        <v>#VALUE!</v>
      </c>
      <c r="Y686" t="e">
        <f>TRIM(CLEAN(MID(Updates!D686,FIND("Employee Name: ",Updates!D686)+15,(FIND("Job Title",Updates!D686)-(FIND("Employee Name: ",Updates!D686)+15)))))</f>
        <v>#VALUE!</v>
      </c>
      <c r="Z686" s="9" t="e">
        <f t="shared" si="168"/>
        <v>#VALUE!</v>
      </c>
      <c r="AA686" t="e">
        <f t="shared" si="169"/>
        <v>#VALUE!</v>
      </c>
      <c r="AB686" t="e">
        <f t="shared" si="170"/>
        <v>#VALUE!</v>
      </c>
      <c r="AC686" t="e">
        <f t="shared" si="171"/>
        <v>#VALUE!</v>
      </c>
      <c r="AD686" t="e">
        <f>TRIM(CLEAN(MID(Updates!D686,FIND("Account to clone: ",Updates!D686)+18,(FIND("Position",Updates!D686)-(FIND("Account to clone: ",Updates!D686)+18)))))</f>
        <v>#VALUE!</v>
      </c>
      <c r="AE686" t="str">
        <f t="shared" si="172"/>
        <v/>
      </c>
      <c r="AF686" t="str">
        <f t="shared" si="173"/>
        <v>No</v>
      </c>
      <c r="AG686" t="e">
        <f>TRIM(CLEAN(MID(Updates!D686,FIND("Home Share (H:\ drive) required: ",Updates!D686)+33,(FIND("Group Share (S:\ drive) required: ",Updates!D686)-(FIND("Home Share (H:\ drive) required: ",Updates!D686)+33)))))</f>
        <v>#VALUE!</v>
      </c>
      <c r="AH686" t="str">
        <f t="shared" si="174"/>
        <v>No</v>
      </c>
      <c r="AI686" t="e">
        <f>TRIM(CLEAN(MID(Updates!D686,FIND("S Drive Path: ",Updates!D686)+14,(FIND("Position",Updates!D686)-(FIND("S Drive Path: ",Updates!D686)+14)))))</f>
        <v>#VALUE!</v>
      </c>
      <c r="AJ686" t="e">
        <f>("USR\"&amp;Updates!N686)</f>
        <v>#VALUE!</v>
      </c>
      <c r="AK686" t="e">
        <f>Updates!N686&amp;"$"</f>
        <v>#VALUE!</v>
      </c>
      <c r="AL686" s="11">
        <f t="shared" ca="1" si="175"/>
        <v>18</v>
      </c>
      <c r="AM686" s="6" t="str">
        <f ca="1">LOOKUP(AL686,AN2:AN21,AO2:AO21)</f>
        <v>DC4MDB08</v>
      </c>
    </row>
    <row r="687" spans="1:39" ht="12" customHeight="1">
      <c r="A687" s="13" t="e">
        <f>LOOKUP(99^99,--("0"&amp;MID(Updates!N687,MIN(SEARCH({0,1,2,3,4,5,6,7,8,9},Updates!N687&amp;"0123456789")),ROW($A$1:$A$10000))))</f>
        <v>#N/A</v>
      </c>
      <c r="B687" s="6" t="e">
        <f>TRIM(CLEAN(MID(Updates!D687,FIND("Network User Id: ",Updates!D687)+17,(FIND("E-MAIL ACCOUNTS",Updates!D687)-(FIND("Network User Id:",Updates!D687)+17)))))</f>
        <v>#VALUE!</v>
      </c>
      <c r="C687" s="6" t="e">
        <f>TRIM(CLEAN(MID(Updates!D687,FIND("Logon ID: ",Updates!D687)+10,(FIND("Password:",Updates!D687)-(FIND("Logon ID:",Updates!D687)+10)))))</f>
        <v>#VALUE!</v>
      </c>
      <c r="D687" t="e">
        <f>TRIM(CLEAN(MID(Updates!D687,FIND("Primary Address: ",Updates!D687)+17,(FIND("Secondary Address:",Updates!D687)-(FIND("Primary Address: ",Updates!D687)+17)))))</f>
        <v>#VALUE!</v>
      </c>
      <c r="E687" t="e">
        <f>TRIM(CLEAN(MID(Updates!D687,FIND("Secondary Address: ",Updates!D687)+19,(FIND("** PLEASE DO NOT REPLY TO THIS E-MAIL. ",Updates!D687)-(FIND("Secondary Address: ",Updates!D687)+19)))))</f>
        <v>#VALUE!</v>
      </c>
      <c r="F687" t="b">
        <f>IF(COUNT(SEARCH({"transpo.ottawa.on.ca","biblioottawalibrary.ca"},E687)),"@ottawa.ca")</f>
        <v>0</v>
      </c>
      <c r="G687" s="9" t="e">
        <f t="shared" si="160"/>
        <v>#VALUE!</v>
      </c>
      <c r="H687" t="e">
        <f>TRIM(CLEAN(MID(Updates!D687,FIND("E-mail Address: ",Updates!D687)+16,(FIND("The employee",Updates!D687)-(FIND("E-mail Address: ",Updates!D687)+16)))))</f>
        <v>#VALUE!</v>
      </c>
      <c r="I687" t="e">
        <f>TRIM(CLEAN(MID(Updates!D687,FIND("Account Password: ",Updates!D687)+18,(FIND("NETWORK ACCOUNTS",Updates!D687)-(FIND("Account Password:",Updates!D687)+18)))))</f>
        <v>#VALUE!</v>
      </c>
      <c r="J687" t="e">
        <f>TRIM(CLEAN(MID(Updates!D687,FIND("Password: ",Updates!D687)+10,(FIND("E-mail",Updates!D687)-(FIND("Password:",Updates!D687)+12)))))</f>
        <v>#VALUE!</v>
      </c>
      <c r="K687" t="e">
        <f>TRIM(CLEAN(MID(Updates!D687,FIND("Account to clone: ",Updates!D687)+18,(FIND("Position",Updates!D687)-(FIND("Account to clone: ",Updates!D687)+18)))))</f>
        <v>#VALUE!</v>
      </c>
      <c r="L687" t="e">
        <f>TRIM(CLEAN(MID(Updates!D687,FIND("Clone permissions of another account: ",Updates!D687)+38,(FIND("Email required:",Updates!D687)-(FIND("Clone permissions of another account: ",Updates!D687)+38)))))</f>
        <v>#VALUE!</v>
      </c>
      <c r="M687" t="e">
        <f t="shared" si="161"/>
        <v>#VALUE!</v>
      </c>
      <c r="N687" t="e">
        <f>TRIM(CLEAN(MID(Updates!D687,FIND("First Name: ",Updates!D687)+12,(FIND("Middle Name: ",Updates!D687)-(FIND("First Name: ",Updates!D687)+12)))))</f>
        <v>#VALUE!</v>
      </c>
      <c r="O687" t="e">
        <f>TRIM(CLEAN(MID(Updates!E687,FIND("Last Name: ",Updates!E687)+11,(FIND("Middle Initial:",Updates!E687)-(FIND("Last Name: ",Updates!E687)+11)))))</f>
        <v>#VALUE!</v>
      </c>
      <c r="P687" t="e">
        <f>TRIM(CLEAN(MID(Updates!D687,FIND("Middle Initial: ",Updates!D687)+16,(FIND("Department: ",Updates!D687)-(FIND("Middle Initial: ",Updates!D687)+16)))))</f>
        <v>#VALUE!</v>
      </c>
      <c r="Q687" t="e">
        <f t="shared" si="162"/>
        <v>#VALUE!</v>
      </c>
      <c r="R687" t="e">
        <f t="shared" si="163"/>
        <v>#VALUE!</v>
      </c>
      <c r="S687" t="e">
        <f t="shared" si="164"/>
        <v>#VALUE!</v>
      </c>
      <c r="T687" s="14" t="e">
        <f t="shared" si="165"/>
        <v>#VALUE!</v>
      </c>
      <c r="U687" t="e">
        <f t="shared" si="166"/>
        <v>#VALUE!</v>
      </c>
      <c r="V687" t="e">
        <f t="shared" si="167"/>
        <v>#VALUE!</v>
      </c>
      <c r="W687" s="8" t="e">
        <f>TRIM(CLEAN(MID(Updates!D687,FIND("Branch: ",Updates!D687)+8,(FIND("Division",Updates!D687)-(FIND("Branch: ",Updates!D687)+8)))))</f>
        <v>#VALUE!</v>
      </c>
      <c r="X687" s="8" t="e">
        <f>TRIM(CLEAN(MID(Updates!D687,FIND("Pooled Position: ",Updates!D687)+17,(FIND("Are the",Updates!D687)-(FIND("Pooled Position: ",Updates!D687)+17)))))</f>
        <v>#VALUE!</v>
      </c>
      <c r="Y687" t="e">
        <f>TRIM(CLEAN(MID(Updates!D687,FIND("Employee Name: ",Updates!D687)+15,(FIND("Job Title",Updates!D687)-(FIND("Employee Name: ",Updates!D687)+15)))))</f>
        <v>#VALUE!</v>
      </c>
      <c r="Z687" s="9" t="e">
        <f t="shared" si="168"/>
        <v>#VALUE!</v>
      </c>
      <c r="AA687" t="e">
        <f t="shared" si="169"/>
        <v>#VALUE!</v>
      </c>
      <c r="AB687" t="e">
        <f t="shared" si="170"/>
        <v>#VALUE!</v>
      </c>
      <c r="AC687" t="e">
        <f t="shared" si="171"/>
        <v>#VALUE!</v>
      </c>
      <c r="AD687" t="e">
        <f>TRIM(CLEAN(MID(Updates!D687,FIND("Account to clone: ",Updates!D687)+18,(FIND("Position",Updates!D687)-(FIND("Account to clone: ",Updates!D687)+18)))))</f>
        <v>#VALUE!</v>
      </c>
      <c r="AE687" t="str">
        <f t="shared" si="172"/>
        <v/>
      </c>
      <c r="AF687" t="str">
        <f t="shared" si="173"/>
        <v>No</v>
      </c>
      <c r="AG687" t="e">
        <f>TRIM(CLEAN(MID(Updates!D687,FIND("Home Share (H:\ drive) required: ",Updates!D687)+33,(FIND("Group Share (S:\ drive) required: ",Updates!D687)-(FIND("Home Share (H:\ drive) required: ",Updates!D687)+33)))))</f>
        <v>#VALUE!</v>
      </c>
      <c r="AH687" t="str">
        <f t="shared" si="174"/>
        <v>No</v>
      </c>
      <c r="AI687" t="e">
        <f>TRIM(CLEAN(MID(Updates!D687,FIND("S Drive Path: ",Updates!D687)+14,(FIND("Position",Updates!D687)-(FIND("S Drive Path: ",Updates!D687)+14)))))</f>
        <v>#VALUE!</v>
      </c>
      <c r="AJ687" t="e">
        <f>("USR\"&amp;Updates!N687)</f>
        <v>#VALUE!</v>
      </c>
      <c r="AK687" t="e">
        <f>Updates!N687&amp;"$"</f>
        <v>#VALUE!</v>
      </c>
      <c r="AL687" s="11">
        <f t="shared" ca="1" si="175"/>
        <v>10</v>
      </c>
      <c r="AM687" s="6" t="str">
        <f ca="1">LOOKUP(AL687,AN2:AN21,AO2:AO21)</f>
        <v>DC1MDB10</v>
      </c>
    </row>
    <row r="688" spans="1:39" ht="12" customHeight="1">
      <c r="A688" s="13" t="e">
        <f>LOOKUP(99^99,--("0"&amp;MID(Updates!N688,MIN(SEARCH({0,1,2,3,4,5,6,7,8,9},Updates!N688&amp;"0123456789")),ROW($A$1:$A$10000))))</f>
        <v>#N/A</v>
      </c>
      <c r="B688" s="6" t="e">
        <f>TRIM(CLEAN(MID(Updates!D688,FIND("Network User Id: ",Updates!D688)+17,(FIND("E-MAIL ACCOUNTS",Updates!D688)-(FIND("Network User Id:",Updates!D688)+17)))))</f>
        <v>#VALUE!</v>
      </c>
      <c r="C688" s="6" t="e">
        <f>TRIM(CLEAN(MID(Updates!D688,FIND("Logon ID: ",Updates!D688)+10,(FIND("Password:",Updates!D688)-(FIND("Logon ID:",Updates!D688)+10)))))</f>
        <v>#VALUE!</v>
      </c>
      <c r="D688" t="e">
        <f>TRIM(CLEAN(MID(Updates!D688,FIND("Primary Address: ",Updates!D688)+17,(FIND("Secondary Address:",Updates!D688)-(FIND("Primary Address: ",Updates!D688)+17)))))</f>
        <v>#VALUE!</v>
      </c>
      <c r="E688" t="e">
        <f>TRIM(CLEAN(MID(Updates!D688,FIND("Secondary Address: ",Updates!D688)+19,(FIND("** PLEASE DO NOT REPLY TO THIS E-MAIL. ",Updates!D688)-(FIND("Secondary Address: ",Updates!D688)+19)))))</f>
        <v>#VALUE!</v>
      </c>
      <c r="F688" t="b">
        <f>IF(COUNT(SEARCH({"transpo.ottawa.on.ca","biblioottawalibrary.ca"},E688)),"@ottawa.ca")</f>
        <v>0</v>
      </c>
      <c r="G688" s="9" t="e">
        <f t="shared" si="160"/>
        <v>#VALUE!</v>
      </c>
      <c r="H688" t="e">
        <f>TRIM(CLEAN(MID(Updates!D688,FIND("E-mail Address: ",Updates!D688)+16,(FIND("The employee",Updates!D688)-(FIND("E-mail Address: ",Updates!D688)+16)))))</f>
        <v>#VALUE!</v>
      </c>
      <c r="I688" t="e">
        <f>TRIM(CLEAN(MID(Updates!D688,FIND("Account Password: ",Updates!D688)+18,(FIND("NETWORK ACCOUNTS",Updates!D688)-(FIND("Account Password:",Updates!D688)+18)))))</f>
        <v>#VALUE!</v>
      </c>
      <c r="J688" t="e">
        <f>TRIM(CLEAN(MID(Updates!D688,FIND("Password: ",Updates!D688)+10,(FIND("E-mail",Updates!D688)-(FIND("Password:",Updates!D688)+12)))))</f>
        <v>#VALUE!</v>
      </c>
      <c r="K688" t="e">
        <f>TRIM(CLEAN(MID(Updates!D688,FIND("Account to clone: ",Updates!D688)+18,(FIND("Position",Updates!D688)-(FIND("Account to clone: ",Updates!D688)+18)))))</f>
        <v>#VALUE!</v>
      </c>
      <c r="L688" t="e">
        <f>TRIM(CLEAN(MID(Updates!D688,FIND("Clone permissions of another account: ",Updates!D688)+38,(FIND("Email required:",Updates!D688)-(FIND("Clone permissions of another account: ",Updates!D688)+38)))))</f>
        <v>#VALUE!</v>
      </c>
      <c r="M688" t="e">
        <f t="shared" si="161"/>
        <v>#VALUE!</v>
      </c>
      <c r="N688" t="e">
        <f>TRIM(CLEAN(MID(Updates!D688,FIND("First Name: ",Updates!D688)+12,(FIND("Middle Name: ",Updates!D688)-(FIND("First Name: ",Updates!D688)+12)))))</f>
        <v>#VALUE!</v>
      </c>
      <c r="O688" t="e">
        <f>TRIM(CLEAN(MID(Updates!E688,FIND("Last Name: ",Updates!E688)+11,(FIND("Middle Initial:",Updates!E688)-(FIND("Last Name: ",Updates!E688)+11)))))</f>
        <v>#VALUE!</v>
      </c>
      <c r="P688" t="e">
        <f>TRIM(CLEAN(MID(Updates!D688,FIND("Middle Initial: ",Updates!D688)+16,(FIND("Department: ",Updates!D688)-(FIND("Middle Initial: ",Updates!D688)+16)))))</f>
        <v>#VALUE!</v>
      </c>
      <c r="Q688" t="e">
        <f t="shared" si="162"/>
        <v>#VALUE!</v>
      </c>
      <c r="R688" t="e">
        <f t="shared" si="163"/>
        <v>#VALUE!</v>
      </c>
      <c r="S688" t="e">
        <f t="shared" si="164"/>
        <v>#VALUE!</v>
      </c>
      <c r="T688" s="14" t="e">
        <f t="shared" si="165"/>
        <v>#VALUE!</v>
      </c>
      <c r="U688" t="e">
        <f t="shared" si="166"/>
        <v>#VALUE!</v>
      </c>
      <c r="V688" t="e">
        <f t="shared" si="167"/>
        <v>#VALUE!</v>
      </c>
      <c r="W688" s="8" t="e">
        <f>TRIM(CLEAN(MID(Updates!D688,FIND("Branch: ",Updates!D688)+8,(FIND("Division",Updates!D688)-(FIND("Branch: ",Updates!D688)+8)))))</f>
        <v>#VALUE!</v>
      </c>
      <c r="X688" s="8" t="e">
        <f>TRIM(CLEAN(MID(Updates!D688,FIND("Pooled Position: ",Updates!D688)+17,(FIND("Are the",Updates!D688)-(FIND("Pooled Position: ",Updates!D688)+17)))))</f>
        <v>#VALUE!</v>
      </c>
      <c r="Y688" t="e">
        <f>TRIM(CLEAN(MID(Updates!D688,FIND("Employee Name: ",Updates!D688)+15,(FIND("Job Title",Updates!D688)-(FIND("Employee Name: ",Updates!D688)+15)))))</f>
        <v>#VALUE!</v>
      </c>
      <c r="Z688" s="9" t="e">
        <f t="shared" si="168"/>
        <v>#VALUE!</v>
      </c>
      <c r="AA688" t="e">
        <f t="shared" si="169"/>
        <v>#VALUE!</v>
      </c>
      <c r="AB688" t="e">
        <f t="shared" si="170"/>
        <v>#VALUE!</v>
      </c>
      <c r="AC688" t="e">
        <f t="shared" si="171"/>
        <v>#VALUE!</v>
      </c>
      <c r="AD688" t="e">
        <f>TRIM(CLEAN(MID(Updates!D688,FIND("Account to clone: ",Updates!D688)+18,(FIND("Position",Updates!D688)-(FIND("Account to clone: ",Updates!D688)+18)))))</f>
        <v>#VALUE!</v>
      </c>
      <c r="AE688" t="str">
        <f t="shared" si="172"/>
        <v/>
      </c>
      <c r="AF688" t="str">
        <f t="shared" si="173"/>
        <v>No</v>
      </c>
      <c r="AG688" t="e">
        <f>TRIM(CLEAN(MID(Updates!D688,FIND("Home Share (H:\ drive) required: ",Updates!D688)+33,(FIND("Group Share (S:\ drive) required: ",Updates!D688)-(FIND("Home Share (H:\ drive) required: ",Updates!D688)+33)))))</f>
        <v>#VALUE!</v>
      </c>
      <c r="AH688" t="str">
        <f t="shared" si="174"/>
        <v>No</v>
      </c>
      <c r="AI688" t="e">
        <f>TRIM(CLEAN(MID(Updates!D688,FIND("S Drive Path: ",Updates!D688)+14,(FIND("Position",Updates!D688)-(FIND("S Drive Path: ",Updates!D688)+14)))))</f>
        <v>#VALUE!</v>
      </c>
      <c r="AJ688" t="e">
        <f>("USR\"&amp;Updates!N688)</f>
        <v>#VALUE!</v>
      </c>
      <c r="AK688" t="e">
        <f>Updates!N688&amp;"$"</f>
        <v>#VALUE!</v>
      </c>
      <c r="AL688" s="11">
        <f t="shared" ca="1" si="175"/>
        <v>15</v>
      </c>
      <c r="AM688" s="6" t="str">
        <f ca="1">LOOKUP(AL688,AN2:AN21,AO2:AO21)</f>
        <v>DC4MDB05</v>
      </c>
    </row>
    <row r="689" spans="1:39" ht="12" customHeight="1">
      <c r="A689" s="13" t="e">
        <f>LOOKUP(99^99,--("0"&amp;MID(Updates!N689,MIN(SEARCH({0,1,2,3,4,5,6,7,8,9},Updates!N689&amp;"0123456789")),ROW($A$1:$A$10000))))</f>
        <v>#N/A</v>
      </c>
      <c r="B689" s="6" t="e">
        <f>TRIM(CLEAN(MID(Updates!D689,FIND("Network User Id: ",Updates!D689)+17,(FIND("E-MAIL ACCOUNTS",Updates!D689)-(FIND("Network User Id:",Updates!D689)+17)))))</f>
        <v>#VALUE!</v>
      </c>
      <c r="C689" s="6" t="e">
        <f>TRIM(CLEAN(MID(Updates!D689,FIND("Logon ID: ",Updates!D689)+10,(FIND("Password:",Updates!D689)-(FIND("Logon ID:",Updates!D689)+10)))))</f>
        <v>#VALUE!</v>
      </c>
      <c r="D689" t="e">
        <f>TRIM(CLEAN(MID(Updates!D689,FIND("Primary Address: ",Updates!D689)+17,(FIND("Secondary Address:",Updates!D689)-(FIND("Primary Address: ",Updates!D689)+17)))))</f>
        <v>#VALUE!</v>
      </c>
      <c r="E689" t="e">
        <f>TRIM(CLEAN(MID(Updates!D689,FIND("Secondary Address: ",Updates!D689)+19,(FIND("** PLEASE DO NOT REPLY TO THIS E-MAIL. ",Updates!D689)-(FIND("Secondary Address: ",Updates!D689)+19)))))</f>
        <v>#VALUE!</v>
      </c>
      <c r="F689" t="b">
        <f>IF(COUNT(SEARCH({"transpo.ottawa.on.ca","biblioottawalibrary.ca"},E689)),"@ottawa.ca")</f>
        <v>0</v>
      </c>
      <c r="G689" s="9" t="e">
        <f t="shared" si="160"/>
        <v>#VALUE!</v>
      </c>
      <c r="H689" t="e">
        <f>TRIM(CLEAN(MID(Updates!D689,FIND("E-mail Address: ",Updates!D689)+16,(FIND("The employee",Updates!D689)-(FIND("E-mail Address: ",Updates!D689)+16)))))</f>
        <v>#VALUE!</v>
      </c>
      <c r="I689" t="e">
        <f>TRIM(CLEAN(MID(Updates!D689,FIND("Account Password: ",Updates!D689)+18,(FIND("NETWORK ACCOUNTS",Updates!D689)-(FIND("Account Password:",Updates!D689)+18)))))</f>
        <v>#VALUE!</v>
      </c>
      <c r="J689" t="e">
        <f>TRIM(CLEAN(MID(Updates!D689,FIND("Password: ",Updates!D689)+10,(FIND("E-mail",Updates!D689)-(FIND("Password:",Updates!D689)+12)))))</f>
        <v>#VALUE!</v>
      </c>
      <c r="K689" t="e">
        <f>TRIM(CLEAN(MID(Updates!D689,FIND("Account to clone: ",Updates!D689)+18,(FIND("Position",Updates!D689)-(FIND("Account to clone: ",Updates!D689)+18)))))</f>
        <v>#VALUE!</v>
      </c>
      <c r="L689" t="e">
        <f>TRIM(CLEAN(MID(Updates!D689,FIND("Clone permissions of another account: ",Updates!D689)+38,(FIND("Email required:",Updates!D689)-(FIND("Clone permissions of another account: ",Updates!D689)+38)))))</f>
        <v>#VALUE!</v>
      </c>
      <c r="M689" t="e">
        <f t="shared" si="161"/>
        <v>#VALUE!</v>
      </c>
      <c r="N689" t="e">
        <f>TRIM(CLEAN(MID(Updates!D689,FIND("First Name: ",Updates!D689)+12,(FIND("Middle Name: ",Updates!D689)-(FIND("First Name: ",Updates!D689)+12)))))</f>
        <v>#VALUE!</v>
      </c>
      <c r="O689" t="e">
        <f>TRIM(CLEAN(MID(Updates!E689,FIND("Last Name: ",Updates!E689)+11,(FIND("Middle Initial:",Updates!E689)-(FIND("Last Name: ",Updates!E689)+11)))))</f>
        <v>#VALUE!</v>
      </c>
      <c r="P689" t="e">
        <f>TRIM(CLEAN(MID(Updates!D689,FIND("Middle Initial: ",Updates!D689)+16,(FIND("Department: ",Updates!D689)-(FIND("Middle Initial: ",Updates!D689)+16)))))</f>
        <v>#VALUE!</v>
      </c>
      <c r="Q689" t="e">
        <f t="shared" si="162"/>
        <v>#VALUE!</v>
      </c>
      <c r="R689" t="e">
        <f t="shared" si="163"/>
        <v>#VALUE!</v>
      </c>
      <c r="S689" t="e">
        <f t="shared" si="164"/>
        <v>#VALUE!</v>
      </c>
      <c r="T689" s="14" t="e">
        <f t="shared" si="165"/>
        <v>#VALUE!</v>
      </c>
      <c r="U689" t="e">
        <f t="shared" si="166"/>
        <v>#VALUE!</v>
      </c>
      <c r="V689" t="e">
        <f t="shared" si="167"/>
        <v>#VALUE!</v>
      </c>
      <c r="W689" s="8" t="e">
        <f>TRIM(CLEAN(MID(Updates!D689,FIND("Branch: ",Updates!D689)+8,(FIND("Division",Updates!D689)-(FIND("Branch: ",Updates!D689)+8)))))</f>
        <v>#VALUE!</v>
      </c>
      <c r="X689" s="8" t="e">
        <f>TRIM(CLEAN(MID(Updates!D689,FIND("Pooled Position: ",Updates!D689)+17,(FIND("Are the",Updates!D689)-(FIND("Pooled Position: ",Updates!D689)+17)))))</f>
        <v>#VALUE!</v>
      </c>
      <c r="Y689" t="e">
        <f>TRIM(CLEAN(MID(Updates!D689,FIND("Employee Name: ",Updates!D689)+15,(FIND("Job Title",Updates!D689)-(FIND("Employee Name: ",Updates!D689)+15)))))</f>
        <v>#VALUE!</v>
      </c>
      <c r="Z689" s="9" t="e">
        <f t="shared" si="168"/>
        <v>#VALUE!</v>
      </c>
      <c r="AA689" t="e">
        <f t="shared" si="169"/>
        <v>#VALUE!</v>
      </c>
      <c r="AB689" t="e">
        <f t="shared" si="170"/>
        <v>#VALUE!</v>
      </c>
      <c r="AC689" t="e">
        <f t="shared" si="171"/>
        <v>#VALUE!</v>
      </c>
      <c r="AD689" t="e">
        <f>TRIM(CLEAN(MID(Updates!D689,FIND("Account to clone: ",Updates!D689)+18,(FIND("Position",Updates!D689)-(FIND("Account to clone: ",Updates!D689)+18)))))</f>
        <v>#VALUE!</v>
      </c>
      <c r="AE689" t="str">
        <f t="shared" si="172"/>
        <v/>
      </c>
      <c r="AF689" t="str">
        <f t="shared" si="173"/>
        <v>No</v>
      </c>
      <c r="AG689" t="e">
        <f>TRIM(CLEAN(MID(Updates!D689,FIND("Home Share (H:\ drive) required: ",Updates!D689)+33,(FIND("Group Share (S:\ drive) required: ",Updates!D689)-(FIND("Home Share (H:\ drive) required: ",Updates!D689)+33)))))</f>
        <v>#VALUE!</v>
      </c>
      <c r="AH689" t="str">
        <f t="shared" si="174"/>
        <v>No</v>
      </c>
      <c r="AI689" t="e">
        <f>TRIM(CLEAN(MID(Updates!D689,FIND("S Drive Path: ",Updates!D689)+14,(FIND("Position",Updates!D689)-(FIND("S Drive Path: ",Updates!D689)+14)))))</f>
        <v>#VALUE!</v>
      </c>
      <c r="AJ689" t="e">
        <f>("USR\"&amp;Updates!N689)</f>
        <v>#VALUE!</v>
      </c>
      <c r="AK689" t="e">
        <f>Updates!N689&amp;"$"</f>
        <v>#VALUE!</v>
      </c>
      <c r="AL689" s="11">
        <f t="shared" ca="1" si="175"/>
        <v>10</v>
      </c>
      <c r="AM689" s="6" t="str">
        <f ca="1">LOOKUP(AL689,AN2:AN21,AO2:AO21)</f>
        <v>DC1MDB10</v>
      </c>
    </row>
    <row r="690" spans="1:39" ht="12" customHeight="1">
      <c r="A690" s="13" t="e">
        <f>LOOKUP(99^99,--("0"&amp;MID(Updates!N690,MIN(SEARCH({0,1,2,3,4,5,6,7,8,9},Updates!N690&amp;"0123456789")),ROW($A$1:$A$10000))))</f>
        <v>#N/A</v>
      </c>
      <c r="B690" s="6" t="e">
        <f>TRIM(CLEAN(MID(Updates!D690,FIND("Network User Id: ",Updates!D690)+17,(FIND("E-MAIL ACCOUNTS",Updates!D690)-(FIND("Network User Id:",Updates!D690)+17)))))</f>
        <v>#VALUE!</v>
      </c>
      <c r="C690" s="6" t="e">
        <f>TRIM(CLEAN(MID(Updates!D690,FIND("Logon ID: ",Updates!D690)+10,(FIND("Password:",Updates!D690)-(FIND("Logon ID:",Updates!D690)+10)))))</f>
        <v>#VALUE!</v>
      </c>
      <c r="D690" t="e">
        <f>TRIM(CLEAN(MID(Updates!D690,FIND("Primary Address: ",Updates!D690)+17,(FIND("Secondary Address:",Updates!D690)-(FIND("Primary Address: ",Updates!D690)+17)))))</f>
        <v>#VALUE!</v>
      </c>
      <c r="E690" t="e">
        <f>TRIM(CLEAN(MID(Updates!D690,FIND("Secondary Address: ",Updates!D690)+19,(FIND("** PLEASE DO NOT REPLY TO THIS E-MAIL. ",Updates!D690)-(FIND("Secondary Address: ",Updates!D690)+19)))))</f>
        <v>#VALUE!</v>
      </c>
      <c r="F690" t="b">
        <f>IF(COUNT(SEARCH({"transpo.ottawa.on.ca","biblioottawalibrary.ca"},E690)),"@ottawa.ca")</f>
        <v>0</v>
      </c>
      <c r="G690" s="9" t="e">
        <f t="shared" si="160"/>
        <v>#VALUE!</v>
      </c>
      <c r="H690" t="e">
        <f>TRIM(CLEAN(MID(Updates!D690,FIND("E-mail Address: ",Updates!D690)+16,(FIND("The employee",Updates!D690)-(FIND("E-mail Address: ",Updates!D690)+16)))))</f>
        <v>#VALUE!</v>
      </c>
      <c r="I690" t="e">
        <f>TRIM(CLEAN(MID(Updates!D690,FIND("Account Password: ",Updates!D690)+18,(FIND("NETWORK ACCOUNTS",Updates!D690)-(FIND("Account Password:",Updates!D690)+18)))))</f>
        <v>#VALUE!</v>
      </c>
      <c r="J690" t="e">
        <f>TRIM(CLEAN(MID(Updates!D690,FIND("Password: ",Updates!D690)+10,(FIND("E-mail",Updates!D690)-(FIND("Password:",Updates!D690)+12)))))</f>
        <v>#VALUE!</v>
      </c>
      <c r="K690" t="e">
        <f>TRIM(CLEAN(MID(Updates!D690,FIND("Account to clone: ",Updates!D690)+18,(FIND("Position",Updates!D690)-(FIND("Account to clone: ",Updates!D690)+18)))))</f>
        <v>#VALUE!</v>
      </c>
      <c r="L690" t="e">
        <f>TRIM(CLEAN(MID(Updates!D690,FIND("Clone permissions of another account: ",Updates!D690)+38,(FIND("Email required:",Updates!D690)-(FIND("Clone permissions of another account: ",Updates!D690)+38)))))</f>
        <v>#VALUE!</v>
      </c>
      <c r="M690" t="e">
        <f t="shared" si="161"/>
        <v>#VALUE!</v>
      </c>
      <c r="N690" t="e">
        <f>TRIM(CLEAN(MID(Updates!D690,FIND("First Name: ",Updates!D690)+12,(FIND("Middle Name: ",Updates!D690)-(FIND("First Name: ",Updates!D690)+12)))))</f>
        <v>#VALUE!</v>
      </c>
      <c r="O690" t="e">
        <f>TRIM(CLEAN(MID(Updates!E690,FIND("Last Name: ",Updates!E690)+11,(FIND("Middle Initial:",Updates!E690)-(FIND("Last Name: ",Updates!E690)+11)))))</f>
        <v>#VALUE!</v>
      </c>
      <c r="P690" t="e">
        <f>TRIM(CLEAN(MID(Updates!D690,FIND("Middle Initial: ",Updates!D690)+16,(FIND("Department: ",Updates!D690)-(FIND("Middle Initial: ",Updates!D690)+16)))))</f>
        <v>#VALUE!</v>
      </c>
      <c r="Q690" t="e">
        <f t="shared" si="162"/>
        <v>#VALUE!</v>
      </c>
      <c r="R690" t="e">
        <f t="shared" si="163"/>
        <v>#VALUE!</v>
      </c>
      <c r="S690" t="e">
        <f t="shared" si="164"/>
        <v>#VALUE!</v>
      </c>
      <c r="T690" s="14" t="e">
        <f t="shared" si="165"/>
        <v>#VALUE!</v>
      </c>
      <c r="U690" t="e">
        <f t="shared" si="166"/>
        <v>#VALUE!</v>
      </c>
      <c r="V690" t="e">
        <f t="shared" si="167"/>
        <v>#VALUE!</v>
      </c>
      <c r="W690" s="8" t="e">
        <f>TRIM(CLEAN(MID(Updates!D690,FIND("Branch: ",Updates!D690)+8,(FIND("Division",Updates!D690)-(FIND("Branch: ",Updates!D690)+8)))))</f>
        <v>#VALUE!</v>
      </c>
      <c r="X690" s="8" t="e">
        <f>TRIM(CLEAN(MID(Updates!D690,FIND("Pooled Position: ",Updates!D690)+17,(FIND("Are the",Updates!D690)-(FIND("Pooled Position: ",Updates!D690)+17)))))</f>
        <v>#VALUE!</v>
      </c>
      <c r="Y690" t="e">
        <f>TRIM(CLEAN(MID(Updates!D690,FIND("Employee Name: ",Updates!D690)+15,(FIND("Job Title",Updates!D690)-(FIND("Employee Name: ",Updates!D690)+15)))))</f>
        <v>#VALUE!</v>
      </c>
      <c r="Z690" s="9" t="e">
        <f t="shared" si="168"/>
        <v>#VALUE!</v>
      </c>
      <c r="AA690" t="e">
        <f t="shared" si="169"/>
        <v>#VALUE!</v>
      </c>
      <c r="AB690" t="e">
        <f t="shared" si="170"/>
        <v>#VALUE!</v>
      </c>
      <c r="AC690" t="e">
        <f t="shared" si="171"/>
        <v>#VALUE!</v>
      </c>
      <c r="AD690" t="e">
        <f>TRIM(CLEAN(MID(Updates!D690,FIND("Account to clone: ",Updates!D690)+18,(FIND("Position",Updates!D690)-(FIND("Account to clone: ",Updates!D690)+18)))))</f>
        <v>#VALUE!</v>
      </c>
      <c r="AE690" t="str">
        <f t="shared" si="172"/>
        <v/>
      </c>
      <c r="AF690" t="str">
        <f t="shared" si="173"/>
        <v>No</v>
      </c>
      <c r="AG690" t="e">
        <f>TRIM(CLEAN(MID(Updates!D690,FIND("Home Share (H:\ drive) required: ",Updates!D690)+33,(FIND("Group Share (S:\ drive) required: ",Updates!D690)-(FIND("Home Share (H:\ drive) required: ",Updates!D690)+33)))))</f>
        <v>#VALUE!</v>
      </c>
      <c r="AH690" t="str">
        <f t="shared" si="174"/>
        <v>No</v>
      </c>
      <c r="AI690" t="e">
        <f>TRIM(CLEAN(MID(Updates!D690,FIND("S Drive Path: ",Updates!D690)+14,(FIND("Position",Updates!D690)-(FIND("S Drive Path: ",Updates!D690)+14)))))</f>
        <v>#VALUE!</v>
      </c>
      <c r="AJ690" t="e">
        <f>("USR\"&amp;Updates!N690)</f>
        <v>#VALUE!</v>
      </c>
      <c r="AK690" t="e">
        <f>Updates!N690&amp;"$"</f>
        <v>#VALUE!</v>
      </c>
      <c r="AL690" s="11">
        <f t="shared" ca="1" si="175"/>
        <v>12</v>
      </c>
      <c r="AM690" s="6" t="str">
        <f ca="1">LOOKUP(AL690,AN2:AN21,AO2:AO21)</f>
        <v>DC4MDB02</v>
      </c>
    </row>
    <row r="691" spans="1:39" ht="12" customHeight="1">
      <c r="A691" s="13" t="e">
        <f>LOOKUP(99^99,--("0"&amp;MID(Updates!N691,MIN(SEARCH({0,1,2,3,4,5,6,7,8,9},Updates!N691&amp;"0123456789")),ROW($A$1:$A$10000))))</f>
        <v>#N/A</v>
      </c>
      <c r="B691" s="6" t="e">
        <f>TRIM(CLEAN(MID(Updates!D691,FIND("Network User Id: ",Updates!D691)+17,(FIND("E-MAIL ACCOUNTS",Updates!D691)-(FIND("Network User Id:",Updates!D691)+17)))))</f>
        <v>#VALUE!</v>
      </c>
      <c r="C691" s="6" t="e">
        <f>TRIM(CLEAN(MID(Updates!D691,FIND("Logon ID: ",Updates!D691)+10,(FIND("Password:",Updates!D691)-(FIND("Logon ID:",Updates!D691)+10)))))</f>
        <v>#VALUE!</v>
      </c>
      <c r="D691" t="e">
        <f>TRIM(CLEAN(MID(Updates!D691,FIND("Primary Address: ",Updates!D691)+17,(FIND("Secondary Address:",Updates!D691)-(FIND("Primary Address: ",Updates!D691)+17)))))</f>
        <v>#VALUE!</v>
      </c>
      <c r="E691" t="e">
        <f>TRIM(CLEAN(MID(Updates!D691,FIND("Secondary Address: ",Updates!D691)+19,(FIND("** PLEASE DO NOT REPLY TO THIS E-MAIL. ",Updates!D691)-(FIND("Secondary Address: ",Updates!D691)+19)))))</f>
        <v>#VALUE!</v>
      </c>
      <c r="F691" t="b">
        <f>IF(COUNT(SEARCH({"transpo.ottawa.on.ca","biblioottawalibrary.ca"},E691)),"@ottawa.ca")</f>
        <v>0</v>
      </c>
      <c r="G691" s="9" t="e">
        <f t="shared" si="160"/>
        <v>#VALUE!</v>
      </c>
      <c r="H691" t="e">
        <f>TRIM(CLEAN(MID(Updates!D691,FIND("E-mail Address: ",Updates!D691)+16,(FIND("The employee",Updates!D691)-(FIND("E-mail Address: ",Updates!D691)+16)))))</f>
        <v>#VALUE!</v>
      </c>
      <c r="I691" t="e">
        <f>TRIM(CLEAN(MID(Updates!D691,FIND("Account Password: ",Updates!D691)+18,(FIND("NETWORK ACCOUNTS",Updates!D691)-(FIND("Account Password:",Updates!D691)+18)))))</f>
        <v>#VALUE!</v>
      </c>
      <c r="J691" t="e">
        <f>TRIM(CLEAN(MID(Updates!D691,FIND("Password: ",Updates!D691)+10,(FIND("E-mail",Updates!D691)-(FIND("Password:",Updates!D691)+12)))))</f>
        <v>#VALUE!</v>
      </c>
      <c r="K691" t="e">
        <f>TRIM(CLEAN(MID(Updates!D691,FIND("Account to clone: ",Updates!D691)+18,(FIND("Position",Updates!D691)-(FIND("Account to clone: ",Updates!D691)+18)))))</f>
        <v>#VALUE!</v>
      </c>
      <c r="L691" t="e">
        <f>TRIM(CLEAN(MID(Updates!D691,FIND("Clone permissions of another account: ",Updates!D691)+38,(FIND("Email required:",Updates!D691)-(FIND("Clone permissions of another account: ",Updates!D691)+38)))))</f>
        <v>#VALUE!</v>
      </c>
      <c r="M691" t="e">
        <f t="shared" si="161"/>
        <v>#VALUE!</v>
      </c>
      <c r="N691" t="e">
        <f>TRIM(CLEAN(MID(Updates!D691,FIND("First Name: ",Updates!D691)+12,(FIND("Middle Name: ",Updates!D691)-(FIND("First Name: ",Updates!D691)+12)))))</f>
        <v>#VALUE!</v>
      </c>
      <c r="O691" t="e">
        <f>TRIM(CLEAN(MID(Updates!E691,FIND("Last Name: ",Updates!E691)+11,(FIND("Middle Initial:",Updates!E691)-(FIND("Last Name: ",Updates!E691)+11)))))</f>
        <v>#VALUE!</v>
      </c>
      <c r="P691" t="e">
        <f>TRIM(CLEAN(MID(Updates!D691,FIND("Middle Initial: ",Updates!D691)+16,(FIND("Department: ",Updates!D691)-(FIND("Middle Initial: ",Updates!D691)+16)))))</f>
        <v>#VALUE!</v>
      </c>
      <c r="Q691" t="e">
        <f t="shared" si="162"/>
        <v>#VALUE!</v>
      </c>
      <c r="R691" t="e">
        <f t="shared" si="163"/>
        <v>#VALUE!</v>
      </c>
      <c r="S691" t="e">
        <f t="shared" si="164"/>
        <v>#VALUE!</v>
      </c>
      <c r="T691" s="14" t="e">
        <f t="shared" si="165"/>
        <v>#VALUE!</v>
      </c>
      <c r="U691" t="e">
        <f t="shared" si="166"/>
        <v>#VALUE!</v>
      </c>
      <c r="V691" t="e">
        <f t="shared" si="167"/>
        <v>#VALUE!</v>
      </c>
      <c r="W691" s="8" t="e">
        <f>TRIM(CLEAN(MID(Updates!D691,FIND("Branch: ",Updates!D691)+8,(FIND("Division",Updates!D691)-(FIND("Branch: ",Updates!D691)+8)))))</f>
        <v>#VALUE!</v>
      </c>
      <c r="X691" s="8" t="e">
        <f>TRIM(CLEAN(MID(Updates!D691,FIND("Pooled Position: ",Updates!D691)+17,(FIND("Are the",Updates!D691)-(FIND("Pooled Position: ",Updates!D691)+17)))))</f>
        <v>#VALUE!</v>
      </c>
      <c r="Y691" t="e">
        <f>TRIM(CLEAN(MID(Updates!D691,FIND("Employee Name: ",Updates!D691)+15,(FIND("Job Title",Updates!D691)-(FIND("Employee Name: ",Updates!D691)+15)))))</f>
        <v>#VALUE!</v>
      </c>
      <c r="Z691" s="9" t="e">
        <f t="shared" si="168"/>
        <v>#VALUE!</v>
      </c>
      <c r="AA691" t="e">
        <f t="shared" si="169"/>
        <v>#VALUE!</v>
      </c>
      <c r="AB691" t="e">
        <f t="shared" si="170"/>
        <v>#VALUE!</v>
      </c>
      <c r="AC691" t="e">
        <f t="shared" si="171"/>
        <v>#VALUE!</v>
      </c>
      <c r="AD691" t="e">
        <f>TRIM(CLEAN(MID(Updates!D691,FIND("Account to clone: ",Updates!D691)+18,(FIND("Position",Updates!D691)-(FIND("Account to clone: ",Updates!D691)+18)))))</f>
        <v>#VALUE!</v>
      </c>
      <c r="AE691" t="str">
        <f t="shared" si="172"/>
        <v/>
      </c>
      <c r="AF691" t="str">
        <f t="shared" si="173"/>
        <v>No</v>
      </c>
      <c r="AG691" t="e">
        <f>TRIM(CLEAN(MID(Updates!D691,FIND("Home Share (H:\ drive) required: ",Updates!D691)+33,(FIND("Group Share (S:\ drive) required: ",Updates!D691)-(FIND("Home Share (H:\ drive) required: ",Updates!D691)+33)))))</f>
        <v>#VALUE!</v>
      </c>
      <c r="AH691" t="str">
        <f t="shared" si="174"/>
        <v>No</v>
      </c>
      <c r="AI691" t="e">
        <f>TRIM(CLEAN(MID(Updates!D691,FIND("S Drive Path: ",Updates!D691)+14,(FIND("Position",Updates!D691)-(FIND("S Drive Path: ",Updates!D691)+14)))))</f>
        <v>#VALUE!</v>
      </c>
      <c r="AJ691" t="e">
        <f>("USR\"&amp;Updates!N691)</f>
        <v>#VALUE!</v>
      </c>
      <c r="AK691" t="e">
        <f>Updates!N691&amp;"$"</f>
        <v>#VALUE!</v>
      </c>
      <c r="AL691" s="11">
        <f t="shared" ca="1" si="175"/>
        <v>15</v>
      </c>
      <c r="AM691" s="6" t="str">
        <f ca="1">LOOKUP(AL691,AN2:AN21,AO2:AO21)</f>
        <v>DC4MDB05</v>
      </c>
    </row>
    <row r="692" spans="1:39" ht="12" customHeight="1">
      <c r="A692" s="13" t="e">
        <f>LOOKUP(99^99,--("0"&amp;MID(Updates!N692,MIN(SEARCH({0,1,2,3,4,5,6,7,8,9},Updates!N692&amp;"0123456789")),ROW($A$1:$A$10000))))</f>
        <v>#N/A</v>
      </c>
      <c r="B692" s="6" t="e">
        <f>TRIM(CLEAN(MID(Updates!D692,FIND("Network User Id: ",Updates!D692)+17,(FIND("E-MAIL ACCOUNTS",Updates!D692)-(FIND("Network User Id:",Updates!D692)+17)))))</f>
        <v>#VALUE!</v>
      </c>
      <c r="C692" s="6" t="e">
        <f>TRIM(CLEAN(MID(Updates!D692,FIND("Logon ID: ",Updates!D692)+10,(FIND("Password:",Updates!D692)-(FIND("Logon ID:",Updates!D692)+10)))))</f>
        <v>#VALUE!</v>
      </c>
      <c r="D692" t="e">
        <f>TRIM(CLEAN(MID(Updates!D692,FIND("Primary Address: ",Updates!D692)+17,(FIND("Secondary Address:",Updates!D692)-(FIND("Primary Address: ",Updates!D692)+17)))))</f>
        <v>#VALUE!</v>
      </c>
      <c r="E692" t="e">
        <f>TRIM(CLEAN(MID(Updates!D692,FIND("Secondary Address: ",Updates!D692)+19,(FIND("** PLEASE DO NOT REPLY TO THIS E-MAIL. ",Updates!D692)-(FIND("Secondary Address: ",Updates!D692)+19)))))</f>
        <v>#VALUE!</v>
      </c>
      <c r="F692" t="b">
        <f>IF(COUNT(SEARCH({"transpo.ottawa.on.ca","biblioottawalibrary.ca"},E692)),"@ottawa.ca")</f>
        <v>0</v>
      </c>
      <c r="G692" s="9" t="e">
        <f t="shared" si="160"/>
        <v>#VALUE!</v>
      </c>
      <c r="H692" t="e">
        <f>TRIM(CLEAN(MID(Updates!D692,FIND("E-mail Address: ",Updates!D692)+16,(FIND("The employee",Updates!D692)-(FIND("E-mail Address: ",Updates!D692)+16)))))</f>
        <v>#VALUE!</v>
      </c>
      <c r="I692" t="e">
        <f>TRIM(CLEAN(MID(Updates!D692,FIND("Account Password: ",Updates!D692)+18,(FIND("NETWORK ACCOUNTS",Updates!D692)-(FIND("Account Password:",Updates!D692)+18)))))</f>
        <v>#VALUE!</v>
      </c>
      <c r="J692" t="e">
        <f>TRIM(CLEAN(MID(Updates!D692,FIND("Password: ",Updates!D692)+10,(FIND("E-mail",Updates!D692)-(FIND("Password:",Updates!D692)+12)))))</f>
        <v>#VALUE!</v>
      </c>
      <c r="K692" t="e">
        <f>TRIM(CLEAN(MID(Updates!D692,FIND("Account to clone: ",Updates!D692)+18,(FIND("Position",Updates!D692)-(FIND("Account to clone: ",Updates!D692)+18)))))</f>
        <v>#VALUE!</v>
      </c>
      <c r="L692" t="e">
        <f>TRIM(CLEAN(MID(Updates!D692,FIND("Clone permissions of another account: ",Updates!D692)+38,(FIND("Email required:",Updates!D692)-(FIND("Clone permissions of another account: ",Updates!D692)+38)))))</f>
        <v>#VALUE!</v>
      </c>
      <c r="M692" t="e">
        <f t="shared" si="161"/>
        <v>#VALUE!</v>
      </c>
      <c r="N692" t="e">
        <f>TRIM(CLEAN(MID(Updates!D692,FIND("First Name: ",Updates!D692)+12,(FIND("Middle Name: ",Updates!D692)-(FIND("First Name: ",Updates!D692)+12)))))</f>
        <v>#VALUE!</v>
      </c>
      <c r="O692" t="e">
        <f>TRIM(CLEAN(MID(Updates!E692,FIND("Last Name: ",Updates!E692)+11,(FIND("Middle Initial:",Updates!E692)-(FIND("Last Name: ",Updates!E692)+11)))))</f>
        <v>#VALUE!</v>
      </c>
      <c r="P692" t="e">
        <f>TRIM(CLEAN(MID(Updates!D692,FIND("Middle Initial: ",Updates!D692)+16,(FIND("Department: ",Updates!D692)-(FIND("Middle Initial: ",Updates!D692)+16)))))</f>
        <v>#VALUE!</v>
      </c>
      <c r="Q692" t="e">
        <f t="shared" si="162"/>
        <v>#VALUE!</v>
      </c>
      <c r="R692" t="e">
        <f t="shared" si="163"/>
        <v>#VALUE!</v>
      </c>
      <c r="S692" t="e">
        <f t="shared" si="164"/>
        <v>#VALUE!</v>
      </c>
      <c r="T692" s="14" t="e">
        <f t="shared" si="165"/>
        <v>#VALUE!</v>
      </c>
      <c r="U692" t="e">
        <f t="shared" si="166"/>
        <v>#VALUE!</v>
      </c>
      <c r="V692" t="e">
        <f t="shared" si="167"/>
        <v>#VALUE!</v>
      </c>
      <c r="W692" s="8" t="e">
        <f>TRIM(CLEAN(MID(Updates!D692,FIND("Branch: ",Updates!D692)+8,(FIND("Division",Updates!D692)-(FIND("Branch: ",Updates!D692)+8)))))</f>
        <v>#VALUE!</v>
      </c>
      <c r="X692" s="8" t="e">
        <f>TRIM(CLEAN(MID(Updates!D692,FIND("Pooled Position: ",Updates!D692)+17,(FIND("Are the",Updates!D692)-(FIND("Pooled Position: ",Updates!D692)+17)))))</f>
        <v>#VALUE!</v>
      </c>
      <c r="Y692" t="e">
        <f>TRIM(CLEAN(MID(Updates!D692,FIND("Employee Name: ",Updates!D692)+15,(FIND("Job Title",Updates!D692)-(FIND("Employee Name: ",Updates!D692)+15)))))</f>
        <v>#VALUE!</v>
      </c>
      <c r="Z692" s="9" t="e">
        <f t="shared" si="168"/>
        <v>#VALUE!</v>
      </c>
      <c r="AA692" t="e">
        <f t="shared" si="169"/>
        <v>#VALUE!</v>
      </c>
      <c r="AB692" t="e">
        <f t="shared" si="170"/>
        <v>#VALUE!</v>
      </c>
      <c r="AC692" t="e">
        <f t="shared" si="171"/>
        <v>#VALUE!</v>
      </c>
      <c r="AD692" t="e">
        <f>TRIM(CLEAN(MID(Updates!D692,FIND("Account to clone: ",Updates!D692)+18,(FIND("Position",Updates!D692)-(FIND("Account to clone: ",Updates!D692)+18)))))</f>
        <v>#VALUE!</v>
      </c>
      <c r="AE692" t="str">
        <f t="shared" si="172"/>
        <v/>
      </c>
      <c r="AF692" t="str">
        <f t="shared" si="173"/>
        <v>No</v>
      </c>
      <c r="AG692" t="e">
        <f>TRIM(CLEAN(MID(Updates!D692,FIND("Home Share (H:\ drive) required: ",Updates!D692)+33,(FIND("Group Share (S:\ drive) required: ",Updates!D692)-(FIND("Home Share (H:\ drive) required: ",Updates!D692)+33)))))</f>
        <v>#VALUE!</v>
      </c>
      <c r="AH692" t="str">
        <f t="shared" si="174"/>
        <v>No</v>
      </c>
      <c r="AI692" t="e">
        <f>TRIM(CLEAN(MID(Updates!D692,FIND("S Drive Path: ",Updates!D692)+14,(FIND("Position",Updates!D692)-(FIND("S Drive Path: ",Updates!D692)+14)))))</f>
        <v>#VALUE!</v>
      </c>
      <c r="AJ692" t="e">
        <f>("USR\"&amp;Updates!N692)</f>
        <v>#VALUE!</v>
      </c>
      <c r="AK692" t="e">
        <f>Updates!N692&amp;"$"</f>
        <v>#VALUE!</v>
      </c>
      <c r="AL692" s="11">
        <f t="shared" ca="1" si="175"/>
        <v>1</v>
      </c>
      <c r="AM692" s="6" t="str">
        <f ca="1">LOOKUP(AL692,AN2:AN21,AO2:AO21)</f>
        <v>DC1MDB01</v>
      </c>
    </row>
    <row r="693" spans="1:39" ht="12" customHeight="1">
      <c r="A693" s="13" t="e">
        <f>LOOKUP(99^99,--("0"&amp;MID(Updates!N693,MIN(SEARCH({0,1,2,3,4,5,6,7,8,9},Updates!N693&amp;"0123456789")),ROW($A$1:$A$10000))))</f>
        <v>#N/A</v>
      </c>
      <c r="B693" s="6" t="e">
        <f>TRIM(CLEAN(MID(Updates!D693,FIND("Network User Id: ",Updates!D693)+17,(FIND("E-MAIL ACCOUNTS",Updates!D693)-(FIND("Network User Id:",Updates!D693)+17)))))</f>
        <v>#VALUE!</v>
      </c>
      <c r="C693" s="6" t="e">
        <f>TRIM(CLEAN(MID(Updates!D693,FIND("Logon ID: ",Updates!D693)+10,(FIND("Password:",Updates!D693)-(FIND("Logon ID:",Updates!D693)+10)))))</f>
        <v>#VALUE!</v>
      </c>
      <c r="D693" t="e">
        <f>TRIM(CLEAN(MID(Updates!D693,FIND("Primary Address: ",Updates!D693)+17,(FIND("Secondary Address:",Updates!D693)-(FIND("Primary Address: ",Updates!D693)+17)))))</f>
        <v>#VALUE!</v>
      </c>
      <c r="E693" t="e">
        <f>TRIM(CLEAN(MID(Updates!D693,FIND("Secondary Address: ",Updates!D693)+19,(FIND("** PLEASE DO NOT REPLY TO THIS E-MAIL. ",Updates!D693)-(FIND("Secondary Address: ",Updates!D693)+19)))))</f>
        <v>#VALUE!</v>
      </c>
      <c r="F693" t="b">
        <f>IF(COUNT(SEARCH({"transpo.ottawa.on.ca","biblioottawalibrary.ca"},E693)),"@ottawa.ca")</f>
        <v>0</v>
      </c>
      <c r="G693" s="9" t="e">
        <f t="shared" si="160"/>
        <v>#VALUE!</v>
      </c>
      <c r="H693" t="e">
        <f>TRIM(CLEAN(MID(Updates!D693,FIND("E-mail Address: ",Updates!D693)+16,(FIND("The employee",Updates!D693)-(FIND("E-mail Address: ",Updates!D693)+16)))))</f>
        <v>#VALUE!</v>
      </c>
      <c r="I693" t="e">
        <f>TRIM(CLEAN(MID(Updates!D693,FIND("Account Password: ",Updates!D693)+18,(FIND("NETWORK ACCOUNTS",Updates!D693)-(FIND("Account Password:",Updates!D693)+18)))))</f>
        <v>#VALUE!</v>
      </c>
      <c r="J693" t="e">
        <f>TRIM(CLEAN(MID(Updates!D693,FIND("Password: ",Updates!D693)+10,(FIND("E-mail",Updates!D693)-(FIND("Password:",Updates!D693)+12)))))</f>
        <v>#VALUE!</v>
      </c>
      <c r="K693" t="e">
        <f>TRIM(CLEAN(MID(Updates!D693,FIND("Account to clone: ",Updates!D693)+18,(FIND("Position",Updates!D693)-(FIND("Account to clone: ",Updates!D693)+18)))))</f>
        <v>#VALUE!</v>
      </c>
      <c r="L693" t="e">
        <f>TRIM(CLEAN(MID(Updates!D693,FIND("Clone permissions of another account: ",Updates!D693)+38,(FIND("Email required:",Updates!D693)-(FIND("Clone permissions of another account: ",Updates!D693)+38)))))</f>
        <v>#VALUE!</v>
      </c>
      <c r="M693" t="e">
        <f t="shared" si="161"/>
        <v>#VALUE!</v>
      </c>
      <c r="N693" t="e">
        <f>TRIM(CLEAN(MID(Updates!D693,FIND("First Name: ",Updates!D693)+12,(FIND("Middle Name: ",Updates!D693)-(FIND("First Name: ",Updates!D693)+12)))))</f>
        <v>#VALUE!</v>
      </c>
      <c r="O693" t="e">
        <f>TRIM(CLEAN(MID(Updates!E693,FIND("Last Name: ",Updates!E693)+11,(FIND("Middle Initial:",Updates!E693)-(FIND("Last Name: ",Updates!E693)+11)))))</f>
        <v>#VALUE!</v>
      </c>
      <c r="P693" t="e">
        <f>TRIM(CLEAN(MID(Updates!D693,FIND("Middle Initial: ",Updates!D693)+16,(FIND("Department: ",Updates!D693)-(FIND("Middle Initial: ",Updates!D693)+16)))))</f>
        <v>#VALUE!</v>
      </c>
      <c r="Q693" t="e">
        <f t="shared" si="162"/>
        <v>#VALUE!</v>
      </c>
      <c r="R693" t="e">
        <f t="shared" si="163"/>
        <v>#VALUE!</v>
      </c>
      <c r="S693" t="e">
        <f t="shared" si="164"/>
        <v>#VALUE!</v>
      </c>
      <c r="T693" s="14" t="e">
        <f t="shared" si="165"/>
        <v>#VALUE!</v>
      </c>
      <c r="U693" t="e">
        <f t="shared" si="166"/>
        <v>#VALUE!</v>
      </c>
      <c r="V693" t="e">
        <f t="shared" si="167"/>
        <v>#VALUE!</v>
      </c>
      <c r="W693" s="8" t="e">
        <f>TRIM(CLEAN(MID(Updates!D693,FIND("Branch: ",Updates!D693)+8,(FIND("Division",Updates!D693)-(FIND("Branch: ",Updates!D693)+8)))))</f>
        <v>#VALUE!</v>
      </c>
      <c r="X693" s="8" t="e">
        <f>TRIM(CLEAN(MID(Updates!D693,FIND("Pooled Position: ",Updates!D693)+17,(FIND("Are the",Updates!D693)-(FIND("Pooled Position: ",Updates!D693)+17)))))</f>
        <v>#VALUE!</v>
      </c>
      <c r="Y693" t="e">
        <f>TRIM(CLEAN(MID(Updates!D693,FIND("Employee Name: ",Updates!D693)+15,(FIND("Job Title",Updates!D693)-(FIND("Employee Name: ",Updates!D693)+15)))))</f>
        <v>#VALUE!</v>
      </c>
      <c r="Z693" s="9" t="e">
        <f t="shared" si="168"/>
        <v>#VALUE!</v>
      </c>
      <c r="AA693" t="e">
        <f t="shared" si="169"/>
        <v>#VALUE!</v>
      </c>
      <c r="AB693" t="e">
        <f t="shared" si="170"/>
        <v>#VALUE!</v>
      </c>
      <c r="AC693" t="e">
        <f t="shared" si="171"/>
        <v>#VALUE!</v>
      </c>
      <c r="AD693" t="e">
        <f>TRIM(CLEAN(MID(Updates!D693,FIND("Account to clone: ",Updates!D693)+18,(FIND("Position",Updates!D693)-(FIND("Account to clone: ",Updates!D693)+18)))))</f>
        <v>#VALUE!</v>
      </c>
      <c r="AE693" t="str">
        <f t="shared" si="172"/>
        <v/>
      </c>
      <c r="AF693" t="str">
        <f t="shared" si="173"/>
        <v>No</v>
      </c>
      <c r="AG693" t="e">
        <f>TRIM(CLEAN(MID(Updates!D693,FIND("Home Share (H:\ drive) required: ",Updates!D693)+33,(FIND("Group Share (S:\ drive) required: ",Updates!D693)-(FIND("Home Share (H:\ drive) required: ",Updates!D693)+33)))))</f>
        <v>#VALUE!</v>
      </c>
      <c r="AH693" t="str">
        <f t="shared" si="174"/>
        <v>No</v>
      </c>
      <c r="AI693" t="e">
        <f>TRIM(CLEAN(MID(Updates!D693,FIND("S Drive Path: ",Updates!D693)+14,(FIND("Position",Updates!D693)-(FIND("S Drive Path: ",Updates!D693)+14)))))</f>
        <v>#VALUE!</v>
      </c>
      <c r="AJ693" t="e">
        <f>("USR\"&amp;Updates!N693)</f>
        <v>#VALUE!</v>
      </c>
      <c r="AK693" t="e">
        <f>Updates!N693&amp;"$"</f>
        <v>#VALUE!</v>
      </c>
      <c r="AL693" s="11">
        <f t="shared" ca="1" si="175"/>
        <v>10</v>
      </c>
      <c r="AM693" s="6" t="str">
        <f ca="1">LOOKUP(AL693,AN2:AN21,AO2:AO21)</f>
        <v>DC1MDB10</v>
      </c>
    </row>
    <row r="694" spans="1:39" ht="12" customHeight="1">
      <c r="A694" s="13" t="e">
        <f>LOOKUP(99^99,--("0"&amp;MID(Updates!N694,MIN(SEARCH({0,1,2,3,4,5,6,7,8,9},Updates!N694&amp;"0123456789")),ROW($A$1:$A$10000))))</f>
        <v>#N/A</v>
      </c>
      <c r="B694" s="6" t="e">
        <f>TRIM(CLEAN(MID(Updates!D694,FIND("Network User Id: ",Updates!D694)+17,(FIND("E-MAIL ACCOUNTS",Updates!D694)-(FIND("Network User Id:",Updates!D694)+17)))))</f>
        <v>#VALUE!</v>
      </c>
      <c r="C694" s="6" t="e">
        <f>TRIM(CLEAN(MID(Updates!D694,FIND("Logon ID: ",Updates!D694)+10,(FIND("Password:",Updates!D694)-(FIND("Logon ID:",Updates!D694)+10)))))</f>
        <v>#VALUE!</v>
      </c>
      <c r="D694" t="e">
        <f>TRIM(CLEAN(MID(Updates!D694,FIND("Primary Address: ",Updates!D694)+17,(FIND("Secondary Address:",Updates!D694)-(FIND("Primary Address: ",Updates!D694)+17)))))</f>
        <v>#VALUE!</v>
      </c>
      <c r="E694" t="e">
        <f>TRIM(CLEAN(MID(Updates!D694,FIND("Secondary Address: ",Updates!D694)+19,(FIND("** PLEASE DO NOT REPLY TO THIS E-MAIL. ",Updates!D694)-(FIND("Secondary Address: ",Updates!D694)+19)))))</f>
        <v>#VALUE!</v>
      </c>
      <c r="F694" t="b">
        <f>IF(COUNT(SEARCH({"transpo.ottawa.on.ca","biblioottawalibrary.ca"},E694)),"@ottawa.ca")</f>
        <v>0</v>
      </c>
      <c r="G694" s="9" t="e">
        <f t="shared" si="160"/>
        <v>#VALUE!</v>
      </c>
      <c r="H694" t="e">
        <f>TRIM(CLEAN(MID(Updates!D694,FIND("E-mail Address: ",Updates!D694)+16,(FIND("The employee",Updates!D694)-(FIND("E-mail Address: ",Updates!D694)+16)))))</f>
        <v>#VALUE!</v>
      </c>
      <c r="I694" t="e">
        <f>TRIM(CLEAN(MID(Updates!D694,FIND("Account Password: ",Updates!D694)+18,(FIND("NETWORK ACCOUNTS",Updates!D694)-(FIND("Account Password:",Updates!D694)+18)))))</f>
        <v>#VALUE!</v>
      </c>
      <c r="J694" t="e">
        <f>TRIM(CLEAN(MID(Updates!D694,FIND("Password: ",Updates!D694)+10,(FIND("E-mail",Updates!D694)-(FIND("Password:",Updates!D694)+12)))))</f>
        <v>#VALUE!</v>
      </c>
      <c r="K694" t="e">
        <f>TRIM(CLEAN(MID(Updates!D694,FIND("Account to clone: ",Updates!D694)+18,(FIND("Position",Updates!D694)-(FIND("Account to clone: ",Updates!D694)+18)))))</f>
        <v>#VALUE!</v>
      </c>
      <c r="L694" t="e">
        <f>TRIM(CLEAN(MID(Updates!D694,FIND("Clone permissions of another account: ",Updates!D694)+38,(FIND("Email required:",Updates!D694)-(FIND("Clone permissions of another account: ",Updates!D694)+38)))))</f>
        <v>#VALUE!</v>
      </c>
      <c r="M694" t="e">
        <f t="shared" si="161"/>
        <v>#VALUE!</v>
      </c>
      <c r="N694" t="e">
        <f>TRIM(CLEAN(MID(Updates!D694,FIND("First Name: ",Updates!D694)+12,(FIND("Middle Name: ",Updates!D694)-(FIND("First Name: ",Updates!D694)+12)))))</f>
        <v>#VALUE!</v>
      </c>
      <c r="O694" t="e">
        <f>TRIM(CLEAN(MID(Updates!E694,FIND("Last Name: ",Updates!E694)+11,(FIND("Middle Initial:",Updates!E694)-(FIND("Last Name: ",Updates!E694)+11)))))</f>
        <v>#VALUE!</v>
      </c>
      <c r="P694" t="e">
        <f>TRIM(CLEAN(MID(Updates!D694,FIND("Middle Initial: ",Updates!D694)+16,(FIND("Department: ",Updates!D694)-(FIND("Middle Initial: ",Updates!D694)+16)))))</f>
        <v>#VALUE!</v>
      </c>
      <c r="Q694" t="e">
        <f t="shared" si="162"/>
        <v>#VALUE!</v>
      </c>
      <c r="R694" t="e">
        <f t="shared" si="163"/>
        <v>#VALUE!</v>
      </c>
      <c r="S694" t="e">
        <f t="shared" si="164"/>
        <v>#VALUE!</v>
      </c>
      <c r="T694" s="14" t="e">
        <f t="shared" si="165"/>
        <v>#VALUE!</v>
      </c>
      <c r="U694" t="e">
        <f t="shared" si="166"/>
        <v>#VALUE!</v>
      </c>
      <c r="V694" t="e">
        <f t="shared" si="167"/>
        <v>#VALUE!</v>
      </c>
      <c r="W694" s="8" t="e">
        <f>TRIM(CLEAN(MID(Updates!D694,FIND("Branch: ",Updates!D694)+8,(FIND("Division",Updates!D694)-(FIND("Branch: ",Updates!D694)+8)))))</f>
        <v>#VALUE!</v>
      </c>
      <c r="X694" s="8" t="e">
        <f>TRIM(CLEAN(MID(Updates!D694,FIND("Pooled Position: ",Updates!D694)+17,(FIND("Are the",Updates!D694)-(FIND("Pooled Position: ",Updates!D694)+17)))))</f>
        <v>#VALUE!</v>
      </c>
      <c r="Y694" t="e">
        <f>TRIM(CLEAN(MID(Updates!D694,FIND("Employee Name: ",Updates!D694)+15,(FIND("Job Title",Updates!D694)-(FIND("Employee Name: ",Updates!D694)+15)))))</f>
        <v>#VALUE!</v>
      </c>
      <c r="Z694" s="9" t="e">
        <f t="shared" si="168"/>
        <v>#VALUE!</v>
      </c>
      <c r="AA694" t="e">
        <f t="shared" si="169"/>
        <v>#VALUE!</v>
      </c>
      <c r="AB694" t="e">
        <f t="shared" si="170"/>
        <v>#VALUE!</v>
      </c>
      <c r="AC694" t="e">
        <f t="shared" si="171"/>
        <v>#VALUE!</v>
      </c>
      <c r="AD694" t="e">
        <f>TRIM(CLEAN(MID(Updates!D694,FIND("Account to clone: ",Updates!D694)+18,(FIND("Position",Updates!D694)-(FIND("Account to clone: ",Updates!D694)+18)))))</f>
        <v>#VALUE!</v>
      </c>
      <c r="AE694" t="str">
        <f t="shared" si="172"/>
        <v/>
      </c>
      <c r="AF694" t="str">
        <f t="shared" si="173"/>
        <v>No</v>
      </c>
      <c r="AG694" t="e">
        <f>TRIM(CLEAN(MID(Updates!D694,FIND("Home Share (H:\ drive) required: ",Updates!D694)+33,(FIND("Group Share (S:\ drive) required: ",Updates!D694)-(FIND("Home Share (H:\ drive) required: ",Updates!D694)+33)))))</f>
        <v>#VALUE!</v>
      </c>
      <c r="AH694" t="str">
        <f t="shared" si="174"/>
        <v>No</v>
      </c>
      <c r="AI694" t="e">
        <f>TRIM(CLEAN(MID(Updates!D694,FIND("S Drive Path: ",Updates!D694)+14,(FIND("Position",Updates!D694)-(FIND("S Drive Path: ",Updates!D694)+14)))))</f>
        <v>#VALUE!</v>
      </c>
      <c r="AJ694" t="e">
        <f>("USR\"&amp;Updates!N694)</f>
        <v>#VALUE!</v>
      </c>
      <c r="AK694" t="e">
        <f>Updates!N694&amp;"$"</f>
        <v>#VALUE!</v>
      </c>
      <c r="AL694" s="11">
        <f t="shared" ca="1" si="175"/>
        <v>15</v>
      </c>
      <c r="AM694" s="6" t="str">
        <f ca="1">LOOKUP(AL694,AN2:AN21,AO2:AO21)</f>
        <v>DC4MDB05</v>
      </c>
    </row>
    <row r="695" spans="1:39" ht="12" customHeight="1">
      <c r="A695" s="13" t="e">
        <f>LOOKUP(99^99,--("0"&amp;MID(Updates!N695,MIN(SEARCH({0,1,2,3,4,5,6,7,8,9},Updates!N695&amp;"0123456789")),ROW($A$1:$A$10000))))</f>
        <v>#N/A</v>
      </c>
      <c r="B695" s="6" t="e">
        <f>TRIM(CLEAN(MID(Updates!D695,FIND("Network User Id: ",Updates!D695)+17,(FIND("E-MAIL ACCOUNTS",Updates!D695)-(FIND("Network User Id:",Updates!D695)+17)))))</f>
        <v>#VALUE!</v>
      </c>
      <c r="C695" s="6" t="e">
        <f>TRIM(CLEAN(MID(Updates!D695,FIND("Logon ID: ",Updates!D695)+10,(FIND("Password:",Updates!D695)-(FIND("Logon ID:",Updates!D695)+10)))))</f>
        <v>#VALUE!</v>
      </c>
      <c r="D695" t="e">
        <f>TRIM(CLEAN(MID(Updates!D695,FIND("Primary Address: ",Updates!D695)+17,(FIND("Secondary Address:",Updates!D695)-(FIND("Primary Address: ",Updates!D695)+17)))))</f>
        <v>#VALUE!</v>
      </c>
      <c r="E695" t="e">
        <f>TRIM(CLEAN(MID(Updates!D695,FIND("Secondary Address: ",Updates!D695)+19,(FIND("** PLEASE DO NOT REPLY TO THIS E-MAIL. ",Updates!D695)-(FIND("Secondary Address: ",Updates!D695)+19)))))</f>
        <v>#VALUE!</v>
      </c>
      <c r="F695" t="b">
        <f>IF(COUNT(SEARCH({"transpo.ottawa.on.ca","biblioottawalibrary.ca"},E695)),"@ottawa.ca")</f>
        <v>0</v>
      </c>
      <c r="G695" s="9" t="e">
        <f t="shared" si="160"/>
        <v>#VALUE!</v>
      </c>
      <c r="H695" t="e">
        <f>TRIM(CLEAN(MID(Updates!D695,FIND("E-mail Address: ",Updates!D695)+16,(FIND("The employee",Updates!D695)-(FIND("E-mail Address: ",Updates!D695)+16)))))</f>
        <v>#VALUE!</v>
      </c>
      <c r="I695" t="e">
        <f>TRIM(CLEAN(MID(Updates!D695,FIND("Account Password: ",Updates!D695)+18,(FIND("NETWORK ACCOUNTS",Updates!D695)-(FIND("Account Password:",Updates!D695)+18)))))</f>
        <v>#VALUE!</v>
      </c>
      <c r="J695" t="e">
        <f>TRIM(CLEAN(MID(Updates!D695,FIND("Password: ",Updates!D695)+10,(FIND("E-mail",Updates!D695)-(FIND("Password:",Updates!D695)+12)))))</f>
        <v>#VALUE!</v>
      </c>
      <c r="K695" t="e">
        <f>TRIM(CLEAN(MID(Updates!D695,FIND("Account to clone: ",Updates!D695)+18,(FIND("Position",Updates!D695)-(FIND("Account to clone: ",Updates!D695)+18)))))</f>
        <v>#VALUE!</v>
      </c>
      <c r="L695" t="e">
        <f>TRIM(CLEAN(MID(Updates!D695,FIND("Clone permissions of another account: ",Updates!D695)+38,(FIND("Email required:",Updates!D695)-(FIND("Clone permissions of another account: ",Updates!D695)+38)))))</f>
        <v>#VALUE!</v>
      </c>
      <c r="M695" t="e">
        <f t="shared" si="161"/>
        <v>#VALUE!</v>
      </c>
      <c r="N695" t="e">
        <f>TRIM(CLEAN(MID(Updates!D695,FIND("First Name: ",Updates!D695)+12,(FIND("Middle Name: ",Updates!D695)-(FIND("First Name: ",Updates!D695)+12)))))</f>
        <v>#VALUE!</v>
      </c>
      <c r="O695" t="e">
        <f>TRIM(CLEAN(MID(Updates!E695,FIND("Last Name: ",Updates!E695)+11,(FIND("Middle Initial:",Updates!E695)-(FIND("Last Name: ",Updates!E695)+11)))))</f>
        <v>#VALUE!</v>
      </c>
      <c r="P695" t="e">
        <f>TRIM(CLEAN(MID(Updates!D695,FIND("Middle Initial: ",Updates!D695)+16,(FIND("Department: ",Updates!D695)-(FIND("Middle Initial: ",Updates!D695)+16)))))</f>
        <v>#VALUE!</v>
      </c>
      <c r="Q695" t="e">
        <f t="shared" si="162"/>
        <v>#VALUE!</v>
      </c>
      <c r="R695" t="e">
        <f t="shared" si="163"/>
        <v>#VALUE!</v>
      </c>
      <c r="S695" t="e">
        <f t="shared" si="164"/>
        <v>#VALUE!</v>
      </c>
      <c r="T695" s="14" t="e">
        <f t="shared" si="165"/>
        <v>#VALUE!</v>
      </c>
      <c r="U695" t="e">
        <f t="shared" si="166"/>
        <v>#VALUE!</v>
      </c>
      <c r="V695" t="e">
        <f t="shared" si="167"/>
        <v>#VALUE!</v>
      </c>
      <c r="W695" s="8" t="e">
        <f>TRIM(CLEAN(MID(Updates!D695,FIND("Branch: ",Updates!D695)+8,(FIND("Division",Updates!D695)-(FIND("Branch: ",Updates!D695)+8)))))</f>
        <v>#VALUE!</v>
      </c>
      <c r="X695" s="8" t="e">
        <f>TRIM(CLEAN(MID(Updates!D695,FIND("Pooled Position: ",Updates!D695)+17,(FIND("Are the",Updates!D695)-(FIND("Pooled Position: ",Updates!D695)+17)))))</f>
        <v>#VALUE!</v>
      </c>
      <c r="Y695" t="e">
        <f>TRIM(CLEAN(MID(Updates!D695,FIND("Employee Name: ",Updates!D695)+15,(FIND("Job Title",Updates!D695)-(FIND("Employee Name: ",Updates!D695)+15)))))</f>
        <v>#VALUE!</v>
      </c>
      <c r="Z695" s="9" t="e">
        <f t="shared" si="168"/>
        <v>#VALUE!</v>
      </c>
      <c r="AA695" t="e">
        <f t="shared" si="169"/>
        <v>#VALUE!</v>
      </c>
      <c r="AB695" t="e">
        <f t="shared" si="170"/>
        <v>#VALUE!</v>
      </c>
      <c r="AC695" t="e">
        <f t="shared" si="171"/>
        <v>#VALUE!</v>
      </c>
      <c r="AD695" t="e">
        <f>TRIM(CLEAN(MID(Updates!D695,FIND("Account to clone: ",Updates!D695)+18,(FIND("Position",Updates!D695)-(FIND("Account to clone: ",Updates!D695)+18)))))</f>
        <v>#VALUE!</v>
      </c>
      <c r="AE695" t="str">
        <f t="shared" si="172"/>
        <v/>
      </c>
      <c r="AF695" t="str">
        <f t="shared" si="173"/>
        <v>No</v>
      </c>
      <c r="AG695" t="e">
        <f>TRIM(CLEAN(MID(Updates!D695,FIND("Home Share (H:\ drive) required: ",Updates!D695)+33,(FIND("Group Share (S:\ drive) required: ",Updates!D695)-(FIND("Home Share (H:\ drive) required: ",Updates!D695)+33)))))</f>
        <v>#VALUE!</v>
      </c>
      <c r="AH695" t="str">
        <f t="shared" si="174"/>
        <v>No</v>
      </c>
      <c r="AI695" t="e">
        <f>TRIM(CLEAN(MID(Updates!D695,FIND("S Drive Path: ",Updates!D695)+14,(FIND("Position",Updates!D695)-(FIND("S Drive Path: ",Updates!D695)+14)))))</f>
        <v>#VALUE!</v>
      </c>
      <c r="AJ695" t="e">
        <f>("USR\"&amp;Updates!N695)</f>
        <v>#VALUE!</v>
      </c>
      <c r="AK695" t="e">
        <f>Updates!N695&amp;"$"</f>
        <v>#VALUE!</v>
      </c>
      <c r="AL695" s="11">
        <f t="shared" ca="1" si="175"/>
        <v>5</v>
      </c>
      <c r="AM695" s="6" t="str">
        <f ca="1">LOOKUP(AL695,AN2:AN21,AO2:AO21)</f>
        <v>DC1MDB05</v>
      </c>
    </row>
    <row r="696" spans="1:39" ht="12" customHeight="1">
      <c r="A696" s="13" t="e">
        <f>LOOKUP(99^99,--("0"&amp;MID(Updates!N696,MIN(SEARCH({0,1,2,3,4,5,6,7,8,9},Updates!N696&amp;"0123456789")),ROW($A$1:$A$10000))))</f>
        <v>#N/A</v>
      </c>
      <c r="B696" s="6" t="e">
        <f>TRIM(CLEAN(MID(Updates!D696,FIND("Network User Id: ",Updates!D696)+17,(FIND("E-MAIL ACCOUNTS",Updates!D696)-(FIND("Network User Id:",Updates!D696)+17)))))</f>
        <v>#VALUE!</v>
      </c>
      <c r="C696" s="6" t="e">
        <f>TRIM(CLEAN(MID(Updates!D696,FIND("Logon ID: ",Updates!D696)+10,(FIND("Password:",Updates!D696)-(FIND("Logon ID:",Updates!D696)+10)))))</f>
        <v>#VALUE!</v>
      </c>
      <c r="D696" t="e">
        <f>TRIM(CLEAN(MID(Updates!D696,FIND("Primary Address: ",Updates!D696)+17,(FIND("Secondary Address:",Updates!D696)-(FIND("Primary Address: ",Updates!D696)+17)))))</f>
        <v>#VALUE!</v>
      </c>
      <c r="E696" t="e">
        <f>TRIM(CLEAN(MID(Updates!D696,FIND("Secondary Address: ",Updates!D696)+19,(FIND("** PLEASE DO NOT REPLY TO THIS E-MAIL. ",Updates!D696)-(FIND("Secondary Address: ",Updates!D696)+19)))))</f>
        <v>#VALUE!</v>
      </c>
      <c r="F696" t="b">
        <f>IF(COUNT(SEARCH({"transpo.ottawa.on.ca","biblioottawalibrary.ca"},E696)),"@ottawa.ca")</f>
        <v>0</v>
      </c>
      <c r="G696" s="9" t="e">
        <f t="shared" si="160"/>
        <v>#VALUE!</v>
      </c>
      <c r="H696" t="e">
        <f>TRIM(CLEAN(MID(Updates!D696,FIND("E-mail Address: ",Updates!D696)+16,(FIND("The employee",Updates!D696)-(FIND("E-mail Address: ",Updates!D696)+16)))))</f>
        <v>#VALUE!</v>
      </c>
      <c r="I696" t="e">
        <f>TRIM(CLEAN(MID(Updates!D696,FIND("Account Password: ",Updates!D696)+18,(FIND("NETWORK ACCOUNTS",Updates!D696)-(FIND("Account Password:",Updates!D696)+18)))))</f>
        <v>#VALUE!</v>
      </c>
      <c r="J696" t="e">
        <f>TRIM(CLEAN(MID(Updates!D696,FIND("Password: ",Updates!D696)+10,(FIND("E-mail",Updates!D696)-(FIND("Password:",Updates!D696)+12)))))</f>
        <v>#VALUE!</v>
      </c>
      <c r="K696" t="e">
        <f>TRIM(CLEAN(MID(Updates!D696,FIND("Account to clone: ",Updates!D696)+18,(FIND("Position",Updates!D696)-(FIND("Account to clone: ",Updates!D696)+18)))))</f>
        <v>#VALUE!</v>
      </c>
      <c r="L696" t="e">
        <f>TRIM(CLEAN(MID(Updates!D696,FIND("Clone permissions of another account: ",Updates!D696)+38,(FIND("Email required:",Updates!D696)-(FIND("Clone permissions of another account: ",Updates!D696)+38)))))</f>
        <v>#VALUE!</v>
      </c>
      <c r="M696" t="e">
        <f t="shared" si="161"/>
        <v>#VALUE!</v>
      </c>
      <c r="N696" t="e">
        <f>TRIM(CLEAN(MID(Updates!D696,FIND("First Name: ",Updates!D696)+12,(FIND("Middle Name: ",Updates!D696)-(FIND("First Name: ",Updates!D696)+12)))))</f>
        <v>#VALUE!</v>
      </c>
      <c r="O696" t="e">
        <f>TRIM(CLEAN(MID(Updates!E696,FIND("Last Name: ",Updates!E696)+11,(FIND("Middle Initial:",Updates!E696)-(FIND("Last Name: ",Updates!E696)+11)))))</f>
        <v>#VALUE!</v>
      </c>
      <c r="P696" t="e">
        <f>TRIM(CLEAN(MID(Updates!D696,FIND("Middle Initial: ",Updates!D696)+16,(FIND("Department: ",Updates!D696)-(FIND("Middle Initial: ",Updates!D696)+16)))))</f>
        <v>#VALUE!</v>
      </c>
      <c r="Q696" t="e">
        <f t="shared" si="162"/>
        <v>#VALUE!</v>
      </c>
      <c r="R696" t="e">
        <f t="shared" si="163"/>
        <v>#VALUE!</v>
      </c>
      <c r="S696" t="e">
        <f t="shared" si="164"/>
        <v>#VALUE!</v>
      </c>
      <c r="T696" s="14" t="e">
        <f t="shared" si="165"/>
        <v>#VALUE!</v>
      </c>
      <c r="U696" t="e">
        <f t="shared" si="166"/>
        <v>#VALUE!</v>
      </c>
      <c r="V696" t="e">
        <f t="shared" si="167"/>
        <v>#VALUE!</v>
      </c>
      <c r="W696" s="8" t="e">
        <f>TRIM(CLEAN(MID(Updates!D696,FIND("Branch: ",Updates!D696)+8,(FIND("Division",Updates!D696)-(FIND("Branch: ",Updates!D696)+8)))))</f>
        <v>#VALUE!</v>
      </c>
      <c r="X696" s="8" t="e">
        <f>TRIM(CLEAN(MID(Updates!D696,FIND("Pooled Position: ",Updates!D696)+17,(FIND("Are the",Updates!D696)-(FIND("Pooled Position: ",Updates!D696)+17)))))</f>
        <v>#VALUE!</v>
      </c>
      <c r="Y696" t="e">
        <f>TRIM(CLEAN(MID(Updates!D696,FIND("Employee Name: ",Updates!D696)+15,(FIND("Job Title",Updates!D696)-(FIND("Employee Name: ",Updates!D696)+15)))))</f>
        <v>#VALUE!</v>
      </c>
      <c r="Z696" s="9" t="e">
        <f t="shared" si="168"/>
        <v>#VALUE!</v>
      </c>
      <c r="AA696" t="e">
        <f t="shared" si="169"/>
        <v>#VALUE!</v>
      </c>
      <c r="AB696" t="e">
        <f t="shared" si="170"/>
        <v>#VALUE!</v>
      </c>
      <c r="AC696" t="e">
        <f t="shared" si="171"/>
        <v>#VALUE!</v>
      </c>
      <c r="AD696" t="e">
        <f>TRIM(CLEAN(MID(Updates!D696,FIND("Account to clone: ",Updates!D696)+18,(FIND("Position",Updates!D696)-(FIND("Account to clone: ",Updates!D696)+18)))))</f>
        <v>#VALUE!</v>
      </c>
      <c r="AE696" t="str">
        <f t="shared" si="172"/>
        <v/>
      </c>
      <c r="AF696" t="str">
        <f t="shared" si="173"/>
        <v>No</v>
      </c>
      <c r="AG696" t="e">
        <f>TRIM(CLEAN(MID(Updates!D696,FIND("Home Share (H:\ drive) required: ",Updates!D696)+33,(FIND("Group Share (S:\ drive) required: ",Updates!D696)-(FIND("Home Share (H:\ drive) required: ",Updates!D696)+33)))))</f>
        <v>#VALUE!</v>
      </c>
      <c r="AH696" t="str">
        <f t="shared" si="174"/>
        <v>No</v>
      </c>
      <c r="AI696" t="e">
        <f>TRIM(CLEAN(MID(Updates!D696,FIND("S Drive Path: ",Updates!D696)+14,(FIND("Position",Updates!D696)-(FIND("S Drive Path: ",Updates!D696)+14)))))</f>
        <v>#VALUE!</v>
      </c>
      <c r="AJ696" t="e">
        <f>("USR\"&amp;Updates!N696)</f>
        <v>#VALUE!</v>
      </c>
      <c r="AK696" t="e">
        <f>Updates!N696&amp;"$"</f>
        <v>#VALUE!</v>
      </c>
      <c r="AL696" s="11">
        <f t="shared" ca="1" si="175"/>
        <v>13</v>
      </c>
      <c r="AM696" s="6" t="str">
        <f ca="1">LOOKUP(AL696,AN2:AN21,AO2:AO21)</f>
        <v>DC4MDB03</v>
      </c>
    </row>
    <row r="697" spans="1:39" ht="12" customHeight="1">
      <c r="A697" s="13" t="e">
        <f>LOOKUP(99^99,--("0"&amp;MID(Updates!N697,MIN(SEARCH({0,1,2,3,4,5,6,7,8,9},Updates!N697&amp;"0123456789")),ROW($A$1:$A$10000))))</f>
        <v>#N/A</v>
      </c>
      <c r="B697" s="6" t="e">
        <f>TRIM(CLEAN(MID(Updates!D697,FIND("Network User Id: ",Updates!D697)+17,(FIND("E-MAIL ACCOUNTS",Updates!D697)-(FIND("Network User Id:",Updates!D697)+17)))))</f>
        <v>#VALUE!</v>
      </c>
      <c r="C697" s="6" t="e">
        <f>TRIM(CLEAN(MID(Updates!D697,FIND("Logon ID: ",Updates!D697)+10,(FIND("Password:",Updates!D697)-(FIND("Logon ID:",Updates!D697)+10)))))</f>
        <v>#VALUE!</v>
      </c>
      <c r="D697" t="e">
        <f>TRIM(CLEAN(MID(Updates!D697,FIND("Primary Address: ",Updates!D697)+17,(FIND("Secondary Address:",Updates!D697)-(FIND("Primary Address: ",Updates!D697)+17)))))</f>
        <v>#VALUE!</v>
      </c>
      <c r="E697" t="e">
        <f>TRIM(CLEAN(MID(Updates!D697,FIND("Secondary Address: ",Updates!D697)+19,(FIND("** PLEASE DO NOT REPLY TO THIS E-MAIL. ",Updates!D697)-(FIND("Secondary Address: ",Updates!D697)+19)))))</f>
        <v>#VALUE!</v>
      </c>
      <c r="F697" t="b">
        <f>IF(COUNT(SEARCH({"transpo.ottawa.on.ca","biblioottawalibrary.ca"},E697)),"@ottawa.ca")</f>
        <v>0</v>
      </c>
      <c r="G697" s="9" t="e">
        <f t="shared" si="160"/>
        <v>#VALUE!</v>
      </c>
      <c r="H697" t="e">
        <f>TRIM(CLEAN(MID(Updates!D697,FIND("E-mail Address: ",Updates!D697)+16,(FIND("The employee",Updates!D697)-(FIND("E-mail Address: ",Updates!D697)+16)))))</f>
        <v>#VALUE!</v>
      </c>
      <c r="I697" t="e">
        <f>TRIM(CLEAN(MID(Updates!D697,FIND("Account Password: ",Updates!D697)+18,(FIND("NETWORK ACCOUNTS",Updates!D697)-(FIND("Account Password:",Updates!D697)+18)))))</f>
        <v>#VALUE!</v>
      </c>
      <c r="J697" t="e">
        <f>TRIM(CLEAN(MID(Updates!D697,FIND("Password: ",Updates!D697)+10,(FIND("E-mail",Updates!D697)-(FIND("Password:",Updates!D697)+12)))))</f>
        <v>#VALUE!</v>
      </c>
      <c r="K697" t="e">
        <f>TRIM(CLEAN(MID(Updates!D697,FIND("Account to clone: ",Updates!D697)+18,(FIND("Position",Updates!D697)-(FIND("Account to clone: ",Updates!D697)+18)))))</f>
        <v>#VALUE!</v>
      </c>
      <c r="L697" t="e">
        <f>TRIM(CLEAN(MID(Updates!D697,FIND("Clone permissions of another account: ",Updates!D697)+38,(FIND("Email required:",Updates!D697)-(FIND("Clone permissions of another account: ",Updates!D697)+38)))))</f>
        <v>#VALUE!</v>
      </c>
      <c r="M697" t="e">
        <f t="shared" si="161"/>
        <v>#VALUE!</v>
      </c>
      <c r="N697" t="e">
        <f>TRIM(CLEAN(MID(Updates!D697,FIND("First Name: ",Updates!D697)+12,(FIND("Middle Name: ",Updates!D697)-(FIND("First Name: ",Updates!D697)+12)))))</f>
        <v>#VALUE!</v>
      </c>
      <c r="O697" t="e">
        <f>TRIM(CLEAN(MID(Updates!E697,FIND("Last Name: ",Updates!E697)+11,(FIND("Middle Initial:",Updates!E697)-(FIND("Last Name: ",Updates!E697)+11)))))</f>
        <v>#VALUE!</v>
      </c>
      <c r="P697" t="e">
        <f>TRIM(CLEAN(MID(Updates!D697,FIND("Middle Initial: ",Updates!D697)+16,(FIND("Department: ",Updates!D697)-(FIND("Middle Initial: ",Updates!D697)+16)))))</f>
        <v>#VALUE!</v>
      </c>
      <c r="Q697" t="e">
        <f t="shared" si="162"/>
        <v>#VALUE!</v>
      </c>
      <c r="R697" t="e">
        <f t="shared" si="163"/>
        <v>#VALUE!</v>
      </c>
      <c r="S697" t="e">
        <f t="shared" si="164"/>
        <v>#VALUE!</v>
      </c>
      <c r="T697" s="14" t="e">
        <f t="shared" si="165"/>
        <v>#VALUE!</v>
      </c>
      <c r="U697" t="e">
        <f t="shared" si="166"/>
        <v>#VALUE!</v>
      </c>
      <c r="V697" t="e">
        <f t="shared" si="167"/>
        <v>#VALUE!</v>
      </c>
      <c r="W697" s="8" t="e">
        <f>TRIM(CLEAN(MID(Updates!D697,FIND("Branch: ",Updates!D697)+8,(FIND("Division",Updates!D697)-(FIND("Branch: ",Updates!D697)+8)))))</f>
        <v>#VALUE!</v>
      </c>
      <c r="X697" s="8" t="e">
        <f>TRIM(CLEAN(MID(Updates!D697,FIND("Pooled Position: ",Updates!D697)+17,(FIND("Are the",Updates!D697)-(FIND("Pooled Position: ",Updates!D697)+17)))))</f>
        <v>#VALUE!</v>
      </c>
      <c r="Y697" t="e">
        <f>TRIM(CLEAN(MID(Updates!D697,FIND("Employee Name: ",Updates!D697)+15,(FIND("Job Title",Updates!D697)-(FIND("Employee Name: ",Updates!D697)+15)))))</f>
        <v>#VALUE!</v>
      </c>
      <c r="Z697" s="9" t="e">
        <f t="shared" si="168"/>
        <v>#VALUE!</v>
      </c>
      <c r="AA697" t="e">
        <f t="shared" si="169"/>
        <v>#VALUE!</v>
      </c>
      <c r="AB697" t="e">
        <f t="shared" si="170"/>
        <v>#VALUE!</v>
      </c>
      <c r="AC697" t="e">
        <f t="shared" si="171"/>
        <v>#VALUE!</v>
      </c>
      <c r="AD697" t="e">
        <f>TRIM(CLEAN(MID(Updates!D697,FIND("Account to clone: ",Updates!D697)+18,(FIND("Position",Updates!D697)-(FIND("Account to clone: ",Updates!D697)+18)))))</f>
        <v>#VALUE!</v>
      </c>
      <c r="AE697" t="str">
        <f t="shared" si="172"/>
        <v/>
      </c>
      <c r="AF697" t="str">
        <f t="shared" si="173"/>
        <v>No</v>
      </c>
      <c r="AG697" t="e">
        <f>TRIM(CLEAN(MID(Updates!D697,FIND("Home Share (H:\ drive) required: ",Updates!D697)+33,(FIND("Group Share (S:\ drive) required: ",Updates!D697)-(FIND("Home Share (H:\ drive) required: ",Updates!D697)+33)))))</f>
        <v>#VALUE!</v>
      </c>
      <c r="AH697" t="str">
        <f t="shared" si="174"/>
        <v>No</v>
      </c>
      <c r="AI697" t="e">
        <f>TRIM(CLEAN(MID(Updates!D697,FIND("S Drive Path: ",Updates!D697)+14,(FIND("Position",Updates!D697)-(FIND("S Drive Path: ",Updates!D697)+14)))))</f>
        <v>#VALUE!</v>
      </c>
      <c r="AJ697" t="e">
        <f>("USR\"&amp;Updates!N697)</f>
        <v>#VALUE!</v>
      </c>
      <c r="AK697" t="e">
        <f>Updates!N697&amp;"$"</f>
        <v>#VALUE!</v>
      </c>
      <c r="AL697" s="11">
        <f t="shared" ca="1" si="175"/>
        <v>4</v>
      </c>
      <c r="AM697" s="6" t="str">
        <f ca="1">LOOKUP(AL697,AN2:AN21,AO2:AO21)</f>
        <v>DC1MDB04</v>
      </c>
    </row>
    <row r="698" spans="1:39" ht="12" customHeight="1">
      <c r="A698" s="13" t="e">
        <f>LOOKUP(99^99,--("0"&amp;MID(Updates!N698,MIN(SEARCH({0,1,2,3,4,5,6,7,8,9},Updates!N698&amp;"0123456789")),ROW($A$1:$A$10000))))</f>
        <v>#N/A</v>
      </c>
      <c r="B698" s="6" t="e">
        <f>TRIM(CLEAN(MID(Updates!D698,FIND("Network User Id: ",Updates!D698)+17,(FIND("E-MAIL ACCOUNTS",Updates!D698)-(FIND("Network User Id:",Updates!D698)+17)))))</f>
        <v>#VALUE!</v>
      </c>
      <c r="C698" s="6" t="e">
        <f>TRIM(CLEAN(MID(Updates!D698,FIND("Logon ID: ",Updates!D698)+10,(FIND("Password:",Updates!D698)-(FIND("Logon ID:",Updates!D698)+10)))))</f>
        <v>#VALUE!</v>
      </c>
      <c r="D698" t="e">
        <f>TRIM(CLEAN(MID(Updates!D698,FIND("Primary Address: ",Updates!D698)+17,(FIND("Secondary Address:",Updates!D698)-(FIND("Primary Address: ",Updates!D698)+17)))))</f>
        <v>#VALUE!</v>
      </c>
      <c r="E698" t="e">
        <f>TRIM(CLEAN(MID(Updates!D698,FIND("Secondary Address: ",Updates!D698)+19,(FIND("** PLEASE DO NOT REPLY TO THIS E-MAIL. ",Updates!D698)-(FIND("Secondary Address: ",Updates!D698)+19)))))</f>
        <v>#VALUE!</v>
      </c>
      <c r="F698" t="b">
        <f>IF(COUNT(SEARCH({"transpo.ottawa.on.ca","biblioottawalibrary.ca"},E698)),"@ottawa.ca")</f>
        <v>0</v>
      </c>
      <c r="G698" s="9" t="e">
        <f t="shared" si="160"/>
        <v>#VALUE!</v>
      </c>
      <c r="H698" t="e">
        <f>TRIM(CLEAN(MID(Updates!D698,FIND("E-mail Address: ",Updates!D698)+16,(FIND("The employee",Updates!D698)-(FIND("E-mail Address: ",Updates!D698)+16)))))</f>
        <v>#VALUE!</v>
      </c>
      <c r="I698" t="e">
        <f>TRIM(CLEAN(MID(Updates!D698,FIND("Account Password: ",Updates!D698)+18,(FIND("NETWORK ACCOUNTS",Updates!D698)-(FIND("Account Password:",Updates!D698)+18)))))</f>
        <v>#VALUE!</v>
      </c>
      <c r="J698" t="e">
        <f>TRIM(CLEAN(MID(Updates!D698,FIND("Password: ",Updates!D698)+10,(FIND("E-mail",Updates!D698)-(FIND("Password:",Updates!D698)+12)))))</f>
        <v>#VALUE!</v>
      </c>
      <c r="K698" t="e">
        <f>TRIM(CLEAN(MID(Updates!D698,FIND("Account to clone: ",Updates!D698)+18,(FIND("Position",Updates!D698)-(FIND("Account to clone: ",Updates!D698)+18)))))</f>
        <v>#VALUE!</v>
      </c>
      <c r="L698" t="e">
        <f>TRIM(CLEAN(MID(Updates!D698,FIND("Clone permissions of another account: ",Updates!D698)+38,(FIND("Email required:",Updates!D698)-(FIND("Clone permissions of another account: ",Updates!D698)+38)))))</f>
        <v>#VALUE!</v>
      </c>
      <c r="M698" t="e">
        <f t="shared" si="161"/>
        <v>#VALUE!</v>
      </c>
      <c r="N698" t="e">
        <f>TRIM(CLEAN(MID(Updates!D698,FIND("First Name: ",Updates!D698)+12,(FIND("Middle Name: ",Updates!D698)-(FIND("First Name: ",Updates!D698)+12)))))</f>
        <v>#VALUE!</v>
      </c>
      <c r="O698" t="e">
        <f>TRIM(CLEAN(MID(Updates!E698,FIND("Last Name: ",Updates!E698)+11,(FIND("Middle Initial:",Updates!E698)-(FIND("Last Name: ",Updates!E698)+11)))))</f>
        <v>#VALUE!</v>
      </c>
      <c r="P698" t="e">
        <f>TRIM(CLEAN(MID(Updates!D698,FIND("Middle Initial: ",Updates!D698)+16,(FIND("Department: ",Updates!D698)-(FIND("Middle Initial: ",Updates!D698)+16)))))</f>
        <v>#VALUE!</v>
      </c>
      <c r="Q698" t="e">
        <f t="shared" si="162"/>
        <v>#VALUE!</v>
      </c>
      <c r="R698" t="e">
        <f t="shared" si="163"/>
        <v>#VALUE!</v>
      </c>
      <c r="S698" t="e">
        <f t="shared" si="164"/>
        <v>#VALUE!</v>
      </c>
      <c r="T698" s="14" t="e">
        <f t="shared" si="165"/>
        <v>#VALUE!</v>
      </c>
      <c r="U698" t="e">
        <f t="shared" si="166"/>
        <v>#VALUE!</v>
      </c>
      <c r="V698" t="e">
        <f t="shared" si="167"/>
        <v>#VALUE!</v>
      </c>
      <c r="W698" s="8" t="e">
        <f>TRIM(CLEAN(MID(Updates!D698,FIND("Branch: ",Updates!D698)+8,(FIND("Division",Updates!D698)-(FIND("Branch: ",Updates!D698)+8)))))</f>
        <v>#VALUE!</v>
      </c>
      <c r="X698" s="8" t="e">
        <f>TRIM(CLEAN(MID(Updates!D698,FIND("Pooled Position: ",Updates!D698)+17,(FIND("Are the",Updates!D698)-(FIND("Pooled Position: ",Updates!D698)+17)))))</f>
        <v>#VALUE!</v>
      </c>
      <c r="Y698" t="e">
        <f>TRIM(CLEAN(MID(Updates!D698,FIND("Employee Name: ",Updates!D698)+15,(FIND("Job Title",Updates!D698)-(FIND("Employee Name: ",Updates!D698)+15)))))</f>
        <v>#VALUE!</v>
      </c>
      <c r="Z698" s="9" t="e">
        <f t="shared" si="168"/>
        <v>#VALUE!</v>
      </c>
      <c r="AA698" t="e">
        <f t="shared" si="169"/>
        <v>#VALUE!</v>
      </c>
      <c r="AB698" t="e">
        <f t="shared" si="170"/>
        <v>#VALUE!</v>
      </c>
      <c r="AC698" t="e">
        <f t="shared" si="171"/>
        <v>#VALUE!</v>
      </c>
      <c r="AD698" t="e">
        <f>TRIM(CLEAN(MID(Updates!D698,FIND("Account to clone: ",Updates!D698)+18,(FIND("Position",Updates!D698)-(FIND("Account to clone: ",Updates!D698)+18)))))</f>
        <v>#VALUE!</v>
      </c>
      <c r="AE698" t="str">
        <f t="shared" si="172"/>
        <v/>
      </c>
      <c r="AF698" t="str">
        <f t="shared" si="173"/>
        <v>No</v>
      </c>
      <c r="AG698" t="e">
        <f>TRIM(CLEAN(MID(Updates!D698,FIND("Home Share (H:\ drive) required: ",Updates!D698)+33,(FIND("Group Share (S:\ drive) required: ",Updates!D698)-(FIND("Home Share (H:\ drive) required: ",Updates!D698)+33)))))</f>
        <v>#VALUE!</v>
      </c>
      <c r="AH698" t="str">
        <f t="shared" si="174"/>
        <v>No</v>
      </c>
      <c r="AI698" t="e">
        <f>TRIM(CLEAN(MID(Updates!D698,FIND("S Drive Path: ",Updates!D698)+14,(FIND("Position",Updates!D698)-(FIND("S Drive Path: ",Updates!D698)+14)))))</f>
        <v>#VALUE!</v>
      </c>
      <c r="AJ698" t="e">
        <f>("USR\"&amp;Updates!N698)</f>
        <v>#VALUE!</v>
      </c>
      <c r="AK698" t="e">
        <f>Updates!N698&amp;"$"</f>
        <v>#VALUE!</v>
      </c>
      <c r="AL698" s="11">
        <f t="shared" ca="1" si="175"/>
        <v>9</v>
      </c>
      <c r="AM698" s="6" t="str">
        <f ca="1">LOOKUP(AL698,AN2:AN21,AO2:AO21)</f>
        <v>DC1MDB09</v>
      </c>
    </row>
    <row r="699" spans="1:39" ht="12" customHeight="1">
      <c r="A699" s="13" t="e">
        <f>LOOKUP(99^99,--("0"&amp;MID(Updates!N699,MIN(SEARCH({0,1,2,3,4,5,6,7,8,9},Updates!N699&amp;"0123456789")),ROW($A$1:$A$10000))))</f>
        <v>#N/A</v>
      </c>
      <c r="B699" s="6" t="e">
        <f>TRIM(CLEAN(MID(Updates!D699,FIND("Network User Id: ",Updates!D699)+17,(FIND("E-MAIL ACCOUNTS",Updates!D699)-(FIND("Network User Id:",Updates!D699)+17)))))</f>
        <v>#VALUE!</v>
      </c>
      <c r="C699" s="6" t="e">
        <f>TRIM(CLEAN(MID(Updates!D699,FIND("Logon ID: ",Updates!D699)+10,(FIND("Password:",Updates!D699)-(FIND("Logon ID:",Updates!D699)+10)))))</f>
        <v>#VALUE!</v>
      </c>
      <c r="D699" t="e">
        <f>TRIM(CLEAN(MID(Updates!D699,FIND("Primary Address: ",Updates!D699)+17,(FIND("Secondary Address:",Updates!D699)-(FIND("Primary Address: ",Updates!D699)+17)))))</f>
        <v>#VALUE!</v>
      </c>
      <c r="E699" t="e">
        <f>TRIM(CLEAN(MID(Updates!D699,FIND("Secondary Address: ",Updates!D699)+19,(FIND("** PLEASE DO NOT REPLY TO THIS E-MAIL. ",Updates!D699)-(FIND("Secondary Address: ",Updates!D699)+19)))))</f>
        <v>#VALUE!</v>
      </c>
      <c r="F699" t="b">
        <f>IF(COUNT(SEARCH({"transpo.ottawa.on.ca","biblioottawalibrary.ca"},E699)),"@ottawa.ca")</f>
        <v>0</v>
      </c>
      <c r="G699" s="9" t="e">
        <f t="shared" si="160"/>
        <v>#VALUE!</v>
      </c>
      <c r="H699" t="e">
        <f>TRIM(CLEAN(MID(Updates!D699,FIND("E-mail Address: ",Updates!D699)+16,(FIND("The employee",Updates!D699)-(FIND("E-mail Address: ",Updates!D699)+16)))))</f>
        <v>#VALUE!</v>
      </c>
      <c r="I699" t="e">
        <f>TRIM(CLEAN(MID(Updates!D699,FIND("Account Password: ",Updates!D699)+18,(FIND("NETWORK ACCOUNTS",Updates!D699)-(FIND("Account Password:",Updates!D699)+18)))))</f>
        <v>#VALUE!</v>
      </c>
      <c r="J699" t="e">
        <f>TRIM(CLEAN(MID(Updates!D699,FIND("Password: ",Updates!D699)+10,(FIND("E-mail",Updates!D699)-(FIND("Password:",Updates!D699)+12)))))</f>
        <v>#VALUE!</v>
      </c>
      <c r="K699" t="e">
        <f>TRIM(CLEAN(MID(Updates!D699,FIND("Account to clone: ",Updates!D699)+18,(FIND("Position",Updates!D699)-(FIND("Account to clone: ",Updates!D699)+18)))))</f>
        <v>#VALUE!</v>
      </c>
      <c r="L699" t="e">
        <f>TRIM(CLEAN(MID(Updates!D699,FIND("Clone permissions of another account: ",Updates!D699)+38,(FIND("Email required:",Updates!D699)-(FIND("Clone permissions of another account: ",Updates!D699)+38)))))</f>
        <v>#VALUE!</v>
      </c>
      <c r="M699" t="e">
        <f t="shared" si="161"/>
        <v>#VALUE!</v>
      </c>
      <c r="N699" t="e">
        <f>TRIM(CLEAN(MID(Updates!D699,FIND("First Name: ",Updates!D699)+12,(FIND("Middle Name: ",Updates!D699)-(FIND("First Name: ",Updates!D699)+12)))))</f>
        <v>#VALUE!</v>
      </c>
      <c r="O699" t="e">
        <f>TRIM(CLEAN(MID(Updates!E699,FIND("Last Name: ",Updates!E699)+11,(FIND("Middle Initial:",Updates!E699)-(FIND("Last Name: ",Updates!E699)+11)))))</f>
        <v>#VALUE!</v>
      </c>
      <c r="P699" t="e">
        <f>TRIM(CLEAN(MID(Updates!D699,FIND("Middle Initial: ",Updates!D699)+16,(FIND("Department: ",Updates!D699)-(FIND("Middle Initial: ",Updates!D699)+16)))))</f>
        <v>#VALUE!</v>
      </c>
      <c r="Q699" t="e">
        <f t="shared" si="162"/>
        <v>#VALUE!</v>
      </c>
      <c r="R699" t="e">
        <f t="shared" si="163"/>
        <v>#VALUE!</v>
      </c>
      <c r="S699" t="e">
        <f t="shared" si="164"/>
        <v>#VALUE!</v>
      </c>
      <c r="T699" s="14" t="e">
        <f t="shared" si="165"/>
        <v>#VALUE!</v>
      </c>
      <c r="U699" t="e">
        <f t="shared" si="166"/>
        <v>#VALUE!</v>
      </c>
      <c r="V699" t="e">
        <f t="shared" si="167"/>
        <v>#VALUE!</v>
      </c>
      <c r="W699" s="8" t="e">
        <f>TRIM(CLEAN(MID(Updates!D699,FIND("Branch: ",Updates!D699)+8,(FIND("Division",Updates!D699)-(FIND("Branch: ",Updates!D699)+8)))))</f>
        <v>#VALUE!</v>
      </c>
      <c r="X699" s="8" t="e">
        <f>TRIM(CLEAN(MID(Updates!D699,FIND("Pooled Position: ",Updates!D699)+17,(FIND("Are the",Updates!D699)-(FIND("Pooled Position: ",Updates!D699)+17)))))</f>
        <v>#VALUE!</v>
      </c>
      <c r="Y699" t="e">
        <f>TRIM(CLEAN(MID(Updates!D699,FIND("Employee Name: ",Updates!D699)+15,(FIND("Job Title",Updates!D699)-(FIND("Employee Name: ",Updates!D699)+15)))))</f>
        <v>#VALUE!</v>
      </c>
      <c r="Z699" s="9" t="e">
        <f t="shared" si="168"/>
        <v>#VALUE!</v>
      </c>
      <c r="AA699" t="e">
        <f t="shared" si="169"/>
        <v>#VALUE!</v>
      </c>
      <c r="AB699" t="e">
        <f t="shared" si="170"/>
        <v>#VALUE!</v>
      </c>
      <c r="AC699" t="e">
        <f t="shared" si="171"/>
        <v>#VALUE!</v>
      </c>
      <c r="AD699" t="e">
        <f>TRIM(CLEAN(MID(Updates!D699,FIND("Account to clone: ",Updates!D699)+18,(FIND("Position",Updates!D699)-(FIND("Account to clone: ",Updates!D699)+18)))))</f>
        <v>#VALUE!</v>
      </c>
      <c r="AE699" t="str">
        <f t="shared" si="172"/>
        <v/>
      </c>
      <c r="AF699" t="str">
        <f t="shared" si="173"/>
        <v>No</v>
      </c>
      <c r="AG699" t="e">
        <f>TRIM(CLEAN(MID(Updates!D699,FIND("Home Share (H:\ drive) required: ",Updates!D699)+33,(FIND("Group Share (S:\ drive) required: ",Updates!D699)-(FIND("Home Share (H:\ drive) required: ",Updates!D699)+33)))))</f>
        <v>#VALUE!</v>
      </c>
      <c r="AH699" t="str">
        <f t="shared" si="174"/>
        <v>No</v>
      </c>
      <c r="AI699" t="e">
        <f>TRIM(CLEAN(MID(Updates!D699,FIND("S Drive Path: ",Updates!D699)+14,(FIND("Position",Updates!D699)-(FIND("S Drive Path: ",Updates!D699)+14)))))</f>
        <v>#VALUE!</v>
      </c>
      <c r="AJ699" t="e">
        <f>("USR\"&amp;Updates!N699)</f>
        <v>#VALUE!</v>
      </c>
      <c r="AK699" t="e">
        <f>Updates!N699&amp;"$"</f>
        <v>#VALUE!</v>
      </c>
      <c r="AL699" s="11">
        <f t="shared" ca="1" si="175"/>
        <v>13</v>
      </c>
      <c r="AM699" s="6" t="str">
        <f ca="1">LOOKUP(AL699,AN2:AN21,AO2:AO21)</f>
        <v>DC4MDB03</v>
      </c>
    </row>
    <row r="700" spans="1:39" ht="12" customHeight="1">
      <c r="A700" s="13" t="e">
        <f>LOOKUP(99^99,--("0"&amp;MID(Updates!N700,MIN(SEARCH({0,1,2,3,4,5,6,7,8,9},Updates!N700&amp;"0123456789")),ROW($A$1:$A$10000))))</f>
        <v>#N/A</v>
      </c>
      <c r="B700" s="6" t="e">
        <f>TRIM(CLEAN(MID(Updates!D700,FIND("Network User Id: ",Updates!D700)+17,(FIND("E-MAIL ACCOUNTS",Updates!D700)-(FIND("Network User Id:",Updates!D700)+17)))))</f>
        <v>#VALUE!</v>
      </c>
      <c r="C700" s="6" t="e">
        <f>TRIM(CLEAN(MID(Updates!D700,FIND("Logon ID: ",Updates!D700)+10,(FIND("Password:",Updates!D700)-(FIND("Logon ID:",Updates!D700)+10)))))</f>
        <v>#VALUE!</v>
      </c>
      <c r="D700" t="e">
        <f>TRIM(CLEAN(MID(Updates!D700,FIND("Primary Address: ",Updates!D700)+17,(FIND("Secondary Address:",Updates!D700)-(FIND("Primary Address: ",Updates!D700)+17)))))</f>
        <v>#VALUE!</v>
      </c>
      <c r="E700" t="e">
        <f>TRIM(CLEAN(MID(Updates!D700,FIND("Secondary Address: ",Updates!D700)+19,(FIND("** PLEASE DO NOT REPLY TO THIS E-MAIL. ",Updates!D700)-(FIND("Secondary Address: ",Updates!D700)+19)))))</f>
        <v>#VALUE!</v>
      </c>
      <c r="F700" t="b">
        <f>IF(COUNT(SEARCH({"transpo.ottawa.on.ca","biblioottawalibrary.ca"},E700)),"@ottawa.ca")</f>
        <v>0</v>
      </c>
      <c r="G700" s="9" t="e">
        <f t="shared" si="160"/>
        <v>#VALUE!</v>
      </c>
      <c r="H700" t="e">
        <f>TRIM(CLEAN(MID(Updates!D700,FIND("E-mail Address: ",Updates!D700)+16,(FIND("The employee",Updates!D700)-(FIND("E-mail Address: ",Updates!D700)+16)))))</f>
        <v>#VALUE!</v>
      </c>
      <c r="I700" t="e">
        <f>TRIM(CLEAN(MID(Updates!D700,FIND("Account Password: ",Updates!D700)+18,(FIND("NETWORK ACCOUNTS",Updates!D700)-(FIND("Account Password:",Updates!D700)+18)))))</f>
        <v>#VALUE!</v>
      </c>
      <c r="J700" t="e">
        <f>TRIM(CLEAN(MID(Updates!D700,FIND("Password: ",Updates!D700)+10,(FIND("E-mail",Updates!D700)-(FIND("Password:",Updates!D700)+12)))))</f>
        <v>#VALUE!</v>
      </c>
      <c r="K700" t="e">
        <f>TRIM(CLEAN(MID(Updates!D700,FIND("Account to clone: ",Updates!D700)+18,(FIND("Position",Updates!D700)-(FIND("Account to clone: ",Updates!D700)+18)))))</f>
        <v>#VALUE!</v>
      </c>
      <c r="L700" t="e">
        <f>TRIM(CLEAN(MID(Updates!D700,FIND("Clone permissions of another account: ",Updates!D700)+38,(FIND("Email required:",Updates!D700)-(FIND("Clone permissions of another account: ",Updates!D700)+38)))))</f>
        <v>#VALUE!</v>
      </c>
      <c r="M700" t="e">
        <f t="shared" si="161"/>
        <v>#VALUE!</v>
      </c>
      <c r="N700" t="e">
        <f>TRIM(CLEAN(MID(Updates!D700,FIND("First Name: ",Updates!D700)+12,(FIND("Middle Name: ",Updates!D700)-(FIND("First Name: ",Updates!D700)+12)))))</f>
        <v>#VALUE!</v>
      </c>
      <c r="O700" t="e">
        <f>TRIM(CLEAN(MID(Updates!E700,FIND("Last Name: ",Updates!E700)+11,(FIND("Middle Initial:",Updates!E700)-(FIND("Last Name: ",Updates!E700)+11)))))</f>
        <v>#VALUE!</v>
      </c>
      <c r="P700" t="e">
        <f>TRIM(CLEAN(MID(Updates!D700,FIND("Middle Initial: ",Updates!D700)+16,(FIND("Department: ",Updates!D700)-(FIND("Middle Initial: ",Updates!D700)+16)))))</f>
        <v>#VALUE!</v>
      </c>
      <c r="Q700" t="e">
        <f t="shared" si="162"/>
        <v>#VALUE!</v>
      </c>
      <c r="R700" t="e">
        <f t="shared" si="163"/>
        <v>#VALUE!</v>
      </c>
      <c r="S700" t="e">
        <f t="shared" si="164"/>
        <v>#VALUE!</v>
      </c>
      <c r="T700" s="14" t="e">
        <f t="shared" si="165"/>
        <v>#VALUE!</v>
      </c>
      <c r="U700" t="e">
        <f t="shared" si="166"/>
        <v>#VALUE!</v>
      </c>
      <c r="V700" t="e">
        <f t="shared" si="167"/>
        <v>#VALUE!</v>
      </c>
      <c r="W700" s="8" t="e">
        <f>TRIM(CLEAN(MID(Updates!D700,FIND("Branch: ",Updates!D700)+8,(FIND("Division",Updates!D700)-(FIND("Branch: ",Updates!D700)+8)))))</f>
        <v>#VALUE!</v>
      </c>
      <c r="X700" s="8" t="e">
        <f>TRIM(CLEAN(MID(Updates!D700,FIND("Pooled Position: ",Updates!D700)+17,(FIND("Are the",Updates!D700)-(FIND("Pooled Position: ",Updates!D700)+17)))))</f>
        <v>#VALUE!</v>
      </c>
      <c r="Y700" t="e">
        <f>TRIM(CLEAN(MID(Updates!D700,FIND("Employee Name: ",Updates!D700)+15,(FIND("Job Title",Updates!D700)-(FIND("Employee Name: ",Updates!D700)+15)))))</f>
        <v>#VALUE!</v>
      </c>
      <c r="Z700" s="9" t="e">
        <f t="shared" si="168"/>
        <v>#VALUE!</v>
      </c>
      <c r="AA700" t="e">
        <f t="shared" si="169"/>
        <v>#VALUE!</v>
      </c>
      <c r="AB700" t="e">
        <f t="shared" si="170"/>
        <v>#VALUE!</v>
      </c>
      <c r="AC700" t="e">
        <f t="shared" si="171"/>
        <v>#VALUE!</v>
      </c>
      <c r="AD700" t="e">
        <f>TRIM(CLEAN(MID(Updates!D700,FIND("Account to clone: ",Updates!D700)+18,(FIND("Position",Updates!D700)-(FIND("Account to clone: ",Updates!D700)+18)))))</f>
        <v>#VALUE!</v>
      </c>
      <c r="AE700" t="str">
        <f t="shared" si="172"/>
        <v/>
      </c>
      <c r="AF700" t="str">
        <f t="shared" si="173"/>
        <v>No</v>
      </c>
      <c r="AG700" t="e">
        <f>TRIM(CLEAN(MID(Updates!D700,FIND("Home Share (H:\ drive) required: ",Updates!D700)+33,(FIND("Group Share (S:\ drive) required: ",Updates!D700)-(FIND("Home Share (H:\ drive) required: ",Updates!D700)+33)))))</f>
        <v>#VALUE!</v>
      </c>
      <c r="AH700" t="str">
        <f t="shared" si="174"/>
        <v>No</v>
      </c>
      <c r="AI700" t="e">
        <f>TRIM(CLEAN(MID(Updates!D700,FIND("S Drive Path: ",Updates!D700)+14,(FIND("Position",Updates!D700)-(FIND("S Drive Path: ",Updates!D700)+14)))))</f>
        <v>#VALUE!</v>
      </c>
      <c r="AJ700" t="e">
        <f>("USR\"&amp;Updates!N700)</f>
        <v>#VALUE!</v>
      </c>
      <c r="AK700" t="e">
        <f>Updates!N700&amp;"$"</f>
        <v>#VALUE!</v>
      </c>
      <c r="AL700" s="11">
        <f t="shared" ca="1" si="175"/>
        <v>11</v>
      </c>
      <c r="AM700" s="6" t="str">
        <f ca="1">LOOKUP(AL700,AN2:AN21,AO2:AO21)</f>
        <v>DC4MDB01</v>
      </c>
    </row>
    <row r="701" spans="1:39" ht="12" customHeight="1">
      <c r="A701" s="13" t="e">
        <f>LOOKUP(99^99,--("0"&amp;MID(Updates!N701,MIN(SEARCH({0,1,2,3,4,5,6,7,8,9},Updates!N701&amp;"0123456789")),ROW($A$1:$A$10000))))</f>
        <v>#N/A</v>
      </c>
      <c r="B701" s="6" t="e">
        <f>TRIM(CLEAN(MID(Updates!D701,FIND("Network User Id: ",Updates!D701)+17,(FIND("E-MAIL ACCOUNTS",Updates!D701)-(FIND("Network User Id:",Updates!D701)+17)))))</f>
        <v>#VALUE!</v>
      </c>
      <c r="C701" s="6" t="e">
        <f>TRIM(CLEAN(MID(Updates!D701,FIND("Logon ID: ",Updates!D701)+10,(FIND("Password:",Updates!D701)-(FIND("Logon ID:",Updates!D701)+10)))))</f>
        <v>#VALUE!</v>
      </c>
      <c r="D701" t="e">
        <f>TRIM(CLEAN(MID(Updates!D701,FIND("Primary Address: ",Updates!D701)+17,(FIND("Secondary Address:",Updates!D701)-(FIND("Primary Address: ",Updates!D701)+17)))))</f>
        <v>#VALUE!</v>
      </c>
      <c r="E701" t="e">
        <f>TRIM(CLEAN(MID(Updates!D701,FIND("Secondary Address: ",Updates!D701)+19,(FIND("** PLEASE DO NOT REPLY TO THIS E-MAIL. ",Updates!D701)-(FIND("Secondary Address: ",Updates!D701)+19)))))</f>
        <v>#VALUE!</v>
      </c>
      <c r="F701" t="b">
        <f>IF(COUNT(SEARCH({"transpo.ottawa.on.ca","biblioottawalibrary.ca"},E701)),"@ottawa.ca")</f>
        <v>0</v>
      </c>
      <c r="G701" s="9" t="e">
        <f t="shared" si="160"/>
        <v>#VALUE!</v>
      </c>
      <c r="H701" t="e">
        <f>TRIM(CLEAN(MID(Updates!D701,FIND("E-mail Address: ",Updates!D701)+16,(FIND("The employee",Updates!D701)-(FIND("E-mail Address: ",Updates!D701)+16)))))</f>
        <v>#VALUE!</v>
      </c>
      <c r="I701" t="e">
        <f>TRIM(CLEAN(MID(Updates!D701,FIND("Account Password: ",Updates!D701)+18,(FIND("NETWORK ACCOUNTS",Updates!D701)-(FIND("Account Password:",Updates!D701)+18)))))</f>
        <v>#VALUE!</v>
      </c>
      <c r="J701" t="e">
        <f>TRIM(CLEAN(MID(Updates!D701,FIND("Password: ",Updates!D701)+10,(FIND("E-mail",Updates!D701)-(FIND("Password:",Updates!D701)+12)))))</f>
        <v>#VALUE!</v>
      </c>
      <c r="K701" t="e">
        <f>TRIM(CLEAN(MID(Updates!D701,FIND("Account to clone: ",Updates!D701)+18,(FIND("Position",Updates!D701)-(FIND("Account to clone: ",Updates!D701)+18)))))</f>
        <v>#VALUE!</v>
      </c>
      <c r="L701" t="e">
        <f>TRIM(CLEAN(MID(Updates!D701,FIND("Clone permissions of another account: ",Updates!D701)+38,(FIND("Email required:",Updates!D701)-(FIND("Clone permissions of another account: ",Updates!D701)+38)))))</f>
        <v>#VALUE!</v>
      </c>
      <c r="M701" t="e">
        <f t="shared" si="161"/>
        <v>#VALUE!</v>
      </c>
      <c r="N701" t="e">
        <f>TRIM(CLEAN(MID(Updates!D701,FIND("First Name: ",Updates!D701)+12,(FIND("Middle Name: ",Updates!D701)-(FIND("First Name: ",Updates!D701)+12)))))</f>
        <v>#VALUE!</v>
      </c>
      <c r="O701" t="e">
        <f>TRIM(CLEAN(MID(Updates!E701,FIND("Last Name: ",Updates!E701)+11,(FIND("Middle Initial:",Updates!E701)-(FIND("Last Name: ",Updates!E701)+11)))))</f>
        <v>#VALUE!</v>
      </c>
      <c r="P701" t="e">
        <f>TRIM(CLEAN(MID(Updates!D701,FIND("Middle Initial: ",Updates!D701)+16,(FIND("Department: ",Updates!D701)-(FIND("Middle Initial: ",Updates!D701)+16)))))</f>
        <v>#VALUE!</v>
      </c>
      <c r="Q701" t="e">
        <f t="shared" si="162"/>
        <v>#VALUE!</v>
      </c>
      <c r="R701" t="e">
        <f t="shared" si="163"/>
        <v>#VALUE!</v>
      </c>
      <c r="S701" t="e">
        <f t="shared" si="164"/>
        <v>#VALUE!</v>
      </c>
      <c r="T701" s="14" t="e">
        <f t="shared" si="165"/>
        <v>#VALUE!</v>
      </c>
      <c r="U701" t="e">
        <f t="shared" si="166"/>
        <v>#VALUE!</v>
      </c>
      <c r="V701" t="e">
        <f t="shared" si="167"/>
        <v>#VALUE!</v>
      </c>
      <c r="W701" s="8" t="e">
        <f>TRIM(CLEAN(MID(Updates!D701,FIND("Branch: ",Updates!D701)+8,(FIND("Division",Updates!D701)-(FIND("Branch: ",Updates!D701)+8)))))</f>
        <v>#VALUE!</v>
      </c>
      <c r="X701" s="8" t="e">
        <f>TRIM(CLEAN(MID(Updates!D701,FIND("Pooled Position: ",Updates!D701)+17,(FIND("Are the",Updates!D701)-(FIND("Pooled Position: ",Updates!D701)+17)))))</f>
        <v>#VALUE!</v>
      </c>
      <c r="Y701" t="e">
        <f>TRIM(CLEAN(MID(Updates!D701,FIND("Employee Name: ",Updates!D701)+15,(FIND("Job Title",Updates!D701)-(FIND("Employee Name: ",Updates!D701)+15)))))</f>
        <v>#VALUE!</v>
      </c>
      <c r="Z701" s="9" t="e">
        <f t="shared" si="168"/>
        <v>#VALUE!</v>
      </c>
      <c r="AA701" t="e">
        <f t="shared" si="169"/>
        <v>#VALUE!</v>
      </c>
      <c r="AB701" t="e">
        <f t="shared" si="170"/>
        <v>#VALUE!</v>
      </c>
      <c r="AC701" t="e">
        <f t="shared" si="171"/>
        <v>#VALUE!</v>
      </c>
      <c r="AD701" t="e">
        <f>TRIM(CLEAN(MID(Updates!D701,FIND("Account to clone: ",Updates!D701)+18,(FIND("Position",Updates!D701)-(FIND("Account to clone: ",Updates!D701)+18)))))</f>
        <v>#VALUE!</v>
      </c>
      <c r="AE701" t="str">
        <f t="shared" si="172"/>
        <v/>
      </c>
      <c r="AF701" t="str">
        <f t="shared" si="173"/>
        <v>No</v>
      </c>
      <c r="AG701" t="e">
        <f>TRIM(CLEAN(MID(Updates!D701,FIND("Home Share (H:\ drive) required: ",Updates!D701)+33,(FIND("Group Share (S:\ drive) required: ",Updates!D701)-(FIND("Home Share (H:\ drive) required: ",Updates!D701)+33)))))</f>
        <v>#VALUE!</v>
      </c>
      <c r="AH701" t="str">
        <f t="shared" si="174"/>
        <v>No</v>
      </c>
      <c r="AI701" t="e">
        <f>TRIM(CLEAN(MID(Updates!D701,FIND("S Drive Path: ",Updates!D701)+14,(FIND("Position",Updates!D701)-(FIND("S Drive Path: ",Updates!D701)+14)))))</f>
        <v>#VALUE!</v>
      </c>
      <c r="AJ701" t="e">
        <f>("USR\"&amp;Updates!N701)</f>
        <v>#VALUE!</v>
      </c>
      <c r="AK701" t="e">
        <f>Updates!N701&amp;"$"</f>
        <v>#VALUE!</v>
      </c>
      <c r="AL701" s="11">
        <f t="shared" ca="1" si="175"/>
        <v>15</v>
      </c>
      <c r="AM701" s="6" t="str">
        <f ca="1">LOOKUP(AL701,AN2:AN21,AO2:AO21)</f>
        <v>DC4MDB05</v>
      </c>
    </row>
    <row r="702" spans="1:39" ht="12" customHeight="1">
      <c r="A702" s="13" t="e">
        <f>LOOKUP(99^99,--("0"&amp;MID(Updates!N702,MIN(SEARCH({0,1,2,3,4,5,6,7,8,9},Updates!N702&amp;"0123456789")),ROW($A$1:$A$10000))))</f>
        <v>#N/A</v>
      </c>
      <c r="B702" s="6" t="e">
        <f>TRIM(CLEAN(MID(Updates!D702,FIND("Network User Id: ",Updates!D702)+17,(FIND("E-MAIL ACCOUNTS",Updates!D702)-(FIND("Network User Id:",Updates!D702)+17)))))</f>
        <v>#VALUE!</v>
      </c>
      <c r="C702" s="6" t="e">
        <f>TRIM(CLEAN(MID(Updates!D702,FIND("Logon ID: ",Updates!D702)+10,(FIND("Password:",Updates!D702)-(FIND("Logon ID:",Updates!D702)+10)))))</f>
        <v>#VALUE!</v>
      </c>
      <c r="D702" t="e">
        <f>TRIM(CLEAN(MID(Updates!D702,FIND("Primary Address: ",Updates!D702)+17,(FIND("Secondary Address:",Updates!D702)-(FIND("Primary Address: ",Updates!D702)+17)))))</f>
        <v>#VALUE!</v>
      </c>
      <c r="E702" t="e">
        <f>TRIM(CLEAN(MID(Updates!D702,FIND("Secondary Address: ",Updates!D702)+19,(FIND("** PLEASE DO NOT REPLY TO THIS E-MAIL. ",Updates!D702)-(FIND("Secondary Address: ",Updates!D702)+19)))))</f>
        <v>#VALUE!</v>
      </c>
      <c r="F702" t="b">
        <f>IF(COUNT(SEARCH({"transpo.ottawa.on.ca","biblioottawalibrary.ca"},E702)),"@ottawa.ca")</f>
        <v>0</v>
      </c>
      <c r="G702" s="9" t="e">
        <f t="shared" si="160"/>
        <v>#VALUE!</v>
      </c>
      <c r="H702" t="e">
        <f>TRIM(CLEAN(MID(Updates!D702,FIND("E-mail Address: ",Updates!D702)+16,(FIND("The employee",Updates!D702)-(FIND("E-mail Address: ",Updates!D702)+16)))))</f>
        <v>#VALUE!</v>
      </c>
      <c r="I702" t="e">
        <f>TRIM(CLEAN(MID(Updates!D702,FIND("Account Password: ",Updates!D702)+18,(FIND("NETWORK ACCOUNTS",Updates!D702)-(FIND("Account Password:",Updates!D702)+18)))))</f>
        <v>#VALUE!</v>
      </c>
      <c r="J702" t="e">
        <f>TRIM(CLEAN(MID(Updates!D702,FIND("Password: ",Updates!D702)+10,(FIND("E-mail",Updates!D702)-(FIND("Password:",Updates!D702)+12)))))</f>
        <v>#VALUE!</v>
      </c>
      <c r="K702" t="e">
        <f>TRIM(CLEAN(MID(Updates!D702,FIND("Account to clone: ",Updates!D702)+18,(FIND("Position",Updates!D702)-(FIND("Account to clone: ",Updates!D702)+18)))))</f>
        <v>#VALUE!</v>
      </c>
      <c r="L702" t="e">
        <f>TRIM(CLEAN(MID(Updates!D702,FIND("Clone permissions of another account: ",Updates!D702)+38,(FIND("Email required:",Updates!D702)-(FIND("Clone permissions of another account: ",Updates!D702)+38)))))</f>
        <v>#VALUE!</v>
      </c>
      <c r="M702" t="e">
        <f t="shared" si="161"/>
        <v>#VALUE!</v>
      </c>
      <c r="N702" t="e">
        <f>TRIM(CLEAN(MID(Updates!D702,FIND("First Name: ",Updates!D702)+12,(FIND("Middle Name: ",Updates!D702)-(FIND("First Name: ",Updates!D702)+12)))))</f>
        <v>#VALUE!</v>
      </c>
      <c r="O702" t="e">
        <f>TRIM(CLEAN(MID(Updates!E702,FIND("Last Name: ",Updates!E702)+11,(FIND("Middle Initial:",Updates!E702)-(FIND("Last Name: ",Updates!E702)+11)))))</f>
        <v>#VALUE!</v>
      </c>
      <c r="P702" t="e">
        <f>TRIM(CLEAN(MID(Updates!D702,FIND("Middle Initial: ",Updates!D702)+16,(FIND("Department: ",Updates!D702)-(FIND("Middle Initial: ",Updates!D702)+16)))))</f>
        <v>#VALUE!</v>
      </c>
      <c r="Q702" t="e">
        <f t="shared" si="162"/>
        <v>#VALUE!</v>
      </c>
      <c r="R702" t="e">
        <f t="shared" si="163"/>
        <v>#VALUE!</v>
      </c>
      <c r="S702" t="e">
        <f t="shared" si="164"/>
        <v>#VALUE!</v>
      </c>
      <c r="T702" s="14" t="e">
        <f t="shared" si="165"/>
        <v>#VALUE!</v>
      </c>
      <c r="U702" t="e">
        <f t="shared" si="166"/>
        <v>#VALUE!</v>
      </c>
      <c r="V702" t="e">
        <f t="shared" si="167"/>
        <v>#VALUE!</v>
      </c>
      <c r="W702" s="8" t="e">
        <f>TRIM(CLEAN(MID(Updates!D702,FIND("Branch: ",Updates!D702)+8,(FIND("Division",Updates!D702)-(FIND("Branch: ",Updates!D702)+8)))))</f>
        <v>#VALUE!</v>
      </c>
      <c r="X702" s="8" t="e">
        <f>TRIM(CLEAN(MID(Updates!D702,FIND("Pooled Position: ",Updates!D702)+17,(FIND("Are the",Updates!D702)-(FIND("Pooled Position: ",Updates!D702)+17)))))</f>
        <v>#VALUE!</v>
      </c>
      <c r="Y702" t="e">
        <f>TRIM(CLEAN(MID(Updates!D702,FIND("Employee Name: ",Updates!D702)+15,(FIND("Job Title",Updates!D702)-(FIND("Employee Name: ",Updates!D702)+15)))))</f>
        <v>#VALUE!</v>
      </c>
      <c r="Z702" s="9" t="e">
        <f t="shared" si="168"/>
        <v>#VALUE!</v>
      </c>
      <c r="AA702" t="e">
        <f t="shared" si="169"/>
        <v>#VALUE!</v>
      </c>
      <c r="AB702" t="e">
        <f t="shared" si="170"/>
        <v>#VALUE!</v>
      </c>
      <c r="AC702" t="e">
        <f t="shared" si="171"/>
        <v>#VALUE!</v>
      </c>
      <c r="AD702" t="e">
        <f>TRIM(CLEAN(MID(Updates!D702,FIND("Account to clone: ",Updates!D702)+18,(FIND("Position",Updates!D702)-(FIND("Account to clone: ",Updates!D702)+18)))))</f>
        <v>#VALUE!</v>
      </c>
      <c r="AE702" t="str">
        <f t="shared" si="172"/>
        <v/>
      </c>
      <c r="AF702" t="str">
        <f t="shared" si="173"/>
        <v>No</v>
      </c>
      <c r="AG702" t="e">
        <f>TRIM(CLEAN(MID(Updates!D702,FIND("Home Share (H:\ drive) required: ",Updates!D702)+33,(FIND("Group Share (S:\ drive) required: ",Updates!D702)-(FIND("Home Share (H:\ drive) required: ",Updates!D702)+33)))))</f>
        <v>#VALUE!</v>
      </c>
      <c r="AH702" t="str">
        <f t="shared" si="174"/>
        <v>No</v>
      </c>
      <c r="AI702" t="e">
        <f>TRIM(CLEAN(MID(Updates!D702,FIND("S Drive Path: ",Updates!D702)+14,(FIND("Position",Updates!D702)-(FIND("S Drive Path: ",Updates!D702)+14)))))</f>
        <v>#VALUE!</v>
      </c>
      <c r="AJ702" t="e">
        <f>("USR\"&amp;Updates!N702)</f>
        <v>#VALUE!</v>
      </c>
      <c r="AK702" t="e">
        <f>Updates!N702&amp;"$"</f>
        <v>#VALUE!</v>
      </c>
      <c r="AL702" s="11">
        <f t="shared" ca="1" si="175"/>
        <v>20</v>
      </c>
      <c r="AM702" s="6" t="str">
        <f ca="1">LOOKUP(AL702,AN2:AN21,AO2:AO21)</f>
        <v>DC4MDB10</v>
      </c>
    </row>
    <row r="703" spans="1:39" ht="12" customHeight="1">
      <c r="A703" s="13" t="e">
        <f>LOOKUP(99^99,--("0"&amp;MID(Updates!N703,MIN(SEARCH({0,1,2,3,4,5,6,7,8,9},Updates!N703&amp;"0123456789")),ROW($A$1:$A$10000))))</f>
        <v>#N/A</v>
      </c>
      <c r="B703" s="6" t="e">
        <f>TRIM(CLEAN(MID(Updates!D703,FIND("Network User Id: ",Updates!D703)+17,(FIND("E-MAIL ACCOUNTS",Updates!D703)-(FIND("Network User Id:",Updates!D703)+17)))))</f>
        <v>#VALUE!</v>
      </c>
      <c r="C703" s="6" t="e">
        <f>TRIM(CLEAN(MID(Updates!D703,FIND("Logon ID: ",Updates!D703)+10,(FIND("Password:",Updates!D703)-(FIND("Logon ID:",Updates!D703)+10)))))</f>
        <v>#VALUE!</v>
      </c>
      <c r="D703" t="e">
        <f>TRIM(CLEAN(MID(Updates!D703,FIND("Primary Address: ",Updates!D703)+17,(FIND("Secondary Address:",Updates!D703)-(FIND("Primary Address: ",Updates!D703)+17)))))</f>
        <v>#VALUE!</v>
      </c>
      <c r="E703" t="e">
        <f>TRIM(CLEAN(MID(Updates!D703,FIND("Secondary Address: ",Updates!D703)+19,(FIND("** PLEASE DO NOT REPLY TO THIS E-MAIL. ",Updates!D703)-(FIND("Secondary Address: ",Updates!D703)+19)))))</f>
        <v>#VALUE!</v>
      </c>
      <c r="F703" t="b">
        <f>IF(COUNT(SEARCH({"transpo.ottawa.on.ca","biblioottawalibrary.ca"},E703)),"@ottawa.ca")</f>
        <v>0</v>
      </c>
      <c r="G703" s="9" t="e">
        <f t="shared" si="160"/>
        <v>#VALUE!</v>
      </c>
      <c r="H703" t="e">
        <f>TRIM(CLEAN(MID(Updates!D703,FIND("E-mail Address: ",Updates!D703)+16,(FIND("The employee",Updates!D703)-(FIND("E-mail Address: ",Updates!D703)+16)))))</f>
        <v>#VALUE!</v>
      </c>
      <c r="I703" t="e">
        <f>TRIM(CLEAN(MID(Updates!D703,FIND("Account Password: ",Updates!D703)+18,(FIND("NETWORK ACCOUNTS",Updates!D703)-(FIND("Account Password:",Updates!D703)+18)))))</f>
        <v>#VALUE!</v>
      </c>
      <c r="J703" t="e">
        <f>TRIM(CLEAN(MID(Updates!D703,FIND("Password: ",Updates!D703)+10,(FIND("E-mail",Updates!D703)-(FIND("Password:",Updates!D703)+12)))))</f>
        <v>#VALUE!</v>
      </c>
      <c r="K703" t="e">
        <f>TRIM(CLEAN(MID(Updates!D703,FIND("Account to clone: ",Updates!D703)+18,(FIND("Position",Updates!D703)-(FIND("Account to clone: ",Updates!D703)+18)))))</f>
        <v>#VALUE!</v>
      </c>
      <c r="L703" t="e">
        <f>TRIM(CLEAN(MID(Updates!D703,FIND("Clone permissions of another account: ",Updates!D703)+38,(FIND("Email required:",Updates!D703)-(FIND("Clone permissions of another account: ",Updates!D703)+38)))))</f>
        <v>#VALUE!</v>
      </c>
      <c r="M703" t="e">
        <f t="shared" si="161"/>
        <v>#VALUE!</v>
      </c>
      <c r="N703" t="e">
        <f>TRIM(CLEAN(MID(Updates!D703,FIND("First Name: ",Updates!D703)+12,(FIND("Middle Name: ",Updates!D703)-(FIND("First Name: ",Updates!D703)+12)))))</f>
        <v>#VALUE!</v>
      </c>
      <c r="O703" t="e">
        <f>TRIM(CLEAN(MID(Updates!E703,FIND("Last Name: ",Updates!E703)+11,(FIND("Middle Initial:",Updates!E703)-(FIND("Last Name: ",Updates!E703)+11)))))</f>
        <v>#VALUE!</v>
      </c>
      <c r="P703" t="e">
        <f>TRIM(CLEAN(MID(Updates!D703,FIND("Middle Initial: ",Updates!D703)+16,(FIND("Department: ",Updates!D703)-(FIND("Middle Initial: ",Updates!D703)+16)))))</f>
        <v>#VALUE!</v>
      </c>
      <c r="Q703" t="e">
        <f t="shared" si="162"/>
        <v>#VALUE!</v>
      </c>
      <c r="R703" t="e">
        <f t="shared" si="163"/>
        <v>#VALUE!</v>
      </c>
      <c r="S703" t="e">
        <f t="shared" si="164"/>
        <v>#VALUE!</v>
      </c>
      <c r="T703" s="14" t="e">
        <f t="shared" si="165"/>
        <v>#VALUE!</v>
      </c>
      <c r="U703" t="e">
        <f t="shared" si="166"/>
        <v>#VALUE!</v>
      </c>
      <c r="V703" t="e">
        <f t="shared" si="167"/>
        <v>#VALUE!</v>
      </c>
      <c r="W703" s="8" t="e">
        <f>TRIM(CLEAN(MID(Updates!D703,FIND("Branch: ",Updates!D703)+8,(FIND("Division",Updates!D703)-(FIND("Branch: ",Updates!D703)+8)))))</f>
        <v>#VALUE!</v>
      </c>
      <c r="X703" s="8" t="e">
        <f>TRIM(CLEAN(MID(Updates!D703,FIND("Pooled Position: ",Updates!D703)+17,(FIND("Are the",Updates!D703)-(FIND("Pooled Position: ",Updates!D703)+17)))))</f>
        <v>#VALUE!</v>
      </c>
      <c r="Y703" t="e">
        <f>TRIM(CLEAN(MID(Updates!D703,FIND("Employee Name: ",Updates!D703)+15,(FIND("Job Title",Updates!D703)-(FIND("Employee Name: ",Updates!D703)+15)))))</f>
        <v>#VALUE!</v>
      </c>
      <c r="Z703" s="9" t="e">
        <f t="shared" si="168"/>
        <v>#VALUE!</v>
      </c>
      <c r="AA703" t="e">
        <f t="shared" si="169"/>
        <v>#VALUE!</v>
      </c>
      <c r="AB703" t="e">
        <f t="shared" si="170"/>
        <v>#VALUE!</v>
      </c>
      <c r="AC703" t="e">
        <f t="shared" si="171"/>
        <v>#VALUE!</v>
      </c>
      <c r="AD703" t="e">
        <f>TRIM(CLEAN(MID(Updates!D703,FIND("Account to clone: ",Updates!D703)+18,(FIND("Position",Updates!D703)-(FIND("Account to clone: ",Updates!D703)+18)))))</f>
        <v>#VALUE!</v>
      </c>
      <c r="AE703" t="str">
        <f t="shared" si="172"/>
        <v/>
      </c>
      <c r="AF703" t="str">
        <f t="shared" si="173"/>
        <v>No</v>
      </c>
      <c r="AG703" t="e">
        <f>TRIM(CLEAN(MID(Updates!D703,FIND("Home Share (H:\ drive) required: ",Updates!D703)+33,(FIND("Group Share (S:\ drive) required: ",Updates!D703)-(FIND("Home Share (H:\ drive) required: ",Updates!D703)+33)))))</f>
        <v>#VALUE!</v>
      </c>
      <c r="AH703" t="str">
        <f t="shared" si="174"/>
        <v>No</v>
      </c>
      <c r="AI703" t="e">
        <f>TRIM(CLEAN(MID(Updates!D703,FIND("S Drive Path: ",Updates!D703)+14,(FIND("Position",Updates!D703)-(FIND("S Drive Path: ",Updates!D703)+14)))))</f>
        <v>#VALUE!</v>
      </c>
      <c r="AJ703" t="e">
        <f>("USR\"&amp;Updates!N703)</f>
        <v>#VALUE!</v>
      </c>
      <c r="AK703" t="e">
        <f>Updates!N703&amp;"$"</f>
        <v>#VALUE!</v>
      </c>
      <c r="AL703" s="11">
        <f t="shared" ca="1" si="175"/>
        <v>12</v>
      </c>
      <c r="AM703" s="6" t="str">
        <f ca="1">LOOKUP(AL703,AN2:AN21,AO2:AO21)</f>
        <v>DC4MDB02</v>
      </c>
    </row>
    <row r="704" spans="1:39" ht="12" customHeight="1">
      <c r="A704" s="13" t="e">
        <f>LOOKUP(99^99,--("0"&amp;MID(Updates!N704,MIN(SEARCH({0,1,2,3,4,5,6,7,8,9},Updates!N704&amp;"0123456789")),ROW($A$1:$A$10000))))</f>
        <v>#N/A</v>
      </c>
      <c r="B704" s="6" t="e">
        <f>TRIM(CLEAN(MID(Updates!D704,FIND("Network User Id: ",Updates!D704)+17,(FIND("E-MAIL ACCOUNTS",Updates!D704)-(FIND("Network User Id:",Updates!D704)+17)))))</f>
        <v>#VALUE!</v>
      </c>
      <c r="C704" s="6" t="e">
        <f>TRIM(CLEAN(MID(Updates!D704,FIND("Logon ID: ",Updates!D704)+10,(FIND("Password:",Updates!D704)-(FIND("Logon ID:",Updates!D704)+10)))))</f>
        <v>#VALUE!</v>
      </c>
      <c r="D704" t="e">
        <f>TRIM(CLEAN(MID(Updates!D704,FIND("Primary Address: ",Updates!D704)+17,(FIND("Secondary Address:",Updates!D704)-(FIND("Primary Address: ",Updates!D704)+17)))))</f>
        <v>#VALUE!</v>
      </c>
      <c r="E704" t="e">
        <f>TRIM(CLEAN(MID(Updates!D704,FIND("Secondary Address: ",Updates!D704)+19,(FIND("** PLEASE DO NOT REPLY TO THIS E-MAIL. ",Updates!D704)-(FIND("Secondary Address: ",Updates!D704)+19)))))</f>
        <v>#VALUE!</v>
      </c>
      <c r="F704" t="b">
        <f>IF(COUNT(SEARCH({"transpo.ottawa.on.ca","biblioottawalibrary.ca"},E704)),"@ottawa.ca")</f>
        <v>0</v>
      </c>
      <c r="G704" s="9" t="e">
        <f t="shared" si="160"/>
        <v>#VALUE!</v>
      </c>
      <c r="H704" t="e">
        <f>TRIM(CLEAN(MID(Updates!D704,FIND("E-mail Address: ",Updates!D704)+16,(FIND("The employee",Updates!D704)-(FIND("E-mail Address: ",Updates!D704)+16)))))</f>
        <v>#VALUE!</v>
      </c>
      <c r="I704" t="e">
        <f>TRIM(CLEAN(MID(Updates!D704,FIND("Account Password: ",Updates!D704)+18,(FIND("NETWORK ACCOUNTS",Updates!D704)-(FIND("Account Password:",Updates!D704)+18)))))</f>
        <v>#VALUE!</v>
      </c>
      <c r="J704" t="e">
        <f>TRIM(CLEAN(MID(Updates!D704,FIND("Password: ",Updates!D704)+10,(FIND("E-mail",Updates!D704)-(FIND("Password:",Updates!D704)+12)))))</f>
        <v>#VALUE!</v>
      </c>
      <c r="K704" t="e">
        <f>TRIM(CLEAN(MID(Updates!D704,FIND("Account to clone: ",Updates!D704)+18,(FIND("Position",Updates!D704)-(FIND("Account to clone: ",Updates!D704)+18)))))</f>
        <v>#VALUE!</v>
      </c>
      <c r="L704" t="e">
        <f>TRIM(CLEAN(MID(Updates!D704,FIND("Clone permissions of another account: ",Updates!D704)+38,(FIND("Email required:",Updates!D704)-(FIND("Clone permissions of another account: ",Updates!D704)+38)))))</f>
        <v>#VALUE!</v>
      </c>
      <c r="M704" t="e">
        <f t="shared" si="161"/>
        <v>#VALUE!</v>
      </c>
      <c r="N704" t="e">
        <f>TRIM(CLEAN(MID(Updates!D704,FIND("First Name: ",Updates!D704)+12,(FIND("Middle Name: ",Updates!D704)-(FIND("First Name: ",Updates!D704)+12)))))</f>
        <v>#VALUE!</v>
      </c>
      <c r="O704" t="e">
        <f>TRIM(CLEAN(MID(Updates!E704,FIND("Last Name: ",Updates!E704)+11,(FIND("Middle Initial:",Updates!E704)-(FIND("Last Name: ",Updates!E704)+11)))))</f>
        <v>#VALUE!</v>
      </c>
      <c r="P704" t="e">
        <f>TRIM(CLEAN(MID(Updates!D704,FIND("Middle Initial: ",Updates!D704)+16,(FIND("Department: ",Updates!D704)-(FIND("Middle Initial: ",Updates!D704)+16)))))</f>
        <v>#VALUE!</v>
      </c>
      <c r="Q704" t="e">
        <f t="shared" si="162"/>
        <v>#VALUE!</v>
      </c>
      <c r="R704" t="e">
        <f t="shared" si="163"/>
        <v>#VALUE!</v>
      </c>
      <c r="S704" t="e">
        <f t="shared" si="164"/>
        <v>#VALUE!</v>
      </c>
      <c r="T704" s="14" t="e">
        <f t="shared" si="165"/>
        <v>#VALUE!</v>
      </c>
      <c r="U704" t="e">
        <f t="shared" si="166"/>
        <v>#VALUE!</v>
      </c>
      <c r="V704" t="e">
        <f t="shared" si="167"/>
        <v>#VALUE!</v>
      </c>
      <c r="W704" s="8" t="e">
        <f>TRIM(CLEAN(MID(Updates!D704,FIND("Branch: ",Updates!D704)+8,(FIND("Division",Updates!D704)-(FIND("Branch: ",Updates!D704)+8)))))</f>
        <v>#VALUE!</v>
      </c>
      <c r="X704" s="8" t="e">
        <f>TRIM(CLEAN(MID(Updates!D704,FIND("Pooled Position: ",Updates!D704)+17,(FIND("Are the",Updates!D704)-(FIND("Pooled Position: ",Updates!D704)+17)))))</f>
        <v>#VALUE!</v>
      </c>
      <c r="Y704" t="e">
        <f>TRIM(CLEAN(MID(Updates!D704,FIND("Employee Name: ",Updates!D704)+15,(FIND("Job Title",Updates!D704)-(FIND("Employee Name: ",Updates!D704)+15)))))</f>
        <v>#VALUE!</v>
      </c>
      <c r="Z704" s="9" t="e">
        <f t="shared" si="168"/>
        <v>#VALUE!</v>
      </c>
      <c r="AA704" t="e">
        <f t="shared" si="169"/>
        <v>#VALUE!</v>
      </c>
      <c r="AB704" t="e">
        <f t="shared" si="170"/>
        <v>#VALUE!</v>
      </c>
      <c r="AC704" t="e">
        <f t="shared" si="171"/>
        <v>#VALUE!</v>
      </c>
      <c r="AD704" t="e">
        <f>TRIM(CLEAN(MID(Updates!D704,FIND("Account to clone: ",Updates!D704)+18,(FIND("Position",Updates!D704)-(FIND("Account to clone: ",Updates!D704)+18)))))</f>
        <v>#VALUE!</v>
      </c>
      <c r="AE704" t="str">
        <f t="shared" si="172"/>
        <v/>
      </c>
      <c r="AF704" t="str">
        <f t="shared" si="173"/>
        <v>No</v>
      </c>
      <c r="AG704" t="e">
        <f>TRIM(CLEAN(MID(Updates!D704,FIND("Home Share (H:\ drive) required: ",Updates!D704)+33,(FIND("Group Share (S:\ drive) required: ",Updates!D704)-(FIND("Home Share (H:\ drive) required: ",Updates!D704)+33)))))</f>
        <v>#VALUE!</v>
      </c>
      <c r="AH704" t="str">
        <f t="shared" si="174"/>
        <v>No</v>
      </c>
      <c r="AI704" t="e">
        <f>TRIM(CLEAN(MID(Updates!D704,FIND("S Drive Path: ",Updates!D704)+14,(FIND("Position",Updates!D704)-(FIND("S Drive Path: ",Updates!D704)+14)))))</f>
        <v>#VALUE!</v>
      </c>
      <c r="AJ704" t="e">
        <f>("USR\"&amp;Updates!N704)</f>
        <v>#VALUE!</v>
      </c>
      <c r="AK704" t="e">
        <f>Updates!N704&amp;"$"</f>
        <v>#VALUE!</v>
      </c>
      <c r="AL704" s="11">
        <f t="shared" ca="1" si="175"/>
        <v>18</v>
      </c>
      <c r="AM704" s="6" t="str">
        <f ca="1">LOOKUP(AL704,AN2:AN21,AO2:AO21)</f>
        <v>DC4MDB08</v>
      </c>
    </row>
    <row r="705" spans="1:39" ht="12" customHeight="1">
      <c r="A705" s="13" t="e">
        <f>LOOKUP(99^99,--("0"&amp;MID(Updates!N705,MIN(SEARCH({0,1,2,3,4,5,6,7,8,9},Updates!N705&amp;"0123456789")),ROW($A$1:$A$10000))))</f>
        <v>#N/A</v>
      </c>
      <c r="B705" s="6" t="e">
        <f>TRIM(CLEAN(MID(Updates!D705,FIND("Network User Id: ",Updates!D705)+17,(FIND("E-MAIL ACCOUNTS",Updates!D705)-(FIND("Network User Id:",Updates!D705)+17)))))</f>
        <v>#VALUE!</v>
      </c>
      <c r="C705" s="6" t="e">
        <f>TRIM(CLEAN(MID(Updates!D705,FIND("Logon ID: ",Updates!D705)+10,(FIND("Password:",Updates!D705)-(FIND("Logon ID:",Updates!D705)+10)))))</f>
        <v>#VALUE!</v>
      </c>
      <c r="D705" t="e">
        <f>TRIM(CLEAN(MID(Updates!D705,FIND("Primary Address: ",Updates!D705)+17,(FIND("Secondary Address:",Updates!D705)-(FIND("Primary Address: ",Updates!D705)+17)))))</f>
        <v>#VALUE!</v>
      </c>
      <c r="E705" t="e">
        <f>TRIM(CLEAN(MID(Updates!D705,FIND("Secondary Address: ",Updates!D705)+19,(FIND("** PLEASE DO NOT REPLY TO THIS E-MAIL. ",Updates!D705)-(FIND("Secondary Address: ",Updates!D705)+19)))))</f>
        <v>#VALUE!</v>
      </c>
      <c r="F705" t="b">
        <f>IF(COUNT(SEARCH({"transpo.ottawa.on.ca","biblioottawalibrary.ca"},E705)),"@ottawa.ca")</f>
        <v>0</v>
      </c>
      <c r="G705" s="9" t="e">
        <f t="shared" si="160"/>
        <v>#VALUE!</v>
      </c>
      <c r="H705" t="e">
        <f>TRIM(CLEAN(MID(Updates!D705,FIND("E-mail Address: ",Updates!D705)+16,(FIND("The employee",Updates!D705)-(FIND("E-mail Address: ",Updates!D705)+16)))))</f>
        <v>#VALUE!</v>
      </c>
      <c r="I705" t="e">
        <f>TRIM(CLEAN(MID(Updates!D705,FIND("Account Password: ",Updates!D705)+18,(FIND("NETWORK ACCOUNTS",Updates!D705)-(FIND("Account Password:",Updates!D705)+18)))))</f>
        <v>#VALUE!</v>
      </c>
      <c r="J705" t="e">
        <f>TRIM(CLEAN(MID(Updates!D705,FIND("Password: ",Updates!D705)+10,(FIND("E-mail",Updates!D705)-(FIND("Password:",Updates!D705)+12)))))</f>
        <v>#VALUE!</v>
      </c>
      <c r="K705" t="e">
        <f>TRIM(CLEAN(MID(Updates!D705,FIND("Account to clone: ",Updates!D705)+18,(FIND("Position",Updates!D705)-(FIND("Account to clone: ",Updates!D705)+18)))))</f>
        <v>#VALUE!</v>
      </c>
      <c r="L705" t="e">
        <f>TRIM(CLEAN(MID(Updates!D705,FIND("Clone permissions of another account: ",Updates!D705)+38,(FIND("Email required:",Updates!D705)-(FIND("Clone permissions of another account: ",Updates!D705)+38)))))</f>
        <v>#VALUE!</v>
      </c>
      <c r="M705" t="e">
        <f t="shared" si="161"/>
        <v>#VALUE!</v>
      </c>
      <c r="N705" t="e">
        <f>TRIM(CLEAN(MID(Updates!D705,FIND("First Name: ",Updates!D705)+12,(FIND("Middle Name: ",Updates!D705)-(FIND("First Name: ",Updates!D705)+12)))))</f>
        <v>#VALUE!</v>
      </c>
      <c r="O705" t="e">
        <f>TRIM(CLEAN(MID(Updates!E705,FIND("Last Name: ",Updates!E705)+11,(FIND("Middle Initial:",Updates!E705)-(FIND("Last Name: ",Updates!E705)+11)))))</f>
        <v>#VALUE!</v>
      </c>
      <c r="P705" t="e">
        <f>TRIM(CLEAN(MID(Updates!D705,FIND("Middle Initial: ",Updates!D705)+16,(FIND("Department: ",Updates!D705)-(FIND("Middle Initial: ",Updates!D705)+16)))))</f>
        <v>#VALUE!</v>
      </c>
      <c r="Q705" t="e">
        <f t="shared" si="162"/>
        <v>#VALUE!</v>
      </c>
      <c r="R705" t="e">
        <f t="shared" si="163"/>
        <v>#VALUE!</v>
      </c>
      <c r="S705" t="e">
        <f t="shared" si="164"/>
        <v>#VALUE!</v>
      </c>
      <c r="T705" s="14" t="e">
        <f t="shared" si="165"/>
        <v>#VALUE!</v>
      </c>
      <c r="U705" t="e">
        <f t="shared" si="166"/>
        <v>#VALUE!</v>
      </c>
      <c r="V705" t="e">
        <f t="shared" si="167"/>
        <v>#VALUE!</v>
      </c>
      <c r="W705" s="8" t="e">
        <f>TRIM(CLEAN(MID(Updates!D705,FIND("Branch: ",Updates!D705)+8,(FIND("Division",Updates!D705)-(FIND("Branch: ",Updates!D705)+8)))))</f>
        <v>#VALUE!</v>
      </c>
      <c r="X705" s="8" t="e">
        <f>TRIM(CLEAN(MID(Updates!D705,FIND("Pooled Position: ",Updates!D705)+17,(FIND("Are the",Updates!D705)-(FIND("Pooled Position: ",Updates!D705)+17)))))</f>
        <v>#VALUE!</v>
      </c>
      <c r="Y705" t="e">
        <f>TRIM(CLEAN(MID(Updates!D705,FIND("Employee Name: ",Updates!D705)+15,(FIND("Job Title",Updates!D705)-(FIND("Employee Name: ",Updates!D705)+15)))))</f>
        <v>#VALUE!</v>
      </c>
      <c r="Z705" s="9" t="e">
        <f t="shared" si="168"/>
        <v>#VALUE!</v>
      </c>
      <c r="AA705" t="e">
        <f t="shared" si="169"/>
        <v>#VALUE!</v>
      </c>
      <c r="AB705" t="e">
        <f t="shared" si="170"/>
        <v>#VALUE!</v>
      </c>
      <c r="AC705" t="e">
        <f t="shared" si="171"/>
        <v>#VALUE!</v>
      </c>
      <c r="AD705" t="e">
        <f>TRIM(CLEAN(MID(Updates!D705,FIND("Account to clone: ",Updates!D705)+18,(FIND("Position",Updates!D705)-(FIND("Account to clone: ",Updates!D705)+18)))))</f>
        <v>#VALUE!</v>
      </c>
      <c r="AE705" t="str">
        <f t="shared" si="172"/>
        <v/>
      </c>
      <c r="AF705" t="str">
        <f t="shared" si="173"/>
        <v>No</v>
      </c>
      <c r="AG705" t="e">
        <f>TRIM(CLEAN(MID(Updates!D705,FIND("Home Share (H:\ drive) required: ",Updates!D705)+33,(FIND("Group Share (S:\ drive) required: ",Updates!D705)-(FIND("Home Share (H:\ drive) required: ",Updates!D705)+33)))))</f>
        <v>#VALUE!</v>
      </c>
      <c r="AH705" t="str">
        <f t="shared" si="174"/>
        <v>No</v>
      </c>
      <c r="AI705" t="e">
        <f>TRIM(CLEAN(MID(Updates!D705,FIND("S Drive Path: ",Updates!D705)+14,(FIND("Position",Updates!D705)-(FIND("S Drive Path: ",Updates!D705)+14)))))</f>
        <v>#VALUE!</v>
      </c>
      <c r="AJ705" t="e">
        <f>("USR\"&amp;Updates!N705)</f>
        <v>#VALUE!</v>
      </c>
      <c r="AK705" t="e">
        <f>Updates!N705&amp;"$"</f>
        <v>#VALUE!</v>
      </c>
      <c r="AL705" s="11">
        <f t="shared" ca="1" si="175"/>
        <v>9</v>
      </c>
      <c r="AM705" s="6" t="str">
        <f ca="1">LOOKUP(AL705,AN2:AN21,AO2:AO21)</f>
        <v>DC1MDB09</v>
      </c>
    </row>
    <row r="706" spans="1:39" ht="12" customHeight="1">
      <c r="A706" s="13" t="e">
        <f>LOOKUP(99^99,--("0"&amp;MID(Updates!N706,MIN(SEARCH({0,1,2,3,4,5,6,7,8,9},Updates!N706&amp;"0123456789")),ROW($A$1:$A$10000))))</f>
        <v>#N/A</v>
      </c>
      <c r="B706" s="6" t="e">
        <f>TRIM(CLEAN(MID(Updates!D706,FIND("Network User Id: ",Updates!D706)+17,(FIND("E-MAIL ACCOUNTS",Updates!D706)-(FIND("Network User Id:",Updates!D706)+17)))))</f>
        <v>#VALUE!</v>
      </c>
      <c r="C706" s="6" t="e">
        <f>TRIM(CLEAN(MID(Updates!D706,FIND("Logon ID: ",Updates!D706)+10,(FIND("Password:",Updates!D706)-(FIND("Logon ID:",Updates!D706)+10)))))</f>
        <v>#VALUE!</v>
      </c>
      <c r="D706" t="e">
        <f>TRIM(CLEAN(MID(Updates!D706,FIND("Primary Address: ",Updates!D706)+17,(FIND("Secondary Address:",Updates!D706)-(FIND("Primary Address: ",Updates!D706)+17)))))</f>
        <v>#VALUE!</v>
      </c>
      <c r="E706" t="e">
        <f>TRIM(CLEAN(MID(Updates!D706,FIND("Secondary Address: ",Updates!D706)+19,(FIND("** PLEASE DO NOT REPLY TO THIS E-MAIL. ",Updates!D706)-(FIND("Secondary Address: ",Updates!D706)+19)))))</f>
        <v>#VALUE!</v>
      </c>
      <c r="F706" t="b">
        <f>IF(COUNT(SEARCH({"transpo.ottawa.on.ca","biblioottawalibrary.ca"},E706)),"@ottawa.ca")</f>
        <v>0</v>
      </c>
      <c r="G706" s="9" t="e">
        <f t="shared" si="160"/>
        <v>#VALUE!</v>
      </c>
      <c r="H706" t="e">
        <f>TRIM(CLEAN(MID(Updates!D706,FIND("E-mail Address: ",Updates!D706)+16,(FIND("The employee",Updates!D706)-(FIND("E-mail Address: ",Updates!D706)+16)))))</f>
        <v>#VALUE!</v>
      </c>
      <c r="I706" t="e">
        <f>TRIM(CLEAN(MID(Updates!D706,FIND("Account Password: ",Updates!D706)+18,(FIND("NETWORK ACCOUNTS",Updates!D706)-(FIND("Account Password:",Updates!D706)+18)))))</f>
        <v>#VALUE!</v>
      </c>
      <c r="J706" t="e">
        <f>TRIM(CLEAN(MID(Updates!D706,FIND("Password: ",Updates!D706)+10,(FIND("E-mail",Updates!D706)-(FIND("Password:",Updates!D706)+12)))))</f>
        <v>#VALUE!</v>
      </c>
      <c r="K706" t="e">
        <f>TRIM(CLEAN(MID(Updates!D706,FIND("Account to clone: ",Updates!D706)+18,(FIND("Position",Updates!D706)-(FIND("Account to clone: ",Updates!D706)+18)))))</f>
        <v>#VALUE!</v>
      </c>
      <c r="L706" t="e">
        <f>TRIM(CLEAN(MID(Updates!D706,FIND("Clone permissions of another account: ",Updates!D706)+38,(FIND("Email required:",Updates!D706)-(FIND("Clone permissions of another account: ",Updates!D706)+38)))))</f>
        <v>#VALUE!</v>
      </c>
      <c r="M706" t="e">
        <f t="shared" si="161"/>
        <v>#VALUE!</v>
      </c>
      <c r="N706" t="e">
        <f>TRIM(CLEAN(MID(Updates!D706,FIND("First Name: ",Updates!D706)+12,(FIND("Middle Name: ",Updates!D706)-(FIND("First Name: ",Updates!D706)+12)))))</f>
        <v>#VALUE!</v>
      </c>
      <c r="O706" t="e">
        <f>TRIM(CLEAN(MID(Updates!E706,FIND("Last Name: ",Updates!E706)+11,(FIND("Middle Initial:",Updates!E706)-(FIND("Last Name: ",Updates!E706)+11)))))</f>
        <v>#VALUE!</v>
      </c>
      <c r="P706" t="e">
        <f>TRIM(CLEAN(MID(Updates!D706,FIND("Middle Initial: ",Updates!D706)+16,(FIND("Department: ",Updates!D706)-(FIND("Middle Initial: ",Updates!D706)+16)))))</f>
        <v>#VALUE!</v>
      </c>
      <c r="Q706" t="e">
        <f t="shared" si="162"/>
        <v>#VALUE!</v>
      </c>
      <c r="R706" t="e">
        <f t="shared" si="163"/>
        <v>#VALUE!</v>
      </c>
      <c r="S706" t="e">
        <f t="shared" si="164"/>
        <v>#VALUE!</v>
      </c>
      <c r="T706" s="14" t="e">
        <f t="shared" si="165"/>
        <v>#VALUE!</v>
      </c>
      <c r="U706" t="e">
        <f t="shared" si="166"/>
        <v>#VALUE!</v>
      </c>
      <c r="V706" t="e">
        <f t="shared" si="167"/>
        <v>#VALUE!</v>
      </c>
      <c r="W706" s="8" t="e">
        <f>TRIM(CLEAN(MID(Updates!D706,FIND("Branch: ",Updates!D706)+8,(FIND("Division",Updates!D706)-(FIND("Branch: ",Updates!D706)+8)))))</f>
        <v>#VALUE!</v>
      </c>
      <c r="X706" s="8" t="e">
        <f>TRIM(CLEAN(MID(Updates!D706,FIND("Pooled Position: ",Updates!D706)+17,(FIND("Are the",Updates!D706)-(FIND("Pooled Position: ",Updates!D706)+17)))))</f>
        <v>#VALUE!</v>
      </c>
      <c r="Y706" t="e">
        <f>TRIM(CLEAN(MID(Updates!D706,FIND("Employee Name: ",Updates!D706)+15,(FIND("Job Title",Updates!D706)-(FIND("Employee Name: ",Updates!D706)+15)))))</f>
        <v>#VALUE!</v>
      </c>
      <c r="Z706" s="9" t="e">
        <f t="shared" si="168"/>
        <v>#VALUE!</v>
      </c>
      <c r="AA706" t="e">
        <f t="shared" si="169"/>
        <v>#VALUE!</v>
      </c>
      <c r="AB706" t="e">
        <f t="shared" si="170"/>
        <v>#VALUE!</v>
      </c>
      <c r="AC706" t="e">
        <f t="shared" si="171"/>
        <v>#VALUE!</v>
      </c>
      <c r="AD706" t="e">
        <f>TRIM(CLEAN(MID(Updates!D706,FIND("Account to clone: ",Updates!D706)+18,(FIND("Position",Updates!D706)-(FIND("Account to clone: ",Updates!D706)+18)))))</f>
        <v>#VALUE!</v>
      </c>
      <c r="AE706" t="str">
        <f t="shared" si="172"/>
        <v/>
      </c>
      <c r="AF706" t="str">
        <f t="shared" si="173"/>
        <v>No</v>
      </c>
      <c r="AG706" t="e">
        <f>TRIM(CLEAN(MID(Updates!D706,FIND("Home Share (H:\ drive) required: ",Updates!D706)+33,(FIND("Group Share (S:\ drive) required: ",Updates!D706)-(FIND("Home Share (H:\ drive) required: ",Updates!D706)+33)))))</f>
        <v>#VALUE!</v>
      </c>
      <c r="AH706" t="str">
        <f t="shared" si="174"/>
        <v>No</v>
      </c>
      <c r="AI706" t="e">
        <f>TRIM(CLEAN(MID(Updates!D706,FIND("S Drive Path: ",Updates!D706)+14,(FIND("Position",Updates!D706)-(FIND("S Drive Path: ",Updates!D706)+14)))))</f>
        <v>#VALUE!</v>
      </c>
      <c r="AJ706" t="e">
        <f>("USR\"&amp;Updates!N706)</f>
        <v>#VALUE!</v>
      </c>
      <c r="AK706" t="e">
        <f>Updates!N706&amp;"$"</f>
        <v>#VALUE!</v>
      </c>
      <c r="AL706" s="11">
        <f t="shared" ca="1" si="175"/>
        <v>7</v>
      </c>
      <c r="AM706" s="6" t="str">
        <f ca="1">LOOKUP(AL706,AN2:AN21,AO2:AO21)</f>
        <v>DC1MDB07</v>
      </c>
    </row>
    <row r="707" spans="1:39" ht="12" customHeight="1">
      <c r="A707" s="13" t="e">
        <f>LOOKUP(99^99,--("0"&amp;MID(Updates!N707,MIN(SEARCH({0,1,2,3,4,5,6,7,8,9},Updates!N707&amp;"0123456789")),ROW($A$1:$A$10000))))</f>
        <v>#N/A</v>
      </c>
      <c r="B707" s="6" t="e">
        <f>TRIM(CLEAN(MID(Updates!D707,FIND("Network User Id: ",Updates!D707)+17,(FIND("E-MAIL ACCOUNTS",Updates!D707)-(FIND("Network User Id:",Updates!D707)+17)))))</f>
        <v>#VALUE!</v>
      </c>
      <c r="C707" s="6" t="e">
        <f>TRIM(CLEAN(MID(Updates!D707,FIND("Logon ID: ",Updates!D707)+10,(FIND("Password:",Updates!D707)-(FIND("Logon ID:",Updates!D707)+10)))))</f>
        <v>#VALUE!</v>
      </c>
      <c r="D707" t="e">
        <f>TRIM(CLEAN(MID(Updates!D707,FIND("Primary Address: ",Updates!D707)+17,(FIND("Secondary Address:",Updates!D707)-(FIND("Primary Address: ",Updates!D707)+17)))))</f>
        <v>#VALUE!</v>
      </c>
      <c r="E707" t="e">
        <f>TRIM(CLEAN(MID(Updates!D707,FIND("Secondary Address: ",Updates!D707)+19,(FIND("** PLEASE DO NOT REPLY TO THIS E-MAIL. ",Updates!D707)-(FIND("Secondary Address: ",Updates!D707)+19)))))</f>
        <v>#VALUE!</v>
      </c>
      <c r="F707" t="b">
        <f>IF(COUNT(SEARCH({"transpo.ottawa.on.ca","biblioottawalibrary.ca"},E707)),"@ottawa.ca")</f>
        <v>0</v>
      </c>
      <c r="G707" s="9" t="e">
        <f t="shared" ref="G707:G770" si="176">TRIM(LEFT(SUBSTITUTE(E707,"@",REPT(" ",LEN(E707))),LEN(E707)))</f>
        <v>#VALUE!</v>
      </c>
      <c r="H707" t="e">
        <f>TRIM(CLEAN(MID(Updates!D707,FIND("E-mail Address: ",Updates!D707)+16,(FIND("The employee",Updates!D707)-(FIND("E-mail Address: ",Updates!D707)+16)))))</f>
        <v>#VALUE!</v>
      </c>
      <c r="I707" t="e">
        <f>TRIM(CLEAN(MID(Updates!D707,FIND("Account Password: ",Updates!D707)+18,(FIND("NETWORK ACCOUNTS",Updates!D707)-(FIND("Account Password:",Updates!D707)+18)))))</f>
        <v>#VALUE!</v>
      </c>
      <c r="J707" t="e">
        <f>TRIM(CLEAN(MID(Updates!D707,FIND("Password: ",Updates!D707)+10,(FIND("E-mail",Updates!D707)-(FIND("Password:",Updates!D707)+12)))))</f>
        <v>#VALUE!</v>
      </c>
      <c r="K707" t="e">
        <f>TRIM(CLEAN(MID(Updates!D707,FIND("Account to clone: ",Updates!D707)+18,(FIND("Position",Updates!D707)-(FIND("Account to clone: ",Updates!D707)+18)))))</f>
        <v>#VALUE!</v>
      </c>
      <c r="L707" t="e">
        <f>TRIM(CLEAN(MID(Updates!D707,FIND("Clone permissions of another account: ",Updates!D707)+38,(FIND("Email required:",Updates!D707)-(FIND("Clone permissions of another account: ",Updates!D707)+38)))))</f>
        <v>#VALUE!</v>
      </c>
      <c r="M707" t="e">
        <f t="shared" ref="M707:M770" si="177">IF(L707="No","",L707)</f>
        <v>#VALUE!</v>
      </c>
      <c r="N707" t="e">
        <f>TRIM(CLEAN(MID(Updates!D707,FIND("First Name: ",Updates!D707)+12,(FIND("Middle Name: ",Updates!D707)-(FIND("First Name: ",Updates!D707)+12)))))</f>
        <v>#VALUE!</v>
      </c>
      <c r="O707" t="e">
        <f>TRIM(CLEAN(MID(Updates!E707,FIND("Last Name: ",Updates!E707)+11,(FIND("Middle Initial:",Updates!E707)-(FIND("Last Name: ",Updates!E707)+11)))))</f>
        <v>#VALUE!</v>
      </c>
      <c r="P707" t="e">
        <f>TRIM(CLEAN(MID(Updates!D707,FIND("Middle Initial: ",Updates!D707)+16,(FIND("Department: ",Updates!D707)-(FIND("Middle Initial: ",Updates!D707)+16)))))</f>
        <v>#VALUE!</v>
      </c>
      <c r="Q707" t="e">
        <f t="shared" ref="Q707:Q770" si="178">TRIM(LEFT(SUBSTITUTE(Z707," ",REPT(" ",255)),255))</f>
        <v>#VALUE!</v>
      </c>
      <c r="R707" t="e">
        <f t="shared" ref="R707:R770" si="179">SUBSTITUTE(S707, " ", "-", 1)</f>
        <v>#VALUE!</v>
      </c>
      <c r="S707" t="e">
        <f t="shared" ref="S707:S770" si="180">RIGHT(Y707,LEN(Y707)-FIND(" ",Y707))</f>
        <v>#VALUE!</v>
      </c>
      <c r="T707" s="14" t="e">
        <f t="shared" ref="T707:T770" si="181">SUBSTITUTE(R707,".","")</f>
        <v>#VALUE!</v>
      </c>
      <c r="U707" t="e">
        <f t="shared" ref="U707:U770" si="182">IF(LEFT(S707,1)="(",RIGHT(S707,LEN(S707)-FIND(" ",S707)),"")</f>
        <v>#VALUE!</v>
      </c>
      <c r="V707" t="e">
        <f t="shared" ref="V707:V770" si="183">IF(U707="",T707,U707)</f>
        <v>#VALUE!</v>
      </c>
      <c r="W707" s="8" t="e">
        <f>TRIM(CLEAN(MID(Updates!D707,FIND("Branch: ",Updates!D707)+8,(FIND("Division",Updates!D707)-(FIND("Branch: ",Updates!D707)+8)))))</f>
        <v>#VALUE!</v>
      </c>
      <c r="X707" s="8" t="e">
        <f>TRIM(CLEAN(MID(Updates!D707,FIND("Pooled Position: ",Updates!D707)+17,(FIND("Are the",Updates!D707)-(FIND("Pooled Position: ",Updates!D707)+17)))))</f>
        <v>#VALUE!</v>
      </c>
      <c r="Y707" t="e">
        <f>TRIM(CLEAN(MID(Updates!D707,FIND("Employee Name: ",Updates!D707)+15,(FIND("Job Title",Updates!D707)-(FIND("Employee Name: ",Updates!D707)+15)))))</f>
        <v>#VALUE!</v>
      </c>
      <c r="Z707" s="9" t="e">
        <f t="shared" ref="Z707:Z770" si="184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Y707,"á","a"),"â","a"),"à","a"),"é","e"),"è","e"),"ê","e"),"ë","e"),"î","i"),"ï","i"),"ó","o"),"ô","o"),"ù","u"),"û","u"),"À","A"),"Á","A"),"Â","A"),"É","E"),"È","E"),"É","E"),"Ë","E"),"Î","I"),"Ï","I"),"Ó","O"),"Ô","O"),"Ù","U"),"É","E"),"Ë","E")</f>
        <v>#VALUE!</v>
      </c>
      <c r="AA707" t="e">
        <f t="shared" ref="AA707:AA770" si="185">TRIM(CLEAN(IF(ISTEXT(C707)=FALSE,B707,IF(ISTEXT(C707)=TRUE,C707))))</f>
        <v>#VALUE!</v>
      </c>
      <c r="AB707" t="e">
        <f t="shared" ref="AB707:AB770" si="186">TRIM(CLEAN(IF(ISTEXT(H707)=FALSE,E707,IF(ISTEXT(H707)=TRUE,H707))))</f>
        <v>#VALUE!</v>
      </c>
      <c r="AC707" t="e">
        <f t="shared" ref="AC707:AC770" si="187">TRIM(CLEAN(IF(ISTEXT(J707)=FALSE,I707,IF(ISTEXT(J707)=TRUE,J707))))</f>
        <v>#VALUE!</v>
      </c>
      <c r="AD707" t="e">
        <f>TRIM(CLEAN(MID(Updates!D707,FIND("Account to clone: ",Updates!D707)+18,(FIND("Position",Updates!D707)-(FIND("Account to clone: ",Updates!D707)+18)))))</f>
        <v>#VALUE!</v>
      </c>
      <c r="AE707" t="str">
        <f t="shared" ref="AE707:AE770" si="188">TRIM(CLEAN(IF(ISERROR(AD707),"",AD707)))</f>
        <v/>
      </c>
      <c r="AF707" t="str">
        <f t="shared" ref="AF707:AF770" si="189">IF(AE707="","No","Yes")</f>
        <v>No</v>
      </c>
      <c r="AG707" t="e">
        <f>TRIM(CLEAN(MID(Updates!D707,FIND("Home Share (H:\ drive) required: ",Updates!D707)+33,(FIND("Group Share (S:\ drive) required: ",Updates!D707)-(FIND("Home Share (H:\ drive) required: ",Updates!D707)+33)))))</f>
        <v>#VALUE!</v>
      </c>
      <c r="AH707" t="str">
        <f t="shared" ref="AH707:AH770" si="190">IF(ISERROR(AG707),"No",AG707)</f>
        <v>No</v>
      </c>
      <c r="AI707" t="e">
        <f>TRIM(CLEAN(MID(Updates!D707,FIND("S Drive Path: ",Updates!D707)+14,(FIND("Position",Updates!D707)-(FIND("S Drive Path: ",Updates!D707)+14)))))</f>
        <v>#VALUE!</v>
      </c>
      <c r="AJ707" t="e">
        <f>("USR\"&amp;Updates!N707)</f>
        <v>#VALUE!</v>
      </c>
      <c r="AK707" t="e">
        <f>Updates!N707&amp;"$"</f>
        <v>#VALUE!</v>
      </c>
      <c r="AL707" s="11">
        <f t="shared" ref="AL707:AL770" ca="1" si="191">RANDBETWEEN(1,20)</f>
        <v>17</v>
      </c>
      <c r="AM707" s="6" t="str">
        <f ca="1">LOOKUP(AL707,AN2:AN21,AO2:AO21)</f>
        <v>DC4MDB07</v>
      </c>
    </row>
    <row r="708" spans="1:39" ht="12" customHeight="1">
      <c r="A708" s="13" t="e">
        <f>LOOKUP(99^99,--("0"&amp;MID(Updates!N708,MIN(SEARCH({0,1,2,3,4,5,6,7,8,9},Updates!N708&amp;"0123456789")),ROW($A$1:$A$10000))))</f>
        <v>#N/A</v>
      </c>
      <c r="B708" s="6" t="e">
        <f>TRIM(CLEAN(MID(Updates!D708,FIND("Network User Id: ",Updates!D708)+17,(FIND("E-MAIL ACCOUNTS",Updates!D708)-(FIND("Network User Id:",Updates!D708)+17)))))</f>
        <v>#VALUE!</v>
      </c>
      <c r="C708" s="6" t="e">
        <f>TRIM(CLEAN(MID(Updates!D708,FIND("Logon ID: ",Updates!D708)+10,(FIND("Password:",Updates!D708)-(FIND("Logon ID:",Updates!D708)+10)))))</f>
        <v>#VALUE!</v>
      </c>
      <c r="D708" t="e">
        <f>TRIM(CLEAN(MID(Updates!D708,FIND("Primary Address: ",Updates!D708)+17,(FIND("Secondary Address:",Updates!D708)-(FIND("Primary Address: ",Updates!D708)+17)))))</f>
        <v>#VALUE!</v>
      </c>
      <c r="E708" t="e">
        <f>TRIM(CLEAN(MID(Updates!D708,FIND("Secondary Address: ",Updates!D708)+19,(FIND("** PLEASE DO NOT REPLY TO THIS E-MAIL. ",Updates!D708)-(FIND("Secondary Address: ",Updates!D708)+19)))))</f>
        <v>#VALUE!</v>
      </c>
      <c r="F708" t="b">
        <f>IF(COUNT(SEARCH({"transpo.ottawa.on.ca","biblioottawalibrary.ca"},E708)),"@ottawa.ca")</f>
        <v>0</v>
      </c>
      <c r="G708" s="9" t="e">
        <f t="shared" si="176"/>
        <v>#VALUE!</v>
      </c>
      <c r="H708" t="e">
        <f>TRIM(CLEAN(MID(Updates!D708,FIND("E-mail Address: ",Updates!D708)+16,(FIND("The employee",Updates!D708)-(FIND("E-mail Address: ",Updates!D708)+16)))))</f>
        <v>#VALUE!</v>
      </c>
      <c r="I708" t="e">
        <f>TRIM(CLEAN(MID(Updates!D708,FIND("Account Password: ",Updates!D708)+18,(FIND("NETWORK ACCOUNTS",Updates!D708)-(FIND("Account Password:",Updates!D708)+18)))))</f>
        <v>#VALUE!</v>
      </c>
      <c r="J708" t="e">
        <f>TRIM(CLEAN(MID(Updates!D708,FIND("Password: ",Updates!D708)+10,(FIND("E-mail",Updates!D708)-(FIND("Password:",Updates!D708)+12)))))</f>
        <v>#VALUE!</v>
      </c>
      <c r="K708" t="e">
        <f>TRIM(CLEAN(MID(Updates!D708,FIND("Account to clone: ",Updates!D708)+18,(FIND("Position",Updates!D708)-(FIND("Account to clone: ",Updates!D708)+18)))))</f>
        <v>#VALUE!</v>
      </c>
      <c r="L708" t="e">
        <f>TRIM(CLEAN(MID(Updates!D708,FIND("Clone permissions of another account: ",Updates!D708)+38,(FIND("Email required:",Updates!D708)-(FIND("Clone permissions of another account: ",Updates!D708)+38)))))</f>
        <v>#VALUE!</v>
      </c>
      <c r="M708" t="e">
        <f t="shared" si="177"/>
        <v>#VALUE!</v>
      </c>
      <c r="N708" t="e">
        <f>TRIM(CLEAN(MID(Updates!D708,FIND("First Name: ",Updates!D708)+12,(FIND("Middle Name: ",Updates!D708)-(FIND("First Name: ",Updates!D708)+12)))))</f>
        <v>#VALUE!</v>
      </c>
      <c r="O708" t="e">
        <f>TRIM(CLEAN(MID(Updates!E708,FIND("Last Name: ",Updates!E708)+11,(FIND("Middle Initial:",Updates!E708)-(FIND("Last Name: ",Updates!E708)+11)))))</f>
        <v>#VALUE!</v>
      </c>
      <c r="P708" t="e">
        <f>TRIM(CLEAN(MID(Updates!D708,FIND("Middle Initial: ",Updates!D708)+16,(FIND("Department: ",Updates!D708)-(FIND("Middle Initial: ",Updates!D708)+16)))))</f>
        <v>#VALUE!</v>
      </c>
      <c r="Q708" t="e">
        <f t="shared" si="178"/>
        <v>#VALUE!</v>
      </c>
      <c r="R708" t="e">
        <f t="shared" si="179"/>
        <v>#VALUE!</v>
      </c>
      <c r="S708" t="e">
        <f t="shared" si="180"/>
        <v>#VALUE!</v>
      </c>
      <c r="T708" s="14" t="e">
        <f t="shared" si="181"/>
        <v>#VALUE!</v>
      </c>
      <c r="U708" t="e">
        <f t="shared" si="182"/>
        <v>#VALUE!</v>
      </c>
      <c r="V708" t="e">
        <f t="shared" si="183"/>
        <v>#VALUE!</v>
      </c>
      <c r="W708" s="8" t="e">
        <f>TRIM(CLEAN(MID(Updates!D708,FIND("Branch: ",Updates!D708)+8,(FIND("Division",Updates!D708)-(FIND("Branch: ",Updates!D708)+8)))))</f>
        <v>#VALUE!</v>
      </c>
      <c r="X708" s="8" t="e">
        <f>TRIM(CLEAN(MID(Updates!D708,FIND("Pooled Position: ",Updates!D708)+17,(FIND("Are the",Updates!D708)-(FIND("Pooled Position: ",Updates!D708)+17)))))</f>
        <v>#VALUE!</v>
      </c>
      <c r="Y708" t="e">
        <f>TRIM(CLEAN(MID(Updates!D708,FIND("Employee Name: ",Updates!D708)+15,(FIND("Job Title",Updates!D708)-(FIND("Employee Name: ",Updates!D708)+15)))))</f>
        <v>#VALUE!</v>
      </c>
      <c r="Z708" s="9" t="e">
        <f t="shared" si="184"/>
        <v>#VALUE!</v>
      </c>
      <c r="AA708" t="e">
        <f t="shared" si="185"/>
        <v>#VALUE!</v>
      </c>
      <c r="AB708" t="e">
        <f t="shared" si="186"/>
        <v>#VALUE!</v>
      </c>
      <c r="AC708" t="e">
        <f t="shared" si="187"/>
        <v>#VALUE!</v>
      </c>
      <c r="AD708" t="e">
        <f>TRIM(CLEAN(MID(Updates!D708,FIND("Account to clone: ",Updates!D708)+18,(FIND("Position",Updates!D708)-(FIND("Account to clone: ",Updates!D708)+18)))))</f>
        <v>#VALUE!</v>
      </c>
      <c r="AE708" t="str">
        <f t="shared" si="188"/>
        <v/>
      </c>
      <c r="AF708" t="str">
        <f t="shared" si="189"/>
        <v>No</v>
      </c>
      <c r="AG708" t="e">
        <f>TRIM(CLEAN(MID(Updates!D708,FIND("Home Share (H:\ drive) required: ",Updates!D708)+33,(FIND("Group Share (S:\ drive) required: ",Updates!D708)-(FIND("Home Share (H:\ drive) required: ",Updates!D708)+33)))))</f>
        <v>#VALUE!</v>
      </c>
      <c r="AH708" t="str">
        <f t="shared" si="190"/>
        <v>No</v>
      </c>
      <c r="AI708" t="e">
        <f>TRIM(CLEAN(MID(Updates!D708,FIND("S Drive Path: ",Updates!D708)+14,(FIND("Position",Updates!D708)-(FIND("S Drive Path: ",Updates!D708)+14)))))</f>
        <v>#VALUE!</v>
      </c>
      <c r="AJ708" t="e">
        <f>("USR\"&amp;Updates!N708)</f>
        <v>#VALUE!</v>
      </c>
      <c r="AK708" t="e">
        <f>Updates!N708&amp;"$"</f>
        <v>#VALUE!</v>
      </c>
      <c r="AL708" s="11">
        <f t="shared" ca="1" si="191"/>
        <v>15</v>
      </c>
      <c r="AM708" s="6" t="str">
        <f ca="1">LOOKUP(AL708,AN2:AN21,AO2:AO21)</f>
        <v>DC4MDB05</v>
      </c>
    </row>
    <row r="709" spans="1:39" ht="12" customHeight="1">
      <c r="A709" s="13" t="e">
        <f>LOOKUP(99^99,--("0"&amp;MID(Updates!N709,MIN(SEARCH({0,1,2,3,4,5,6,7,8,9},Updates!N709&amp;"0123456789")),ROW($A$1:$A$10000))))</f>
        <v>#N/A</v>
      </c>
      <c r="B709" s="6" t="e">
        <f>TRIM(CLEAN(MID(Updates!D709,FIND("Network User Id: ",Updates!D709)+17,(FIND("E-MAIL ACCOUNTS",Updates!D709)-(FIND("Network User Id:",Updates!D709)+17)))))</f>
        <v>#VALUE!</v>
      </c>
      <c r="C709" s="6" t="e">
        <f>TRIM(CLEAN(MID(Updates!D709,FIND("Logon ID: ",Updates!D709)+10,(FIND("Password:",Updates!D709)-(FIND("Logon ID:",Updates!D709)+10)))))</f>
        <v>#VALUE!</v>
      </c>
      <c r="D709" t="e">
        <f>TRIM(CLEAN(MID(Updates!D709,FIND("Primary Address: ",Updates!D709)+17,(FIND("Secondary Address:",Updates!D709)-(FIND("Primary Address: ",Updates!D709)+17)))))</f>
        <v>#VALUE!</v>
      </c>
      <c r="E709" t="e">
        <f>TRIM(CLEAN(MID(Updates!D709,FIND("Secondary Address: ",Updates!D709)+19,(FIND("** PLEASE DO NOT REPLY TO THIS E-MAIL. ",Updates!D709)-(FIND("Secondary Address: ",Updates!D709)+19)))))</f>
        <v>#VALUE!</v>
      </c>
      <c r="F709" t="b">
        <f>IF(COUNT(SEARCH({"transpo.ottawa.on.ca","biblioottawalibrary.ca"},E709)),"@ottawa.ca")</f>
        <v>0</v>
      </c>
      <c r="G709" s="9" t="e">
        <f t="shared" si="176"/>
        <v>#VALUE!</v>
      </c>
      <c r="H709" t="e">
        <f>TRIM(CLEAN(MID(Updates!D709,FIND("E-mail Address: ",Updates!D709)+16,(FIND("The employee",Updates!D709)-(FIND("E-mail Address: ",Updates!D709)+16)))))</f>
        <v>#VALUE!</v>
      </c>
      <c r="I709" t="e">
        <f>TRIM(CLEAN(MID(Updates!D709,FIND("Account Password: ",Updates!D709)+18,(FIND("NETWORK ACCOUNTS",Updates!D709)-(FIND("Account Password:",Updates!D709)+18)))))</f>
        <v>#VALUE!</v>
      </c>
      <c r="J709" t="e">
        <f>TRIM(CLEAN(MID(Updates!D709,FIND("Password: ",Updates!D709)+10,(FIND("E-mail",Updates!D709)-(FIND("Password:",Updates!D709)+12)))))</f>
        <v>#VALUE!</v>
      </c>
      <c r="K709" t="e">
        <f>TRIM(CLEAN(MID(Updates!D709,FIND("Account to clone: ",Updates!D709)+18,(FIND("Position",Updates!D709)-(FIND("Account to clone: ",Updates!D709)+18)))))</f>
        <v>#VALUE!</v>
      </c>
      <c r="L709" t="e">
        <f>TRIM(CLEAN(MID(Updates!D709,FIND("Clone permissions of another account: ",Updates!D709)+38,(FIND("Email required:",Updates!D709)-(FIND("Clone permissions of another account: ",Updates!D709)+38)))))</f>
        <v>#VALUE!</v>
      </c>
      <c r="M709" t="e">
        <f t="shared" si="177"/>
        <v>#VALUE!</v>
      </c>
      <c r="N709" t="e">
        <f>TRIM(CLEAN(MID(Updates!D709,FIND("First Name: ",Updates!D709)+12,(FIND("Middle Name: ",Updates!D709)-(FIND("First Name: ",Updates!D709)+12)))))</f>
        <v>#VALUE!</v>
      </c>
      <c r="O709" t="e">
        <f>TRIM(CLEAN(MID(Updates!E709,FIND("Last Name: ",Updates!E709)+11,(FIND("Middle Initial:",Updates!E709)-(FIND("Last Name: ",Updates!E709)+11)))))</f>
        <v>#VALUE!</v>
      </c>
      <c r="P709" t="e">
        <f>TRIM(CLEAN(MID(Updates!D709,FIND("Middle Initial: ",Updates!D709)+16,(FIND("Department: ",Updates!D709)-(FIND("Middle Initial: ",Updates!D709)+16)))))</f>
        <v>#VALUE!</v>
      </c>
      <c r="Q709" t="e">
        <f t="shared" si="178"/>
        <v>#VALUE!</v>
      </c>
      <c r="R709" t="e">
        <f t="shared" si="179"/>
        <v>#VALUE!</v>
      </c>
      <c r="S709" t="e">
        <f t="shared" si="180"/>
        <v>#VALUE!</v>
      </c>
      <c r="T709" s="14" t="e">
        <f t="shared" si="181"/>
        <v>#VALUE!</v>
      </c>
      <c r="U709" t="e">
        <f t="shared" si="182"/>
        <v>#VALUE!</v>
      </c>
      <c r="V709" t="e">
        <f t="shared" si="183"/>
        <v>#VALUE!</v>
      </c>
      <c r="W709" s="8" t="e">
        <f>TRIM(CLEAN(MID(Updates!D709,FIND("Branch: ",Updates!D709)+8,(FIND("Division",Updates!D709)-(FIND("Branch: ",Updates!D709)+8)))))</f>
        <v>#VALUE!</v>
      </c>
      <c r="X709" s="8" t="e">
        <f>TRIM(CLEAN(MID(Updates!D709,FIND("Pooled Position: ",Updates!D709)+17,(FIND("Are the",Updates!D709)-(FIND("Pooled Position: ",Updates!D709)+17)))))</f>
        <v>#VALUE!</v>
      </c>
      <c r="Y709" t="e">
        <f>TRIM(CLEAN(MID(Updates!D709,FIND("Employee Name: ",Updates!D709)+15,(FIND("Job Title",Updates!D709)-(FIND("Employee Name: ",Updates!D709)+15)))))</f>
        <v>#VALUE!</v>
      </c>
      <c r="Z709" s="9" t="e">
        <f t="shared" si="184"/>
        <v>#VALUE!</v>
      </c>
      <c r="AA709" t="e">
        <f t="shared" si="185"/>
        <v>#VALUE!</v>
      </c>
      <c r="AB709" t="e">
        <f t="shared" si="186"/>
        <v>#VALUE!</v>
      </c>
      <c r="AC709" t="e">
        <f t="shared" si="187"/>
        <v>#VALUE!</v>
      </c>
      <c r="AD709" t="e">
        <f>TRIM(CLEAN(MID(Updates!D709,FIND("Account to clone: ",Updates!D709)+18,(FIND("Position",Updates!D709)-(FIND("Account to clone: ",Updates!D709)+18)))))</f>
        <v>#VALUE!</v>
      </c>
      <c r="AE709" t="str">
        <f t="shared" si="188"/>
        <v/>
      </c>
      <c r="AF709" t="str">
        <f t="shared" si="189"/>
        <v>No</v>
      </c>
      <c r="AG709" t="e">
        <f>TRIM(CLEAN(MID(Updates!D709,FIND("Home Share (H:\ drive) required: ",Updates!D709)+33,(FIND("Group Share (S:\ drive) required: ",Updates!D709)-(FIND("Home Share (H:\ drive) required: ",Updates!D709)+33)))))</f>
        <v>#VALUE!</v>
      </c>
      <c r="AH709" t="str">
        <f t="shared" si="190"/>
        <v>No</v>
      </c>
      <c r="AI709" t="e">
        <f>TRIM(CLEAN(MID(Updates!D709,FIND("S Drive Path: ",Updates!D709)+14,(FIND("Position",Updates!D709)-(FIND("S Drive Path: ",Updates!D709)+14)))))</f>
        <v>#VALUE!</v>
      </c>
      <c r="AJ709" t="e">
        <f>("USR\"&amp;Updates!N709)</f>
        <v>#VALUE!</v>
      </c>
      <c r="AK709" t="e">
        <f>Updates!N709&amp;"$"</f>
        <v>#VALUE!</v>
      </c>
      <c r="AL709" s="11">
        <f t="shared" ca="1" si="191"/>
        <v>12</v>
      </c>
      <c r="AM709" s="6" t="str">
        <f ca="1">LOOKUP(AL709,AN2:AN21,AO2:AO21)</f>
        <v>DC4MDB02</v>
      </c>
    </row>
    <row r="710" spans="1:39" ht="12" customHeight="1">
      <c r="A710" s="13" t="e">
        <f>LOOKUP(99^99,--("0"&amp;MID(Updates!N710,MIN(SEARCH({0,1,2,3,4,5,6,7,8,9},Updates!N710&amp;"0123456789")),ROW($A$1:$A$10000))))</f>
        <v>#N/A</v>
      </c>
      <c r="B710" s="6" t="e">
        <f>TRIM(CLEAN(MID(Updates!D710,FIND("Network User Id: ",Updates!D710)+17,(FIND("E-MAIL ACCOUNTS",Updates!D710)-(FIND("Network User Id:",Updates!D710)+17)))))</f>
        <v>#VALUE!</v>
      </c>
      <c r="C710" s="6" t="e">
        <f>TRIM(CLEAN(MID(Updates!D710,FIND("Logon ID: ",Updates!D710)+10,(FIND("Password:",Updates!D710)-(FIND("Logon ID:",Updates!D710)+10)))))</f>
        <v>#VALUE!</v>
      </c>
      <c r="D710" t="e">
        <f>TRIM(CLEAN(MID(Updates!D710,FIND("Primary Address: ",Updates!D710)+17,(FIND("Secondary Address:",Updates!D710)-(FIND("Primary Address: ",Updates!D710)+17)))))</f>
        <v>#VALUE!</v>
      </c>
      <c r="E710" t="e">
        <f>TRIM(CLEAN(MID(Updates!D710,FIND("Secondary Address: ",Updates!D710)+19,(FIND("** PLEASE DO NOT REPLY TO THIS E-MAIL. ",Updates!D710)-(FIND("Secondary Address: ",Updates!D710)+19)))))</f>
        <v>#VALUE!</v>
      </c>
      <c r="F710" t="b">
        <f>IF(COUNT(SEARCH({"transpo.ottawa.on.ca","biblioottawalibrary.ca"},E710)),"@ottawa.ca")</f>
        <v>0</v>
      </c>
      <c r="G710" s="9" t="e">
        <f t="shared" si="176"/>
        <v>#VALUE!</v>
      </c>
      <c r="H710" t="e">
        <f>TRIM(CLEAN(MID(Updates!D710,FIND("E-mail Address: ",Updates!D710)+16,(FIND("The employee",Updates!D710)-(FIND("E-mail Address: ",Updates!D710)+16)))))</f>
        <v>#VALUE!</v>
      </c>
      <c r="I710" t="e">
        <f>TRIM(CLEAN(MID(Updates!D710,FIND("Account Password: ",Updates!D710)+18,(FIND("NETWORK ACCOUNTS",Updates!D710)-(FIND("Account Password:",Updates!D710)+18)))))</f>
        <v>#VALUE!</v>
      </c>
      <c r="J710" t="e">
        <f>TRIM(CLEAN(MID(Updates!D710,FIND("Password: ",Updates!D710)+10,(FIND("E-mail",Updates!D710)-(FIND("Password:",Updates!D710)+12)))))</f>
        <v>#VALUE!</v>
      </c>
      <c r="K710" t="e">
        <f>TRIM(CLEAN(MID(Updates!D710,FIND("Account to clone: ",Updates!D710)+18,(FIND("Position",Updates!D710)-(FIND("Account to clone: ",Updates!D710)+18)))))</f>
        <v>#VALUE!</v>
      </c>
      <c r="L710" t="e">
        <f>TRIM(CLEAN(MID(Updates!D710,FIND("Clone permissions of another account: ",Updates!D710)+38,(FIND("Email required:",Updates!D710)-(FIND("Clone permissions of another account: ",Updates!D710)+38)))))</f>
        <v>#VALUE!</v>
      </c>
      <c r="M710" t="e">
        <f t="shared" si="177"/>
        <v>#VALUE!</v>
      </c>
      <c r="N710" t="e">
        <f>TRIM(CLEAN(MID(Updates!D710,FIND("First Name: ",Updates!D710)+12,(FIND("Middle Name: ",Updates!D710)-(FIND("First Name: ",Updates!D710)+12)))))</f>
        <v>#VALUE!</v>
      </c>
      <c r="O710" t="e">
        <f>TRIM(CLEAN(MID(Updates!E710,FIND("Last Name: ",Updates!E710)+11,(FIND("Middle Initial:",Updates!E710)-(FIND("Last Name: ",Updates!E710)+11)))))</f>
        <v>#VALUE!</v>
      </c>
      <c r="P710" t="e">
        <f>TRIM(CLEAN(MID(Updates!D710,FIND("Middle Initial: ",Updates!D710)+16,(FIND("Department: ",Updates!D710)-(FIND("Middle Initial: ",Updates!D710)+16)))))</f>
        <v>#VALUE!</v>
      </c>
      <c r="Q710" t="e">
        <f t="shared" si="178"/>
        <v>#VALUE!</v>
      </c>
      <c r="R710" t="e">
        <f t="shared" si="179"/>
        <v>#VALUE!</v>
      </c>
      <c r="S710" t="e">
        <f t="shared" si="180"/>
        <v>#VALUE!</v>
      </c>
      <c r="T710" s="14" t="e">
        <f t="shared" si="181"/>
        <v>#VALUE!</v>
      </c>
      <c r="U710" t="e">
        <f t="shared" si="182"/>
        <v>#VALUE!</v>
      </c>
      <c r="V710" t="e">
        <f t="shared" si="183"/>
        <v>#VALUE!</v>
      </c>
      <c r="W710" s="8" t="e">
        <f>TRIM(CLEAN(MID(Updates!D710,FIND("Branch: ",Updates!D710)+8,(FIND("Division",Updates!D710)-(FIND("Branch: ",Updates!D710)+8)))))</f>
        <v>#VALUE!</v>
      </c>
      <c r="X710" s="8" t="e">
        <f>TRIM(CLEAN(MID(Updates!D710,FIND("Pooled Position: ",Updates!D710)+17,(FIND("Are the",Updates!D710)-(FIND("Pooled Position: ",Updates!D710)+17)))))</f>
        <v>#VALUE!</v>
      </c>
      <c r="Y710" t="e">
        <f>TRIM(CLEAN(MID(Updates!D710,FIND("Employee Name: ",Updates!D710)+15,(FIND("Job Title",Updates!D710)-(FIND("Employee Name: ",Updates!D710)+15)))))</f>
        <v>#VALUE!</v>
      </c>
      <c r="Z710" s="9" t="e">
        <f t="shared" si="184"/>
        <v>#VALUE!</v>
      </c>
      <c r="AA710" t="e">
        <f t="shared" si="185"/>
        <v>#VALUE!</v>
      </c>
      <c r="AB710" t="e">
        <f t="shared" si="186"/>
        <v>#VALUE!</v>
      </c>
      <c r="AC710" t="e">
        <f t="shared" si="187"/>
        <v>#VALUE!</v>
      </c>
      <c r="AD710" t="e">
        <f>TRIM(CLEAN(MID(Updates!D710,FIND("Account to clone: ",Updates!D710)+18,(FIND("Position",Updates!D710)-(FIND("Account to clone: ",Updates!D710)+18)))))</f>
        <v>#VALUE!</v>
      </c>
      <c r="AE710" t="str">
        <f t="shared" si="188"/>
        <v/>
      </c>
      <c r="AF710" t="str">
        <f t="shared" si="189"/>
        <v>No</v>
      </c>
      <c r="AG710" t="e">
        <f>TRIM(CLEAN(MID(Updates!D710,FIND("Home Share (H:\ drive) required: ",Updates!D710)+33,(FIND("Group Share (S:\ drive) required: ",Updates!D710)-(FIND("Home Share (H:\ drive) required: ",Updates!D710)+33)))))</f>
        <v>#VALUE!</v>
      </c>
      <c r="AH710" t="str">
        <f t="shared" si="190"/>
        <v>No</v>
      </c>
      <c r="AI710" t="e">
        <f>TRIM(CLEAN(MID(Updates!D710,FIND("S Drive Path: ",Updates!D710)+14,(FIND("Position",Updates!D710)-(FIND("S Drive Path: ",Updates!D710)+14)))))</f>
        <v>#VALUE!</v>
      </c>
      <c r="AJ710" t="e">
        <f>("USR\"&amp;Updates!N710)</f>
        <v>#VALUE!</v>
      </c>
      <c r="AK710" t="e">
        <f>Updates!N710&amp;"$"</f>
        <v>#VALUE!</v>
      </c>
      <c r="AL710" s="11">
        <f t="shared" ca="1" si="191"/>
        <v>9</v>
      </c>
      <c r="AM710" s="6" t="str">
        <f ca="1">LOOKUP(AL710,AN2:AN21,AO2:AO21)</f>
        <v>DC1MDB09</v>
      </c>
    </row>
    <row r="711" spans="1:39" ht="12" customHeight="1">
      <c r="A711" s="13" t="e">
        <f>LOOKUP(99^99,--("0"&amp;MID(Updates!N711,MIN(SEARCH({0,1,2,3,4,5,6,7,8,9},Updates!N711&amp;"0123456789")),ROW($A$1:$A$10000))))</f>
        <v>#N/A</v>
      </c>
      <c r="B711" s="6" t="e">
        <f>TRIM(CLEAN(MID(Updates!D711,FIND("Network User Id: ",Updates!D711)+17,(FIND("E-MAIL ACCOUNTS",Updates!D711)-(FIND("Network User Id:",Updates!D711)+17)))))</f>
        <v>#VALUE!</v>
      </c>
      <c r="C711" s="6" t="e">
        <f>TRIM(CLEAN(MID(Updates!D711,FIND("Logon ID: ",Updates!D711)+10,(FIND("Password:",Updates!D711)-(FIND("Logon ID:",Updates!D711)+10)))))</f>
        <v>#VALUE!</v>
      </c>
      <c r="D711" t="e">
        <f>TRIM(CLEAN(MID(Updates!D711,FIND("Primary Address: ",Updates!D711)+17,(FIND("Secondary Address:",Updates!D711)-(FIND("Primary Address: ",Updates!D711)+17)))))</f>
        <v>#VALUE!</v>
      </c>
      <c r="E711" t="e">
        <f>TRIM(CLEAN(MID(Updates!D711,FIND("Secondary Address: ",Updates!D711)+19,(FIND("** PLEASE DO NOT REPLY TO THIS E-MAIL. ",Updates!D711)-(FIND("Secondary Address: ",Updates!D711)+19)))))</f>
        <v>#VALUE!</v>
      </c>
      <c r="F711" t="b">
        <f>IF(COUNT(SEARCH({"transpo.ottawa.on.ca","biblioottawalibrary.ca"},E711)),"@ottawa.ca")</f>
        <v>0</v>
      </c>
      <c r="G711" s="9" t="e">
        <f t="shared" si="176"/>
        <v>#VALUE!</v>
      </c>
      <c r="H711" t="e">
        <f>TRIM(CLEAN(MID(Updates!D711,FIND("E-mail Address: ",Updates!D711)+16,(FIND("The employee",Updates!D711)-(FIND("E-mail Address: ",Updates!D711)+16)))))</f>
        <v>#VALUE!</v>
      </c>
      <c r="I711" t="e">
        <f>TRIM(CLEAN(MID(Updates!D711,FIND("Account Password: ",Updates!D711)+18,(FIND("NETWORK ACCOUNTS",Updates!D711)-(FIND("Account Password:",Updates!D711)+18)))))</f>
        <v>#VALUE!</v>
      </c>
      <c r="J711" t="e">
        <f>TRIM(CLEAN(MID(Updates!D711,FIND("Password: ",Updates!D711)+10,(FIND("E-mail",Updates!D711)-(FIND("Password:",Updates!D711)+12)))))</f>
        <v>#VALUE!</v>
      </c>
      <c r="K711" t="e">
        <f>TRIM(CLEAN(MID(Updates!D711,FIND("Account to clone: ",Updates!D711)+18,(FIND("Position",Updates!D711)-(FIND("Account to clone: ",Updates!D711)+18)))))</f>
        <v>#VALUE!</v>
      </c>
      <c r="L711" t="e">
        <f>TRIM(CLEAN(MID(Updates!D711,FIND("Clone permissions of another account: ",Updates!D711)+38,(FIND("Email required:",Updates!D711)-(FIND("Clone permissions of another account: ",Updates!D711)+38)))))</f>
        <v>#VALUE!</v>
      </c>
      <c r="M711" t="e">
        <f t="shared" si="177"/>
        <v>#VALUE!</v>
      </c>
      <c r="N711" t="e">
        <f>TRIM(CLEAN(MID(Updates!D711,FIND("First Name: ",Updates!D711)+12,(FIND("Middle Name: ",Updates!D711)-(FIND("First Name: ",Updates!D711)+12)))))</f>
        <v>#VALUE!</v>
      </c>
      <c r="O711" t="e">
        <f>TRIM(CLEAN(MID(Updates!E711,FIND("Last Name: ",Updates!E711)+11,(FIND("Middle Initial:",Updates!E711)-(FIND("Last Name: ",Updates!E711)+11)))))</f>
        <v>#VALUE!</v>
      </c>
      <c r="P711" t="e">
        <f>TRIM(CLEAN(MID(Updates!D711,FIND("Middle Initial: ",Updates!D711)+16,(FIND("Department: ",Updates!D711)-(FIND("Middle Initial: ",Updates!D711)+16)))))</f>
        <v>#VALUE!</v>
      </c>
      <c r="Q711" t="e">
        <f t="shared" si="178"/>
        <v>#VALUE!</v>
      </c>
      <c r="R711" t="e">
        <f t="shared" si="179"/>
        <v>#VALUE!</v>
      </c>
      <c r="S711" t="e">
        <f t="shared" si="180"/>
        <v>#VALUE!</v>
      </c>
      <c r="T711" s="14" t="e">
        <f t="shared" si="181"/>
        <v>#VALUE!</v>
      </c>
      <c r="U711" t="e">
        <f t="shared" si="182"/>
        <v>#VALUE!</v>
      </c>
      <c r="V711" t="e">
        <f t="shared" si="183"/>
        <v>#VALUE!</v>
      </c>
      <c r="W711" s="8" t="e">
        <f>TRIM(CLEAN(MID(Updates!D711,FIND("Branch: ",Updates!D711)+8,(FIND("Division",Updates!D711)-(FIND("Branch: ",Updates!D711)+8)))))</f>
        <v>#VALUE!</v>
      </c>
      <c r="X711" s="8" t="e">
        <f>TRIM(CLEAN(MID(Updates!D711,FIND("Pooled Position: ",Updates!D711)+17,(FIND("Are the",Updates!D711)-(FIND("Pooled Position: ",Updates!D711)+17)))))</f>
        <v>#VALUE!</v>
      </c>
      <c r="Y711" t="e">
        <f>TRIM(CLEAN(MID(Updates!D711,FIND("Employee Name: ",Updates!D711)+15,(FIND("Job Title",Updates!D711)-(FIND("Employee Name: ",Updates!D711)+15)))))</f>
        <v>#VALUE!</v>
      </c>
      <c r="Z711" s="9" t="e">
        <f t="shared" si="184"/>
        <v>#VALUE!</v>
      </c>
      <c r="AA711" t="e">
        <f t="shared" si="185"/>
        <v>#VALUE!</v>
      </c>
      <c r="AB711" t="e">
        <f t="shared" si="186"/>
        <v>#VALUE!</v>
      </c>
      <c r="AC711" t="e">
        <f t="shared" si="187"/>
        <v>#VALUE!</v>
      </c>
      <c r="AD711" t="e">
        <f>TRIM(CLEAN(MID(Updates!D711,FIND("Account to clone: ",Updates!D711)+18,(FIND("Position",Updates!D711)-(FIND("Account to clone: ",Updates!D711)+18)))))</f>
        <v>#VALUE!</v>
      </c>
      <c r="AE711" t="str">
        <f t="shared" si="188"/>
        <v/>
      </c>
      <c r="AF711" t="str">
        <f t="shared" si="189"/>
        <v>No</v>
      </c>
      <c r="AG711" t="e">
        <f>TRIM(CLEAN(MID(Updates!D711,FIND("Home Share (H:\ drive) required: ",Updates!D711)+33,(FIND("Group Share (S:\ drive) required: ",Updates!D711)-(FIND("Home Share (H:\ drive) required: ",Updates!D711)+33)))))</f>
        <v>#VALUE!</v>
      </c>
      <c r="AH711" t="str">
        <f t="shared" si="190"/>
        <v>No</v>
      </c>
      <c r="AI711" t="e">
        <f>TRIM(CLEAN(MID(Updates!D711,FIND("S Drive Path: ",Updates!D711)+14,(FIND("Position",Updates!D711)-(FIND("S Drive Path: ",Updates!D711)+14)))))</f>
        <v>#VALUE!</v>
      </c>
      <c r="AJ711" t="e">
        <f>("USR\"&amp;Updates!N711)</f>
        <v>#VALUE!</v>
      </c>
      <c r="AK711" t="e">
        <f>Updates!N711&amp;"$"</f>
        <v>#VALUE!</v>
      </c>
      <c r="AL711" s="11">
        <f t="shared" ca="1" si="191"/>
        <v>11</v>
      </c>
      <c r="AM711" s="6" t="str">
        <f ca="1">LOOKUP(AL711,AN2:AN21,AO2:AO21)</f>
        <v>DC4MDB01</v>
      </c>
    </row>
    <row r="712" spans="1:39" ht="12" customHeight="1">
      <c r="A712" s="13" t="e">
        <f>LOOKUP(99^99,--("0"&amp;MID(Updates!N712,MIN(SEARCH({0,1,2,3,4,5,6,7,8,9},Updates!N712&amp;"0123456789")),ROW($A$1:$A$10000))))</f>
        <v>#N/A</v>
      </c>
      <c r="B712" s="6" t="e">
        <f>TRIM(CLEAN(MID(Updates!D712,FIND("Network User Id: ",Updates!D712)+17,(FIND("E-MAIL ACCOUNTS",Updates!D712)-(FIND("Network User Id:",Updates!D712)+17)))))</f>
        <v>#VALUE!</v>
      </c>
      <c r="C712" s="6" t="e">
        <f>TRIM(CLEAN(MID(Updates!D712,FIND("Logon ID: ",Updates!D712)+10,(FIND("Password:",Updates!D712)-(FIND("Logon ID:",Updates!D712)+10)))))</f>
        <v>#VALUE!</v>
      </c>
      <c r="D712" t="e">
        <f>TRIM(CLEAN(MID(Updates!D712,FIND("Primary Address: ",Updates!D712)+17,(FIND("Secondary Address:",Updates!D712)-(FIND("Primary Address: ",Updates!D712)+17)))))</f>
        <v>#VALUE!</v>
      </c>
      <c r="E712" t="e">
        <f>TRIM(CLEAN(MID(Updates!D712,FIND("Secondary Address: ",Updates!D712)+19,(FIND("** PLEASE DO NOT REPLY TO THIS E-MAIL. ",Updates!D712)-(FIND("Secondary Address: ",Updates!D712)+19)))))</f>
        <v>#VALUE!</v>
      </c>
      <c r="F712" t="b">
        <f>IF(COUNT(SEARCH({"transpo.ottawa.on.ca","biblioottawalibrary.ca"},E712)),"@ottawa.ca")</f>
        <v>0</v>
      </c>
      <c r="G712" s="9" t="e">
        <f t="shared" si="176"/>
        <v>#VALUE!</v>
      </c>
      <c r="H712" t="e">
        <f>TRIM(CLEAN(MID(Updates!D712,FIND("E-mail Address: ",Updates!D712)+16,(FIND("The employee",Updates!D712)-(FIND("E-mail Address: ",Updates!D712)+16)))))</f>
        <v>#VALUE!</v>
      </c>
      <c r="I712" t="e">
        <f>TRIM(CLEAN(MID(Updates!D712,FIND("Account Password: ",Updates!D712)+18,(FIND("NETWORK ACCOUNTS",Updates!D712)-(FIND("Account Password:",Updates!D712)+18)))))</f>
        <v>#VALUE!</v>
      </c>
      <c r="J712" t="e">
        <f>TRIM(CLEAN(MID(Updates!D712,FIND("Password: ",Updates!D712)+10,(FIND("E-mail",Updates!D712)-(FIND("Password:",Updates!D712)+12)))))</f>
        <v>#VALUE!</v>
      </c>
      <c r="K712" t="e">
        <f>TRIM(CLEAN(MID(Updates!D712,FIND("Account to clone: ",Updates!D712)+18,(FIND("Position",Updates!D712)-(FIND("Account to clone: ",Updates!D712)+18)))))</f>
        <v>#VALUE!</v>
      </c>
      <c r="L712" t="e">
        <f>TRIM(CLEAN(MID(Updates!D712,FIND("Clone permissions of another account: ",Updates!D712)+38,(FIND("Email required:",Updates!D712)-(FIND("Clone permissions of another account: ",Updates!D712)+38)))))</f>
        <v>#VALUE!</v>
      </c>
      <c r="M712" t="e">
        <f t="shared" si="177"/>
        <v>#VALUE!</v>
      </c>
      <c r="N712" t="e">
        <f>TRIM(CLEAN(MID(Updates!D712,FIND("First Name: ",Updates!D712)+12,(FIND("Middle Name: ",Updates!D712)-(FIND("First Name: ",Updates!D712)+12)))))</f>
        <v>#VALUE!</v>
      </c>
      <c r="O712" t="e">
        <f>TRIM(CLEAN(MID(Updates!E712,FIND("Last Name: ",Updates!E712)+11,(FIND("Middle Initial:",Updates!E712)-(FIND("Last Name: ",Updates!E712)+11)))))</f>
        <v>#VALUE!</v>
      </c>
      <c r="P712" t="e">
        <f>TRIM(CLEAN(MID(Updates!D712,FIND("Middle Initial: ",Updates!D712)+16,(FIND("Department: ",Updates!D712)-(FIND("Middle Initial: ",Updates!D712)+16)))))</f>
        <v>#VALUE!</v>
      </c>
      <c r="Q712" t="e">
        <f t="shared" si="178"/>
        <v>#VALUE!</v>
      </c>
      <c r="R712" t="e">
        <f t="shared" si="179"/>
        <v>#VALUE!</v>
      </c>
      <c r="S712" t="e">
        <f t="shared" si="180"/>
        <v>#VALUE!</v>
      </c>
      <c r="T712" s="14" t="e">
        <f t="shared" si="181"/>
        <v>#VALUE!</v>
      </c>
      <c r="U712" t="e">
        <f t="shared" si="182"/>
        <v>#VALUE!</v>
      </c>
      <c r="V712" t="e">
        <f t="shared" si="183"/>
        <v>#VALUE!</v>
      </c>
      <c r="W712" s="8" t="e">
        <f>TRIM(CLEAN(MID(Updates!D712,FIND("Branch: ",Updates!D712)+8,(FIND("Division",Updates!D712)-(FIND("Branch: ",Updates!D712)+8)))))</f>
        <v>#VALUE!</v>
      </c>
      <c r="X712" s="8" t="e">
        <f>TRIM(CLEAN(MID(Updates!D712,FIND("Pooled Position: ",Updates!D712)+17,(FIND("Are the",Updates!D712)-(FIND("Pooled Position: ",Updates!D712)+17)))))</f>
        <v>#VALUE!</v>
      </c>
      <c r="Y712" t="e">
        <f>TRIM(CLEAN(MID(Updates!D712,FIND("Employee Name: ",Updates!D712)+15,(FIND("Job Title",Updates!D712)-(FIND("Employee Name: ",Updates!D712)+15)))))</f>
        <v>#VALUE!</v>
      </c>
      <c r="Z712" s="9" t="e">
        <f t="shared" si="184"/>
        <v>#VALUE!</v>
      </c>
      <c r="AA712" t="e">
        <f t="shared" si="185"/>
        <v>#VALUE!</v>
      </c>
      <c r="AB712" t="e">
        <f t="shared" si="186"/>
        <v>#VALUE!</v>
      </c>
      <c r="AC712" t="e">
        <f t="shared" si="187"/>
        <v>#VALUE!</v>
      </c>
      <c r="AD712" t="e">
        <f>TRIM(CLEAN(MID(Updates!D712,FIND("Account to clone: ",Updates!D712)+18,(FIND("Position",Updates!D712)-(FIND("Account to clone: ",Updates!D712)+18)))))</f>
        <v>#VALUE!</v>
      </c>
      <c r="AE712" t="str">
        <f t="shared" si="188"/>
        <v/>
      </c>
      <c r="AF712" t="str">
        <f t="shared" si="189"/>
        <v>No</v>
      </c>
      <c r="AG712" t="e">
        <f>TRIM(CLEAN(MID(Updates!D712,FIND("Home Share (H:\ drive) required: ",Updates!D712)+33,(FIND("Group Share (S:\ drive) required: ",Updates!D712)-(FIND("Home Share (H:\ drive) required: ",Updates!D712)+33)))))</f>
        <v>#VALUE!</v>
      </c>
      <c r="AH712" t="str">
        <f t="shared" si="190"/>
        <v>No</v>
      </c>
      <c r="AI712" t="e">
        <f>TRIM(CLEAN(MID(Updates!D712,FIND("S Drive Path: ",Updates!D712)+14,(FIND("Position",Updates!D712)-(FIND("S Drive Path: ",Updates!D712)+14)))))</f>
        <v>#VALUE!</v>
      </c>
      <c r="AJ712" t="e">
        <f>("USR\"&amp;Updates!N712)</f>
        <v>#VALUE!</v>
      </c>
      <c r="AK712" t="e">
        <f>Updates!N712&amp;"$"</f>
        <v>#VALUE!</v>
      </c>
      <c r="AL712" s="11">
        <f t="shared" ca="1" si="191"/>
        <v>14</v>
      </c>
      <c r="AM712" s="6" t="str">
        <f ca="1">LOOKUP(AL712,AN2:AN21,AO2:AO21)</f>
        <v>DC4MDB04</v>
      </c>
    </row>
    <row r="713" spans="1:39" ht="12" customHeight="1">
      <c r="A713" s="13" t="e">
        <f>LOOKUP(99^99,--("0"&amp;MID(Updates!N713,MIN(SEARCH({0,1,2,3,4,5,6,7,8,9},Updates!N713&amp;"0123456789")),ROW($A$1:$A$10000))))</f>
        <v>#N/A</v>
      </c>
      <c r="B713" s="6" t="e">
        <f>TRIM(CLEAN(MID(Updates!D713,FIND("Network User Id: ",Updates!D713)+17,(FIND("E-MAIL ACCOUNTS",Updates!D713)-(FIND("Network User Id:",Updates!D713)+17)))))</f>
        <v>#VALUE!</v>
      </c>
      <c r="C713" s="6" t="e">
        <f>TRIM(CLEAN(MID(Updates!D713,FIND("Logon ID: ",Updates!D713)+10,(FIND("Password:",Updates!D713)-(FIND("Logon ID:",Updates!D713)+10)))))</f>
        <v>#VALUE!</v>
      </c>
      <c r="D713" t="e">
        <f>TRIM(CLEAN(MID(Updates!D713,FIND("Primary Address: ",Updates!D713)+17,(FIND("Secondary Address:",Updates!D713)-(FIND("Primary Address: ",Updates!D713)+17)))))</f>
        <v>#VALUE!</v>
      </c>
      <c r="E713" t="e">
        <f>TRIM(CLEAN(MID(Updates!D713,FIND("Secondary Address: ",Updates!D713)+19,(FIND("** PLEASE DO NOT REPLY TO THIS E-MAIL. ",Updates!D713)-(FIND("Secondary Address: ",Updates!D713)+19)))))</f>
        <v>#VALUE!</v>
      </c>
      <c r="F713" t="b">
        <f>IF(COUNT(SEARCH({"transpo.ottawa.on.ca","biblioottawalibrary.ca"},E713)),"@ottawa.ca")</f>
        <v>0</v>
      </c>
      <c r="G713" s="9" t="e">
        <f t="shared" si="176"/>
        <v>#VALUE!</v>
      </c>
      <c r="H713" t="e">
        <f>TRIM(CLEAN(MID(Updates!D713,FIND("E-mail Address: ",Updates!D713)+16,(FIND("The employee",Updates!D713)-(FIND("E-mail Address: ",Updates!D713)+16)))))</f>
        <v>#VALUE!</v>
      </c>
      <c r="I713" t="e">
        <f>TRIM(CLEAN(MID(Updates!D713,FIND("Account Password: ",Updates!D713)+18,(FIND("NETWORK ACCOUNTS",Updates!D713)-(FIND("Account Password:",Updates!D713)+18)))))</f>
        <v>#VALUE!</v>
      </c>
      <c r="J713" t="e">
        <f>TRIM(CLEAN(MID(Updates!D713,FIND("Password: ",Updates!D713)+10,(FIND("E-mail",Updates!D713)-(FIND("Password:",Updates!D713)+12)))))</f>
        <v>#VALUE!</v>
      </c>
      <c r="K713" t="e">
        <f>TRIM(CLEAN(MID(Updates!D713,FIND("Account to clone: ",Updates!D713)+18,(FIND("Position",Updates!D713)-(FIND("Account to clone: ",Updates!D713)+18)))))</f>
        <v>#VALUE!</v>
      </c>
      <c r="L713" t="e">
        <f>TRIM(CLEAN(MID(Updates!D713,FIND("Clone permissions of another account: ",Updates!D713)+38,(FIND("Email required:",Updates!D713)-(FIND("Clone permissions of another account: ",Updates!D713)+38)))))</f>
        <v>#VALUE!</v>
      </c>
      <c r="M713" t="e">
        <f t="shared" si="177"/>
        <v>#VALUE!</v>
      </c>
      <c r="N713" t="e">
        <f>TRIM(CLEAN(MID(Updates!D713,FIND("First Name: ",Updates!D713)+12,(FIND("Middle Name: ",Updates!D713)-(FIND("First Name: ",Updates!D713)+12)))))</f>
        <v>#VALUE!</v>
      </c>
      <c r="O713" t="e">
        <f>TRIM(CLEAN(MID(Updates!E713,FIND("Last Name: ",Updates!E713)+11,(FIND("Middle Initial:",Updates!E713)-(FIND("Last Name: ",Updates!E713)+11)))))</f>
        <v>#VALUE!</v>
      </c>
      <c r="P713" t="e">
        <f>TRIM(CLEAN(MID(Updates!D713,FIND("Middle Initial: ",Updates!D713)+16,(FIND("Department: ",Updates!D713)-(FIND("Middle Initial: ",Updates!D713)+16)))))</f>
        <v>#VALUE!</v>
      </c>
      <c r="Q713" t="e">
        <f t="shared" si="178"/>
        <v>#VALUE!</v>
      </c>
      <c r="R713" t="e">
        <f t="shared" si="179"/>
        <v>#VALUE!</v>
      </c>
      <c r="S713" t="e">
        <f t="shared" si="180"/>
        <v>#VALUE!</v>
      </c>
      <c r="T713" s="14" t="e">
        <f t="shared" si="181"/>
        <v>#VALUE!</v>
      </c>
      <c r="U713" t="e">
        <f t="shared" si="182"/>
        <v>#VALUE!</v>
      </c>
      <c r="V713" t="e">
        <f t="shared" si="183"/>
        <v>#VALUE!</v>
      </c>
      <c r="W713" s="8" t="e">
        <f>TRIM(CLEAN(MID(Updates!D713,FIND("Branch: ",Updates!D713)+8,(FIND("Division",Updates!D713)-(FIND("Branch: ",Updates!D713)+8)))))</f>
        <v>#VALUE!</v>
      </c>
      <c r="X713" s="8" t="e">
        <f>TRIM(CLEAN(MID(Updates!D713,FIND("Pooled Position: ",Updates!D713)+17,(FIND("Are the",Updates!D713)-(FIND("Pooled Position: ",Updates!D713)+17)))))</f>
        <v>#VALUE!</v>
      </c>
      <c r="Y713" t="e">
        <f>TRIM(CLEAN(MID(Updates!D713,FIND("Employee Name: ",Updates!D713)+15,(FIND("Job Title",Updates!D713)-(FIND("Employee Name: ",Updates!D713)+15)))))</f>
        <v>#VALUE!</v>
      </c>
      <c r="Z713" s="9" t="e">
        <f t="shared" si="184"/>
        <v>#VALUE!</v>
      </c>
      <c r="AA713" t="e">
        <f t="shared" si="185"/>
        <v>#VALUE!</v>
      </c>
      <c r="AB713" t="e">
        <f t="shared" si="186"/>
        <v>#VALUE!</v>
      </c>
      <c r="AC713" t="e">
        <f t="shared" si="187"/>
        <v>#VALUE!</v>
      </c>
      <c r="AD713" t="e">
        <f>TRIM(CLEAN(MID(Updates!D713,FIND("Account to clone: ",Updates!D713)+18,(FIND("Position",Updates!D713)-(FIND("Account to clone: ",Updates!D713)+18)))))</f>
        <v>#VALUE!</v>
      </c>
      <c r="AE713" t="str">
        <f t="shared" si="188"/>
        <v/>
      </c>
      <c r="AF713" t="str">
        <f t="shared" si="189"/>
        <v>No</v>
      </c>
      <c r="AG713" t="e">
        <f>TRIM(CLEAN(MID(Updates!D713,FIND("Home Share (H:\ drive) required: ",Updates!D713)+33,(FIND("Group Share (S:\ drive) required: ",Updates!D713)-(FIND("Home Share (H:\ drive) required: ",Updates!D713)+33)))))</f>
        <v>#VALUE!</v>
      </c>
      <c r="AH713" t="str">
        <f t="shared" si="190"/>
        <v>No</v>
      </c>
      <c r="AI713" t="e">
        <f>TRIM(CLEAN(MID(Updates!D713,FIND("S Drive Path: ",Updates!D713)+14,(FIND("Position",Updates!D713)-(FIND("S Drive Path: ",Updates!D713)+14)))))</f>
        <v>#VALUE!</v>
      </c>
      <c r="AJ713" t="e">
        <f>("USR\"&amp;Updates!N713)</f>
        <v>#VALUE!</v>
      </c>
      <c r="AK713" t="e">
        <f>Updates!N713&amp;"$"</f>
        <v>#VALUE!</v>
      </c>
      <c r="AL713" s="11">
        <f t="shared" ca="1" si="191"/>
        <v>10</v>
      </c>
      <c r="AM713" s="6" t="str">
        <f ca="1">LOOKUP(AL713,AN2:AN21,AO2:AO21)</f>
        <v>DC1MDB10</v>
      </c>
    </row>
    <row r="714" spans="1:39" ht="12" customHeight="1">
      <c r="A714" s="13" t="e">
        <f>LOOKUP(99^99,--("0"&amp;MID(Updates!N714,MIN(SEARCH({0,1,2,3,4,5,6,7,8,9},Updates!N714&amp;"0123456789")),ROW($A$1:$A$10000))))</f>
        <v>#N/A</v>
      </c>
      <c r="B714" s="6" t="e">
        <f>TRIM(CLEAN(MID(Updates!D714,FIND("Network User Id: ",Updates!D714)+17,(FIND("E-MAIL ACCOUNTS",Updates!D714)-(FIND("Network User Id:",Updates!D714)+17)))))</f>
        <v>#VALUE!</v>
      </c>
      <c r="C714" s="6" t="e">
        <f>TRIM(CLEAN(MID(Updates!D714,FIND("Logon ID: ",Updates!D714)+10,(FIND("Password:",Updates!D714)-(FIND("Logon ID:",Updates!D714)+10)))))</f>
        <v>#VALUE!</v>
      </c>
      <c r="D714" t="e">
        <f>TRIM(CLEAN(MID(Updates!D714,FIND("Primary Address: ",Updates!D714)+17,(FIND("Secondary Address:",Updates!D714)-(FIND("Primary Address: ",Updates!D714)+17)))))</f>
        <v>#VALUE!</v>
      </c>
      <c r="E714" t="e">
        <f>TRIM(CLEAN(MID(Updates!D714,FIND("Secondary Address: ",Updates!D714)+19,(FIND("** PLEASE DO NOT REPLY TO THIS E-MAIL. ",Updates!D714)-(FIND("Secondary Address: ",Updates!D714)+19)))))</f>
        <v>#VALUE!</v>
      </c>
      <c r="F714" t="b">
        <f>IF(COUNT(SEARCH({"transpo.ottawa.on.ca","biblioottawalibrary.ca"},E714)),"@ottawa.ca")</f>
        <v>0</v>
      </c>
      <c r="G714" s="9" t="e">
        <f t="shared" si="176"/>
        <v>#VALUE!</v>
      </c>
      <c r="H714" t="e">
        <f>TRIM(CLEAN(MID(Updates!D714,FIND("E-mail Address: ",Updates!D714)+16,(FIND("The employee",Updates!D714)-(FIND("E-mail Address: ",Updates!D714)+16)))))</f>
        <v>#VALUE!</v>
      </c>
      <c r="I714" t="e">
        <f>TRIM(CLEAN(MID(Updates!D714,FIND("Account Password: ",Updates!D714)+18,(FIND("NETWORK ACCOUNTS",Updates!D714)-(FIND("Account Password:",Updates!D714)+18)))))</f>
        <v>#VALUE!</v>
      </c>
      <c r="J714" t="e">
        <f>TRIM(CLEAN(MID(Updates!D714,FIND("Password: ",Updates!D714)+10,(FIND("E-mail",Updates!D714)-(FIND("Password:",Updates!D714)+12)))))</f>
        <v>#VALUE!</v>
      </c>
      <c r="K714" t="e">
        <f>TRIM(CLEAN(MID(Updates!D714,FIND("Account to clone: ",Updates!D714)+18,(FIND("Position",Updates!D714)-(FIND("Account to clone: ",Updates!D714)+18)))))</f>
        <v>#VALUE!</v>
      </c>
      <c r="L714" t="e">
        <f>TRIM(CLEAN(MID(Updates!D714,FIND("Clone permissions of another account: ",Updates!D714)+38,(FIND("Email required:",Updates!D714)-(FIND("Clone permissions of another account: ",Updates!D714)+38)))))</f>
        <v>#VALUE!</v>
      </c>
      <c r="M714" t="e">
        <f t="shared" si="177"/>
        <v>#VALUE!</v>
      </c>
      <c r="N714" t="e">
        <f>TRIM(CLEAN(MID(Updates!D714,FIND("First Name: ",Updates!D714)+12,(FIND("Middle Name: ",Updates!D714)-(FIND("First Name: ",Updates!D714)+12)))))</f>
        <v>#VALUE!</v>
      </c>
      <c r="O714" t="e">
        <f>TRIM(CLEAN(MID(Updates!E714,FIND("Last Name: ",Updates!E714)+11,(FIND("Middle Initial:",Updates!E714)-(FIND("Last Name: ",Updates!E714)+11)))))</f>
        <v>#VALUE!</v>
      </c>
      <c r="P714" t="e">
        <f>TRIM(CLEAN(MID(Updates!D714,FIND("Middle Initial: ",Updates!D714)+16,(FIND("Department: ",Updates!D714)-(FIND("Middle Initial: ",Updates!D714)+16)))))</f>
        <v>#VALUE!</v>
      </c>
      <c r="Q714" t="e">
        <f t="shared" si="178"/>
        <v>#VALUE!</v>
      </c>
      <c r="R714" t="e">
        <f t="shared" si="179"/>
        <v>#VALUE!</v>
      </c>
      <c r="S714" t="e">
        <f t="shared" si="180"/>
        <v>#VALUE!</v>
      </c>
      <c r="T714" s="14" t="e">
        <f t="shared" si="181"/>
        <v>#VALUE!</v>
      </c>
      <c r="U714" t="e">
        <f t="shared" si="182"/>
        <v>#VALUE!</v>
      </c>
      <c r="V714" t="e">
        <f t="shared" si="183"/>
        <v>#VALUE!</v>
      </c>
      <c r="W714" s="8" t="e">
        <f>TRIM(CLEAN(MID(Updates!D714,FIND("Branch: ",Updates!D714)+8,(FIND("Division",Updates!D714)-(FIND("Branch: ",Updates!D714)+8)))))</f>
        <v>#VALUE!</v>
      </c>
      <c r="X714" s="8" t="e">
        <f>TRIM(CLEAN(MID(Updates!D714,FIND("Pooled Position: ",Updates!D714)+17,(FIND("Are the",Updates!D714)-(FIND("Pooled Position: ",Updates!D714)+17)))))</f>
        <v>#VALUE!</v>
      </c>
      <c r="Y714" t="e">
        <f>TRIM(CLEAN(MID(Updates!D714,FIND("Employee Name: ",Updates!D714)+15,(FIND("Job Title",Updates!D714)-(FIND("Employee Name: ",Updates!D714)+15)))))</f>
        <v>#VALUE!</v>
      </c>
      <c r="Z714" s="9" t="e">
        <f t="shared" si="184"/>
        <v>#VALUE!</v>
      </c>
      <c r="AA714" t="e">
        <f t="shared" si="185"/>
        <v>#VALUE!</v>
      </c>
      <c r="AB714" t="e">
        <f t="shared" si="186"/>
        <v>#VALUE!</v>
      </c>
      <c r="AC714" t="e">
        <f t="shared" si="187"/>
        <v>#VALUE!</v>
      </c>
      <c r="AD714" t="e">
        <f>TRIM(CLEAN(MID(Updates!D714,FIND("Account to clone: ",Updates!D714)+18,(FIND("Position",Updates!D714)-(FIND("Account to clone: ",Updates!D714)+18)))))</f>
        <v>#VALUE!</v>
      </c>
      <c r="AE714" t="str">
        <f t="shared" si="188"/>
        <v/>
      </c>
      <c r="AF714" t="str">
        <f t="shared" si="189"/>
        <v>No</v>
      </c>
      <c r="AG714" t="e">
        <f>TRIM(CLEAN(MID(Updates!D714,FIND("Home Share (H:\ drive) required: ",Updates!D714)+33,(FIND("Group Share (S:\ drive) required: ",Updates!D714)-(FIND("Home Share (H:\ drive) required: ",Updates!D714)+33)))))</f>
        <v>#VALUE!</v>
      </c>
      <c r="AH714" t="str">
        <f t="shared" si="190"/>
        <v>No</v>
      </c>
      <c r="AI714" t="e">
        <f>TRIM(CLEAN(MID(Updates!D714,FIND("S Drive Path: ",Updates!D714)+14,(FIND("Position",Updates!D714)-(FIND("S Drive Path: ",Updates!D714)+14)))))</f>
        <v>#VALUE!</v>
      </c>
      <c r="AJ714" t="e">
        <f>("USR\"&amp;Updates!N714)</f>
        <v>#VALUE!</v>
      </c>
      <c r="AK714" t="e">
        <f>Updates!N714&amp;"$"</f>
        <v>#VALUE!</v>
      </c>
      <c r="AL714" s="11">
        <f t="shared" ca="1" si="191"/>
        <v>11</v>
      </c>
      <c r="AM714" s="6" t="str">
        <f ca="1">LOOKUP(AL714,AN2:AN21,AO2:AO21)</f>
        <v>DC4MDB01</v>
      </c>
    </row>
    <row r="715" spans="1:39" ht="12" customHeight="1">
      <c r="A715" s="13" t="e">
        <f>LOOKUP(99^99,--("0"&amp;MID(Updates!N715,MIN(SEARCH({0,1,2,3,4,5,6,7,8,9},Updates!N715&amp;"0123456789")),ROW($A$1:$A$10000))))</f>
        <v>#N/A</v>
      </c>
      <c r="B715" s="6" t="e">
        <f>TRIM(CLEAN(MID(Updates!D715,FIND("Network User Id: ",Updates!D715)+17,(FIND("E-MAIL ACCOUNTS",Updates!D715)-(FIND("Network User Id:",Updates!D715)+17)))))</f>
        <v>#VALUE!</v>
      </c>
      <c r="C715" s="6" t="e">
        <f>TRIM(CLEAN(MID(Updates!D715,FIND("Logon ID: ",Updates!D715)+10,(FIND("Password:",Updates!D715)-(FIND("Logon ID:",Updates!D715)+10)))))</f>
        <v>#VALUE!</v>
      </c>
      <c r="D715" t="e">
        <f>TRIM(CLEAN(MID(Updates!D715,FIND("Primary Address: ",Updates!D715)+17,(FIND("Secondary Address:",Updates!D715)-(FIND("Primary Address: ",Updates!D715)+17)))))</f>
        <v>#VALUE!</v>
      </c>
      <c r="E715" t="e">
        <f>TRIM(CLEAN(MID(Updates!D715,FIND("Secondary Address: ",Updates!D715)+19,(FIND("** PLEASE DO NOT REPLY TO THIS E-MAIL. ",Updates!D715)-(FIND("Secondary Address: ",Updates!D715)+19)))))</f>
        <v>#VALUE!</v>
      </c>
      <c r="F715" t="b">
        <f>IF(COUNT(SEARCH({"transpo.ottawa.on.ca","biblioottawalibrary.ca"},E715)),"@ottawa.ca")</f>
        <v>0</v>
      </c>
      <c r="G715" s="9" t="e">
        <f t="shared" si="176"/>
        <v>#VALUE!</v>
      </c>
      <c r="H715" t="e">
        <f>TRIM(CLEAN(MID(Updates!D715,FIND("E-mail Address: ",Updates!D715)+16,(FIND("The employee",Updates!D715)-(FIND("E-mail Address: ",Updates!D715)+16)))))</f>
        <v>#VALUE!</v>
      </c>
      <c r="I715" t="e">
        <f>TRIM(CLEAN(MID(Updates!D715,FIND("Account Password: ",Updates!D715)+18,(FIND("NETWORK ACCOUNTS",Updates!D715)-(FIND("Account Password:",Updates!D715)+18)))))</f>
        <v>#VALUE!</v>
      </c>
      <c r="J715" t="e">
        <f>TRIM(CLEAN(MID(Updates!D715,FIND("Password: ",Updates!D715)+10,(FIND("E-mail",Updates!D715)-(FIND("Password:",Updates!D715)+12)))))</f>
        <v>#VALUE!</v>
      </c>
      <c r="K715" t="e">
        <f>TRIM(CLEAN(MID(Updates!D715,FIND("Account to clone: ",Updates!D715)+18,(FIND("Position",Updates!D715)-(FIND("Account to clone: ",Updates!D715)+18)))))</f>
        <v>#VALUE!</v>
      </c>
      <c r="L715" t="e">
        <f>TRIM(CLEAN(MID(Updates!D715,FIND("Clone permissions of another account: ",Updates!D715)+38,(FIND("Email required:",Updates!D715)-(FIND("Clone permissions of another account: ",Updates!D715)+38)))))</f>
        <v>#VALUE!</v>
      </c>
      <c r="M715" t="e">
        <f t="shared" si="177"/>
        <v>#VALUE!</v>
      </c>
      <c r="N715" t="e">
        <f>TRIM(CLEAN(MID(Updates!D715,FIND("First Name: ",Updates!D715)+12,(FIND("Middle Name: ",Updates!D715)-(FIND("First Name: ",Updates!D715)+12)))))</f>
        <v>#VALUE!</v>
      </c>
      <c r="O715" t="e">
        <f>TRIM(CLEAN(MID(Updates!E715,FIND("Last Name: ",Updates!E715)+11,(FIND("Middle Initial:",Updates!E715)-(FIND("Last Name: ",Updates!E715)+11)))))</f>
        <v>#VALUE!</v>
      </c>
      <c r="P715" t="e">
        <f>TRIM(CLEAN(MID(Updates!D715,FIND("Middle Initial: ",Updates!D715)+16,(FIND("Department: ",Updates!D715)-(FIND("Middle Initial: ",Updates!D715)+16)))))</f>
        <v>#VALUE!</v>
      </c>
      <c r="Q715" t="e">
        <f t="shared" si="178"/>
        <v>#VALUE!</v>
      </c>
      <c r="R715" t="e">
        <f t="shared" si="179"/>
        <v>#VALUE!</v>
      </c>
      <c r="S715" t="e">
        <f t="shared" si="180"/>
        <v>#VALUE!</v>
      </c>
      <c r="T715" s="14" t="e">
        <f t="shared" si="181"/>
        <v>#VALUE!</v>
      </c>
      <c r="U715" t="e">
        <f t="shared" si="182"/>
        <v>#VALUE!</v>
      </c>
      <c r="V715" t="e">
        <f t="shared" si="183"/>
        <v>#VALUE!</v>
      </c>
      <c r="W715" s="8" t="e">
        <f>TRIM(CLEAN(MID(Updates!D715,FIND("Branch: ",Updates!D715)+8,(FIND("Division",Updates!D715)-(FIND("Branch: ",Updates!D715)+8)))))</f>
        <v>#VALUE!</v>
      </c>
      <c r="X715" s="8" t="e">
        <f>TRIM(CLEAN(MID(Updates!D715,FIND("Pooled Position: ",Updates!D715)+17,(FIND("Are the",Updates!D715)-(FIND("Pooled Position: ",Updates!D715)+17)))))</f>
        <v>#VALUE!</v>
      </c>
      <c r="Y715" t="e">
        <f>TRIM(CLEAN(MID(Updates!D715,FIND("Employee Name: ",Updates!D715)+15,(FIND("Job Title",Updates!D715)-(FIND("Employee Name: ",Updates!D715)+15)))))</f>
        <v>#VALUE!</v>
      </c>
      <c r="Z715" s="9" t="e">
        <f t="shared" si="184"/>
        <v>#VALUE!</v>
      </c>
      <c r="AA715" t="e">
        <f t="shared" si="185"/>
        <v>#VALUE!</v>
      </c>
      <c r="AB715" t="e">
        <f t="shared" si="186"/>
        <v>#VALUE!</v>
      </c>
      <c r="AC715" t="e">
        <f t="shared" si="187"/>
        <v>#VALUE!</v>
      </c>
      <c r="AD715" t="e">
        <f>TRIM(CLEAN(MID(Updates!D715,FIND("Account to clone: ",Updates!D715)+18,(FIND("Position",Updates!D715)-(FIND("Account to clone: ",Updates!D715)+18)))))</f>
        <v>#VALUE!</v>
      </c>
      <c r="AE715" t="str">
        <f t="shared" si="188"/>
        <v/>
      </c>
      <c r="AF715" t="str">
        <f t="shared" si="189"/>
        <v>No</v>
      </c>
      <c r="AG715" t="e">
        <f>TRIM(CLEAN(MID(Updates!D715,FIND("Home Share (H:\ drive) required: ",Updates!D715)+33,(FIND("Group Share (S:\ drive) required: ",Updates!D715)-(FIND("Home Share (H:\ drive) required: ",Updates!D715)+33)))))</f>
        <v>#VALUE!</v>
      </c>
      <c r="AH715" t="str">
        <f t="shared" si="190"/>
        <v>No</v>
      </c>
      <c r="AI715" t="e">
        <f>TRIM(CLEAN(MID(Updates!D715,FIND("S Drive Path: ",Updates!D715)+14,(FIND("Position",Updates!D715)-(FIND("S Drive Path: ",Updates!D715)+14)))))</f>
        <v>#VALUE!</v>
      </c>
      <c r="AJ715" t="e">
        <f>("USR\"&amp;Updates!N715)</f>
        <v>#VALUE!</v>
      </c>
      <c r="AK715" t="e">
        <f>Updates!N715&amp;"$"</f>
        <v>#VALUE!</v>
      </c>
      <c r="AL715" s="11">
        <f t="shared" ca="1" si="191"/>
        <v>10</v>
      </c>
      <c r="AM715" s="6" t="str">
        <f ca="1">LOOKUP(AL715,AN2:AN21,AO2:AO21)</f>
        <v>DC1MDB10</v>
      </c>
    </row>
    <row r="716" spans="1:39" ht="12" customHeight="1">
      <c r="A716" s="13" t="e">
        <f>LOOKUP(99^99,--("0"&amp;MID(Updates!N716,MIN(SEARCH({0,1,2,3,4,5,6,7,8,9},Updates!N716&amp;"0123456789")),ROW($A$1:$A$10000))))</f>
        <v>#N/A</v>
      </c>
      <c r="B716" s="6" t="e">
        <f>TRIM(CLEAN(MID(Updates!D716,FIND("Network User Id: ",Updates!D716)+17,(FIND("E-MAIL ACCOUNTS",Updates!D716)-(FIND("Network User Id:",Updates!D716)+17)))))</f>
        <v>#VALUE!</v>
      </c>
      <c r="C716" s="6" t="e">
        <f>TRIM(CLEAN(MID(Updates!D716,FIND("Logon ID: ",Updates!D716)+10,(FIND("Password:",Updates!D716)-(FIND("Logon ID:",Updates!D716)+10)))))</f>
        <v>#VALUE!</v>
      </c>
      <c r="D716" t="e">
        <f>TRIM(CLEAN(MID(Updates!D716,FIND("Primary Address: ",Updates!D716)+17,(FIND("Secondary Address:",Updates!D716)-(FIND("Primary Address: ",Updates!D716)+17)))))</f>
        <v>#VALUE!</v>
      </c>
      <c r="E716" t="e">
        <f>TRIM(CLEAN(MID(Updates!D716,FIND("Secondary Address: ",Updates!D716)+19,(FIND("** PLEASE DO NOT REPLY TO THIS E-MAIL. ",Updates!D716)-(FIND("Secondary Address: ",Updates!D716)+19)))))</f>
        <v>#VALUE!</v>
      </c>
      <c r="F716" t="b">
        <f>IF(COUNT(SEARCH({"transpo.ottawa.on.ca","biblioottawalibrary.ca"},E716)),"@ottawa.ca")</f>
        <v>0</v>
      </c>
      <c r="G716" s="9" t="e">
        <f t="shared" si="176"/>
        <v>#VALUE!</v>
      </c>
      <c r="H716" t="e">
        <f>TRIM(CLEAN(MID(Updates!D716,FIND("E-mail Address: ",Updates!D716)+16,(FIND("The employee",Updates!D716)-(FIND("E-mail Address: ",Updates!D716)+16)))))</f>
        <v>#VALUE!</v>
      </c>
      <c r="I716" t="e">
        <f>TRIM(CLEAN(MID(Updates!D716,FIND("Account Password: ",Updates!D716)+18,(FIND("NETWORK ACCOUNTS",Updates!D716)-(FIND("Account Password:",Updates!D716)+18)))))</f>
        <v>#VALUE!</v>
      </c>
      <c r="J716" t="e">
        <f>TRIM(CLEAN(MID(Updates!D716,FIND("Password: ",Updates!D716)+10,(FIND("E-mail",Updates!D716)-(FIND("Password:",Updates!D716)+12)))))</f>
        <v>#VALUE!</v>
      </c>
      <c r="K716" t="e">
        <f>TRIM(CLEAN(MID(Updates!D716,FIND("Account to clone: ",Updates!D716)+18,(FIND("Position",Updates!D716)-(FIND("Account to clone: ",Updates!D716)+18)))))</f>
        <v>#VALUE!</v>
      </c>
      <c r="L716" t="e">
        <f>TRIM(CLEAN(MID(Updates!D716,FIND("Clone permissions of another account: ",Updates!D716)+38,(FIND("Email required:",Updates!D716)-(FIND("Clone permissions of another account: ",Updates!D716)+38)))))</f>
        <v>#VALUE!</v>
      </c>
      <c r="M716" t="e">
        <f t="shared" si="177"/>
        <v>#VALUE!</v>
      </c>
      <c r="N716" t="e">
        <f>TRIM(CLEAN(MID(Updates!D716,FIND("First Name: ",Updates!D716)+12,(FIND("Middle Name: ",Updates!D716)-(FIND("First Name: ",Updates!D716)+12)))))</f>
        <v>#VALUE!</v>
      </c>
      <c r="O716" t="e">
        <f>TRIM(CLEAN(MID(Updates!E716,FIND("Last Name: ",Updates!E716)+11,(FIND("Middle Initial:",Updates!E716)-(FIND("Last Name: ",Updates!E716)+11)))))</f>
        <v>#VALUE!</v>
      </c>
      <c r="P716" t="e">
        <f>TRIM(CLEAN(MID(Updates!D716,FIND("Middle Initial: ",Updates!D716)+16,(FIND("Department: ",Updates!D716)-(FIND("Middle Initial: ",Updates!D716)+16)))))</f>
        <v>#VALUE!</v>
      </c>
      <c r="Q716" t="e">
        <f t="shared" si="178"/>
        <v>#VALUE!</v>
      </c>
      <c r="R716" t="e">
        <f t="shared" si="179"/>
        <v>#VALUE!</v>
      </c>
      <c r="S716" t="e">
        <f t="shared" si="180"/>
        <v>#VALUE!</v>
      </c>
      <c r="T716" s="14" t="e">
        <f t="shared" si="181"/>
        <v>#VALUE!</v>
      </c>
      <c r="U716" t="e">
        <f t="shared" si="182"/>
        <v>#VALUE!</v>
      </c>
      <c r="V716" t="e">
        <f t="shared" si="183"/>
        <v>#VALUE!</v>
      </c>
      <c r="W716" s="8" t="e">
        <f>TRIM(CLEAN(MID(Updates!D716,FIND("Branch: ",Updates!D716)+8,(FIND("Division",Updates!D716)-(FIND("Branch: ",Updates!D716)+8)))))</f>
        <v>#VALUE!</v>
      </c>
      <c r="X716" s="8" t="e">
        <f>TRIM(CLEAN(MID(Updates!D716,FIND("Pooled Position: ",Updates!D716)+17,(FIND("Are the",Updates!D716)-(FIND("Pooled Position: ",Updates!D716)+17)))))</f>
        <v>#VALUE!</v>
      </c>
      <c r="Y716" t="e">
        <f>TRIM(CLEAN(MID(Updates!D716,FIND("Employee Name: ",Updates!D716)+15,(FIND("Job Title",Updates!D716)-(FIND("Employee Name: ",Updates!D716)+15)))))</f>
        <v>#VALUE!</v>
      </c>
      <c r="Z716" s="9" t="e">
        <f t="shared" si="184"/>
        <v>#VALUE!</v>
      </c>
      <c r="AA716" t="e">
        <f t="shared" si="185"/>
        <v>#VALUE!</v>
      </c>
      <c r="AB716" t="e">
        <f t="shared" si="186"/>
        <v>#VALUE!</v>
      </c>
      <c r="AC716" t="e">
        <f t="shared" si="187"/>
        <v>#VALUE!</v>
      </c>
      <c r="AD716" t="e">
        <f>TRIM(CLEAN(MID(Updates!D716,FIND("Account to clone: ",Updates!D716)+18,(FIND("Position",Updates!D716)-(FIND("Account to clone: ",Updates!D716)+18)))))</f>
        <v>#VALUE!</v>
      </c>
      <c r="AE716" t="str">
        <f t="shared" si="188"/>
        <v/>
      </c>
      <c r="AF716" t="str">
        <f t="shared" si="189"/>
        <v>No</v>
      </c>
      <c r="AG716" t="e">
        <f>TRIM(CLEAN(MID(Updates!D716,FIND("Home Share (H:\ drive) required: ",Updates!D716)+33,(FIND("Group Share (S:\ drive) required: ",Updates!D716)-(FIND("Home Share (H:\ drive) required: ",Updates!D716)+33)))))</f>
        <v>#VALUE!</v>
      </c>
      <c r="AH716" t="str">
        <f t="shared" si="190"/>
        <v>No</v>
      </c>
      <c r="AI716" t="e">
        <f>TRIM(CLEAN(MID(Updates!D716,FIND("S Drive Path: ",Updates!D716)+14,(FIND("Position",Updates!D716)-(FIND("S Drive Path: ",Updates!D716)+14)))))</f>
        <v>#VALUE!</v>
      </c>
      <c r="AJ716" t="e">
        <f>("USR\"&amp;Updates!N716)</f>
        <v>#VALUE!</v>
      </c>
      <c r="AK716" t="e">
        <f>Updates!N716&amp;"$"</f>
        <v>#VALUE!</v>
      </c>
      <c r="AL716" s="11">
        <f t="shared" ca="1" si="191"/>
        <v>10</v>
      </c>
      <c r="AM716" s="6" t="str">
        <f ca="1">LOOKUP(AL716,AN2:AN21,AO2:AO21)</f>
        <v>DC1MDB10</v>
      </c>
    </row>
    <row r="717" spans="1:39" ht="12" customHeight="1">
      <c r="A717" s="13" t="e">
        <f>LOOKUP(99^99,--("0"&amp;MID(Updates!N717,MIN(SEARCH({0,1,2,3,4,5,6,7,8,9},Updates!N717&amp;"0123456789")),ROW($A$1:$A$10000))))</f>
        <v>#N/A</v>
      </c>
      <c r="B717" s="6" t="e">
        <f>TRIM(CLEAN(MID(Updates!D717,FIND("Network User Id: ",Updates!D717)+17,(FIND("E-MAIL ACCOUNTS",Updates!D717)-(FIND("Network User Id:",Updates!D717)+17)))))</f>
        <v>#VALUE!</v>
      </c>
      <c r="C717" s="6" t="e">
        <f>TRIM(CLEAN(MID(Updates!D717,FIND("Logon ID: ",Updates!D717)+10,(FIND("Password:",Updates!D717)-(FIND("Logon ID:",Updates!D717)+10)))))</f>
        <v>#VALUE!</v>
      </c>
      <c r="D717" t="e">
        <f>TRIM(CLEAN(MID(Updates!D717,FIND("Primary Address: ",Updates!D717)+17,(FIND("Secondary Address:",Updates!D717)-(FIND("Primary Address: ",Updates!D717)+17)))))</f>
        <v>#VALUE!</v>
      </c>
      <c r="E717" t="e">
        <f>TRIM(CLEAN(MID(Updates!D717,FIND("Secondary Address: ",Updates!D717)+19,(FIND("** PLEASE DO NOT REPLY TO THIS E-MAIL. ",Updates!D717)-(FIND("Secondary Address: ",Updates!D717)+19)))))</f>
        <v>#VALUE!</v>
      </c>
      <c r="F717" t="b">
        <f>IF(COUNT(SEARCH({"transpo.ottawa.on.ca","biblioottawalibrary.ca"},E717)),"@ottawa.ca")</f>
        <v>0</v>
      </c>
      <c r="G717" s="9" t="e">
        <f t="shared" si="176"/>
        <v>#VALUE!</v>
      </c>
      <c r="H717" t="e">
        <f>TRIM(CLEAN(MID(Updates!D717,FIND("E-mail Address: ",Updates!D717)+16,(FIND("The employee",Updates!D717)-(FIND("E-mail Address: ",Updates!D717)+16)))))</f>
        <v>#VALUE!</v>
      </c>
      <c r="I717" t="e">
        <f>TRIM(CLEAN(MID(Updates!D717,FIND("Account Password: ",Updates!D717)+18,(FIND("NETWORK ACCOUNTS",Updates!D717)-(FIND("Account Password:",Updates!D717)+18)))))</f>
        <v>#VALUE!</v>
      </c>
      <c r="J717" t="e">
        <f>TRIM(CLEAN(MID(Updates!D717,FIND("Password: ",Updates!D717)+10,(FIND("E-mail",Updates!D717)-(FIND("Password:",Updates!D717)+12)))))</f>
        <v>#VALUE!</v>
      </c>
      <c r="K717" t="e">
        <f>TRIM(CLEAN(MID(Updates!D717,FIND("Account to clone: ",Updates!D717)+18,(FIND("Position",Updates!D717)-(FIND("Account to clone: ",Updates!D717)+18)))))</f>
        <v>#VALUE!</v>
      </c>
      <c r="L717" t="e">
        <f>TRIM(CLEAN(MID(Updates!D717,FIND("Clone permissions of another account: ",Updates!D717)+38,(FIND("Email required:",Updates!D717)-(FIND("Clone permissions of another account: ",Updates!D717)+38)))))</f>
        <v>#VALUE!</v>
      </c>
      <c r="M717" t="e">
        <f t="shared" si="177"/>
        <v>#VALUE!</v>
      </c>
      <c r="N717" t="e">
        <f>TRIM(CLEAN(MID(Updates!D717,FIND("First Name: ",Updates!D717)+12,(FIND("Middle Name: ",Updates!D717)-(FIND("First Name: ",Updates!D717)+12)))))</f>
        <v>#VALUE!</v>
      </c>
      <c r="O717" t="e">
        <f>TRIM(CLEAN(MID(Updates!E717,FIND("Last Name: ",Updates!E717)+11,(FIND("Middle Initial:",Updates!E717)-(FIND("Last Name: ",Updates!E717)+11)))))</f>
        <v>#VALUE!</v>
      </c>
      <c r="P717" t="e">
        <f>TRIM(CLEAN(MID(Updates!D717,FIND("Middle Initial: ",Updates!D717)+16,(FIND("Department: ",Updates!D717)-(FIND("Middle Initial: ",Updates!D717)+16)))))</f>
        <v>#VALUE!</v>
      </c>
      <c r="Q717" t="e">
        <f t="shared" si="178"/>
        <v>#VALUE!</v>
      </c>
      <c r="R717" t="e">
        <f t="shared" si="179"/>
        <v>#VALUE!</v>
      </c>
      <c r="S717" t="e">
        <f t="shared" si="180"/>
        <v>#VALUE!</v>
      </c>
      <c r="T717" s="14" t="e">
        <f t="shared" si="181"/>
        <v>#VALUE!</v>
      </c>
      <c r="U717" t="e">
        <f t="shared" si="182"/>
        <v>#VALUE!</v>
      </c>
      <c r="V717" t="e">
        <f t="shared" si="183"/>
        <v>#VALUE!</v>
      </c>
      <c r="W717" s="8" t="e">
        <f>TRIM(CLEAN(MID(Updates!D717,FIND("Branch: ",Updates!D717)+8,(FIND("Division",Updates!D717)-(FIND("Branch: ",Updates!D717)+8)))))</f>
        <v>#VALUE!</v>
      </c>
      <c r="X717" s="8" t="e">
        <f>TRIM(CLEAN(MID(Updates!D717,FIND("Pooled Position: ",Updates!D717)+17,(FIND("Are the",Updates!D717)-(FIND("Pooled Position: ",Updates!D717)+17)))))</f>
        <v>#VALUE!</v>
      </c>
      <c r="Y717" t="e">
        <f>TRIM(CLEAN(MID(Updates!D717,FIND("Employee Name: ",Updates!D717)+15,(FIND("Job Title",Updates!D717)-(FIND("Employee Name: ",Updates!D717)+15)))))</f>
        <v>#VALUE!</v>
      </c>
      <c r="Z717" s="9" t="e">
        <f t="shared" si="184"/>
        <v>#VALUE!</v>
      </c>
      <c r="AA717" t="e">
        <f t="shared" si="185"/>
        <v>#VALUE!</v>
      </c>
      <c r="AB717" t="e">
        <f t="shared" si="186"/>
        <v>#VALUE!</v>
      </c>
      <c r="AC717" t="e">
        <f t="shared" si="187"/>
        <v>#VALUE!</v>
      </c>
      <c r="AD717" t="e">
        <f>TRIM(CLEAN(MID(Updates!D717,FIND("Account to clone: ",Updates!D717)+18,(FIND("Position",Updates!D717)-(FIND("Account to clone: ",Updates!D717)+18)))))</f>
        <v>#VALUE!</v>
      </c>
      <c r="AE717" t="str">
        <f t="shared" si="188"/>
        <v/>
      </c>
      <c r="AF717" t="str">
        <f t="shared" si="189"/>
        <v>No</v>
      </c>
      <c r="AG717" t="e">
        <f>TRIM(CLEAN(MID(Updates!D717,FIND("Home Share (H:\ drive) required: ",Updates!D717)+33,(FIND("Group Share (S:\ drive) required: ",Updates!D717)-(FIND("Home Share (H:\ drive) required: ",Updates!D717)+33)))))</f>
        <v>#VALUE!</v>
      </c>
      <c r="AH717" t="str">
        <f t="shared" si="190"/>
        <v>No</v>
      </c>
      <c r="AI717" t="e">
        <f>TRIM(CLEAN(MID(Updates!D717,FIND("S Drive Path: ",Updates!D717)+14,(FIND("Position",Updates!D717)-(FIND("S Drive Path: ",Updates!D717)+14)))))</f>
        <v>#VALUE!</v>
      </c>
      <c r="AJ717" t="e">
        <f>("USR\"&amp;Updates!N717)</f>
        <v>#VALUE!</v>
      </c>
      <c r="AK717" t="e">
        <f>Updates!N717&amp;"$"</f>
        <v>#VALUE!</v>
      </c>
      <c r="AL717" s="11">
        <f t="shared" ca="1" si="191"/>
        <v>3</v>
      </c>
      <c r="AM717" s="6" t="str">
        <f ca="1">LOOKUP(AL717,AN2:AN21,AO2:AO21)</f>
        <v>DC1MDB03</v>
      </c>
    </row>
    <row r="718" spans="1:39" ht="12" customHeight="1">
      <c r="A718" s="13" t="e">
        <f>LOOKUP(99^99,--("0"&amp;MID(Updates!N718,MIN(SEARCH({0,1,2,3,4,5,6,7,8,9},Updates!N718&amp;"0123456789")),ROW($A$1:$A$10000))))</f>
        <v>#N/A</v>
      </c>
      <c r="B718" s="6" t="e">
        <f>TRIM(CLEAN(MID(Updates!D718,FIND("Network User Id: ",Updates!D718)+17,(FIND("E-MAIL ACCOUNTS",Updates!D718)-(FIND("Network User Id:",Updates!D718)+17)))))</f>
        <v>#VALUE!</v>
      </c>
      <c r="C718" s="6" t="e">
        <f>TRIM(CLEAN(MID(Updates!D718,FIND("Logon ID: ",Updates!D718)+10,(FIND("Password:",Updates!D718)-(FIND("Logon ID:",Updates!D718)+10)))))</f>
        <v>#VALUE!</v>
      </c>
      <c r="D718" t="e">
        <f>TRIM(CLEAN(MID(Updates!D718,FIND("Primary Address: ",Updates!D718)+17,(FIND("Secondary Address:",Updates!D718)-(FIND("Primary Address: ",Updates!D718)+17)))))</f>
        <v>#VALUE!</v>
      </c>
      <c r="E718" t="e">
        <f>TRIM(CLEAN(MID(Updates!D718,FIND("Secondary Address: ",Updates!D718)+19,(FIND("** PLEASE DO NOT REPLY TO THIS E-MAIL. ",Updates!D718)-(FIND("Secondary Address: ",Updates!D718)+19)))))</f>
        <v>#VALUE!</v>
      </c>
      <c r="F718" t="b">
        <f>IF(COUNT(SEARCH({"transpo.ottawa.on.ca","biblioottawalibrary.ca"},E718)),"@ottawa.ca")</f>
        <v>0</v>
      </c>
      <c r="G718" s="9" t="e">
        <f t="shared" si="176"/>
        <v>#VALUE!</v>
      </c>
      <c r="H718" t="e">
        <f>TRIM(CLEAN(MID(Updates!D718,FIND("E-mail Address: ",Updates!D718)+16,(FIND("The employee",Updates!D718)-(FIND("E-mail Address: ",Updates!D718)+16)))))</f>
        <v>#VALUE!</v>
      </c>
      <c r="I718" t="e">
        <f>TRIM(CLEAN(MID(Updates!D718,FIND("Account Password: ",Updates!D718)+18,(FIND("NETWORK ACCOUNTS",Updates!D718)-(FIND("Account Password:",Updates!D718)+18)))))</f>
        <v>#VALUE!</v>
      </c>
      <c r="J718" t="e">
        <f>TRIM(CLEAN(MID(Updates!D718,FIND("Password: ",Updates!D718)+10,(FIND("E-mail",Updates!D718)-(FIND("Password:",Updates!D718)+12)))))</f>
        <v>#VALUE!</v>
      </c>
      <c r="K718" t="e">
        <f>TRIM(CLEAN(MID(Updates!D718,FIND("Account to clone: ",Updates!D718)+18,(FIND("Position",Updates!D718)-(FIND("Account to clone: ",Updates!D718)+18)))))</f>
        <v>#VALUE!</v>
      </c>
      <c r="L718" t="e">
        <f>TRIM(CLEAN(MID(Updates!D718,FIND("Clone permissions of another account: ",Updates!D718)+38,(FIND("Email required:",Updates!D718)-(FIND("Clone permissions of another account: ",Updates!D718)+38)))))</f>
        <v>#VALUE!</v>
      </c>
      <c r="M718" t="e">
        <f t="shared" si="177"/>
        <v>#VALUE!</v>
      </c>
      <c r="N718" t="e">
        <f>TRIM(CLEAN(MID(Updates!D718,FIND("First Name: ",Updates!D718)+12,(FIND("Middle Name: ",Updates!D718)-(FIND("First Name: ",Updates!D718)+12)))))</f>
        <v>#VALUE!</v>
      </c>
      <c r="O718" t="e">
        <f>TRIM(CLEAN(MID(Updates!E718,FIND("Last Name: ",Updates!E718)+11,(FIND("Middle Initial:",Updates!E718)-(FIND("Last Name: ",Updates!E718)+11)))))</f>
        <v>#VALUE!</v>
      </c>
      <c r="P718" t="e">
        <f>TRIM(CLEAN(MID(Updates!D718,FIND("Middle Initial: ",Updates!D718)+16,(FIND("Department: ",Updates!D718)-(FIND("Middle Initial: ",Updates!D718)+16)))))</f>
        <v>#VALUE!</v>
      </c>
      <c r="Q718" t="e">
        <f t="shared" si="178"/>
        <v>#VALUE!</v>
      </c>
      <c r="R718" t="e">
        <f t="shared" si="179"/>
        <v>#VALUE!</v>
      </c>
      <c r="S718" t="e">
        <f t="shared" si="180"/>
        <v>#VALUE!</v>
      </c>
      <c r="T718" s="14" t="e">
        <f t="shared" si="181"/>
        <v>#VALUE!</v>
      </c>
      <c r="U718" t="e">
        <f t="shared" si="182"/>
        <v>#VALUE!</v>
      </c>
      <c r="V718" t="e">
        <f t="shared" si="183"/>
        <v>#VALUE!</v>
      </c>
      <c r="W718" s="8" t="e">
        <f>TRIM(CLEAN(MID(Updates!D718,FIND("Branch: ",Updates!D718)+8,(FIND("Division",Updates!D718)-(FIND("Branch: ",Updates!D718)+8)))))</f>
        <v>#VALUE!</v>
      </c>
      <c r="X718" s="8" t="e">
        <f>TRIM(CLEAN(MID(Updates!D718,FIND("Pooled Position: ",Updates!D718)+17,(FIND("Are the",Updates!D718)-(FIND("Pooled Position: ",Updates!D718)+17)))))</f>
        <v>#VALUE!</v>
      </c>
      <c r="Y718" t="e">
        <f>TRIM(CLEAN(MID(Updates!D718,FIND("Employee Name: ",Updates!D718)+15,(FIND("Job Title",Updates!D718)-(FIND("Employee Name: ",Updates!D718)+15)))))</f>
        <v>#VALUE!</v>
      </c>
      <c r="Z718" s="9" t="e">
        <f t="shared" si="184"/>
        <v>#VALUE!</v>
      </c>
      <c r="AA718" t="e">
        <f t="shared" si="185"/>
        <v>#VALUE!</v>
      </c>
      <c r="AB718" t="e">
        <f t="shared" si="186"/>
        <v>#VALUE!</v>
      </c>
      <c r="AC718" t="e">
        <f t="shared" si="187"/>
        <v>#VALUE!</v>
      </c>
      <c r="AD718" t="e">
        <f>TRIM(CLEAN(MID(Updates!D718,FIND("Account to clone: ",Updates!D718)+18,(FIND("Position",Updates!D718)-(FIND("Account to clone: ",Updates!D718)+18)))))</f>
        <v>#VALUE!</v>
      </c>
      <c r="AE718" t="str">
        <f t="shared" si="188"/>
        <v/>
      </c>
      <c r="AF718" t="str">
        <f t="shared" si="189"/>
        <v>No</v>
      </c>
      <c r="AG718" t="e">
        <f>TRIM(CLEAN(MID(Updates!D718,FIND("Home Share (H:\ drive) required: ",Updates!D718)+33,(FIND("Group Share (S:\ drive) required: ",Updates!D718)-(FIND("Home Share (H:\ drive) required: ",Updates!D718)+33)))))</f>
        <v>#VALUE!</v>
      </c>
      <c r="AH718" t="str">
        <f t="shared" si="190"/>
        <v>No</v>
      </c>
      <c r="AI718" t="e">
        <f>TRIM(CLEAN(MID(Updates!D718,FIND("S Drive Path: ",Updates!D718)+14,(FIND("Position",Updates!D718)-(FIND("S Drive Path: ",Updates!D718)+14)))))</f>
        <v>#VALUE!</v>
      </c>
      <c r="AJ718" t="e">
        <f>("USR\"&amp;Updates!N718)</f>
        <v>#VALUE!</v>
      </c>
      <c r="AK718" t="e">
        <f>Updates!N718&amp;"$"</f>
        <v>#VALUE!</v>
      </c>
      <c r="AL718" s="11">
        <f t="shared" ca="1" si="191"/>
        <v>15</v>
      </c>
      <c r="AM718" s="6" t="str">
        <f ca="1">LOOKUP(AL718,AN2:AN21,AO2:AO21)</f>
        <v>DC4MDB05</v>
      </c>
    </row>
    <row r="719" spans="1:39" ht="12" customHeight="1">
      <c r="A719" s="13" t="e">
        <f>LOOKUP(99^99,--("0"&amp;MID(Updates!N719,MIN(SEARCH({0,1,2,3,4,5,6,7,8,9},Updates!N719&amp;"0123456789")),ROW($A$1:$A$10000))))</f>
        <v>#N/A</v>
      </c>
      <c r="B719" s="6" t="e">
        <f>TRIM(CLEAN(MID(Updates!D719,FIND("Network User Id: ",Updates!D719)+17,(FIND("E-MAIL ACCOUNTS",Updates!D719)-(FIND("Network User Id:",Updates!D719)+17)))))</f>
        <v>#VALUE!</v>
      </c>
      <c r="C719" s="6" t="e">
        <f>TRIM(CLEAN(MID(Updates!D719,FIND("Logon ID: ",Updates!D719)+10,(FIND("Password:",Updates!D719)-(FIND("Logon ID:",Updates!D719)+10)))))</f>
        <v>#VALUE!</v>
      </c>
      <c r="D719" t="e">
        <f>TRIM(CLEAN(MID(Updates!D719,FIND("Primary Address: ",Updates!D719)+17,(FIND("Secondary Address:",Updates!D719)-(FIND("Primary Address: ",Updates!D719)+17)))))</f>
        <v>#VALUE!</v>
      </c>
      <c r="E719" t="e">
        <f>TRIM(CLEAN(MID(Updates!D719,FIND("Secondary Address: ",Updates!D719)+19,(FIND("** PLEASE DO NOT REPLY TO THIS E-MAIL. ",Updates!D719)-(FIND("Secondary Address: ",Updates!D719)+19)))))</f>
        <v>#VALUE!</v>
      </c>
      <c r="F719" t="b">
        <f>IF(COUNT(SEARCH({"transpo.ottawa.on.ca","biblioottawalibrary.ca"},E719)),"@ottawa.ca")</f>
        <v>0</v>
      </c>
      <c r="G719" s="9" t="e">
        <f t="shared" si="176"/>
        <v>#VALUE!</v>
      </c>
      <c r="H719" t="e">
        <f>TRIM(CLEAN(MID(Updates!D719,FIND("E-mail Address: ",Updates!D719)+16,(FIND("The employee",Updates!D719)-(FIND("E-mail Address: ",Updates!D719)+16)))))</f>
        <v>#VALUE!</v>
      </c>
      <c r="I719" t="e">
        <f>TRIM(CLEAN(MID(Updates!D719,FIND("Account Password: ",Updates!D719)+18,(FIND("NETWORK ACCOUNTS",Updates!D719)-(FIND("Account Password:",Updates!D719)+18)))))</f>
        <v>#VALUE!</v>
      </c>
      <c r="J719" t="e">
        <f>TRIM(CLEAN(MID(Updates!D719,FIND("Password: ",Updates!D719)+10,(FIND("E-mail",Updates!D719)-(FIND("Password:",Updates!D719)+12)))))</f>
        <v>#VALUE!</v>
      </c>
      <c r="K719" t="e">
        <f>TRIM(CLEAN(MID(Updates!D719,FIND("Account to clone: ",Updates!D719)+18,(FIND("Position",Updates!D719)-(FIND("Account to clone: ",Updates!D719)+18)))))</f>
        <v>#VALUE!</v>
      </c>
      <c r="L719" t="e">
        <f>TRIM(CLEAN(MID(Updates!D719,FIND("Clone permissions of another account: ",Updates!D719)+38,(FIND("Email required:",Updates!D719)-(FIND("Clone permissions of another account: ",Updates!D719)+38)))))</f>
        <v>#VALUE!</v>
      </c>
      <c r="M719" t="e">
        <f t="shared" si="177"/>
        <v>#VALUE!</v>
      </c>
      <c r="N719" t="e">
        <f>TRIM(CLEAN(MID(Updates!D719,FIND("First Name: ",Updates!D719)+12,(FIND("Middle Name: ",Updates!D719)-(FIND("First Name: ",Updates!D719)+12)))))</f>
        <v>#VALUE!</v>
      </c>
      <c r="O719" t="e">
        <f>TRIM(CLEAN(MID(Updates!E719,FIND("Last Name: ",Updates!E719)+11,(FIND("Middle Initial:",Updates!E719)-(FIND("Last Name: ",Updates!E719)+11)))))</f>
        <v>#VALUE!</v>
      </c>
      <c r="P719" t="e">
        <f>TRIM(CLEAN(MID(Updates!D719,FIND("Middle Initial: ",Updates!D719)+16,(FIND("Department: ",Updates!D719)-(FIND("Middle Initial: ",Updates!D719)+16)))))</f>
        <v>#VALUE!</v>
      </c>
      <c r="Q719" t="e">
        <f t="shared" si="178"/>
        <v>#VALUE!</v>
      </c>
      <c r="R719" t="e">
        <f t="shared" si="179"/>
        <v>#VALUE!</v>
      </c>
      <c r="S719" t="e">
        <f t="shared" si="180"/>
        <v>#VALUE!</v>
      </c>
      <c r="T719" s="14" t="e">
        <f t="shared" si="181"/>
        <v>#VALUE!</v>
      </c>
      <c r="U719" t="e">
        <f t="shared" si="182"/>
        <v>#VALUE!</v>
      </c>
      <c r="V719" t="e">
        <f t="shared" si="183"/>
        <v>#VALUE!</v>
      </c>
      <c r="W719" s="8" t="e">
        <f>TRIM(CLEAN(MID(Updates!D719,FIND("Branch: ",Updates!D719)+8,(FIND("Division",Updates!D719)-(FIND("Branch: ",Updates!D719)+8)))))</f>
        <v>#VALUE!</v>
      </c>
      <c r="X719" s="8" t="e">
        <f>TRIM(CLEAN(MID(Updates!D719,FIND("Pooled Position: ",Updates!D719)+17,(FIND("Are the",Updates!D719)-(FIND("Pooled Position: ",Updates!D719)+17)))))</f>
        <v>#VALUE!</v>
      </c>
      <c r="Y719" t="e">
        <f>TRIM(CLEAN(MID(Updates!D719,FIND("Employee Name: ",Updates!D719)+15,(FIND("Job Title",Updates!D719)-(FIND("Employee Name: ",Updates!D719)+15)))))</f>
        <v>#VALUE!</v>
      </c>
      <c r="Z719" s="9" t="e">
        <f t="shared" si="184"/>
        <v>#VALUE!</v>
      </c>
      <c r="AA719" t="e">
        <f t="shared" si="185"/>
        <v>#VALUE!</v>
      </c>
      <c r="AB719" t="e">
        <f t="shared" si="186"/>
        <v>#VALUE!</v>
      </c>
      <c r="AC719" t="e">
        <f t="shared" si="187"/>
        <v>#VALUE!</v>
      </c>
      <c r="AD719" t="e">
        <f>TRIM(CLEAN(MID(Updates!D719,FIND("Account to clone: ",Updates!D719)+18,(FIND("Position",Updates!D719)-(FIND("Account to clone: ",Updates!D719)+18)))))</f>
        <v>#VALUE!</v>
      </c>
      <c r="AE719" t="str">
        <f t="shared" si="188"/>
        <v/>
      </c>
      <c r="AF719" t="str">
        <f t="shared" si="189"/>
        <v>No</v>
      </c>
      <c r="AG719" t="e">
        <f>TRIM(CLEAN(MID(Updates!D719,FIND("Home Share (H:\ drive) required: ",Updates!D719)+33,(FIND("Group Share (S:\ drive) required: ",Updates!D719)-(FIND("Home Share (H:\ drive) required: ",Updates!D719)+33)))))</f>
        <v>#VALUE!</v>
      </c>
      <c r="AH719" t="str">
        <f t="shared" si="190"/>
        <v>No</v>
      </c>
      <c r="AI719" t="e">
        <f>TRIM(CLEAN(MID(Updates!D719,FIND("S Drive Path: ",Updates!D719)+14,(FIND("Position",Updates!D719)-(FIND("S Drive Path: ",Updates!D719)+14)))))</f>
        <v>#VALUE!</v>
      </c>
      <c r="AJ719" t="e">
        <f>("USR\"&amp;Updates!N719)</f>
        <v>#VALUE!</v>
      </c>
      <c r="AK719" t="e">
        <f>Updates!N719&amp;"$"</f>
        <v>#VALUE!</v>
      </c>
      <c r="AL719" s="11">
        <f t="shared" ca="1" si="191"/>
        <v>3</v>
      </c>
      <c r="AM719" s="6" t="str">
        <f ca="1">LOOKUP(AL719,AN2:AN21,AO2:AO21)</f>
        <v>DC1MDB03</v>
      </c>
    </row>
    <row r="720" spans="1:39" ht="12" customHeight="1">
      <c r="A720" s="13" t="e">
        <f>LOOKUP(99^99,--("0"&amp;MID(Updates!N720,MIN(SEARCH({0,1,2,3,4,5,6,7,8,9},Updates!N720&amp;"0123456789")),ROW($A$1:$A$10000))))</f>
        <v>#N/A</v>
      </c>
      <c r="B720" s="6" t="e">
        <f>TRIM(CLEAN(MID(Updates!D720,FIND("Network User Id: ",Updates!D720)+17,(FIND("E-MAIL ACCOUNTS",Updates!D720)-(FIND("Network User Id:",Updates!D720)+17)))))</f>
        <v>#VALUE!</v>
      </c>
      <c r="C720" s="6" t="e">
        <f>TRIM(CLEAN(MID(Updates!D720,FIND("Logon ID: ",Updates!D720)+10,(FIND("Password:",Updates!D720)-(FIND("Logon ID:",Updates!D720)+10)))))</f>
        <v>#VALUE!</v>
      </c>
      <c r="D720" t="e">
        <f>TRIM(CLEAN(MID(Updates!D720,FIND("Primary Address: ",Updates!D720)+17,(FIND("Secondary Address:",Updates!D720)-(FIND("Primary Address: ",Updates!D720)+17)))))</f>
        <v>#VALUE!</v>
      </c>
      <c r="E720" t="e">
        <f>TRIM(CLEAN(MID(Updates!D720,FIND("Secondary Address: ",Updates!D720)+19,(FIND("** PLEASE DO NOT REPLY TO THIS E-MAIL. ",Updates!D720)-(FIND("Secondary Address: ",Updates!D720)+19)))))</f>
        <v>#VALUE!</v>
      </c>
      <c r="F720" t="b">
        <f>IF(COUNT(SEARCH({"transpo.ottawa.on.ca","biblioottawalibrary.ca"},E720)),"@ottawa.ca")</f>
        <v>0</v>
      </c>
      <c r="G720" s="9" t="e">
        <f t="shared" si="176"/>
        <v>#VALUE!</v>
      </c>
      <c r="H720" t="e">
        <f>TRIM(CLEAN(MID(Updates!D720,FIND("E-mail Address: ",Updates!D720)+16,(FIND("The employee",Updates!D720)-(FIND("E-mail Address: ",Updates!D720)+16)))))</f>
        <v>#VALUE!</v>
      </c>
      <c r="I720" t="e">
        <f>TRIM(CLEAN(MID(Updates!D720,FIND("Account Password: ",Updates!D720)+18,(FIND("NETWORK ACCOUNTS",Updates!D720)-(FIND("Account Password:",Updates!D720)+18)))))</f>
        <v>#VALUE!</v>
      </c>
      <c r="J720" t="e">
        <f>TRIM(CLEAN(MID(Updates!D720,FIND("Password: ",Updates!D720)+10,(FIND("E-mail",Updates!D720)-(FIND("Password:",Updates!D720)+12)))))</f>
        <v>#VALUE!</v>
      </c>
      <c r="K720" t="e">
        <f>TRIM(CLEAN(MID(Updates!D720,FIND("Account to clone: ",Updates!D720)+18,(FIND("Position",Updates!D720)-(FIND("Account to clone: ",Updates!D720)+18)))))</f>
        <v>#VALUE!</v>
      </c>
      <c r="L720" t="e">
        <f>TRIM(CLEAN(MID(Updates!D720,FIND("Clone permissions of another account: ",Updates!D720)+38,(FIND("Email required:",Updates!D720)-(FIND("Clone permissions of another account: ",Updates!D720)+38)))))</f>
        <v>#VALUE!</v>
      </c>
      <c r="M720" t="e">
        <f t="shared" si="177"/>
        <v>#VALUE!</v>
      </c>
      <c r="N720" t="e">
        <f>TRIM(CLEAN(MID(Updates!D720,FIND("First Name: ",Updates!D720)+12,(FIND("Middle Name: ",Updates!D720)-(FIND("First Name: ",Updates!D720)+12)))))</f>
        <v>#VALUE!</v>
      </c>
      <c r="O720" t="e">
        <f>TRIM(CLEAN(MID(Updates!E720,FIND("Last Name: ",Updates!E720)+11,(FIND("Middle Initial:",Updates!E720)-(FIND("Last Name: ",Updates!E720)+11)))))</f>
        <v>#VALUE!</v>
      </c>
      <c r="P720" t="e">
        <f>TRIM(CLEAN(MID(Updates!D720,FIND("Middle Initial: ",Updates!D720)+16,(FIND("Department: ",Updates!D720)-(FIND("Middle Initial: ",Updates!D720)+16)))))</f>
        <v>#VALUE!</v>
      </c>
      <c r="Q720" t="e">
        <f t="shared" si="178"/>
        <v>#VALUE!</v>
      </c>
      <c r="R720" t="e">
        <f t="shared" si="179"/>
        <v>#VALUE!</v>
      </c>
      <c r="S720" t="e">
        <f t="shared" si="180"/>
        <v>#VALUE!</v>
      </c>
      <c r="T720" s="14" t="e">
        <f t="shared" si="181"/>
        <v>#VALUE!</v>
      </c>
      <c r="U720" t="e">
        <f t="shared" si="182"/>
        <v>#VALUE!</v>
      </c>
      <c r="V720" t="e">
        <f t="shared" si="183"/>
        <v>#VALUE!</v>
      </c>
      <c r="W720" s="8" t="e">
        <f>TRIM(CLEAN(MID(Updates!D720,FIND("Branch: ",Updates!D720)+8,(FIND("Division",Updates!D720)-(FIND("Branch: ",Updates!D720)+8)))))</f>
        <v>#VALUE!</v>
      </c>
      <c r="X720" s="8" t="e">
        <f>TRIM(CLEAN(MID(Updates!D720,FIND("Pooled Position: ",Updates!D720)+17,(FIND("Are the",Updates!D720)-(FIND("Pooled Position: ",Updates!D720)+17)))))</f>
        <v>#VALUE!</v>
      </c>
      <c r="Y720" t="e">
        <f>TRIM(CLEAN(MID(Updates!D720,FIND("Employee Name: ",Updates!D720)+15,(FIND("Job Title",Updates!D720)-(FIND("Employee Name: ",Updates!D720)+15)))))</f>
        <v>#VALUE!</v>
      </c>
      <c r="Z720" s="9" t="e">
        <f t="shared" si="184"/>
        <v>#VALUE!</v>
      </c>
      <c r="AA720" t="e">
        <f t="shared" si="185"/>
        <v>#VALUE!</v>
      </c>
      <c r="AB720" t="e">
        <f t="shared" si="186"/>
        <v>#VALUE!</v>
      </c>
      <c r="AC720" t="e">
        <f t="shared" si="187"/>
        <v>#VALUE!</v>
      </c>
      <c r="AD720" t="e">
        <f>TRIM(CLEAN(MID(Updates!D720,FIND("Account to clone: ",Updates!D720)+18,(FIND("Position",Updates!D720)-(FIND("Account to clone: ",Updates!D720)+18)))))</f>
        <v>#VALUE!</v>
      </c>
      <c r="AE720" t="str">
        <f t="shared" si="188"/>
        <v/>
      </c>
      <c r="AF720" t="str">
        <f t="shared" si="189"/>
        <v>No</v>
      </c>
      <c r="AG720" t="e">
        <f>TRIM(CLEAN(MID(Updates!D720,FIND("Home Share (H:\ drive) required: ",Updates!D720)+33,(FIND("Group Share (S:\ drive) required: ",Updates!D720)-(FIND("Home Share (H:\ drive) required: ",Updates!D720)+33)))))</f>
        <v>#VALUE!</v>
      </c>
      <c r="AH720" t="str">
        <f t="shared" si="190"/>
        <v>No</v>
      </c>
      <c r="AI720" t="e">
        <f>TRIM(CLEAN(MID(Updates!D720,FIND("S Drive Path: ",Updates!D720)+14,(FIND("Position",Updates!D720)-(FIND("S Drive Path: ",Updates!D720)+14)))))</f>
        <v>#VALUE!</v>
      </c>
      <c r="AJ720" t="e">
        <f>("USR\"&amp;Updates!N720)</f>
        <v>#VALUE!</v>
      </c>
      <c r="AK720" t="e">
        <f>Updates!N720&amp;"$"</f>
        <v>#VALUE!</v>
      </c>
      <c r="AL720" s="11">
        <f t="shared" ca="1" si="191"/>
        <v>3</v>
      </c>
      <c r="AM720" s="6" t="str">
        <f ca="1">LOOKUP(AL720,AN2:AN21,AO2:AO21)</f>
        <v>DC1MDB03</v>
      </c>
    </row>
    <row r="721" spans="1:39" ht="12" customHeight="1">
      <c r="A721" s="13" t="e">
        <f>LOOKUP(99^99,--("0"&amp;MID(Updates!N721,MIN(SEARCH({0,1,2,3,4,5,6,7,8,9},Updates!N721&amp;"0123456789")),ROW($A$1:$A$10000))))</f>
        <v>#N/A</v>
      </c>
      <c r="B721" s="6" t="e">
        <f>TRIM(CLEAN(MID(Updates!D721,FIND("Network User Id: ",Updates!D721)+17,(FIND("E-MAIL ACCOUNTS",Updates!D721)-(FIND("Network User Id:",Updates!D721)+17)))))</f>
        <v>#VALUE!</v>
      </c>
      <c r="C721" s="6" t="e">
        <f>TRIM(CLEAN(MID(Updates!D721,FIND("Logon ID: ",Updates!D721)+10,(FIND("Password:",Updates!D721)-(FIND("Logon ID:",Updates!D721)+10)))))</f>
        <v>#VALUE!</v>
      </c>
      <c r="D721" t="e">
        <f>TRIM(CLEAN(MID(Updates!D721,FIND("Primary Address: ",Updates!D721)+17,(FIND("Secondary Address:",Updates!D721)-(FIND("Primary Address: ",Updates!D721)+17)))))</f>
        <v>#VALUE!</v>
      </c>
      <c r="E721" t="e">
        <f>TRIM(CLEAN(MID(Updates!D721,FIND("Secondary Address: ",Updates!D721)+19,(FIND("** PLEASE DO NOT REPLY TO THIS E-MAIL. ",Updates!D721)-(FIND("Secondary Address: ",Updates!D721)+19)))))</f>
        <v>#VALUE!</v>
      </c>
      <c r="F721" t="b">
        <f>IF(COUNT(SEARCH({"transpo.ottawa.on.ca","biblioottawalibrary.ca"},E721)),"@ottawa.ca")</f>
        <v>0</v>
      </c>
      <c r="G721" s="9" t="e">
        <f t="shared" si="176"/>
        <v>#VALUE!</v>
      </c>
      <c r="H721" t="e">
        <f>TRIM(CLEAN(MID(Updates!D721,FIND("E-mail Address: ",Updates!D721)+16,(FIND("The employee",Updates!D721)-(FIND("E-mail Address: ",Updates!D721)+16)))))</f>
        <v>#VALUE!</v>
      </c>
      <c r="I721" t="e">
        <f>TRIM(CLEAN(MID(Updates!D721,FIND("Account Password: ",Updates!D721)+18,(FIND("NETWORK ACCOUNTS",Updates!D721)-(FIND("Account Password:",Updates!D721)+18)))))</f>
        <v>#VALUE!</v>
      </c>
      <c r="J721" t="e">
        <f>TRIM(CLEAN(MID(Updates!D721,FIND("Password: ",Updates!D721)+10,(FIND("E-mail",Updates!D721)-(FIND("Password:",Updates!D721)+12)))))</f>
        <v>#VALUE!</v>
      </c>
      <c r="K721" t="e">
        <f>TRIM(CLEAN(MID(Updates!D721,FIND("Account to clone: ",Updates!D721)+18,(FIND("Position",Updates!D721)-(FIND("Account to clone: ",Updates!D721)+18)))))</f>
        <v>#VALUE!</v>
      </c>
      <c r="L721" t="e">
        <f>TRIM(CLEAN(MID(Updates!D721,FIND("Clone permissions of another account: ",Updates!D721)+38,(FIND("Email required:",Updates!D721)-(FIND("Clone permissions of another account: ",Updates!D721)+38)))))</f>
        <v>#VALUE!</v>
      </c>
      <c r="M721" t="e">
        <f t="shared" si="177"/>
        <v>#VALUE!</v>
      </c>
      <c r="N721" t="e">
        <f>TRIM(CLEAN(MID(Updates!D721,FIND("First Name: ",Updates!D721)+12,(FIND("Middle Name: ",Updates!D721)-(FIND("First Name: ",Updates!D721)+12)))))</f>
        <v>#VALUE!</v>
      </c>
      <c r="O721" t="e">
        <f>TRIM(CLEAN(MID(Updates!E721,FIND("Last Name: ",Updates!E721)+11,(FIND("Middle Initial:",Updates!E721)-(FIND("Last Name: ",Updates!E721)+11)))))</f>
        <v>#VALUE!</v>
      </c>
      <c r="P721" t="e">
        <f>TRIM(CLEAN(MID(Updates!D721,FIND("Middle Initial: ",Updates!D721)+16,(FIND("Department: ",Updates!D721)-(FIND("Middle Initial: ",Updates!D721)+16)))))</f>
        <v>#VALUE!</v>
      </c>
      <c r="Q721" t="e">
        <f t="shared" si="178"/>
        <v>#VALUE!</v>
      </c>
      <c r="R721" t="e">
        <f t="shared" si="179"/>
        <v>#VALUE!</v>
      </c>
      <c r="S721" t="e">
        <f t="shared" si="180"/>
        <v>#VALUE!</v>
      </c>
      <c r="T721" s="14" t="e">
        <f t="shared" si="181"/>
        <v>#VALUE!</v>
      </c>
      <c r="U721" t="e">
        <f t="shared" si="182"/>
        <v>#VALUE!</v>
      </c>
      <c r="V721" t="e">
        <f t="shared" si="183"/>
        <v>#VALUE!</v>
      </c>
      <c r="W721" s="8" t="e">
        <f>TRIM(CLEAN(MID(Updates!D721,FIND("Branch: ",Updates!D721)+8,(FIND("Division",Updates!D721)-(FIND("Branch: ",Updates!D721)+8)))))</f>
        <v>#VALUE!</v>
      </c>
      <c r="X721" s="8" t="e">
        <f>TRIM(CLEAN(MID(Updates!D721,FIND("Pooled Position: ",Updates!D721)+17,(FIND("Are the",Updates!D721)-(FIND("Pooled Position: ",Updates!D721)+17)))))</f>
        <v>#VALUE!</v>
      </c>
      <c r="Y721" t="e">
        <f>TRIM(CLEAN(MID(Updates!D721,FIND("Employee Name: ",Updates!D721)+15,(FIND("Job Title",Updates!D721)-(FIND("Employee Name: ",Updates!D721)+15)))))</f>
        <v>#VALUE!</v>
      </c>
      <c r="Z721" s="9" t="e">
        <f t="shared" si="184"/>
        <v>#VALUE!</v>
      </c>
      <c r="AA721" t="e">
        <f t="shared" si="185"/>
        <v>#VALUE!</v>
      </c>
      <c r="AB721" t="e">
        <f t="shared" si="186"/>
        <v>#VALUE!</v>
      </c>
      <c r="AC721" t="e">
        <f t="shared" si="187"/>
        <v>#VALUE!</v>
      </c>
      <c r="AD721" t="e">
        <f>TRIM(CLEAN(MID(Updates!D721,FIND("Account to clone: ",Updates!D721)+18,(FIND("Position",Updates!D721)-(FIND("Account to clone: ",Updates!D721)+18)))))</f>
        <v>#VALUE!</v>
      </c>
      <c r="AE721" t="str">
        <f t="shared" si="188"/>
        <v/>
      </c>
      <c r="AF721" t="str">
        <f t="shared" si="189"/>
        <v>No</v>
      </c>
      <c r="AG721" t="e">
        <f>TRIM(CLEAN(MID(Updates!D721,FIND("Home Share (H:\ drive) required: ",Updates!D721)+33,(FIND("Group Share (S:\ drive) required: ",Updates!D721)-(FIND("Home Share (H:\ drive) required: ",Updates!D721)+33)))))</f>
        <v>#VALUE!</v>
      </c>
      <c r="AH721" t="str">
        <f t="shared" si="190"/>
        <v>No</v>
      </c>
      <c r="AI721" t="e">
        <f>TRIM(CLEAN(MID(Updates!D721,FIND("S Drive Path: ",Updates!D721)+14,(FIND("Position",Updates!D721)-(FIND("S Drive Path: ",Updates!D721)+14)))))</f>
        <v>#VALUE!</v>
      </c>
      <c r="AJ721" t="e">
        <f>("USR\"&amp;Updates!N721)</f>
        <v>#VALUE!</v>
      </c>
      <c r="AK721" t="e">
        <f>Updates!N721&amp;"$"</f>
        <v>#VALUE!</v>
      </c>
      <c r="AL721" s="11">
        <f t="shared" ca="1" si="191"/>
        <v>10</v>
      </c>
      <c r="AM721" s="6" t="str">
        <f ca="1">LOOKUP(AL721,AN2:AN21,AO2:AO21)</f>
        <v>DC1MDB10</v>
      </c>
    </row>
    <row r="722" spans="1:39" ht="12" customHeight="1">
      <c r="A722" s="13" t="e">
        <f>LOOKUP(99^99,--("0"&amp;MID(Updates!N722,MIN(SEARCH({0,1,2,3,4,5,6,7,8,9},Updates!N722&amp;"0123456789")),ROW($A$1:$A$10000))))</f>
        <v>#N/A</v>
      </c>
      <c r="B722" s="6" t="e">
        <f>TRIM(CLEAN(MID(Updates!D722,FIND("Network User Id: ",Updates!D722)+17,(FIND("E-MAIL ACCOUNTS",Updates!D722)-(FIND("Network User Id:",Updates!D722)+17)))))</f>
        <v>#VALUE!</v>
      </c>
      <c r="C722" s="6" t="e">
        <f>TRIM(CLEAN(MID(Updates!D722,FIND("Logon ID: ",Updates!D722)+10,(FIND("Password:",Updates!D722)-(FIND("Logon ID:",Updates!D722)+10)))))</f>
        <v>#VALUE!</v>
      </c>
      <c r="D722" t="e">
        <f>TRIM(CLEAN(MID(Updates!D722,FIND("Primary Address: ",Updates!D722)+17,(FIND("Secondary Address:",Updates!D722)-(FIND("Primary Address: ",Updates!D722)+17)))))</f>
        <v>#VALUE!</v>
      </c>
      <c r="E722" t="e">
        <f>TRIM(CLEAN(MID(Updates!D722,FIND("Secondary Address: ",Updates!D722)+19,(FIND("** PLEASE DO NOT REPLY TO THIS E-MAIL. ",Updates!D722)-(FIND("Secondary Address: ",Updates!D722)+19)))))</f>
        <v>#VALUE!</v>
      </c>
      <c r="F722" t="b">
        <f>IF(COUNT(SEARCH({"transpo.ottawa.on.ca","biblioottawalibrary.ca"},E722)),"@ottawa.ca")</f>
        <v>0</v>
      </c>
      <c r="G722" s="9" t="e">
        <f t="shared" si="176"/>
        <v>#VALUE!</v>
      </c>
      <c r="H722" t="e">
        <f>TRIM(CLEAN(MID(Updates!D722,FIND("E-mail Address: ",Updates!D722)+16,(FIND("The employee",Updates!D722)-(FIND("E-mail Address: ",Updates!D722)+16)))))</f>
        <v>#VALUE!</v>
      </c>
      <c r="I722" t="e">
        <f>TRIM(CLEAN(MID(Updates!D722,FIND("Account Password: ",Updates!D722)+18,(FIND("NETWORK ACCOUNTS",Updates!D722)-(FIND("Account Password:",Updates!D722)+18)))))</f>
        <v>#VALUE!</v>
      </c>
      <c r="J722" t="e">
        <f>TRIM(CLEAN(MID(Updates!D722,FIND("Password: ",Updates!D722)+10,(FIND("E-mail",Updates!D722)-(FIND("Password:",Updates!D722)+12)))))</f>
        <v>#VALUE!</v>
      </c>
      <c r="K722" t="e">
        <f>TRIM(CLEAN(MID(Updates!D722,FIND("Account to clone: ",Updates!D722)+18,(FIND("Position",Updates!D722)-(FIND("Account to clone: ",Updates!D722)+18)))))</f>
        <v>#VALUE!</v>
      </c>
      <c r="L722" t="e">
        <f>TRIM(CLEAN(MID(Updates!D722,FIND("Clone permissions of another account: ",Updates!D722)+38,(FIND("Email required:",Updates!D722)-(FIND("Clone permissions of another account: ",Updates!D722)+38)))))</f>
        <v>#VALUE!</v>
      </c>
      <c r="M722" t="e">
        <f t="shared" si="177"/>
        <v>#VALUE!</v>
      </c>
      <c r="N722" t="e">
        <f>TRIM(CLEAN(MID(Updates!D722,FIND("First Name: ",Updates!D722)+12,(FIND("Middle Name: ",Updates!D722)-(FIND("First Name: ",Updates!D722)+12)))))</f>
        <v>#VALUE!</v>
      </c>
      <c r="O722" t="e">
        <f>TRIM(CLEAN(MID(Updates!E722,FIND("Last Name: ",Updates!E722)+11,(FIND("Middle Initial:",Updates!E722)-(FIND("Last Name: ",Updates!E722)+11)))))</f>
        <v>#VALUE!</v>
      </c>
      <c r="P722" t="e">
        <f>TRIM(CLEAN(MID(Updates!D722,FIND("Middle Initial: ",Updates!D722)+16,(FIND("Department: ",Updates!D722)-(FIND("Middle Initial: ",Updates!D722)+16)))))</f>
        <v>#VALUE!</v>
      </c>
      <c r="Q722" t="e">
        <f t="shared" si="178"/>
        <v>#VALUE!</v>
      </c>
      <c r="R722" t="e">
        <f t="shared" si="179"/>
        <v>#VALUE!</v>
      </c>
      <c r="S722" t="e">
        <f t="shared" si="180"/>
        <v>#VALUE!</v>
      </c>
      <c r="T722" s="14" t="e">
        <f t="shared" si="181"/>
        <v>#VALUE!</v>
      </c>
      <c r="U722" t="e">
        <f t="shared" si="182"/>
        <v>#VALUE!</v>
      </c>
      <c r="V722" t="e">
        <f t="shared" si="183"/>
        <v>#VALUE!</v>
      </c>
      <c r="W722" s="8" t="e">
        <f>TRIM(CLEAN(MID(Updates!D722,FIND("Branch: ",Updates!D722)+8,(FIND("Division",Updates!D722)-(FIND("Branch: ",Updates!D722)+8)))))</f>
        <v>#VALUE!</v>
      </c>
      <c r="X722" s="8" t="e">
        <f>TRIM(CLEAN(MID(Updates!D722,FIND("Pooled Position: ",Updates!D722)+17,(FIND("Are the",Updates!D722)-(FIND("Pooled Position: ",Updates!D722)+17)))))</f>
        <v>#VALUE!</v>
      </c>
      <c r="Y722" t="e">
        <f>TRIM(CLEAN(MID(Updates!D722,FIND("Employee Name: ",Updates!D722)+15,(FIND("Job Title",Updates!D722)-(FIND("Employee Name: ",Updates!D722)+15)))))</f>
        <v>#VALUE!</v>
      </c>
      <c r="Z722" s="9" t="e">
        <f t="shared" si="184"/>
        <v>#VALUE!</v>
      </c>
      <c r="AA722" t="e">
        <f t="shared" si="185"/>
        <v>#VALUE!</v>
      </c>
      <c r="AB722" t="e">
        <f t="shared" si="186"/>
        <v>#VALUE!</v>
      </c>
      <c r="AC722" t="e">
        <f t="shared" si="187"/>
        <v>#VALUE!</v>
      </c>
      <c r="AD722" t="e">
        <f>TRIM(CLEAN(MID(Updates!D722,FIND("Account to clone: ",Updates!D722)+18,(FIND("Position",Updates!D722)-(FIND("Account to clone: ",Updates!D722)+18)))))</f>
        <v>#VALUE!</v>
      </c>
      <c r="AE722" t="str">
        <f t="shared" si="188"/>
        <v/>
      </c>
      <c r="AF722" t="str">
        <f t="shared" si="189"/>
        <v>No</v>
      </c>
      <c r="AG722" t="e">
        <f>TRIM(CLEAN(MID(Updates!D722,FIND("Home Share (H:\ drive) required: ",Updates!D722)+33,(FIND("Group Share (S:\ drive) required: ",Updates!D722)-(FIND("Home Share (H:\ drive) required: ",Updates!D722)+33)))))</f>
        <v>#VALUE!</v>
      </c>
      <c r="AH722" t="str">
        <f t="shared" si="190"/>
        <v>No</v>
      </c>
      <c r="AI722" t="e">
        <f>TRIM(CLEAN(MID(Updates!D722,FIND("S Drive Path: ",Updates!D722)+14,(FIND("Position",Updates!D722)-(FIND("S Drive Path: ",Updates!D722)+14)))))</f>
        <v>#VALUE!</v>
      </c>
      <c r="AJ722" t="e">
        <f>("USR\"&amp;Updates!N722)</f>
        <v>#VALUE!</v>
      </c>
      <c r="AK722" t="e">
        <f>Updates!N722&amp;"$"</f>
        <v>#VALUE!</v>
      </c>
      <c r="AL722" s="11">
        <f t="shared" ca="1" si="191"/>
        <v>15</v>
      </c>
      <c r="AM722" s="6" t="str">
        <f ca="1">LOOKUP(AL722,AN2:AN21,AO2:AO21)</f>
        <v>DC4MDB05</v>
      </c>
    </row>
    <row r="723" spans="1:39" ht="12" customHeight="1">
      <c r="A723" s="13" t="e">
        <f>LOOKUP(99^99,--("0"&amp;MID(Updates!N723,MIN(SEARCH({0,1,2,3,4,5,6,7,8,9},Updates!N723&amp;"0123456789")),ROW($A$1:$A$10000))))</f>
        <v>#N/A</v>
      </c>
      <c r="B723" s="6" t="e">
        <f>TRIM(CLEAN(MID(Updates!D723,FIND("Network User Id: ",Updates!D723)+17,(FIND("E-MAIL ACCOUNTS",Updates!D723)-(FIND("Network User Id:",Updates!D723)+17)))))</f>
        <v>#VALUE!</v>
      </c>
      <c r="C723" s="6" t="e">
        <f>TRIM(CLEAN(MID(Updates!D723,FIND("Logon ID: ",Updates!D723)+10,(FIND("Password:",Updates!D723)-(FIND("Logon ID:",Updates!D723)+10)))))</f>
        <v>#VALUE!</v>
      </c>
      <c r="D723" t="e">
        <f>TRIM(CLEAN(MID(Updates!D723,FIND("Primary Address: ",Updates!D723)+17,(FIND("Secondary Address:",Updates!D723)-(FIND("Primary Address: ",Updates!D723)+17)))))</f>
        <v>#VALUE!</v>
      </c>
      <c r="E723" t="e">
        <f>TRIM(CLEAN(MID(Updates!D723,FIND("Secondary Address: ",Updates!D723)+19,(FIND("** PLEASE DO NOT REPLY TO THIS E-MAIL. ",Updates!D723)-(FIND("Secondary Address: ",Updates!D723)+19)))))</f>
        <v>#VALUE!</v>
      </c>
      <c r="F723" t="b">
        <f>IF(COUNT(SEARCH({"transpo.ottawa.on.ca","biblioottawalibrary.ca"},E723)),"@ottawa.ca")</f>
        <v>0</v>
      </c>
      <c r="G723" s="9" t="e">
        <f t="shared" si="176"/>
        <v>#VALUE!</v>
      </c>
      <c r="H723" t="e">
        <f>TRIM(CLEAN(MID(Updates!D723,FIND("E-mail Address: ",Updates!D723)+16,(FIND("The employee",Updates!D723)-(FIND("E-mail Address: ",Updates!D723)+16)))))</f>
        <v>#VALUE!</v>
      </c>
      <c r="I723" t="e">
        <f>TRIM(CLEAN(MID(Updates!D723,FIND("Account Password: ",Updates!D723)+18,(FIND("NETWORK ACCOUNTS",Updates!D723)-(FIND("Account Password:",Updates!D723)+18)))))</f>
        <v>#VALUE!</v>
      </c>
      <c r="J723" t="e">
        <f>TRIM(CLEAN(MID(Updates!D723,FIND("Password: ",Updates!D723)+10,(FIND("E-mail",Updates!D723)-(FIND("Password:",Updates!D723)+12)))))</f>
        <v>#VALUE!</v>
      </c>
      <c r="K723" t="e">
        <f>TRIM(CLEAN(MID(Updates!D723,FIND("Account to clone: ",Updates!D723)+18,(FIND("Position",Updates!D723)-(FIND("Account to clone: ",Updates!D723)+18)))))</f>
        <v>#VALUE!</v>
      </c>
      <c r="L723" t="e">
        <f>TRIM(CLEAN(MID(Updates!D723,FIND("Clone permissions of another account: ",Updates!D723)+38,(FIND("Email required:",Updates!D723)-(FIND("Clone permissions of another account: ",Updates!D723)+38)))))</f>
        <v>#VALUE!</v>
      </c>
      <c r="M723" t="e">
        <f t="shared" si="177"/>
        <v>#VALUE!</v>
      </c>
      <c r="N723" t="e">
        <f>TRIM(CLEAN(MID(Updates!D723,FIND("First Name: ",Updates!D723)+12,(FIND("Middle Name: ",Updates!D723)-(FIND("First Name: ",Updates!D723)+12)))))</f>
        <v>#VALUE!</v>
      </c>
      <c r="O723" t="e">
        <f>TRIM(CLEAN(MID(Updates!E723,FIND("Last Name: ",Updates!E723)+11,(FIND("Middle Initial:",Updates!E723)-(FIND("Last Name: ",Updates!E723)+11)))))</f>
        <v>#VALUE!</v>
      </c>
      <c r="P723" t="e">
        <f>TRIM(CLEAN(MID(Updates!D723,FIND("Middle Initial: ",Updates!D723)+16,(FIND("Department: ",Updates!D723)-(FIND("Middle Initial: ",Updates!D723)+16)))))</f>
        <v>#VALUE!</v>
      </c>
      <c r="Q723" t="e">
        <f t="shared" si="178"/>
        <v>#VALUE!</v>
      </c>
      <c r="R723" t="e">
        <f t="shared" si="179"/>
        <v>#VALUE!</v>
      </c>
      <c r="S723" t="e">
        <f t="shared" si="180"/>
        <v>#VALUE!</v>
      </c>
      <c r="T723" s="14" t="e">
        <f t="shared" si="181"/>
        <v>#VALUE!</v>
      </c>
      <c r="U723" t="e">
        <f t="shared" si="182"/>
        <v>#VALUE!</v>
      </c>
      <c r="V723" t="e">
        <f t="shared" si="183"/>
        <v>#VALUE!</v>
      </c>
      <c r="W723" s="8" t="e">
        <f>TRIM(CLEAN(MID(Updates!D723,FIND("Branch: ",Updates!D723)+8,(FIND("Division",Updates!D723)-(FIND("Branch: ",Updates!D723)+8)))))</f>
        <v>#VALUE!</v>
      </c>
      <c r="X723" s="8" t="e">
        <f>TRIM(CLEAN(MID(Updates!D723,FIND("Pooled Position: ",Updates!D723)+17,(FIND("Are the",Updates!D723)-(FIND("Pooled Position: ",Updates!D723)+17)))))</f>
        <v>#VALUE!</v>
      </c>
      <c r="Y723" t="e">
        <f>TRIM(CLEAN(MID(Updates!D723,FIND("Employee Name: ",Updates!D723)+15,(FIND("Job Title",Updates!D723)-(FIND("Employee Name: ",Updates!D723)+15)))))</f>
        <v>#VALUE!</v>
      </c>
      <c r="Z723" s="9" t="e">
        <f t="shared" si="184"/>
        <v>#VALUE!</v>
      </c>
      <c r="AA723" t="e">
        <f t="shared" si="185"/>
        <v>#VALUE!</v>
      </c>
      <c r="AB723" t="e">
        <f t="shared" si="186"/>
        <v>#VALUE!</v>
      </c>
      <c r="AC723" t="e">
        <f t="shared" si="187"/>
        <v>#VALUE!</v>
      </c>
      <c r="AD723" t="e">
        <f>TRIM(CLEAN(MID(Updates!D723,FIND("Account to clone: ",Updates!D723)+18,(FIND("Position",Updates!D723)-(FIND("Account to clone: ",Updates!D723)+18)))))</f>
        <v>#VALUE!</v>
      </c>
      <c r="AE723" t="str">
        <f t="shared" si="188"/>
        <v/>
      </c>
      <c r="AF723" t="str">
        <f t="shared" si="189"/>
        <v>No</v>
      </c>
      <c r="AG723" t="e">
        <f>TRIM(CLEAN(MID(Updates!D723,FIND("Home Share (H:\ drive) required: ",Updates!D723)+33,(FIND("Group Share (S:\ drive) required: ",Updates!D723)-(FIND("Home Share (H:\ drive) required: ",Updates!D723)+33)))))</f>
        <v>#VALUE!</v>
      </c>
      <c r="AH723" t="str">
        <f t="shared" si="190"/>
        <v>No</v>
      </c>
      <c r="AI723" t="e">
        <f>TRIM(CLEAN(MID(Updates!D723,FIND("S Drive Path: ",Updates!D723)+14,(FIND("Position",Updates!D723)-(FIND("S Drive Path: ",Updates!D723)+14)))))</f>
        <v>#VALUE!</v>
      </c>
      <c r="AJ723" t="e">
        <f>("USR\"&amp;Updates!N723)</f>
        <v>#VALUE!</v>
      </c>
      <c r="AK723" t="e">
        <f>Updates!N723&amp;"$"</f>
        <v>#VALUE!</v>
      </c>
      <c r="AL723" s="11">
        <f t="shared" ca="1" si="191"/>
        <v>5</v>
      </c>
      <c r="AM723" s="6" t="str">
        <f ca="1">LOOKUP(AL723,AN2:AN21,AO2:AO21)</f>
        <v>DC1MDB05</v>
      </c>
    </row>
    <row r="724" spans="1:39" ht="12" customHeight="1">
      <c r="A724" s="13" t="e">
        <f>LOOKUP(99^99,--("0"&amp;MID(Updates!N724,MIN(SEARCH({0,1,2,3,4,5,6,7,8,9},Updates!N724&amp;"0123456789")),ROW($A$1:$A$10000))))</f>
        <v>#N/A</v>
      </c>
      <c r="B724" s="6" t="e">
        <f>TRIM(CLEAN(MID(Updates!D724,FIND("Network User Id: ",Updates!D724)+17,(FIND("E-MAIL ACCOUNTS",Updates!D724)-(FIND("Network User Id:",Updates!D724)+17)))))</f>
        <v>#VALUE!</v>
      </c>
      <c r="C724" s="6" t="e">
        <f>TRIM(CLEAN(MID(Updates!D724,FIND("Logon ID: ",Updates!D724)+10,(FIND("Password:",Updates!D724)-(FIND("Logon ID:",Updates!D724)+10)))))</f>
        <v>#VALUE!</v>
      </c>
      <c r="D724" t="e">
        <f>TRIM(CLEAN(MID(Updates!D724,FIND("Primary Address: ",Updates!D724)+17,(FIND("Secondary Address:",Updates!D724)-(FIND("Primary Address: ",Updates!D724)+17)))))</f>
        <v>#VALUE!</v>
      </c>
      <c r="E724" t="e">
        <f>TRIM(CLEAN(MID(Updates!D724,FIND("Secondary Address: ",Updates!D724)+19,(FIND("** PLEASE DO NOT REPLY TO THIS E-MAIL. ",Updates!D724)-(FIND("Secondary Address: ",Updates!D724)+19)))))</f>
        <v>#VALUE!</v>
      </c>
      <c r="F724" t="b">
        <f>IF(COUNT(SEARCH({"transpo.ottawa.on.ca","biblioottawalibrary.ca"},E724)),"@ottawa.ca")</f>
        <v>0</v>
      </c>
      <c r="G724" s="9" t="e">
        <f t="shared" si="176"/>
        <v>#VALUE!</v>
      </c>
      <c r="H724" t="e">
        <f>TRIM(CLEAN(MID(Updates!D724,FIND("E-mail Address: ",Updates!D724)+16,(FIND("The employee",Updates!D724)-(FIND("E-mail Address: ",Updates!D724)+16)))))</f>
        <v>#VALUE!</v>
      </c>
      <c r="I724" t="e">
        <f>TRIM(CLEAN(MID(Updates!D724,FIND("Account Password: ",Updates!D724)+18,(FIND("NETWORK ACCOUNTS",Updates!D724)-(FIND("Account Password:",Updates!D724)+18)))))</f>
        <v>#VALUE!</v>
      </c>
      <c r="J724" t="e">
        <f>TRIM(CLEAN(MID(Updates!D724,FIND("Password: ",Updates!D724)+10,(FIND("E-mail",Updates!D724)-(FIND("Password:",Updates!D724)+12)))))</f>
        <v>#VALUE!</v>
      </c>
      <c r="K724" t="e">
        <f>TRIM(CLEAN(MID(Updates!D724,FIND("Account to clone: ",Updates!D724)+18,(FIND("Position",Updates!D724)-(FIND("Account to clone: ",Updates!D724)+18)))))</f>
        <v>#VALUE!</v>
      </c>
      <c r="L724" t="e">
        <f>TRIM(CLEAN(MID(Updates!D724,FIND("Clone permissions of another account: ",Updates!D724)+38,(FIND("Email required:",Updates!D724)-(FIND("Clone permissions of another account: ",Updates!D724)+38)))))</f>
        <v>#VALUE!</v>
      </c>
      <c r="M724" t="e">
        <f t="shared" si="177"/>
        <v>#VALUE!</v>
      </c>
      <c r="N724" t="e">
        <f>TRIM(CLEAN(MID(Updates!D724,FIND("First Name: ",Updates!D724)+12,(FIND("Middle Name: ",Updates!D724)-(FIND("First Name: ",Updates!D724)+12)))))</f>
        <v>#VALUE!</v>
      </c>
      <c r="O724" t="e">
        <f>TRIM(CLEAN(MID(Updates!E724,FIND("Last Name: ",Updates!E724)+11,(FIND("Middle Initial:",Updates!E724)-(FIND("Last Name: ",Updates!E724)+11)))))</f>
        <v>#VALUE!</v>
      </c>
      <c r="P724" t="e">
        <f>TRIM(CLEAN(MID(Updates!D724,FIND("Middle Initial: ",Updates!D724)+16,(FIND("Department: ",Updates!D724)-(FIND("Middle Initial: ",Updates!D724)+16)))))</f>
        <v>#VALUE!</v>
      </c>
      <c r="Q724" t="e">
        <f t="shared" si="178"/>
        <v>#VALUE!</v>
      </c>
      <c r="R724" t="e">
        <f t="shared" si="179"/>
        <v>#VALUE!</v>
      </c>
      <c r="S724" t="e">
        <f t="shared" si="180"/>
        <v>#VALUE!</v>
      </c>
      <c r="T724" s="14" t="e">
        <f t="shared" si="181"/>
        <v>#VALUE!</v>
      </c>
      <c r="U724" t="e">
        <f t="shared" si="182"/>
        <v>#VALUE!</v>
      </c>
      <c r="V724" t="e">
        <f t="shared" si="183"/>
        <v>#VALUE!</v>
      </c>
      <c r="W724" s="8" t="e">
        <f>TRIM(CLEAN(MID(Updates!D724,FIND("Branch: ",Updates!D724)+8,(FIND("Division",Updates!D724)-(FIND("Branch: ",Updates!D724)+8)))))</f>
        <v>#VALUE!</v>
      </c>
      <c r="X724" s="8" t="e">
        <f>TRIM(CLEAN(MID(Updates!D724,FIND("Pooled Position: ",Updates!D724)+17,(FIND("Are the",Updates!D724)-(FIND("Pooled Position: ",Updates!D724)+17)))))</f>
        <v>#VALUE!</v>
      </c>
      <c r="Y724" t="e">
        <f>TRIM(CLEAN(MID(Updates!D724,FIND("Employee Name: ",Updates!D724)+15,(FIND("Job Title",Updates!D724)-(FIND("Employee Name: ",Updates!D724)+15)))))</f>
        <v>#VALUE!</v>
      </c>
      <c r="Z724" s="9" t="e">
        <f t="shared" si="184"/>
        <v>#VALUE!</v>
      </c>
      <c r="AA724" t="e">
        <f t="shared" si="185"/>
        <v>#VALUE!</v>
      </c>
      <c r="AB724" t="e">
        <f t="shared" si="186"/>
        <v>#VALUE!</v>
      </c>
      <c r="AC724" t="e">
        <f t="shared" si="187"/>
        <v>#VALUE!</v>
      </c>
      <c r="AD724" t="e">
        <f>TRIM(CLEAN(MID(Updates!D724,FIND("Account to clone: ",Updates!D724)+18,(FIND("Position",Updates!D724)-(FIND("Account to clone: ",Updates!D724)+18)))))</f>
        <v>#VALUE!</v>
      </c>
      <c r="AE724" t="str">
        <f t="shared" si="188"/>
        <v/>
      </c>
      <c r="AF724" t="str">
        <f t="shared" si="189"/>
        <v>No</v>
      </c>
      <c r="AG724" t="e">
        <f>TRIM(CLEAN(MID(Updates!D724,FIND("Home Share (H:\ drive) required: ",Updates!D724)+33,(FIND("Group Share (S:\ drive) required: ",Updates!D724)-(FIND("Home Share (H:\ drive) required: ",Updates!D724)+33)))))</f>
        <v>#VALUE!</v>
      </c>
      <c r="AH724" t="str">
        <f t="shared" si="190"/>
        <v>No</v>
      </c>
      <c r="AI724" t="e">
        <f>TRIM(CLEAN(MID(Updates!D724,FIND("S Drive Path: ",Updates!D724)+14,(FIND("Position",Updates!D724)-(FIND("S Drive Path: ",Updates!D724)+14)))))</f>
        <v>#VALUE!</v>
      </c>
      <c r="AJ724" t="e">
        <f>("USR\"&amp;Updates!N724)</f>
        <v>#VALUE!</v>
      </c>
      <c r="AK724" t="e">
        <f>Updates!N724&amp;"$"</f>
        <v>#VALUE!</v>
      </c>
      <c r="AL724" s="11">
        <f t="shared" ca="1" si="191"/>
        <v>4</v>
      </c>
      <c r="AM724" s="6" t="str">
        <f ca="1">LOOKUP(AL724,AN2:AN21,AO2:AO21)</f>
        <v>DC1MDB04</v>
      </c>
    </row>
    <row r="725" spans="1:39" ht="12" customHeight="1">
      <c r="A725" s="13" t="e">
        <f>LOOKUP(99^99,--("0"&amp;MID(Updates!N725,MIN(SEARCH({0,1,2,3,4,5,6,7,8,9},Updates!N725&amp;"0123456789")),ROW($A$1:$A$10000))))</f>
        <v>#N/A</v>
      </c>
      <c r="B725" s="6" t="e">
        <f>TRIM(CLEAN(MID(Updates!D725,FIND("Network User Id: ",Updates!D725)+17,(FIND("E-MAIL ACCOUNTS",Updates!D725)-(FIND("Network User Id:",Updates!D725)+17)))))</f>
        <v>#VALUE!</v>
      </c>
      <c r="C725" s="6" t="e">
        <f>TRIM(CLEAN(MID(Updates!D725,FIND("Logon ID: ",Updates!D725)+10,(FIND("Password:",Updates!D725)-(FIND("Logon ID:",Updates!D725)+10)))))</f>
        <v>#VALUE!</v>
      </c>
      <c r="D725" t="e">
        <f>TRIM(CLEAN(MID(Updates!D725,FIND("Primary Address: ",Updates!D725)+17,(FIND("Secondary Address:",Updates!D725)-(FIND("Primary Address: ",Updates!D725)+17)))))</f>
        <v>#VALUE!</v>
      </c>
      <c r="E725" t="e">
        <f>TRIM(CLEAN(MID(Updates!D725,FIND("Secondary Address: ",Updates!D725)+19,(FIND("** PLEASE DO NOT REPLY TO THIS E-MAIL. ",Updates!D725)-(FIND("Secondary Address: ",Updates!D725)+19)))))</f>
        <v>#VALUE!</v>
      </c>
      <c r="F725" t="b">
        <f>IF(COUNT(SEARCH({"transpo.ottawa.on.ca","biblioottawalibrary.ca"},E725)),"@ottawa.ca")</f>
        <v>0</v>
      </c>
      <c r="G725" s="9" t="e">
        <f t="shared" si="176"/>
        <v>#VALUE!</v>
      </c>
      <c r="H725" t="e">
        <f>TRIM(CLEAN(MID(Updates!D725,FIND("E-mail Address: ",Updates!D725)+16,(FIND("The employee",Updates!D725)-(FIND("E-mail Address: ",Updates!D725)+16)))))</f>
        <v>#VALUE!</v>
      </c>
      <c r="I725" t="e">
        <f>TRIM(CLEAN(MID(Updates!D725,FIND("Account Password: ",Updates!D725)+18,(FIND("NETWORK ACCOUNTS",Updates!D725)-(FIND("Account Password:",Updates!D725)+18)))))</f>
        <v>#VALUE!</v>
      </c>
      <c r="J725" t="e">
        <f>TRIM(CLEAN(MID(Updates!D725,FIND("Password: ",Updates!D725)+10,(FIND("E-mail",Updates!D725)-(FIND("Password:",Updates!D725)+12)))))</f>
        <v>#VALUE!</v>
      </c>
      <c r="K725" t="e">
        <f>TRIM(CLEAN(MID(Updates!D725,FIND("Account to clone: ",Updates!D725)+18,(FIND("Position",Updates!D725)-(FIND("Account to clone: ",Updates!D725)+18)))))</f>
        <v>#VALUE!</v>
      </c>
      <c r="L725" t="e">
        <f>TRIM(CLEAN(MID(Updates!D725,FIND("Clone permissions of another account: ",Updates!D725)+38,(FIND("Email required:",Updates!D725)-(FIND("Clone permissions of another account: ",Updates!D725)+38)))))</f>
        <v>#VALUE!</v>
      </c>
      <c r="M725" t="e">
        <f t="shared" si="177"/>
        <v>#VALUE!</v>
      </c>
      <c r="N725" t="e">
        <f>TRIM(CLEAN(MID(Updates!D725,FIND("First Name: ",Updates!D725)+12,(FIND("Middle Name: ",Updates!D725)-(FIND("First Name: ",Updates!D725)+12)))))</f>
        <v>#VALUE!</v>
      </c>
      <c r="O725" t="e">
        <f>TRIM(CLEAN(MID(Updates!E725,FIND("Last Name: ",Updates!E725)+11,(FIND("Middle Initial:",Updates!E725)-(FIND("Last Name: ",Updates!E725)+11)))))</f>
        <v>#VALUE!</v>
      </c>
      <c r="P725" t="e">
        <f>TRIM(CLEAN(MID(Updates!D725,FIND("Middle Initial: ",Updates!D725)+16,(FIND("Department: ",Updates!D725)-(FIND("Middle Initial: ",Updates!D725)+16)))))</f>
        <v>#VALUE!</v>
      </c>
      <c r="Q725" t="e">
        <f t="shared" si="178"/>
        <v>#VALUE!</v>
      </c>
      <c r="R725" t="e">
        <f t="shared" si="179"/>
        <v>#VALUE!</v>
      </c>
      <c r="S725" t="e">
        <f t="shared" si="180"/>
        <v>#VALUE!</v>
      </c>
      <c r="T725" s="14" t="e">
        <f t="shared" si="181"/>
        <v>#VALUE!</v>
      </c>
      <c r="U725" t="e">
        <f t="shared" si="182"/>
        <v>#VALUE!</v>
      </c>
      <c r="V725" t="e">
        <f t="shared" si="183"/>
        <v>#VALUE!</v>
      </c>
      <c r="W725" s="8" t="e">
        <f>TRIM(CLEAN(MID(Updates!D725,FIND("Branch: ",Updates!D725)+8,(FIND("Division",Updates!D725)-(FIND("Branch: ",Updates!D725)+8)))))</f>
        <v>#VALUE!</v>
      </c>
      <c r="X725" s="8" t="e">
        <f>TRIM(CLEAN(MID(Updates!D725,FIND("Pooled Position: ",Updates!D725)+17,(FIND("Are the",Updates!D725)-(FIND("Pooled Position: ",Updates!D725)+17)))))</f>
        <v>#VALUE!</v>
      </c>
      <c r="Y725" t="e">
        <f>TRIM(CLEAN(MID(Updates!D725,FIND("Employee Name: ",Updates!D725)+15,(FIND("Job Title",Updates!D725)-(FIND("Employee Name: ",Updates!D725)+15)))))</f>
        <v>#VALUE!</v>
      </c>
      <c r="Z725" s="9" t="e">
        <f t="shared" si="184"/>
        <v>#VALUE!</v>
      </c>
      <c r="AA725" t="e">
        <f t="shared" si="185"/>
        <v>#VALUE!</v>
      </c>
      <c r="AB725" t="e">
        <f t="shared" si="186"/>
        <v>#VALUE!</v>
      </c>
      <c r="AC725" t="e">
        <f t="shared" si="187"/>
        <v>#VALUE!</v>
      </c>
      <c r="AD725" t="e">
        <f>TRIM(CLEAN(MID(Updates!D725,FIND("Account to clone: ",Updates!D725)+18,(FIND("Position",Updates!D725)-(FIND("Account to clone: ",Updates!D725)+18)))))</f>
        <v>#VALUE!</v>
      </c>
      <c r="AE725" t="str">
        <f t="shared" si="188"/>
        <v/>
      </c>
      <c r="AF725" t="str">
        <f t="shared" si="189"/>
        <v>No</v>
      </c>
      <c r="AG725" t="e">
        <f>TRIM(CLEAN(MID(Updates!D725,FIND("Home Share (H:\ drive) required: ",Updates!D725)+33,(FIND("Group Share (S:\ drive) required: ",Updates!D725)-(FIND("Home Share (H:\ drive) required: ",Updates!D725)+33)))))</f>
        <v>#VALUE!</v>
      </c>
      <c r="AH725" t="str">
        <f t="shared" si="190"/>
        <v>No</v>
      </c>
      <c r="AI725" t="e">
        <f>TRIM(CLEAN(MID(Updates!D725,FIND("S Drive Path: ",Updates!D725)+14,(FIND("Position",Updates!D725)-(FIND("S Drive Path: ",Updates!D725)+14)))))</f>
        <v>#VALUE!</v>
      </c>
      <c r="AJ725" t="e">
        <f>("USR\"&amp;Updates!N725)</f>
        <v>#VALUE!</v>
      </c>
      <c r="AK725" t="e">
        <f>Updates!N725&amp;"$"</f>
        <v>#VALUE!</v>
      </c>
      <c r="AL725" s="11">
        <f t="shared" ca="1" si="191"/>
        <v>4</v>
      </c>
      <c r="AM725" s="6" t="str">
        <f ca="1">LOOKUP(AL725,AN2:AN21,AO2:AO21)</f>
        <v>DC1MDB04</v>
      </c>
    </row>
    <row r="726" spans="1:39" ht="12" customHeight="1">
      <c r="A726" s="13" t="e">
        <f>LOOKUP(99^99,--("0"&amp;MID(Updates!N726,MIN(SEARCH({0,1,2,3,4,5,6,7,8,9},Updates!N726&amp;"0123456789")),ROW($A$1:$A$10000))))</f>
        <v>#N/A</v>
      </c>
      <c r="B726" s="6" t="e">
        <f>TRIM(CLEAN(MID(Updates!D726,FIND("Network User Id: ",Updates!D726)+17,(FIND("E-MAIL ACCOUNTS",Updates!D726)-(FIND("Network User Id:",Updates!D726)+17)))))</f>
        <v>#VALUE!</v>
      </c>
      <c r="C726" s="6" t="e">
        <f>TRIM(CLEAN(MID(Updates!D726,FIND("Logon ID: ",Updates!D726)+10,(FIND("Password:",Updates!D726)-(FIND("Logon ID:",Updates!D726)+10)))))</f>
        <v>#VALUE!</v>
      </c>
      <c r="D726" t="e">
        <f>TRIM(CLEAN(MID(Updates!D726,FIND("Primary Address: ",Updates!D726)+17,(FIND("Secondary Address:",Updates!D726)-(FIND("Primary Address: ",Updates!D726)+17)))))</f>
        <v>#VALUE!</v>
      </c>
      <c r="E726" t="e">
        <f>TRIM(CLEAN(MID(Updates!D726,FIND("Secondary Address: ",Updates!D726)+19,(FIND("** PLEASE DO NOT REPLY TO THIS E-MAIL. ",Updates!D726)-(FIND("Secondary Address: ",Updates!D726)+19)))))</f>
        <v>#VALUE!</v>
      </c>
      <c r="F726" t="b">
        <f>IF(COUNT(SEARCH({"transpo.ottawa.on.ca","biblioottawalibrary.ca"},E726)),"@ottawa.ca")</f>
        <v>0</v>
      </c>
      <c r="G726" s="9" t="e">
        <f t="shared" si="176"/>
        <v>#VALUE!</v>
      </c>
      <c r="H726" t="e">
        <f>TRIM(CLEAN(MID(Updates!D726,FIND("E-mail Address: ",Updates!D726)+16,(FIND("The employee",Updates!D726)-(FIND("E-mail Address: ",Updates!D726)+16)))))</f>
        <v>#VALUE!</v>
      </c>
      <c r="I726" t="e">
        <f>TRIM(CLEAN(MID(Updates!D726,FIND("Account Password: ",Updates!D726)+18,(FIND("NETWORK ACCOUNTS",Updates!D726)-(FIND("Account Password:",Updates!D726)+18)))))</f>
        <v>#VALUE!</v>
      </c>
      <c r="J726" t="e">
        <f>TRIM(CLEAN(MID(Updates!D726,FIND("Password: ",Updates!D726)+10,(FIND("E-mail",Updates!D726)-(FIND("Password:",Updates!D726)+12)))))</f>
        <v>#VALUE!</v>
      </c>
      <c r="K726" t="e">
        <f>TRIM(CLEAN(MID(Updates!D726,FIND("Account to clone: ",Updates!D726)+18,(FIND("Position",Updates!D726)-(FIND("Account to clone: ",Updates!D726)+18)))))</f>
        <v>#VALUE!</v>
      </c>
      <c r="L726" t="e">
        <f>TRIM(CLEAN(MID(Updates!D726,FIND("Clone permissions of another account: ",Updates!D726)+38,(FIND("Email required:",Updates!D726)-(FIND("Clone permissions of another account: ",Updates!D726)+38)))))</f>
        <v>#VALUE!</v>
      </c>
      <c r="M726" t="e">
        <f t="shared" si="177"/>
        <v>#VALUE!</v>
      </c>
      <c r="N726" t="e">
        <f>TRIM(CLEAN(MID(Updates!D726,FIND("First Name: ",Updates!D726)+12,(FIND("Middle Name: ",Updates!D726)-(FIND("First Name: ",Updates!D726)+12)))))</f>
        <v>#VALUE!</v>
      </c>
      <c r="O726" t="e">
        <f>TRIM(CLEAN(MID(Updates!E726,FIND("Last Name: ",Updates!E726)+11,(FIND("Middle Initial:",Updates!E726)-(FIND("Last Name: ",Updates!E726)+11)))))</f>
        <v>#VALUE!</v>
      </c>
      <c r="P726" t="e">
        <f>TRIM(CLEAN(MID(Updates!D726,FIND("Middle Initial: ",Updates!D726)+16,(FIND("Department: ",Updates!D726)-(FIND("Middle Initial: ",Updates!D726)+16)))))</f>
        <v>#VALUE!</v>
      </c>
      <c r="Q726" t="e">
        <f t="shared" si="178"/>
        <v>#VALUE!</v>
      </c>
      <c r="R726" t="e">
        <f t="shared" si="179"/>
        <v>#VALUE!</v>
      </c>
      <c r="S726" t="e">
        <f t="shared" si="180"/>
        <v>#VALUE!</v>
      </c>
      <c r="T726" s="14" t="e">
        <f t="shared" si="181"/>
        <v>#VALUE!</v>
      </c>
      <c r="U726" t="e">
        <f t="shared" si="182"/>
        <v>#VALUE!</v>
      </c>
      <c r="V726" t="e">
        <f t="shared" si="183"/>
        <v>#VALUE!</v>
      </c>
      <c r="W726" s="8" t="e">
        <f>TRIM(CLEAN(MID(Updates!D726,FIND("Branch: ",Updates!D726)+8,(FIND("Division",Updates!D726)-(FIND("Branch: ",Updates!D726)+8)))))</f>
        <v>#VALUE!</v>
      </c>
      <c r="X726" s="8" t="e">
        <f>TRIM(CLEAN(MID(Updates!D726,FIND("Pooled Position: ",Updates!D726)+17,(FIND("Are the",Updates!D726)-(FIND("Pooled Position: ",Updates!D726)+17)))))</f>
        <v>#VALUE!</v>
      </c>
      <c r="Y726" t="e">
        <f>TRIM(CLEAN(MID(Updates!D726,FIND("Employee Name: ",Updates!D726)+15,(FIND("Job Title",Updates!D726)-(FIND("Employee Name: ",Updates!D726)+15)))))</f>
        <v>#VALUE!</v>
      </c>
      <c r="Z726" s="9" t="e">
        <f t="shared" si="184"/>
        <v>#VALUE!</v>
      </c>
      <c r="AA726" t="e">
        <f t="shared" si="185"/>
        <v>#VALUE!</v>
      </c>
      <c r="AB726" t="e">
        <f t="shared" si="186"/>
        <v>#VALUE!</v>
      </c>
      <c r="AC726" t="e">
        <f t="shared" si="187"/>
        <v>#VALUE!</v>
      </c>
      <c r="AD726" t="e">
        <f>TRIM(CLEAN(MID(Updates!D726,FIND("Account to clone: ",Updates!D726)+18,(FIND("Position",Updates!D726)-(FIND("Account to clone: ",Updates!D726)+18)))))</f>
        <v>#VALUE!</v>
      </c>
      <c r="AE726" t="str">
        <f t="shared" si="188"/>
        <v/>
      </c>
      <c r="AF726" t="str">
        <f t="shared" si="189"/>
        <v>No</v>
      </c>
      <c r="AG726" t="e">
        <f>TRIM(CLEAN(MID(Updates!D726,FIND("Home Share (H:\ drive) required: ",Updates!D726)+33,(FIND("Group Share (S:\ drive) required: ",Updates!D726)-(FIND("Home Share (H:\ drive) required: ",Updates!D726)+33)))))</f>
        <v>#VALUE!</v>
      </c>
      <c r="AH726" t="str">
        <f t="shared" si="190"/>
        <v>No</v>
      </c>
      <c r="AI726" t="e">
        <f>TRIM(CLEAN(MID(Updates!D726,FIND("S Drive Path: ",Updates!D726)+14,(FIND("Position",Updates!D726)-(FIND("S Drive Path: ",Updates!D726)+14)))))</f>
        <v>#VALUE!</v>
      </c>
      <c r="AJ726" t="e">
        <f>("USR\"&amp;Updates!N726)</f>
        <v>#VALUE!</v>
      </c>
      <c r="AK726" t="e">
        <f>Updates!N726&amp;"$"</f>
        <v>#VALUE!</v>
      </c>
      <c r="AL726" s="11">
        <f t="shared" ca="1" si="191"/>
        <v>19</v>
      </c>
      <c r="AM726" s="6" t="str">
        <f ca="1">LOOKUP(AL726,AN2:AN21,AO2:AO21)</f>
        <v>DC4MDB09</v>
      </c>
    </row>
    <row r="727" spans="1:39" ht="12" customHeight="1">
      <c r="A727" s="13" t="e">
        <f>LOOKUP(99^99,--("0"&amp;MID(Updates!N727,MIN(SEARCH({0,1,2,3,4,5,6,7,8,9},Updates!N727&amp;"0123456789")),ROW($A$1:$A$10000))))</f>
        <v>#N/A</v>
      </c>
      <c r="B727" s="6" t="e">
        <f>TRIM(CLEAN(MID(Updates!D727,FIND("Network User Id: ",Updates!D727)+17,(FIND("E-MAIL ACCOUNTS",Updates!D727)-(FIND("Network User Id:",Updates!D727)+17)))))</f>
        <v>#VALUE!</v>
      </c>
      <c r="C727" s="6" t="e">
        <f>TRIM(CLEAN(MID(Updates!D727,FIND("Logon ID: ",Updates!D727)+10,(FIND("Password:",Updates!D727)-(FIND("Logon ID:",Updates!D727)+10)))))</f>
        <v>#VALUE!</v>
      </c>
      <c r="D727" t="e">
        <f>TRIM(CLEAN(MID(Updates!D727,FIND("Primary Address: ",Updates!D727)+17,(FIND("Secondary Address:",Updates!D727)-(FIND("Primary Address: ",Updates!D727)+17)))))</f>
        <v>#VALUE!</v>
      </c>
      <c r="E727" t="e">
        <f>TRIM(CLEAN(MID(Updates!D727,FIND("Secondary Address: ",Updates!D727)+19,(FIND("** PLEASE DO NOT REPLY TO THIS E-MAIL. ",Updates!D727)-(FIND("Secondary Address: ",Updates!D727)+19)))))</f>
        <v>#VALUE!</v>
      </c>
      <c r="F727" t="b">
        <f>IF(COUNT(SEARCH({"transpo.ottawa.on.ca","biblioottawalibrary.ca"},E727)),"@ottawa.ca")</f>
        <v>0</v>
      </c>
      <c r="G727" s="9" t="e">
        <f t="shared" si="176"/>
        <v>#VALUE!</v>
      </c>
      <c r="H727" t="e">
        <f>TRIM(CLEAN(MID(Updates!D727,FIND("E-mail Address: ",Updates!D727)+16,(FIND("The employee",Updates!D727)-(FIND("E-mail Address: ",Updates!D727)+16)))))</f>
        <v>#VALUE!</v>
      </c>
      <c r="I727" t="e">
        <f>TRIM(CLEAN(MID(Updates!D727,FIND("Account Password: ",Updates!D727)+18,(FIND("NETWORK ACCOUNTS",Updates!D727)-(FIND("Account Password:",Updates!D727)+18)))))</f>
        <v>#VALUE!</v>
      </c>
      <c r="J727" t="e">
        <f>TRIM(CLEAN(MID(Updates!D727,FIND("Password: ",Updates!D727)+10,(FIND("E-mail",Updates!D727)-(FIND("Password:",Updates!D727)+12)))))</f>
        <v>#VALUE!</v>
      </c>
      <c r="K727" t="e">
        <f>TRIM(CLEAN(MID(Updates!D727,FIND("Account to clone: ",Updates!D727)+18,(FIND("Position",Updates!D727)-(FIND("Account to clone: ",Updates!D727)+18)))))</f>
        <v>#VALUE!</v>
      </c>
      <c r="L727" t="e">
        <f>TRIM(CLEAN(MID(Updates!D727,FIND("Clone permissions of another account: ",Updates!D727)+38,(FIND("Email required:",Updates!D727)-(FIND("Clone permissions of another account: ",Updates!D727)+38)))))</f>
        <v>#VALUE!</v>
      </c>
      <c r="M727" t="e">
        <f t="shared" si="177"/>
        <v>#VALUE!</v>
      </c>
      <c r="N727" t="e">
        <f>TRIM(CLEAN(MID(Updates!D727,FIND("First Name: ",Updates!D727)+12,(FIND("Middle Name: ",Updates!D727)-(FIND("First Name: ",Updates!D727)+12)))))</f>
        <v>#VALUE!</v>
      </c>
      <c r="O727" t="e">
        <f>TRIM(CLEAN(MID(Updates!E727,FIND("Last Name: ",Updates!E727)+11,(FIND("Middle Initial:",Updates!E727)-(FIND("Last Name: ",Updates!E727)+11)))))</f>
        <v>#VALUE!</v>
      </c>
      <c r="P727" t="e">
        <f>TRIM(CLEAN(MID(Updates!D727,FIND("Middle Initial: ",Updates!D727)+16,(FIND("Department: ",Updates!D727)-(FIND("Middle Initial: ",Updates!D727)+16)))))</f>
        <v>#VALUE!</v>
      </c>
      <c r="Q727" t="e">
        <f t="shared" si="178"/>
        <v>#VALUE!</v>
      </c>
      <c r="R727" t="e">
        <f t="shared" si="179"/>
        <v>#VALUE!</v>
      </c>
      <c r="S727" t="e">
        <f t="shared" si="180"/>
        <v>#VALUE!</v>
      </c>
      <c r="T727" s="14" t="e">
        <f t="shared" si="181"/>
        <v>#VALUE!</v>
      </c>
      <c r="U727" t="e">
        <f t="shared" si="182"/>
        <v>#VALUE!</v>
      </c>
      <c r="V727" t="e">
        <f t="shared" si="183"/>
        <v>#VALUE!</v>
      </c>
      <c r="W727" s="8" t="e">
        <f>TRIM(CLEAN(MID(Updates!D727,FIND("Branch: ",Updates!D727)+8,(FIND("Division",Updates!D727)-(FIND("Branch: ",Updates!D727)+8)))))</f>
        <v>#VALUE!</v>
      </c>
      <c r="X727" s="8" t="e">
        <f>TRIM(CLEAN(MID(Updates!D727,FIND("Pooled Position: ",Updates!D727)+17,(FIND("Are the",Updates!D727)-(FIND("Pooled Position: ",Updates!D727)+17)))))</f>
        <v>#VALUE!</v>
      </c>
      <c r="Y727" t="e">
        <f>TRIM(CLEAN(MID(Updates!D727,FIND("Employee Name: ",Updates!D727)+15,(FIND("Job Title",Updates!D727)-(FIND("Employee Name: ",Updates!D727)+15)))))</f>
        <v>#VALUE!</v>
      </c>
      <c r="Z727" s="9" t="e">
        <f t="shared" si="184"/>
        <v>#VALUE!</v>
      </c>
      <c r="AA727" t="e">
        <f t="shared" si="185"/>
        <v>#VALUE!</v>
      </c>
      <c r="AB727" t="e">
        <f t="shared" si="186"/>
        <v>#VALUE!</v>
      </c>
      <c r="AC727" t="e">
        <f t="shared" si="187"/>
        <v>#VALUE!</v>
      </c>
      <c r="AD727" t="e">
        <f>TRIM(CLEAN(MID(Updates!D727,FIND("Account to clone: ",Updates!D727)+18,(FIND("Position",Updates!D727)-(FIND("Account to clone: ",Updates!D727)+18)))))</f>
        <v>#VALUE!</v>
      </c>
      <c r="AE727" t="str">
        <f t="shared" si="188"/>
        <v/>
      </c>
      <c r="AF727" t="str">
        <f t="shared" si="189"/>
        <v>No</v>
      </c>
      <c r="AG727" t="e">
        <f>TRIM(CLEAN(MID(Updates!D727,FIND("Home Share (H:\ drive) required: ",Updates!D727)+33,(FIND("Group Share (S:\ drive) required: ",Updates!D727)-(FIND("Home Share (H:\ drive) required: ",Updates!D727)+33)))))</f>
        <v>#VALUE!</v>
      </c>
      <c r="AH727" t="str">
        <f t="shared" si="190"/>
        <v>No</v>
      </c>
      <c r="AI727" t="e">
        <f>TRIM(CLEAN(MID(Updates!D727,FIND("S Drive Path: ",Updates!D727)+14,(FIND("Position",Updates!D727)-(FIND("S Drive Path: ",Updates!D727)+14)))))</f>
        <v>#VALUE!</v>
      </c>
      <c r="AJ727" t="e">
        <f>("USR\"&amp;Updates!N727)</f>
        <v>#VALUE!</v>
      </c>
      <c r="AK727" t="e">
        <f>Updates!N727&amp;"$"</f>
        <v>#VALUE!</v>
      </c>
      <c r="AL727" s="11">
        <f t="shared" ca="1" si="191"/>
        <v>18</v>
      </c>
      <c r="AM727" s="6" t="str">
        <f ca="1">LOOKUP(AL727,AN2:AN21,AO2:AO21)</f>
        <v>DC4MDB08</v>
      </c>
    </row>
    <row r="728" spans="1:39" ht="12" customHeight="1">
      <c r="A728" s="13" t="e">
        <f>LOOKUP(99^99,--("0"&amp;MID(Updates!N728,MIN(SEARCH({0,1,2,3,4,5,6,7,8,9},Updates!N728&amp;"0123456789")),ROW($A$1:$A$10000))))</f>
        <v>#N/A</v>
      </c>
      <c r="B728" s="6" t="e">
        <f>TRIM(CLEAN(MID(Updates!D728,FIND("Network User Id: ",Updates!D728)+17,(FIND("E-MAIL ACCOUNTS",Updates!D728)-(FIND("Network User Id:",Updates!D728)+17)))))</f>
        <v>#VALUE!</v>
      </c>
      <c r="C728" s="6" t="e">
        <f>TRIM(CLEAN(MID(Updates!D728,FIND("Logon ID: ",Updates!D728)+10,(FIND("Password:",Updates!D728)-(FIND("Logon ID:",Updates!D728)+10)))))</f>
        <v>#VALUE!</v>
      </c>
      <c r="D728" t="e">
        <f>TRIM(CLEAN(MID(Updates!D728,FIND("Primary Address: ",Updates!D728)+17,(FIND("Secondary Address:",Updates!D728)-(FIND("Primary Address: ",Updates!D728)+17)))))</f>
        <v>#VALUE!</v>
      </c>
      <c r="E728" t="e">
        <f>TRIM(CLEAN(MID(Updates!D728,FIND("Secondary Address: ",Updates!D728)+19,(FIND("** PLEASE DO NOT REPLY TO THIS E-MAIL. ",Updates!D728)-(FIND("Secondary Address: ",Updates!D728)+19)))))</f>
        <v>#VALUE!</v>
      </c>
      <c r="F728" t="b">
        <f>IF(COUNT(SEARCH({"transpo.ottawa.on.ca","biblioottawalibrary.ca"},E728)),"@ottawa.ca")</f>
        <v>0</v>
      </c>
      <c r="G728" s="9" t="e">
        <f t="shared" si="176"/>
        <v>#VALUE!</v>
      </c>
      <c r="H728" t="e">
        <f>TRIM(CLEAN(MID(Updates!D728,FIND("E-mail Address: ",Updates!D728)+16,(FIND("The employee",Updates!D728)-(FIND("E-mail Address: ",Updates!D728)+16)))))</f>
        <v>#VALUE!</v>
      </c>
      <c r="I728" t="e">
        <f>TRIM(CLEAN(MID(Updates!D728,FIND("Account Password: ",Updates!D728)+18,(FIND("NETWORK ACCOUNTS",Updates!D728)-(FIND("Account Password:",Updates!D728)+18)))))</f>
        <v>#VALUE!</v>
      </c>
      <c r="J728" t="e">
        <f>TRIM(CLEAN(MID(Updates!D728,FIND("Password: ",Updates!D728)+10,(FIND("E-mail",Updates!D728)-(FIND("Password:",Updates!D728)+12)))))</f>
        <v>#VALUE!</v>
      </c>
      <c r="K728" t="e">
        <f>TRIM(CLEAN(MID(Updates!D728,FIND("Account to clone: ",Updates!D728)+18,(FIND("Position",Updates!D728)-(FIND("Account to clone: ",Updates!D728)+18)))))</f>
        <v>#VALUE!</v>
      </c>
      <c r="L728" t="e">
        <f>TRIM(CLEAN(MID(Updates!D728,FIND("Clone permissions of another account: ",Updates!D728)+38,(FIND("Email required:",Updates!D728)-(FIND("Clone permissions of another account: ",Updates!D728)+38)))))</f>
        <v>#VALUE!</v>
      </c>
      <c r="M728" t="e">
        <f t="shared" si="177"/>
        <v>#VALUE!</v>
      </c>
      <c r="N728" t="e">
        <f>TRIM(CLEAN(MID(Updates!D728,FIND("First Name: ",Updates!D728)+12,(FIND("Middle Name: ",Updates!D728)-(FIND("First Name: ",Updates!D728)+12)))))</f>
        <v>#VALUE!</v>
      </c>
      <c r="O728" t="e">
        <f>TRIM(CLEAN(MID(Updates!E728,FIND("Last Name: ",Updates!E728)+11,(FIND("Middle Initial:",Updates!E728)-(FIND("Last Name: ",Updates!E728)+11)))))</f>
        <v>#VALUE!</v>
      </c>
      <c r="P728" t="e">
        <f>TRIM(CLEAN(MID(Updates!D728,FIND("Middle Initial: ",Updates!D728)+16,(FIND("Department: ",Updates!D728)-(FIND("Middle Initial: ",Updates!D728)+16)))))</f>
        <v>#VALUE!</v>
      </c>
      <c r="Q728" t="e">
        <f t="shared" si="178"/>
        <v>#VALUE!</v>
      </c>
      <c r="R728" t="e">
        <f t="shared" si="179"/>
        <v>#VALUE!</v>
      </c>
      <c r="S728" t="e">
        <f t="shared" si="180"/>
        <v>#VALUE!</v>
      </c>
      <c r="T728" s="14" t="e">
        <f t="shared" si="181"/>
        <v>#VALUE!</v>
      </c>
      <c r="U728" t="e">
        <f t="shared" si="182"/>
        <v>#VALUE!</v>
      </c>
      <c r="V728" t="e">
        <f t="shared" si="183"/>
        <v>#VALUE!</v>
      </c>
      <c r="W728" s="8" t="e">
        <f>TRIM(CLEAN(MID(Updates!D728,FIND("Branch: ",Updates!D728)+8,(FIND("Division",Updates!D728)-(FIND("Branch: ",Updates!D728)+8)))))</f>
        <v>#VALUE!</v>
      </c>
      <c r="X728" s="8" t="e">
        <f>TRIM(CLEAN(MID(Updates!D728,FIND("Pooled Position: ",Updates!D728)+17,(FIND("Are the",Updates!D728)-(FIND("Pooled Position: ",Updates!D728)+17)))))</f>
        <v>#VALUE!</v>
      </c>
      <c r="Y728" t="e">
        <f>TRIM(CLEAN(MID(Updates!D728,FIND("Employee Name: ",Updates!D728)+15,(FIND("Job Title",Updates!D728)-(FIND("Employee Name: ",Updates!D728)+15)))))</f>
        <v>#VALUE!</v>
      </c>
      <c r="Z728" s="9" t="e">
        <f t="shared" si="184"/>
        <v>#VALUE!</v>
      </c>
      <c r="AA728" t="e">
        <f t="shared" si="185"/>
        <v>#VALUE!</v>
      </c>
      <c r="AB728" t="e">
        <f t="shared" si="186"/>
        <v>#VALUE!</v>
      </c>
      <c r="AC728" t="e">
        <f t="shared" si="187"/>
        <v>#VALUE!</v>
      </c>
      <c r="AD728" t="e">
        <f>TRIM(CLEAN(MID(Updates!D728,FIND("Account to clone: ",Updates!D728)+18,(FIND("Position",Updates!D728)-(FIND("Account to clone: ",Updates!D728)+18)))))</f>
        <v>#VALUE!</v>
      </c>
      <c r="AE728" t="str">
        <f t="shared" si="188"/>
        <v/>
      </c>
      <c r="AF728" t="str">
        <f t="shared" si="189"/>
        <v>No</v>
      </c>
      <c r="AG728" t="e">
        <f>TRIM(CLEAN(MID(Updates!D728,FIND("Home Share (H:\ drive) required: ",Updates!D728)+33,(FIND("Group Share (S:\ drive) required: ",Updates!D728)-(FIND("Home Share (H:\ drive) required: ",Updates!D728)+33)))))</f>
        <v>#VALUE!</v>
      </c>
      <c r="AH728" t="str">
        <f t="shared" si="190"/>
        <v>No</v>
      </c>
      <c r="AI728" t="e">
        <f>TRIM(CLEAN(MID(Updates!D728,FIND("S Drive Path: ",Updates!D728)+14,(FIND("Position",Updates!D728)-(FIND("S Drive Path: ",Updates!D728)+14)))))</f>
        <v>#VALUE!</v>
      </c>
      <c r="AJ728" t="e">
        <f>("USR\"&amp;Updates!N728)</f>
        <v>#VALUE!</v>
      </c>
      <c r="AK728" t="e">
        <f>Updates!N728&amp;"$"</f>
        <v>#VALUE!</v>
      </c>
      <c r="AL728" s="11">
        <f t="shared" ca="1" si="191"/>
        <v>2</v>
      </c>
      <c r="AM728" s="6" t="str">
        <f ca="1">LOOKUP(AL728,AN2:AN21,AO2:AO21)</f>
        <v>DC1MDB02</v>
      </c>
    </row>
    <row r="729" spans="1:39" ht="12" customHeight="1">
      <c r="A729" s="13" t="e">
        <f>LOOKUP(99^99,--("0"&amp;MID(Updates!N729,MIN(SEARCH({0,1,2,3,4,5,6,7,8,9},Updates!N729&amp;"0123456789")),ROW($A$1:$A$10000))))</f>
        <v>#N/A</v>
      </c>
      <c r="B729" s="6" t="e">
        <f>TRIM(CLEAN(MID(Updates!D729,FIND("Network User Id: ",Updates!D729)+17,(FIND("E-MAIL ACCOUNTS",Updates!D729)-(FIND("Network User Id:",Updates!D729)+17)))))</f>
        <v>#VALUE!</v>
      </c>
      <c r="C729" s="6" t="e">
        <f>TRIM(CLEAN(MID(Updates!D729,FIND("Logon ID: ",Updates!D729)+10,(FIND("Password:",Updates!D729)-(FIND("Logon ID:",Updates!D729)+10)))))</f>
        <v>#VALUE!</v>
      </c>
      <c r="D729" t="e">
        <f>TRIM(CLEAN(MID(Updates!D729,FIND("Primary Address: ",Updates!D729)+17,(FIND("Secondary Address:",Updates!D729)-(FIND("Primary Address: ",Updates!D729)+17)))))</f>
        <v>#VALUE!</v>
      </c>
      <c r="E729" t="e">
        <f>TRIM(CLEAN(MID(Updates!D729,FIND("Secondary Address: ",Updates!D729)+19,(FIND("** PLEASE DO NOT REPLY TO THIS E-MAIL. ",Updates!D729)-(FIND("Secondary Address: ",Updates!D729)+19)))))</f>
        <v>#VALUE!</v>
      </c>
      <c r="F729" t="b">
        <f>IF(COUNT(SEARCH({"transpo.ottawa.on.ca","biblioottawalibrary.ca"},E729)),"@ottawa.ca")</f>
        <v>0</v>
      </c>
      <c r="G729" s="9" t="e">
        <f t="shared" si="176"/>
        <v>#VALUE!</v>
      </c>
      <c r="H729" t="e">
        <f>TRIM(CLEAN(MID(Updates!D729,FIND("E-mail Address: ",Updates!D729)+16,(FIND("The employee",Updates!D729)-(FIND("E-mail Address: ",Updates!D729)+16)))))</f>
        <v>#VALUE!</v>
      </c>
      <c r="I729" t="e">
        <f>TRIM(CLEAN(MID(Updates!D729,FIND("Account Password: ",Updates!D729)+18,(FIND("NETWORK ACCOUNTS",Updates!D729)-(FIND("Account Password:",Updates!D729)+18)))))</f>
        <v>#VALUE!</v>
      </c>
      <c r="J729" t="e">
        <f>TRIM(CLEAN(MID(Updates!D729,FIND("Password: ",Updates!D729)+10,(FIND("E-mail",Updates!D729)-(FIND("Password:",Updates!D729)+12)))))</f>
        <v>#VALUE!</v>
      </c>
      <c r="K729" t="e">
        <f>TRIM(CLEAN(MID(Updates!D729,FIND("Account to clone: ",Updates!D729)+18,(FIND("Position",Updates!D729)-(FIND("Account to clone: ",Updates!D729)+18)))))</f>
        <v>#VALUE!</v>
      </c>
      <c r="L729" t="e">
        <f>TRIM(CLEAN(MID(Updates!D729,FIND("Clone permissions of another account: ",Updates!D729)+38,(FIND("Email required:",Updates!D729)-(FIND("Clone permissions of another account: ",Updates!D729)+38)))))</f>
        <v>#VALUE!</v>
      </c>
      <c r="M729" t="e">
        <f t="shared" si="177"/>
        <v>#VALUE!</v>
      </c>
      <c r="N729" t="e">
        <f>TRIM(CLEAN(MID(Updates!D729,FIND("First Name: ",Updates!D729)+12,(FIND("Middle Name: ",Updates!D729)-(FIND("First Name: ",Updates!D729)+12)))))</f>
        <v>#VALUE!</v>
      </c>
      <c r="O729" t="e">
        <f>TRIM(CLEAN(MID(Updates!E729,FIND("Last Name: ",Updates!E729)+11,(FIND("Middle Initial:",Updates!E729)-(FIND("Last Name: ",Updates!E729)+11)))))</f>
        <v>#VALUE!</v>
      </c>
      <c r="P729" t="e">
        <f>TRIM(CLEAN(MID(Updates!D729,FIND("Middle Initial: ",Updates!D729)+16,(FIND("Department: ",Updates!D729)-(FIND("Middle Initial: ",Updates!D729)+16)))))</f>
        <v>#VALUE!</v>
      </c>
      <c r="Q729" t="e">
        <f t="shared" si="178"/>
        <v>#VALUE!</v>
      </c>
      <c r="R729" t="e">
        <f t="shared" si="179"/>
        <v>#VALUE!</v>
      </c>
      <c r="S729" t="e">
        <f t="shared" si="180"/>
        <v>#VALUE!</v>
      </c>
      <c r="T729" s="14" t="e">
        <f t="shared" si="181"/>
        <v>#VALUE!</v>
      </c>
      <c r="U729" t="e">
        <f t="shared" si="182"/>
        <v>#VALUE!</v>
      </c>
      <c r="V729" t="e">
        <f t="shared" si="183"/>
        <v>#VALUE!</v>
      </c>
      <c r="W729" s="8" t="e">
        <f>TRIM(CLEAN(MID(Updates!D729,FIND("Branch: ",Updates!D729)+8,(FIND("Division",Updates!D729)-(FIND("Branch: ",Updates!D729)+8)))))</f>
        <v>#VALUE!</v>
      </c>
      <c r="X729" s="8" t="e">
        <f>TRIM(CLEAN(MID(Updates!D729,FIND("Pooled Position: ",Updates!D729)+17,(FIND("Are the",Updates!D729)-(FIND("Pooled Position: ",Updates!D729)+17)))))</f>
        <v>#VALUE!</v>
      </c>
      <c r="Y729" t="e">
        <f>TRIM(CLEAN(MID(Updates!D729,FIND("Employee Name: ",Updates!D729)+15,(FIND("Job Title",Updates!D729)-(FIND("Employee Name: ",Updates!D729)+15)))))</f>
        <v>#VALUE!</v>
      </c>
      <c r="Z729" s="9" t="e">
        <f t="shared" si="184"/>
        <v>#VALUE!</v>
      </c>
      <c r="AA729" t="e">
        <f t="shared" si="185"/>
        <v>#VALUE!</v>
      </c>
      <c r="AB729" t="e">
        <f t="shared" si="186"/>
        <v>#VALUE!</v>
      </c>
      <c r="AC729" t="e">
        <f t="shared" si="187"/>
        <v>#VALUE!</v>
      </c>
      <c r="AD729" t="e">
        <f>TRIM(CLEAN(MID(Updates!D729,FIND("Account to clone: ",Updates!D729)+18,(FIND("Position",Updates!D729)-(FIND("Account to clone: ",Updates!D729)+18)))))</f>
        <v>#VALUE!</v>
      </c>
      <c r="AE729" t="str">
        <f t="shared" si="188"/>
        <v/>
      </c>
      <c r="AF729" t="str">
        <f t="shared" si="189"/>
        <v>No</v>
      </c>
      <c r="AG729" t="e">
        <f>TRIM(CLEAN(MID(Updates!D729,FIND("Home Share (H:\ drive) required: ",Updates!D729)+33,(FIND("Group Share (S:\ drive) required: ",Updates!D729)-(FIND("Home Share (H:\ drive) required: ",Updates!D729)+33)))))</f>
        <v>#VALUE!</v>
      </c>
      <c r="AH729" t="str">
        <f t="shared" si="190"/>
        <v>No</v>
      </c>
      <c r="AI729" t="e">
        <f>TRIM(CLEAN(MID(Updates!D729,FIND("S Drive Path: ",Updates!D729)+14,(FIND("Position",Updates!D729)-(FIND("S Drive Path: ",Updates!D729)+14)))))</f>
        <v>#VALUE!</v>
      </c>
      <c r="AJ729" t="e">
        <f>("USR\"&amp;Updates!N729)</f>
        <v>#VALUE!</v>
      </c>
      <c r="AK729" t="e">
        <f>Updates!N729&amp;"$"</f>
        <v>#VALUE!</v>
      </c>
      <c r="AL729" s="11">
        <f t="shared" ca="1" si="191"/>
        <v>20</v>
      </c>
      <c r="AM729" s="6" t="str">
        <f ca="1">LOOKUP(AL729,AN2:AN21,AO2:AO21)</f>
        <v>DC4MDB10</v>
      </c>
    </row>
    <row r="730" spans="1:39" ht="12" customHeight="1">
      <c r="A730" s="13" t="e">
        <f>LOOKUP(99^99,--("0"&amp;MID(Updates!N730,MIN(SEARCH({0,1,2,3,4,5,6,7,8,9},Updates!N730&amp;"0123456789")),ROW($A$1:$A$10000))))</f>
        <v>#N/A</v>
      </c>
      <c r="B730" s="6" t="e">
        <f>TRIM(CLEAN(MID(Updates!D730,FIND("Network User Id: ",Updates!D730)+17,(FIND("E-MAIL ACCOUNTS",Updates!D730)-(FIND("Network User Id:",Updates!D730)+17)))))</f>
        <v>#VALUE!</v>
      </c>
      <c r="C730" s="6" t="e">
        <f>TRIM(CLEAN(MID(Updates!D730,FIND("Logon ID: ",Updates!D730)+10,(FIND("Password:",Updates!D730)-(FIND("Logon ID:",Updates!D730)+10)))))</f>
        <v>#VALUE!</v>
      </c>
      <c r="D730" t="e">
        <f>TRIM(CLEAN(MID(Updates!D730,FIND("Primary Address: ",Updates!D730)+17,(FIND("Secondary Address:",Updates!D730)-(FIND("Primary Address: ",Updates!D730)+17)))))</f>
        <v>#VALUE!</v>
      </c>
      <c r="E730" t="e">
        <f>TRIM(CLEAN(MID(Updates!D730,FIND("Secondary Address: ",Updates!D730)+19,(FIND("** PLEASE DO NOT REPLY TO THIS E-MAIL. ",Updates!D730)-(FIND("Secondary Address: ",Updates!D730)+19)))))</f>
        <v>#VALUE!</v>
      </c>
      <c r="F730" t="b">
        <f>IF(COUNT(SEARCH({"transpo.ottawa.on.ca","biblioottawalibrary.ca"},E730)),"@ottawa.ca")</f>
        <v>0</v>
      </c>
      <c r="G730" s="9" t="e">
        <f t="shared" si="176"/>
        <v>#VALUE!</v>
      </c>
      <c r="H730" t="e">
        <f>TRIM(CLEAN(MID(Updates!D730,FIND("E-mail Address: ",Updates!D730)+16,(FIND("The employee",Updates!D730)-(FIND("E-mail Address: ",Updates!D730)+16)))))</f>
        <v>#VALUE!</v>
      </c>
      <c r="I730" t="e">
        <f>TRIM(CLEAN(MID(Updates!D730,FIND("Account Password: ",Updates!D730)+18,(FIND("NETWORK ACCOUNTS",Updates!D730)-(FIND("Account Password:",Updates!D730)+18)))))</f>
        <v>#VALUE!</v>
      </c>
      <c r="J730" t="e">
        <f>TRIM(CLEAN(MID(Updates!D730,FIND("Password: ",Updates!D730)+10,(FIND("E-mail",Updates!D730)-(FIND("Password:",Updates!D730)+12)))))</f>
        <v>#VALUE!</v>
      </c>
      <c r="K730" t="e">
        <f>TRIM(CLEAN(MID(Updates!D730,FIND("Account to clone: ",Updates!D730)+18,(FIND("Position",Updates!D730)-(FIND("Account to clone: ",Updates!D730)+18)))))</f>
        <v>#VALUE!</v>
      </c>
      <c r="L730" t="e">
        <f>TRIM(CLEAN(MID(Updates!D730,FIND("Clone permissions of another account: ",Updates!D730)+38,(FIND("Email required:",Updates!D730)-(FIND("Clone permissions of another account: ",Updates!D730)+38)))))</f>
        <v>#VALUE!</v>
      </c>
      <c r="M730" t="e">
        <f t="shared" si="177"/>
        <v>#VALUE!</v>
      </c>
      <c r="N730" t="e">
        <f>TRIM(CLEAN(MID(Updates!D730,FIND("First Name: ",Updates!D730)+12,(FIND("Middle Name: ",Updates!D730)-(FIND("First Name: ",Updates!D730)+12)))))</f>
        <v>#VALUE!</v>
      </c>
      <c r="O730" t="e">
        <f>TRIM(CLEAN(MID(Updates!E730,FIND("Last Name: ",Updates!E730)+11,(FIND("Middle Initial:",Updates!E730)-(FIND("Last Name: ",Updates!E730)+11)))))</f>
        <v>#VALUE!</v>
      </c>
      <c r="P730" t="e">
        <f>TRIM(CLEAN(MID(Updates!D730,FIND("Middle Initial: ",Updates!D730)+16,(FIND("Department: ",Updates!D730)-(FIND("Middle Initial: ",Updates!D730)+16)))))</f>
        <v>#VALUE!</v>
      </c>
      <c r="Q730" t="e">
        <f t="shared" si="178"/>
        <v>#VALUE!</v>
      </c>
      <c r="R730" t="e">
        <f t="shared" si="179"/>
        <v>#VALUE!</v>
      </c>
      <c r="S730" t="e">
        <f t="shared" si="180"/>
        <v>#VALUE!</v>
      </c>
      <c r="T730" s="14" t="e">
        <f t="shared" si="181"/>
        <v>#VALUE!</v>
      </c>
      <c r="U730" t="e">
        <f t="shared" si="182"/>
        <v>#VALUE!</v>
      </c>
      <c r="V730" t="e">
        <f t="shared" si="183"/>
        <v>#VALUE!</v>
      </c>
      <c r="W730" s="8" t="e">
        <f>TRIM(CLEAN(MID(Updates!D730,FIND("Branch: ",Updates!D730)+8,(FIND("Division",Updates!D730)-(FIND("Branch: ",Updates!D730)+8)))))</f>
        <v>#VALUE!</v>
      </c>
      <c r="X730" s="8" t="e">
        <f>TRIM(CLEAN(MID(Updates!D730,FIND("Pooled Position: ",Updates!D730)+17,(FIND("Are the",Updates!D730)-(FIND("Pooled Position: ",Updates!D730)+17)))))</f>
        <v>#VALUE!</v>
      </c>
      <c r="Y730" t="e">
        <f>TRIM(CLEAN(MID(Updates!D730,FIND("Employee Name: ",Updates!D730)+15,(FIND("Job Title",Updates!D730)-(FIND("Employee Name: ",Updates!D730)+15)))))</f>
        <v>#VALUE!</v>
      </c>
      <c r="Z730" s="9" t="e">
        <f t="shared" si="184"/>
        <v>#VALUE!</v>
      </c>
      <c r="AA730" t="e">
        <f t="shared" si="185"/>
        <v>#VALUE!</v>
      </c>
      <c r="AB730" t="e">
        <f t="shared" si="186"/>
        <v>#VALUE!</v>
      </c>
      <c r="AC730" t="e">
        <f t="shared" si="187"/>
        <v>#VALUE!</v>
      </c>
      <c r="AD730" t="e">
        <f>TRIM(CLEAN(MID(Updates!D730,FIND("Account to clone: ",Updates!D730)+18,(FIND("Position",Updates!D730)-(FIND("Account to clone: ",Updates!D730)+18)))))</f>
        <v>#VALUE!</v>
      </c>
      <c r="AE730" t="str">
        <f t="shared" si="188"/>
        <v/>
      </c>
      <c r="AF730" t="str">
        <f t="shared" si="189"/>
        <v>No</v>
      </c>
      <c r="AG730" t="e">
        <f>TRIM(CLEAN(MID(Updates!D730,FIND("Home Share (H:\ drive) required: ",Updates!D730)+33,(FIND("Group Share (S:\ drive) required: ",Updates!D730)-(FIND("Home Share (H:\ drive) required: ",Updates!D730)+33)))))</f>
        <v>#VALUE!</v>
      </c>
      <c r="AH730" t="str">
        <f t="shared" si="190"/>
        <v>No</v>
      </c>
      <c r="AI730" t="e">
        <f>TRIM(CLEAN(MID(Updates!D730,FIND("S Drive Path: ",Updates!D730)+14,(FIND("Position",Updates!D730)-(FIND("S Drive Path: ",Updates!D730)+14)))))</f>
        <v>#VALUE!</v>
      </c>
      <c r="AJ730" t="e">
        <f>("USR\"&amp;Updates!N730)</f>
        <v>#VALUE!</v>
      </c>
      <c r="AK730" t="e">
        <f>Updates!N730&amp;"$"</f>
        <v>#VALUE!</v>
      </c>
      <c r="AL730" s="11">
        <f t="shared" ca="1" si="191"/>
        <v>12</v>
      </c>
      <c r="AM730" s="6" t="str">
        <f ca="1">LOOKUP(AL730,AN2:AN21,AO2:AO21)</f>
        <v>DC4MDB02</v>
      </c>
    </row>
    <row r="731" spans="1:39" ht="12" customHeight="1">
      <c r="A731" s="13" t="e">
        <f>LOOKUP(99^99,--("0"&amp;MID(Updates!N731,MIN(SEARCH({0,1,2,3,4,5,6,7,8,9},Updates!N731&amp;"0123456789")),ROW($A$1:$A$10000))))</f>
        <v>#N/A</v>
      </c>
      <c r="B731" s="6" t="e">
        <f>TRIM(CLEAN(MID(Updates!D731,FIND("Network User Id: ",Updates!D731)+17,(FIND("E-MAIL ACCOUNTS",Updates!D731)-(FIND("Network User Id:",Updates!D731)+17)))))</f>
        <v>#VALUE!</v>
      </c>
      <c r="C731" s="6" t="e">
        <f>TRIM(CLEAN(MID(Updates!D731,FIND("Logon ID: ",Updates!D731)+10,(FIND("Password:",Updates!D731)-(FIND("Logon ID:",Updates!D731)+10)))))</f>
        <v>#VALUE!</v>
      </c>
      <c r="D731" t="e">
        <f>TRIM(CLEAN(MID(Updates!D731,FIND("Primary Address: ",Updates!D731)+17,(FIND("Secondary Address:",Updates!D731)-(FIND("Primary Address: ",Updates!D731)+17)))))</f>
        <v>#VALUE!</v>
      </c>
      <c r="E731" t="e">
        <f>TRIM(CLEAN(MID(Updates!D731,FIND("Secondary Address: ",Updates!D731)+19,(FIND("** PLEASE DO NOT REPLY TO THIS E-MAIL. ",Updates!D731)-(FIND("Secondary Address: ",Updates!D731)+19)))))</f>
        <v>#VALUE!</v>
      </c>
      <c r="F731" t="b">
        <f>IF(COUNT(SEARCH({"transpo.ottawa.on.ca","biblioottawalibrary.ca"},E731)),"@ottawa.ca")</f>
        <v>0</v>
      </c>
      <c r="G731" s="9" t="e">
        <f t="shared" si="176"/>
        <v>#VALUE!</v>
      </c>
      <c r="H731" t="e">
        <f>TRIM(CLEAN(MID(Updates!D731,FIND("E-mail Address: ",Updates!D731)+16,(FIND("The employee",Updates!D731)-(FIND("E-mail Address: ",Updates!D731)+16)))))</f>
        <v>#VALUE!</v>
      </c>
      <c r="I731" t="e">
        <f>TRIM(CLEAN(MID(Updates!D731,FIND("Account Password: ",Updates!D731)+18,(FIND("NETWORK ACCOUNTS",Updates!D731)-(FIND("Account Password:",Updates!D731)+18)))))</f>
        <v>#VALUE!</v>
      </c>
      <c r="J731" t="e">
        <f>TRIM(CLEAN(MID(Updates!D731,FIND("Password: ",Updates!D731)+10,(FIND("E-mail",Updates!D731)-(FIND("Password:",Updates!D731)+12)))))</f>
        <v>#VALUE!</v>
      </c>
      <c r="K731" t="e">
        <f>TRIM(CLEAN(MID(Updates!D731,FIND("Account to clone: ",Updates!D731)+18,(FIND("Position",Updates!D731)-(FIND("Account to clone: ",Updates!D731)+18)))))</f>
        <v>#VALUE!</v>
      </c>
      <c r="L731" t="e">
        <f>TRIM(CLEAN(MID(Updates!D731,FIND("Clone permissions of another account: ",Updates!D731)+38,(FIND("Email required:",Updates!D731)-(FIND("Clone permissions of another account: ",Updates!D731)+38)))))</f>
        <v>#VALUE!</v>
      </c>
      <c r="M731" t="e">
        <f t="shared" si="177"/>
        <v>#VALUE!</v>
      </c>
      <c r="N731" t="e">
        <f>TRIM(CLEAN(MID(Updates!D731,FIND("First Name: ",Updates!D731)+12,(FIND("Middle Name: ",Updates!D731)-(FIND("First Name: ",Updates!D731)+12)))))</f>
        <v>#VALUE!</v>
      </c>
      <c r="O731" t="e">
        <f>TRIM(CLEAN(MID(Updates!E731,FIND("Last Name: ",Updates!E731)+11,(FIND("Middle Initial:",Updates!E731)-(FIND("Last Name: ",Updates!E731)+11)))))</f>
        <v>#VALUE!</v>
      </c>
      <c r="P731" t="e">
        <f>TRIM(CLEAN(MID(Updates!D731,FIND("Middle Initial: ",Updates!D731)+16,(FIND("Department: ",Updates!D731)-(FIND("Middle Initial: ",Updates!D731)+16)))))</f>
        <v>#VALUE!</v>
      </c>
      <c r="Q731" t="e">
        <f t="shared" si="178"/>
        <v>#VALUE!</v>
      </c>
      <c r="R731" t="e">
        <f t="shared" si="179"/>
        <v>#VALUE!</v>
      </c>
      <c r="S731" t="e">
        <f t="shared" si="180"/>
        <v>#VALUE!</v>
      </c>
      <c r="T731" s="14" t="e">
        <f t="shared" si="181"/>
        <v>#VALUE!</v>
      </c>
      <c r="U731" t="e">
        <f t="shared" si="182"/>
        <v>#VALUE!</v>
      </c>
      <c r="V731" t="e">
        <f t="shared" si="183"/>
        <v>#VALUE!</v>
      </c>
      <c r="W731" s="8" t="e">
        <f>TRIM(CLEAN(MID(Updates!D731,FIND("Branch: ",Updates!D731)+8,(FIND("Division",Updates!D731)-(FIND("Branch: ",Updates!D731)+8)))))</f>
        <v>#VALUE!</v>
      </c>
      <c r="X731" s="8" t="e">
        <f>TRIM(CLEAN(MID(Updates!D731,FIND("Pooled Position: ",Updates!D731)+17,(FIND("Are the",Updates!D731)-(FIND("Pooled Position: ",Updates!D731)+17)))))</f>
        <v>#VALUE!</v>
      </c>
      <c r="Y731" t="e">
        <f>TRIM(CLEAN(MID(Updates!D731,FIND("Employee Name: ",Updates!D731)+15,(FIND("Job Title",Updates!D731)-(FIND("Employee Name: ",Updates!D731)+15)))))</f>
        <v>#VALUE!</v>
      </c>
      <c r="Z731" s="9" t="e">
        <f t="shared" si="184"/>
        <v>#VALUE!</v>
      </c>
      <c r="AA731" t="e">
        <f t="shared" si="185"/>
        <v>#VALUE!</v>
      </c>
      <c r="AB731" t="e">
        <f t="shared" si="186"/>
        <v>#VALUE!</v>
      </c>
      <c r="AC731" t="e">
        <f t="shared" si="187"/>
        <v>#VALUE!</v>
      </c>
      <c r="AD731" t="e">
        <f>TRIM(CLEAN(MID(Updates!D731,FIND("Account to clone: ",Updates!D731)+18,(FIND("Position",Updates!D731)-(FIND("Account to clone: ",Updates!D731)+18)))))</f>
        <v>#VALUE!</v>
      </c>
      <c r="AE731" t="str">
        <f t="shared" si="188"/>
        <v/>
      </c>
      <c r="AF731" t="str">
        <f t="shared" si="189"/>
        <v>No</v>
      </c>
      <c r="AG731" t="e">
        <f>TRIM(CLEAN(MID(Updates!D731,FIND("Home Share (H:\ drive) required: ",Updates!D731)+33,(FIND("Group Share (S:\ drive) required: ",Updates!D731)-(FIND("Home Share (H:\ drive) required: ",Updates!D731)+33)))))</f>
        <v>#VALUE!</v>
      </c>
      <c r="AH731" t="str">
        <f t="shared" si="190"/>
        <v>No</v>
      </c>
      <c r="AI731" t="e">
        <f>TRIM(CLEAN(MID(Updates!D731,FIND("S Drive Path: ",Updates!D731)+14,(FIND("Position",Updates!D731)-(FIND("S Drive Path: ",Updates!D731)+14)))))</f>
        <v>#VALUE!</v>
      </c>
      <c r="AJ731" t="e">
        <f>("USR\"&amp;Updates!N731)</f>
        <v>#VALUE!</v>
      </c>
      <c r="AK731" t="e">
        <f>Updates!N731&amp;"$"</f>
        <v>#VALUE!</v>
      </c>
      <c r="AL731" s="11">
        <f t="shared" ca="1" si="191"/>
        <v>8</v>
      </c>
      <c r="AM731" s="6" t="str">
        <f ca="1">LOOKUP(AL731,AN2:AN21,AO2:AO21)</f>
        <v>DC1MDB08</v>
      </c>
    </row>
    <row r="732" spans="1:39" ht="12" customHeight="1">
      <c r="A732" s="13" t="e">
        <f>LOOKUP(99^99,--("0"&amp;MID(Updates!N732,MIN(SEARCH({0,1,2,3,4,5,6,7,8,9},Updates!N732&amp;"0123456789")),ROW($A$1:$A$10000))))</f>
        <v>#N/A</v>
      </c>
      <c r="B732" s="6" t="e">
        <f>TRIM(CLEAN(MID(Updates!D732,FIND("Network User Id: ",Updates!D732)+17,(FIND("E-MAIL ACCOUNTS",Updates!D732)-(FIND("Network User Id:",Updates!D732)+17)))))</f>
        <v>#VALUE!</v>
      </c>
      <c r="C732" s="6" t="e">
        <f>TRIM(CLEAN(MID(Updates!D732,FIND("Logon ID: ",Updates!D732)+10,(FIND("Password:",Updates!D732)-(FIND("Logon ID:",Updates!D732)+10)))))</f>
        <v>#VALUE!</v>
      </c>
      <c r="D732" t="e">
        <f>TRIM(CLEAN(MID(Updates!D732,FIND("Primary Address: ",Updates!D732)+17,(FIND("Secondary Address:",Updates!D732)-(FIND("Primary Address: ",Updates!D732)+17)))))</f>
        <v>#VALUE!</v>
      </c>
      <c r="E732" t="e">
        <f>TRIM(CLEAN(MID(Updates!D732,FIND("Secondary Address: ",Updates!D732)+19,(FIND("** PLEASE DO NOT REPLY TO THIS E-MAIL. ",Updates!D732)-(FIND("Secondary Address: ",Updates!D732)+19)))))</f>
        <v>#VALUE!</v>
      </c>
      <c r="F732" t="b">
        <f>IF(COUNT(SEARCH({"transpo.ottawa.on.ca","biblioottawalibrary.ca"},E732)),"@ottawa.ca")</f>
        <v>0</v>
      </c>
      <c r="G732" s="9" t="e">
        <f t="shared" si="176"/>
        <v>#VALUE!</v>
      </c>
      <c r="H732" t="e">
        <f>TRIM(CLEAN(MID(Updates!D732,FIND("E-mail Address: ",Updates!D732)+16,(FIND("The employee",Updates!D732)-(FIND("E-mail Address: ",Updates!D732)+16)))))</f>
        <v>#VALUE!</v>
      </c>
      <c r="I732" t="e">
        <f>TRIM(CLEAN(MID(Updates!D732,FIND("Account Password: ",Updates!D732)+18,(FIND("NETWORK ACCOUNTS",Updates!D732)-(FIND("Account Password:",Updates!D732)+18)))))</f>
        <v>#VALUE!</v>
      </c>
      <c r="J732" t="e">
        <f>TRIM(CLEAN(MID(Updates!D732,FIND("Password: ",Updates!D732)+10,(FIND("E-mail",Updates!D732)-(FIND("Password:",Updates!D732)+12)))))</f>
        <v>#VALUE!</v>
      </c>
      <c r="K732" t="e">
        <f>TRIM(CLEAN(MID(Updates!D732,FIND("Account to clone: ",Updates!D732)+18,(FIND("Position",Updates!D732)-(FIND("Account to clone: ",Updates!D732)+18)))))</f>
        <v>#VALUE!</v>
      </c>
      <c r="L732" t="e">
        <f>TRIM(CLEAN(MID(Updates!D732,FIND("Clone permissions of another account: ",Updates!D732)+38,(FIND("Email required:",Updates!D732)-(FIND("Clone permissions of another account: ",Updates!D732)+38)))))</f>
        <v>#VALUE!</v>
      </c>
      <c r="M732" t="e">
        <f t="shared" si="177"/>
        <v>#VALUE!</v>
      </c>
      <c r="N732" t="e">
        <f>TRIM(CLEAN(MID(Updates!D732,FIND("First Name: ",Updates!D732)+12,(FIND("Middle Name: ",Updates!D732)-(FIND("First Name: ",Updates!D732)+12)))))</f>
        <v>#VALUE!</v>
      </c>
      <c r="O732" t="e">
        <f>TRIM(CLEAN(MID(Updates!E732,FIND("Last Name: ",Updates!E732)+11,(FIND("Middle Initial:",Updates!E732)-(FIND("Last Name: ",Updates!E732)+11)))))</f>
        <v>#VALUE!</v>
      </c>
      <c r="P732" t="e">
        <f>TRIM(CLEAN(MID(Updates!D732,FIND("Middle Initial: ",Updates!D732)+16,(FIND("Department: ",Updates!D732)-(FIND("Middle Initial: ",Updates!D732)+16)))))</f>
        <v>#VALUE!</v>
      </c>
      <c r="Q732" t="e">
        <f t="shared" si="178"/>
        <v>#VALUE!</v>
      </c>
      <c r="R732" t="e">
        <f t="shared" si="179"/>
        <v>#VALUE!</v>
      </c>
      <c r="S732" t="e">
        <f t="shared" si="180"/>
        <v>#VALUE!</v>
      </c>
      <c r="T732" s="14" t="e">
        <f t="shared" si="181"/>
        <v>#VALUE!</v>
      </c>
      <c r="U732" t="e">
        <f t="shared" si="182"/>
        <v>#VALUE!</v>
      </c>
      <c r="V732" t="e">
        <f t="shared" si="183"/>
        <v>#VALUE!</v>
      </c>
      <c r="W732" s="8" t="e">
        <f>TRIM(CLEAN(MID(Updates!D732,FIND("Branch: ",Updates!D732)+8,(FIND("Division",Updates!D732)-(FIND("Branch: ",Updates!D732)+8)))))</f>
        <v>#VALUE!</v>
      </c>
      <c r="X732" s="8" t="e">
        <f>TRIM(CLEAN(MID(Updates!D732,FIND("Pooled Position: ",Updates!D732)+17,(FIND("Are the",Updates!D732)-(FIND("Pooled Position: ",Updates!D732)+17)))))</f>
        <v>#VALUE!</v>
      </c>
      <c r="Y732" t="e">
        <f>TRIM(CLEAN(MID(Updates!D732,FIND("Employee Name: ",Updates!D732)+15,(FIND("Job Title",Updates!D732)-(FIND("Employee Name: ",Updates!D732)+15)))))</f>
        <v>#VALUE!</v>
      </c>
      <c r="Z732" s="9" t="e">
        <f t="shared" si="184"/>
        <v>#VALUE!</v>
      </c>
      <c r="AA732" t="e">
        <f t="shared" si="185"/>
        <v>#VALUE!</v>
      </c>
      <c r="AB732" t="e">
        <f t="shared" si="186"/>
        <v>#VALUE!</v>
      </c>
      <c r="AC732" t="e">
        <f t="shared" si="187"/>
        <v>#VALUE!</v>
      </c>
      <c r="AD732" t="e">
        <f>TRIM(CLEAN(MID(Updates!D732,FIND("Account to clone: ",Updates!D732)+18,(FIND("Position",Updates!D732)-(FIND("Account to clone: ",Updates!D732)+18)))))</f>
        <v>#VALUE!</v>
      </c>
      <c r="AE732" t="str">
        <f t="shared" si="188"/>
        <v/>
      </c>
      <c r="AF732" t="str">
        <f t="shared" si="189"/>
        <v>No</v>
      </c>
      <c r="AG732" t="e">
        <f>TRIM(CLEAN(MID(Updates!D732,FIND("Home Share (H:\ drive) required: ",Updates!D732)+33,(FIND("Group Share (S:\ drive) required: ",Updates!D732)-(FIND("Home Share (H:\ drive) required: ",Updates!D732)+33)))))</f>
        <v>#VALUE!</v>
      </c>
      <c r="AH732" t="str">
        <f t="shared" si="190"/>
        <v>No</v>
      </c>
      <c r="AI732" t="e">
        <f>TRIM(CLEAN(MID(Updates!D732,FIND("S Drive Path: ",Updates!D732)+14,(FIND("Position",Updates!D732)-(FIND("S Drive Path: ",Updates!D732)+14)))))</f>
        <v>#VALUE!</v>
      </c>
      <c r="AJ732" t="e">
        <f>("USR\"&amp;Updates!N732)</f>
        <v>#VALUE!</v>
      </c>
      <c r="AK732" t="e">
        <f>Updates!N732&amp;"$"</f>
        <v>#VALUE!</v>
      </c>
      <c r="AL732" s="11">
        <f t="shared" ca="1" si="191"/>
        <v>14</v>
      </c>
      <c r="AM732" s="6" t="str">
        <f ca="1">LOOKUP(AL732,AN2:AN21,AO2:AO21)</f>
        <v>DC4MDB04</v>
      </c>
    </row>
    <row r="733" spans="1:39" ht="12" customHeight="1">
      <c r="A733" s="13" t="e">
        <f>LOOKUP(99^99,--("0"&amp;MID(Updates!N733,MIN(SEARCH({0,1,2,3,4,5,6,7,8,9},Updates!N733&amp;"0123456789")),ROW($A$1:$A$10000))))</f>
        <v>#N/A</v>
      </c>
      <c r="B733" s="6" t="e">
        <f>TRIM(CLEAN(MID(Updates!D733,FIND("Network User Id: ",Updates!D733)+17,(FIND("E-MAIL ACCOUNTS",Updates!D733)-(FIND("Network User Id:",Updates!D733)+17)))))</f>
        <v>#VALUE!</v>
      </c>
      <c r="C733" s="6" t="e">
        <f>TRIM(CLEAN(MID(Updates!D733,FIND("Logon ID: ",Updates!D733)+10,(FIND("Password:",Updates!D733)-(FIND("Logon ID:",Updates!D733)+10)))))</f>
        <v>#VALUE!</v>
      </c>
      <c r="D733" t="e">
        <f>TRIM(CLEAN(MID(Updates!D733,FIND("Primary Address: ",Updates!D733)+17,(FIND("Secondary Address:",Updates!D733)-(FIND("Primary Address: ",Updates!D733)+17)))))</f>
        <v>#VALUE!</v>
      </c>
      <c r="E733" t="e">
        <f>TRIM(CLEAN(MID(Updates!D733,FIND("Secondary Address: ",Updates!D733)+19,(FIND("** PLEASE DO NOT REPLY TO THIS E-MAIL. ",Updates!D733)-(FIND("Secondary Address: ",Updates!D733)+19)))))</f>
        <v>#VALUE!</v>
      </c>
      <c r="F733" t="b">
        <f>IF(COUNT(SEARCH({"transpo.ottawa.on.ca","biblioottawalibrary.ca"},E733)),"@ottawa.ca")</f>
        <v>0</v>
      </c>
      <c r="G733" s="9" t="e">
        <f t="shared" si="176"/>
        <v>#VALUE!</v>
      </c>
      <c r="H733" t="e">
        <f>TRIM(CLEAN(MID(Updates!D733,FIND("E-mail Address: ",Updates!D733)+16,(FIND("The employee",Updates!D733)-(FIND("E-mail Address: ",Updates!D733)+16)))))</f>
        <v>#VALUE!</v>
      </c>
      <c r="I733" t="e">
        <f>TRIM(CLEAN(MID(Updates!D733,FIND("Account Password: ",Updates!D733)+18,(FIND("NETWORK ACCOUNTS",Updates!D733)-(FIND("Account Password:",Updates!D733)+18)))))</f>
        <v>#VALUE!</v>
      </c>
      <c r="J733" t="e">
        <f>TRIM(CLEAN(MID(Updates!D733,FIND("Password: ",Updates!D733)+10,(FIND("E-mail",Updates!D733)-(FIND("Password:",Updates!D733)+12)))))</f>
        <v>#VALUE!</v>
      </c>
      <c r="K733" t="e">
        <f>TRIM(CLEAN(MID(Updates!D733,FIND("Account to clone: ",Updates!D733)+18,(FIND("Position",Updates!D733)-(FIND("Account to clone: ",Updates!D733)+18)))))</f>
        <v>#VALUE!</v>
      </c>
      <c r="L733" t="e">
        <f>TRIM(CLEAN(MID(Updates!D733,FIND("Clone permissions of another account: ",Updates!D733)+38,(FIND("Email required:",Updates!D733)-(FIND("Clone permissions of another account: ",Updates!D733)+38)))))</f>
        <v>#VALUE!</v>
      </c>
      <c r="M733" t="e">
        <f t="shared" si="177"/>
        <v>#VALUE!</v>
      </c>
      <c r="N733" t="e">
        <f>TRIM(CLEAN(MID(Updates!D733,FIND("First Name: ",Updates!D733)+12,(FIND("Middle Name: ",Updates!D733)-(FIND("First Name: ",Updates!D733)+12)))))</f>
        <v>#VALUE!</v>
      </c>
      <c r="O733" t="e">
        <f>TRIM(CLEAN(MID(Updates!E733,FIND("Last Name: ",Updates!E733)+11,(FIND("Middle Initial:",Updates!E733)-(FIND("Last Name: ",Updates!E733)+11)))))</f>
        <v>#VALUE!</v>
      </c>
      <c r="P733" t="e">
        <f>TRIM(CLEAN(MID(Updates!D733,FIND("Middle Initial: ",Updates!D733)+16,(FIND("Department: ",Updates!D733)-(FIND("Middle Initial: ",Updates!D733)+16)))))</f>
        <v>#VALUE!</v>
      </c>
      <c r="Q733" t="e">
        <f t="shared" si="178"/>
        <v>#VALUE!</v>
      </c>
      <c r="R733" t="e">
        <f t="shared" si="179"/>
        <v>#VALUE!</v>
      </c>
      <c r="S733" t="e">
        <f t="shared" si="180"/>
        <v>#VALUE!</v>
      </c>
      <c r="T733" s="14" t="e">
        <f t="shared" si="181"/>
        <v>#VALUE!</v>
      </c>
      <c r="U733" t="e">
        <f t="shared" si="182"/>
        <v>#VALUE!</v>
      </c>
      <c r="V733" t="e">
        <f t="shared" si="183"/>
        <v>#VALUE!</v>
      </c>
      <c r="W733" s="8" t="e">
        <f>TRIM(CLEAN(MID(Updates!D733,FIND("Branch: ",Updates!D733)+8,(FIND("Division",Updates!D733)-(FIND("Branch: ",Updates!D733)+8)))))</f>
        <v>#VALUE!</v>
      </c>
      <c r="X733" s="8" t="e">
        <f>TRIM(CLEAN(MID(Updates!D733,FIND("Pooled Position: ",Updates!D733)+17,(FIND("Are the",Updates!D733)-(FIND("Pooled Position: ",Updates!D733)+17)))))</f>
        <v>#VALUE!</v>
      </c>
      <c r="Y733" t="e">
        <f>TRIM(CLEAN(MID(Updates!D733,FIND("Employee Name: ",Updates!D733)+15,(FIND("Job Title",Updates!D733)-(FIND("Employee Name: ",Updates!D733)+15)))))</f>
        <v>#VALUE!</v>
      </c>
      <c r="Z733" s="9" t="e">
        <f t="shared" si="184"/>
        <v>#VALUE!</v>
      </c>
      <c r="AA733" t="e">
        <f t="shared" si="185"/>
        <v>#VALUE!</v>
      </c>
      <c r="AB733" t="e">
        <f t="shared" si="186"/>
        <v>#VALUE!</v>
      </c>
      <c r="AC733" t="e">
        <f t="shared" si="187"/>
        <v>#VALUE!</v>
      </c>
      <c r="AD733" t="e">
        <f>TRIM(CLEAN(MID(Updates!D733,FIND("Account to clone: ",Updates!D733)+18,(FIND("Position",Updates!D733)-(FIND("Account to clone: ",Updates!D733)+18)))))</f>
        <v>#VALUE!</v>
      </c>
      <c r="AE733" t="str">
        <f t="shared" si="188"/>
        <v/>
      </c>
      <c r="AF733" t="str">
        <f t="shared" si="189"/>
        <v>No</v>
      </c>
      <c r="AG733" t="e">
        <f>TRIM(CLEAN(MID(Updates!D733,FIND("Home Share (H:\ drive) required: ",Updates!D733)+33,(FIND("Group Share (S:\ drive) required: ",Updates!D733)-(FIND("Home Share (H:\ drive) required: ",Updates!D733)+33)))))</f>
        <v>#VALUE!</v>
      </c>
      <c r="AH733" t="str">
        <f t="shared" si="190"/>
        <v>No</v>
      </c>
      <c r="AI733" t="e">
        <f>TRIM(CLEAN(MID(Updates!D733,FIND("S Drive Path: ",Updates!D733)+14,(FIND("Position",Updates!D733)-(FIND("S Drive Path: ",Updates!D733)+14)))))</f>
        <v>#VALUE!</v>
      </c>
      <c r="AJ733" t="e">
        <f>("USR\"&amp;Updates!N733)</f>
        <v>#VALUE!</v>
      </c>
      <c r="AK733" t="e">
        <f>Updates!N733&amp;"$"</f>
        <v>#VALUE!</v>
      </c>
      <c r="AL733" s="11">
        <f t="shared" ca="1" si="191"/>
        <v>19</v>
      </c>
      <c r="AM733" s="6" t="str">
        <f ca="1">LOOKUP(AL733,AN2:AN21,AO2:AO21)</f>
        <v>DC4MDB09</v>
      </c>
    </row>
    <row r="734" spans="1:39" ht="12" customHeight="1">
      <c r="A734" s="13" t="e">
        <f>LOOKUP(99^99,--("0"&amp;MID(Updates!N734,MIN(SEARCH({0,1,2,3,4,5,6,7,8,9},Updates!N734&amp;"0123456789")),ROW($A$1:$A$10000))))</f>
        <v>#N/A</v>
      </c>
      <c r="B734" s="6" t="e">
        <f>TRIM(CLEAN(MID(Updates!D734,FIND("Network User Id: ",Updates!D734)+17,(FIND("E-MAIL ACCOUNTS",Updates!D734)-(FIND("Network User Id:",Updates!D734)+17)))))</f>
        <v>#VALUE!</v>
      </c>
      <c r="C734" s="6" t="e">
        <f>TRIM(CLEAN(MID(Updates!D734,FIND("Logon ID: ",Updates!D734)+10,(FIND("Password:",Updates!D734)-(FIND("Logon ID:",Updates!D734)+10)))))</f>
        <v>#VALUE!</v>
      </c>
      <c r="D734" t="e">
        <f>TRIM(CLEAN(MID(Updates!D734,FIND("Primary Address: ",Updates!D734)+17,(FIND("Secondary Address:",Updates!D734)-(FIND("Primary Address: ",Updates!D734)+17)))))</f>
        <v>#VALUE!</v>
      </c>
      <c r="E734" t="e">
        <f>TRIM(CLEAN(MID(Updates!D734,FIND("Secondary Address: ",Updates!D734)+19,(FIND("** PLEASE DO NOT REPLY TO THIS E-MAIL. ",Updates!D734)-(FIND("Secondary Address: ",Updates!D734)+19)))))</f>
        <v>#VALUE!</v>
      </c>
      <c r="F734" t="b">
        <f>IF(COUNT(SEARCH({"transpo.ottawa.on.ca","biblioottawalibrary.ca"},E734)),"@ottawa.ca")</f>
        <v>0</v>
      </c>
      <c r="G734" s="9" t="e">
        <f t="shared" si="176"/>
        <v>#VALUE!</v>
      </c>
      <c r="H734" t="e">
        <f>TRIM(CLEAN(MID(Updates!D734,FIND("E-mail Address: ",Updates!D734)+16,(FIND("The employee",Updates!D734)-(FIND("E-mail Address: ",Updates!D734)+16)))))</f>
        <v>#VALUE!</v>
      </c>
      <c r="I734" t="e">
        <f>TRIM(CLEAN(MID(Updates!D734,FIND("Account Password: ",Updates!D734)+18,(FIND("NETWORK ACCOUNTS",Updates!D734)-(FIND("Account Password:",Updates!D734)+18)))))</f>
        <v>#VALUE!</v>
      </c>
      <c r="J734" t="e">
        <f>TRIM(CLEAN(MID(Updates!D734,FIND("Password: ",Updates!D734)+10,(FIND("E-mail",Updates!D734)-(FIND("Password:",Updates!D734)+12)))))</f>
        <v>#VALUE!</v>
      </c>
      <c r="K734" t="e">
        <f>TRIM(CLEAN(MID(Updates!D734,FIND("Account to clone: ",Updates!D734)+18,(FIND("Position",Updates!D734)-(FIND("Account to clone: ",Updates!D734)+18)))))</f>
        <v>#VALUE!</v>
      </c>
      <c r="L734" t="e">
        <f>TRIM(CLEAN(MID(Updates!D734,FIND("Clone permissions of another account: ",Updates!D734)+38,(FIND("Email required:",Updates!D734)-(FIND("Clone permissions of another account: ",Updates!D734)+38)))))</f>
        <v>#VALUE!</v>
      </c>
      <c r="M734" t="e">
        <f t="shared" si="177"/>
        <v>#VALUE!</v>
      </c>
      <c r="N734" t="e">
        <f>TRIM(CLEAN(MID(Updates!D734,FIND("First Name: ",Updates!D734)+12,(FIND("Middle Name: ",Updates!D734)-(FIND("First Name: ",Updates!D734)+12)))))</f>
        <v>#VALUE!</v>
      </c>
      <c r="O734" t="e">
        <f>TRIM(CLEAN(MID(Updates!E734,FIND("Last Name: ",Updates!E734)+11,(FIND("Middle Initial:",Updates!E734)-(FIND("Last Name: ",Updates!E734)+11)))))</f>
        <v>#VALUE!</v>
      </c>
      <c r="P734" t="e">
        <f>TRIM(CLEAN(MID(Updates!D734,FIND("Middle Initial: ",Updates!D734)+16,(FIND("Department: ",Updates!D734)-(FIND("Middle Initial: ",Updates!D734)+16)))))</f>
        <v>#VALUE!</v>
      </c>
      <c r="Q734" t="e">
        <f t="shared" si="178"/>
        <v>#VALUE!</v>
      </c>
      <c r="R734" t="e">
        <f t="shared" si="179"/>
        <v>#VALUE!</v>
      </c>
      <c r="S734" t="e">
        <f t="shared" si="180"/>
        <v>#VALUE!</v>
      </c>
      <c r="T734" s="14" t="e">
        <f t="shared" si="181"/>
        <v>#VALUE!</v>
      </c>
      <c r="U734" t="e">
        <f t="shared" si="182"/>
        <v>#VALUE!</v>
      </c>
      <c r="V734" t="e">
        <f t="shared" si="183"/>
        <v>#VALUE!</v>
      </c>
      <c r="W734" s="8" t="e">
        <f>TRIM(CLEAN(MID(Updates!D734,FIND("Branch: ",Updates!D734)+8,(FIND("Division",Updates!D734)-(FIND("Branch: ",Updates!D734)+8)))))</f>
        <v>#VALUE!</v>
      </c>
      <c r="X734" s="8" t="e">
        <f>TRIM(CLEAN(MID(Updates!D734,FIND("Pooled Position: ",Updates!D734)+17,(FIND("Are the",Updates!D734)-(FIND("Pooled Position: ",Updates!D734)+17)))))</f>
        <v>#VALUE!</v>
      </c>
      <c r="Y734" t="e">
        <f>TRIM(CLEAN(MID(Updates!D734,FIND("Employee Name: ",Updates!D734)+15,(FIND("Job Title",Updates!D734)-(FIND("Employee Name: ",Updates!D734)+15)))))</f>
        <v>#VALUE!</v>
      </c>
      <c r="Z734" s="9" t="e">
        <f t="shared" si="184"/>
        <v>#VALUE!</v>
      </c>
      <c r="AA734" t="e">
        <f t="shared" si="185"/>
        <v>#VALUE!</v>
      </c>
      <c r="AB734" t="e">
        <f t="shared" si="186"/>
        <v>#VALUE!</v>
      </c>
      <c r="AC734" t="e">
        <f t="shared" si="187"/>
        <v>#VALUE!</v>
      </c>
      <c r="AD734" t="e">
        <f>TRIM(CLEAN(MID(Updates!D734,FIND("Account to clone: ",Updates!D734)+18,(FIND("Position",Updates!D734)-(FIND("Account to clone: ",Updates!D734)+18)))))</f>
        <v>#VALUE!</v>
      </c>
      <c r="AE734" t="str">
        <f t="shared" si="188"/>
        <v/>
      </c>
      <c r="AF734" t="str">
        <f t="shared" si="189"/>
        <v>No</v>
      </c>
      <c r="AG734" t="e">
        <f>TRIM(CLEAN(MID(Updates!D734,FIND("Home Share (H:\ drive) required: ",Updates!D734)+33,(FIND("Group Share (S:\ drive) required: ",Updates!D734)-(FIND("Home Share (H:\ drive) required: ",Updates!D734)+33)))))</f>
        <v>#VALUE!</v>
      </c>
      <c r="AH734" t="str">
        <f t="shared" si="190"/>
        <v>No</v>
      </c>
      <c r="AI734" t="e">
        <f>TRIM(CLEAN(MID(Updates!D734,FIND("S Drive Path: ",Updates!D734)+14,(FIND("Position",Updates!D734)-(FIND("S Drive Path: ",Updates!D734)+14)))))</f>
        <v>#VALUE!</v>
      </c>
      <c r="AJ734" t="e">
        <f>("USR\"&amp;Updates!N734)</f>
        <v>#VALUE!</v>
      </c>
      <c r="AK734" t="e">
        <f>Updates!N734&amp;"$"</f>
        <v>#VALUE!</v>
      </c>
      <c r="AL734" s="11">
        <f t="shared" ca="1" si="191"/>
        <v>11</v>
      </c>
      <c r="AM734" s="6" t="str">
        <f ca="1">LOOKUP(AL734,AN2:AN21,AO2:AO21)</f>
        <v>DC4MDB01</v>
      </c>
    </row>
    <row r="735" spans="1:39" ht="12" customHeight="1">
      <c r="A735" s="13" t="e">
        <f>LOOKUP(99^99,--("0"&amp;MID(Updates!N735,MIN(SEARCH({0,1,2,3,4,5,6,7,8,9},Updates!N735&amp;"0123456789")),ROW($A$1:$A$10000))))</f>
        <v>#N/A</v>
      </c>
      <c r="B735" s="6" t="e">
        <f>TRIM(CLEAN(MID(Updates!D735,FIND("Network User Id: ",Updates!D735)+17,(FIND("E-MAIL ACCOUNTS",Updates!D735)-(FIND("Network User Id:",Updates!D735)+17)))))</f>
        <v>#VALUE!</v>
      </c>
      <c r="C735" s="6" t="e">
        <f>TRIM(CLEAN(MID(Updates!D735,FIND("Logon ID: ",Updates!D735)+10,(FIND("Password:",Updates!D735)-(FIND("Logon ID:",Updates!D735)+10)))))</f>
        <v>#VALUE!</v>
      </c>
      <c r="D735" t="e">
        <f>TRIM(CLEAN(MID(Updates!D735,FIND("Primary Address: ",Updates!D735)+17,(FIND("Secondary Address:",Updates!D735)-(FIND("Primary Address: ",Updates!D735)+17)))))</f>
        <v>#VALUE!</v>
      </c>
      <c r="E735" t="e">
        <f>TRIM(CLEAN(MID(Updates!D735,FIND("Secondary Address: ",Updates!D735)+19,(FIND("** PLEASE DO NOT REPLY TO THIS E-MAIL. ",Updates!D735)-(FIND("Secondary Address: ",Updates!D735)+19)))))</f>
        <v>#VALUE!</v>
      </c>
      <c r="F735" t="b">
        <f>IF(COUNT(SEARCH({"transpo.ottawa.on.ca","biblioottawalibrary.ca"},E735)),"@ottawa.ca")</f>
        <v>0</v>
      </c>
      <c r="G735" s="9" t="e">
        <f t="shared" si="176"/>
        <v>#VALUE!</v>
      </c>
      <c r="H735" t="e">
        <f>TRIM(CLEAN(MID(Updates!D735,FIND("E-mail Address: ",Updates!D735)+16,(FIND("The employee",Updates!D735)-(FIND("E-mail Address: ",Updates!D735)+16)))))</f>
        <v>#VALUE!</v>
      </c>
      <c r="I735" t="e">
        <f>TRIM(CLEAN(MID(Updates!D735,FIND("Account Password: ",Updates!D735)+18,(FIND("NETWORK ACCOUNTS",Updates!D735)-(FIND("Account Password:",Updates!D735)+18)))))</f>
        <v>#VALUE!</v>
      </c>
      <c r="J735" t="e">
        <f>TRIM(CLEAN(MID(Updates!D735,FIND("Password: ",Updates!D735)+10,(FIND("E-mail",Updates!D735)-(FIND("Password:",Updates!D735)+12)))))</f>
        <v>#VALUE!</v>
      </c>
      <c r="K735" t="e">
        <f>TRIM(CLEAN(MID(Updates!D735,FIND("Account to clone: ",Updates!D735)+18,(FIND("Position",Updates!D735)-(FIND("Account to clone: ",Updates!D735)+18)))))</f>
        <v>#VALUE!</v>
      </c>
      <c r="L735" t="e">
        <f>TRIM(CLEAN(MID(Updates!D735,FIND("Clone permissions of another account: ",Updates!D735)+38,(FIND("Email required:",Updates!D735)-(FIND("Clone permissions of another account: ",Updates!D735)+38)))))</f>
        <v>#VALUE!</v>
      </c>
      <c r="M735" t="e">
        <f t="shared" si="177"/>
        <v>#VALUE!</v>
      </c>
      <c r="N735" t="e">
        <f>TRIM(CLEAN(MID(Updates!D735,FIND("First Name: ",Updates!D735)+12,(FIND("Middle Name: ",Updates!D735)-(FIND("First Name: ",Updates!D735)+12)))))</f>
        <v>#VALUE!</v>
      </c>
      <c r="O735" t="e">
        <f>TRIM(CLEAN(MID(Updates!E735,FIND("Last Name: ",Updates!E735)+11,(FIND("Middle Initial:",Updates!E735)-(FIND("Last Name: ",Updates!E735)+11)))))</f>
        <v>#VALUE!</v>
      </c>
      <c r="P735" t="e">
        <f>TRIM(CLEAN(MID(Updates!D735,FIND("Middle Initial: ",Updates!D735)+16,(FIND("Department: ",Updates!D735)-(FIND("Middle Initial: ",Updates!D735)+16)))))</f>
        <v>#VALUE!</v>
      </c>
      <c r="Q735" t="e">
        <f t="shared" si="178"/>
        <v>#VALUE!</v>
      </c>
      <c r="R735" t="e">
        <f t="shared" si="179"/>
        <v>#VALUE!</v>
      </c>
      <c r="S735" t="e">
        <f t="shared" si="180"/>
        <v>#VALUE!</v>
      </c>
      <c r="T735" s="14" t="e">
        <f t="shared" si="181"/>
        <v>#VALUE!</v>
      </c>
      <c r="U735" t="e">
        <f t="shared" si="182"/>
        <v>#VALUE!</v>
      </c>
      <c r="V735" t="e">
        <f t="shared" si="183"/>
        <v>#VALUE!</v>
      </c>
      <c r="W735" s="8" t="e">
        <f>TRIM(CLEAN(MID(Updates!D735,FIND("Branch: ",Updates!D735)+8,(FIND("Division",Updates!D735)-(FIND("Branch: ",Updates!D735)+8)))))</f>
        <v>#VALUE!</v>
      </c>
      <c r="X735" s="8" t="e">
        <f>TRIM(CLEAN(MID(Updates!D735,FIND("Pooled Position: ",Updates!D735)+17,(FIND("Are the",Updates!D735)-(FIND("Pooled Position: ",Updates!D735)+17)))))</f>
        <v>#VALUE!</v>
      </c>
      <c r="Y735" t="e">
        <f>TRIM(CLEAN(MID(Updates!D735,FIND("Employee Name: ",Updates!D735)+15,(FIND("Job Title",Updates!D735)-(FIND("Employee Name: ",Updates!D735)+15)))))</f>
        <v>#VALUE!</v>
      </c>
      <c r="Z735" s="9" t="e">
        <f t="shared" si="184"/>
        <v>#VALUE!</v>
      </c>
      <c r="AA735" t="e">
        <f t="shared" si="185"/>
        <v>#VALUE!</v>
      </c>
      <c r="AB735" t="e">
        <f t="shared" si="186"/>
        <v>#VALUE!</v>
      </c>
      <c r="AC735" t="e">
        <f t="shared" si="187"/>
        <v>#VALUE!</v>
      </c>
      <c r="AD735" t="e">
        <f>TRIM(CLEAN(MID(Updates!D735,FIND("Account to clone: ",Updates!D735)+18,(FIND("Position",Updates!D735)-(FIND("Account to clone: ",Updates!D735)+18)))))</f>
        <v>#VALUE!</v>
      </c>
      <c r="AE735" t="str">
        <f t="shared" si="188"/>
        <v/>
      </c>
      <c r="AF735" t="str">
        <f t="shared" si="189"/>
        <v>No</v>
      </c>
      <c r="AG735" t="e">
        <f>TRIM(CLEAN(MID(Updates!D735,FIND("Home Share (H:\ drive) required: ",Updates!D735)+33,(FIND("Group Share (S:\ drive) required: ",Updates!D735)-(FIND("Home Share (H:\ drive) required: ",Updates!D735)+33)))))</f>
        <v>#VALUE!</v>
      </c>
      <c r="AH735" t="str">
        <f t="shared" si="190"/>
        <v>No</v>
      </c>
      <c r="AI735" t="e">
        <f>TRIM(CLEAN(MID(Updates!D735,FIND("S Drive Path: ",Updates!D735)+14,(FIND("Position",Updates!D735)-(FIND("S Drive Path: ",Updates!D735)+14)))))</f>
        <v>#VALUE!</v>
      </c>
      <c r="AJ735" t="e">
        <f>("USR\"&amp;Updates!N735)</f>
        <v>#VALUE!</v>
      </c>
      <c r="AK735" t="e">
        <f>Updates!N735&amp;"$"</f>
        <v>#VALUE!</v>
      </c>
      <c r="AL735" s="11">
        <f t="shared" ca="1" si="191"/>
        <v>10</v>
      </c>
      <c r="AM735" s="6" t="str">
        <f ca="1">LOOKUP(AL735,AN2:AN21,AO2:AO21)</f>
        <v>DC1MDB10</v>
      </c>
    </row>
    <row r="736" spans="1:39" ht="12" customHeight="1">
      <c r="A736" s="13" t="e">
        <f>LOOKUP(99^99,--("0"&amp;MID(Updates!N736,MIN(SEARCH({0,1,2,3,4,5,6,7,8,9},Updates!N736&amp;"0123456789")),ROW($A$1:$A$10000))))</f>
        <v>#N/A</v>
      </c>
      <c r="B736" s="6" t="e">
        <f>TRIM(CLEAN(MID(Updates!D736,FIND("Network User Id: ",Updates!D736)+17,(FIND("E-MAIL ACCOUNTS",Updates!D736)-(FIND("Network User Id:",Updates!D736)+17)))))</f>
        <v>#VALUE!</v>
      </c>
      <c r="C736" s="6" t="e">
        <f>TRIM(CLEAN(MID(Updates!D736,FIND("Logon ID: ",Updates!D736)+10,(FIND("Password:",Updates!D736)-(FIND("Logon ID:",Updates!D736)+10)))))</f>
        <v>#VALUE!</v>
      </c>
      <c r="D736" t="e">
        <f>TRIM(CLEAN(MID(Updates!D736,FIND("Primary Address: ",Updates!D736)+17,(FIND("Secondary Address:",Updates!D736)-(FIND("Primary Address: ",Updates!D736)+17)))))</f>
        <v>#VALUE!</v>
      </c>
      <c r="E736" t="e">
        <f>TRIM(CLEAN(MID(Updates!D736,FIND("Secondary Address: ",Updates!D736)+19,(FIND("** PLEASE DO NOT REPLY TO THIS E-MAIL. ",Updates!D736)-(FIND("Secondary Address: ",Updates!D736)+19)))))</f>
        <v>#VALUE!</v>
      </c>
      <c r="F736" t="b">
        <f>IF(COUNT(SEARCH({"transpo.ottawa.on.ca","biblioottawalibrary.ca"},E736)),"@ottawa.ca")</f>
        <v>0</v>
      </c>
      <c r="G736" s="9" t="e">
        <f t="shared" si="176"/>
        <v>#VALUE!</v>
      </c>
      <c r="H736" t="e">
        <f>TRIM(CLEAN(MID(Updates!D736,FIND("E-mail Address: ",Updates!D736)+16,(FIND("The employee",Updates!D736)-(FIND("E-mail Address: ",Updates!D736)+16)))))</f>
        <v>#VALUE!</v>
      </c>
      <c r="I736" t="e">
        <f>TRIM(CLEAN(MID(Updates!D736,FIND("Account Password: ",Updates!D736)+18,(FIND("NETWORK ACCOUNTS",Updates!D736)-(FIND("Account Password:",Updates!D736)+18)))))</f>
        <v>#VALUE!</v>
      </c>
      <c r="J736" t="e">
        <f>TRIM(CLEAN(MID(Updates!D736,FIND("Password: ",Updates!D736)+10,(FIND("E-mail",Updates!D736)-(FIND("Password:",Updates!D736)+12)))))</f>
        <v>#VALUE!</v>
      </c>
      <c r="K736" t="e">
        <f>TRIM(CLEAN(MID(Updates!D736,FIND("Account to clone: ",Updates!D736)+18,(FIND("Position",Updates!D736)-(FIND("Account to clone: ",Updates!D736)+18)))))</f>
        <v>#VALUE!</v>
      </c>
      <c r="L736" t="e">
        <f>TRIM(CLEAN(MID(Updates!D736,FIND("Clone permissions of another account: ",Updates!D736)+38,(FIND("Email required:",Updates!D736)-(FIND("Clone permissions of another account: ",Updates!D736)+38)))))</f>
        <v>#VALUE!</v>
      </c>
      <c r="M736" t="e">
        <f t="shared" si="177"/>
        <v>#VALUE!</v>
      </c>
      <c r="N736" t="e">
        <f>TRIM(CLEAN(MID(Updates!D736,FIND("First Name: ",Updates!D736)+12,(FIND("Middle Name: ",Updates!D736)-(FIND("First Name: ",Updates!D736)+12)))))</f>
        <v>#VALUE!</v>
      </c>
      <c r="O736" t="e">
        <f>TRIM(CLEAN(MID(Updates!E736,FIND("Last Name: ",Updates!E736)+11,(FIND("Middle Initial:",Updates!E736)-(FIND("Last Name: ",Updates!E736)+11)))))</f>
        <v>#VALUE!</v>
      </c>
      <c r="P736" t="e">
        <f>TRIM(CLEAN(MID(Updates!D736,FIND("Middle Initial: ",Updates!D736)+16,(FIND("Department: ",Updates!D736)-(FIND("Middle Initial: ",Updates!D736)+16)))))</f>
        <v>#VALUE!</v>
      </c>
      <c r="Q736" t="e">
        <f t="shared" si="178"/>
        <v>#VALUE!</v>
      </c>
      <c r="R736" t="e">
        <f t="shared" si="179"/>
        <v>#VALUE!</v>
      </c>
      <c r="S736" t="e">
        <f t="shared" si="180"/>
        <v>#VALUE!</v>
      </c>
      <c r="T736" s="14" t="e">
        <f t="shared" si="181"/>
        <v>#VALUE!</v>
      </c>
      <c r="U736" t="e">
        <f t="shared" si="182"/>
        <v>#VALUE!</v>
      </c>
      <c r="V736" t="e">
        <f t="shared" si="183"/>
        <v>#VALUE!</v>
      </c>
      <c r="W736" s="8" t="e">
        <f>TRIM(CLEAN(MID(Updates!D736,FIND("Branch: ",Updates!D736)+8,(FIND("Division",Updates!D736)-(FIND("Branch: ",Updates!D736)+8)))))</f>
        <v>#VALUE!</v>
      </c>
      <c r="X736" s="8" t="e">
        <f>TRIM(CLEAN(MID(Updates!D736,FIND("Pooled Position: ",Updates!D736)+17,(FIND("Are the",Updates!D736)-(FIND("Pooled Position: ",Updates!D736)+17)))))</f>
        <v>#VALUE!</v>
      </c>
      <c r="Y736" t="e">
        <f>TRIM(CLEAN(MID(Updates!D736,FIND("Employee Name: ",Updates!D736)+15,(FIND("Job Title",Updates!D736)-(FIND("Employee Name: ",Updates!D736)+15)))))</f>
        <v>#VALUE!</v>
      </c>
      <c r="Z736" s="9" t="e">
        <f t="shared" si="184"/>
        <v>#VALUE!</v>
      </c>
      <c r="AA736" t="e">
        <f t="shared" si="185"/>
        <v>#VALUE!</v>
      </c>
      <c r="AB736" t="e">
        <f t="shared" si="186"/>
        <v>#VALUE!</v>
      </c>
      <c r="AC736" t="e">
        <f t="shared" si="187"/>
        <v>#VALUE!</v>
      </c>
      <c r="AD736" t="e">
        <f>TRIM(CLEAN(MID(Updates!D736,FIND("Account to clone: ",Updates!D736)+18,(FIND("Position",Updates!D736)-(FIND("Account to clone: ",Updates!D736)+18)))))</f>
        <v>#VALUE!</v>
      </c>
      <c r="AE736" t="str">
        <f t="shared" si="188"/>
        <v/>
      </c>
      <c r="AF736" t="str">
        <f t="shared" si="189"/>
        <v>No</v>
      </c>
      <c r="AG736" t="e">
        <f>TRIM(CLEAN(MID(Updates!D736,FIND("Home Share (H:\ drive) required: ",Updates!D736)+33,(FIND("Group Share (S:\ drive) required: ",Updates!D736)-(FIND("Home Share (H:\ drive) required: ",Updates!D736)+33)))))</f>
        <v>#VALUE!</v>
      </c>
      <c r="AH736" t="str">
        <f t="shared" si="190"/>
        <v>No</v>
      </c>
      <c r="AI736" t="e">
        <f>TRIM(CLEAN(MID(Updates!D736,FIND("S Drive Path: ",Updates!D736)+14,(FIND("Position",Updates!D736)-(FIND("S Drive Path: ",Updates!D736)+14)))))</f>
        <v>#VALUE!</v>
      </c>
      <c r="AJ736" t="e">
        <f>("USR\"&amp;Updates!N736)</f>
        <v>#VALUE!</v>
      </c>
      <c r="AK736" t="e">
        <f>Updates!N736&amp;"$"</f>
        <v>#VALUE!</v>
      </c>
      <c r="AL736" s="11">
        <f t="shared" ca="1" si="191"/>
        <v>7</v>
      </c>
      <c r="AM736" s="6" t="str">
        <f ca="1">LOOKUP(AL736,AN2:AN21,AO2:AO21)</f>
        <v>DC1MDB07</v>
      </c>
    </row>
    <row r="737" spans="1:39" ht="12" customHeight="1">
      <c r="A737" s="13" t="e">
        <f>LOOKUP(99^99,--("0"&amp;MID(Updates!N737,MIN(SEARCH({0,1,2,3,4,5,6,7,8,9},Updates!N737&amp;"0123456789")),ROW($A$1:$A$10000))))</f>
        <v>#N/A</v>
      </c>
      <c r="B737" s="6" t="e">
        <f>TRIM(CLEAN(MID(Updates!D737,FIND("Network User Id: ",Updates!D737)+17,(FIND("E-MAIL ACCOUNTS",Updates!D737)-(FIND("Network User Id:",Updates!D737)+17)))))</f>
        <v>#VALUE!</v>
      </c>
      <c r="C737" s="6" t="e">
        <f>TRIM(CLEAN(MID(Updates!D737,FIND("Logon ID: ",Updates!D737)+10,(FIND("Password:",Updates!D737)-(FIND("Logon ID:",Updates!D737)+10)))))</f>
        <v>#VALUE!</v>
      </c>
      <c r="D737" t="e">
        <f>TRIM(CLEAN(MID(Updates!D737,FIND("Primary Address: ",Updates!D737)+17,(FIND("Secondary Address:",Updates!D737)-(FIND("Primary Address: ",Updates!D737)+17)))))</f>
        <v>#VALUE!</v>
      </c>
      <c r="E737" t="e">
        <f>TRIM(CLEAN(MID(Updates!D737,FIND("Secondary Address: ",Updates!D737)+19,(FIND("** PLEASE DO NOT REPLY TO THIS E-MAIL. ",Updates!D737)-(FIND("Secondary Address: ",Updates!D737)+19)))))</f>
        <v>#VALUE!</v>
      </c>
      <c r="F737" t="b">
        <f>IF(COUNT(SEARCH({"transpo.ottawa.on.ca","biblioottawalibrary.ca"},E737)),"@ottawa.ca")</f>
        <v>0</v>
      </c>
      <c r="G737" s="9" t="e">
        <f t="shared" si="176"/>
        <v>#VALUE!</v>
      </c>
      <c r="H737" t="e">
        <f>TRIM(CLEAN(MID(Updates!D737,FIND("E-mail Address: ",Updates!D737)+16,(FIND("The employee",Updates!D737)-(FIND("E-mail Address: ",Updates!D737)+16)))))</f>
        <v>#VALUE!</v>
      </c>
      <c r="I737" t="e">
        <f>TRIM(CLEAN(MID(Updates!D737,FIND("Account Password: ",Updates!D737)+18,(FIND("NETWORK ACCOUNTS",Updates!D737)-(FIND("Account Password:",Updates!D737)+18)))))</f>
        <v>#VALUE!</v>
      </c>
      <c r="J737" t="e">
        <f>TRIM(CLEAN(MID(Updates!D737,FIND("Password: ",Updates!D737)+10,(FIND("E-mail",Updates!D737)-(FIND("Password:",Updates!D737)+12)))))</f>
        <v>#VALUE!</v>
      </c>
      <c r="K737" t="e">
        <f>TRIM(CLEAN(MID(Updates!D737,FIND("Account to clone: ",Updates!D737)+18,(FIND("Position",Updates!D737)-(FIND("Account to clone: ",Updates!D737)+18)))))</f>
        <v>#VALUE!</v>
      </c>
      <c r="L737" t="e">
        <f>TRIM(CLEAN(MID(Updates!D737,FIND("Clone permissions of another account: ",Updates!D737)+38,(FIND("Email required:",Updates!D737)-(FIND("Clone permissions of another account: ",Updates!D737)+38)))))</f>
        <v>#VALUE!</v>
      </c>
      <c r="M737" t="e">
        <f t="shared" si="177"/>
        <v>#VALUE!</v>
      </c>
      <c r="N737" t="e">
        <f>TRIM(CLEAN(MID(Updates!D737,FIND("First Name: ",Updates!D737)+12,(FIND("Middle Name: ",Updates!D737)-(FIND("First Name: ",Updates!D737)+12)))))</f>
        <v>#VALUE!</v>
      </c>
      <c r="O737" t="e">
        <f>TRIM(CLEAN(MID(Updates!E737,FIND("Last Name: ",Updates!E737)+11,(FIND("Middle Initial:",Updates!E737)-(FIND("Last Name: ",Updates!E737)+11)))))</f>
        <v>#VALUE!</v>
      </c>
      <c r="P737" t="e">
        <f>TRIM(CLEAN(MID(Updates!D737,FIND("Middle Initial: ",Updates!D737)+16,(FIND("Department: ",Updates!D737)-(FIND("Middle Initial: ",Updates!D737)+16)))))</f>
        <v>#VALUE!</v>
      </c>
      <c r="Q737" t="e">
        <f t="shared" si="178"/>
        <v>#VALUE!</v>
      </c>
      <c r="R737" t="e">
        <f t="shared" si="179"/>
        <v>#VALUE!</v>
      </c>
      <c r="S737" t="e">
        <f t="shared" si="180"/>
        <v>#VALUE!</v>
      </c>
      <c r="T737" s="14" t="e">
        <f t="shared" si="181"/>
        <v>#VALUE!</v>
      </c>
      <c r="U737" t="e">
        <f t="shared" si="182"/>
        <v>#VALUE!</v>
      </c>
      <c r="V737" t="e">
        <f t="shared" si="183"/>
        <v>#VALUE!</v>
      </c>
      <c r="W737" s="8" t="e">
        <f>TRIM(CLEAN(MID(Updates!D737,FIND("Branch: ",Updates!D737)+8,(FIND("Division",Updates!D737)-(FIND("Branch: ",Updates!D737)+8)))))</f>
        <v>#VALUE!</v>
      </c>
      <c r="X737" s="8" t="e">
        <f>TRIM(CLEAN(MID(Updates!D737,FIND("Pooled Position: ",Updates!D737)+17,(FIND("Are the",Updates!D737)-(FIND("Pooled Position: ",Updates!D737)+17)))))</f>
        <v>#VALUE!</v>
      </c>
      <c r="Y737" t="e">
        <f>TRIM(CLEAN(MID(Updates!D737,FIND("Employee Name: ",Updates!D737)+15,(FIND("Job Title",Updates!D737)-(FIND("Employee Name: ",Updates!D737)+15)))))</f>
        <v>#VALUE!</v>
      </c>
      <c r="Z737" s="9" t="e">
        <f t="shared" si="184"/>
        <v>#VALUE!</v>
      </c>
      <c r="AA737" t="e">
        <f t="shared" si="185"/>
        <v>#VALUE!</v>
      </c>
      <c r="AB737" t="e">
        <f t="shared" si="186"/>
        <v>#VALUE!</v>
      </c>
      <c r="AC737" t="e">
        <f t="shared" si="187"/>
        <v>#VALUE!</v>
      </c>
      <c r="AD737" t="e">
        <f>TRIM(CLEAN(MID(Updates!D737,FIND("Account to clone: ",Updates!D737)+18,(FIND("Position",Updates!D737)-(FIND("Account to clone: ",Updates!D737)+18)))))</f>
        <v>#VALUE!</v>
      </c>
      <c r="AE737" t="str">
        <f t="shared" si="188"/>
        <v/>
      </c>
      <c r="AF737" t="str">
        <f t="shared" si="189"/>
        <v>No</v>
      </c>
      <c r="AG737" t="e">
        <f>TRIM(CLEAN(MID(Updates!D737,FIND("Home Share (H:\ drive) required: ",Updates!D737)+33,(FIND("Group Share (S:\ drive) required: ",Updates!D737)-(FIND("Home Share (H:\ drive) required: ",Updates!D737)+33)))))</f>
        <v>#VALUE!</v>
      </c>
      <c r="AH737" t="str">
        <f t="shared" si="190"/>
        <v>No</v>
      </c>
      <c r="AI737" t="e">
        <f>TRIM(CLEAN(MID(Updates!D737,FIND("S Drive Path: ",Updates!D737)+14,(FIND("Position",Updates!D737)-(FIND("S Drive Path: ",Updates!D737)+14)))))</f>
        <v>#VALUE!</v>
      </c>
      <c r="AJ737" t="e">
        <f>("USR\"&amp;Updates!N737)</f>
        <v>#VALUE!</v>
      </c>
      <c r="AK737" t="e">
        <f>Updates!N737&amp;"$"</f>
        <v>#VALUE!</v>
      </c>
      <c r="AL737" s="11">
        <f t="shared" ca="1" si="191"/>
        <v>9</v>
      </c>
      <c r="AM737" s="6" t="str">
        <f ca="1">LOOKUP(AL737,AN2:AN21,AO2:AO21)</f>
        <v>DC1MDB09</v>
      </c>
    </row>
    <row r="738" spans="1:39" ht="12" customHeight="1">
      <c r="A738" s="13" t="e">
        <f>LOOKUP(99^99,--("0"&amp;MID(Updates!N738,MIN(SEARCH({0,1,2,3,4,5,6,7,8,9},Updates!N738&amp;"0123456789")),ROW($A$1:$A$10000))))</f>
        <v>#N/A</v>
      </c>
      <c r="B738" s="6" t="e">
        <f>TRIM(CLEAN(MID(Updates!D738,FIND("Network User Id: ",Updates!D738)+17,(FIND("E-MAIL ACCOUNTS",Updates!D738)-(FIND("Network User Id:",Updates!D738)+17)))))</f>
        <v>#VALUE!</v>
      </c>
      <c r="C738" s="6" t="e">
        <f>TRIM(CLEAN(MID(Updates!D738,FIND("Logon ID: ",Updates!D738)+10,(FIND("Password:",Updates!D738)-(FIND("Logon ID:",Updates!D738)+10)))))</f>
        <v>#VALUE!</v>
      </c>
      <c r="D738" t="e">
        <f>TRIM(CLEAN(MID(Updates!D738,FIND("Primary Address: ",Updates!D738)+17,(FIND("Secondary Address:",Updates!D738)-(FIND("Primary Address: ",Updates!D738)+17)))))</f>
        <v>#VALUE!</v>
      </c>
      <c r="E738" t="e">
        <f>TRIM(CLEAN(MID(Updates!D738,FIND("Secondary Address: ",Updates!D738)+19,(FIND("** PLEASE DO NOT REPLY TO THIS E-MAIL. ",Updates!D738)-(FIND("Secondary Address: ",Updates!D738)+19)))))</f>
        <v>#VALUE!</v>
      </c>
      <c r="F738" t="b">
        <f>IF(COUNT(SEARCH({"transpo.ottawa.on.ca","biblioottawalibrary.ca"},E738)),"@ottawa.ca")</f>
        <v>0</v>
      </c>
      <c r="G738" s="9" t="e">
        <f t="shared" si="176"/>
        <v>#VALUE!</v>
      </c>
      <c r="H738" t="e">
        <f>TRIM(CLEAN(MID(Updates!D738,FIND("E-mail Address: ",Updates!D738)+16,(FIND("The employee",Updates!D738)-(FIND("E-mail Address: ",Updates!D738)+16)))))</f>
        <v>#VALUE!</v>
      </c>
      <c r="I738" t="e">
        <f>TRIM(CLEAN(MID(Updates!D738,FIND("Account Password: ",Updates!D738)+18,(FIND("NETWORK ACCOUNTS",Updates!D738)-(FIND("Account Password:",Updates!D738)+18)))))</f>
        <v>#VALUE!</v>
      </c>
      <c r="J738" t="e">
        <f>TRIM(CLEAN(MID(Updates!D738,FIND("Password: ",Updates!D738)+10,(FIND("E-mail",Updates!D738)-(FIND("Password:",Updates!D738)+12)))))</f>
        <v>#VALUE!</v>
      </c>
      <c r="K738" t="e">
        <f>TRIM(CLEAN(MID(Updates!D738,FIND("Account to clone: ",Updates!D738)+18,(FIND("Position",Updates!D738)-(FIND("Account to clone: ",Updates!D738)+18)))))</f>
        <v>#VALUE!</v>
      </c>
      <c r="L738" t="e">
        <f>TRIM(CLEAN(MID(Updates!D738,FIND("Clone permissions of another account: ",Updates!D738)+38,(FIND("Email required:",Updates!D738)-(FIND("Clone permissions of another account: ",Updates!D738)+38)))))</f>
        <v>#VALUE!</v>
      </c>
      <c r="M738" t="e">
        <f t="shared" si="177"/>
        <v>#VALUE!</v>
      </c>
      <c r="N738" t="e">
        <f>TRIM(CLEAN(MID(Updates!D738,FIND("First Name: ",Updates!D738)+12,(FIND("Middle Name: ",Updates!D738)-(FIND("First Name: ",Updates!D738)+12)))))</f>
        <v>#VALUE!</v>
      </c>
      <c r="O738" t="e">
        <f>TRIM(CLEAN(MID(Updates!E738,FIND("Last Name: ",Updates!E738)+11,(FIND("Middle Initial:",Updates!E738)-(FIND("Last Name: ",Updates!E738)+11)))))</f>
        <v>#VALUE!</v>
      </c>
      <c r="P738" t="e">
        <f>TRIM(CLEAN(MID(Updates!D738,FIND("Middle Initial: ",Updates!D738)+16,(FIND("Department: ",Updates!D738)-(FIND("Middle Initial: ",Updates!D738)+16)))))</f>
        <v>#VALUE!</v>
      </c>
      <c r="Q738" t="e">
        <f t="shared" si="178"/>
        <v>#VALUE!</v>
      </c>
      <c r="R738" t="e">
        <f t="shared" si="179"/>
        <v>#VALUE!</v>
      </c>
      <c r="S738" t="e">
        <f t="shared" si="180"/>
        <v>#VALUE!</v>
      </c>
      <c r="T738" s="14" t="e">
        <f t="shared" si="181"/>
        <v>#VALUE!</v>
      </c>
      <c r="U738" t="e">
        <f t="shared" si="182"/>
        <v>#VALUE!</v>
      </c>
      <c r="V738" t="e">
        <f t="shared" si="183"/>
        <v>#VALUE!</v>
      </c>
      <c r="W738" s="8" t="e">
        <f>TRIM(CLEAN(MID(Updates!D738,FIND("Branch: ",Updates!D738)+8,(FIND("Division",Updates!D738)-(FIND("Branch: ",Updates!D738)+8)))))</f>
        <v>#VALUE!</v>
      </c>
      <c r="X738" s="8" t="e">
        <f>TRIM(CLEAN(MID(Updates!D738,FIND("Pooled Position: ",Updates!D738)+17,(FIND("Are the",Updates!D738)-(FIND("Pooled Position: ",Updates!D738)+17)))))</f>
        <v>#VALUE!</v>
      </c>
      <c r="Y738" t="e">
        <f>TRIM(CLEAN(MID(Updates!D738,FIND("Employee Name: ",Updates!D738)+15,(FIND("Job Title",Updates!D738)-(FIND("Employee Name: ",Updates!D738)+15)))))</f>
        <v>#VALUE!</v>
      </c>
      <c r="Z738" s="9" t="e">
        <f t="shared" si="184"/>
        <v>#VALUE!</v>
      </c>
      <c r="AA738" t="e">
        <f t="shared" si="185"/>
        <v>#VALUE!</v>
      </c>
      <c r="AB738" t="e">
        <f t="shared" si="186"/>
        <v>#VALUE!</v>
      </c>
      <c r="AC738" t="e">
        <f t="shared" si="187"/>
        <v>#VALUE!</v>
      </c>
      <c r="AD738" t="e">
        <f>TRIM(CLEAN(MID(Updates!D738,FIND("Account to clone: ",Updates!D738)+18,(FIND("Position",Updates!D738)-(FIND("Account to clone: ",Updates!D738)+18)))))</f>
        <v>#VALUE!</v>
      </c>
      <c r="AE738" t="str">
        <f t="shared" si="188"/>
        <v/>
      </c>
      <c r="AF738" t="str">
        <f t="shared" si="189"/>
        <v>No</v>
      </c>
      <c r="AG738" t="e">
        <f>TRIM(CLEAN(MID(Updates!D738,FIND("Home Share (H:\ drive) required: ",Updates!D738)+33,(FIND("Group Share (S:\ drive) required: ",Updates!D738)-(FIND("Home Share (H:\ drive) required: ",Updates!D738)+33)))))</f>
        <v>#VALUE!</v>
      </c>
      <c r="AH738" t="str">
        <f t="shared" si="190"/>
        <v>No</v>
      </c>
      <c r="AI738" t="e">
        <f>TRIM(CLEAN(MID(Updates!D738,FIND("S Drive Path: ",Updates!D738)+14,(FIND("Position",Updates!D738)-(FIND("S Drive Path: ",Updates!D738)+14)))))</f>
        <v>#VALUE!</v>
      </c>
      <c r="AJ738" t="e">
        <f>("USR\"&amp;Updates!N738)</f>
        <v>#VALUE!</v>
      </c>
      <c r="AK738" t="e">
        <f>Updates!N738&amp;"$"</f>
        <v>#VALUE!</v>
      </c>
      <c r="AL738" s="11">
        <f t="shared" ca="1" si="191"/>
        <v>20</v>
      </c>
      <c r="AM738" s="6" t="str">
        <f ca="1">LOOKUP(AL738,AN2:AN21,AO2:AO21)</f>
        <v>DC4MDB10</v>
      </c>
    </row>
    <row r="739" spans="1:39" ht="12" customHeight="1">
      <c r="A739" s="13" t="e">
        <f>LOOKUP(99^99,--("0"&amp;MID(Updates!N739,MIN(SEARCH({0,1,2,3,4,5,6,7,8,9},Updates!N739&amp;"0123456789")),ROW($A$1:$A$10000))))</f>
        <v>#N/A</v>
      </c>
      <c r="B739" s="6" t="e">
        <f>TRIM(CLEAN(MID(Updates!D739,FIND("Network User Id: ",Updates!D739)+17,(FIND("E-MAIL ACCOUNTS",Updates!D739)-(FIND("Network User Id:",Updates!D739)+17)))))</f>
        <v>#VALUE!</v>
      </c>
      <c r="C739" s="6" t="e">
        <f>TRIM(CLEAN(MID(Updates!D739,FIND("Logon ID: ",Updates!D739)+10,(FIND("Password:",Updates!D739)-(FIND("Logon ID:",Updates!D739)+10)))))</f>
        <v>#VALUE!</v>
      </c>
      <c r="D739" t="e">
        <f>TRIM(CLEAN(MID(Updates!D739,FIND("Primary Address: ",Updates!D739)+17,(FIND("Secondary Address:",Updates!D739)-(FIND("Primary Address: ",Updates!D739)+17)))))</f>
        <v>#VALUE!</v>
      </c>
      <c r="E739" t="e">
        <f>TRIM(CLEAN(MID(Updates!D739,FIND("Secondary Address: ",Updates!D739)+19,(FIND("** PLEASE DO NOT REPLY TO THIS E-MAIL. ",Updates!D739)-(FIND("Secondary Address: ",Updates!D739)+19)))))</f>
        <v>#VALUE!</v>
      </c>
      <c r="F739" t="b">
        <f>IF(COUNT(SEARCH({"transpo.ottawa.on.ca","biblioottawalibrary.ca"},E739)),"@ottawa.ca")</f>
        <v>0</v>
      </c>
      <c r="G739" s="9" t="e">
        <f t="shared" si="176"/>
        <v>#VALUE!</v>
      </c>
      <c r="H739" t="e">
        <f>TRIM(CLEAN(MID(Updates!D739,FIND("E-mail Address: ",Updates!D739)+16,(FIND("The employee",Updates!D739)-(FIND("E-mail Address: ",Updates!D739)+16)))))</f>
        <v>#VALUE!</v>
      </c>
      <c r="I739" t="e">
        <f>TRIM(CLEAN(MID(Updates!D739,FIND("Account Password: ",Updates!D739)+18,(FIND("NETWORK ACCOUNTS",Updates!D739)-(FIND("Account Password:",Updates!D739)+18)))))</f>
        <v>#VALUE!</v>
      </c>
      <c r="J739" t="e">
        <f>TRIM(CLEAN(MID(Updates!D739,FIND("Password: ",Updates!D739)+10,(FIND("E-mail",Updates!D739)-(FIND("Password:",Updates!D739)+12)))))</f>
        <v>#VALUE!</v>
      </c>
      <c r="K739" t="e">
        <f>TRIM(CLEAN(MID(Updates!D739,FIND("Account to clone: ",Updates!D739)+18,(FIND("Position",Updates!D739)-(FIND("Account to clone: ",Updates!D739)+18)))))</f>
        <v>#VALUE!</v>
      </c>
      <c r="L739" t="e">
        <f>TRIM(CLEAN(MID(Updates!D739,FIND("Clone permissions of another account: ",Updates!D739)+38,(FIND("Email required:",Updates!D739)-(FIND("Clone permissions of another account: ",Updates!D739)+38)))))</f>
        <v>#VALUE!</v>
      </c>
      <c r="M739" t="e">
        <f t="shared" si="177"/>
        <v>#VALUE!</v>
      </c>
      <c r="N739" t="e">
        <f>TRIM(CLEAN(MID(Updates!D739,FIND("First Name: ",Updates!D739)+12,(FIND("Middle Name: ",Updates!D739)-(FIND("First Name: ",Updates!D739)+12)))))</f>
        <v>#VALUE!</v>
      </c>
      <c r="O739" t="e">
        <f>TRIM(CLEAN(MID(Updates!E739,FIND("Last Name: ",Updates!E739)+11,(FIND("Middle Initial:",Updates!E739)-(FIND("Last Name: ",Updates!E739)+11)))))</f>
        <v>#VALUE!</v>
      </c>
      <c r="P739" t="e">
        <f>TRIM(CLEAN(MID(Updates!D739,FIND("Middle Initial: ",Updates!D739)+16,(FIND("Department: ",Updates!D739)-(FIND("Middle Initial: ",Updates!D739)+16)))))</f>
        <v>#VALUE!</v>
      </c>
      <c r="Q739" t="e">
        <f t="shared" si="178"/>
        <v>#VALUE!</v>
      </c>
      <c r="R739" t="e">
        <f t="shared" si="179"/>
        <v>#VALUE!</v>
      </c>
      <c r="S739" t="e">
        <f t="shared" si="180"/>
        <v>#VALUE!</v>
      </c>
      <c r="T739" s="14" t="e">
        <f t="shared" si="181"/>
        <v>#VALUE!</v>
      </c>
      <c r="U739" t="e">
        <f t="shared" si="182"/>
        <v>#VALUE!</v>
      </c>
      <c r="V739" t="e">
        <f t="shared" si="183"/>
        <v>#VALUE!</v>
      </c>
      <c r="W739" s="8" t="e">
        <f>TRIM(CLEAN(MID(Updates!D739,FIND("Branch: ",Updates!D739)+8,(FIND("Division",Updates!D739)-(FIND("Branch: ",Updates!D739)+8)))))</f>
        <v>#VALUE!</v>
      </c>
      <c r="X739" s="8" t="e">
        <f>TRIM(CLEAN(MID(Updates!D739,FIND("Pooled Position: ",Updates!D739)+17,(FIND("Are the",Updates!D739)-(FIND("Pooled Position: ",Updates!D739)+17)))))</f>
        <v>#VALUE!</v>
      </c>
      <c r="Y739" t="e">
        <f>TRIM(CLEAN(MID(Updates!D739,FIND("Employee Name: ",Updates!D739)+15,(FIND("Job Title",Updates!D739)-(FIND("Employee Name: ",Updates!D739)+15)))))</f>
        <v>#VALUE!</v>
      </c>
      <c r="Z739" s="9" t="e">
        <f t="shared" si="184"/>
        <v>#VALUE!</v>
      </c>
      <c r="AA739" t="e">
        <f t="shared" si="185"/>
        <v>#VALUE!</v>
      </c>
      <c r="AB739" t="e">
        <f t="shared" si="186"/>
        <v>#VALUE!</v>
      </c>
      <c r="AC739" t="e">
        <f t="shared" si="187"/>
        <v>#VALUE!</v>
      </c>
      <c r="AD739" t="e">
        <f>TRIM(CLEAN(MID(Updates!D739,FIND("Account to clone: ",Updates!D739)+18,(FIND("Position",Updates!D739)-(FIND("Account to clone: ",Updates!D739)+18)))))</f>
        <v>#VALUE!</v>
      </c>
      <c r="AE739" t="str">
        <f t="shared" si="188"/>
        <v/>
      </c>
      <c r="AF739" t="str">
        <f t="shared" si="189"/>
        <v>No</v>
      </c>
      <c r="AG739" t="e">
        <f>TRIM(CLEAN(MID(Updates!D739,FIND("Home Share (H:\ drive) required: ",Updates!D739)+33,(FIND("Group Share (S:\ drive) required: ",Updates!D739)-(FIND("Home Share (H:\ drive) required: ",Updates!D739)+33)))))</f>
        <v>#VALUE!</v>
      </c>
      <c r="AH739" t="str">
        <f t="shared" si="190"/>
        <v>No</v>
      </c>
      <c r="AI739" t="e">
        <f>TRIM(CLEAN(MID(Updates!D739,FIND("S Drive Path: ",Updates!D739)+14,(FIND("Position",Updates!D739)-(FIND("S Drive Path: ",Updates!D739)+14)))))</f>
        <v>#VALUE!</v>
      </c>
      <c r="AJ739" t="e">
        <f>("USR\"&amp;Updates!N739)</f>
        <v>#VALUE!</v>
      </c>
      <c r="AK739" t="e">
        <f>Updates!N739&amp;"$"</f>
        <v>#VALUE!</v>
      </c>
      <c r="AL739" s="11">
        <f t="shared" ca="1" si="191"/>
        <v>5</v>
      </c>
      <c r="AM739" s="6" t="str">
        <f ca="1">LOOKUP(AL739,AN2:AN21,AO2:AO21)</f>
        <v>DC1MDB05</v>
      </c>
    </row>
    <row r="740" spans="1:39" ht="12" customHeight="1">
      <c r="A740" s="13" t="e">
        <f>LOOKUP(99^99,--("0"&amp;MID(Updates!N740,MIN(SEARCH({0,1,2,3,4,5,6,7,8,9},Updates!N740&amp;"0123456789")),ROW($A$1:$A$10000))))</f>
        <v>#N/A</v>
      </c>
      <c r="B740" s="6" t="e">
        <f>TRIM(CLEAN(MID(Updates!D740,FIND("Network User Id: ",Updates!D740)+17,(FIND("E-MAIL ACCOUNTS",Updates!D740)-(FIND("Network User Id:",Updates!D740)+17)))))</f>
        <v>#VALUE!</v>
      </c>
      <c r="C740" s="6" t="e">
        <f>TRIM(CLEAN(MID(Updates!D740,FIND("Logon ID: ",Updates!D740)+10,(FIND("Password:",Updates!D740)-(FIND("Logon ID:",Updates!D740)+10)))))</f>
        <v>#VALUE!</v>
      </c>
      <c r="D740" t="e">
        <f>TRIM(CLEAN(MID(Updates!D740,FIND("Primary Address: ",Updates!D740)+17,(FIND("Secondary Address:",Updates!D740)-(FIND("Primary Address: ",Updates!D740)+17)))))</f>
        <v>#VALUE!</v>
      </c>
      <c r="E740" t="e">
        <f>TRIM(CLEAN(MID(Updates!D740,FIND("Secondary Address: ",Updates!D740)+19,(FIND("** PLEASE DO NOT REPLY TO THIS E-MAIL. ",Updates!D740)-(FIND("Secondary Address: ",Updates!D740)+19)))))</f>
        <v>#VALUE!</v>
      </c>
      <c r="F740" t="b">
        <f>IF(COUNT(SEARCH({"transpo.ottawa.on.ca","biblioottawalibrary.ca"},E740)),"@ottawa.ca")</f>
        <v>0</v>
      </c>
      <c r="G740" s="9" t="e">
        <f t="shared" si="176"/>
        <v>#VALUE!</v>
      </c>
      <c r="H740" t="e">
        <f>TRIM(CLEAN(MID(Updates!D740,FIND("E-mail Address: ",Updates!D740)+16,(FIND("The employee",Updates!D740)-(FIND("E-mail Address: ",Updates!D740)+16)))))</f>
        <v>#VALUE!</v>
      </c>
      <c r="I740" t="e">
        <f>TRIM(CLEAN(MID(Updates!D740,FIND("Account Password: ",Updates!D740)+18,(FIND("NETWORK ACCOUNTS",Updates!D740)-(FIND("Account Password:",Updates!D740)+18)))))</f>
        <v>#VALUE!</v>
      </c>
      <c r="J740" t="e">
        <f>TRIM(CLEAN(MID(Updates!D740,FIND("Password: ",Updates!D740)+10,(FIND("E-mail",Updates!D740)-(FIND("Password:",Updates!D740)+12)))))</f>
        <v>#VALUE!</v>
      </c>
      <c r="K740" t="e">
        <f>TRIM(CLEAN(MID(Updates!D740,FIND("Account to clone: ",Updates!D740)+18,(FIND("Position",Updates!D740)-(FIND("Account to clone: ",Updates!D740)+18)))))</f>
        <v>#VALUE!</v>
      </c>
      <c r="L740" t="e">
        <f>TRIM(CLEAN(MID(Updates!D740,FIND("Clone permissions of another account: ",Updates!D740)+38,(FIND("Email required:",Updates!D740)-(FIND("Clone permissions of another account: ",Updates!D740)+38)))))</f>
        <v>#VALUE!</v>
      </c>
      <c r="M740" t="e">
        <f t="shared" si="177"/>
        <v>#VALUE!</v>
      </c>
      <c r="N740" t="e">
        <f>TRIM(CLEAN(MID(Updates!D740,FIND("First Name: ",Updates!D740)+12,(FIND("Middle Name: ",Updates!D740)-(FIND("First Name: ",Updates!D740)+12)))))</f>
        <v>#VALUE!</v>
      </c>
      <c r="O740" t="e">
        <f>TRIM(CLEAN(MID(Updates!E740,FIND("Last Name: ",Updates!E740)+11,(FIND("Middle Initial:",Updates!E740)-(FIND("Last Name: ",Updates!E740)+11)))))</f>
        <v>#VALUE!</v>
      </c>
      <c r="P740" t="e">
        <f>TRIM(CLEAN(MID(Updates!D740,FIND("Middle Initial: ",Updates!D740)+16,(FIND("Department: ",Updates!D740)-(FIND("Middle Initial: ",Updates!D740)+16)))))</f>
        <v>#VALUE!</v>
      </c>
      <c r="Q740" t="e">
        <f t="shared" si="178"/>
        <v>#VALUE!</v>
      </c>
      <c r="R740" t="e">
        <f t="shared" si="179"/>
        <v>#VALUE!</v>
      </c>
      <c r="S740" t="e">
        <f t="shared" si="180"/>
        <v>#VALUE!</v>
      </c>
      <c r="T740" s="14" t="e">
        <f t="shared" si="181"/>
        <v>#VALUE!</v>
      </c>
      <c r="U740" t="e">
        <f t="shared" si="182"/>
        <v>#VALUE!</v>
      </c>
      <c r="V740" t="e">
        <f t="shared" si="183"/>
        <v>#VALUE!</v>
      </c>
      <c r="W740" s="8" t="e">
        <f>TRIM(CLEAN(MID(Updates!D740,FIND("Branch: ",Updates!D740)+8,(FIND("Division",Updates!D740)-(FIND("Branch: ",Updates!D740)+8)))))</f>
        <v>#VALUE!</v>
      </c>
      <c r="X740" s="8" t="e">
        <f>TRIM(CLEAN(MID(Updates!D740,FIND("Pooled Position: ",Updates!D740)+17,(FIND("Are the",Updates!D740)-(FIND("Pooled Position: ",Updates!D740)+17)))))</f>
        <v>#VALUE!</v>
      </c>
      <c r="Y740" t="e">
        <f>TRIM(CLEAN(MID(Updates!D740,FIND("Employee Name: ",Updates!D740)+15,(FIND("Job Title",Updates!D740)-(FIND("Employee Name: ",Updates!D740)+15)))))</f>
        <v>#VALUE!</v>
      </c>
      <c r="Z740" s="9" t="e">
        <f t="shared" si="184"/>
        <v>#VALUE!</v>
      </c>
      <c r="AA740" t="e">
        <f t="shared" si="185"/>
        <v>#VALUE!</v>
      </c>
      <c r="AB740" t="e">
        <f t="shared" si="186"/>
        <v>#VALUE!</v>
      </c>
      <c r="AC740" t="e">
        <f t="shared" si="187"/>
        <v>#VALUE!</v>
      </c>
      <c r="AD740" t="e">
        <f>TRIM(CLEAN(MID(Updates!D740,FIND("Account to clone: ",Updates!D740)+18,(FIND("Position",Updates!D740)-(FIND("Account to clone: ",Updates!D740)+18)))))</f>
        <v>#VALUE!</v>
      </c>
      <c r="AE740" t="str">
        <f t="shared" si="188"/>
        <v/>
      </c>
      <c r="AF740" t="str">
        <f t="shared" si="189"/>
        <v>No</v>
      </c>
      <c r="AG740" t="e">
        <f>TRIM(CLEAN(MID(Updates!D740,FIND("Home Share (H:\ drive) required: ",Updates!D740)+33,(FIND("Group Share (S:\ drive) required: ",Updates!D740)-(FIND("Home Share (H:\ drive) required: ",Updates!D740)+33)))))</f>
        <v>#VALUE!</v>
      </c>
      <c r="AH740" t="str">
        <f t="shared" si="190"/>
        <v>No</v>
      </c>
      <c r="AI740" t="e">
        <f>TRIM(CLEAN(MID(Updates!D740,FIND("S Drive Path: ",Updates!D740)+14,(FIND("Position",Updates!D740)-(FIND("S Drive Path: ",Updates!D740)+14)))))</f>
        <v>#VALUE!</v>
      </c>
      <c r="AJ740" t="e">
        <f>("USR\"&amp;Updates!N740)</f>
        <v>#VALUE!</v>
      </c>
      <c r="AK740" t="e">
        <f>Updates!N740&amp;"$"</f>
        <v>#VALUE!</v>
      </c>
      <c r="AL740" s="11">
        <f t="shared" ca="1" si="191"/>
        <v>16</v>
      </c>
      <c r="AM740" s="6" t="str">
        <f ca="1">LOOKUP(AL740,AN2:AN21,AO2:AO21)</f>
        <v>DC4MDB06</v>
      </c>
    </row>
    <row r="741" spans="1:39" ht="12" customHeight="1">
      <c r="A741" s="13" t="e">
        <f>LOOKUP(99^99,--("0"&amp;MID(Updates!N741,MIN(SEARCH({0,1,2,3,4,5,6,7,8,9},Updates!N741&amp;"0123456789")),ROW($A$1:$A$10000))))</f>
        <v>#N/A</v>
      </c>
      <c r="B741" s="6" t="e">
        <f>TRIM(CLEAN(MID(Updates!D741,FIND("Network User Id: ",Updates!D741)+17,(FIND("E-MAIL ACCOUNTS",Updates!D741)-(FIND("Network User Id:",Updates!D741)+17)))))</f>
        <v>#VALUE!</v>
      </c>
      <c r="C741" s="6" t="e">
        <f>TRIM(CLEAN(MID(Updates!D741,FIND("Logon ID: ",Updates!D741)+10,(FIND("Password:",Updates!D741)-(FIND("Logon ID:",Updates!D741)+10)))))</f>
        <v>#VALUE!</v>
      </c>
      <c r="D741" t="e">
        <f>TRIM(CLEAN(MID(Updates!D741,FIND("Primary Address: ",Updates!D741)+17,(FIND("Secondary Address:",Updates!D741)-(FIND("Primary Address: ",Updates!D741)+17)))))</f>
        <v>#VALUE!</v>
      </c>
      <c r="E741" t="e">
        <f>TRIM(CLEAN(MID(Updates!D741,FIND("Secondary Address: ",Updates!D741)+19,(FIND("** PLEASE DO NOT REPLY TO THIS E-MAIL. ",Updates!D741)-(FIND("Secondary Address: ",Updates!D741)+19)))))</f>
        <v>#VALUE!</v>
      </c>
      <c r="F741" t="b">
        <f>IF(COUNT(SEARCH({"transpo.ottawa.on.ca","biblioottawalibrary.ca"},E741)),"@ottawa.ca")</f>
        <v>0</v>
      </c>
      <c r="G741" s="9" t="e">
        <f t="shared" si="176"/>
        <v>#VALUE!</v>
      </c>
      <c r="H741" t="e">
        <f>TRIM(CLEAN(MID(Updates!D741,FIND("E-mail Address: ",Updates!D741)+16,(FIND("The employee",Updates!D741)-(FIND("E-mail Address: ",Updates!D741)+16)))))</f>
        <v>#VALUE!</v>
      </c>
      <c r="I741" t="e">
        <f>TRIM(CLEAN(MID(Updates!D741,FIND("Account Password: ",Updates!D741)+18,(FIND("NETWORK ACCOUNTS",Updates!D741)-(FIND("Account Password:",Updates!D741)+18)))))</f>
        <v>#VALUE!</v>
      </c>
      <c r="J741" t="e">
        <f>TRIM(CLEAN(MID(Updates!D741,FIND("Password: ",Updates!D741)+10,(FIND("E-mail",Updates!D741)-(FIND("Password:",Updates!D741)+12)))))</f>
        <v>#VALUE!</v>
      </c>
      <c r="K741" t="e">
        <f>TRIM(CLEAN(MID(Updates!D741,FIND("Account to clone: ",Updates!D741)+18,(FIND("Position",Updates!D741)-(FIND("Account to clone: ",Updates!D741)+18)))))</f>
        <v>#VALUE!</v>
      </c>
      <c r="L741" t="e">
        <f>TRIM(CLEAN(MID(Updates!D741,FIND("Clone permissions of another account: ",Updates!D741)+38,(FIND("Email required:",Updates!D741)-(FIND("Clone permissions of another account: ",Updates!D741)+38)))))</f>
        <v>#VALUE!</v>
      </c>
      <c r="M741" t="e">
        <f t="shared" si="177"/>
        <v>#VALUE!</v>
      </c>
      <c r="N741" t="e">
        <f>TRIM(CLEAN(MID(Updates!D741,FIND("First Name: ",Updates!D741)+12,(FIND("Middle Name: ",Updates!D741)-(FIND("First Name: ",Updates!D741)+12)))))</f>
        <v>#VALUE!</v>
      </c>
      <c r="O741" t="e">
        <f>TRIM(CLEAN(MID(Updates!E741,FIND("Last Name: ",Updates!E741)+11,(FIND("Middle Initial:",Updates!E741)-(FIND("Last Name: ",Updates!E741)+11)))))</f>
        <v>#VALUE!</v>
      </c>
      <c r="P741" t="e">
        <f>TRIM(CLEAN(MID(Updates!D741,FIND("Middle Initial: ",Updates!D741)+16,(FIND("Department: ",Updates!D741)-(FIND("Middle Initial: ",Updates!D741)+16)))))</f>
        <v>#VALUE!</v>
      </c>
      <c r="Q741" t="e">
        <f t="shared" si="178"/>
        <v>#VALUE!</v>
      </c>
      <c r="R741" t="e">
        <f t="shared" si="179"/>
        <v>#VALUE!</v>
      </c>
      <c r="S741" t="e">
        <f t="shared" si="180"/>
        <v>#VALUE!</v>
      </c>
      <c r="T741" s="14" t="e">
        <f t="shared" si="181"/>
        <v>#VALUE!</v>
      </c>
      <c r="U741" t="e">
        <f t="shared" si="182"/>
        <v>#VALUE!</v>
      </c>
      <c r="V741" t="e">
        <f t="shared" si="183"/>
        <v>#VALUE!</v>
      </c>
      <c r="W741" s="8" t="e">
        <f>TRIM(CLEAN(MID(Updates!D741,FIND("Branch: ",Updates!D741)+8,(FIND("Division",Updates!D741)-(FIND("Branch: ",Updates!D741)+8)))))</f>
        <v>#VALUE!</v>
      </c>
      <c r="X741" s="8" t="e">
        <f>TRIM(CLEAN(MID(Updates!D741,FIND("Pooled Position: ",Updates!D741)+17,(FIND("Are the",Updates!D741)-(FIND("Pooled Position: ",Updates!D741)+17)))))</f>
        <v>#VALUE!</v>
      </c>
      <c r="Y741" t="e">
        <f>TRIM(CLEAN(MID(Updates!D741,FIND("Employee Name: ",Updates!D741)+15,(FIND("Job Title",Updates!D741)-(FIND("Employee Name: ",Updates!D741)+15)))))</f>
        <v>#VALUE!</v>
      </c>
      <c r="Z741" s="9" t="e">
        <f t="shared" si="184"/>
        <v>#VALUE!</v>
      </c>
      <c r="AA741" t="e">
        <f t="shared" si="185"/>
        <v>#VALUE!</v>
      </c>
      <c r="AB741" t="e">
        <f t="shared" si="186"/>
        <v>#VALUE!</v>
      </c>
      <c r="AC741" t="e">
        <f t="shared" si="187"/>
        <v>#VALUE!</v>
      </c>
      <c r="AD741" t="e">
        <f>TRIM(CLEAN(MID(Updates!D741,FIND("Account to clone: ",Updates!D741)+18,(FIND("Position",Updates!D741)-(FIND("Account to clone: ",Updates!D741)+18)))))</f>
        <v>#VALUE!</v>
      </c>
      <c r="AE741" t="str">
        <f t="shared" si="188"/>
        <v/>
      </c>
      <c r="AF741" t="str">
        <f t="shared" si="189"/>
        <v>No</v>
      </c>
      <c r="AG741" t="e">
        <f>TRIM(CLEAN(MID(Updates!D741,FIND("Home Share (H:\ drive) required: ",Updates!D741)+33,(FIND("Group Share (S:\ drive) required: ",Updates!D741)-(FIND("Home Share (H:\ drive) required: ",Updates!D741)+33)))))</f>
        <v>#VALUE!</v>
      </c>
      <c r="AH741" t="str">
        <f t="shared" si="190"/>
        <v>No</v>
      </c>
      <c r="AI741" t="e">
        <f>TRIM(CLEAN(MID(Updates!D741,FIND("S Drive Path: ",Updates!D741)+14,(FIND("Position",Updates!D741)-(FIND("S Drive Path: ",Updates!D741)+14)))))</f>
        <v>#VALUE!</v>
      </c>
      <c r="AJ741" t="e">
        <f>("USR\"&amp;Updates!N741)</f>
        <v>#VALUE!</v>
      </c>
      <c r="AK741" t="e">
        <f>Updates!N741&amp;"$"</f>
        <v>#VALUE!</v>
      </c>
      <c r="AL741" s="11">
        <f t="shared" ca="1" si="191"/>
        <v>13</v>
      </c>
      <c r="AM741" s="6" t="str">
        <f ca="1">LOOKUP(AL741,AN2:AN21,AO2:AO21)</f>
        <v>DC4MDB03</v>
      </c>
    </row>
    <row r="742" spans="1:39" ht="12" customHeight="1">
      <c r="A742" s="13" t="e">
        <f>LOOKUP(99^99,--("0"&amp;MID(Updates!N742,MIN(SEARCH({0,1,2,3,4,5,6,7,8,9},Updates!N742&amp;"0123456789")),ROW($A$1:$A$10000))))</f>
        <v>#N/A</v>
      </c>
      <c r="B742" s="6" t="e">
        <f>TRIM(CLEAN(MID(Updates!D742,FIND("Network User Id: ",Updates!D742)+17,(FIND("E-MAIL ACCOUNTS",Updates!D742)-(FIND("Network User Id:",Updates!D742)+17)))))</f>
        <v>#VALUE!</v>
      </c>
      <c r="C742" s="6" t="e">
        <f>TRIM(CLEAN(MID(Updates!D742,FIND("Logon ID: ",Updates!D742)+10,(FIND("Password:",Updates!D742)-(FIND("Logon ID:",Updates!D742)+10)))))</f>
        <v>#VALUE!</v>
      </c>
      <c r="D742" t="e">
        <f>TRIM(CLEAN(MID(Updates!D742,FIND("Primary Address: ",Updates!D742)+17,(FIND("Secondary Address:",Updates!D742)-(FIND("Primary Address: ",Updates!D742)+17)))))</f>
        <v>#VALUE!</v>
      </c>
      <c r="E742" t="e">
        <f>TRIM(CLEAN(MID(Updates!D742,FIND("Secondary Address: ",Updates!D742)+19,(FIND("** PLEASE DO NOT REPLY TO THIS E-MAIL. ",Updates!D742)-(FIND("Secondary Address: ",Updates!D742)+19)))))</f>
        <v>#VALUE!</v>
      </c>
      <c r="F742" t="b">
        <f>IF(COUNT(SEARCH({"transpo.ottawa.on.ca","biblioottawalibrary.ca"},E742)),"@ottawa.ca")</f>
        <v>0</v>
      </c>
      <c r="G742" s="9" t="e">
        <f t="shared" si="176"/>
        <v>#VALUE!</v>
      </c>
      <c r="H742" t="e">
        <f>TRIM(CLEAN(MID(Updates!D742,FIND("E-mail Address: ",Updates!D742)+16,(FIND("The employee",Updates!D742)-(FIND("E-mail Address: ",Updates!D742)+16)))))</f>
        <v>#VALUE!</v>
      </c>
      <c r="I742" t="e">
        <f>TRIM(CLEAN(MID(Updates!D742,FIND("Account Password: ",Updates!D742)+18,(FIND("NETWORK ACCOUNTS",Updates!D742)-(FIND("Account Password:",Updates!D742)+18)))))</f>
        <v>#VALUE!</v>
      </c>
      <c r="J742" t="e">
        <f>TRIM(CLEAN(MID(Updates!D742,FIND("Password: ",Updates!D742)+10,(FIND("E-mail",Updates!D742)-(FIND("Password:",Updates!D742)+12)))))</f>
        <v>#VALUE!</v>
      </c>
      <c r="K742" t="e">
        <f>TRIM(CLEAN(MID(Updates!D742,FIND("Account to clone: ",Updates!D742)+18,(FIND("Position",Updates!D742)-(FIND("Account to clone: ",Updates!D742)+18)))))</f>
        <v>#VALUE!</v>
      </c>
      <c r="L742" t="e">
        <f>TRIM(CLEAN(MID(Updates!D742,FIND("Clone permissions of another account: ",Updates!D742)+38,(FIND("Email required:",Updates!D742)-(FIND("Clone permissions of another account: ",Updates!D742)+38)))))</f>
        <v>#VALUE!</v>
      </c>
      <c r="M742" t="e">
        <f t="shared" si="177"/>
        <v>#VALUE!</v>
      </c>
      <c r="N742" t="e">
        <f>TRIM(CLEAN(MID(Updates!D742,FIND("First Name: ",Updates!D742)+12,(FIND("Middle Name: ",Updates!D742)-(FIND("First Name: ",Updates!D742)+12)))))</f>
        <v>#VALUE!</v>
      </c>
      <c r="O742" t="e">
        <f>TRIM(CLEAN(MID(Updates!E742,FIND("Last Name: ",Updates!E742)+11,(FIND("Middle Initial:",Updates!E742)-(FIND("Last Name: ",Updates!E742)+11)))))</f>
        <v>#VALUE!</v>
      </c>
      <c r="P742" t="e">
        <f>TRIM(CLEAN(MID(Updates!D742,FIND("Middle Initial: ",Updates!D742)+16,(FIND("Department: ",Updates!D742)-(FIND("Middle Initial: ",Updates!D742)+16)))))</f>
        <v>#VALUE!</v>
      </c>
      <c r="Q742" t="e">
        <f t="shared" si="178"/>
        <v>#VALUE!</v>
      </c>
      <c r="R742" t="e">
        <f t="shared" si="179"/>
        <v>#VALUE!</v>
      </c>
      <c r="S742" t="e">
        <f t="shared" si="180"/>
        <v>#VALUE!</v>
      </c>
      <c r="T742" s="14" t="e">
        <f t="shared" si="181"/>
        <v>#VALUE!</v>
      </c>
      <c r="U742" t="e">
        <f t="shared" si="182"/>
        <v>#VALUE!</v>
      </c>
      <c r="V742" t="e">
        <f t="shared" si="183"/>
        <v>#VALUE!</v>
      </c>
      <c r="W742" s="8" t="e">
        <f>TRIM(CLEAN(MID(Updates!D742,FIND("Branch: ",Updates!D742)+8,(FIND("Division",Updates!D742)-(FIND("Branch: ",Updates!D742)+8)))))</f>
        <v>#VALUE!</v>
      </c>
      <c r="X742" s="8" t="e">
        <f>TRIM(CLEAN(MID(Updates!D742,FIND("Pooled Position: ",Updates!D742)+17,(FIND("Are the",Updates!D742)-(FIND("Pooled Position: ",Updates!D742)+17)))))</f>
        <v>#VALUE!</v>
      </c>
      <c r="Y742" t="e">
        <f>TRIM(CLEAN(MID(Updates!D742,FIND("Employee Name: ",Updates!D742)+15,(FIND("Job Title",Updates!D742)-(FIND("Employee Name: ",Updates!D742)+15)))))</f>
        <v>#VALUE!</v>
      </c>
      <c r="Z742" s="9" t="e">
        <f t="shared" si="184"/>
        <v>#VALUE!</v>
      </c>
      <c r="AA742" t="e">
        <f t="shared" si="185"/>
        <v>#VALUE!</v>
      </c>
      <c r="AB742" t="e">
        <f t="shared" si="186"/>
        <v>#VALUE!</v>
      </c>
      <c r="AC742" t="e">
        <f t="shared" si="187"/>
        <v>#VALUE!</v>
      </c>
      <c r="AD742" t="e">
        <f>TRIM(CLEAN(MID(Updates!D742,FIND("Account to clone: ",Updates!D742)+18,(FIND("Position",Updates!D742)-(FIND("Account to clone: ",Updates!D742)+18)))))</f>
        <v>#VALUE!</v>
      </c>
      <c r="AE742" t="str">
        <f t="shared" si="188"/>
        <v/>
      </c>
      <c r="AF742" t="str">
        <f t="shared" si="189"/>
        <v>No</v>
      </c>
      <c r="AG742" t="e">
        <f>TRIM(CLEAN(MID(Updates!D742,FIND("Home Share (H:\ drive) required: ",Updates!D742)+33,(FIND("Group Share (S:\ drive) required: ",Updates!D742)-(FIND("Home Share (H:\ drive) required: ",Updates!D742)+33)))))</f>
        <v>#VALUE!</v>
      </c>
      <c r="AH742" t="str">
        <f t="shared" si="190"/>
        <v>No</v>
      </c>
      <c r="AI742" t="e">
        <f>TRIM(CLEAN(MID(Updates!D742,FIND("S Drive Path: ",Updates!D742)+14,(FIND("Position",Updates!D742)-(FIND("S Drive Path: ",Updates!D742)+14)))))</f>
        <v>#VALUE!</v>
      </c>
      <c r="AJ742" t="e">
        <f>("USR\"&amp;Updates!N742)</f>
        <v>#VALUE!</v>
      </c>
      <c r="AK742" t="e">
        <f>Updates!N742&amp;"$"</f>
        <v>#VALUE!</v>
      </c>
      <c r="AL742" s="11">
        <f t="shared" ca="1" si="191"/>
        <v>14</v>
      </c>
      <c r="AM742" s="6" t="str">
        <f ca="1">LOOKUP(AL742,AN2:AN21,AO2:AO21)</f>
        <v>DC4MDB04</v>
      </c>
    </row>
    <row r="743" spans="1:39" ht="12" customHeight="1">
      <c r="A743" s="13" t="e">
        <f>LOOKUP(99^99,--("0"&amp;MID(Updates!N743,MIN(SEARCH({0,1,2,3,4,5,6,7,8,9},Updates!N743&amp;"0123456789")),ROW($A$1:$A$10000))))</f>
        <v>#N/A</v>
      </c>
      <c r="B743" s="6" t="e">
        <f>TRIM(CLEAN(MID(Updates!D743,FIND("Network User Id: ",Updates!D743)+17,(FIND("E-MAIL ACCOUNTS",Updates!D743)-(FIND("Network User Id:",Updates!D743)+17)))))</f>
        <v>#VALUE!</v>
      </c>
      <c r="C743" s="6" t="e">
        <f>TRIM(CLEAN(MID(Updates!D743,FIND("Logon ID: ",Updates!D743)+10,(FIND("Password:",Updates!D743)-(FIND("Logon ID:",Updates!D743)+10)))))</f>
        <v>#VALUE!</v>
      </c>
      <c r="D743" t="e">
        <f>TRIM(CLEAN(MID(Updates!D743,FIND("Primary Address: ",Updates!D743)+17,(FIND("Secondary Address:",Updates!D743)-(FIND("Primary Address: ",Updates!D743)+17)))))</f>
        <v>#VALUE!</v>
      </c>
      <c r="E743" t="e">
        <f>TRIM(CLEAN(MID(Updates!D743,FIND("Secondary Address: ",Updates!D743)+19,(FIND("** PLEASE DO NOT REPLY TO THIS E-MAIL. ",Updates!D743)-(FIND("Secondary Address: ",Updates!D743)+19)))))</f>
        <v>#VALUE!</v>
      </c>
      <c r="F743" t="b">
        <f>IF(COUNT(SEARCH({"transpo.ottawa.on.ca","biblioottawalibrary.ca"},E743)),"@ottawa.ca")</f>
        <v>0</v>
      </c>
      <c r="G743" s="9" t="e">
        <f t="shared" si="176"/>
        <v>#VALUE!</v>
      </c>
      <c r="H743" t="e">
        <f>TRIM(CLEAN(MID(Updates!D743,FIND("E-mail Address: ",Updates!D743)+16,(FIND("The employee",Updates!D743)-(FIND("E-mail Address: ",Updates!D743)+16)))))</f>
        <v>#VALUE!</v>
      </c>
      <c r="I743" t="e">
        <f>TRIM(CLEAN(MID(Updates!D743,FIND("Account Password: ",Updates!D743)+18,(FIND("NETWORK ACCOUNTS",Updates!D743)-(FIND("Account Password:",Updates!D743)+18)))))</f>
        <v>#VALUE!</v>
      </c>
      <c r="J743" t="e">
        <f>TRIM(CLEAN(MID(Updates!D743,FIND("Password: ",Updates!D743)+10,(FIND("E-mail",Updates!D743)-(FIND("Password:",Updates!D743)+12)))))</f>
        <v>#VALUE!</v>
      </c>
      <c r="K743" t="e">
        <f>TRIM(CLEAN(MID(Updates!D743,FIND("Account to clone: ",Updates!D743)+18,(FIND("Position",Updates!D743)-(FIND("Account to clone: ",Updates!D743)+18)))))</f>
        <v>#VALUE!</v>
      </c>
      <c r="L743" t="e">
        <f>TRIM(CLEAN(MID(Updates!D743,FIND("Clone permissions of another account: ",Updates!D743)+38,(FIND("Email required:",Updates!D743)-(FIND("Clone permissions of another account: ",Updates!D743)+38)))))</f>
        <v>#VALUE!</v>
      </c>
      <c r="M743" t="e">
        <f t="shared" si="177"/>
        <v>#VALUE!</v>
      </c>
      <c r="N743" t="e">
        <f>TRIM(CLEAN(MID(Updates!D743,FIND("First Name: ",Updates!D743)+12,(FIND("Middle Name: ",Updates!D743)-(FIND("First Name: ",Updates!D743)+12)))))</f>
        <v>#VALUE!</v>
      </c>
      <c r="O743" t="e">
        <f>TRIM(CLEAN(MID(Updates!E743,FIND("Last Name: ",Updates!E743)+11,(FIND("Middle Initial:",Updates!E743)-(FIND("Last Name: ",Updates!E743)+11)))))</f>
        <v>#VALUE!</v>
      </c>
      <c r="P743" t="e">
        <f>TRIM(CLEAN(MID(Updates!D743,FIND("Middle Initial: ",Updates!D743)+16,(FIND("Department: ",Updates!D743)-(FIND("Middle Initial: ",Updates!D743)+16)))))</f>
        <v>#VALUE!</v>
      </c>
      <c r="Q743" t="e">
        <f t="shared" si="178"/>
        <v>#VALUE!</v>
      </c>
      <c r="R743" t="e">
        <f t="shared" si="179"/>
        <v>#VALUE!</v>
      </c>
      <c r="S743" t="e">
        <f t="shared" si="180"/>
        <v>#VALUE!</v>
      </c>
      <c r="T743" s="14" t="e">
        <f t="shared" si="181"/>
        <v>#VALUE!</v>
      </c>
      <c r="U743" t="e">
        <f t="shared" si="182"/>
        <v>#VALUE!</v>
      </c>
      <c r="V743" t="e">
        <f t="shared" si="183"/>
        <v>#VALUE!</v>
      </c>
      <c r="W743" s="8" t="e">
        <f>TRIM(CLEAN(MID(Updates!D743,FIND("Branch: ",Updates!D743)+8,(FIND("Division",Updates!D743)-(FIND("Branch: ",Updates!D743)+8)))))</f>
        <v>#VALUE!</v>
      </c>
      <c r="X743" s="8" t="e">
        <f>TRIM(CLEAN(MID(Updates!D743,FIND("Pooled Position: ",Updates!D743)+17,(FIND("Are the",Updates!D743)-(FIND("Pooled Position: ",Updates!D743)+17)))))</f>
        <v>#VALUE!</v>
      </c>
      <c r="Y743" t="e">
        <f>TRIM(CLEAN(MID(Updates!D743,FIND("Employee Name: ",Updates!D743)+15,(FIND("Job Title",Updates!D743)-(FIND("Employee Name: ",Updates!D743)+15)))))</f>
        <v>#VALUE!</v>
      </c>
      <c r="Z743" s="9" t="e">
        <f t="shared" si="184"/>
        <v>#VALUE!</v>
      </c>
      <c r="AA743" t="e">
        <f t="shared" si="185"/>
        <v>#VALUE!</v>
      </c>
      <c r="AB743" t="e">
        <f t="shared" si="186"/>
        <v>#VALUE!</v>
      </c>
      <c r="AC743" t="e">
        <f t="shared" si="187"/>
        <v>#VALUE!</v>
      </c>
      <c r="AD743" t="e">
        <f>TRIM(CLEAN(MID(Updates!D743,FIND("Account to clone: ",Updates!D743)+18,(FIND("Position",Updates!D743)-(FIND("Account to clone: ",Updates!D743)+18)))))</f>
        <v>#VALUE!</v>
      </c>
      <c r="AE743" t="str">
        <f t="shared" si="188"/>
        <v/>
      </c>
      <c r="AF743" t="str">
        <f t="shared" si="189"/>
        <v>No</v>
      </c>
      <c r="AG743" t="e">
        <f>TRIM(CLEAN(MID(Updates!D743,FIND("Home Share (H:\ drive) required: ",Updates!D743)+33,(FIND("Group Share (S:\ drive) required: ",Updates!D743)-(FIND("Home Share (H:\ drive) required: ",Updates!D743)+33)))))</f>
        <v>#VALUE!</v>
      </c>
      <c r="AH743" t="str">
        <f t="shared" si="190"/>
        <v>No</v>
      </c>
      <c r="AI743" t="e">
        <f>TRIM(CLEAN(MID(Updates!D743,FIND("S Drive Path: ",Updates!D743)+14,(FIND("Position",Updates!D743)-(FIND("S Drive Path: ",Updates!D743)+14)))))</f>
        <v>#VALUE!</v>
      </c>
      <c r="AJ743" t="e">
        <f>("USR\"&amp;Updates!N743)</f>
        <v>#VALUE!</v>
      </c>
      <c r="AK743" t="e">
        <f>Updates!N743&amp;"$"</f>
        <v>#VALUE!</v>
      </c>
      <c r="AL743" s="11">
        <f t="shared" ca="1" si="191"/>
        <v>19</v>
      </c>
      <c r="AM743" s="6" t="str">
        <f ca="1">LOOKUP(AL743,AN2:AN21,AO2:AO21)</f>
        <v>DC4MDB09</v>
      </c>
    </row>
    <row r="744" spans="1:39" ht="12" customHeight="1">
      <c r="A744" s="13" t="e">
        <f>LOOKUP(99^99,--("0"&amp;MID(Updates!N744,MIN(SEARCH({0,1,2,3,4,5,6,7,8,9},Updates!N744&amp;"0123456789")),ROW($A$1:$A$10000))))</f>
        <v>#N/A</v>
      </c>
      <c r="B744" s="6" t="e">
        <f>TRIM(CLEAN(MID(Updates!D744,FIND("Network User Id: ",Updates!D744)+17,(FIND("E-MAIL ACCOUNTS",Updates!D744)-(FIND("Network User Id:",Updates!D744)+17)))))</f>
        <v>#VALUE!</v>
      </c>
      <c r="C744" s="6" t="e">
        <f>TRIM(CLEAN(MID(Updates!D744,FIND("Logon ID: ",Updates!D744)+10,(FIND("Password:",Updates!D744)-(FIND("Logon ID:",Updates!D744)+10)))))</f>
        <v>#VALUE!</v>
      </c>
      <c r="D744" t="e">
        <f>TRIM(CLEAN(MID(Updates!D744,FIND("Primary Address: ",Updates!D744)+17,(FIND("Secondary Address:",Updates!D744)-(FIND("Primary Address: ",Updates!D744)+17)))))</f>
        <v>#VALUE!</v>
      </c>
      <c r="E744" t="e">
        <f>TRIM(CLEAN(MID(Updates!D744,FIND("Secondary Address: ",Updates!D744)+19,(FIND("** PLEASE DO NOT REPLY TO THIS E-MAIL. ",Updates!D744)-(FIND("Secondary Address: ",Updates!D744)+19)))))</f>
        <v>#VALUE!</v>
      </c>
      <c r="F744" t="b">
        <f>IF(COUNT(SEARCH({"transpo.ottawa.on.ca","biblioottawalibrary.ca"},E744)),"@ottawa.ca")</f>
        <v>0</v>
      </c>
      <c r="G744" s="9" t="e">
        <f t="shared" si="176"/>
        <v>#VALUE!</v>
      </c>
      <c r="H744" t="e">
        <f>TRIM(CLEAN(MID(Updates!D744,FIND("E-mail Address: ",Updates!D744)+16,(FIND("The employee",Updates!D744)-(FIND("E-mail Address: ",Updates!D744)+16)))))</f>
        <v>#VALUE!</v>
      </c>
      <c r="I744" t="e">
        <f>TRIM(CLEAN(MID(Updates!D744,FIND("Account Password: ",Updates!D744)+18,(FIND("NETWORK ACCOUNTS",Updates!D744)-(FIND("Account Password:",Updates!D744)+18)))))</f>
        <v>#VALUE!</v>
      </c>
      <c r="J744" t="e">
        <f>TRIM(CLEAN(MID(Updates!D744,FIND("Password: ",Updates!D744)+10,(FIND("E-mail",Updates!D744)-(FIND("Password:",Updates!D744)+12)))))</f>
        <v>#VALUE!</v>
      </c>
      <c r="K744" t="e">
        <f>TRIM(CLEAN(MID(Updates!D744,FIND("Account to clone: ",Updates!D744)+18,(FIND("Position",Updates!D744)-(FIND("Account to clone: ",Updates!D744)+18)))))</f>
        <v>#VALUE!</v>
      </c>
      <c r="L744" t="e">
        <f>TRIM(CLEAN(MID(Updates!D744,FIND("Clone permissions of another account: ",Updates!D744)+38,(FIND("Email required:",Updates!D744)-(FIND("Clone permissions of another account: ",Updates!D744)+38)))))</f>
        <v>#VALUE!</v>
      </c>
      <c r="M744" t="e">
        <f t="shared" si="177"/>
        <v>#VALUE!</v>
      </c>
      <c r="N744" t="e">
        <f>TRIM(CLEAN(MID(Updates!D744,FIND("First Name: ",Updates!D744)+12,(FIND("Middle Name: ",Updates!D744)-(FIND("First Name: ",Updates!D744)+12)))))</f>
        <v>#VALUE!</v>
      </c>
      <c r="O744" t="e">
        <f>TRIM(CLEAN(MID(Updates!E744,FIND("Last Name: ",Updates!E744)+11,(FIND("Middle Initial:",Updates!E744)-(FIND("Last Name: ",Updates!E744)+11)))))</f>
        <v>#VALUE!</v>
      </c>
      <c r="P744" t="e">
        <f>TRIM(CLEAN(MID(Updates!D744,FIND("Middle Initial: ",Updates!D744)+16,(FIND("Department: ",Updates!D744)-(FIND("Middle Initial: ",Updates!D744)+16)))))</f>
        <v>#VALUE!</v>
      </c>
      <c r="Q744" t="e">
        <f t="shared" si="178"/>
        <v>#VALUE!</v>
      </c>
      <c r="R744" t="e">
        <f t="shared" si="179"/>
        <v>#VALUE!</v>
      </c>
      <c r="S744" t="e">
        <f t="shared" si="180"/>
        <v>#VALUE!</v>
      </c>
      <c r="T744" s="14" t="e">
        <f t="shared" si="181"/>
        <v>#VALUE!</v>
      </c>
      <c r="U744" t="e">
        <f t="shared" si="182"/>
        <v>#VALUE!</v>
      </c>
      <c r="V744" t="e">
        <f t="shared" si="183"/>
        <v>#VALUE!</v>
      </c>
      <c r="W744" s="8" t="e">
        <f>TRIM(CLEAN(MID(Updates!D744,FIND("Branch: ",Updates!D744)+8,(FIND("Division",Updates!D744)-(FIND("Branch: ",Updates!D744)+8)))))</f>
        <v>#VALUE!</v>
      </c>
      <c r="X744" s="8" t="e">
        <f>TRIM(CLEAN(MID(Updates!D744,FIND("Pooled Position: ",Updates!D744)+17,(FIND("Are the",Updates!D744)-(FIND("Pooled Position: ",Updates!D744)+17)))))</f>
        <v>#VALUE!</v>
      </c>
      <c r="Y744" t="e">
        <f>TRIM(CLEAN(MID(Updates!D744,FIND("Employee Name: ",Updates!D744)+15,(FIND("Job Title",Updates!D744)-(FIND("Employee Name: ",Updates!D744)+15)))))</f>
        <v>#VALUE!</v>
      </c>
      <c r="Z744" s="9" t="e">
        <f t="shared" si="184"/>
        <v>#VALUE!</v>
      </c>
      <c r="AA744" t="e">
        <f t="shared" si="185"/>
        <v>#VALUE!</v>
      </c>
      <c r="AB744" t="e">
        <f t="shared" si="186"/>
        <v>#VALUE!</v>
      </c>
      <c r="AC744" t="e">
        <f t="shared" si="187"/>
        <v>#VALUE!</v>
      </c>
      <c r="AD744" t="e">
        <f>TRIM(CLEAN(MID(Updates!D744,FIND("Account to clone: ",Updates!D744)+18,(FIND("Position",Updates!D744)-(FIND("Account to clone: ",Updates!D744)+18)))))</f>
        <v>#VALUE!</v>
      </c>
      <c r="AE744" t="str">
        <f t="shared" si="188"/>
        <v/>
      </c>
      <c r="AF744" t="str">
        <f t="shared" si="189"/>
        <v>No</v>
      </c>
      <c r="AG744" t="e">
        <f>TRIM(CLEAN(MID(Updates!D744,FIND("Home Share (H:\ drive) required: ",Updates!D744)+33,(FIND("Group Share (S:\ drive) required: ",Updates!D744)-(FIND("Home Share (H:\ drive) required: ",Updates!D744)+33)))))</f>
        <v>#VALUE!</v>
      </c>
      <c r="AH744" t="str">
        <f t="shared" si="190"/>
        <v>No</v>
      </c>
      <c r="AI744" t="e">
        <f>TRIM(CLEAN(MID(Updates!D744,FIND("S Drive Path: ",Updates!D744)+14,(FIND("Position",Updates!D744)-(FIND("S Drive Path: ",Updates!D744)+14)))))</f>
        <v>#VALUE!</v>
      </c>
      <c r="AJ744" t="e">
        <f>("USR\"&amp;Updates!N744)</f>
        <v>#VALUE!</v>
      </c>
      <c r="AK744" t="e">
        <f>Updates!N744&amp;"$"</f>
        <v>#VALUE!</v>
      </c>
      <c r="AL744" s="11">
        <f t="shared" ca="1" si="191"/>
        <v>8</v>
      </c>
      <c r="AM744" s="6" t="str">
        <f ca="1">LOOKUP(AL744,AN2:AN21,AO2:AO21)</f>
        <v>DC1MDB08</v>
      </c>
    </row>
    <row r="745" spans="1:39" ht="12" customHeight="1">
      <c r="A745" s="13" t="e">
        <f>LOOKUP(99^99,--("0"&amp;MID(Updates!N745,MIN(SEARCH({0,1,2,3,4,5,6,7,8,9},Updates!N745&amp;"0123456789")),ROW($A$1:$A$10000))))</f>
        <v>#N/A</v>
      </c>
      <c r="B745" s="6" t="e">
        <f>TRIM(CLEAN(MID(Updates!D745,FIND("Network User Id: ",Updates!D745)+17,(FIND("E-MAIL ACCOUNTS",Updates!D745)-(FIND("Network User Id:",Updates!D745)+17)))))</f>
        <v>#VALUE!</v>
      </c>
      <c r="C745" s="6" t="e">
        <f>TRIM(CLEAN(MID(Updates!D745,FIND("Logon ID: ",Updates!D745)+10,(FIND("Password:",Updates!D745)-(FIND("Logon ID:",Updates!D745)+10)))))</f>
        <v>#VALUE!</v>
      </c>
      <c r="D745" t="e">
        <f>TRIM(CLEAN(MID(Updates!D745,FIND("Primary Address: ",Updates!D745)+17,(FIND("Secondary Address:",Updates!D745)-(FIND("Primary Address: ",Updates!D745)+17)))))</f>
        <v>#VALUE!</v>
      </c>
      <c r="E745" t="e">
        <f>TRIM(CLEAN(MID(Updates!D745,FIND("Secondary Address: ",Updates!D745)+19,(FIND("** PLEASE DO NOT REPLY TO THIS E-MAIL. ",Updates!D745)-(FIND("Secondary Address: ",Updates!D745)+19)))))</f>
        <v>#VALUE!</v>
      </c>
      <c r="F745" t="b">
        <f>IF(COUNT(SEARCH({"transpo.ottawa.on.ca","biblioottawalibrary.ca"},E745)),"@ottawa.ca")</f>
        <v>0</v>
      </c>
      <c r="G745" s="9" t="e">
        <f t="shared" si="176"/>
        <v>#VALUE!</v>
      </c>
      <c r="H745" t="e">
        <f>TRIM(CLEAN(MID(Updates!D745,FIND("E-mail Address: ",Updates!D745)+16,(FIND("The employee",Updates!D745)-(FIND("E-mail Address: ",Updates!D745)+16)))))</f>
        <v>#VALUE!</v>
      </c>
      <c r="I745" t="e">
        <f>TRIM(CLEAN(MID(Updates!D745,FIND("Account Password: ",Updates!D745)+18,(FIND("NETWORK ACCOUNTS",Updates!D745)-(FIND("Account Password:",Updates!D745)+18)))))</f>
        <v>#VALUE!</v>
      </c>
      <c r="J745" t="e">
        <f>TRIM(CLEAN(MID(Updates!D745,FIND("Password: ",Updates!D745)+10,(FIND("E-mail",Updates!D745)-(FIND("Password:",Updates!D745)+12)))))</f>
        <v>#VALUE!</v>
      </c>
      <c r="K745" t="e">
        <f>TRIM(CLEAN(MID(Updates!D745,FIND("Account to clone: ",Updates!D745)+18,(FIND("Position",Updates!D745)-(FIND("Account to clone: ",Updates!D745)+18)))))</f>
        <v>#VALUE!</v>
      </c>
      <c r="L745" t="e">
        <f>TRIM(CLEAN(MID(Updates!D745,FIND("Clone permissions of another account: ",Updates!D745)+38,(FIND("Email required:",Updates!D745)-(FIND("Clone permissions of another account: ",Updates!D745)+38)))))</f>
        <v>#VALUE!</v>
      </c>
      <c r="M745" t="e">
        <f t="shared" si="177"/>
        <v>#VALUE!</v>
      </c>
      <c r="N745" t="e">
        <f>TRIM(CLEAN(MID(Updates!D745,FIND("First Name: ",Updates!D745)+12,(FIND("Middle Name: ",Updates!D745)-(FIND("First Name: ",Updates!D745)+12)))))</f>
        <v>#VALUE!</v>
      </c>
      <c r="O745" t="e">
        <f>TRIM(CLEAN(MID(Updates!E745,FIND("Last Name: ",Updates!E745)+11,(FIND("Middle Initial:",Updates!E745)-(FIND("Last Name: ",Updates!E745)+11)))))</f>
        <v>#VALUE!</v>
      </c>
      <c r="P745" t="e">
        <f>TRIM(CLEAN(MID(Updates!D745,FIND("Middle Initial: ",Updates!D745)+16,(FIND("Department: ",Updates!D745)-(FIND("Middle Initial: ",Updates!D745)+16)))))</f>
        <v>#VALUE!</v>
      </c>
      <c r="Q745" t="e">
        <f t="shared" si="178"/>
        <v>#VALUE!</v>
      </c>
      <c r="R745" t="e">
        <f t="shared" si="179"/>
        <v>#VALUE!</v>
      </c>
      <c r="S745" t="e">
        <f t="shared" si="180"/>
        <v>#VALUE!</v>
      </c>
      <c r="T745" s="14" t="e">
        <f t="shared" si="181"/>
        <v>#VALUE!</v>
      </c>
      <c r="U745" t="e">
        <f t="shared" si="182"/>
        <v>#VALUE!</v>
      </c>
      <c r="V745" t="e">
        <f t="shared" si="183"/>
        <v>#VALUE!</v>
      </c>
      <c r="W745" s="8" t="e">
        <f>TRIM(CLEAN(MID(Updates!D745,FIND("Branch: ",Updates!D745)+8,(FIND("Division",Updates!D745)-(FIND("Branch: ",Updates!D745)+8)))))</f>
        <v>#VALUE!</v>
      </c>
      <c r="X745" s="8" t="e">
        <f>TRIM(CLEAN(MID(Updates!D745,FIND("Pooled Position: ",Updates!D745)+17,(FIND("Are the",Updates!D745)-(FIND("Pooled Position: ",Updates!D745)+17)))))</f>
        <v>#VALUE!</v>
      </c>
      <c r="Y745" t="e">
        <f>TRIM(CLEAN(MID(Updates!D745,FIND("Employee Name: ",Updates!D745)+15,(FIND("Job Title",Updates!D745)-(FIND("Employee Name: ",Updates!D745)+15)))))</f>
        <v>#VALUE!</v>
      </c>
      <c r="Z745" s="9" t="e">
        <f t="shared" si="184"/>
        <v>#VALUE!</v>
      </c>
      <c r="AA745" t="e">
        <f t="shared" si="185"/>
        <v>#VALUE!</v>
      </c>
      <c r="AB745" t="e">
        <f t="shared" si="186"/>
        <v>#VALUE!</v>
      </c>
      <c r="AC745" t="e">
        <f t="shared" si="187"/>
        <v>#VALUE!</v>
      </c>
      <c r="AD745" t="e">
        <f>TRIM(CLEAN(MID(Updates!D745,FIND("Account to clone: ",Updates!D745)+18,(FIND("Position",Updates!D745)-(FIND("Account to clone: ",Updates!D745)+18)))))</f>
        <v>#VALUE!</v>
      </c>
      <c r="AE745" t="str">
        <f t="shared" si="188"/>
        <v/>
      </c>
      <c r="AF745" t="str">
        <f t="shared" si="189"/>
        <v>No</v>
      </c>
      <c r="AG745" t="e">
        <f>TRIM(CLEAN(MID(Updates!D745,FIND("Home Share (H:\ drive) required: ",Updates!D745)+33,(FIND("Group Share (S:\ drive) required: ",Updates!D745)-(FIND("Home Share (H:\ drive) required: ",Updates!D745)+33)))))</f>
        <v>#VALUE!</v>
      </c>
      <c r="AH745" t="str">
        <f t="shared" si="190"/>
        <v>No</v>
      </c>
      <c r="AI745" t="e">
        <f>TRIM(CLEAN(MID(Updates!D745,FIND("S Drive Path: ",Updates!D745)+14,(FIND("Position",Updates!D745)-(FIND("S Drive Path: ",Updates!D745)+14)))))</f>
        <v>#VALUE!</v>
      </c>
      <c r="AJ745" t="e">
        <f>("USR\"&amp;Updates!N745)</f>
        <v>#VALUE!</v>
      </c>
      <c r="AK745" t="e">
        <f>Updates!N745&amp;"$"</f>
        <v>#VALUE!</v>
      </c>
      <c r="AL745" s="11">
        <f t="shared" ca="1" si="191"/>
        <v>4</v>
      </c>
      <c r="AM745" s="6" t="str">
        <f ca="1">LOOKUP(AL745,AN2:AN21,AO2:AO21)</f>
        <v>DC1MDB04</v>
      </c>
    </row>
    <row r="746" spans="1:39" ht="12" customHeight="1">
      <c r="A746" s="13" t="e">
        <f>LOOKUP(99^99,--("0"&amp;MID(Updates!N746,MIN(SEARCH({0,1,2,3,4,5,6,7,8,9},Updates!N746&amp;"0123456789")),ROW($A$1:$A$10000))))</f>
        <v>#N/A</v>
      </c>
      <c r="B746" s="6" t="e">
        <f>TRIM(CLEAN(MID(Updates!D746,FIND("Network User Id: ",Updates!D746)+17,(FIND("E-MAIL ACCOUNTS",Updates!D746)-(FIND("Network User Id:",Updates!D746)+17)))))</f>
        <v>#VALUE!</v>
      </c>
      <c r="C746" s="6" t="e">
        <f>TRIM(CLEAN(MID(Updates!D746,FIND("Logon ID: ",Updates!D746)+10,(FIND("Password:",Updates!D746)-(FIND("Logon ID:",Updates!D746)+10)))))</f>
        <v>#VALUE!</v>
      </c>
      <c r="D746" t="e">
        <f>TRIM(CLEAN(MID(Updates!D746,FIND("Primary Address: ",Updates!D746)+17,(FIND("Secondary Address:",Updates!D746)-(FIND("Primary Address: ",Updates!D746)+17)))))</f>
        <v>#VALUE!</v>
      </c>
      <c r="E746" t="e">
        <f>TRIM(CLEAN(MID(Updates!D746,FIND("Secondary Address: ",Updates!D746)+19,(FIND("** PLEASE DO NOT REPLY TO THIS E-MAIL. ",Updates!D746)-(FIND("Secondary Address: ",Updates!D746)+19)))))</f>
        <v>#VALUE!</v>
      </c>
      <c r="F746" t="b">
        <f>IF(COUNT(SEARCH({"transpo.ottawa.on.ca","biblioottawalibrary.ca"},E746)),"@ottawa.ca")</f>
        <v>0</v>
      </c>
      <c r="G746" s="9" t="e">
        <f t="shared" si="176"/>
        <v>#VALUE!</v>
      </c>
      <c r="H746" t="e">
        <f>TRIM(CLEAN(MID(Updates!D746,FIND("E-mail Address: ",Updates!D746)+16,(FIND("The employee",Updates!D746)-(FIND("E-mail Address: ",Updates!D746)+16)))))</f>
        <v>#VALUE!</v>
      </c>
      <c r="I746" t="e">
        <f>TRIM(CLEAN(MID(Updates!D746,FIND("Account Password: ",Updates!D746)+18,(FIND("NETWORK ACCOUNTS",Updates!D746)-(FIND("Account Password:",Updates!D746)+18)))))</f>
        <v>#VALUE!</v>
      </c>
      <c r="J746" t="e">
        <f>TRIM(CLEAN(MID(Updates!D746,FIND("Password: ",Updates!D746)+10,(FIND("E-mail",Updates!D746)-(FIND("Password:",Updates!D746)+12)))))</f>
        <v>#VALUE!</v>
      </c>
      <c r="K746" t="e">
        <f>TRIM(CLEAN(MID(Updates!D746,FIND("Account to clone: ",Updates!D746)+18,(FIND("Position",Updates!D746)-(FIND("Account to clone: ",Updates!D746)+18)))))</f>
        <v>#VALUE!</v>
      </c>
      <c r="L746" t="e">
        <f>TRIM(CLEAN(MID(Updates!D746,FIND("Clone permissions of another account: ",Updates!D746)+38,(FIND("Email required:",Updates!D746)-(FIND("Clone permissions of another account: ",Updates!D746)+38)))))</f>
        <v>#VALUE!</v>
      </c>
      <c r="M746" t="e">
        <f t="shared" si="177"/>
        <v>#VALUE!</v>
      </c>
      <c r="N746" t="e">
        <f>TRIM(CLEAN(MID(Updates!D746,FIND("First Name: ",Updates!D746)+12,(FIND("Middle Name: ",Updates!D746)-(FIND("First Name: ",Updates!D746)+12)))))</f>
        <v>#VALUE!</v>
      </c>
      <c r="O746" t="e">
        <f>TRIM(CLEAN(MID(Updates!E746,FIND("Last Name: ",Updates!E746)+11,(FIND("Middle Initial:",Updates!E746)-(FIND("Last Name: ",Updates!E746)+11)))))</f>
        <v>#VALUE!</v>
      </c>
      <c r="P746" t="e">
        <f>TRIM(CLEAN(MID(Updates!D746,FIND("Middle Initial: ",Updates!D746)+16,(FIND("Department: ",Updates!D746)-(FIND("Middle Initial: ",Updates!D746)+16)))))</f>
        <v>#VALUE!</v>
      </c>
      <c r="Q746" t="e">
        <f t="shared" si="178"/>
        <v>#VALUE!</v>
      </c>
      <c r="R746" t="e">
        <f t="shared" si="179"/>
        <v>#VALUE!</v>
      </c>
      <c r="S746" t="e">
        <f t="shared" si="180"/>
        <v>#VALUE!</v>
      </c>
      <c r="T746" s="14" t="e">
        <f t="shared" si="181"/>
        <v>#VALUE!</v>
      </c>
      <c r="U746" t="e">
        <f t="shared" si="182"/>
        <v>#VALUE!</v>
      </c>
      <c r="V746" t="e">
        <f t="shared" si="183"/>
        <v>#VALUE!</v>
      </c>
      <c r="W746" s="8" t="e">
        <f>TRIM(CLEAN(MID(Updates!D746,FIND("Branch: ",Updates!D746)+8,(FIND("Division",Updates!D746)-(FIND("Branch: ",Updates!D746)+8)))))</f>
        <v>#VALUE!</v>
      </c>
      <c r="X746" s="8" t="e">
        <f>TRIM(CLEAN(MID(Updates!D746,FIND("Pooled Position: ",Updates!D746)+17,(FIND("Are the",Updates!D746)-(FIND("Pooled Position: ",Updates!D746)+17)))))</f>
        <v>#VALUE!</v>
      </c>
      <c r="Y746" t="e">
        <f>TRIM(CLEAN(MID(Updates!D746,FIND("Employee Name: ",Updates!D746)+15,(FIND("Job Title",Updates!D746)-(FIND("Employee Name: ",Updates!D746)+15)))))</f>
        <v>#VALUE!</v>
      </c>
      <c r="Z746" s="9" t="e">
        <f t="shared" si="184"/>
        <v>#VALUE!</v>
      </c>
      <c r="AA746" t="e">
        <f t="shared" si="185"/>
        <v>#VALUE!</v>
      </c>
      <c r="AB746" t="e">
        <f t="shared" si="186"/>
        <v>#VALUE!</v>
      </c>
      <c r="AC746" t="e">
        <f t="shared" si="187"/>
        <v>#VALUE!</v>
      </c>
      <c r="AD746" t="e">
        <f>TRIM(CLEAN(MID(Updates!D746,FIND("Account to clone: ",Updates!D746)+18,(FIND("Position",Updates!D746)-(FIND("Account to clone: ",Updates!D746)+18)))))</f>
        <v>#VALUE!</v>
      </c>
      <c r="AE746" t="str">
        <f t="shared" si="188"/>
        <v/>
      </c>
      <c r="AF746" t="str">
        <f t="shared" si="189"/>
        <v>No</v>
      </c>
      <c r="AG746" t="e">
        <f>TRIM(CLEAN(MID(Updates!D746,FIND("Home Share (H:\ drive) required: ",Updates!D746)+33,(FIND("Group Share (S:\ drive) required: ",Updates!D746)-(FIND("Home Share (H:\ drive) required: ",Updates!D746)+33)))))</f>
        <v>#VALUE!</v>
      </c>
      <c r="AH746" t="str">
        <f t="shared" si="190"/>
        <v>No</v>
      </c>
      <c r="AI746" t="e">
        <f>TRIM(CLEAN(MID(Updates!D746,FIND("S Drive Path: ",Updates!D746)+14,(FIND("Position",Updates!D746)-(FIND("S Drive Path: ",Updates!D746)+14)))))</f>
        <v>#VALUE!</v>
      </c>
      <c r="AJ746" t="e">
        <f>("USR\"&amp;Updates!N746)</f>
        <v>#VALUE!</v>
      </c>
      <c r="AK746" t="e">
        <f>Updates!N746&amp;"$"</f>
        <v>#VALUE!</v>
      </c>
      <c r="AL746" s="11">
        <f t="shared" ca="1" si="191"/>
        <v>14</v>
      </c>
      <c r="AM746" s="6" t="str">
        <f ca="1">LOOKUP(AL746,AN2:AN21,AO2:AO21)</f>
        <v>DC4MDB04</v>
      </c>
    </row>
    <row r="747" spans="1:39" ht="12" customHeight="1">
      <c r="A747" s="13" t="e">
        <f>LOOKUP(99^99,--("0"&amp;MID(Updates!N747,MIN(SEARCH({0,1,2,3,4,5,6,7,8,9},Updates!N747&amp;"0123456789")),ROW($A$1:$A$10000))))</f>
        <v>#N/A</v>
      </c>
      <c r="B747" s="6" t="e">
        <f>TRIM(CLEAN(MID(Updates!D747,FIND("Network User Id: ",Updates!D747)+17,(FIND("E-MAIL ACCOUNTS",Updates!D747)-(FIND("Network User Id:",Updates!D747)+17)))))</f>
        <v>#VALUE!</v>
      </c>
      <c r="C747" s="6" t="e">
        <f>TRIM(CLEAN(MID(Updates!D747,FIND("Logon ID: ",Updates!D747)+10,(FIND("Password:",Updates!D747)-(FIND("Logon ID:",Updates!D747)+10)))))</f>
        <v>#VALUE!</v>
      </c>
      <c r="D747" t="e">
        <f>TRIM(CLEAN(MID(Updates!D747,FIND("Primary Address: ",Updates!D747)+17,(FIND("Secondary Address:",Updates!D747)-(FIND("Primary Address: ",Updates!D747)+17)))))</f>
        <v>#VALUE!</v>
      </c>
      <c r="E747" t="e">
        <f>TRIM(CLEAN(MID(Updates!D747,FIND("Secondary Address: ",Updates!D747)+19,(FIND("** PLEASE DO NOT REPLY TO THIS E-MAIL. ",Updates!D747)-(FIND("Secondary Address: ",Updates!D747)+19)))))</f>
        <v>#VALUE!</v>
      </c>
      <c r="F747" t="b">
        <f>IF(COUNT(SEARCH({"transpo.ottawa.on.ca","biblioottawalibrary.ca"},E747)),"@ottawa.ca")</f>
        <v>0</v>
      </c>
      <c r="G747" s="9" t="e">
        <f t="shared" si="176"/>
        <v>#VALUE!</v>
      </c>
      <c r="H747" t="e">
        <f>TRIM(CLEAN(MID(Updates!D747,FIND("E-mail Address: ",Updates!D747)+16,(FIND("The employee",Updates!D747)-(FIND("E-mail Address: ",Updates!D747)+16)))))</f>
        <v>#VALUE!</v>
      </c>
      <c r="I747" t="e">
        <f>TRIM(CLEAN(MID(Updates!D747,FIND("Account Password: ",Updates!D747)+18,(FIND("NETWORK ACCOUNTS",Updates!D747)-(FIND("Account Password:",Updates!D747)+18)))))</f>
        <v>#VALUE!</v>
      </c>
      <c r="J747" t="e">
        <f>TRIM(CLEAN(MID(Updates!D747,FIND("Password: ",Updates!D747)+10,(FIND("E-mail",Updates!D747)-(FIND("Password:",Updates!D747)+12)))))</f>
        <v>#VALUE!</v>
      </c>
      <c r="K747" t="e">
        <f>TRIM(CLEAN(MID(Updates!D747,FIND("Account to clone: ",Updates!D747)+18,(FIND("Position",Updates!D747)-(FIND("Account to clone: ",Updates!D747)+18)))))</f>
        <v>#VALUE!</v>
      </c>
      <c r="L747" t="e">
        <f>TRIM(CLEAN(MID(Updates!D747,FIND("Clone permissions of another account: ",Updates!D747)+38,(FIND("Email required:",Updates!D747)-(FIND("Clone permissions of another account: ",Updates!D747)+38)))))</f>
        <v>#VALUE!</v>
      </c>
      <c r="M747" t="e">
        <f t="shared" si="177"/>
        <v>#VALUE!</v>
      </c>
      <c r="N747" t="e">
        <f>TRIM(CLEAN(MID(Updates!D747,FIND("First Name: ",Updates!D747)+12,(FIND("Middle Name: ",Updates!D747)-(FIND("First Name: ",Updates!D747)+12)))))</f>
        <v>#VALUE!</v>
      </c>
      <c r="O747" t="e">
        <f>TRIM(CLEAN(MID(Updates!E747,FIND("Last Name: ",Updates!E747)+11,(FIND("Middle Initial:",Updates!E747)-(FIND("Last Name: ",Updates!E747)+11)))))</f>
        <v>#VALUE!</v>
      </c>
      <c r="P747" t="e">
        <f>TRIM(CLEAN(MID(Updates!D747,FIND("Middle Initial: ",Updates!D747)+16,(FIND("Department: ",Updates!D747)-(FIND("Middle Initial: ",Updates!D747)+16)))))</f>
        <v>#VALUE!</v>
      </c>
      <c r="Q747" t="e">
        <f t="shared" si="178"/>
        <v>#VALUE!</v>
      </c>
      <c r="R747" t="e">
        <f t="shared" si="179"/>
        <v>#VALUE!</v>
      </c>
      <c r="S747" t="e">
        <f t="shared" si="180"/>
        <v>#VALUE!</v>
      </c>
      <c r="T747" s="14" t="e">
        <f t="shared" si="181"/>
        <v>#VALUE!</v>
      </c>
      <c r="U747" t="e">
        <f t="shared" si="182"/>
        <v>#VALUE!</v>
      </c>
      <c r="V747" t="e">
        <f t="shared" si="183"/>
        <v>#VALUE!</v>
      </c>
      <c r="W747" s="8" t="e">
        <f>TRIM(CLEAN(MID(Updates!D747,FIND("Branch: ",Updates!D747)+8,(FIND("Division",Updates!D747)-(FIND("Branch: ",Updates!D747)+8)))))</f>
        <v>#VALUE!</v>
      </c>
      <c r="X747" s="8" t="e">
        <f>TRIM(CLEAN(MID(Updates!D747,FIND("Pooled Position: ",Updates!D747)+17,(FIND("Are the",Updates!D747)-(FIND("Pooled Position: ",Updates!D747)+17)))))</f>
        <v>#VALUE!</v>
      </c>
      <c r="Y747" t="e">
        <f>TRIM(CLEAN(MID(Updates!D747,FIND("Employee Name: ",Updates!D747)+15,(FIND("Job Title",Updates!D747)-(FIND("Employee Name: ",Updates!D747)+15)))))</f>
        <v>#VALUE!</v>
      </c>
      <c r="Z747" s="9" t="e">
        <f t="shared" si="184"/>
        <v>#VALUE!</v>
      </c>
      <c r="AA747" t="e">
        <f t="shared" si="185"/>
        <v>#VALUE!</v>
      </c>
      <c r="AB747" t="e">
        <f t="shared" si="186"/>
        <v>#VALUE!</v>
      </c>
      <c r="AC747" t="e">
        <f t="shared" si="187"/>
        <v>#VALUE!</v>
      </c>
      <c r="AD747" t="e">
        <f>TRIM(CLEAN(MID(Updates!D747,FIND("Account to clone: ",Updates!D747)+18,(FIND("Position",Updates!D747)-(FIND("Account to clone: ",Updates!D747)+18)))))</f>
        <v>#VALUE!</v>
      </c>
      <c r="AE747" t="str">
        <f t="shared" si="188"/>
        <v/>
      </c>
      <c r="AF747" t="str">
        <f t="shared" si="189"/>
        <v>No</v>
      </c>
      <c r="AG747" t="e">
        <f>TRIM(CLEAN(MID(Updates!D747,FIND("Home Share (H:\ drive) required: ",Updates!D747)+33,(FIND("Group Share (S:\ drive) required: ",Updates!D747)-(FIND("Home Share (H:\ drive) required: ",Updates!D747)+33)))))</f>
        <v>#VALUE!</v>
      </c>
      <c r="AH747" t="str">
        <f t="shared" si="190"/>
        <v>No</v>
      </c>
      <c r="AI747" t="e">
        <f>TRIM(CLEAN(MID(Updates!D747,FIND("S Drive Path: ",Updates!D747)+14,(FIND("Position",Updates!D747)-(FIND("S Drive Path: ",Updates!D747)+14)))))</f>
        <v>#VALUE!</v>
      </c>
      <c r="AJ747" t="e">
        <f>("USR\"&amp;Updates!N747)</f>
        <v>#VALUE!</v>
      </c>
      <c r="AK747" t="e">
        <f>Updates!N747&amp;"$"</f>
        <v>#VALUE!</v>
      </c>
      <c r="AL747" s="11">
        <f t="shared" ca="1" si="191"/>
        <v>20</v>
      </c>
      <c r="AM747" s="6" t="str">
        <f ca="1">LOOKUP(AL747,AN2:AN21,AO2:AO21)</f>
        <v>DC4MDB10</v>
      </c>
    </row>
    <row r="748" spans="1:39" ht="12" customHeight="1">
      <c r="A748" s="13" t="e">
        <f>LOOKUP(99^99,--("0"&amp;MID(Updates!N748,MIN(SEARCH({0,1,2,3,4,5,6,7,8,9},Updates!N748&amp;"0123456789")),ROW($A$1:$A$10000))))</f>
        <v>#N/A</v>
      </c>
      <c r="B748" s="6" t="e">
        <f>TRIM(CLEAN(MID(Updates!D748,FIND("Network User Id: ",Updates!D748)+17,(FIND("E-MAIL ACCOUNTS",Updates!D748)-(FIND("Network User Id:",Updates!D748)+17)))))</f>
        <v>#VALUE!</v>
      </c>
      <c r="C748" s="6" t="e">
        <f>TRIM(CLEAN(MID(Updates!D748,FIND("Logon ID: ",Updates!D748)+10,(FIND("Password:",Updates!D748)-(FIND("Logon ID:",Updates!D748)+10)))))</f>
        <v>#VALUE!</v>
      </c>
      <c r="D748" t="e">
        <f>TRIM(CLEAN(MID(Updates!D748,FIND("Primary Address: ",Updates!D748)+17,(FIND("Secondary Address:",Updates!D748)-(FIND("Primary Address: ",Updates!D748)+17)))))</f>
        <v>#VALUE!</v>
      </c>
      <c r="E748" t="e">
        <f>TRIM(CLEAN(MID(Updates!D748,FIND("Secondary Address: ",Updates!D748)+19,(FIND("** PLEASE DO NOT REPLY TO THIS E-MAIL. ",Updates!D748)-(FIND("Secondary Address: ",Updates!D748)+19)))))</f>
        <v>#VALUE!</v>
      </c>
      <c r="F748" t="b">
        <f>IF(COUNT(SEARCH({"transpo.ottawa.on.ca","biblioottawalibrary.ca"},E748)),"@ottawa.ca")</f>
        <v>0</v>
      </c>
      <c r="G748" s="9" t="e">
        <f t="shared" si="176"/>
        <v>#VALUE!</v>
      </c>
      <c r="H748" t="e">
        <f>TRIM(CLEAN(MID(Updates!D748,FIND("E-mail Address: ",Updates!D748)+16,(FIND("The employee",Updates!D748)-(FIND("E-mail Address: ",Updates!D748)+16)))))</f>
        <v>#VALUE!</v>
      </c>
      <c r="I748" t="e">
        <f>TRIM(CLEAN(MID(Updates!D748,FIND("Account Password: ",Updates!D748)+18,(FIND("NETWORK ACCOUNTS",Updates!D748)-(FIND("Account Password:",Updates!D748)+18)))))</f>
        <v>#VALUE!</v>
      </c>
      <c r="J748" t="e">
        <f>TRIM(CLEAN(MID(Updates!D748,FIND("Password: ",Updates!D748)+10,(FIND("E-mail",Updates!D748)-(FIND("Password:",Updates!D748)+12)))))</f>
        <v>#VALUE!</v>
      </c>
      <c r="K748" t="e">
        <f>TRIM(CLEAN(MID(Updates!D748,FIND("Account to clone: ",Updates!D748)+18,(FIND("Position",Updates!D748)-(FIND("Account to clone: ",Updates!D748)+18)))))</f>
        <v>#VALUE!</v>
      </c>
      <c r="L748" t="e">
        <f>TRIM(CLEAN(MID(Updates!D748,FIND("Clone permissions of another account: ",Updates!D748)+38,(FIND("Email required:",Updates!D748)-(FIND("Clone permissions of another account: ",Updates!D748)+38)))))</f>
        <v>#VALUE!</v>
      </c>
      <c r="M748" t="e">
        <f t="shared" si="177"/>
        <v>#VALUE!</v>
      </c>
      <c r="N748" t="e">
        <f>TRIM(CLEAN(MID(Updates!D748,FIND("First Name: ",Updates!D748)+12,(FIND("Middle Name: ",Updates!D748)-(FIND("First Name: ",Updates!D748)+12)))))</f>
        <v>#VALUE!</v>
      </c>
      <c r="O748" t="e">
        <f>TRIM(CLEAN(MID(Updates!E748,FIND("Last Name: ",Updates!E748)+11,(FIND("Middle Initial:",Updates!E748)-(FIND("Last Name: ",Updates!E748)+11)))))</f>
        <v>#VALUE!</v>
      </c>
      <c r="P748" t="e">
        <f>TRIM(CLEAN(MID(Updates!D748,FIND("Middle Initial: ",Updates!D748)+16,(FIND("Department: ",Updates!D748)-(FIND("Middle Initial: ",Updates!D748)+16)))))</f>
        <v>#VALUE!</v>
      </c>
      <c r="Q748" t="e">
        <f t="shared" si="178"/>
        <v>#VALUE!</v>
      </c>
      <c r="R748" t="e">
        <f t="shared" si="179"/>
        <v>#VALUE!</v>
      </c>
      <c r="S748" t="e">
        <f t="shared" si="180"/>
        <v>#VALUE!</v>
      </c>
      <c r="T748" s="14" t="e">
        <f t="shared" si="181"/>
        <v>#VALUE!</v>
      </c>
      <c r="U748" t="e">
        <f t="shared" si="182"/>
        <v>#VALUE!</v>
      </c>
      <c r="V748" t="e">
        <f t="shared" si="183"/>
        <v>#VALUE!</v>
      </c>
      <c r="W748" s="8" t="e">
        <f>TRIM(CLEAN(MID(Updates!D748,FIND("Branch: ",Updates!D748)+8,(FIND("Division",Updates!D748)-(FIND("Branch: ",Updates!D748)+8)))))</f>
        <v>#VALUE!</v>
      </c>
      <c r="X748" s="8" t="e">
        <f>TRIM(CLEAN(MID(Updates!D748,FIND("Pooled Position: ",Updates!D748)+17,(FIND("Are the",Updates!D748)-(FIND("Pooled Position: ",Updates!D748)+17)))))</f>
        <v>#VALUE!</v>
      </c>
      <c r="Y748" t="e">
        <f>TRIM(CLEAN(MID(Updates!D748,FIND("Employee Name: ",Updates!D748)+15,(FIND("Job Title",Updates!D748)-(FIND("Employee Name: ",Updates!D748)+15)))))</f>
        <v>#VALUE!</v>
      </c>
      <c r="Z748" s="9" t="e">
        <f t="shared" si="184"/>
        <v>#VALUE!</v>
      </c>
      <c r="AA748" t="e">
        <f t="shared" si="185"/>
        <v>#VALUE!</v>
      </c>
      <c r="AB748" t="e">
        <f t="shared" si="186"/>
        <v>#VALUE!</v>
      </c>
      <c r="AC748" t="e">
        <f t="shared" si="187"/>
        <v>#VALUE!</v>
      </c>
      <c r="AD748" t="e">
        <f>TRIM(CLEAN(MID(Updates!D748,FIND("Account to clone: ",Updates!D748)+18,(FIND("Position",Updates!D748)-(FIND("Account to clone: ",Updates!D748)+18)))))</f>
        <v>#VALUE!</v>
      </c>
      <c r="AE748" t="str">
        <f t="shared" si="188"/>
        <v/>
      </c>
      <c r="AF748" t="str">
        <f t="shared" si="189"/>
        <v>No</v>
      </c>
      <c r="AG748" t="e">
        <f>TRIM(CLEAN(MID(Updates!D748,FIND("Home Share (H:\ drive) required: ",Updates!D748)+33,(FIND("Group Share (S:\ drive) required: ",Updates!D748)-(FIND("Home Share (H:\ drive) required: ",Updates!D748)+33)))))</f>
        <v>#VALUE!</v>
      </c>
      <c r="AH748" t="str">
        <f t="shared" si="190"/>
        <v>No</v>
      </c>
      <c r="AI748" t="e">
        <f>TRIM(CLEAN(MID(Updates!D748,FIND("S Drive Path: ",Updates!D748)+14,(FIND("Position",Updates!D748)-(FIND("S Drive Path: ",Updates!D748)+14)))))</f>
        <v>#VALUE!</v>
      </c>
      <c r="AJ748" t="e">
        <f>("USR\"&amp;Updates!N748)</f>
        <v>#VALUE!</v>
      </c>
      <c r="AK748" t="e">
        <f>Updates!N748&amp;"$"</f>
        <v>#VALUE!</v>
      </c>
      <c r="AL748" s="11">
        <f t="shared" ca="1" si="191"/>
        <v>7</v>
      </c>
      <c r="AM748" s="6" t="str">
        <f ca="1">LOOKUP(AL748,AN2:AN21,AO2:AO21)</f>
        <v>DC1MDB07</v>
      </c>
    </row>
    <row r="749" spans="1:39" ht="12" customHeight="1">
      <c r="A749" s="13" t="e">
        <f>LOOKUP(99^99,--("0"&amp;MID(Updates!N749,MIN(SEARCH({0,1,2,3,4,5,6,7,8,9},Updates!N749&amp;"0123456789")),ROW($A$1:$A$10000))))</f>
        <v>#N/A</v>
      </c>
      <c r="B749" s="6" t="e">
        <f>TRIM(CLEAN(MID(Updates!D749,FIND("Network User Id: ",Updates!D749)+17,(FIND("E-MAIL ACCOUNTS",Updates!D749)-(FIND("Network User Id:",Updates!D749)+17)))))</f>
        <v>#VALUE!</v>
      </c>
      <c r="C749" s="6" t="e">
        <f>TRIM(CLEAN(MID(Updates!D749,FIND("Logon ID: ",Updates!D749)+10,(FIND("Password:",Updates!D749)-(FIND("Logon ID:",Updates!D749)+10)))))</f>
        <v>#VALUE!</v>
      </c>
      <c r="D749" t="e">
        <f>TRIM(CLEAN(MID(Updates!D749,FIND("Primary Address: ",Updates!D749)+17,(FIND("Secondary Address:",Updates!D749)-(FIND("Primary Address: ",Updates!D749)+17)))))</f>
        <v>#VALUE!</v>
      </c>
      <c r="E749" t="e">
        <f>TRIM(CLEAN(MID(Updates!D749,FIND("Secondary Address: ",Updates!D749)+19,(FIND("** PLEASE DO NOT REPLY TO THIS E-MAIL. ",Updates!D749)-(FIND("Secondary Address: ",Updates!D749)+19)))))</f>
        <v>#VALUE!</v>
      </c>
      <c r="F749" t="b">
        <f>IF(COUNT(SEARCH({"transpo.ottawa.on.ca","biblioottawalibrary.ca"},E749)),"@ottawa.ca")</f>
        <v>0</v>
      </c>
      <c r="G749" s="9" t="e">
        <f t="shared" si="176"/>
        <v>#VALUE!</v>
      </c>
      <c r="H749" t="e">
        <f>TRIM(CLEAN(MID(Updates!D749,FIND("E-mail Address: ",Updates!D749)+16,(FIND("The employee",Updates!D749)-(FIND("E-mail Address: ",Updates!D749)+16)))))</f>
        <v>#VALUE!</v>
      </c>
      <c r="I749" t="e">
        <f>TRIM(CLEAN(MID(Updates!D749,FIND("Account Password: ",Updates!D749)+18,(FIND("NETWORK ACCOUNTS",Updates!D749)-(FIND("Account Password:",Updates!D749)+18)))))</f>
        <v>#VALUE!</v>
      </c>
      <c r="J749" t="e">
        <f>TRIM(CLEAN(MID(Updates!D749,FIND("Password: ",Updates!D749)+10,(FIND("E-mail",Updates!D749)-(FIND("Password:",Updates!D749)+12)))))</f>
        <v>#VALUE!</v>
      </c>
      <c r="K749" t="e">
        <f>TRIM(CLEAN(MID(Updates!D749,FIND("Account to clone: ",Updates!D749)+18,(FIND("Position",Updates!D749)-(FIND("Account to clone: ",Updates!D749)+18)))))</f>
        <v>#VALUE!</v>
      </c>
      <c r="L749" t="e">
        <f>TRIM(CLEAN(MID(Updates!D749,FIND("Clone permissions of another account: ",Updates!D749)+38,(FIND("Email required:",Updates!D749)-(FIND("Clone permissions of another account: ",Updates!D749)+38)))))</f>
        <v>#VALUE!</v>
      </c>
      <c r="M749" t="e">
        <f t="shared" si="177"/>
        <v>#VALUE!</v>
      </c>
      <c r="N749" t="e">
        <f>TRIM(CLEAN(MID(Updates!D749,FIND("First Name: ",Updates!D749)+12,(FIND("Middle Name: ",Updates!D749)-(FIND("First Name: ",Updates!D749)+12)))))</f>
        <v>#VALUE!</v>
      </c>
      <c r="O749" t="e">
        <f>TRIM(CLEAN(MID(Updates!E749,FIND("Last Name: ",Updates!E749)+11,(FIND("Middle Initial:",Updates!E749)-(FIND("Last Name: ",Updates!E749)+11)))))</f>
        <v>#VALUE!</v>
      </c>
      <c r="P749" t="e">
        <f>TRIM(CLEAN(MID(Updates!D749,FIND("Middle Initial: ",Updates!D749)+16,(FIND("Department: ",Updates!D749)-(FIND("Middle Initial: ",Updates!D749)+16)))))</f>
        <v>#VALUE!</v>
      </c>
      <c r="Q749" t="e">
        <f t="shared" si="178"/>
        <v>#VALUE!</v>
      </c>
      <c r="R749" t="e">
        <f t="shared" si="179"/>
        <v>#VALUE!</v>
      </c>
      <c r="S749" t="e">
        <f t="shared" si="180"/>
        <v>#VALUE!</v>
      </c>
      <c r="T749" s="14" t="e">
        <f t="shared" si="181"/>
        <v>#VALUE!</v>
      </c>
      <c r="U749" t="e">
        <f t="shared" si="182"/>
        <v>#VALUE!</v>
      </c>
      <c r="V749" t="e">
        <f t="shared" si="183"/>
        <v>#VALUE!</v>
      </c>
      <c r="W749" s="8" t="e">
        <f>TRIM(CLEAN(MID(Updates!D749,FIND("Branch: ",Updates!D749)+8,(FIND("Division",Updates!D749)-(FIND("Branch: ",Updates!D749)+8)))))</f>
        <v>#VALUE!</v>
      </c>
      <c r="X749" s="8" t="e">
        <f>TRIM(CLEAN(MID(Updates!D749,FIND("Pooled Position: ",Updates!D749)+17,(FIND("Are the",Updates!D749)-(FIND("Pooled Position: ",Updates!D749)+17)))))</f>
        <v>#VALUE!</v>
      </c>
      <c r="Y749" t="e">
        <f>TRIM(CLEAN(MID(Updates!D749,FIND("Employee Name: ",Updates!D749)+15,(FIND("Job Title",Updates!D749)-(FIND("Employee Name: ",Updates!D749)+15)))))</f>
        <v>#VALUE!</v>
      </c>
      <c r="Z749" s="9" t="e">
        <f t="shared" si="184"/>
        <v>#VALUE!</v>
      </c>
      <c r="AA749" t="e">
        <f t="shared" si="185"/>
        <v>#VALUE!</v>
      </c>
      <c r="AB749" t="e">
        <f t="shared" si="186"/>
        <v>#VALUE!</v>
      </c>
      <c r="AC749" t="e">
        <f t="shared" si="187"/>
        <v>#VALUE!</v>
      </c>
      <c r="AD749" t="e">
        <f>TRIM(CLEAN(MID(Updates!D749,FIND("Account to clone: ",Updates!D749)+18,(FIND("Position",Updates!D749)-(FIND("Account to clone: ",Updates!D749)+18)))))</f>
        <v>#VALUE!</v>
      </c>
      <c r="AE749" t="str">
        <f t="shared" si="188"/>
        <v/>
      </c>
      <c r="AF749" t="str">
        <f t="shared" si="189"/>
        <v>No</v>
      </c>
      <c r="AG749" t="e">
        <f>TRIM(CLEAN(MID(Updates!D749,FIND("Home Share (H:\ drive) required: ",Updates!D749)+33,(FIND("Group Share (S:\ drive) required: ",Updates!D749)-(FIND("Home Share (H:\ drive) required: ",Updates!D749)+33)))))</f>
        <v>#VALUE!</v>
      </c>
      <c r="AH749" t="str">
        <f t="shared" si="190"/>
        <v>No</v>
      </c>
      <c r="AI749" t="e">
        <f>TRIM(CLEAN(MID(Updates!D749,FIND("S Drive Path: ",Updates!D749)+14,(FIND("Position",Updates!D749)-(FIND("S Drive Path: ",Updates!D749)+14)))))</f>
        <v>#VALUE!</v>
      </c>
      <c r="AJ749" t="e">
        <f>("USR\"&amp;Updates!N749)</f>
        <v>#VALUE!</v>
      </c>
      <c r="AK749" t="e">
        <f>Updates!N749&amp;"$"</f>
        <v>#VALUE!</v>
      </c>
      <c r="AL749" s="11">
        <f t="shared" ca="1" si="191"/>
        <v>13</v>
      </c>
      <c r="AM749" s="6" t="str">
        <f ca="1">LOOKUP(AL749,AN2:AN21,AO2:AO21)</f>
        <v>DC4MDB03</v>
      </c>
    </row>
    <row r="750" spans="1:39" ht="12" customHeight="1">
      <c r="A750" s="13" t="e">
        <f>LOOKUP(99^99,--("0"&amp;MID(Updates!N750,MIN(SEARCH({0,1,2,3,4,5,6,7,8,9},Updates!N750&amp;"0123456789")),ROW($A$1:$A$10000))))</f>
        <v>#N/A</v>
      </c>
      <c r="B750" s="6" t="e">
        <f>TRIM(CLEAN(MID(Updates!D750,FIND("Network User Id: ",Updates!D750)+17,(FIND("E-MAIL ACCOUNTS",Updates!D750)-(FIND("Network User Id:",Updates!D750)+17)))))</f>
        <v>#VALUE!</v>
      </c>
      <c r="C750" s="6" t="e">
        <f>TRIM(CLEAN(MID(Updates!D750,FIND("Logon ID: ",Updates!D750)+10,(FIND("Password:",Updates!D750)-(FIND("Logon ID:",Updates!D750)+10)))))</f>
        <v>#VALUE!</v>
      </c>
      <c r="D750" t="e">
        <f>TRIM(CLEAN(MID(Updates!D750,FIND("Primary Address: ",Updates!D750)+17,(FIND("Secondary Address:",Updates!D750)-(FIND("Primary Address: ",Updates!D750)+17)))))</f>
        <v>#VALUE!</v>
      </c>
      <c r="E750" t="e">
        <f>TRIM(CLEAN(MID(Updates!D750,FIND("Secondary Address: ",Updates!D750)+19,(FIND("** PLEASE DO NOT REPLY TO THIS E-MAIL. ",Updates!D750)-(FIND("Secondary Address: ",Updates!D750)+19)))))</f>
        <v>#VALUE!</v>
      </c>
      <c r="F750" t="b">
        <f>IF(COUNT(SEARCH({"transpo.ottawa.on.ca","biblioottawalibrary.ca"},E750)),"@ottawa.ca")</f>
        <v>0</v>
      </c>
      <c r="G750" s="9" t="e">
        <f t="shared" si="176"/>
        <v>#VALUE!</v>
      </c>
      <c r="H750" t="e">
        <f>TRIM(CLEAN(MID(Updates!D750,FIND("E-mail Address: ",Updates!D750)+16,(FIND("The employee",Updates!D750)-(FIND("E-mail Address: ",Updates!D750)+16)))))</f>
        <v>#VALUE!</v>
      </c>
      <c r="I750" t="e">
        <f>TRIM(CLEAN(MID(Updates!D750,FIND("Account Password: ",Updates!D750)+18,(FIND("NETWORK ACCOUNTS",Updates!D750)-(FIND("Account Password:",Updates!D750)+18)))))</f>
        <v>#VALUE!</v>
      </c>
      <c r="J750" t="e">
        <f>TRIM(CLEAN(MID(Updates!D750,FIND("Password: ",Updates!D750)+10,(FIND("E-mail",Updates!D750)-(FIND("Password:",Updates!D750)+12)))))</f>
        <v>#VALUE!</v>
      </c>
      <c r="K750" t="e">
        <f>TRIM(CLEAN(MID(Updates!D750,FIND("Account to clone: ",Updates!D750)+18,(FIND("Position",Updates!D750)-(FIND("Account to clone: ",Updates!D750)+18)))))</f>
        <v>#VALUE!</v>
      </c>
      <c r="L750" t="e">
        <f>TRIM(CLEAN(MID(Updates!D750,FIND("Clone permissions of another account: ",Updates!D750)+38,(FIND("Email required:",Updates!D750)-(FIND("Clone permissions of another account: ",Updates!D750)+38)))))</f>
        <v>#VALUE!</v>
      </c>
      <c r="M750" t="e">
        <f t="shared" si="177"/>
        <v>#VALUE!</v>
      </c>
      <c r="N750" t="e">
        <f>TRIM(CLEAN(MID(Updates!D750,FIND("First Name: ",Updates!D750)+12,(FIND("Middle Name: ",Updates!D750)-(FIND("First Name: ",Updates!D750)+12)))))</f>
        <v>#VALUE!</v>
      </c>
      <c r="O750" t="e">
        <f>TRIM(CLEAN(MID(Updates!E750,FIND("Last Name: ",Updates!E750)+11,(FIND("Middle Initial:",Updates!E750)-(FIND("Last Name: ",Updates!E750)+11)))))</f>
        <v>#VALUE!</v>
      </c>
      <c r="P750" t="e">
        <f>TRIM(CLEAN(MID(Updates!D750,FIND("Middle Initial: ",Updates!D750)+16,(FIND("Department: ",Updates!D750)-(FIND("Middle Initial: ",Updates!D750)+16)))))</f>
        <v>#VALUE!</v>
      </c>
      <c r="Q750" t="e">
        <f t="shared" si="178"/>
        <v>#VALUE!</v>
      </c>
      <c r="R750" t="e">
        <f t="shared" si="179"/>
        <v>#VALUE!</v>
      </c>
      <c r="S750" t="e">
        <f t="shared" si="180"/>
        <v>#VALUE!</v>
      </c>
      <c r="T750" s="14" t="e">
        <f t="shared" si="181"/>
        <v>#VALUE!</v>
      </c>
      <c r="U750" t="e">
        <f t="shared" si="182"/>
        <v>#VALUE!</v>
      </c>
      <c r="V750" t="e">
        <f t="shared" si="183"/>
        <v>#VALUE!</v>
      </c>
      <c r="W750" s="8" t="e">
        <f>TRIM(CLEAN(MID(Updates!D750,FIND("Branch: ",Updates!D750)+8,(FIND("Division",Updates!D750)-(FIND("Branch: ",Updates!D750)+8)))))</f>
        <v>#VALUE!</v>
      </c>
      <c r="X750" s="8" t="e">
        <f>TRIM(CLEAN(MID(Updates!D750,FIND("Pooled Position: ",Updates!D750)+17,(FIND("Are the",Updates!D750)-(FIND("Pooled Position: ",Updates!D750)+17)))))</f>
        <v>#VALUE!</v>
      </c>
      <c r="Y750" t="e">
        <f>TRIM(CLEAN(MID(Updates!D750,FIND("Employee Name: ",Updates!D750)+15,(FIND("Job Title",Updates!D750)-(FIND("Employee Name: ",Updates!D750)+15)))))</f>
        <v>#VALUE!</v>
      </c>
      <c r="Z750" s="9" t="e">
        <f t="shared" si="184"/>
        <v>#VALUE!</v>
      </c>
      <c r="AA750" t="e">
        <f t="shared" si="185"/>
        <v>#VALUE!</v>
      </c>
      <c r="AB750" t="e">
        <f t="shared" si="186"/>
        <v>#VALUE!</v>
      </c>
      <c r="AC750" t="e">
        <f t="shared" si="187"/>
        <v>#VALUE!</v>
      </c>
      <c r="AD750" t="e">
        <f>TRIM(CLEAN(MID(Updates!D750,FIND("Account to clone: ",Updates!D750)+18,(FIND("Position",Updates!D750)-(FIND("Account to clone: ",Updates!D750)+18)))))</f>
        <v>#VALUE!</v>
      </c>
      <c r="AE750" t="str">
        <f t="shared" si="188"/>
        <v/>
      </c>
      <c r="AF750" t="str">
        <f t="shared" si="189"/>
        <v>No</v>
      </c>
      <c r="AG750" t="e">
        <f>TRIM(CLEAN(MID(Updates!D750,FIND("Home Share (H:\ drive) required: ",Updates!D750)+33,(FIND("Group Share (S:\ drive) required: ",Updates!D750)-(FIND("Home Share (H:\ drive) required: ",Updates!D750)+33)))))</f>
        <v>#VALUE!</v>
      </c>
      <c r="AH750" t="str">
        <f t="shared" si="190"/>
        <v>No</v>
      </c>
      <c r="AI750" t="e">
        <f>TRIM(CLEAN(MID(Updates!D750,FIND("S Drive Path: ",Updates!D750)+14,(FIND("Position",Updates!D750)-(FIND("S Drive Path: ",Updates!D750)+14)))))</f>
        <v>#VALUE!</v>
      </c>
      <c r="AJ750" t="e">
        <f>("USR\"&amp;Updates!N750)</f>
        <v>#VALUE!</v>
      </c>
      <c r="AK750" t="e">
        <f>Updates!N750&amp;"$"</f>
        <v>#VALUE!</v>
      </c>
      <c r="AL750" s="11">
        <f t="shared" ca="1" si="191"/>
        <v>1</v>
      </c>
      <c r="AM750" s="6" t="str">
        <f ca="1">LOOKUP(AL750,AN2:AN21,AO2:AO21)</f>
        <v>DC1MDB01</v>
      </c>
    </row>
    <row r="751" spans="1:39" ht="12" customHeight="1">
      <c r="A751" s="13" t="e">
        <f>LOOKUP(99^99,--("0"&amp;MID(Updates!N751,MIN(SEARCH({0,1,2,3,4,5,6,7,8,9},Updates!N751&amp;"0123456789")),ROW($A$1:$A$10000))))</f>
        <v>#N/A</v>
      </c>
      <c r="B751" s="6" t="e">
        <f>TRIM(CLEAN(MID(Updates!D751,FIND("Network User Id: ",Updates!D751)+17,(FIND("E-MAIL ACCOUNTS",Updates!D751)-(FIND("Network User Id:",Updates!D751)+17)))))</f>
        <v>#VALUE!</v>
      </c>
      <c r="C751" s="6" t="e">
        <f>TRIM(CLEAN(MID(Updates!D751,FIND("Logon ID: ",Updates!D751)+10,(FIND("Password:",Updates!D751)-(FIND("Logon ID:",Updates!D751)+10)))))</f>
        <v>#VALUE!</v>
      </c>
      <c r="D751" t="e">
        <f>TRIM(CLEAN(MID(Updates!D751,FIND("Primary Address: ",Updates!D751)+17,(FIND("Secondary Address:",Updates!D751)-(FIND("Primary Address: ",Updates!D751)+17)))))</f>
        <v>#VALUE!</v>
      </c>
      <c r="E751" t="e">
        <f>TRIM(CLEAN(MID(Updates!D751,FIND("Secondary Address: ",Updates!D751)+19,(FIND("** PLEASE DO NOT REPLY TO THIS E-MAIL. ",Updates!D751)-(FIND("Secondary Address: ",Updates!D751)+19)))))</f>
        <v>#VALUE!</v>
      </c>
      <c r="F751" t="b">
        <f>IF(COUNT(SEARCH({"transpo.ottawa.on.ca","biblioottawalibrary.ca"},E751)),"@ottawa.ca")</f>
        <v>0</v>
      </c>
      <c r="G751" s="9" t="e">
        <f t="shared" si="176"/>
        <v>#VALUE!</v>
      </c>
      <c r="H751" t="e">
        <f>TRIM(CLEAN(MID(Updates!D751,FIND("E-mail Address: ",Updates!D751)+16,(FIND("The employee",Updates!D751)-(FIND("E-mail Address: ",Updates!D751)+16)))))</f>
        <v>#VALUE!</v>
      </c>
      <c r="I751" t="e">
        <f>TRIM(CLEAN(MID(Updates!D751,FIND("Account Password: ",Updates!D751)+18,(FIND("NETWORK ACCOUNTS",Updates!D751)-(FIND("Account Password:",Updates!D751)+18)))))</f>
        <v>#VALUE!</v>
      </c>
      <c r="J751" t="e">
        <f>TRIM(CLEAN(MID(Updates!D751,FIND("Password: ",Updates!D751)+10,(FIND("E-mail",Updates!D751)-(FIND("Password:",Updates!D751)+12)))))</f>
        <v>#VALUE!</v>
      </c>
      <c r="K751" t="e">
        <f>TRIM(CLEAN(MID(Updates!D751,FIND("Account to clone: ",Updates!D751)+18,(FIND("Position",Updates!D751)-(FIND("Account to clone: ",Updates!D751)+18)))))</f>
        <v>#VALUE!</v>
      </c>
      <c r="L751" t="e">
        <f>TRIM(CLEAN(MID(Updates!D751,FIND("Clone permissions of another account: ",Updates!D751)+38,(FIND("Email required:",Updates!D751)-(FIND("Clone permissions of another account: ",Updates!D751)+38)))))</f>
        <v>#VALUE!</v>
      </c>
      <c r="M751" t="e">
        <f t="shared" si="177"/>
        <v>#VALUE!</v>
      </c>
      <c r="N751" t="e">
        <f>TRIM(CLEAN(MID(Updates!D751,FIND("First Name: ",Updates!D751)+12,(FIND("Middle Name: ",Updates!D751)-(FIND("First Name: ",Updates!D751)+12)))))</f>
        <v>#VALUE!</v>
      </c>
      <c r="O751" t="e">
        <f>TRIM(CLEAN(MID(Updates!E751,FIND("Last Name: ",Updates!E751)+11,(FIND("Middle Initial:",Updates!E751)-(FIND("Last Name: ",Updates!E751)+11)))))</f>
        <v>#VALUE!</v>
      </c>
      <c r="P751" t="e">
        <f>TRIM(CLEAN(MID(Updates!D751,FIND("Middle Initial: ",Updates!D751)+16,(FIND("Department: ",Updates!D751)-(FIND("Middle Initial: ",Updates!D751)+16)))))</f>
        <v>#VALUE!</v>
      </c>
      <c r="Q751" t="e">
        <f t="shared" si="178"/>
        <v>#VALUE!</v>
      </c>
      <c r="R751" t="e">
        <f t="shared" si="179"/>
        <v>#VALUE!</v>
      </c>
      <c r="S751" t="e">
        <f t="shared" si="180"/>
        <v>#VALUE!</v>
      </c>
      <c r="T751" s="14" t="e">
        <f t="shared" si="181"/>
        <v>#VALUE!</v>
      </c>
      <c r="U751" t="e">
        <f t="shared" si="182"/>
        <v>#VALUE!</v>
      </c>
      <c r="V751" t="e">
        <f t="shared" si="183"/>
        <v>#VALUE!</v>
      </c>
      <c r="W751" s="8" t="e">
        <f>TRIM(CLEAN(MID(Updates!D751,FIND("Branch: ",Updates!D751)+8,(FIND("Division",Updates!D751)-(FIND("Branch: ",Updates!D751)+8)))))</f>
        <v>#VALUE!</v>
      </c>
      <c r="X751" s="8" t="e">
        <f>TRIM(CLEAN(MID(Updates!D751,FIND("Pooled Position: ",Updates!D751)+17,(FIND("Are the",Updates!D751)-(FIND("Pooled Position: ",Updates!D751)+17)))))</f>
        <v>#VALUE!</v>
      </c>
      <c r="Y751" t="e">
        <f>TRIM(CLEAN(MID(Updates!D751,FIND("Employee Name: ",Updates!D751)+15,(FIND("Job Title",Updates!D751)-(FIND("Employee Name: ",Updates!D751)+15)))))</f>
        <v>#VALUE!</v>
      </c>
      <c r="Z751" s="9" t="e">
        <f t="shared" si="184"/>
        <v>#VALUE!</v>
      </c>
      <c r="AA751" t="e">
        <f t="shared" si="185"/>
        <v>#VALUE!</v>
      </c>
      <c r="AB751" t="e">
        <f t="shared" si="186"/>
        <v>#VALUE!</v>
      </c>
      <c r="AC751" t="e">
        <f t="shared" si="187"/>
        <v>#VALUE!</v>
      </c>
      <c r="AD751" t="e">
        <f>TRIM(CLEAN(MID(Updates!D751,FIND("Account to clone: ",Updates!D751)+18,(FIND("Position",Updates!D751)-(FIND("Account to clone: ",Updates!D751)+18)))))</f>
        <v>#VALUE!</v>
      </c>
      <c r="AE751" t="str">
        <f t="shared" si="188"/>
        <v/>
      </c>
      <c r="AF751" t="str">
        <f t="shared" si="189"/>
        <v>No</v>
      </c>
      <c r="AG751" t="e">
        <f>TRIM(CLEAN(MID(Updates!D751,FIND("Home Share (H:\ drive) required: ",Updates!D751)+33,(FIND("Group Share (S:\ drive) required: ",Updates!D751)-(FIND("Home Share (H:\ drive) required: ",Updates!D751)+33)))))</f>
        <v>#VALUE!</v>
      </c>
      <c r="AH751" t="str">
        <f t="shared" si="190"/>
        <v>No</v>
      </c>
      <c r="AI751" t="e">
        <f>TRIM(CLEAN(MID(Updates!D751,FIND("S Drive Path: ",Updates!D751)+14,(FIND("Position",Updates!D751)-(FIND("S Drive Path: ",Updates!D751)+14)))))</f>
        <v>#VALUE!</v>
      </c>
      <c r="AJ751" t="e">
        <f>("USR\"&amp;Updates!N751)</f>
        <v>#VALUE!</v>
      </c>
      <c r="AK751" t="e">
        <f>Updates!N751&amp;"$"</f>
        <v>#VALUE!</v>
      </c>
      <c r="AL751" s="11">
        <f t="shared" ca="1" si="191"/>
        <v>3</v>
      </c>
      <c r="AM751" s="6" t="str">
        <f ca="1">LOOKUP(AL751,AN2:AN21,AO2:AO21)</f>
        <v>DC1MDB03</v>
      </c>
    </row>
    <row r="752" spans="1:39" ht="12" customHeight="1">
      <c r="A752" s="13" t="e">
        <f>LOOKUP(99^99,--("0"&amp;MID(Updates!N752,MIN(SEARCH({0,1,2,3,4,5,6,7,8,9},Updates!N752&amp;"0123456789")),ROW($A$1:$A$10000))))</f>
        <v>#N/A</v>
      </c>
      <c r="B752" s="6" t="e">
        <f>TRIM(CLEAN(MID(Updates!D752,FIND("Network User Id: ",Updates!D752)+17,(FIND("E-MAIL ACCOUNTS",Updates!D752)-(FIND("Network User Id:",Updates!D752)+17)))))</f>
        <v>#VALUE!</v>
      </c>
      <c r="C752" s="6" t="e">
        <f>TRIM(CLEAN(MID(Updates!D752,FIND("Logon ID: ",Updates!D752)+10,(FIND("Password:",Updates!D752)-(FIND("Logon ID:",Updates!D752)+10)))))</f>
        <v>#VALUE!</v>
      </c>
      <c r="D752" t="e">
        <f>TRIM(CLEAN(MID(Updates!D752,FIND("Primary Address: ",Updates!D752)+17,(FIND("Secondary Address:",Updates!D752)-(FIND("Primary Address: ",Updates!D752)+17)))))</f>
        <v>#VALUE!</v>
      </c>
      <c r="E752" t="e">
        <f>TRIM(CLEAN(MID(Updates!D752,FIND("Secondary Address: ",Updates!D752)+19,(FIND("** PLEASE DO NOT REPLY TO THIS E-MAIL. ",Updates!D752)-(FIND("Secondary Address: ",Updates!D752)+19)))))</f>
        <v>#VALUE!</v>
      </c>
      <c r="F752" t="b">
        <f>IF(COUNT(SEARCH({"transpo.ottawa.on.ca","biblioottawalibrary.ca"},E752)),"@ottawa.ca")</f>
        <v>0</v>
      </c>
      <c r="G752" s="9" t="e">
        <f t="shared" si="176"/>
        <v>#VALUE!</v>
      </c>
      <c r="H752" t="e">
        <f>TRIM(CLEAN(MID(Updates!D752,FIND("E-mail Address: ",Updates!D752)+16,(FIND("The employee",Updates!D752)-(FIND("E-mail Address: ",Updates!D752)+16)))))</f>
        <v>#VALUE!</v>
      </c>
      <c r="I752" t="e">
        <f>TRIM(CLEAN(MID(Updates!D752,FIND("Account Password: ",Updates!D752)+18,(FIND("NETWORK ACCOUNTS",Updates!D752)-(FIND("Account Password:",Updates!D752)+18)))))</f>
        <v>#VALUE!</v>
      </c>
      <c r="J752" t="e">
        <f>TRIM(CLEAN(MID(Updates!D752,FIND("Password: ",Updates!D752)+10,(FIND("E-mail",Updates!D752)-(FIND("Password:",Updates!D752)+12)))))</f>
        <v>#VALUE!</v>
      </c>
      <c r="K752" t="e">
        <f>TRIM(CLEAN(MID(Updates!D752,FIND("Account to clone: ",Updates!D752)+18,(FIND("Position",Updates!D752)-(FIND("Account to clone: ",Updates!D752)+18)))))</f>
        <v>#VALUE!</v>
      </c>
      <c r="L752" t="e">
        <f>TRIM(CLEAN(MID(Updates!D752,FIND("Clone permissions of another account: ",Updates!D752)+38,(FIND("Email required:",Updates!D752)-(FIND("Clone permissions of another account: ",Updates!D752)+38)))))</f>
        <v>#VALUE!</v>
      </c>
      <c r="M752" t="e">
        <f t="shared" si="177"/>
        <v>#VALUE!</v>
      </c>
      <c r="N752" t="e">
        <f>TRIM(CLEAN(MID(Updates!D752,FIND("First Name: ",Updates!D752)+12,(FIND("Middle Name: ",Updates!D752)-(FIND("First Name: ",Updates!D752)+12)))))</f>
        <v>#VALUE!</v>
      </c>
      <c r="O752" t="e">
        <f>TRIM(CLEAN(MID(Updates!E752,FIND("Last Name: ",Updates!E752)+11,(FIND("Middle Initial:",Updates!E752)-(FIND("Last Name: ",Updates!E752)+11)))))</f>
        <v>#VALUE!</v>
      </c>
      <c r="P752" t="e">
        <f>TRIM(CLEAN(MID(Updates!D752,FIND("Middle Initial: ",Updates!D752)+16,(FIND("Department: ",Updates!D752)-(FIND("Middle Initial: ",Updates!D752)+16)))))</f>
        <v>#VALUE!</v>
      </c>
      <c r="Q752" t="e">
        <f t="shared" si="178"/>
        <v>#VALUE!</v>
      </c>
      <c r="R752" t="e">
        <f t="shared" si="179"/>
        <v>#VALUE!</v>
      </c>
      <c r="S752" t="e">
        <f t="shared" si="180"/>
        <v>#VALUE!</v>
      </c>
      <c r="T752" s="14" t="e">
        <f t="shared" si="181"/>
        <v>#VALUE!</v>
      </c>
      <c r="U752" t="e">
        <f t="shared" si="182"/>
        <v>#VALUE!</v>
      </c>
      <c r="V752" t="e">
        <f t="shared" si="183"/>
        <v>#VALUE!</v>
      </c>
      <c r="W752" s="8" t="e">
        <f>TRIM(CLEAN(MID(Updates!D752,FIND("Branch: ",Updates!D752)+8,(FIND("Division",Updates!D752)-(FIND("Branch: ",Updates!D752)+8)))))</f>
        <v>#VALUE!</v>
      </c>
      <c r="X752" s="8" t="e">
        <f>TRIM(CLEAN(MID(Updates!D752,FIND("Pooled Position: ",Updates!D752)+17,(FIND("Are the",Updates!D752)-(FIND("Pooled Position: ",Updates!D752)+17)))))</f>
        <v>#VALUE!</v>
      </c>
      <c r="Y752" t="e">
        <f>TRIM(CLEAN(MID(Updates!D752,FIND("Employee Name: ",Updates!D752)+15,(FIND("Job Title",Updates!D752)-(FIND("Employee Name: ",Updates!D752)+15)))))</f>
        <v>#VALUE!</v>
      </c>
      <c r="Z752" s="9" t="e">
        <f t="shared" si="184"/>
        <v>#VALUE!</v>
      </c>
      <c r="AA752" t="e">
        <f t="shared" si="185"/>
        <v>#VALUE!</v>
      </c>
      <c r="AB752" t="e">
        <f t="shared" si="186"/>
        <v>#VALUE!</v>
      </c>
      <c r="AC752" t="e">
        <f t="shared" si="187"/>
        <v>#VALUE!</v>
      </c>
      <c r="AD752" t="e">
        <f>TRIM(CLEAN(MID(Updates!D752,FIND("Account to clone: ",Updates!D752)+18,(FIND("Position",Updates!D752)-(FIND("Account to clone: ",Updates!D752)+18)))))</f>
        <v>#VALUE!</v>
      </c>
      <c r="AE752" t="str">
        <f t="shared" si="188"/>
        <v/>
      </c>
      <c r="AF752" t="str">
        <f t="shared" si="189"/>
        <v>No</v>
      </c>
      <c r="AG752" t="e">
        <f>TRIM(CLEAN(MID(Updates!D752,FIND("Home Share (H:\ drive) required: ",Updates!D752)+33,(FIND("Group Share (S:\ drive) required: ",Updates!D752)-(FIND("Home Share (H:\ drive) required: ",Updates!D752)+33)))))</f>
        <v>#VALUE!</v>
      </c>
      <c r="AH752" t="str">
        <f t="shared" si="190"/>
        <v>No</v>
      </c>
      <c r="AI752" t="e">
        <f>TRIM(CLEAN(MID(Updates!D752,FIND("S Drive Path: ",Updates!D752)+14,(FIND("Position",Updates!D752)-(FIND("S Drive Path: ",Updates!D752)+14)))))</f>
        <v>#VALUE!</v>
      </c>
      <c r="AJ752" t="e">
        <f>("USR\"&amp;Updates!N752)</f>
        <v>#VALUE!</v>
      </c>
      <c r="AK752" t="e">
        <f>Updates!N752&amp;"$"</f>
        <v>#VALUE!</v>
      </c>
      <c r="AL752" s="11">
        <f t="shared" ca="1" si="191"/>
        <v>12</v>
      </c>
      <c r="AM752" s="6" t="str">
        <f ca="1">LOOKUP(AL752,AN2:AN21,AO2:AO21)</f>
        <v>DC4MDB02</v>
      </c>
    </row>
    <row r="753" spans="1:39" ht="12" customHeight="1">
      <c r="A753" s="13" t="e">
        <f>LOOKUP(99^99,--("0"&amp;MID(Updates!N753,MIN(SEARCH({0,1,2,3,4,5,6,7,8,9},Updates!N753&amp;"0123456789")),ROW($A$1:$A$10000))))</f>
        <v>#N/A</v>
      </c>
      <c r="B753" s="6" t="e">
        <f>TRIM(CLEAN(MID(Updates!D753,FIND("Network User Id: ",Updates!D753)+17,(FIND("E-MAIL ACCOUNTS",Updates!D753)-(FIND("Network User Id:",Updates!D753)+17)))))</f>
        <v>#VALUE!</v>
      </c>
      <c r="C753" s="6" t="e">
        <f>TRIM(CLEAN(MID(Updates!D753,FIND("Logon ID: ",Updates!D753)+10,(FIND("Password:",Updates!D753)-(FIND("Logon ID:",Updates!D753)+10)))))</f>
        <v>#VALUE!</v>
      </c>
      <c r="D753" t="e">
        <f>TRIM(CLEAN(MID(Updates!D753,FIND("Primary Address: ",Updates!D753)+17,(FIND("Secondary Address:",Updates!D753)-(FIND("Primary Address: ",Updates!D753)+17)))))</f>
        <v>#VALUE!</v>
      </c>
      <c r="E753" t="e">
        <f>TRIM(CLEAN(MID(Updates!D753,FIND("Secondary Address: ",Updates!D753)+19,(FIND("** PLEASE DO NOT REPLY TO THIS E-MAIL. ",Updates!D753)-(FIND("Secondary Address: ",Updates!D753)+19)))))</f>
        <v>#VALUE!</v>
      </c>
      <c r="F753" t="b">
        <f>IF(COUNT(SEARCH({"transpo.ottawa.on.ca","biblioottawalibrary.ca"},E753)),"@ottawa.ca")</f>
        <v>0</v>
      </c>
      <c r="G753" s="9" t="e">
        <f t="shared" si="176"/>
        <v>#VALUE!</v>
      </c>
      <c r="H753" t="e">
        <f>TRIM(CLEAN(MID(Updates!D753,FIND("E-mail Address: ",Updates!D753)+16,(FIND("The employee",Updates!D753)-(FIND("E-mail Address: ",Updates!D753)+16)))))</f>
        <v>#VALUE!</v>
      </c>
      <c r="I753" t="e">
        <f>TRIM(CLEAN(MID(Updates!D753,FIND("Account Password: ",Updates!D753)+18,(FIND("NETWORK ACCOUNTS",Updates!D753)-(FIND("Account Password:",Updates!D753)+18)))))</f>
        <v>#VALUE!</v>
      </c>
      <c r="J753" t="e">
        <f>TRIM(CLEAN(MID(Updates!D753,FIND("Password: ",Updates!D753)+10,(FIND("E-mail",Updates!D753)-(FIND("Password:",Updates!D753)+12)))))</f>
        <v>#VALUE!</v>
      </c>
      <c r="K753" t="e">
        <f>TRIM(CLEAN(MID(Updates!D753,FIND("Account to clone: ",Updates!D753)+18,(FIND("Position",Updates!D753)-(FIND("Account to clone: ",Updates!D753)+18)))))</f>
        <v>#VALUE!</v>
      </c>
      <c r="L753" t="e">
        <f>TRIM(CLEAN(MID(Updates!D753,FIND("Clone permissions of another account: ",Updates!D753)+38,(FIND("Email required:",Updates!D753)-(FIND("Clone permissions of another account: ",Updates!D753)+38)))))</f>
        <v>#VALUE!</v>
      </c>
      <c r="M753" t="e">
        <f t="shared" si="177"/>
        <v>#VALUE!</v>
      </c>
      <c r="N753" t="e">
        <f>TRIM(CLEAN(MID(Updates!D753,FIND("First Name: ",Updates!D753)+12,(FIND("Middle Name: ",Updates!D753)-(FIND("First Name: ",Updates!D753)+12)))))</f>
        <v>#VALUE!</v>
      </c>
      <c r="O753" t="e">
        <f>TRIM(CLEAN(MID(Updates!E753,FIND("Last Name: ",Updates!E753)+11,(FIND("Middle Initial:",Updates!E753)-(FIND("Last Name: ",Updates!E753)+11)))))</f>
        <v>#VALUE!</v>
      </c>
      <c r="P753" t="e">
        <f>TRIM(CLEAN(MID(Updates!D753,FIND("Middle Initial: ",Updates!D753)+16,(FIND("Department: ",Updates!D753)-(FIND("Middle Initial: ",Updates!D753)+16)))))</f>
        <v>#VALUE!</v>
      </c>
      <c r="Q753" t="e">
        <f t="shared" si="178"/>
        <v>#VALUE!</v>
      </c>
      <c r="R753" t="e">
        <f t="shared" si="179"/>
        <v>#VALUE!</v>
      </c>
      <c r="S753" t="e">
        <f t="shared" si="180"/>
        <v>#VALUE!</v>
      </c>
      <c r="T753" s="14" t="e">
        <f t="shared" si="181"/>
        <v>#VALUE!</v>
      </c>
      <c r="U753" t="e">
        <f t="shared" si="182"/>
        <v>#VALUE!</v>
      </c>
      <c r="V753" t="e">
        <f t="shared" si="183"/>
        <v>#VALUE!</v>
      </c>
      <c r="W753" s="8" t="e">
        <f>TRIM(CLEAN(MID(Updates!D753,FIND("Branch: ",Updates!D753)+8,(FIND("Division",Updates!D753)-(FIND("Branch: ",Updates!D753)+8)))))</f>
        <v>#VALUE!</v>
      </c>
      <c r="X753" s="8" t="e">
        <f>TRIM(CLEAN(MID(Updates!D753,FIND("Pooled Position: ",Updates!D753)+17,(FIND("Are the",Updates!D753)-(FIND("Pooled Position: ",Updates!D753)+17)))))</f>
        <v>#VALUE!</v>
      </c>
      <c r="Y753" t="e">
        <f>TRIM(CLEAN(MID(Updates!D753,FIND("Employee Name: ",Updates!D753)+15,(FIND("Job Title",Updates!D753)-(FIND("Employee Name: ",Updates!D753)+15)))))</f>
        <v>#VALUE!</v>
      </c>
      <c r="Z753" s="9" t="e">
        <f t="shared" si="184"/>
        <v>#VALUE!</v>
      </c>
      <c r="AA753" t="e">
        <f t="shared" si="185"/>
        <v>#VALUE!</v>
      </c>
      <c r="AB753" t="e">
        <f t="shared" si="186"/>
        <v>#VALUE!</v>
      </c>
      <c r="AC753" t="e">
        <f t="shared" si="187"/>
        <v>#VALUE!</v>
      </c>
      <c r="AD753" t="e">
        <f>TRIM(CLEAN(MID(Updates!D753,FIND("Account to clone: ",Updates!D753)+18,(FIND("Position",Updates!D753)-(FIND("Account to clone: ",Updates!D753)+18)))))</f>
        <v>#VALUE!</v>
      </c>
      <c r="AE753" t="str">
        <f t="shared" si="188"/>
        <v/>
      </c>
      <c r="AF753" t="str">
        <f t="shared" si="189"/>
        <v>No</v>
      </c>
      <c r="AG753" t="e">
        <f>TRIM(CLEAN(MID(Updates!D753,FIND("Home Share (H:\ drive) required: ",Updates!D753)+33,(FIND("Group Share (S:\ drive) required: ",Updates!D753)-(FIND("Home Share (H:\ drive) required: ",Updates!D753)+33)))))</f>
        <v>#VALUE!</v>
      </c>
      <c r="AH753" t="str">
        <f t="shared" si="190"/>
        <v>No</v>
      </c>
      <c r="AI753" t="e">
        <f>TRIM(CLEAN(MID(Updates!D753,FIND("S Drive Path: ",Updates!D753)+14,(FIND("Position",Updates!D753)-(FIND("S Drive Path: ",Updates!D753)+14)))))</f>
        <v>#VALUE!</v>
      </c>
      <c r="AJ753" t="e">
        <f>("USR\"&amp;Updates!N753)</f>
        <v>#VALUE!</v>
      </c>
      <c r="AK753" t="e">
        <f>Updates!N753&amp;"$"</f>
        <v>#VALUE!</v>
      </c>
      <c r="AL753" s="11">
        <f t="shared" ca="1" si="191"/>
        <v>8</v>
      </c>
      <c r="AM753" s="6" t="str">
        <f ca="1">LOOKUP(AL753,AN2:AN21,AO2:AO21)</f>
        <v>DC1MDB08</v>
      </c>
    </row>
    <row r="754" spans="1:39" ht="12" customHeight="1">
      <c r="A754" s="13" t="e">
        <f>LOOKUP(99^99,--("0"&amp;MID(Updates!N754,MIN(SEARCH({0,1,2,3,4,5,6,7,8,9},Updates!N754&amp;"0123456789")),ROW($A$1:$A$10000))))</f>
        <v>#N/A</v>
      </c>
      <c r="B754" s="6" t="e">
        <f>TRIM(CLEAN(MID(Updates!D754,FIND("Network User Id: ",Updates!D754)+17,(FIND("E-MAIL ACCOUNTS",Updates!D754)-(FIND("Network User Id:",Updates!D754)+17)))))</f>
        <v>#VALUE!</v>
      </c>
      <c r="C754" s="6" t="e">
        <f>TRIM(CLEAN(MID(Updates!D754,FIND("Logon ID: ",Updates!D754)+10,(FIND("Password:",Updates!D754)-(FIND("Logon ID:",Updates!D754)+10)))))</f>
        <v>#VALUE!</v>
      </c>
      <c r="D754" t="e">
        <f>TRIM(CLEAN(MID(Updates!D754,FIND("Primary Address: ",Updates!D754)+17,(FIND("Secondary Address:",Updates!D754)-(FIND("Primary Address: ",Updates!D754)+17)))))</f>
        <v>#VALUE!</v>
      </c>
      <c r="E754" t="e">
        <f>TRIM(CLEAN(MID(Updates!D754,FIND("Secondary Address: ",Updates!D754)+19,(FIND("** PLEASE DO NOT REPLY TO THIS E-MAIL. ",Updates!D754)-(FIND("Secondary Address: ",Updates!D754)+19)))))</f>
        <v>#VALUE!</v>
      </c>
      <c r="F754" t="b">
        <f>IF(COUNT(SEARCH({"transpo.ottawa.on.ca","biblioottawalibrary.ca"},E754)),"@ottawa.ca")</f>
        <v>0</v>
      </c>
      <c r="G754" s="9" t="e">
        <f t="shared" si="176"/>
        <v>#VALUE!</v>
      </c>
      <c r="H754" t="e">
        <f>TRIM(CLEAN(MID(Updates!D754,FIND("E-mail Address: ",Updates!D754)+16,(FIND("The employee",Updates!D754)-(FIND("E-mail Address: ",Updates!D754)+16)))))</f>
        <v>#VALUE!</v>
      </c>
      <c r="I754" t="e">
        <f>TRIM(CLEAN(MID(Updates!D754,FIND("Account Password: ",Updates!D754)+18,(FIND("NETWORK ACCOUNTS",Updates!D754)-(FIND("Account Password:",Updates!D754)+18)))))</f>
        <v>#VALUE!</v>
      </c>
      <c r="J754" t="e">
        <f>TRIM(CLEAN(MID(Updates!D754,FIND("Password: ",Updates!D754)+10,(FIND("E-mail",Updates!D754)-(FIND("Password:",Updates!D754)+12)))))</f>
        <v>#VALUE!</v>
      </c>
      <c r="K754" t="e">
        <f>TRIM(CLEAN(MID(Updates!D754,FIND("Account to clone: ",Updates!D754)+18,(FIND("Position",Updates!D754)-(FIND("Account to clone: ",Updates!D754)+18)))))</f>
        <v>#VALUE!</v>
      </c>
      <c r="L754" t="e">
        <f>TRIM(CLEAN(MID(Updates!D754,FIND("Clone permissions of another account: ",Updates!D754)+38,(FIND("Email required:",Updates!D754)-(FIND("Clone permissions of another account: ",Updates!D754)+38)))))</f>
        <v>#VALUE!</v>
      </c>
      <c r="M754" t="e">
        <f t="shared" si="177"/>
        <v>#VALUE!</v>
      </c>
      <c r="N754" t="e">
        <f>TRIM(CLEAN(MID(Updates!D754,FIND("First Name: ",Updates!D754)+12,(FIND("Middle Name: ",Updates!D754)-(FIND("First Name: ",Updates!D754)+12)))))</f>
        <v>#VALUE!</v>
      </c>
      <c r="O754" t="e">
        <f>TRIM(CLEAN(MID(Updates!E754,FIND("Last Name: ",Updates!E754)+11,(FIND("Middle Initial:",Updates!E754)-(FIND("Last Name: ",Updates!E754)+11)))))</f>
        <v>#VALUE!</v>
      </c>
      <c r="P754" t="e">
        <f>TRIM(CLEAN(MID(Updates!D754,FIND("Middle Initial: ",Updates!D754)+16,(FIND("Department: ",Updates!D754)-(FIND("Middle Initial: ",Updates!D754)+16)))))</f>
        <v>#VALUE!</v>
      </c>
      <c r="Q754" t="e">
        <f t="shared" si="178"/>
        <v>#VALUE!</v>
      </c>
      <c r="R754" t="e">
        <f t="shared" si="179"/>
        <v>#VALUE!</v>
      </c>
      <c r="S754" t="e">
        <f t="shared" si="180"/>
        <v>#VALUE!</v>
      </c>
      <c r="T754" s="14" t="e">
        <f t="shared" si="181"/>
        <v>#VALUE!</v>
      </c>
      <c r="U754" t="e">
        <f t="shared" si="182"/>
        <v>#VALUE!</v>
      </c>
      <c r="V754" t="e">
        <f t="shared" si="183"/>
        <v>#VALUE!</v>
      </c>
      <c r="W754" s="8" t="e">
        <f>TRIM(CLEAN(MID(Updates!D754,FIND("Branch: ",Updates!D754)+8,(FIND("Division",Updates!D754)-(FIND("Branch: ",Updates!D754)+8)))))</f>
        <v>#VALUE!</v>
      </c>
      <c r="X754" s="8" t="e">
        <f>TRIM(CLEAN(MID(Updates!D754,FIND("Pooled Position: ",Updates!D754)+17,(FIND("Are the",Updates!D754)-(FIND("Pooled Position: ",Updates!D754)+17)))))</f>
        <v>#VALUE!</v>
      </c>
      <c r="Y754" t="e">
        <f>TRIM(CLEAN(MID(Updates!D754,FIND("Employee Name: ",Updates!D754)+15,(FIND("Job Title",Updates!D754)-(FIND("Employee Name: ",Updates!D754)+15)))))</f>
        <v>#VALUE!</v>
      </c>
      <c r="Z754" s="9" t="e">
        <f t="shared" si="184"/>
        <v>#VALUE!</v>
      </c>
      <c r="AA754" t="e">
        <f t="shared" si="185"/>
        <v>#VALUE!</v>
      </c>
      <c r="AB754" t="e">
        <f t="shared" si="186"/>
        <v>#VALUE!</v>
      </c>
      <c r="AC754" t="e">
        <f t="shared" si="187"/>
        <v>#VALUE!</v>
      </c>
      <c r="AD754" t="e">
        <f>TRIM(CLEAN(MID(Updates!D754,FIND("Account to clone: ",Updates!D754)+18,(FIND("Position",Updates!D754)-(FIND("Account to clone: ",Updates!D754)+18)))))</f>
        <v>#VALUE!</v>
      </c>
      <c r="AE754" t="str">
        <f t="shared" si="188"/>
        <v/>
      </c>
      <c r="AF754" t="str">
        <f t="shared" si="189"/>
        <v>No</v>
      </c>
      <c r="AG754" t="e">
        <f>TRIM(CLEAN(MID(Updates!D754,FIND("Home Share (H:\ drive) required: ",Updates!D754)+33,(FIND("Group Share (S:\ drive) required: ",Updates!D754)-(FIND("Home Share (H:\ drive) required: ",Updates!D754)+33)))))</f>
        <v>#VALUE!</v>
      </c>
      <c r="AH754" t="str">
        <f t="shared" si="190"/>
        <v>No</v>
      </c>
      <c r="AI754" t="e">
        <f>TRIM(CLEAN(MID(Updates!D754,FIND("S Drive Path: ",Updates!D754)+14,(FIND("Position",Updates!D754)-(FIND("S Drive Path: ",Updates!D754)+14)))))</f>
        <v>#VALUE!</v>
      </c>
      <c r="AJ754" t="e">
        <f>("USR\"&amp;Updates!N754)</f>
        <v>#VALUE!</v>
      </c>
      <c r="AK754" t="e">
        <f>Updates!N754&amp;"$"</f>
        <v>#VALUE!</v>
      </c>
      <c r="AL754" s="11">
        <f t="shared" ca="1" si="191"/>
        <v>9</v>
      </c>
      <c r="AM754" s="6" t="str">
        <f ca="1">LOOKUP(AL754,AN2:AN21,AO2:AO21)</f>
        <v>DC1MDB09</v>
      </c>
    </row>
    <row r="755" spans="1:39" ht="12" customHeight="1">
      <c r="A755" s="13" t="e">
        <f>LOOKUP(99^99,--("0"&amp;MID(Updates!N755,MIN(SEARCH({0,1,2,3,4,5,6,7,8,9},Updates!N755&amp;"0123456789")),ROW($A$1:$A$10000))))</f>
        <v>#N/A</v>
      </c>
      <c r="B755" s="6" t="e">
        <f>TRIM(CLEAN(MID(Updates!D755,FIND("Network User Id: ",Updates!D755)+17,(FIND("E-MAIL ACCOUNTS",Updates!D755)-(FIND("Network User Id:",Updates!D755)+17)))))</f>
        <v>#VALUE!</v>
      </c>
      <c r="C755" s="6" t="e">
        <f>TRIM(CLEAN(MID(Updates!D755,FIND("Logon ID: ",Updates!D755)+10,(FIND("Password:",Updates!D755)-(FIND("Logon ID:",Updates!D755)+10)))))</f>
        <v>#VALUE!</v>
      </c>
      <c r="D755" t="e">
        <f>TRIM(CLEAN(MID(Updates!D755,FIND("Primary Address: ",Updates!D755)+17,(FIND("Secondary Address:",Updates!D755)-(FIND("Primary Address: ",Updates!D755)+17)))))</f>
        <v>#VALUE!</v>
      </c>
      <c r="E755" t="e">
        <f>TRIM(CLEAN(MID(Updates!D755,FIND("Secondary Address: ",Updates!D755)+19,(FIND("** PLEASE DO NOT REPLY TO THIS E-MAIL. ",Updates!D755)-(FIND("Secondary Address: ",Updates!D755)+19)))))</f>
        <v>#VALUE!</v>
      </c>
      <c r="F755" t="b">
        <f>IF(COUNT(SEARCH({"transpo.ottawa.on.ca","biblioottawalibrary.ca"},E755)),"@ottawa.ca")</f>
        <v>0</v>
      </c>
      <c r="G755" s="9" t="e">
        <f t="shared" si="176"/>
        <v>#VALUE!</v>
      </c>
      <c r="H755" t="e">
        <f>TRIM(CLEAN(MID(Updates!D755,FIND("E-mail Address: ",Updates!D755)+16,(FIND("The employee",Updates!D755)-(FIND("E-mail Address: ",Updates!D755)+16)))))</f>
        <v>#VALUE!</v>
      </c>
      <c r="I755" t="e">
        <f>TRIM(CLEAN(MID(Updates!D755,FIND("Account Password: ",Updates!D755)+18,(FIND("NETWORK ACCOUNTS",Updates!D755)-(FIND("Account Password:",Updates!D755)+18)))))</f>
        <v>#VALUE!</v>
      </c>
      <c r="J755" t="e">
        <f>TRIM(CLEAN(MID(Updates!D755,FIND("Password: ",Updates!D755)+10,(FIND("E-mail",Updates!D755)-(FIND("Password:",Updates!D755)+12)))))</f>
        <v>#VALUE!</v>
      </c>
      <c r="K755" t="e">
        <f>TRIM(CLEAN(MID(Updates!D755,FIND("Account to clone: ",Updates!D755)+18,(FIND("Position",Updates!D755)-(FIND("Account to clone: ",Updates!D755)+18)))))</f>
        <v>#VALUE!</v>
      </c>
      <c r="L755" t="e">
        <f>TRIM(CLEAN(MID(Updates!D755,FIND("Clone permissions of another account: ",Updates!D755)+38,(FIND("Email required:",Updates!D755)-(FIND("Clone permissions of another account: ",Updates!D755)+38)))))</f>
        <v>#VALUE!</v>
      </c>
      <c r="M755" t="e">
        <f t="shared" si="177"/>
        <v>#VALUE!</v>
      </c>
      <c r="N755" t="e">
        <f>TRIM(CLEAN(MID(Updates!D755,FIND("First Name: ",Updates!D755)+12,(FIND("Middle Name: ",Updates!D755)-(FIND("First Name: ",Updates!D755)+12)))))</f>
        <v>#VALUE!</v>
      </c>
      <c r="O755" t="e">
        <f>TRIM(CLEAN(MID(Updates!E755,FIND("Last Name: ",Updates!E755)+11,(FIND("Middle Initial:",Updates!E755)-(FIND("Last Name: ",Updates!E755)+11)))))</f>
        <v>#VALUE!</v>
      </c>
      <c r="P755" t="e">
        <f>TRIM(CLEAN(MID(Updates!D755,FIND("Middle Initial: ",Updates!D755)+16,(FIND("Department: ",Updates!D755)-(FIND("Middle Initial: ",Updates!D755)+16)))))</f>
        <v>#VALUE!</v>
      </c>
      <c r="Q755" t="e">
        <f t="shared" si="178"/>
        <v>#VALUE!</v>
      </c>
      <c r="R755" t="e">
        <f t="shared" si="179"/>
        <v>#VALUE!</v>
      </c>
      <c r="S755" t="e">
        <f t="shared" si="180"/>
        <v>#VALUE!</v>
      </c>
      <c r="T755" s="14" t="e">
        <f t="shared" si="181"/>
        <v>#VALUE!</v>
      </c>
      <c r="U755" t="e">
        <f t="shared" si="182"/>
        <v>#VALUE!</v>
      </c>
      <c r="V755" t="e">
        <f t="shared" si="183"/>
        <v>#VALUE!</v>
      </c>
      <c r="W755" s="8" t="e">
        <f>TRIM(CLEAN(MID(Updates!D755,FIND("Branch: ",Updates!D755)+8,(FIND("Division",Updates!D755)-(FIND("Branch: ",Updates!D755)+8)))))</f>
        <v>#VALUE!</v>
      </c>
      <c r="X755" s="8" t="e">
        <f>TRIM(CLEAN(MID(Updates!D755,FIND("Pooled Position: ",Updates!D755)+17,(FIND("Are the",Updates!D755)-(FIND("Pooled Position: ",Updates!D755)+17)))))</f>
        <v>#VALUE!</v>
      </c>
      <c r="Y755" t="e">
        <f>TRIM(CLEAN(MID(Updates!D755,FIND("Employee Name: ",Updates!D755)+15,(FIND("Job Title",Updates!D755)-(FIND("Employee Name: ",Updates!D755)+15)))))</f>
        <v>#VALUE!</v>
      </c>
      <c r="Z755" s="9" t="e">
        <f t="shared" si="184"/>
        <v>#VALUE!</v>
      </c>
      <c r="AA755" t="e">
        <f t="shared" si="185"/>
        <v>#VALUE!</v>
      </c>
      <c r="AB755" t="e">
        <f t="shared" si="186"/>
        <v>#VALUE!</v>
      </c>
      <c r="AC755" t="e">
        <f t="shared" si="187"/>
        <v>#VALUE!</v>
      </c>
      <c r="AD755" t="e">
        <f>TRIM(CLEAN(MID(Updates!D755,FIND("Account to clone: ",Updates!D755)+18,(FIND("Position",Updates!D755)-(FIND("Account to clone: ",Updates!D755)+18)))))</f>
        <v>#VALUE!</v>
      </c>
      <c r="AE755" t="str">
        <f t="shared" si="188"/>
        <v/>
      </c>
      <c r="AF755" t="str">
        <f t="shared" si="189"/>
        <v>No</v>
      </c>
      <c r="AG755" t="e">
        <f>TRIM(CLEAN(MID(Updates!D755,FIND("Home Share (H:\ drive) required: ",Updates!D755)+33,(FIND("Group Share (S:\ drive) required: ",Updates!D755)-(FIND("Home Share (H:\ drive) required: ",Updates!D755)+33)))))</f>
        <v>#VALUE!</v>
      </c>
      <c r="AH755" t="str">
        <f t="shared" si="190"/>
        <v>No</v>
      </c>
      <c r="AI755" t="e">
        <f>TRIM(CLEAN(MID(Updates!D755,FIND("S Drive Path: ",Updates!D755)+14,(FIND("Position",Updates!D755)-(FIND("S Drive Path: ",Updates!D755)+14)))))</f>
        <v>#VALUE!</v>
      </c>
      <c r="AJ755" t="e">
        <f>("USR\"&amp;Updates!N755)</f>
        <v>#VALUE!</v>
      </c>
      <c r="AK755" t="e">
        <f>Updates!N755&amp;"$"</f>
        <v>#VALUE!</v>
      </c>
      <c r="AL755" s="11">
        <f t="shared" ca="1" si="191"/>
        <v>17</v>
      </c>
      <c r="AM755" s="6" t="str">
        <f ca="1">LOOKUP(AL755,AN2:AN21,AO2:AO21)</f>
        <v>DC4MDB07</v>
      </c>
    </row>
    <row r="756" spans="1:39" ht="12" customHeight="1">
      <c r="A756" s="13" t="e">
        <f>LOOKUP(99^99,--("0"&amp;MID(Updates!N756,MIN(SEARCH({0,1,2,3,4,5,6,7,8,9},Updates!N756&amp;"0123456789")),ROW($A$1:$A$10000))))</f>
        <v>#N/A</v>
      </c>
      <c r="B756" s="6" t="e">
        <f>TRIM(CLEAN(MID(Updates!D756,FIND("Network User Id: ",Updates!D756)+17,(FIND("E-MAIL ACCOUNTS",Updates!D756)-(FIND("Network User Id:",Updates!D756)+17)))))</f>
        <v>#VALUE!</v>
      </c>
      <c r="C756" s="6" t="e">
        <f>TRIM(CLEAN(MID(Updates!D756,FIND("Logon ID: ",Updates!D756)+10,(FIND("Password:",Updates!D756)-(FIND("Logon ID:",Updates!D756)+10)))))</f>
        <v>#VALUE!</v>
      </c>
      <c r="D756" t="e">
        <f>TRIM(CLEAN(MID(Updates!D756,FIND("Primary Address: ",Updates!D756)+17,(FIND("Secondary Address:",Updates!D756)-(FIND("Primary Address: ",Updates!D756)+17)))))</f>
        <v>#VALUE!</v>
      </c>
      <c r="E756" t="e">
        <f>TRIM(CLEAN(MID(Updates!D756,FIND("Secondary Address: ",Updates!D756)+19,(FIND("** PLEASE DO NOT REPLY TO THIS E-MAIL. ",Updates!D756)-(FIND("Secondary Address: ",Updates!D756)+19)))))</f>
        <v>#VALUE!</v>
      </c>
      <c r="F756" t="b">
        <f>IF(COUNT(SEARCH({"transpo.ottawa.on.ca","biblioottawalibrary.ca"},E756)),"@ottawa.ca")</f>
        <v>0</v>
      </c>
      <c r="G756" s="9" t="e">
        <f t="shared" si="176"/>
        <v>#VALUE!</v>
      </c>
      <c r="H756" t="e">
        <f>TRIM(CLEAN(MID(Updates!D756,FIND("E-mail Address: ",Updates!D756)+16,(FIND("The employee",Updates!D756)-(FIND("E-mail Address: ",Updates!D756)+16)))))</f>
        <v>#VALUE!</v>
      </c>
      <c r="I756" t="e">
        <f>TRIM(CLEAN(MID(Updates!D756,FIND("Account Password: ",Updates!D756)+18,(FIND("NETWORK ACCOUNTS",Updates!D756)-(FIND("Account Password:",Updates!D756)+18)))))</f>
        <v>#VALUE!</v>
      </c>
      <c r="J756" t="e">
        <f>TRIM(CLEAN(MID(Updates!D756,FIND("Password: ",Updates!D756)+10,(FIND("E-mail",Updates!D756)-(FIND("Password:",Updates!D756)+12)))))</f>
        <v>#VALUE!</v>
      </c>
      <c r="K756" t="e">
        <f>TRIM(CLEAN(MID(Updates!D756,FIND("Account to clone: ",Updates!D756)+18,(FIND("Position",Updates!D756)-(FIND("Account to clone: ",Updates!D756)+18)))))</f>
        <v>#VALUE!</v>
      </c>
      <c r="L756" t="e">
        <f>TRIM(CLEAN(MID(Updates!D756,FIND("Clone permissions of another account: ",Updates!D756)+38,(FIND("Email required:",Updates!D756)-(FIND("Clone permissions of another account: ",Updates!D756)+38)))))</f>
        <v>#VALUE!</v>
      </c>
      <c r="M756" t="e">
        <f t="shared" si="177"/>
        <v>#VALUE!</v>
      </c>
      <c r="N756" t="e">
        <f>TRIM(CLEAN(MID(Updates!D756,FIND("First Name: ",Updates!D756)+12,(FIND("Middle Name: ",Updates!D756)-(FIND("First Name: ",Updates!D756)+12)))))</f>
        <v>#VALUE!</v>
      </c>
      <c r="O756" t="e">
        <f>TRIM(CLEAN(MID(Updates!E756,FIND("Last Name: ",Updates!E756)+11,(FIND("Middle Initial:",Updates!E756)-(FIND("Last Name: ",Updates!E756)+11)))))</f>
        <v>#VALUE!</v>
      </c>
      <c r="P756" t="e">
        <f>TRIM(CLEAN(MID(Updates!D756,FIND("Middle Initial: ",Updates!D756)+16,(FIND("Department: ",Updates!D756)-(FIND("Middle Initial: ",Updates!D756)+16)))))</f>
        <v>#VALUE!</v>
      </c>
      <c r="Q756" t="e">
        <f t="shared" si="178"/>
        <v>#VALUE!</v>
      </c>
      <c r="R756" t="e">
        <f t="shared" si="179"/>
        <v>#VALUE!</v>
      </c>
      <c r="S756" t="e">
        <f t="shared" si="180"/>
        <v>#VALUE!</v>
      </c>
      <c r="T756" s="14" t="e">
        <f t="shared" si="181"/>
        <v>#VALUE!</v>
      </c>
      <c r="U756" t="e">
        <f t="shared" si="182"/>
        <v>#VALUE!</v>
      </c>
      <c r="V756" t="e">
        <f t="shared" si="183"/>
        <v>#VALUE!</v>
      </c>
      <c r="W756" s="8" t="e">
        <f>TRIM(CLEAN(MID(Updates!D756,FIND("Branch: ",Updates!D756)+8,(FIND("Division",Updates!D756)-(FIND("Branch: ",Updates!D756)+8)))))</f>
        <v>#VALUE!</v>
      </c>
      <c r="X756" s="8" t="e">
        <f>TRIM(CLEAN(MID(Updates!D756,FIND("Pooled Position: ",Updates!D756)+17,(FIND("Are the",Updates!D756)-(FIND("Pooled Position: ",Updates!D756)+17)))))</f>
        <v>#VALUE!</v>
      </c>
      <c r="Y756" t="e">
        <f>TRIM(CLEAN(MID(Updates!D756,FIND("Employee Name: ",Updates!D756)+15,(FIND("Job Title",Updates!D756)-(FIND("Employee Name: ",Updates!D756)+15)))))</f>
        <v>#VALUE!</v>
      </c>
      <c r="Z756" s="9" t="e">
        <f t="shared" si="184"/>
        <v>#VALUE!</v>
      </c>
      <c r="AA756" t="e">
        <f t="shared" si="185"/>
        <v>#VALUE!</v>
      </c>
      <c r="AB756" t="e">
        <f t="shared" si="186"/>
        <v>#VALUE!</v>
      </c>
      <c r="AC756" t="e">
        <f t="shared" si="187"/>
        <v>#VALUE!</v>
      </c>
      <c r="AD756" t="e">
        <f>TRIM(CLEAN(MID(Updates!D756,FIND("Account to clone: ",Updates!D756)+18,(FIND("Position",Updates!D756)-(FIND("Account to clone: ",Updates!D756)+18)))))</f>
        <v>#VALUE!</v>
      </c>
      <c r="AE756" t="str">
        <f t="shared" si="188"/>
        <v/>
      </c>
      <c r="AF756" t="str">
        <f t="shared" si="189"/>
        <v>No</v>
      </c>
      <c r="AG756" t="e">
        <f>TRIM(CLEAN(MID(Updates!D756,FIND("Home Share (H:\ drive) required: ",Updates!D756)+33,(FIND("Group Share (S:\ drive) required: ",Updates!D756)-(FIND("Home Share (H:\ drive) required: ",Updates!D756)+33)))))</f>
        <v>#VALUE!</v>
      </c>
      <c r="AH756" t="str">
        <f t="shared" si="190"/>
        <v>No</v>
      </c>
      <c r="AI756" t="e">
        <f>TRIM(CLEAN(MID(Updates!D756,FIND("S Drive Path: ",Updates!D756)+14,(FIND("Position",Updates!D756)-(FIND("S Drive Path: ",Updates!D756)+14)))))</f>
        <v>#VALUE!</v>
      </c>
      <c r="AJ756" t="e">
        <f>("USR\"&amp;Updates!N756)</f>
        <v>#VALUE!</v>
      </c>
      <c r="AK756" t="e">
        <f>Updates!N756&amp;"$"</f>
        <v>#VALUE!</v>
      </c>
      <c r="AL756" s="11">
        <f t="shared" ca="1" si="191"/>
        <v>4</v>
      </c>
      <c r="AM756" s="6" t="str">
        <f ca="1">LOOKUP(AL756,AN2:AN21,AO2:AO21)</f>
        <v>DC1MDB04</v>
      </c>
    </row>
    <row r="757" spans="1:39" ht="12" customHeight="1">
      <c r="A757" s="13" t="e">
        <f>LOOKUP(99^99,--("0"&amp;MID(Updates!N757,MIN(SEARCH({0,1,2,3,4,5,6,7,8,9},Updates!N757&amp;"0123456789")),ROW($A$1:$A$10000))))</f>
        <v>#N/A</v>
      </c>
      <c r="B757" s="6" t="e">
        <f>TRIM(CLEAN(MID(Updates!D757,FIND("Network User Id: ",Updates!D757)+17,(FIND("E-MAIL ACCOUNTS",Updates!D757)-(FIND("Network User Id:",Updates!D757)+17)))))</f>
        <v>#VALUE!</v>
      </c>
      <c r="C757" s="6" t="e">
        <f>TRIM(CLEAN(MID(Updates!D757,FIND("Logon ID: ",Updates!D757)+10,(FIND("Password:",Updates!D757)-(FIND("Logon ID:",Updates!D757)+10)))))</f>
        <v>#VALUE!</v>
      </c>
      <c r="D757" t="e">
        <f>TRIM(CLEAN(MID(Updates!D757,FIND("Primary Address: ",Updates!D757)+17,(FIND("Secondary Address:",Updates!D757)-(FIND("Primary Address: ",Updates!D757)+17)))))</f>
        <v>#VALUE!</v>
      </c>
      <c r="E757" t="e">
        <f>TRIM(CLEAN(MID(Updates!D757,FIND("Secondary Address: ",Updates!D757)+19,(FIND("** PLEASE DO NOT REPLY TO THIS E-MAIL. ",Updates!D757)-(FIND("Secondary Address: ",Updates!D757)+19)))))</f>
        <v>#VALUE!</v>
      </c>
      <c r="F757" t="b">
        <f>IF(COUNT(SEARCH({"transpo.ottawa.on.ca","biblioottawalibrary.ca"},E757)),"@ottawa.ca")</f>
        <v>0</v>
      </c>
      <c r="G757" s="9" t="e">
        <f t="shared" si="176"/>
        <v>#VALUE!</v>
      </c>
      <c r="H757" t="e">
        <f>TRIM(CLEAN(MID(Updates!D757,FIND("E-mail Address: ",Updates!D757)+16,(FIND("The employee",Updates!D757)-(FIND("E-mail Address: ",Updates!D757)+16)))))</f>
        <v>#VALUE!</v>
      </c>
      <c r="I757" t="e">
        <f>TRIM(CLEAN(MID(Updates!D757,FIND("Account Password: ",Updates!D757)+18,(FIND("NETWORK ACCOUNTS",Updates!D757)-(FIND("Account Password:",Updates!D757)+18)))))</f>
        <v>#VALUE!</v>
      </c>
      <c r="J757" t="e">
        <f>TRIM(CLEAN(MID(Updates!D757,FIND("Password: ",Updates!D757)+10,(FIND("E-mail",Updates!D757)-(FIND("Password:",Updates!D757)+12)))))</f>
        <v>#VALUE!</v>
      </c>
      <c r="K757" t="e">
        <f>TRIM(CLEAN(MID(Updates!D757,FIND("Account to clone: ",Updates!D757)+18,(FIND("Position",Updates!D757)-(FIND("Account to clone: ",Updates!D757)+18)))))</f>
        <v>#VALUE!</v>
      </c>
      <c r="L757" t="e">
        <f>TRIM(CLEAN(MID(Updates!D757,FIND("Clone permissions of another account: ",Updates!D757)+38,(FIND("Email required:",Updates!D757)-(FIND("Clone permissions of another account: ",Updates!D757)+38)))))</f>
        <v>#VALUE!</v>
      </c>
      <c r="M757" t="e">
        <f t="shared" si="177"/>
        <v>#VALUE!</v>
      </c>
      <c r="N757" t="e">
        <f>TRIM(CLEAN(MID(Updates!D757,FIND("First Name: ",Updates!D757)+12,(FIND("Middle Name: ",Updates!D757)-(FIND("First Name: ",Updates!D757)+12)))))</f>
        <v>#VALUE!</v>
      </c>
      <c r="O757" t="e">
        <f>TRIM(CLEAN(MID(Updates!E757,FIND("Last Name: ",Updates!E757)+11,(FIND("Middle Initial:",Updates!E757)-(FIND("Last Name: ",Updates!E757)+11)))))</f>
        <v>#VALUE!</v>
      </c>
      <c r="P757" t="e">
        <f>TRIM(CLEAN(MID(Updates!D757,FIND("Middle Initial: ",Updates!D757)+16,(FIND("Department: ",Updates!D757)-(FIND("Middle Initial: ",Updates!D757)+16)))))</f>
        <v>#VALUE!</v>
      </c>
      <c r="Q757" t="e">
        <f t="shared" si="178"/>
        <v>#VALUE!</v>
      </c>
      <c r="R757" t="e">
        <f t="shared" si="179"/>
        <v>#VALUE!</v>
      </c>
      <c r="S757" t="e">
        <f t="shared" si="180"/>
        <v>#VALUE!</v>
      </c>
      <c r="T757" s="14" t="e">
        <f t="shared" si="181"/>
        <v>#VALUE!</v>
      </c>
      <c r="U757" t="e">
        <f t="shared" si="182"/>
        <v>#VALUE!</v>
      </c>
      <c r="V757" t="e">
        <f t="shared" si="183"/>
        <v>#VALUE!</v>
      </c>
      <c r="W757" s="8" t="e">
        <f>TRIM(CLEAN(MID(Updates!D757,FIND("Branch: ",Updates!D757)+8,(FIND("Division",Updates!D757)-(FIND("Branch: ",Updates!D757)+8)))))</f>
        <v>#VALUE!</v>
      </c>
      <c r="X757" s="8" t="e">
        <f>TRIM(CLEAN(MID(Updates!D757,FIND("Pooled Position: ",Updates!D757)+17,(FIND("Are the",Updates!D757)-(FIND("Pooled Position: ",Updates!D757)+17)))))</f>
        <v>#VALUE!</v>
      </c>
      <c r="Y757" t="e">
        <f>TRIM(CLEAN(MID(Updates!D757,FIND("Employee Name: ",Updates!D757)+15,(FIND("Job Title",Updates!D757)-(FIND("Employee Name: ",Updates!D757)+15)))))</f>
        <v>#VALUE!</v>
      </c>
      <c r="Z757" s="9" t="e">
        <f t="shared" si="184"/>
        <v>#VALUE!</v>
      </c>
      <c r="AA757" t="e">
        <f t="shared" si="185"/>
        <v>#VALUE!</v>
      </c>
      <c r="AB757" t="e">
        <f t="shared" si="186"/>
        <v>#VALUE!</v>
      </c>
      <c r="AC757" t="e">
        <f t="shared" si="187"/>
        <v>#VALUE!</v>
      </c>
      <c r="AD757" t="e">
        <f>TRIM(CLEAN(MID(Updates!D757,FIND("Account to clone: ",Updates!D757)+18,(FIND("Position",Updates!D757)-(FIND("Account to clone: ",Updates!D757)+18)))))</f>
        <v>#VALUE!</v>
      </c>
      <c r="AE757" t="str">
        <f t="shared" si="188"/>
        <v/>
      </c>
      <c r="AF757" t="str">
        <f t="shared" si="189"/>
        <v>No</v>
      </c>
      <c r="AG757" t="e">
        <f>TRIM(CLEAN(MID(Updates!D757,FIND("Home Share (H:\ drive) required: ",Updates!D757)+33,(FIND("Group Share (S:\ drive) required: ",Updates!D757)-(FIND("Home Share (H:\ drive) required: ",Updates!D757)+33)))))</f>
        <v>#VALUE!</v>
      </c>
      <c r="AH757" t="str">
        <f t="shared" si="190"/>
        <v>No</v>
      </c>
      <c r="AI757" t="e">
        <f>TRIM(CLEAN(MID(Updates!D757,FIND("S Drive Path: ",Updates!D757)+14,(FIND("Position",Updates!D757)-(FIND("S Drive Path: ",Updates!D757)+14)))))</f>
        <v>#VALUE!</v>
      </c>
      <c r="AJ757" t="e">
        <f>("USR\"&amp;Updates!N757)</f>
        <v>#VALUE!</v>
      </c>
      <c r="AK757" t="e">
        <f>Updates!N757&amp;"$"</f>
        <v>#VALUE!</v>
      </c>
      <c r="AL757" s="11">
        <f t="shared" ca="1" si="191"/>
        <v>3</v>
      </c>
      <c r="AM757" s="6" t="str">
        <f ca="1">LOOKUP(AL757,AN2:AN21,AO2:AO21)</f>
        <v>DC1MDB03</v>
      </c>
    </row>
    <row r="758" spans="1:39" ht="12" customHeight="1">
      <c r="A758" s="13" t="e">
        <f>LOOKUP(99^99,--("0"&amp;MID(Updates!N758,MIN(SEARCH({0,1,2,3,4,5,6,7,8,9},Updates!N758&amp;"0123456789")),ROW($A$1:$A$10000))))</f>
        <v>#N/A</v>
      </c>
      <c r="B758" s="6" t="e">
        <f>TRIM(CLEAN(MID(Updates!D758,FIND("Network User Id: ",Updates!D758)+17,(FIND("E-MAIL ACCOUNTS",Updates!D758)-(FIND("Network User Id:",Updates!D758)+17)))))</f>
        <v>#VALUE!</v>
      </c>
      <c r="C758" s="6" t="e">
        <f>TRIM(CLEAN(MID(Updates!D758,FIND("Logon ID: ",Updates!D758)+10,(FIND("Password:",Updates!D758)-(FIND("Logon ID:",Updates!D758)+10)))))</f>
        <v>#VALUE!</v>
      </c>
      <c r="D758" t="e">
        <f>TRIM(CLEAN(MID(Updates!D758,FIND("Primary Address: ",Updates!D758)+17,(FIND("Secondary Address:",Updates!D758)-(FIND("Primary Address: ",Updates!D758)+17)))))</f>
        <v>#VALUE!</v>
      </c>
      <c r="E758" t="e">
        <f>TRIM(CLEAN(MID(Updates!D758,FIND("Secondary Address: ",Updates!D758)+19,(FIND("** PLEASE DO NOT REPLY TO THIS E-MAIL. ",Updates!D758)-(FIND("Secondary Address: ",Updates!D758)+19)))))</f>
        <v>#VALUE!</v>
      </c>
      <c r="F758" t="b">
        <f>IF(COUNT(SEARCH({"transpo.ottawa.on.ca","biblioottawalibrary.ca"},E758)),"@ottawa.ca")</f>
        <v>0</v>
      </c>
      <c r="G758" s="9" t="e">
        <f t="shared" si="176"/>
        <v>#VALUE!</v>
      </c>
      <c r="H758" t="e">
        <f>TRIM(CLEAN(MID(Updates!D758,FIND("E-mail Address: ",Updates!D758)+16,(FIND("The employee",Updates!D758)-(FIND("E-mail Address: ",Updates!D758)+16)))))</f>
        <v>#VALUE!</v>
      </c>
      <c r="I758" t="e">
        <f>TRIM(CLEAN(MID(Updates!D758,FIND("Account Password: ",Updates!D758)+18,(FIND("NETWORK ACCOUNTS",Updates!D758)-(FIND("Account Password:",Updates!D758)+18)))))</f>
        <v>#VALUE!</v>
      </c>
      <c r="J758" t="e">
        <f>TRIM(CLEAN(MID(Updates!D758,FIND("Password: ",Updates!D758)+10,(FIND("E-mail",Updates!D758)-(FIND("Password:",Updates!D758)+12)))))</f>
        <v>#VALUE!</v>
      </c>
      <c r="K758" t="e">
        <f>TRIM(CLEAN(MID(Updates!D758,FIND("Account to clone: ",Updates!D758)+18,(FIND("Position",Updates!D758)-(FIND("Account to clone: ",Updates!D758)+18)))))</f>
        <v>#VALUE!</v>
      </c>
      <c r="L758" t="e">
        <f>TRIM(CLEAN(MID(Updates!D758,FIND("Clone permissions of another account: ",Updates!D758)+38,(FIND("Email required:",Updates!D758)-(FIND("Clone permissions of another account: ",Updates!D758)+38)))))</f>
        <v>#VALUE!</v>
      </c>
      <c r="M758" t="e">
        <f t="shared" si="177"/>
        <v>#VALUE!</v>
      </c>
      <c r="N758" t="e">
        <f>TRIM(CLEAN(MID(Updates!D758,FIND("First Name: ",Updates!D758)+12,(FIND("Middle Name: ",Updates!D758)-(FIND("First Name: ",Updates!D758)+12)))))</f>
        <v>#VALUE!</v>
      </c>
      <c r="O758" t="e">
        <f>TRIM(CLEAN(MID(Updates!E758,FIND("Last Name: ",Updates!E758)+11,(FIND("Middle Initial:",Updates!E758)-(FIND("Last Name: ",Updates!E758)+11)))))</f>
        <v>#VALUE!</v>
      </c>
      <c r="P758" t="e">
        <f>TRIM(CLEAN(MID(Updates!D758,FIND("Middle Initial: ",Updates!D758)+16,(FIND("Department: ",Updates!D758)-(FIND("Middle Initial: ",Updates!D758)+16)))))</f>
        <v>#VALUE!</v>
      </c>
      <c r="Q758" t="e">
        <f t="shared" si="178"/>
        <v>#VALUE!</v>
      </c>
      <c r="R758" t="e">
        <f t="shared" si="179"/>
        <v>#VALUE!</v>
      </c>
      <c r="S758" t="e">
        <f t="shared" si="180"/>
        <v>#VALUE!</v>
      </c>
      <c r="T758" s="14" t="e">
        <f t="shared" si="181"/>
        <v>#VALUE!</v>
      </c>
      <c r="U758" t="e">
        <f t="shared" si="182"/>
        <v>#VALUE!</v>
      </c>
      <c r="V758" t="e">
        <f t="shared" si="183"/>
        <v>#VALUE!</v>
      </c>
      <c r="W758" s="8" t="e">
        <f>TRIM(CLEAN(MID(Updates!D758,FIND("Branch: ",Updates!D758)+8,(FIND("Division",Updates!D758)-(FIND("Branch: ",Updates!D758)+8)))))</f>
        <v>#VALUE!</v>
      </c>
      <c r="X758" s="8" t="e">
        <f>TRIM(CLEAN(MID(Updates!D758,FIND("Pooled Position: ",Updates!D758)+17,(FIND("Are the",Updates!D758)-(FIND("Pooled Position: ",Updates!D758)+17)))))</f>
        <v>#VALUE!</v>
      </c>
      <c r="Y758" t="e">
        <f>TRIM(CLEAN(MID(Updates!D758,FIND("Employee Name: ",Updates!D758)+15,(FIND("Job Title",Updates!D758)-(FIND("Employee Name: ",Updates!D758)+15)))))</f>
        <v>#VALUE!</v>
      </c>
      <c r="Z758" s="9" t="e">
        <f t="shared" si="184"/>
        <v>#VALUE!</v>
      </c>
      <c r="AA758" t="e">
        <f t="shared" si="185"/>
        <v>#VALUE!</v>
      </c>
      <c r="AB758" t="e">
        <f t="shared" si="186"/>
        <v>#VALUE!</v>
      </c>
      <c r="AC758" t="e">
        <f t="shared" si="187"/>
        <v>#VALUE!</v>
      </c>
      <c r="AD758" t="e">
        <f>TRIM(CLEAN(MID(Updates!D758,FIND("Account to clone: ",Updates!D758)+18,(FIND("Position",Updates!D758)-(FIND("Account to clone: ",Updates!D758)+18)))))</f>
        <v>#VALUE!</v>
      </c>
      <c r="AE758" t="str">
        <f t="shared" si="188"/>
        <v/>
      </c>
      <c r="AF758" t="str">
        <f t="shared" si="189"/>
        <v>No</v>
      </c>
      <c r="AG758" t="e">
        <f>TRIM(CLEAN(MID(Updates!D758,FIND("Home Share (H:\ drive) required: ",Updates!D758)+33,(FIND("Group Share (S:\ drive) required: ",Updates!D758)-(FIND("Home Share (H:\ drive) required: ",Updates!D758)+33)))))</f>
        <v>#VALUE!</v>
      </c>
      <c r="AH758" t="str">
        <f t="shared" si="190"/>
        <v>No</v>
      </c>
      <c r="AI758" t="e">
        <f>TRIM(CLEAN(MID(Updates!D758,FIND("S Drive Path: ",Updates!D758)+14,(FIND("Position",Updates!D758)-(FIND("S Drive Path: ",Updates!D758)+14)))))</f>
        <v>#VALUE!</v>
      </c>
      <c r="AJ758" t="e">
        <f>("USR\"&amp;Updates!N758)</f>
        <v>#VALUE!</v>
      </c>
      <c r="AK758" t="e">
        <f>Updates!N758&amp;"$"</f>
        <v>#VALUE!</v>
      </c>
      <c r="AL758" s="11">
        <f t="shared" ca="1" si="191"/>
        <v>14</v>
      </c>
      <c r="AM758" s="6" t="str">
        <f ca="1">LOOKUP(AL758,AN2:AN21,AO2:AO21)</f>
        <v>DC4MDB04</v>
      </c>
    </row>
    <row r="759" spans="1:39" ht="12" customHeight="1">
      <c r="A759" s="13" t="e">
        <f>LOOKUP(99^99,--("0"&amp;MID(Updates!N759,MIN(SEARCH({0,1,2,3,4,5,6,7,8,9},Updates!N759&amp;"0123456789")),ROW($A$1:$A$10000))))</f>
        <v>#N/A</v>
      </c>
      <c r="B759" s="6" t="e">
        <f>TRIM(CLEAN(MID(Updates!D759,FIND("Network User Id: ",Updates!D759)+17,(FIND("E-MAIL ACCOUNTS",Updates!D759)-(FIND("Network User Id:",Updates!D759)+17)))))</f>
        <v>#VALUE!</v>
      </c>
      <c r="C759" s="6" t="e">
        <f>TRIM(CLEAN(MID(Updates!D759,FIND("Logon ID: ",Updates!D759)+10,(FIND("Password:",Updates!D759)-(FIND("Logon ID:",Updates!D759)+10)))))</f>
        <v>#VALUE!</v>
      </c>
      <c r="D759" t="e">
        <f>TRIM(CLEAN(MID(Updates!D759,FIND("Primary Address: ",Updates!D759)+17,(FIND("Secondary Address:",Updates!D759)-(FIND("Primary Address: ",Updates!D759)+17)))))</f>
        <v>#VALUE!</v>
      </c>
      <c r="E759" t="e">
        <f>TRIM(CLEAN(MID(Updates!D759,FIND("Secondary Address: ",Updates!D759)+19,(FIND("** PLEASE DO NOT REPLY TO THIS E-MAIL. ",Updates!D759)-(FIND("Secondary Address: ",Updates!D759)+19)))))</f>
        <v>#VALUE!</v>
      </c>
      <c r="F759" t="b">
        <f>IF(COUNT(SEARCH({"transpo.ottawa.on.ca","biblioottawalibrary.ca"},E759)),"@ottawa.ca")</f>
        <v>0</v>
      </c>
      <c r="G759" s="9" t="e">
        <f t="shared" si="176"/>
        <v>#VALUE!</v>
      </c>
      <c r="H759" t="e">
        <f>TRIM(CLEAN(MID(Updates!D759,FIND("E-mail Address: ",Updates!D759)+16,(FIND("The employee",Updates!D759)-(FIND("E-mail Address: ",Updates!D759)+16)))))</f>
        <v>#VALUE!</v>
      </c>
      <c r="I759" t="e">
        <f>TRIM(CLEAN(MID(Updates!D759,FIND("Account Password: ",Updates!D759)+18,(FIND("NETWORK ACCOUNTS",Updates!D759)-(FIND("Account Password:",Updates!D759)+18)))))</f>
        <v>#VALUE!</v>
      </c>
      <c r="J759" t="e">
        <f>TRIM(CLEAN(MID(Updates!D759,FIND("Password: ",Updates!D759)+10,(FIND("E-mail",Updates!D759)-(FIND("Password:",Updates!D759)+12)))))</f>
        <v>#VALUE!</v>
      </c>
      <c r="K759" t="e">
        <f>TRIM(CLEAN(MID(Updates!D759,FIND("Account to clone: ",Updates!D759)+18,(FIND("Position",Updates!D759)-(FIND("Account to clone: ",Updates!D759)+18)))))</f>
        <v>#VALUE!</v>
      </c>
      <c r="L759" t="e">
        <f>TRIM(CLEAN(MID(Updates!D759,FIND("Clone permissions of another account: ",Updates!D759)+38,(FIND("Email required:",Updates!D759)-(FIND("Clone permissions of another account: ",Updates!D759)+38)))))</f>
        <v>#VALUE!</v>
      </c>
      <c r="M759" t="e">
        <f t="shared" si="177"/>
        <v>#VALUE!</v>
      </c>
      <c r="N759" t="e">
        <f>TRIM(CLEAN(MID(Updates!D759,FIND("First Name: ",Updates!D759)+12,(FIND("Middle Name: ",Updates!D759)-(FIND("First Name: ",Updates!D759)+12)))))</f>
        <v>#VALUE!</v>
      </c>
      <c r="O759" t="e">
        <f>TRIM(CLEAN(MID(Updates!E759,FIND("Last Name: ",Updates!E759)+11,(FIND("Middle Initial:",Updates!E759)-(FIND("Last Name: ",Updates!E759)+11)))))</f>
        <v>#VALUE!</v>
      </c>
      <c r="P759" t="e">
        <f>TRIM(CLEAN(MID(Updates!D759,FIND("Middle Initial: ",Updates!D759)+16,(FIND("Department: ",Updates!D759)-(FIND("Middle Initial: ",Updates!D759)+16)))))</f>
        <v>#VALUE!</v>
      </c>
      <c r="Q759" t="e">
        <f t="shared" si="178"/>
        <v>#VALUE!</v>
      </c>
      <c r="R759" t="e">
        <f t="shared" si="179"/>
        <v>#VALUE!</v>
      </c>
      <c r="S759" t="e">
        <f t="shared" si="180"/>
        <v>#VALUE!</v>
      </c>
      <c r="T759" s="14" t="e">
        <f t="shared" si="181"/>
        <v>#VALUE!</v>
      </c>
      <c r="U759" t="e">
        <f t="shared" si="182"/>
        <v>#VALUE!</v>
      </c>
      <c r="V759" t="e">
        <f t="shared" si="183"/>
        <v>#VALUE!</v>
      </c>
      <c r="W759" s="8" t="e">
        <f>TRIM(CLEAN(MID(Updates!D759,FIND("Branch: ",Updates!D759)+8,(FIND("Division",Updates!D759)-(FIND("Branch: ",Updates!D759)+8)))))</f>
        <v>#VALUE!</v>
      </c>
      <c r="X759" s="8" t="e">
        <f>TRIM(CLEAN(MID(Updates!D759,FIND("Pooled Position: ",Updates!D759)+17,(FIND("Are the",Updates!D759)-(FIND("Pooled Position: ",Updates!D759)+17)))))</f>
        <v>#VALUE!</v>
      </c>
      <c r="Y759" t="e">
        <f>TRIM(CLEAN(MID(Updates!D759,FIND("Employee Name: ",Updates!D759)+15,(FIND("Job Title",Updates!D759)-(FIND("Employee Name: ",Updates!D759)+15)))))</f>
        <v>#VALUE!</v>
      </c>
      <c r="Z759" s="9" t="e">
        <f t="shared" si="184"/>
        <v>#VALUE!</v>
      </c>
      <c r="AA759" t="e">
        <f t="shared" si="185"/>
        <v>#VALUE!</v>
      </c>
      <c r="AB759" t="e">
        <f t="shared" si="186"/>
        <v>#VALUE!</v>
      </c>
      <c r="AC759" t="e">
        <f t="shared" si="187"/>
        <v>#VALUE!</v>
      </c>
      <c r="AD759" t="e">
        <f>TRIM(CLEAN(MID(Updates!D759,FIND("Account to clone: ",Updates!D759)+18,(FIND("Position",Updates!D759)-(FIND("Account to clone: ",Updates!D759)+18)))))</f>
        <v>#VALUE!</v>
      </c>
      <c r="AE759" t="str">
        <f t="shared" si="188"/>
        <v/>
      </c>
      <c r="AF759" t="str">
        <f t="shared" si="189"/>
        <v>No</v>
      </c>
      <c r="AG759" t="e">
        <f>TRIM(CLEAN(MID(Updates!D759,FIND("Home Share (H:\ drive) required: ",Updates!D759)+33,(FIND("Group Share (S:\ drive) required: ",Updates!D759)-(FIND("Home Share (H:\ drive) required: ",Updates!D759)+33)))))</f>
        <v>#VALUE!</v>
      </c>
      <c r="AH759" t="str">
        <f t="shared" si="190"/>
        <v>No</v>
      </c>
      <c r="AI759" t="e">
        <f>TRIM(CLEAN(MID(Updates!D759,FIND("S Drive Path: ",Updates!D759)+14,(FIND("Position",Updates!D759)-(FIND("S Drive Path: ",Updates!D759)+14)))))</f>
        <v>#VALUE!</v>
      </c>
      <c r="AJ759" t="e">
        <f>("USR\"&amp;Updates!N759)</f>
        <v>#VALUE!</v>
      </c>
      <c r="AK759" t="e">
        <f>Updates!N759&amp;"$"</f>
        <v>#VALUE!</v>
      </c>
      <c r="AL759" s="11">
        <f t="shared" ca="1" si="191"/>
        <v>12</v>
      </c>
      <c r="AM759" s="6" t="str">
        <f ca="1">LOOKUP(AL759,AN2:AN21,AO2:AO21)</f>
        <v>DC4MDB02</v>
      </c>
    </row>
    <row r="760" spans="1:39" ht="12" customHeight="1">
      <c r="A760" s="13" t="e">
        <f>LOOKUP(99^99,--("0"&amp;MID(Updates!N760,MIN(SEARCH({0,1,2,3,4,5,6,7,8,9},Updates!N760&amp;"0123456789")),ROW($A$1:$A$10000))))</f>
        <v>#N/A</v>
      </c>
      <c r="B760" s="6" t="e">
        <f>TRIM(CLEAN(MID(Updates!D760,FIND("Network User Id: ",Updates!D760)+17,(FIND("E-MAIL ACCOUNTS",Updates!D760)-(FIND("Network User Id:",Updates!D760)+17)))))</f>
        <v>#VALUE!</v>
      </c>
      <c r="C760" s="6" t="e">
        <f>TRIM(CLEAN(MID(Updates!D760,FIND("Logon ID: ",Updates!D760)+10,(FIND("Password:",Updates!D760)-(FIND("Logon ID:",Updates!D760)+10)))))</f>
        <v>#VALUE!</v>
      </c>
      <c r="D760" t="e">
        <f>TRIM(CLEAN(MID(Updates!D760,FIND("Primary Address: ",Updates!D760)+17,(FIND("Secondary Address:",Updates!D760)-(FIND("Primary Address: ",Updates!D760)+17)))))</f>
        <v>#VALUE!</v>
      </c>
      <c r="E760" t="e">
        <f>TRIM(CLEAN(MID(Updates!D760,FIND("Secondary Address: ",Updates!D760)+19,(FIND("** PLEASE DO NOT REPLY TO THIS E-MAIL. ",Updates!D760)-(FIND("Secondary Address: ",Updates!D760)+19)))))</f>
        <v>#VALUE!</v>
      </c>
      <c r="F760" t="b">
        <f>IF(COUNT(SEARCH({"transpo.ottawa.on.ca","biblioottawalibrary.ca"},E760)),"@ottawa.ca")</f>
        <v>0</v>
      </c>
      <c r="G760" s="9" t="e">
        <f t="shared" si="176"/>
        <v>#VALUE!</v>
      </c>
      <c r="H760" t="e">
        <f>TRIM(CLEAN(MID(Updates!D760,FIND("E-mail Address: ",Updates!D760)+16,(FIND("The employee",Updates!D760)-(FIND("E-mail Address: ",Updates!D760)+16)))))</f>
        <v>#VALUE!</v>
      </c>
      <c r="I760" t="e">
        <f>TRIM(CLEAN(MID(Updates!D760,FIND("Account Password: ",Updates!D760)+18,(FIND("NETWORK ACCOUNTS",Updates!D760)-(FIND("Account Password:",Updates!D760)+18)))))</f>
        <v>#VALUE!</v>
      </c>
      <c r="J760" t="e">
        <f>TRIM(CLEAN(MID(Updates!D760,FIND("Password: ",Updates!D760)+10,(FIND("E-mail",Updates!D760)-(FIND("Password:",Updates!D760)+12)))))</f>
        <v>#VALUE!</v>
      </c>
      <c r="K760" t="e">
        <f>TRIM(CLEAN(MID(Updates!D760,FIND("Account to clone: ",Updates!D760)+18,(FIND("Position",Updates!D760)-(FIND("Account to clone: ",Updates!D760)+18)))))</f>
        <v>#VALUE!</v>
      </c>
      <c r="L760" t="e">
        <f>TRIM(CLEAN(MID(Updates!D760,FIND("Clone permissions of another account: ",Updates!D760)+38,(FIND("Email required:",Updates!D760)-(FIND("Clone permissions of another account: ",Updates!D760)+38)))))</f>
        <v>#VALUE!</v>
      </c>
      <c r="M760" t="e">
        <f t="shared" si="177"/>
        <v>#VALUE!</v>
      </c>
      <c r="N760" t="e">
        <f>TRIM(CLEAN(MID(Updates!D760,FIND("First Name: ",Updates!D760)+12,(FIND("Middle Name: ",Updates!D760)-(FIND("First Name: ",Updates!D760)+12)))))</f>
        <v>#VALUE!</v>
      </c>
      <c r="O760" t="e">
        <f>TRIM(CLEAN(MID(Updates!E760,FIND("Last Name: ",Updates!E760)+11,(FIND("Middle Initial:",Updates!E760)-(FIND("Last Name: ",Updates!E760)+11)))))</f>
        <v>#VALUE!</v>
      </c>
      <c r="P760" t="e">
        <f>TRIM(CLEAN(MID(Updates!D760,FIND("Middle Initial: ",Updates!D760)+16,(FIND("Department: ",Updates!D760)-(FIND("Middle Initial: ",Updates!D760)+16)))))</f>
        <v>#VALUE!</v>
      </c>
      <c r="Q760" t="e">
        <f t="shared" si="178"/>
        <v>#VALUE!</v>
      </c>
      <c r="R760" t="e">
        <f t="shared" si="179"/>
        <v>#VALUE!</v>
      </c>
      <c r="S760" t="e">
        <f t="shared" si="180"/>
        <v>#VALUE!</v>
      </c>
      <c r="T760" s="14" t="e">
        <f t="shared" si="181"/>
        <v>#VALUE!</v>
      </c>
      <c r="U760" t="e">
        <f t="shared" si="182"/>
        <v>#VALUE!</v>
      </c>
      <c r="V760" t="e">
        <f t="shared" si="183"/>
        <v>#VALUE!</v>
      </c>
      <c r="W760" s="8" t="e">
        <f>TRIM(CLEAN(MID(Updates!D760,FIND("Branch: ",Updates!D760)+8,(FIND("Division",Updates!D760)-(FIND("Branch: ",Updates!D760)+8)))))</f>
        <v>#VALUE!</v>
      </c>
      <c r="X760" s="8" t="e">
        <f>TRIM(CLEAN(MID(Updates!D760,FIND("Pooled Position: ",Updates!D760)+17,(FIND("Are the",Updates!D760)-(FIND("Pooled Position: ",Updates!D760)+17)))))</f>
        <v>#VALUE!</v>
      </c>
      <c r="Y760" t="e">
        <f>TRIM(CLEAN(MID(Updates!D760,FIND("Employee Name: ",Updates!D760)+15,(FIND("Job Title",Updates!D760)-(FIND("Employee Name: ",Updates!D760)+15)))))</f>
        <v>#VALUE!</v>
      </c>
      <c r="Z760" s="9" t="e">
        <f t="shared" si="184"/>
        <v>#VALUE!</v>
      </c>
      <c r="AA760" t="e">
        <f t="shared" si="185"/>
        <v>#VALUE!</v>
      </c>
      <c r="AB760" t="e">
        <f t="shared" si="186"/>
        <v>#VALUE!</v>
      </c>
      <c r="AC760" t="e">
        <f t="shared" si="187"/>
        <v>#VALUE!</v>
      </c>
      <c r="AD760" t="e">
        <f>TRIM(CLEAN(MID(Updates!D760,FIND("Account to clone: ",Updates!D760)+18,(FIND("Position",Updates!D760)-(FIND("Account to clone: ",Updates!D760)+18)))))</f>
        <v>#VALUE!</v>
      </c>
      <c r="AE760" t="str">
        <f t="shared" si="188"/>
        <v/>
      </c>
      <c r="AF760" t="str">
        <f t="shared" si="189"/>
        <v>No</v>
      </c>
      <c r="AG760" t="e">
        <f>TRIM(CLEAN(MID(Updates!D760,FIND("Home Share (H:\ drive) required: ",Updates!D760)+33,(FIND("Group Share (S:\ drive) required: ",Updates!D760)-(FIND("Home Share (H:\ drive) required: ",Updates!D760)+33)))))</f>
        <v>#VALUE!</v>
      </c>
      <c r="AH760" t="str">
        <f t="shared" si="190"/>
        <v>No</v>
      </c>
      <c r="AI760" t="e">
        <f>TRIM(CLEAN(MID(Updates!D760,FIND("S Drive Path: ",Updates!D760)+14,(FIND("Position",Updates!D760)-(FIND("S Drive Path: ",Updates!D760)+14)))))</f>
        <v>#VALUE!</v>
      </c>
      <c r="AJ760" t="e">
        <f>("USR\"&amp;Updates!N760)</f>
        <v>#VALUE!</v>
      </c>
      <c r="AK760" t="e">
        <f>Updates!N760&amp;"$"</f>
        <v>#VALUE!</v>
      </c>
      <c r="AL760" s="11">
        <f t="shared" ca="1" si="191"/>
        <v>20</v>
      </c>
      <c r="AM760" s="6" t="str">
        <f ca="1">LOOKUP(AL760,AN2:AN21,AO2:AO21)</f>
        <v>DC4MDB10</v>
      </c>
    </row>
    <row r="761" spans="1:39" ht="12" customHeight="1">
      <c r="A761" s="13" t="e">
        <f>LOOKUP(99^99,--("0"&amp;MID(Updates!N761,MIN(SEARCH({0,1,2,3,4,5,6,7,8,9},Updates!N761&amp;"0123456789")),ROW($A$1:$A$10000))))</f>
        <v>#N/A</v>
      </c>
      <c r="B761" s="6" t="e">
        <f>TRIM(CLEAN(MID(Updates!D761,FIND("Network User Id: ",Updates!D761)+17,(FIND("E-MAIL ACCOUNTS",Updates!D761)-(FIND("Network User Id:",Updates!D761)+17)))))</f>
        <v>#VALUE!</v>
      </c>
      <c r="C761" s="6" t="e">
        <f>TRIM(CLEAN(MID(Updates!D761,FIND("Logon ID: ",Updates!D761)+10,(FIND("Password:",Updates!D761)-(FIND("Logon ID:",Updates!D761)+10)))))</f>
        <v>#VALUE!</v>
      </c>
      <c r="D761" t="e">
        <f>TRIM(CLEAN(MID(Updates!D761,FIND("Primary Address: ",Updates!D761)+17,(FIND("Secondary Address:",Updates!D761)-(FIND("Primary Address: ",Updates!D761)+17)))))</f>
        <v>#VALUE!</v>
      </c>
      <c r="E761" t="e">
        <f>TRIM(CLEAN(MID(Updates!D761,FIND("Secondary Address: ",Updates!D761)+19,(FIND("** PLEASE DO NOT REPLY TO THIS E-MAIL. ",Updates!D761)-(FIND("Secondary Address: ",Updates!D761)+19)))))</f>
        <v>#VALUE!</v>
      </c>
      <c r="F761" t="b">
        <f>IF(COUNT(SEARCH({"transpo.ottawa.on.ca","biblioottawalibrary.ca"},E761)),"@ottawa.ca")</f>
        <v>0</v>
      </c>
      <c r="G761" s="9" t="e">
        <f t="shared" si="176"/>
        <v>#VALUE!</v>
      </c>
      <c r="H761" t="e">
        <f>TRIM(CLEAN(MID(Updates!D761,FIND("E-mail Address: ",Updates!D761)+16,(FIND("The employee",Updates!D761)-(FIND("E-mail Address: ",Updates!D761)+16)))))</f>
        <v>#VALUE!</v>
      </c>
      <c r="I761" t="e">
        <f>TRIM(CLEAN(MID(Updates!D761,FIND("Account Password: ",Updates!D761)+18,(FIND("NETWORK ACCOUNTS",Updates!D761)-(FIND("Account Password:",Updates!D761)+18)))))</f>
        <v>#VALUE!</v>
      </c>
      <c r="J761" t="e">
        <f>TRIM(CLEAN(MID(Updates!D761,FIND("Password: ",Updates!D761)+10,(FIND("E-mail",Updates!D761)-(FIND("Password:",Updates!D761)+12)))))</f>
        <v>#VALUE!</v>
      </c>
      <c r="K761" t="e">
        <f>TRIM(CLEAN(MID(Updates!D761,FIND("Account to clone: ",Updates!D761)+18,(FIND("Position",Updates!D761)-(FIND("Account to clone: ",Updates!D761)+18)))))</f>
        <v>#VALUE!</v>
      </c>
      <c r="L761" t="e">
        <f>TRIM(CLEAN(MID(Updates!D761,FIND("Clone permissions of another account: ",Updates!D761)+38,(FIND("Email required:",Updates!D761)-(FIND("Clone permissions of another account: ",Updates!D761)+38)))))</f>
        <v>#VALUE!</v>
      </c>
      <c r="M761" t="e">
        <f t="shared" si="177"/>
        <v>#VALUE!</v>
      </c>
      <c r="N761" t="e">
        <f>TRIM(CLEAN(MID(Updates!D761,FIND("First Name: ",Updates!D761)+12,(FIND("Middle Name: ",Updates!D761)-(FIND("First Name: ",Updates!D761)+12)))))</f>
        <v>#VALUE!</v>
      </c>
      <c r="O761" t="e">
        <f>TRIM(CLEAN(MID(Updates!E761,FIND("Last Name: ",Updates!E761)+11,(FIND("Middle Initial:",Updates!E761)-(FIND("Last Name: ",Updates!E761)+11)))))</f>
        <v>#VALUE!</v>
      </c>
      <c r="P761" t="e">
        <f>TRIM(CLEAN(MID(Updates!D761,FIND("Middle Initial: ",Updates!D761)+16,(FIND("Department: ",Updates!D761)-(FIND("Middle Initial: ",Updates!D761)+16)))))</f>
        <v>#VALUE!</v>
      </c>
      <c r="Q761" t="e">
        <f t="shared" si="178"/>
        <v>#VALUE!</v>
      </c>
      <c r="R761" t="e">
        <f t="shared" si="179"/>
        <v>#VALUE!</v>
      </c>
      <c r="S761" t="e">
        <f t="shared" si="180"/>
        <v>#VALUE!</v>
      </c>
      <c r="T761" s="14" t="e">
        <f t="shared" si="181"/>
        <v>#VALUE!</v>
      </c>
      <c r="U761" t="e">
        <f t="shared" si="182"/>
        <v>#VALUE!</v>
      </c>
      <c r="V761" t="e">
        <f t="shared" si="183"/>
        <v>#VALUE!</v>
      </c>
      <c r="W761" s="8" t="e">
        <f>TRIM(CLEAN(MID(Updates!D761,FIND("Branch: ",Updates!D761)+8,(FIND("Division",Updates!D761)-(FIND("Branch: ",Updates!D761)+8)))))</f>
        <v>#VALUE!</v>
      </c>
      <c r="X761" s="8" t="e">
        <f>TRIM(CLEAN(MID(Updates!D761,FIND("Pooled Position: ",Updates!D761)+17,(FIND("Are the",Updates!D761)-(FIND("Pooled Position: ",Updates!D761)+17)))))</f>
        <v>#VALUE!</v>
      </c>
      <c r="Y761" t="e">
        <f>TRIM(CLEAN(MID(Updates!D761,FIND("Employee Name: ",Updates!D761)+15,(FIND("Job Title",Updates!D761)-(FIND("Employee Name: ",Updates!D761)+15)))))</f>
        <v>#VALUE!</v>
      </c>
      <c r="Z761" s="9" t="e">
        <f t="shared" si="184"/>
        <v>#VALUE!</v>
      </c>
      <c r="AA761" t="e">
        <f t="shared" si="185"/>
        <v>#VALUE!</v>
      </c>
      <c r="AB761" t="e">
        <f t="shared" si="186"/>
        <v>#VALUE!</v>
      </c>
      <c r="AC761" t="e">
        <f t="shared" si="187"/>
        <v>#VALUE!</v>
      </c>
      <c r="AD761" t="e">
        <f>TRIM(CLEAN(MID(Updates!D761,FIND("Account to clone: ",Updates!D761)+18,(FIND("Position",Updates!D761)-(FIND("Account to clone: ",Updates!D761)+18)))))</f>
        <v>#VALUE!</v>
      </c>
      <c r="AE761" t="str">
        <f t="shared" si="188"/>
        <v/>
      </c>
      <c r="AF761" t="str">
        <f t="shared" si="189"/>
        <v>No</v>
      </c>
      <c r="AG761" t="e">
        <f>TRIM(CLEAN(MID(Updates!D761,FIND("Home Share (H:\ drive) required: ",Updates!D761)+33,(FIND("Group Share (S:\ drive) required: ",Updates!D761)-(FIND("Home Share (H:\ drive) required: ",Updates!D761)+33)))))</f>
        <v>#VALUE!</v>
      </c>
      <c r="AH761" t="str">
        <f t="shared" si="190"/>
        <v>No</v>
      </c>
      <c r="AI761" t="e">
        <f>TRIM(CLEAN(MID(Updates!D761,FIND("S Drive Path: ",Updates!D761)+14,(FIND("Position",Updates!D761)-(FIND("S Drive Path: ",Updates!D761)+14)))))</f>
        <v>#VALUE!</v>
      </c>
      <c r="AJ761" t="e">
        <f>("USR\"&amp;Updates!N761)</f>
        <v>#VALUE!</v>
      </c>
      <c r="AK761" t="e">
        <f>Updates!N761&amp;"$"</f>
        <v>#VALUE!</v>
      </c>
      <c r="AL761" s="11">
        <f t="shared" ca="1" si="191"/>
        <v>9</v>
      </c>
      <c r="AM761" s="6" t="str">
        <f ca="1">LOOKUP(AL761,AN2:AN21,AO2:AO21)</f>
        <v>DC1MDB09</v>
      </c>
    </row>
    <row r="762" spans="1:39" ht="12" customHeight="1">
      <c r="A762" s="13" t="e">
        <f>LOOKUP(99^99,--("0"&amp;MID(Updates!N762,MIN(SEARCH({0,1,2,3,4,5,6,7,8,9},Updates!N762&amp;"0123456789")),ROW($A$1:$A$10000))))</f>
        <v>#N/A</v>
      </c>
      <c r="B762" s="6" t="e">
        <f>TRIM(CLEAN(MID(Updates!D762,FIND("Network User Id: ",Updates!D762)+17,(FIND("E-MAIL ACCOUNTS",Updates!D762)-(FIND("Network User Id:",Updates!D762)+17)))))</f>
        <v>#VALUE!</v>
      </c>
      <c r="C762" s="6" t="e">
        <f>TRIM(CLEAN(MID(Updates!D762,FIND("Logon ID: ",Updates!D762)+10,(FIND("Password:",Updates!D762)-(FIND("Logon ID:",Updates!D762)+10)))))</f>
        <v>#VALUE!</v>
      </c>
      <c r="D762" t="e">
        <f>TRIM(CLEAN(MID(Updates!D762,FIND("Primary Address: ",Updates!D762)+17,(FIND("Secondary Address:",Updates!D762)-(FIND("Primary Address: ",Updates!D762)+17)))))</f>
        <v>#VALUE!</v>
      </c>
      <c r="E762" t="e">
        <f>TRIM(CLEAN(MID(Updates!D762,FIND("Secondary Address: ",Updates!D762)+19,(FIND("** PLEASE DO NOT REPLY TO THIS E-MAIL. ",Updates!D762)-(FIND("Secondary Address: ",Updates!D762)+19)))))</f>
        <v>#VALUE!</v>
      </c>
      <c r="F762" t="b">
        <f>IF(COUNT(SEARCH({"transpo.ottawa.on.ca","biblioottawalibrary.ca"},E762)),"@ottawa.ca")</f>
        <v>0</v>
      </c>
      <c r="G762" s="9" t="e">
        <f t="shared" si="176"/>
        <v>#VALUE!</v>
      </c>
      <c r="H762" t="e">
        <f>TRIM(CLEAN(MID(Updates!D762,FIND("E-mail Address: ",Updates!D762)+16,(FIND("The employee",Updates!D762)-(FIND("E-mail Address: ",Updates!D762)+16)))))</f>
        <v>#VALUE!</v>
      </c>
      <c r="I762" t="e">
        <f>TRIM(CLEAN(MID(Updates!D762,FIND("Account Password: ",Updates!D762)+18,(FIND("NETWORK ACCOUNTS",Updates!D762)-(FIND("Account Password:",Updates!D762)+18)))))</f>
        <v>#VALUE!</v>
      </c>
      <c r="J762" t="e">
        <f>TRIM(CLEAN(MID(Updates!D762,FIND("Password: ",Updates!D762)+10,(FIND("E-mail",Updates!D762)-(FIND("Password:",Updates!D762)+12)))))</f>
        <v>#VALUE!</v>
      </c>
      <c r="K762" t="e">
        <f>TRIM(CLEAN(MID(Updates!D762,FIND("Account to clone: ",Updates!D762)+18,(FIND("Position",Updates!D762)-(FIND("Account to clone: ",Updates!D762)+18)))))</f>
        <v>#VALUE!</v>
      </c>
      <c r="L762" t="e">
        <f>TRIM(CLEAN(MID(Updates!D762,FIND("Clone permissions of another account: ",Updates!D762)+38,(FIND("Email required:",Updates!D762)-(FIND("Clone permissions of another account: ",Updates!D762)+38)))))</f>
        <v>#VALUE!</v>
      </c>
      <c r="M762" t="e">
        <f t="shared" si="177"/>
        <v>#VALUE!</v>
      </c>
      <c r="N762" t="e">
        <f>TRIM(CLEAN(MID(Updates!D762,FIND("First Name: ",Updates!D762)+12,(FIND("Middle Name: ",Updates!D762)-(FIND("First Name: ",Updates!D762)+12)))))</f>
        <v>#VALUE!</v>
      </c>
      <c r="O762" t="e">
        <f>TRIM(CLEAN(MID(Updates!E762,FIND("Last Name: ",Updates!E762)+11,(FIND("Middle Initial:",Updates!E762)-(FIND("Last Name: ",Updates!E762)+11)))))</f>
        <v>#VALUE!</v>
      </c>
      <c r="P762" t="e">
        <f>TRIM(CLEAN(MID(Updates!D762,FIND("Middle Initial: ",Updates!D762)+16,(FIND("Department: ",Updates!D762)-(FIND("Middle Initial: ",Updates!D762)+16)))))</f>
        <v>#VALUE!</v>
      </c>
      <c r="Q762" t="e">
        <f t="shared" si="178"/>
        <v>#VALUE!</v>
      </c>
      <c r="R762" t="e">
        <f t="shared" si="179"/>
        <v>#VALUE!</v>
      </c>
      <c r="S762" t="e">
        <f t="shared" si="180"/>
        <v>#VALUE!</v>
      </c>
      <c r="T762" s="14" t="e">
        <f t="shared" si="181"/>
        <v>#VALUE!</v>
      </c>
      <c r="U762" t="e">
        <f t="shared" si="182"/>
        <v>#VALUE!</v>
      </c>
      <c r="V762" t="e">
        <f t="shared" si="183"/>
        <v>#VALUE!</v>
      </c>
      <c r="W762" s="8" t="e">
        <f>TRIM(CLEAN(MID(Updates!D762,FIND("Branch: ",Updates!D762)+8,(FIND("Division",Updates!D762)-(FIND("Branch: ",Updates!D762)+8)))))</f>
        <v>#VALUE!</v>
      </c>
      <c r="X762" s="8" t="e">
        <f>TRIM(CLEAN(MID(Updates!D762,FIND("Pooled Position: ",Updates!D762)+17,(FIND("Are the",Updates!D762)-(FIND("Pooled Position: ",Updates!D762)+17)))))</f>
        <v>#VALUE!</v>
      </c>
      <c r="Y762" t="e">
        <f>TRIM(CLEAN(MID(Updates!D762,FIND("Employee Name: ",Updates!D762)+15,(FIND("Job Title",Updates!D762)-(FIND("Employee Name: ",Updates!D762)+15)))))</f>
        <v>#VALUE!</v>
      </c>
      <c r="Z762" s="9" t="e">
        <f t="shared" si="184"/>
        <v>#VALUE!</v>
      </c>
      <c r="AA762" t="e">
        <f t="shared" si="185"/>
        <v>#VALUE!</v>
      </c>
      <c r="AB762" t="e">
        <f t="shared" si="186"/>
        <v>#VALUE!</v>
      </c>
      <c r="AC762" t="e">
        <f t="shared" si="187"/>
        <v>#VALUE!</v>
      </c>
      <c r="AD762" t="e">
        <f>TRIM(CLEAN(MID(Updates!D762,FIND("Account to clone: ",Updates!D762)+18,(FIND("Position",Updates!D762)-(FIND("Account to clone: ",Updates!D762)+18)))))</f>
        <v>#VALUE!</v>
      </c>
      <c r="AE762" t="str">
        <f t="shared" si="188"/>
        <v/>
      </c>
      <c r="AF762" t="str">
        <f t="shared" si="189"/>
        <v>No</v>
      </c>
      <c r="AG762" t="e">
        <f>TRIM(CLEAN(MID(Updates!D762,FIND("Home Share (H:\ drive) required: ",Updates!D762)+33,(FIND("Group Share (S:\ drive) required: ",Updates!D762)-(FIND("Home Share (H:\ drive) required: ",Updates!D762)+33)))))</f>
        <v>#VALUE!</v>
      </c>
      <c r="AH762" t="str">
        <f t="shared" si="190"/>
        <v>No</v>
      </c>
      <c r="AI762" t="e">
        <f>TRIM(CLEAN(MID(Updates!D762,FIND("S Drive Path: ",Updates!D762)+14,(FIND("Position",Updates!D762)-(FIND("S Drive Path: ",Updates!D762)+14)))))</f>
        <v>#VALUE!</v>
      </c>
      <c r="AJ762" t="e">
        <f>("USR\"&amp;Updates!N762)</f>
        <v>#VALUE!</v>
      </c>
      <c r="AK762" t="e">
        <f>Updates!N762&amp;"$"</f>
        <v>#VALUE!</v>
      </c>
      <c r="AL762" s="11">
        <f t="shared" ca="1" si="191"/>
        <v>19</v>
      </c>
      <c r="AM762" s="6" t="str">
        <f ca="1">LOOKUP(AL762,AN2:AN21,AO2:AO21)</f>
        <v>DC4MDB09</v>
      </c>
    </row>
    <row r="763" spans="1:39" ht="12" customHeight="1">
      <c r="A763" s="13" t="e">
        <f>LOOKUP(99^99,--("0"&amp;MID(Updates!N763,MIN(SEARCH({0,1,2,3,4,5,6,7,8,9},Updates!N763&amp;"0123456789")),ROW($A$1:$A$10000))))</f>
        <v>#N/A</v>
      </c>
      <c r="B763" s="6" t="e">
        <f>TRIM(CLEAN(MID(Updates!D763,FIND("Network User Id: ",Updates!D763)+17,(FIND("E-MAIL ACCOUNTS",Updates!D763)-(FIND("Network User Id:",Updates!D763)+17)))))</f>
        <v>#VALUE!</v>
      </c>
      <c r="C763" s="6" t="e">
        <f>TRIM(CLEAN(MID(Updates!D763,FIND("Logon ID: ",Updates!D763)+10,(FIND("Password:",Updates!D763)-(FIND("Logon ID:",Updates!D763)+10)))))</f>
        <v>#VALUE!</v>
      </c>
      <c r="D763" t="e">
        <f>TRIM(CLEAN(MID(Updates!D763,FIND("Primary Address: ",Updates!D763)+17,(FIND("Secondary Address:",Updates!D763)-(FIND("Primary Address: ",Updates!D763)+17)))))</f>
        <v>#VALUE!</v>
      </c>
      <c r="E763" t="e">
        <f>TRIM(CLEAN(MID(Updates!D763,FIND("Secondary Address: ",Updates!D763)+19,(FIND("** PLEASE DO NOT REPLY TO THIS E-MAIL. ",Updates!D763)-(FIND("Secondary Address: ",Updates!D763)+19)))))</f>
        <v>#VALUE!</v>
      </c>
      <c r="F763" t="b">
        <f>IF(COUNT(SEARCH({"transpo.ottawa.on.ca","biblioottawalibrary.ca"},E763)),"@ottawa.ca")</f>
        <v>0</v>
      </c>
      <c r="G763" s="9" t="e">
        <f t="shared" si="176"/>
        <v>#VALUE!</v>
      </c>
      <c r="H763" t="e">
        <f>TRIM(CLEAN(MID(Updates!D763,FIND("E-mail Address: ",Updates!D763)+16,(FIND("The employee",Updates!D763)-(FIND("E-mail Address: ",Updates!D763)+16)))))</f>
        <v>#VALUE!</v>
      </c>
      <c r="I763" t="e">
        <f>TRIM(CLEAN(MID(Updates!D763,FIND("Account Password: ",Updates!D763)+18,(FIND("NETWORK ACCOUNTS",Updates!D763)-(FIND("Account Password:",Updates!D763)+18)))))</f>
        <v>#VALUE!</v>
      </c>
      <c r="J763" t="e">
        <f>TRIM(CLEAN(MID(Updates!D763,FIND("Password: ",Updates!D763)+10,(FIND("E-mail",Updates!D763)-(FIND("Password:",Updates!D763)+12)))))</f>
        <v>#VALUE!</v>
      </c>
      <c r="K763" t="e">
        <f>TRIM(CLEAN(MID(Updates!D763,FIND("Account to clone: ",Updates!D763)+18,(FIND("Position",Updates!D763)-(FIND("Account to clone: ",Updates!D763)+18)))))</f>
        <v>#VALUE!</v>
      </c>
      <c r="L763" t="e">
        <f>TRIM(CLEAN(MID(Updates!D763,FIND("Clone permissions of another account: ",Updates!D763)+38,(FIND("Email required:",Updates!D763)-(FIND("Clone permissions of another account: ",Updates!D763)+38)))))</f>
        <v>#VALUE!</v>
      </c>
      <c r="M763" t="e">
        <f t="shared" si="177"/>
        <v>#VALUE!</v>
      </c>
      <c r="N763" t="e">
        <f>TRIM(CLEAN(MID(Updates!D763,FIND("First Name: ",Updates!D763)+12,(FIND("Middle Name: ",Updates!D763)-(FIND("First Name: ",Updates!D763)+12)))))</f>
        <v>#VALUE!</v>
      </c>
      <c r="O763" t="e">
        <f>TRIM(CLEAN(MID(Updates!E763,FIND("Last Name: ",Updates!E763)+11,(FIND("Middle Initial:",Updates!E763)-(FIND("Last Name: ",Updates!E763)+11)))))</f>
        <v>#VALUE!</v>
      </c>
      <c r="P763" t="e">
        <f>TRIM(CLEAN(MID(Updates!D763,FIND("Middle Initial: ",Updates!D763)+16,(FIND("Department: ",Updates!D763)-(FIND("Middle Initial: ",Updates!D763)+16)))))</f>
        <v>#VALUE!</v>
      </c>
      <c r="Q763" t="e">
        <f t="shared" si="178"/>
        <v>#VALUE!</v>
      </c>
      <c r="R763" t="e">
        <f t="shared" si="179"/>
        <v>#VALUE!</v>
      </c>
      <c r="S763" t="e">
        <f t="shared" si="180"/>
        <v>#VALUE!</v>
      </c>
      <c r="T763" s="14" t="e">
        <f t="shared" si="181"/>
        <v>#VALUE!</v>
      </c>
      <c r="U763" t="e">
        <f t="shared" si="182"/>
        <v>#VALUE!</v>
      </c>
      <c r="V763" t="e">
        <f t="shared" si="183"/>
        <v>#VALUE!</v>
      </c>
      <c r="W763" s="8" t="e">
        <f>TRIM(CLEAN(MID(Updates!D763,FIND("Branch: ",Updates!D763)+8,(FIND("Division",Updates!D763)-(FIND("Branch: ",Updates!D763)+8)))))</f>
        <v>#VALUE!</v>
      </c>
      <c r="X763" s="8" t="e">
        <f>TRIM(CLEAN(MID(Updates!D763,FIND("Pooled Position: ",Updates!D763)+17,(FIND("Are the",Updates!D763)-(FIND("Pooled Position: ",Updates!D763)+17)))))</f>
        <v>#VALUE!</v>
      </c>
      <c r="Y763" t="e">
        <f>TRIM(CLEAN(MID(Updates!D763,FIND("Employee Name: ",Updates!D763)+15,(FIND("Job Title",Updates!D763)-(FIND("Employee Name: ",Updates!D763)+15)))))</f>
        <v>#VALUE!</v>
      </c>
      <c r="Z763" s="9" t="e">
        <f t="shared" si="184"/>
        <v>#VALUE!</v>
      </c>
      <c r="AA763" t="e">
        <f t="shared" si="185"/>
        <v>#VALUE!</v>
      </c>
      <c r="AB763" t="e">
        <f t="shared" si="186"/>
        <v>#VALUE!</v>
      </c>
      <c r="AC763" t="e">
        <f t="shared" si="187"/>
        <v>#VALUE!</v>
      </c>
      <c r="AD763" t="e">
        <f>TRIM(CLEAN(MID(Updates!D763,FIND("Account to clone: ",Updates!D763)+18,(FIND("Position",Updates!D763)-(FIND("Account to clone: ",Updates!D763)+18)))))</f>
        <v>#VALUE!</v>
      </c>
      <c r="AE763" t="str">
        <f t="shared" si="188"/>
        <v/>
      </c>
      <c r="AF763" t="str">
        <f t="shared" si="189"/>
        <v>No</v>
      </c>
      <c r="AG763" t="e">
        <f>TRIM(CLEAN(MID(Updates!D763,FIND("Home Share (H:\ drive) required: ",Updates!D763)+33,(FIND("Group Share (S:\ drive) required: ",Updates!D763)-(FIND("Home Share (H:\ drive) required: ",Updates!D763)+33)))))</f>
        <v>#VALUE!</v>
      </c>
      <c r="AH763" t="str">
        <f t="shared" si="190"/>
        <v>No</v>
      </c>
      <c r="AI763" t="e">
        <f>TRIM(CLEAN(MID(Updates!D763,FIND("S Drive Path: ",Updates!D763)+14,(FIND("Position",Updates!D763)-(FIND("S Drive Path: ",Updates!D763)+14)))))</f>
        <v>#VALUE!</v>
      </c>
      <c r="AJ763" t="e">
        <f>("USR\"&amp;Updates!N763)</f>
        <v>#VALUE!</v>
      </c>
      <c r="AK763" t="e">
        <f>Updates!N763&amp;"$"</f>
        <v>#VALUE!</v>
      </c>
      <c r="AL763" s="11">
        <f t="shared" ca="1" si="191"/>
        <v>20</v>
      </c>
      <c r="AM763" s="6" t="str">
        <f ca="1">LOOKUP(AL763,AN2:AN21,AO2:AO21)</f>
        <v>DC4MDB10</v>
      </c>
    </row>
    <row r="764" spans="1:39" ht="12" customHeight="1">
      <c r="A764" s="13" t="e">
        <f>LOOKUP(99^99,--("0"&amp;MID(Updates!N764,MIN(SEARCH({0,1,2,3,4,5,6,7,8,9},Updates!N764&amp;"0123456789")),ROW($A$1:$A$10000))))</f>
        <v>#N/A</v>
      </c>
      <c r="B764" s="6" t="e">
        <f>TRIM(CLEAN(MID(Updates!D764,FIND("Network User Id: ",Updates!D764)+17,(FIND("E-MAIL ACCOUNTS",Updates!D764)-(FIND("Network User Id:",Updates!D764)+17)))))</f>
        <v>#VALUE!</v>
      </c>
      <c r="C764" s="6" t="e">
        <f>TRIM(CLEAN(MID(Updates!D764,FIND("Logon ID: ",Updates!D764)+10,(FIND("Password:",Updates!D764)-(FIND("Logon ID:",Updates!D764)+10)))))</f>
        <v>#VALUE!</v>
      </c>
      <c r="D764" t="e">
        <f>TRIM(CLEAN(MID(Updates!D764,FIND("Primary Address: ",Updates!D764)+17,(FIND("Secondary Address:",Updates!D764)-(FIND("Primary Address: ",Updates!D764)+17)))))</f>
        <v>#VALUE!</v>
      </c>
      <c r="E764" t="e">
        <f>TRIM(CLEAN(MID(Updates!D764,FIND("Secondary Address: ",Updates!D764)+19,(FIND("** PLEASE DO NOT REPLY TO THIS E-MAIL. ",Updates!D764)-(FIND("Secondary Address: ",Updates!D764)+19)))))</f>
        <v>#VALUE!</v>
      </c>
      <c r="F764" t="b">
        <f>IF(COUNT(SEARCH({"transpo.ottawa.on.ca","biblioottawalibrary.ca"},E764)),"@ottawa.ca")</f>
        <v>0</v>
      </c>
      <c r="G764" s="9" t="e">
        <f t="shared" si="176"/>
        <v>#VALUE!</v>
      </c>
      <c r="H764" t="e">
        <f>TRIM(CLEAN(MID(Updates!D764,FIND("E-mail Address: ",Updates!D764)+16,(FIND("The employee",Updates!D764)-(FIND("E-mail Address: ",Updates!D764)+16)))))</f>
        <v>#VALUE!</v>
      </c>
      <c r="I764" t="e">
        <f>TRIM(CLEAN(MID(Updates!D764,FIND("Account Password: ",Updates!D764)+18,(FIND("NETWORK ACCOUNTS",Updates!D764)-(FIND("Account Password:",Updates!D764)+18)))))</f>
        <v>#VALUE!</v>
      </c>
      <c r="J764" t="e">
        <f>TRIM(CLEAN(MID(Updates!D764,FIND("Password: ",Updates!D764)+10,(FIND("E-mail",Updates!D764)-(FIND("Password:",Updates!D764)+12)))))</f>
        <v>#VALUE!</v>
      </c>
      <c r="K764" t="e">
        <f>TRIM(CLEAN(MID(Updates!D764,FIND("Account to clone: ",Updates!D764)+18,(FIND("Position",Updates!D764)-(FIND("Account to clone: ",Updates!D764)+18)))))</f>
        <v>#VALUE!</v>
      </c>
      <c r="L764" t="e">
        <f>TRIM(CLEAN(MID(Updates!D764,FIND("Clone permissions of another account: ",Updates!D764)+38,(FIND("Email required:",Updates!D764)-(FIND("Clone permissions of another account: ",Updates!D764)+38)))))</f>
        <v>#VALUE!</v>
      </c>
      <c r="M764" t="e">
        <f t="shared" si="177"/>
        <v>#VALUE!</v>
      </c>
      <c r="N764" t="e">
        <f>TRIM(CLEAN(MID(Updates!D764,FIND("First Name: ",Updates!D764)+12,(FIND("Middle Name: ",Updates!D764)-(FIND("First Name: ",Updates!D764)+12)))))</f>
        <v>#VALUE!</v>
      </c>
      <c r="O764" t="e">
        <f>TRIM(CLEAN(MID(Updates!E764,FIND("Last Name: ",Updates!E764)+11,(FIND("Middle Initial:",Updates!E764)-(FIND("Last Name: ",Updates!E764)+11)))))</f>
        <v>#VALUE!</v>
      </c>
      <c r="P764" t="e">
        <f>TRIM(CLEAN(MID(Updates!D764,FIND("Middle Initial: ",Updates!D764)+16,(FIND("Department: ",Updates!D764)-(FIND("Middle Initial: ",Updates!D764)+16)))))</f>
        <v>#VALUE!</v>
      </c>
      <c r="Q764" t="e">
        <f t="shared" si="178"/>
        <v>#VALUE!</v>
      </c>
      <c r="R764" t="e">
        <f t="shared" si="179"/>
        <v>#VALUE!</v>
      </c>
      <c r="S764" t="e">
        <f t="shared" si="180"/>
        <v>#VALUE!</v>
      </c>
      <c r="T764" s="14" t="e">
        <f t="shared" si="181"/>
        <v>#VALUE!</v>
      </c>
      <c r="U764" t="e">
        <f t="shared" si="182"/>
        <v>#VALUE!</v>
      </c>
      <c r="V764" t="e">
        <f t="shared" si="183"/>
        <v>#VALUE!</v>
      </c>
      <c r="W764" s="8" t="e">
        <f>TRIM(CLEAN(MID(Updates!D764,FIND("Branch: ",Updates!D764)+8,(FIND("Division",Updates!D764)-(FIND("Branch: ",Updates!D764)+8)))))</f>
        <v>#VALUE!</v>
      </c>
      <c r="X764" s="8" t="e">
        <f>TRIM(CLEAN(MID(Updates!D764,FIND("Pooled Position: ",Updates!D764)+17,(FIND("Are the",Updates!D764)-(FIND("Pooled Position: ",Updates!D764)+17)))))</f>
        <v>#VALUE!</v>
      </c>
      <c r="Y764" t="e">
        <f>TRIM(CLEAN(MID(Updates!D764,FIND("Employee Name: ",Updates!D764)+15,(FIND("Job Title",Updates!D764)-(FIND("Employee Name: ",Updates!D764)+15)))))</f>
        <v>#VALUE!</v>
      </c>
      <c r="Z764" s="9" t="e">
        <f t="shared" si="184"/>
        <v>#VALUE!</v>
      </c>
      <c r="AA764" t="e">
        <f t="shared" si="185"/>
        <v>#VALUE!</v>
      </c>
      <c r="AB764" t="e">
        <f t="shared" si="186"/>
        <v>#VALUE!</v>
      </c>
      <c r="AC764" t="e">
        <f t="shared" si="187"/>
        <v>#VALUE!</v>
      </c>
      <c r="AD764" t="e">
        <f>TRIM(CLEAN(MID(Updates!D764,FIND("Account to clone: ",Updates!D764)+18,(FIND("Position",Updates!D764)-(FIND("Account to clone: ",Updates!D764)+18)))))</f>
        <v>#VALUE!</v>
      </c>
      <c r="AE764" t="str">
        <f t="shared" si="188"/>
        <v/>
      </c>
      <c r="AF764" t="str">
        <f t="shared" si="189"/>
        <v>No</v>
      </c>
      <c r="AG764" t="e">
        <f>TRIM(CLEAN(MID(Updates!D764,FIND("Home Share (H:\ drive) required: ",Updates!D764)+33,(FIND("Group Share (S:\ drive) required: ",Updates!D764)-(FIND("Home Share (H:\ drive) required: ",Updates!D764)+33)))))</f>
        <v>#VALUE!</v>
      </c>
      <c r="AH764" t="str">
        <f t="shared" si="190"/>
        <v>No</v>
      </c>
      <c r="AI764" t="e">
        <f>TRIM(CLEAN(MID(Updates!D764,FIND("S Drive Path: ",Updates!D764)+14,(FIND("Position",Updates!D764)-(FIND("S Drive Path: ",Updates!D764)+14)))))</f>
        <v>#VALUE!</v>
      </c>
      <c r="AJ764" t="e">
        <f>("USR\"&amp;Updates!N764)</f>
        <v>#VALUE!</v>
      </c>
      <c r="AK764" t="e">
        <f>Updates!N764&amp;"$"</f>
        <v>#VALUE!</v>
      </c>
      <c r="AL764" s="11">
        <f t="shared" ca="1" si="191"/>
        <v>17</v>
      </c>
      <c r="AM764" s="6" t="str">
        <f ca="1">LOOKUP(AL764,AN2:AN21,AO2:AO21)</f>
        <v>DC4MDB07</v>
      </c>
    </row>
    <row r="765" spans="1:39" ht="12" customHeight="1">
      <c r="A765" s="13" t="e">
        <f>LOOKUP(99^99,--("0"&amp;MID(Updates!N765,MIN(SEARCH({0,1,2,3,4,5,6,7,8,9},Updates!N765&amp;"0123456789")),ROW($A$1:$A$10000))))</f>
        <v>#N/A</v>
      </c>
      <c r="B765" s="6" t="e">
        <f>TRIM(CLEAN(MID(Updates!D765,FIND("Network User Id: ",Updates!D765)+17,(FIND("E-MAIL ACCOUNTS",Updates!D765)-(FIND("Network User Id:",Updates!D765)+17)))))</f>
        <v>#VALUE!</v>
      </c>
      <c r="C765" s="6" t="e">
        <f>TRIM(CLEAN(MID(Updates!D765,FIND("Logon ID: ",Updates!D765)+10,(FIND("Password:",Updates!D765)-(FIND("Logon ID:",Updates!D765)+10)))))</f>
        <v>#VALUE!</v>
      </c>
      <c r="D765" t="e">
        <f>TRIM(CLEAN(MID(Updates!D765,FIND("Primary Address: ",Updates!D765)+17,(FIND("Secondary Address:",Updates!D765)-(FIND("Primary Address: ",Updates!D765)+17)))))</f>
        <v>#VALUE!</v>
      </c>
      <c r="E765" t="e">
        <f>TRIM(CLEAN(MID(Updates!D765,FIND("Secondary Address: ",Updates!D765)+19,(FIND("** PLEASE DO NOT REPLY TO THIS E-MAIL. ",Updates!D765)-(FIND("Secondary Address: ",Updates!D765)+19)))))</f>
        <v>#VALUE!</v>
      </c>
      <c r="F765" t="b">
        <f>IF(COUNT(SEARCH({"transpo.ottawa.on.ca","biblioottawalibrary.ca"},E765)),"@ottawa.ca")</f>
        <v>0</v>
      </c>
      <c r="G765" s="9" t="e">
        <f t="shared" si="176"/>
        <v>#VALUE!</v>
      </c>
      <c r="H765" t="e">
        <f>TRIM(CLEAN(MID(Updates!D765,FIND("E-mail Address: ",Updates!D765)+16,(FIND("The employee",Updates!D765)-(FIND("E-mail Address: ",Updates!D765)+16)))))</f>
        <v>#VALUE!</v>
      </c>
      <c r="I765" t="e">
        <f>TRIM(CLEAN(MID(Updates!D765,FIND("Account Password: ",Updates!D765)+18,(FIND("NETWORK ACCOUNTS",Updates!D765)-(FIND("Account Password:",Updates!D765)+18)))))</f>
        <v>#VALUE!</v>
      </c>
      <c r="J765" t="e">
        <f>TRIM(CLEAN(MID(Updates!D765,FIND("Password: ",Updates!D765)+10,(FIND("E-mail",Updates!D765)-(FIND("Password:",Updates!D765)+12)))))</f>
        <v>#VALUE!</v>
      </c>
      <c r="K765" t="e">
        <f>TRIM(CLEAN(MID(Updates!D765,FIND("Account to clone: ",Updates!D765)+18,(FIND("Position",Updates!D765)-(FIND("Account to clone: ",Updates!D765)+18)))))</f>
        <v>#VALUE!</v>
      </c>
      <c r="L765" t="e">
        <f>TRIM(CLEAN(MID(Updates!D765,FIND("Clone permissions of another account: ",Updates!D765)+38,(FIND("Email required:",Updates!D765)-(FIND("Clone permissions of another account: ",Updates!D765)+38)))))</f>
        <v>#VALUE!</v>
      </c>
      <c r="M765" t="e">
        <f t="shared" si="177"/>
        <v>#VALUE!</v>
      </c>
      <c r="N765" t="e">
        <f>TRIM(CLEAN(MID(Updates!D765,FIND("First Name: ",Updates!D765)+12,(FIND("Middle Name: ",Updates!D765)-(FIND("First Name: ",Updates!D765)+12)))))</f>
        <v>#VALUE!</v>
      </c>
      <c r="O765" t="e">
        <f>TRIM(CLEAN(MID(Updates!E765,FIND("Last Name: ",Updates!E765)+11,(FIND("Middle Initial:",Updates!E765)-(FIND("Last Name: ",Updates!E765)+11)))))</f>
        <v>#VALUE!</v>
      </c>
      <c r="P765" t="e">
        <f>TRIM(CLEAN(MID(Updates!D765,FIND("Middle Initial: ",Updates!D765)+16,(FIND("Department: ",Updates!D765)-(FIND("Middle Initial: ",Updates!D765)+16)))))</f>
        <v>#VALUE!</v>
      </c>
      <c r="Q765" t="e">
        <f t="shared" si="178"/>
        <v>#VALUE!</v>
      </c>
      <c r="R765" t="e">
        <f t="shared" si="179"/>
        <v>#VALUE!</v>
      </c>
      <c r="S765" t="e">
        <f t="shared" si="180"/>
        <v>#VALUE!</v>
      </c>
      <c r="T765" s="14" t="e">
        <f t="shared" si="181"/>
        <v>#VALUE!</v>
      </c>
      <c r="U765" t="e">
        <f t="shared" si="182"/>
        <v>#VALUE!</v>
      </c>
      <c r="V765" t="e">
        <f t="shared" si="183"/>
        <v>#VALUE!</v>
      </c>
      <c r="W765" s="8" t="e">
        <f>TRIM(CLEAN(MID(Updates!D765,FIND("Branch: ",Updates!D765)+8,(FIND("Division",Updates!D765)-(FIND("Branch: ",Updates!D765)+8)))))</f>
        <v>#VALUE!</v>
      </c>
      <c r="X765" s="8" t="e">
        <f>TRIM(CLEAN(MID(Updates!D765,FIND("Pooled Position: ",Updates!D765)+17,(FIND("Are the",Updates!D765)-(FIND("Pooled Position: ",Updates!D765)+17)))))</f>
        <v>#VALUE!</v>
      </c>
      <c r="Y765" t="e">
        <f>TRIM(CLEAN(MID(Updates!D765,FIND("Employee Name: ",Updates!D765)+15,(FIND("Job Title",Updates!D765)-(FIND("Employee Name: ",Updates!D765)+15)))))</f>
        <v>#VALUE!</v>
      </c>
      <c r="Z765" s="9" t="e">
        <f t="shared" si="184"/>
        <v>#VALUE!</v>
      </c>
      <c r="AA765" t="e">
        <f t="shared" si="185"/>
        <v>#VALUE!</v>
      </c>
      <c r="AB765" t="e">
        <f t="shared" si="186"/>
        <v>#VALUE!</v>
      </c>
      <c r="AC765" t="e">
        <f t="shared" si="187"/>
        <v>#VALUE!</v>
      </c>
      <c r="AD765" t="e">
        <f>TRIM(CLEAN(MID(Updates!D765,FIND("Account to clone: ",Updates!D765)+18,(FIND("Position",Updates!D765)-(FIND("Account to clone: ",Updates!D765)+18)))))</f>
        <v>#VALUE!</v>
      </c>
      <c r="AE765" t="str">
        <f t="shared" si="188"/>
        <v/>
      </c>
      <c r="AF765" t="str">
        <f t="shared" si="189"/>
        <v>No</v>
      </c>
      <c r="AG765" t="e">
        <f>TRIM(CLEAN(MID(Updates!D765,FIND("Home Share (H:\ drive) required: ",Updates!D765)+33,(FIND("Group Share (S:\ drive) required: ",Updates!D765)-(FIND("Home Share (H:\ drive) required: ",Updates!D765)+33)))))</f>
        <v>#VALUE!</v>
      </c>
      <c r="AH765" t="str">
        <f t="shared" si="190"/>
        <v>No</v>
      </c>
      <c r="AI765" t="e">
        <f>TRIM(CLEAN(MID(Updates!D765,FIND("S Drive Path: ",Updates!D765)+14,(FIND("Position",Updates!D765)-(FIND("S Drive Path: ",Updates!D765)+14)))))</f>
        <v>#VALUE!</v>
      </c>
      <c r="AJ765" t="e">
        <f>("USR\"&amp;Updates!N765)</f>
        <v>#VALUE!</v>
      </c>
      <c r="AK765" t="e">
        <f>Updates!N765&amp;"$"</f>
        <v>#VALUE!</v>
      </c>
      <c r="AL765" s="11">
        <f t="shared" ca="1" si="191"/>
        <v>11</v>
      </c>
      <c r="AM765" s="6" t="str">
        <f ca="1">LOOKUP(AL765,AN2:AN21,AO2:AO21)</f>
        <v>DC4MDB01</v>
      </c>
    </row>
    <row r="766" spans="1:39" ht="12" customHeight="1">
      <c r="A766" s="13" t="e">
        <f>LOOKUP(99^99,--("0"&amp;MID(Updates!N766,MIN(SEARCH({0,1,2,3,4,5,6,7,8,9},Updates!N766&amp;"0123456789")),ROW($A$1:$A$10000))))</f>
        <v>#N/A</v>
      </c>
      <c r="B766" s="6" t="e">
        <f>TRIM(CLEAN(MID(Updates!D766,FIND("Network User Id: ",Updates!D766)+17,(FIND("E-MAIL ACCOUNTS",Updates!D766)-(FIND("Network User Id:",Updates!D766)+17)))))</f>
        <v>#VALUE!</v>
      </c>
      <c r="C766" s="6" t="e">
        <f>TRIM(CLEAN(MID(Updates!D766,FIND("Logon ID: ",Updates!D766)+10,(FIND("Password:",Updates!D766)-(FIND("Logon ID:",Updates!D766)+10)))))</f>
        <v>#VALUE!</v>
      </c>
      <c r="D766" t="e">
        <f>TRIM(CLEAN(MID(Updates!D766,FIND("Primary Address: ",Updates!D766)+17,(FIND("Secondary Address:",Updates!D766)-(FIND("Primary Address: ",Updates!D766)+17)))))</f>
        <v>#VALUE!</v>
      </c>
      <c r="E766" t="e">
        <f>TRIM(CLEAN(MID(Updates!D766,FIND("Secondary Address: ",Updates!D766)+19,(FIND("** PLEASE DO NOT REPLY TO THIS E-MAIL. ",Updates!D766)-(FIND("Secondary Address: ",Updates!D766)+19)))))</f>
        <v>#VALUE!</v>
      </c>
      <c r="F766" t="b">
        <f>IF(COUNT(SEARCH({"transpo.ottawa.on.ca","biblioottawalibrary.ca"},E766)),"@ottawa.ca")</f>
        <v>0</v>
      </c>
      <c r="G766" s="9" t="e">
        <f t="shared" si="176"/>
        <v>#VALUE!</v>
      </c>
      <c r="H766" t="e">
        <f>TRIM(CLEAN(MID(Updates!D766,FIND("E-mail Address: ",Updates!D766)+16,(FIND("The employee",Updates!D766)-(FIND("E-mail Address: ",Updates!D766)+16)))))</f>
        <v>#VALUE!</v>
      </c>
      <c r="I766" t="e">
        <f>TRIM(CLEAN(MID(Updates!D766,FIND("Account Password: ",Updates!D766)+18,(FIND("NETWORK ACCOUNTS",Updates!D766)-(FIND("Account Password:",Updates!D766)+18)))))</f>
        <v>#VALUE!</v>
      </c>
      <c r="J766" t="e">
        <f>TRIM(CLEAN(MID(Updates!D766,FIND("Password: ",Updates!D766)+10,(FIND("E-mail",Updates!D766)-(FIND("Password:",Updates!D766)+12)))))</f>
        <v>#VALUE!</v>
      </c>
      <c r="K766" t="e">
        <f>TRIM(CLEAN(MID(Updates!D766,FIND("Account to clone: ",Updates!D766)+18,(FIND("Position",Updates!D766)-(FIND("Account to clone: ",Updates!D766)+18)))))</f>
        <v>#VALUE!</v>
      </c>
      <c r="L766" t="e">
        <f>TRIM(CLEAN(MID(Updates!D766,FIND("Clone permissions of another account: ",Updates!D766)+38,(FIND("Email required:",Updates!D766)-(FIND("Clone permissions of another account: ",Updates!D766)+38)))))</f>
        <v>#VALUE!</v>
      </c>
      <c r="M766" t="e">
        <f t="shared" si="177"/>
        <v>#VALUE!</v>
      </c>
      <c r="N766" t="e">
        <f>TRIM(CLEAN(MID(Updates!D766,FIND("First Name: ",Updates!D766)+12,(FIND("Middle Name: ",Updates!D766)-(FIND("First Name: ",Updates!D766)+12)))))</f>
        <v>#VALUE!</v>
      </c>
      <c r="O766" t="e">
        <f>TRIM(CLEAN(MID(Updates!E766,FIND("Last Name: ",Updates!E766)+11,(FIND("Middle Initial:",Updates!E766)-(FIND("Last Name: ",Updates!E766)+11)))))</f>
        <v>#VALUE!</v>
      </c>
      <c r="P766" t="e">
        <f>TRIM(CLEAN(MID(Updates!D766,FIND("Middle Initial: ",Updates!D766)+16,(FIND("Department: ",Updates!D766)-(FIND("Middle Initial: ",Updates!D766)+16)))))</f>
        <v>#VALUE!</v>
      </c>
      <c r="Q766" t="e">
        <f t="shared" si="178"/>
        <v>#VALUE!</v>
      </c>
      <c r="R766" t="e">
        <f t="shared" si="179"/>
        <v>#VALUE!</v>
      </c>
      <c r="S766" t="e">
        <f t="shared" si="180"/>
        <v>#VALUE!</v>
      </c>
      <c r="T766" s="14" t="e">
        <f t="shared" si="181"/>
        <v>#VALUE!</v>
      </c>
      <c r="U766" t="e">
        <f t="shared" si="182"/>
        <v>#VALUE!</v>
      </c>
      <c r="V766" t="e">
        <f t="shared" si="183"/>
        <v>#VALUE!</v>
      </c>
      <c r="W766" s="8" t="e">
        <f>TRIM(CLEAN(MID(Updates!D766,FIND("Branch: ",Updates!D766)+8,(FIND("Division",Updates!D766)-(FIND("Branch: ",Updates!D766)+8)))))</f>
        <v>#VALUE!</v>
      </c>
      <c r="X766" s="8" t="e">
        <f>TRIM(CLEAN(MID(Updates!D766,FIND("Pooled Position: ",Updates!D766)+17,(FIND("Are the",Updates!D766)-(FIND("Pooled Position: ",Updates!D766)+17)))))</f>
        <v>#VALUE!</v>
      </c>
      <c r="Y766" t="e">
        <f>TRIM(CLEAN(MID(Updates!D766,FIND("Employee Name: ",Updates!D766)+15,(FIND("Job Title",Updates!D766)-(FIND("Employee Name: ",Updates!D766)+15)))))</f>
        <v>#VALUE!</v>
      </c>
      <c r="Z766" s="9" t="e">
        <f t="shared" si="184"/>
        <v>#VALUE!</v>
      </c>
      <c r="AA766" t="e">
        <f t="shared" si="185"/>
        <v>#VALUE!</v>
      </c>
      <c r="AB766" t="e">
        <f t="shared" si="186"/>
        <v>#VALUE!</v>
      </c>
      <c r="AC766" t="e">
        <f t="shared" si="187"/>
        <v>#VALUE!</v>
      </c>
      <c r="AD766" t="e">
        <f>TRIM(CLEAN(MID(Updates!D766,FIND("Account to clone: ",Updates!D766)+18,(FIND("Position",Updates!D766)-(FIND("Account to clone: ",Updates!D766)+18)))))</f>
        <v>#VALUE!</v>
      </c>
      <c r="AE766" t="str">
        <f t="shared" si="188"/>
        <v/>
      </c>
      <c r="AF766" t="str">
        <f t="shared" si="189"/>
        <v>No</v>
      </c>
      <c r="AG766" t="e">
        <f>TRIM(CLEAN(MID(Updates!D766,FIND("Home Share (H:\ drive) required: ",Updates!D766)+33,(FIND("Group Share (S:\ drive) required: ",Updates!D766)-(FIND("Home Share (H:\ drive) required: ",Updates!D766)+33)))))</f>
        <v>#VALUE!</v>
      </c>
      <c r="AH766" t="str">
        <f t="shared" si="190"/>
        <v>No</v>
      </c>
      <c r="AI766" t="e">
        <f>TRIM(CLEAN(MID(Updates!D766,FIND("S Drive Path: ",Updates!D766)+14,(FIND("Position",Updates!D766)-(FIND("S Drive Path: ",Updates!D766)+14)))))</f>
        <v>#VALUE!</v>
      </c>
      <c r="AJ766" t="e">
        <f>("USR\"&amp;Updates!N766)</f>
        <v>#VALUE!</v>
      </c>
      <c r="AK766" t="e">
        <f>Updates!N766&amp;"$"</f>
        <v>#VALUE!</v>
      </c>
      <c r="AL766" s="11">
        <f t="shared" ca="1" si="191"/>
        <v>9</v>
      </c>
      <c r="AM766" s="6" t="str">
        <f ca="1">LOOKUP(AL766,AN2:AN21,AO2:AO21)</f>
        <v>DC1MDB09</v>
      </c>
    </row>
    <row r="767" spans="1:39" ht="12" customHeight="1">
      <c r="A767" s="13" t="e">
        <f>LOOKUP(99^99,--("0"&amp;MID(Updates!N767,MIN(SEARCH({0,1,2,3,4,5,6,7,8,9},Updates!N767&amp;"0123456789")),ROW($A$1:$A$10000))))</f>
        <v>#N/A</v>
      </c>
      <c r="B767" s="6" t="e">
        <f>TRIM(CLEAN(MID(Updates!D767,FIND("Network User Id: ",Updates!D767)+17,(FIND("E-MAIL ACCOUNTS",Updates!D767)-(FIND("Network User Id:",Updates!D767)+17)))))</f>
        <v>#VALUE!</v>
      </c>
      <c r="C767" s="6" t="e">
        <f>TRIM(CLEAN(MID(Updates!D767,FIND("Logon ID: ",Updates!D767)+10,(FIND("Password:",Updates!D767)-(FIND("Logon ID:",Updates!D767)+10)))))</f>
        <v>#VALUE!</v>
      </c>
      <c r="D767" t="e">
        <f>TRIM(CLEAN(MID(Updates!D767,FIND("Primary Address: ",Updates!D767)+17,(FIND("Secondary Address:",Updates!D767)-(FIND("Primary Address: ",Updates!D767)+17)))))</f>
        <v>#VALUE!</v>
      </c>
      <c r="E767" t="e">
        <f>TRIM(CLEAN(MID(Updates!D767,FIND("Secondary Address: ",Updates!D767)+19,(FIND("** PLEASE DO NOT REPLY TO THIS E-MAIL. ",Updates!D767)-(FIND("Secondary Address: ",Updates!D767)+19)))))</f>
        <v>#VALUE!</v>
      </c>
      <c r="F767" t="b">
        <f>IF(COUNT(SEARCH({"transpo.ottawa.on.ca","biblioottawalibrary.ca"},E767)),"@ottawa.ca")</f>
        <v>0</v>
      </c>
      <c r="G767" s="9" t="e">
        <f t="shared" si="176"/>
        <v>#VALUE!</v>
      </c>
      <c r="H767" t="e">
        <f>TRIM(CLEAN(MID(Updates!D767,FIND("E-mail Address: ",Updates!D767)+16,(FIND("The employee",Updates!D767)-(FIND("E-mail Address: ",Updates!D767)+16)))))</f>
        <v>#VALUE!</v>
      </c>
      <c r="I767" t="e">
        <f>TRIM(CLEAN(MID(Updates!D767,FIND("Account Password: ",Updates!D767)+18,(FIND("NETWORK ACCOUNTS",Updates!D767)-(FIND("Account Password:",Updates!D767)+18)))))</f>
        <v>#VALUE!</v>
      </c>
      <c r="J767" t="e">
        <f>TRIM(CLEAN(MID(Updates!D767,FIND("Password: ",Updates!D767)+10,(FIND("E-mail",Updates!D767)-(FIND("Password:",Updates!D767)+12)))))</f>
        <v>#VALUE!</v>
      </c>
      <c r="K767" t="e">
        <f>TRIM(CLEAN(MID(Updates!D767,FIND("Account to clone: ",Updates!D767)+18,(FIND("Position",Updates!D767)-(FIND("Account to clone: ",Updates!D767)+18)))))</f>
        <v>#VALUE!</v>
      </c>
      <c r="L767" t="e">
        <f>TRIM(CLEAN(MID(Updates!D767,FIND("Clone permissions of another account: ",Updates!D767)+38,(FIND("Email required:",Updates!D767)-(FIND("Clone permissions of another account: ",Updates!D767)+38)))))</f>
        <v>#VALUE!</v>
      </c>
      <c r="M767" t="e">
        <f t="shared" si="177"/>
        <v>#VALUE!</v>
      </c>
      <c r="N767" t="e">
        <f>TRIM(CLEAN(MID(Updates!D767,FIND("First Name: ",Updates!D767)+12,(FIND("Middle Name: ",Updates!D767)-(FIND("First Name: ",Updates!D767)+12)))))</f>
        <v>#VALUE!</v>
      </c>
      <c r="O767" t="e">
        <f>TRIM(CLEAN(MID(Updates!E767,FIND("Last Name: ",Updates!E767)+11,(FIND("Middle Initial:",Updates!E767)-(FIND("Last Name: ",Updates!E767)+11)))))</f>
        <v>#VALUE!</v>
      </c>
      <c r="P767" t="e">
        <f>TRIM(CLEAN(MID(Updates!D767,FIND("Middle Initial: ",Updates!D767)+16,(FIND("Department: ",Updates!D767)-(FIND("Middle Initial: ",Updates!D767)+16)))))</f>
        <v>#VALUE!</v>
      </c>
      <c r="Q767" t="e">
        <f t="shared" si="178"/>
        <v>#VALUE!</v>
      </c>
      <c r="R767" t="e">
        <f t="shared" si="179"/>
        <v>#VALUE!</v>
      </c>
      <c r="S767" t="e">
        <f t="shared" si="180"/>
        <v>#VALUE!</v>
      </c>
      <c r="T767" s="14" t="e">
        <f t="shared" si="181"/>
        <v>#VALUE!</v>
      </c>
      <c r="U767" t="e">
        <f t="shared" si="182"/>
        <v>#VALUE!</v>
      </c>
      <c r="V767" t="e">
        <f t="shared" si="183"/>
        <v>#VALUE!</v>
      </c>
      <c r="W767" s="8" t="e">
        <f>TRIM(CLEAN(MID(Updates!D767,FIND("Branch: ",Updates!D767)+8,(FIND("Division",Updates!D767)-(FIND("Branch: ",Updates!D767)+8)))))</f>
        <v>#VALUE!</v>
      </c>
      <c r="X767" s="8" t="e">
        <f>TRIM(CLEAN(MID(Updates!D767,FIND("Pooled Position: ",Updates!D767)+17,(FIND("Are the",Updates!D767)-(FIND("Pooled Position: ",Updates!D767)+17)))))</f>
        <v>#VALUE!</v>
      </c>
      <c r="Y767" t="e">
        <f>TRIM(CLEAN(MID(Updates!D767,FIND("Employee Name: ",Updates!D767)+15,(FIND("Job Title",Updates!D767)-(FIND("Employee Name: ",Updates!D767)+15)))))</f>
        <v>#VALUE!</v>
      </c>
      <c r="Z767" s="9" t="e">
        <f t="shared" si="184"/>
        <v>#VALUE!</v>
      </c>
      <c r="AA767" t="e">
        <f t="shared" si="185"/>
        <v>#VALUE!</v>
      </c>
      <c r="AB767" t="e">
        <f t="shared" si="186"/>
        <v>#VALUE!</v>
      </c>
      <c r="AC767" t="e">
        <f t="shared" si="187"/>
        <v>#VALUE!</v>
      </c>
      <c r="AD767" t="e">
        <f>TRIM(CLEAN(MID(Updates!D767,FIND("Account to clone: ",Updates!D767)+18,(FIND("Position",Updates!D767)-(FIND("Account to clone: ",Updates!D767)+18)))))</f>
        <v>#VALUE!</v>
      </c>
      <c r="AE767" t="str">
        <f t="shared" si="188"/>
        <v/>
      </c>
      <c r="AF767" t="str">
        <f t="shared" si="189"/>
        <v>No</v>
      </c>
      <c r="AG767" t="e">
        <f>TRIM(CLEAN(MID(Updates!D767,FIND("Home Share (H:\ drive) required: ",Updates!D767)+33,(FIND("Group Share (S:\ drive) required: ",Updates!D767)-(FIND("Home Share (H:\ drive) required: ",Updates!D767)+33)))))</f>
        <v>#VALUE!</v>
      </c>
      <c r="AH767" t="str">
        <f t="shared" si="190"/>
        <v>No</v>
      </c>
      <c r="AI767" t="e">
        <f>TRIM(CLEAN(MID(Updates!D767,FIND("S Drive Path: ",Updates!D767)+14,(FIND("Position",Updates!D767)-(FIND("S Drive Path: ",Updates!D767)+14)))))</f>
        <v>#VALUE!</v>
      </c>
      <c r="AJ767" t="e">
        <f>("USR\"&amp;Updates!N767)</f>
        <v>#VALUE!</v>
      </c>
      <c r="AK767" t="e">
        <f>Updates!N767&amp;"$"</f>
        <v>#VALUE!</v>
      </c>
      <c r="AL767" s="11">
        <f t="shared" ca="1" si="191"/>
        <v>15</v>
      </c>
      <c r="AM767" s="6" t="str">
        <f ca="1">LOOKUP(AL767,AN2:AN21,AO2:AO21)</f>
        <v>DC4MDB05</v>
      </c>
    </row>
    <row r="768" spans="1:39" ht="12" customHeight="1">
      <c r="A768" s="13" t="e">
        <f>LOOKUP(99^99,--("0"&amp;MID(Updates!N768,MIN(SEARCH({0,1,2,3,4,5,6,7,8,9},Updates!N768&amp;"0123456789")),ROW($A$1:$A$10000))))</f>
        <v>#N/A</v>
      </c>
      <c r="B768" s="6" t="e">
        <f>TRIM(CLEAN(MID(Updates!D768,FIND("Network User Id: ",Updates!D768)+17,(FIND("E-MAIL ACCOUNTS",Updates!D768)-(FIND("Network User Id:",Updates!D768)+17)))))</f>
        <v>#VALUE!</v>
      </c>
      <c r="C768" s="6" t="e">
        <f>TRIM(CLEAN(MID(Updates!D768,FIND("Logon ID: ",Updates!D768)+10,(FIND("Password:",Updates!D768)-(FIND("Logon ID:",Updates!D768)+10)))))</f>
        <v>#VALUE!</v>
      </c>
      <c r="D768" t="e">
        <f>TRIM(CLEAN(MID(Updates!D768,FIND("Primary Address: ",Updates!D768)+17,(FIND("Secondary Address:",Updates!D768)-(FIND("Primary Address: ",Updates!D768)+17)))))</f>
        <v>#VALUE!</v>
      </c>
      <c r="E768" t="e">
        <f>TRIM(CLEAN(MID(Updates!D768,FIND("Secondary Address: ",Updates!D768)+19,(FIND("** PLEASE DO NOT REPLY TO THIS E-MAIL. ",Updates!D768)-(FIND("Secondary Address: ",Updates!D768)+19)))))</f>
        <v>#VALUE!</v>
      </c>
      <c r="F768" t="b">
        <f>IF(COUNT(SEARCH({"transpo.ottawa.on.ca","biblioottawalibrary.ca"},E768)),"@ottawa.ca")</f>
        <v>0</v>
      </c>
      <c r="G768" s="9" t="e">
        <f t="shared" si="176"/>
        <v>#VALUE!</v>
      </c>
      <c r="H768" t="e">
        <f>TRIM(CLEAN(MID(Updates!D768,FIND("E-mail Address: ",Updates!D768)+16,(FIND("The employee",Updates!D768)-(FIND("E-mail Address: ",Updates!D768)+16)))))</f>
        <v>#VALUE!</v>
      </c>
      <c r="I768" t="e">
        <f>TRIM(CLEAN(MID(Updates!D768,FIND("Account Password: ",Updates!D768)+18,(FIND("NETWORK ACCOUNTS",Updates!D768)-(FIND("Account Password:",Updates!D768)+18)))))</f>
        <v>#VALUE!</v>
      </c>
      <c r="J768" t="e">
        <f>TRIM(CLEAN(MID(Updates!D768,FIND("Password: ",Updates!D768)+10,(FIND("E-mail",Updates!D768)-(FIND("Password:",Updates!D768)+12)))))</f>
        <v>#VALUE!</v>
      </c>
      <c r="K768" t="e">
        <f>TRIM(CLEAN(MID(Updates!D768,FIND("Account to clone: ",Updates!D768)+18,(FIND("Position",Updates!D768)-(FIND("Account to clone: ",Updates!D768)+18)))))</f>
        <v>#VALUE!</v>
      </c>
      <c r="L768" t="e">
        <f>TRIM(CLEAN(MID(Updates!D768,FIND("Clone permissions of another account: ",Updates!D768)+38,(FIND("Email required:",Updates!D768)-(FIND("Clone permissions of another account: ",Updates!D768)+38)))))</f>
        <v>#VALUE!</v>
      </c>
      <c r="M768" t="e">
        <f t="shared" si="177"/>
        <v>#VALUE!</v>
      </c>
      <c r="N768" t="e">
        <f>TRIM(CLEAN(MID(Updates!D768,FIND("First Name: ",Updates!D768)+12,(FIND("Middle Name: ",Updates!D768)-(FIND("First Name: ",Updates!D768)+12)))))</f>
        <v>#VALUE!</v>
      </c>
      <c r="O768" t="e">
        <f>TRIM(CLEAN(MID(Updates!E768,FIND("Last Name: ",Updates!E768)+11,(FIND("Middle Initial:",Updates!E768)-(FIND("Last Name: ",Updates!E768)+11)))))</f>
        <v>#VALUE!</v>
      </c>
      <c r="P768" t="e">
        <f>TRIM(CLEAN(MID(Updates!D768,FIND("Middle Initial: ",Updates!D768)+16,(FIND("Department: ",Updates!D768)-(FIND("Middle Initial: ",Updates!D768)+16)))))</f>
        <v>#VALUE!</v>
      </c>
      <c r="Q768" t="e">
        <f t="shared" si="178"/>
        <v>#VALUE!</v>
      </c>
      <c r="R768" t="e">
        <f t="shared" si="179"/>
        <v>#VALUE!</v>
      </c>
      <c r="S768" t="e">
        <f t="shared" si="180"/>
        <v>#VALUE!</v>
      </c>
      <c r="T768" s="14" t="e">
        <f t="shared" si="181"/>
        <v>#VALUE!</v>
      </c>
      <c r="U768" t="e">
        <f t="shared" si="182"/>
        <v>#VALUE!</v>
      </c>
      <c r="V768" t="e">
        <f t="shared" si="183"/>
        <v>#VALUE!</v>
      </c>
      <c r="W768" s="8" t="e">
        <f>TRIM(CLEAN(MID(Updates!D768,FIND("Branch: ",Updates!D768)+8,(FIND("Division",Updates!D768)-(FIND("Branch: ",Updates!D768)+8)))))</f>
        <v>#VALUE!</v>
      </c>
      <c r="X768" s="8" t="e">
        <f>TRIM(CLEAN(MID(Updates!D768,FIND("Pooled Position: ",Updates!D768)+17,(FIND("Are the",Updates!D768)-(FIND("Pooled Position: ",Updates!D768)+17)))))</f>
        <v>#VALUE!</v>
      </c>
      <c r="Y768" t="e">
        <f>TRIM(CLEAN(MID(Updates!D768,FIND("Employee Name: ",Updates!D768)+15,(FIND("Job Title",Updates!D768)-(FIND("Employee Name: ",Updates!D768)+15)))))</f>
        <v>#VALUE!</v>
      </c>
      <c r="Z768" s="9" t="e">
        <f t="shared" si="184"/>
        <v>#VALUE!</v>
      </c>
      <c r="AA768" t="e">
        <f t="shared" si="185"/>
        <v>#VALUE!</v>
      </c>
      <c r="AB768" t="e">
        <f t="shared" si="186"/>
        <v>#VALUE!</v>
      </c>
      <c r="AC768" t="e">
        <f t="shared" si="187"/>
        <v>#VALUE!</v>
      </c>
      <c r="AD768" t="e">
        <f>TRIM(CLEAN(MID(Updates!D768,FIND("Account to clone: ",Updates!D768)+18,(FIND("Position",Updates!D768)-(FIND("Account to clone: ",Updates!D768)+18)))))</f>
        <v>#VALUE!</v>
      </c>
      <c r="AE768" t="str">
        <f t="shared" si="188"/>
        <v/>
      </c>
      <c r="AF768" t="str">
        <f t="shared" si="189"/>
        <v>No</v>
      </c>
      <c r="AG768" t="e">
        <f>TRIM(CLEAN(MID(Updates!D768,FIND("Home Share (H:\ drive) required: ",Updates!D768)+33,(FIND("Group Share (S:\ drive) required: ",Updates!D768)-(FIND("Home Share (H:\ drive) required: ",Updates!D768)+33)))))</f>
        <v>#VALUE!</v>
      </c>
      <c r="AH768" t="str">
        <f t="shared" si="190"/>
        <v>No</v>
      </c>
      <c r="AI768" t="e">
        <f>TRIM(CLEAN(MID(Updates!D768,FIND("S Drive Path: ",Updates!D768)+14,(FIND("Position",Updates!D768)-(FIND("S Drive Path: ",Updates!D768)+14)))))</f>
        <v>#VALUE!</v>
      </c>
      <c r="AJ768" t="e">
        <f>("USR\"&amp;Updates!N768)</f>
        <v>#VALUE!</v>
      </c>
      <c r="AK768" t="e">
        <f>Updates!N768&amp;"$"</f>
        <v>#VALUE!</v>
      </c>
      <c r="AL768" s="11">
        <f t="shared" ca="1" si="191"/>
        <v>17</v>
      </c>
      <c r="AM768" s="6" t="str">
        <f ca="1">LOOKUP(AL768,AN2:AN21,AO2:AO21)</f>
        <v>DC4MDB07</v>
      </c>
    </row>
    <row r="769" spans="1:39" ht="12" customHeight="1">
      <c r="A769" s="13" t="e">
        <f>LOOKUP(99^99,--("0"&amp;MID(Updates!N769,MIN(SEARCH({0,1,2,3,4,5,6,7,8,9},Updates!N769&amp;"0123456789")),ROW($A$1:$A$10000))))</f>
        <v>#N/A</v>
      </c>
      <c r="B769" s="6" t="e">
        <f>TRIM(CLEAN(MID(Updates!D769,FIND("Network User Id: ",Updates!D769)+17,(FIND("E-MAIL ACCOUNTS",Updates!D769)-(FIND("Network User Id:",Updates!D769)+17)))))</f>
        <v>#VALUE!</v>
      </c>
      <c r="C769" s="6" t="e">
        <f>TRIM(CLEAN(MID(Updates!D769,FIND("Logon ID: ",Updates!D769)+10,(FIND("Password:",Updates!D769)-(FIND("Logon ID:",Updates!D769)+10)))))</f>
        <v>#VALUE!</v>
      </c>
      <c r="D769" t="e">
        <f>TRIM(CLEAN(MID(Updates!D769,FIND("Primary Address: ",Updates!D769)+17,(FIND("Secondary Address:",Updates!D769)-(FIND("Primary Address: ",Updates!D769)+17)))))</f>
        <v>#VALUE!</v>
      </c>
      <c r="E769" t="e">
        <f>TRIM(CLEAN(MID(Updates!D769,FIND("Secondary Address: ",Updates!D769)+19,(FIND("** PLEASE DO NOT REPLY TO THIS E-MAIL. ",Updates!D769)-(FIND("Secondary Address: ",Updates!D769)+19)))))</f>
        <v>#VALUE!</v>
      </c>
      <c r="F769" t="b">
        <f>IF(COUNT(SEARCH({"transpo.ottawa.on.ca","biblioottawalibrary.ca"},E769)),"@ottawa.ca")</f>
        <v>0</v>
      </c>
      <c r="G769" s="9" t="e">
        <f t="shared" si="176"/>
        <v>#VALUE!</v>
      </c>
      <c r="H769" t="e">
        <f>TRIM(CLEAN(MID(Updates!D769,FIND("E-mail Address: ",Updates!D769)+16,(FIND("The employee",Updates!D769)-(FIND("E-mail Address: ",Updates!D769)+16)))))</f>
        <v>#VALUE!</v>
      </c>
      <c r="I769" t="e">
        <f>TRIM(CLEAN(MID(Updates!D769,FIND("Account Password: ",Updates!D769)+18,(FIND("NETWORK ACCOUNTS",Updates!D769)-(FIND("Account Password:",Updates!D769)+18)))))</f>
        <v>#VALUE!</v>
      </c>
      <c r="J769" t="e">
        <f>TRIM(CLEAN(MID(Updates!D769,FIND("Password: ",Updates!D769)+10,(FIND("E-mail",Updates!D769)-(FIND("Password:",Updates!D769)+12)))))</f>
        <v>#VALUE!</v>
      </c>
      <c r="K769" t="e">
        <f>TRIM(CLEAN(MID(Updates!D769,FIND("Account to clone: ",Updates!D769)+18,(FIND("Position",Updates!D769)-(FIND("Account to clone: ",Updates!D769)+18)))))</f>
        <v>#VALUE!</v>
      </c>
      <c r="L769" t="e">
        <f>TRIM(CLEAN(MID(Updates!D769,FIND("Clone permissions of another account: ",Updates!D769)+38,(FIND("Email required:",Updates!D769)-(FIND("Clone permissions of another account: ",Updates!D769)+38)))))</f>
        <v>#VALUE!</v>
      </c>
      <c r="M769" t="e">
        <f t="shared" si="177"/>
        <v>#VALUE!</v>
      </c>
      <c r="N769" t="e">
        <f>TRIM(CLEAN(MID(Updates!D769,FIND("First Name: ",Updates!D769)+12,(FIND("Middle Name: ",Updates!D769)-(FIND("First Name: ",Updates!D769)+12)))))</f>
        <v>#VALUE!</v>
      </c>
      <c r="O769" t="e">
        <f>TRIM(CLEAN(MID(Updates!E769,FIND("Last Name: ",Updates!E769)+11,(FIND("Middle Initial:",Updates!E769)-(FIND("Last Name: ",Updates!E769)+11)))))</f>
        <v>#VALUE!</v>
      </c>
      <c r="P769" t="e">
        <f>TRIM(CLEAN(MID(Updates!D769,FIND("Middle Initial: ",Updates!D769)+16,(FIND("Department: ",Updates!D769)-(FIND("Middle Initial: ",Updates!D769)+16)))))</f>
        <v>#VALUE!</v>
      </c>
      <c r="Q769" t="e">
        <f t="shared" si="178"/>
        <v>#VALUE!</v>
      </c>
      <c r="R769" t="e">
        <f t="shared" si="179"/>
        <v>#VALUE!</v>
      </c>
      <c r="S769" t="e">
        <f t="shared" si="180"/>
        <v>#VALUE!</v>
      </c>
      <c r="T769" s="14" t="e">
        <f t="shared" si="181"/>
        <v>#VALUE!</v>
      </c>
      <c r="U769" t="e">
        <f t="shared" si="182"/>
        <v>#VALUE!</v>
      </c>
      <c r="V769" t="e">
        <f t="shared" si="183"/>
        <v>#VALUE!</v>
      </c>
      <c r="W769" s="8" t="e">
        <f>TRIM(CLEAN(MID(Updates!D769,FIND("Branch: ",Updates!D769)+8,(FIND("Division",Updates!D769)-(FIND("Branch: ",Updates!D769)+8)))))</f>
        <v>#VALUE!</v>
      </c>
      <c r="X769" s="8" t="e">
        <f>TRIM(CLEAN(MID(Updates!D769,FIND("Pooled Position: ",Updates!D769)+17,(FIND("Are the",Updates!D769)-(FIND("Pooled Position: ",Updates!D769)+17)))))</f>
        <v>#VALUE!</v>
      </c>
      <c r="Y769" t="e">
        <f>TRIM(CLEAN(MID(Updates!D769,FIND("Employee Name: ",Updates!D769)+15,(FIND("Job Title",Updates!D769)-(FIND("Employee Name: ",Updates!D769)+15)))))</f>
        <v>#VALUE!</v>
      </c>
      <c r="Z769" s="9" t="e">
        <f t="shared" si="184"/>
        <v>#VALUE!</v>
      </c>
      <c r="AA769" t="e">
        <f t="shared" si="185"/>
        <v>#VALUE!</v>
      </c>
      <c r="AB769" t="e">
        <f t="shared" si="186"/>
        <v>#VALUE!</v>
      </c>
      <c r="AC769" t="e">
        <f t="shared" si="187"/>
        <v>#VALUE!</v>
      </c>
      <c r="AD769" t="e">
        <f>TRIM(CLEAN(MID(Updates!D769,FIND("Account to clone: ",Updates!D769)+18,(FIND("Position",Updates!D769)-(FIND("Account to clone: ",Updates!D769)+18)))))</f>
        <v>#VALUE!</v>
      </c>
      <c r="AE769" t="str">
        <f t="shared" si="188"/>
        <v/>
      </c>
      <c r="AF769" t="str">
        <f t="shared" si="189"/>
        <v>No</v>
      </c>
      <c r="AG769" t="e">
        <f>TRIM(CLEAN(MID(Updates!D769,FIND("Home Share (H:\ drive) required: ",Updates!D769)+33,(FIND("Group Share (S:\ drive) required: ",Updates!D769)-(FIND("Home Share (H:\ drive) required: ",Updates!D769)+33)))))</f>
        <v>#VALUE!</v>
      </c>
      <c r="AH769" t="str">
        <f t="shared" si="190"/>
        <v>No</v>
      </c>
      <c r="AI769" t="e">
        <f>TRIM(CLEAN(MID(Updates!D769,FIND("S Drive Path: ",Updates!D769)+14,(FIND("Position",Updates!D769)-(FIND("S Drive Path: ",Updates!D769)+14)))))</f>
        <v>#VALUE!</v>
      </c>
      <c r="AJ769" t="e">
        <f>("USR\"&amp;Updates!N769)</f>
        <v>#VALUE!</v>
      </c>
      <c r="AK769" t="e">
        <f>Updates!N769&amp;"$"</f>
        <v>#VALUE!</v>
      </c>
      <c r="AL769" s="11">
        <f t="shared" ca="1" si="191"/>
        <v>6</v>
      </c>
      <c r="AM769" s="6" t="str">
        <f ca="1">LOOKUP(AL769,AN2:AN21,AO2:AO21)</f>
        <v>DC1MDB06</v>
      </c>
    </row>
    <row r="770" spans="1:39" ht="12" customHeight="1">
      <c r="A770" s="13" t="e">
        <f>LOOKUP(99^99,--("0"&amp;MID(Updates!N770,MIN(SEARCH({0,1,2,3,4,5,6,7,8,9},Updates!N770&amp;"0123456789")),ROW($A$1:$A$10000))))</f>
        <v>#N/A</v>
      </c>
      <c r="B770" s="6" t="e">
        <f>TRIM(CLEAN(MID(Updates!D770,FIND("Network User Id: ",Updates!D770)+17,(FIND("E-MAIL ACCOUNTS",Updates!D770)-(FIND("Network User Id:",Updates!D770)+17)))))</f>
        <v>#VALUE!</v>
      </c>
      <c r="C770" s="6" t="e">
        <f>TRIM(CLEAN(MID(Updates!D770,FIND("Logon ID: ",Updates!D770)+10,(FIND("Password:",Updates!D770)-(FIND("Logon ID:",Updates!D770)+10)))))</f>
        <v>#VALUE!</v>
      </c>
      <c r="D770" t="e">
        <f>TRIM(CLEAN(MID(Updates!D770,FIND("Primary Address: ",Updates!D770)+17,(FIND("Secondary Address:",Updates!D770)-(FIND("Primary Address: ",Updates!D770)+17)))))</f>
        <v>#VALUE!</v>
      </c>
      <c r="E770" t="e">
        <f>TRIM(CLEAN(MID(Updates!D770,FIND("Secondary Address: ",Updates!D770)+19,(FIND("** PLEASE DO NOT REPLY TO THIS E-MAIL. ",Updates!D770)-(FIND("Secondary Address: ",Updates!D770)+19)))))</f>
        <v>#VALUE!</v>
      </c>
      <c r="F770" t="b">
        <f>IF(COUNT(SEARCH({"transpo.ottawa.on.ca","biblioottawalibrary.ca"},E770)),"@ottawa.ca")</f>
        <v>0</v>
      </c>
      <c r="G770" s="9" t="e">
        <f t="shared" si="176"/>
        <v>#VALUE!</v>
      </c>
      <c r="H770" t="e">
        <f>TRIM(CLEAN(MID(Updates!D770,FIND("E-mail Address: ",Updates!D770)+16,(FIND("The employee",Updates!D770)-(FIND("E-mail Address: ",Updates!D770)+16)))))</f>
        <v>#VALUE!</v>
      </c>
      <c r="I770" t="e">
        <f>TRIM(CLEAN(MID(Updates!D770,FIND("Account Password: ",Updates!D770)+18,(FIND("NETWORK ACCOUNTS",Updates!D770)-(FIND("Account Password:",Updates!D770)+18)))))</f>
        <v>#VALUE!</v>
      </c>
      <c r="J770" t="e">
        <f>TRIM(CLEAN(MID(Updates!D770,FIND("Password: ",Updates!D770)+10,(FIND("E-mail",Updates!D770)-(FIND("Password:",Updates!D770)+12)))))</f>
        <v>#VALUE!</v>
      </c>
      <c r="K770" t="e">
        <f>TRIM(CLEAN(MID(Updates!D770,FIND("Account to clone: ",Updates!D770)+18,(FIND("Position",Updates!D770)-(FIND("Account to clone: ",Updates!D770)+18)))))</f>
        <v>#VALUE!</v>
      </c>
      <c r="L770" t="e">
        <f>TRIM(CLEAN(MID(Updates!D770,FIND("Clone permissions of another account: ",Updates!D770)+38,(FIND("Email required:",Updates!D770)-(FIND("Clone permissions of another account: ",Updates!D770)+38)))))</f>
        <v>#VALUE!</v>
      </c>
      <c r="M770" t="e">
        <f t="shared" si="177"/>
        <v>#VALUE!</v>
      </c>
      <c r="N770" t="e">
        <f>TRIM(CLEAN(MID(Updates!D770,FIND("First Name: ",Updates!D770)+12,(FIND("Middle Name: ",Updates!D770)-(FIND("First Name: ",Updates!D770)+12)))))</f>
        <v>#VALUE!</v>
      </c>
      <c r="O770" t="e">
        <f>TRIM(CLEAN(MID(Updates!E770,FIND("Last Name: ",Updates!E770)+11,(FIND("Middle Initial:",Updates!E770)-(FIND("Last Name: ",Updates!E770)+11)))))</f>
        <v>#VALUE!</v>
      </c>
      <c r="P770" t="e">
        <f>TRIM(CLEAN(MID(Updates!D770,FIND("Middle Initial: ",Updates!D770)+16,(FIND("Department: ",Updates!D770)-(FIND("Middle Initial: ",Updates!D770)+16)))))</f>
        <v>#VALUE!</v>
      </c>
      <c r="Q770" t="e">
        <f t="shared" si="178"/>
        <v>#VALUE!</v>
      </c>
      <c r="R770" t="e">
        <f t="shared" si="179"/>
        <v>#VALUE!</v>
      </c>
      <c r="S770" t="e">
        <f t="shared" si="180"/>
        <v>#VALUE!</v>
      </c>
      <c r="T770" s="14" t="e">
        <f t="shared" si="181"/>
        <v>#VALUE!</v>
      </c>
      <c r="U770" t="e">
        <f t="shared" si="182"/>
        <v>#VALUE!</v>
      </c>
      <c r="V770" t="e">
        <f t="shared" si="183"/>
        <v>#VALUE!</v>
      </c>
      <c r="W770" s="8" t="e">
        <f>TRIM(CLEAN(MID(Updates!D770,FIND("Branch: ",Updates!D770)+8,(FIND("Division",Updates!D770)-(FIND("Branch: ",Updates!D770)+8)))))</f>
        <v>#VALUE!</v>
      </c>
      <c r="X770" s="8" t="e">
        <f>TRIM(CLEAN(MID(Updates!D770,FIND("Pooled Position: ",Updates!D770)+17,(FIND("Are the",Updates!D770)-(FIND("Pooled Position: ",Updates!D770)+17)))))</f>
        <v>#VALUE!</v>
      </c>
      <c r="Y770" t="e">
        <f>TRIM(CLEAN(MID(Updates!D770,FIND("Employee Name: ",Updates!D770)+15,(FIND("Job Title",Updates!D770)-(FIND("Employee Name: ",Updates!D770)+15)))))</f>
        <v>#VALUE!</v>
      </c>
      <c r="Z770" s="9" t="e">
        <f t="shared" si="184"/>
        <v>#VALUE!</v>
      </c>
      <c r="AA770" t="e">
        <f t="shared" si="185"/>
        <v>#VALUE!</v>
      </c>
      <c r="AB770" t="e">
        <f t="shared" si="186"/>
        <v>#VALUE!</v>
      </c>
      <c r="AC770" t="e">
        <f t="shared" si="187"/>
        <v>#VALUE!</v>
      </c>
      <c r="AD770" t="e">
        <f>TRIM(CLEAN(MID(Updates!D770,FIND("Account to clone: ",Updates!D770)+18,(FIND("Position",Updates!D770)-(FIND("Account to clone: ",Updates!D770)+18)))))</f>
        <v>#VALUE!</v>
      </c>
      <c r="AE770" t="str">
        <f t="shared" si="188"/>
        <v/>
      </c>
      <c r="AF770" t="str">
        <f t="shared" si="189"/>
        <v>No</v>
      </c>
      <c r="AG770" t="e">
        <f>TRIM(CLEAN(MID(Updates!D770,FIND("Home Share (H:\ drive) required: ",Updates!D770)+33,(FIND("Group Share (S:\ drive) required: ",Updates!D770)-(FIND("Home Share (H:\ drive) required: ",Updates!D770)+33)))))</f>
        <v>#VALUE!</v>
      </c>
      <c r="AH770" t="str">
        <f t="shared" si="190"/>
        <v>No</v>
      </c>
      <c r="AI770" t="e">
        <f>TRIM(CLEAN(MID(Updates!D770,FIND("S Drive Path: ",Updates!D770)+14,(FIND("Position",Updates!D770)-(FIND("S Drive Path: ",Updates!D770)+14)))))</f>
        <v>#VALUE!</v>
      </c>
      <c r="AJ770" t="e">
        <f>("USR\"&amp;Updates!N770)</f>
        <v>#VALUE!</v>
      </c>
      <c r="AK770" t="e">
        <f>Updates!N770&amp;"$"</f>
        <v>#VALUE!</v>
      </c>
      <c r="AL770" s="11">
        <f t="shared" ca="1" si="191"/>
        <v>19</v>
      </c>
      <c r="AM770" s="6" t="str">
        <f ca="1">LOOKUP(AL770,AN2:AN21,AO2:AO21)</f>
        <v>DC4MDB09</v>
      </c>
    </row>
    <row r="771" spans="1:39" ht="12" customHeight="1">
      <c r="A771" s="13" t="e">
        <f>LOOKUP(99^99,--("0"&amp;MID(Updates!N771,MIN(SEARCH({0,1,2,3,4,5,6,7,8,9},Updates!N771&amp;"0123456789")),ROW($A$1:$A$10000))))</f>
        <v>#N/A</v>
      </c>
      <c r="B771" s="6" t="e">
        <f>TRIM(CLEAN(MID(Updates!D771,FIND("Network User Id: ",Updates!D771)+17,(FIND("E-MAIL ACCOUNTS",Updates!D771)-(FIND("Network User Id:",Updates!D771)+17)))))</f>
        <v>#VALUE!</v>
      </c>
      <c r="C771" s="6" t="e">
        <f>TRIM(CLEAN(MID(Updates!D771,FIND("Logon ID: ",Updates!D771)+10,(FIND("Password:",Updates!D771)-(FIND("Logon ID:",Updates!D771)+10)))))</f>
        <v>#VALUE!</v>
      </c>
      <c r="D771" t="e">
        <f>TRIM(CLEAN(MID(Updates!D771,FIND("Primary Address: ",Updates!D771)+17,(FIND("Secondary Address:",Updates!D771)-(FIND("Primary Address: ",Updates!D771)+17)))))</f>
        <v>#VALUE!</v>
      </c>
      <c r="E771" t="e">
        <f>TRIM(CLEAN(MID(Updates!D771,FIND("Secondary Address: ",Updates!D771)+19,(FIND("** PLEASE DO NOT REPLY TO THIS E-MAIL. ",Updates!D771)-(FIND("Secondary Address: ",Updates!D771)+19)))))</f>
        <v>#VALUE!</v>
      </c>
      <c r="F771" t="b">
        <f>IF(COUNT(SEARCH({"transpo.ottawa.on.ca","biblioottawalibrary.ca"},E771)),"@ottawa.ca")</f>
        <v>0</v>
      </c>
      <c r="G771" s="9" t="e">
        <f t="shared" ref="G771:G834" si="192">TRIM(LEFT(SUBSTITUTE(E771,"@",REPT(" ",LEN(E771))),LEN(E771)))</f>
        <v>#VALUE!</v>
      </c>
      <c r="H771" t="e">
        <f>TRIM(CLEAN(MID(Updates!D771,FIND("E-mail Address: ",Updates!D771)+16,(FIND("The employee",Updates!D771)-(FIND("E-mail Address: ",Updates!D771)+16)))))</f>
        <v>#VALUE!</v>
      </c>
      <c r="I771" t="e">
        <f>TRIM(CLEAN(MID(Updates!D771,FIND("Account Password: ",Updates!D771)+18,(FIND("NETWORK ACCOUNTS",Updates!D771)-(FIND("Account Password:",Updates!D771)+18)))))</f>
        <v>#VALUE!</v>
      </c>
      <c r="J771" t="e">
        <f>TRIM(CLEAN(MID(Updates!D771,FIND("Password: ",Updates!D771)+10,(FIND("E-mail",Updates!D771)-(FIND("Password:",Updates!D771)+12)))))</f>
        <v>#VALUE!</v>
      </c>
      <c r="K771" t="e">
        <f>TRIM(CLEAN(MID(Updates!D771,FIND("Account to clone: ",Updates!D771)+18,(FIND("Position",Updates!D771)-(FIND("Account to clone: ",Updates!D771)+18)))))</f>
        <v>#VALUE!</v>
      </c>
      <c r="L771" t="e">
        <f>TRIM(CLEAN(MID(Updates!D771,FIND("Clone permissions of another account: ",Updates!D771)+38,(FIND("Email required:",Updates!D771)-(FIND("Clone permissions of another account: ",Updates!D771)+38)))))</f>
        <v>#VALUE!</v>
      </c>
      <c r="M771" t="e">
        <f t="shared" ref="M771:M834" si="193">IF(L771="No","",L771)</f>
        <v>#VALUE!</v>
      </c>
      <c r="N771" t="e">
        <f>TRIM(CLEAN(MID(Updates!D771,FIND("First Name: ",Updates!D771)+12,(FIND("Middle Name: ",Updates!D771)-(FIND("First Name: ",Updates!D771)+12)))))</f>
        <v>#VALUE!</v>
      </c>
      <c r="O771" t="e">
        <f>TRIM(CLEAN(MID(Updates!E771,FIND("Last Name: ",Updates!E771)+11,(FIND("Middle Initial:",Updates!E771)-(FIND("Last Name: ",Updates!E771)+11)))))</f>
        <v>#VALUE!</v>
      </c>
      <c r="P771" t="e">
        <f>TRIM(CLEAN(MID(Updates!D771,FIND("Middle Initial: ",Updates!D771)+16,(FIND("Department: ",Updates!D771)-(FIND("Middle Initial: ",Updates!D771)+16)))))</f>
        <v>#VALUE!</v>
      </c>
      <c r="Q771" t="e">
        <f t="shared" ref="Q771:Q834" si="194">TRIM(LEFT(SUBSTITUTE(Z771," ",REPT(" ",255)),255))</f>
        <v>#VALUE!</v>
      </c>
      <c r="R771" t="e">
        <f t="shared" ref="R771:R834" si="195">SUBSTITUTE(S771, " ", "-", 1)</f>
        <v>#VALUE!</v>
      </c>
      <c r="S771" t="e">
        <f t="shared" ref="S771:S834" si="196">RIGHT(Y771,LEN(Y771)-FIND(" ",Y771))</f>
        <v>#VALUE!</v>
      </c>
      <c r="T771" s="14" t="e">
        <f t="shared" ref="T771:T834" si="197">SUBSTITUTE(R771,".","")</f>
        <v>#VALUE!</v>
      </c>
      <c r="U771" t="e">
        <f t="shared" ref="U771:U834" si="198">IF(LEFT(S771,1)="(",RIGHT(S771,LEN(S771)-FIND(" ",S771)),"")</f>
        <v>#VALUE!</v>
      </c>
      <c r="V771" t="e">
        <f t="shared" ref="V771:V834" si="199">IF(U771="",T771,U771)</f>
        <v>#VALUE!</v>
      </c>
      <c r="W771" s="8" t="e">
        <f>TRIM(CLEAN(MID(Updates!D771,FIND("Branch: ",Updates!D771)+8,(FIND("Division",Updates!D771)-(FIND("Branch: ",Updates!D771)+8)))))</f>
        <v>#VALUE!</v>
      </c>
      <c r="X771" s="8" t="e">
        <f>TRIM(CLEAN(MID(Updates!D771,FIND("Pooled Position: ",Updates!D771)+17,(FIND("Are the",Updates!D771)-(FIND("Pooled Position: ",Updates!D771)+17)))))</f>
        <v>#VALUE!</v>
      </c>
      <c r="Y771" t="e">
        <f>TRIM(CLEAN(MID(Updates!D771,FIND("Employee Name: ",Updates!D771)+15,(FIND("Job Title",Updates!D771)-(FIND("Employee Name: ",Updates!D771)+15)))))</f>
        <v>#VALUE!</v>
      </c>
      <c r="Z771" s="9" t="e">
        <f t="shared" ref="Z771:Z834" si="200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Y771,"á","a"),"â","a"),"à","a"),"é","e"),"è","e"),"ê","e"),"ë","e"),"î","i"),"ï","i"),"ó","o"),"ô","o"),"ù","u"),"û","u"),"À","A"),"Á","A"),"Â","A"),"É","E"),"È","E"),"É","E"),"Ë","E"),"Î","I"),"Ï","I"),"Ó","O"),"Ô","O"),"Ù","U"),"É","E"),"Ë","E")</f>
        <v>#VALUE!</v>
      </c>
      <c r="AA771" t="e">
        <f t="shared" ref="AA771:AA834" si="201">TRIM(CLEAN(IF(ISTEXT(C771)=FALSE,B771,IF(ISTEXT(C771)=TRUE,C771))))</f>
        <v>#VALUE!</v>
      </c>
      <c r="AB771" t="e">
        <f t="shared" ref="AB771:AB834" si="202">TRIM(CLEAN(IF(ISTEXT(H771)=FALSE,E771,IF(ISTEXT(H771)=TRUE,H771))))</f>
        <v>#VALUE!</v>
      </c>
      <c r="AC771" t="e">
        <f t="shared" ref="AC771:AC834" si="203">TRIM(CLEAN(IF(ISTEXT(J771)=FALSE,I771,IF(ISTEXT(J771)=TRUE,J771))))</f>
        <v>#VALUE!</v>
      </c>
      <c r="AD771" t="e">
        <f>TRIM(CLEAN(MID(Updates!D771,FIND("Account to clone: ",Updates!D771)+18,(FIND("Position",Updates!D771)-(FIND("Account to clone: ",Updates!D771)+18)))))</f>
        <v>#VALUE!</v>
      </c>
      <c r="AE771" t="str">
        <f t="shared" ref="AE771:AE834" si="204">TRIM(CLEAN(IF(ISERROR(AD771),"",AD771)))</f>
        <v/>
      </c>
      <c r="AF771" t="str">
        <f t="shared" ref="AF771:AF834" si="205">IF(AE771="","No","Yes")</f>
        <v>No</v>
      </c>
      <c r="AG771" t="e">
        <f>TRIM(CLEAN(MID(Updates!D771,FIND("Home Share (H:\ drive) required: ",Updates!D771)+33,(FIND("Group Share (S:\ drive) required: ",Updates!D771)-(FIND("Home Share (H:\ drive) required: ",Updates!D771)+33)))))</f>
        <v>#VALUE!</v>
      </c>
      <c r="AH771" t="str">
        <f t="shared" ref="AH771:AH834" si="206">IF(ISERROR(AG771),"No",AG771)</f>
        <v>No</v>
      </c>
      <c r="AI771" t="e">
        <f>TRIM(CLEAN(MID(Updates!D771,FIND("S Drive Path: ",Updates!D771)+14,(FIND("Position",Updates!D771)-(FIND("S Drive Path: ",Updates!D771)+14)))))</f>
        <v>#VALUE!</v>
      </c>
      <c r="AJ771" t="e">
        <f>("USR\"&amp;Updates!N771)</f>
        <v>#VALUE!</v>
      </c>
      <c r="AK771" t="e">
        <f>Updates!N771&amp;"$"</f>
        <v>#VALUE!</v>
      </c>
      <c r="AL771" s="11">
        <f t="shared" ref="AL771:AL834" ca="1" si="207">RANDBETWEEN(1,20)</f>
        <v>17</v>
      </c>
      <c r="AM771" s="6" t="str">
        <f ca="1">LOOKUP(AL771,AN2:AN21,AO2:AO21)</f>
        <v>DC4MDB07</v>
      </c>
    </row>
    <row r="772" spans="1:39" ht="12" customHeight="1">
      <c r="A772" s="13" t="e">
        <f>LOOKUP(99^99,--("0"&amp;MID(Updates!N772,MIN(SEARCH({0,1,2,3,4,5,6,7,8,9},Updates!N772&amp;"0123456789")),ROW($A$1:$A$10000))))</f>
        <v>#N/A</v>
      </c>
      <c r="B772" s="6" t="e">
        <f>TRIM(CLEAN(MID(Updates!D772,FIND("Network User Id: ",Updates!D772)+17,(FIND("E-MAIL ACCOUNTS",Updates!D772)-(FIND("Network User Id:",Updates!D772)+17)))))</f>
        <v>#VALUE!</v>
      </c>
      <c r="C772" s="6" t="e">
        <f>TRIM(CLEAN(MID(Updates!D772,FIND("Logon ID: ",Updates!D772)+10,(FIND("Password:",Updates!D772)-(FIND("Logon ID:",Updates!D772)+10)))))</f>
        <v>#VALUE!</v>
      </c>
      <c r="D772" t="e">
        <f>TRIM(CLEAN(MID(Updates!D772,FIND("Primary Address: ",Updates!D772)+17,(FIND("Secondary Address:",Updates!D772)-(FIND("Primary Address: ",Updates!D772)+17)))))</f>
        <v>#VALUE!</v>
      </c>
      <c r="E772" t="e">
        <f>TRIM(CLEAN(MID(Updates!D772,FIND("Secondary Address: ",Updates!D772)+19,(FIND("** PLEASE DO NOT REPLY TO THIS E-MAIL. ",Updates!D772)-(FIND("Secondary Address: ",Updates!D772)+19)))))</f>
        <v>#VALUE!</v>
      </c>
      <c r="F772" t="b">
        <f>IF(COUNT(SEARCH({"transpo.ottawa.on.ca","biblioottawalibrary.ca"},E772)),"@ottawa.ca")</f>
        <v>0</v>
      </c>
      <c r="G772" s="9" t="e">
        <f t="shared" si="192"/>
        <v>#VALUE!</v>
      </c>
      <c r="H772" t="e">
        <f>TRIM(CLEAN(MID(Updates!D772,FIND("E-mail Address: ",Updates!D772)+16,(FIND("The employee",Updates!D772)-(FIND("E-mail Address: ",Updates!D772)+16)))))</f>
        <v>#VALUE!</v>
      </c>
      <c r="I772" t="e">
        <f>TRIM(CLEAN(MID(Updates!D772,FIND("Account Password: ",Updates!D772)+18,(FIND("NETWORK ACCOUNTS",Updates!D772)-(FIND("Account Password:",Updates!D772)+18)))))</f>
        <v>#VALUE!</v>
      </c>
      <c r="J772" t="e">
        <f>TRIM(CLEAN(MID(Updates!D772,FIND("Password: ",Updates!D772)+10,(FIND("E-mail",Updates!D772)-(FIND("Password:",Updates!D772)+12)))))</f>
        <v>#VALUE!</v>
      </c>
      <c r="K772" t="e">
        <f>TRIM(CLEAN(MID(Updates!D772,FIND("Account to clone: ",Updates!D772)+18,(FIND("Position",Updates!D772)-(FIND("Account to clone: ",Updates!D772)+18)))))</f>
        <v>#VALUE!</v>
      </c>
      <c r="L772" t="e">
        <f>TRIM(CLEAN(MID(Updates!D772,FIND("Clone permissions of another account: ",Updates!D772)+38,(FIND("Email required:",Updates!D772)-(FIND("Clone permissions of another account: ",Updates!D772)+38)))))</f>
        <v>#VALUE!</v>
      </c>
      <c r="M772" t="e">
        <f t="shared" si="193"/>
        <v>#VALUE!</v>
      </c>
      <c r="N772" t="e">
        <f>TRIM(CLEAN(MID(Updates!D772,FIND("First Name: ",Updates!D772)+12,(FIND("Middle Name: ",Updates!D772)-(FIND("First Name: ",Updates!D772)+12)))))</f>
        <v>#VALUE!</v>
      </c>
      <c r="O772" t="e">
        <f>TRIM(CLEAN(MID(Updates!E772,FIND("Last Name: ",Updates!E772)+11,(FIND("Middle Initial:",Updates!E772)-(FIND("Last Name: ",Updates!E772)+11)))))</f>
        <v>#VALUE!</v>
      </c>
      <c r="P772" t="e">
        <f>TRIM(CLEAN(MID(Updates!D772,FIND("Middle Initial: ",Updates!D772)+16,(FIND("Department: ",Updates!D772)-(FIND("Middle Initial: ",Updates!D772)+16)))))</f>
        <v>#VALUE!</v>
      </c>
      <c r="Q772" t="e">
        <f t="shared" si="194"/>
        <v>#VALUE!</v>
      </c>
      <c r="R772" t="e">
        <f t="shared" si="195"/>
        <v>#VALUE!</v>
      </c>
      <c r="S772" t="e">
        <f t="shared" si="196"/>
        <v>#VALUE!</v>
      </c>
      <c r="T772" s="14" t="e">
        <f t="shared" si="197"/>
        <v>#VALUE!</v>
      </c>
      <c r="U772" t="e">
        <f t="shared" si="198"/>
        <v>#VALUE!</v>
      </c>
      <c r="V772" t="e">
        <f t="shared" si="199"/>
        <v>#VALUE!</v>
      </c>
      <c r="W772" s="8" t="e">
        <f>TRIM(CLEAN(MID(Updates!D772,FIND("Branch: ",Updates!D772)+8,(FIND("Division",Updates!D772)-(FIND("Branch: ",Updates!D772)+8)))))</f>
        <v>#VALUE!</v>
      </c>
      <c r="X772" s="8" t="e">
        <f>TRIM(CLEAN(MID(Updates!D772,FIND("Pooled Position: ",Updates!D772)+17,(FIND("Are the",Updates!D772)-(FIND("Pooled Position: ",Updates!D772)+17)))))</f>
        <v>#VALUE!</v>
      </c>
      <c r="Y772" t="e">
        <f>TRIM(CLEAN(MID(Updates!D772,FIND("Employee Name: ",Updates!D772)+15,(FIND("Job Title",Updates!D772)-(FIND("Employee Name: ",Updates!D772)+15)))))</f>
        <v>#VALUE!</v>
      </c>
      <c r="Z772" s="9" t="e">
        <f t="shared" si="200"/>
        <v>#VALUE!</v>
      </c>
      <c r="AA772" t="e">
        <f t="shared" si="201"/>
        <v>#VALUE!</v>
      </c>
      <c r="AB772" t="e">
        <f t="shared" si="202"/>
        <v>#VALUE!</v>
      </c>
      <c r="AC772" t="e">
        <f t="shared" si="203"/>
        <v>#VALUE!</v>
      </c>
      <c r="AD772" t="e">
        <f>TRIM(CLEAN(MID(Updates!D772,FIND("Account to clone: ",Updates!D772)+18,(FIND("Position",Updates!D772)-(FIND("Account to clone: ",Updates!D772)+18)))))</f>
        <v>#VALUE!</v>
      </c>
      <c r="AE772" t="str">
        <f t="shared" si="204"/>
        <v/>
      </c>
      <c r="AF772" t="str">
        <f t="shared" si="205"/>
        <v>No</v>
      </c>
      <c r="AG772" t="e">
        <f>TRIM(CLEAN(MID(Updates!D772,FIND("Home Share (H:\ drive) required: ",Updates!D772)+33,(FIND("Group Share (S:\ drive) required: ",Updates!D772)-(FIND("Home Share (H:\ drive) required: ",Updates!D772)+33)))))</f>
        <v>#VALUE!</v>
      </c>
      <c r="AH772" t="str">
        <f t="shared" si="206"/>
        <v>No</v>
      </c>
      <c r="AI772" t="e">
        <f>TRIM(CLEAN(MID(Updates!D772,FIND("S Drive Path: ",Updates!D772)+14,(FIND("Position",Updates!D772)-(FIND("S Drive Path: ",Updates!D772)+14)))))</f>
        <v>#VALUE!</v>
      </c>
      <c r="AJ772" t="e">
        <f>("USR\"&amp;Updates!N772)</f>
        <v>#VALUE!</v>
      </c>
      <c r="AK772" t="e">
        <f>Updates!N772&amp;"$"</f>
        <v>#VALUE!</v>
      </c>
      <c r="AL772" s="11">
        <f t="shared" ca="1" si="207"/>
        <v>6</v>
      </c>
      <c r="AM772" s="6" t="str">
        <f ca="1">LOOKUP(AL772,AN2:AN21,AO2:AO21)</f>
        <v>DC1MDB06</v>
      </c>
    </row>
    <row r="773" spans="1:39" ht="12" customHeight="1">
      <c r="A773" s="13" t="e">
        <f>LOOKUP(99^99,--("0"&amp;MID(Updates!N773,MIN(SEARCH({0,1,2,3,4,5,6,7,8,9},Updates!N773&amp;"0123456789")),ROW($A$1:$A$10000))))</f>
        <v>#N/A</v>
      </c>
      <c r="B773" s="6" t="e">
        <f>TRIM(CLEAN(MID(Updates!D773,FIND("Network User Id: ",Updates!D773)+17,(FIND("E-MAIL ACCOUNTS",Updates!D773)-(FIND("Network User Id:",Updates!D773)+17)))))</f>
        <v>#VALUE!</v>
      </c>
      <c r="C773" s="6" t="e">
        <f>TRIM(CLEAN(MID(Updates!D773,FIND("Logon ID: ",Updates!D773)+10,(FIND("Password:",Updates!D773)-(FIND("Logon ID:",Updates!D773)+10)))))</f>
        <v>#VALUE!</v>
      </c>
      <c r="D773" t="e">
        <f>TRIM(CLEAN(MID(Updates!D773,FIND("Primary Address: ",Updates!D773)+17,(FIND("Secondary Address:",Updates!D773)-(FIND("Primary Address: ",Updates!D773)+17)))))</f>
        <v>#VALUE!</v>
      </c>
      <c r="E773" t="e">
        <f>TRIM(CLEAN(MID(Updates!D773,FIND("Secondary Address: ",Updates!D773)+19,(FIND("** PLEASE DO NOT REPLY TO THIS E-MAIL. ",Updates!D773)-(FIND("Secondary Address: ",Updates!D773)+19)))))</f>
        <v>#VALUE!</v>
      </c>
      <c r="F773" t="b">
        <f>IF(COUNT(SEARCH({"transpo.ottawa.on.ca","biblioottawalibrary.ca"},E773)),"@ottawa.ca")</f>
        <v>0</v>
      </c>
      <c r="G773" s="9" t="e">
        <f t="shared" si="192"/>
        <v>#VALUE!</v>
      </c>
      <c r="H773" t="e">
        <f>TRIM(CLEAN(MID(Updates!D773,FIND("E-mail Address: ",Updates!D773)+16,(FIND("The employee",Updates!D773)-(FIND("E-mail Address: ",Updates!D773)+16)))))</f>
        <v>#VALUE!</v>
      </c>
      <c r="I773" t="e">
        <f>TRIM(CLEAN(MID(Updates!D773,FIND("Account Password: ",Updates!D773)+18,(FIND("NETWORK ACCOUNTS",Updates!D773)-(FIND("Account Password:",Updates!D773)+18)))))</f>
        <v>#VALUE!</v>
      </c>
      <c r="J773" t="e">
        <f>TRIM(CLEAN(MID(Updates!D773,FIND("Password: ",Updates!D773)+10,(FIND("E-mail",Updates!D773)-(FIND("Password:",Updates!D773)+12)))))</f>
        <v>#VALUE!</v>
      </c>
      <c r="K773" t="e">
        <f>TRIM(CLEAN(MID(Updates!D773,FIND("Account to clone: ",Updates!D773)+18,(FIND("Position",Updates!D773)-(FIND("Account to clone: ",Updates!D773)+18)))))</f>
        <v>#VALUE!</v>
      </c>
      <c r="L773" t="e">
        <f>TRIM(CLEAN(MID(Updates!D773,FIND("Clone permissions of another account: ",Updates!D773)+38,(FIND("Email required:",Updates!D773)-(FIND("Clone permissions of another account: ",Updates!D773)+38)))))</f>
        <v>#VALUE!</v>
      </c>
      <c r="M773" t="e">
        <f t="shared" si="193"/>
        <v>#VALUE!</v>
      </c>
      <c r="N773" t="e">
        <f>TRIM(CLEAN(MID(Updates!D773,FIND("First Name: ",Updates!D773)+12,(FIND("Middle Name: ",Updates!D773)-(FIND("First Name: ",Updates!D773)+12)))))</f>
        <v>#VALUE!</v>
      </c>
      <c r="O773" t="e">
        <f>TRIM(CLEAN(MID(Updates!E773,FIND("Last Name: ",Updates!E773)+11,(FIND("Middle Initial:",Updates!E773)-(FIND("Last Name: ",Updates!E773)+11)))))</f>
        <v>#VALUE!</v>
      </c>
      <c r="P773" t="e">
        <f>TRIM(CLEAN(MID(Updates!D773,FIND("Middle Initial: ",Updates!D773)+16,(FIND("Department: ",Updates!D773)-(FIND("Middle Initial: ",Updates!D773)+16)))))</f>
        <v>#VALUE!</v>
      </c>
      <c r="Q773" t="e">
        <f t="shared" si="194"/>
        <v>#VALUE!</v>
      </c>
      <c r="R773" t="e">
        <f t="shared" si="195"/>
        <v>#VALUE!</v>
      </c>
      <c r="S773" t="e">
        <f t="shared" si="196"/>
        <v>#VALUE!</v>
      </c>
      <c r="T773" s="14" t="e">
        <f t="shared" si="197"/>
        <v>#VALUE!</v>
      </c>
      <c r="U773" t="e">
        <f t="shared" si="198"/>
        <v>#VALUE!</v>
      </c>
      <c r="V773" t="e">
        <f t="shared" si="199"/>
        <v>#VALUE!</v>
      </c>
      <c r="W773" s="8" t="e">
        <f>TRIM(CLEAN(MID(Updates!D773,FIND("Branch: ",Updates!D773)+8,(FIND("Division",Updates!D773)-(FIND("Branch: ",Updates!D773)+8)))))</f>
        <v>#VALUE!</v>
      </c>
      <c r="X773" s="8" t="e">
        <f>TRIM(CLEAN(MID(Updates!D773,FIND("Pooled Position: ",Updates!D773)+17,(FIND("Are the",Updates!D773)-(FIND("Pooled Position: ",Updates!D773)+17)))))</f>
        <v>#VALUE!</v>
      </c>
      <c r="Y773" t="e">
        <f>TRIM(CLEAN(MID(Updates!D773,FIND("Employee Name: ",Updates!D773)+15,(FIND("Job Title",Updates!D773)-(FIND("Employee Name: ",Updates!D773)+15)))))</f>
        <v>#VALUE!</v>
      </c>
      <c r="Z773" s="9" t="e">
        <f t="shared" si="200"/>
        <v>#VALUE!</v>
      </c>
      <c r="AA773" t="e">
        <f t="shared" si="201"/>
        <v>#VALUE!</v>
      </c>
      <c r="AB773" t="e">
        <f t="shared" si="202"/>
        <v>#VALUE!</v>
      </c>
      <c r="AC773" t="e">
        <f t="shared" si="203"/>
        <v>#VALUE!</v>
      </c>
      <c r="AD773" t="e">
        <f>TRIM(CLEAN(MID(Updates!D773,FIND("Account to clone: ",Updates!D773)+18,(FIND("Position",Updates!D773)-(FIND("Account to clone: ",Updates!D773)+18)))))</f>
        <v>#VALUE!</v>
      </c>
      <c r="AE773" t="str">
        <f t="shared" si="204"/>
        <v/>
      </c>
      <c r="AF773" t="str">
        <f t="shared" si="205"/>
        <v>No</v>
      </c>
      <c r="AG773" t="e">
        <f>TRIM(CLEAN(MID(Updates!D773,FIND("Home Share (H:\ drive) required: ",Updates!D773)+33,(FIND("Group Share (S:\ drive) required: ",Updates!D773)-(FIND("Home Share (H:\ drive) required: ",Updates!D773)+33)))))</f>
        <v>#VALUE!</v>
      </c>
      <c r="AH773" t="str">
        <f t="shared" si="206"/>
        <v>No</v>
      </c>
      <c r="AI773" t="e">
        <f>TRIM(CLEAN(MID(Updates!D773,FIND("S Drive Path: ",Updates!D773)+14,(FIND("Position",Updates!D773)-(FIND("S Drive Path: ",Updates!D773)+14)))))</f>
        <v>#VALUE!</v>
      </c>
      <c r="AJ773" t="e">
        <f>("USR\"&amp;Updates!N773)</f>
        <v>#VALUE!</v>
      </c>
      <c r="AK773" t="e">
        <f>Updates!N773&amp;"$"</f>
        <v>#VALUE!</v>
      </c>
      <c r="AL773" s="11">
        <f t="shared" ca="1" si="207"/>
        <v>17</v>
      </c>
      <c r="AM773" s="6" t="str">
        <f ca="1">LOOKUP(AL773,AN2:AN21,AO2:AO21)</f>
        <v>DC4MDB07</v>
      </c>
    </row>
    <row r="774" spans="1:39" ht="12" customHeight="1">
      <c r="A774" s="13" t="e">
        <f>LOOKUP(99^99,--("0"&amp;MID(Updates!N774,MIN(SEARCH({0,1,2,3,4,5,6,7,8,9},Updates!N774&amp;"0123456789")),ROW($A$1:$A$10000))))</f>
        <v>#N/A</v>
      </c>
      <c r="B774" s="6" t="e">
        <f>TRIM(CLEAN(MID(Updates!D774,FIND("Network User Id: ",Updates!D774)+17,(FIND("E-MAIL ACCOUNTS",Updates!D774)-(FIND("Network User Id:",Updates!D774)+17)))))</f>
        <v>#VALUE!</v>
      </c>
      <c r="C774" s="6" t="e">
        <f>TRIM(CLEAN(MID(Updates!D774,FIND("Logon ID: ",Updates!D774)+10,(FIND("Password:",Updates!D774)-(FIND("Logon ID:",Updates!D774)+10)))))</f>
        <v>#VALUE!</v>
      </c>
      <c r="D774" t="e">
        <f>TRIM(CLEAN(MID(Updates!D774,FIND("Primary Address: ",Updates!D774)+17,(FIND("Secondary Address:",Updates!D774)-(FIND("Primary Address: ",Updates!D774)+17)))))</f>
        <v>#VALUE!</v>
      </c>
      <c r="E774" t="e">
        <f>TRIM(CLEAN(MID(Updates!D774,FIND("Secondary Address: ",Updates!D774)+19,(FIND("** PLEASE DO NOT REPLY TO THIS E-MAIL. ",Updates!D774)-(FIND("Secondary Address: ",Updates!D774)+19)))))</f>
        <v>#VALUE!</v>
      </c>
      <c r="F774" t="b">
        <f>IF(COUNT(SEARCH({"transpo.ottawa.on.ca","biblioottawalibrary.ca"},E774)),"@ottawa.ca")</f>
        <v>0</v>
      </c>
      <c r="G774" s="9" t="e">
        <f t="shared" si="192"/>
        <v>#VALUE!</v>
      </c>
      <c r="H774" t="e">
        <f>TRIM(CLEAN(MID(Updates!D774,FIND("E-mail Address: ",Updates!D774)+16,(FIND("The employee",Updates!D774)-(FIND("E-mail Address: ",Updates!D774)+16)))))</f>
        <v>#VALUE!</v>
      </c>
      <c r="I774" t="e">
        <f>TRIM(CLEAN(MID(Updates!D774,FIND("Account Password: ",Updates!D774)+18,(FIND("NETWORK ACCOUNTS",Updates!D774)-(FIND("Account Password:",Updates!D774)+18)))))</f>
        <v>#VALUE!</v>
      </c>
      <c r="J774" t="e">
        <f>TRIM(CLEAN(MID(Updates!D774,FIND("Password: ",Updates!D774)+10,(FIND("E-mail",Updates!D774)-(FIND("Password:",Updates!D774)+12)))))</f>
        <v>#VALUE!</v>
      </c>
      <c r="K774" t="e">
        <f>TRIM(CLEAN(MID(Updates!D774,FIND("Account to clone: ",Updates!D774)+18,(FIND("Position",Updates!D774)-(FIND("Account to clone: ",Updates!D774)+18)))))</f>
        <v>#VALUE!</v>
      </c>
      <c r="L774" t="e">
        <f>TRIM(CLEAN(MID(Updates!D774,FIND("Clone permissions of another account: ",Updates!D774)+38,(FIND("Email required:",Updates!D774)-(FIND("Clone permissions of another account: ",Updates!D774)+38)))))</f>
        <v>#VALUE!</v>
      </c>
      <c r="M774" t="e">
        <f t="shared" si="193"/>
        <v>#VALUE!</v>
      </c>
      <c r="N774" t="e">
        <f>TRIM(CLEAN(MID(Updates!D774,FIND("First Name: ",Updates!D774)+12,(FIND("Middle Name: ",Updates!D774)-(FIND("First Name: ",Updates!D774)+12)))))</f>
        <v>#VALUE!</v>
      </c>
      <c r="O774" t="e">
        <f>TRIM(CLEAN(MID(Updates!E774,FIND("Last Name: ",Updates!E774)+11,(FIND("Middle Initial:",Updates!E774)-(FIND("Last Name: ",Updates!E774)+11)))))</f>
        <v>#VALUE!</v>
      </c>
      <c r="P774" t="e">
        <f>TRIM(CLEAN(MID(Updates!D774,FIND("Middle Initial: ",Updates!D774)+16,(FIND("Department: ",Updates!D774)-(FIND("Middle Initial: ",Updates!D774)+16)))))</f>
        <v>#VALUE!</v>
      </c>
      <c r="Q774" t="e">
        <f t="shared" si="194"/>
        <v>#VALUE!</v>
      </c>
      <c r="R774" t="e">
        <f t="shared" si="195"/>
        <v>#VALUE!</v>
      </c>
      <c r="S774" t="e">
        <f t="shared" si="196"/>
        <v>#VALUE!</v>
      </c>
      <c r="T774" s="14" t="e">
        <f t="shared" si="197"/>
        <v>#VALUE!</v>
      </c>
      <c r="U774" t="e">
        <f t="shared" si="198"/>
        <v>#VALUE!</v>
      </c>
      <c r="V774" t="e">
        <f t="shared" si="199"/>
        <v>#VALUE!</v>
      </c>
      <c r="W774" s="8" t="e">
        <f>TRIM(CLEAN(MID(Updates!D774,FIND("Branch: ",Updates!D774)+8,(FIND("Division",Updates!D774)-(FIND("Branch: ",Updates!D774)+8)))))</f>
        <v>#VALUE!</v>
      </c>
      <c r="X774" s="8" t="e">
        <f>TRIM(CLEAN(MID(Updates!D774,FIND("Pooled Position: ",Updates!D774)+17,(FIND("Are the",Updates!D774)-(FIND("Pooled Position: ",Updates!D774)+17)))))</f>
        <v>#VALUE!</v>
      </c>
      <c r="Y774" t="e">
        <f>TRIM(CLEAN(MID(Updates!D774,FIND("Employee Name: ",Updates!D774)+15,(FIND("Job Title",Updates!D774)-(FIND("Employee Name: ",Updates!D774)+15)))))</f>
        <v>#VALUE!</v>
      </c>
      <c r="Z774" s="9" t="e">
        <f t="shared" si="200"/>
        <v>#VALUE!</v>
      </c>
      <c r="AA774" t="e">
        <f t="shared" si="201"/>
        <v>#VALUE!</v>
      </c>
      <c r="AB774" t="e">
        <f t="shared" si="202"/>
        <v>#VALUE!</v>
      </c>
      <c r="AC774" t="e">
        <f t="shared" si="203"/>
        <v>#VALUE!</v>
      </c>
      <c r="AD774" t="e">
        <f>TRIM(CLEAN(MID(Updates!D774,FIND("Account to clone: ",Updates!D774)+18,(FIND("Position",Updates!D774)-(FIND("Account to clone: ",Updates!D774)+18)))))</f>
        <v>#VALUE!</v>
      </c>
      <c r="AE774" t="str">
        <f t="shared" si="204"/>
        <v/>
      </c>
      <c r="AF774" t="str">
        <f t="shared" si="205"/>
        <v>No</v>
      </c>
      <c r="AG774" t="e">
        <f>TRIM(CLEAN(MID(Updates!D774,FIND("Home Share (H:\ drive) required: ",Updates!D774)+33,(FIND("Group Share (S:\ drive) required: ",Updates!D774)-(FIND("Home Share (H:\ drive) required: ",Updates!D774)+33)))))</f>
        <v>#VALUE!</v>
      </c>
      <c r="AH774" t="str">
        <f t="shared" si="206"/>
        <v>No</v>
      </c>
      <c r="AI774" t="e">
        <f>TRIM(CLEAN(MID(Updates!D774,FIND("S Drive Path: ",Updates!D774)+14,(FIND("Position",Updates!D774)-(FIND("S Drive Path: ",Updates!D774)+14)))))</f>
        <v>#VALUE!</v>
      </c>
      <c r="AJ774" t="e">
        <f>("USR\"&amp;Updates!N774)</f>
        <v>#VALUE!</v>
      </c>
      <c r="AK774" t="e">
        <f>Updates!N774&amp;"$"</f>
        <v>#VALUE!</v>
      </c>
      <c r="AL774" s="11">
        <f t="shared" ca="1" si="207"/>
        <v>14</v>
      </c>
      <c r="AM774" s="6" t="str">
        <f ca="1">LOOKUP(AL774,AN2:AN21,AO2:AO21)</f>
        <v>DC4MDB04</v>
      </c>
    </row>
    <row r="775" spans="1:39" ht="12" customHeight="1">
      <c r="A775" s="13" t="e">
        <f>LOOKUP(99^99,--("0"&amp;MID(Updates!N775,MIN(SEARCH({0,1,2,3,4,5,6,7,8,9},Updates!N775&amp;"0123456789")),ROW($A$1:$A$10000))))</f>
        <v>#N/A</v>
      </c>
      <c r="B775" s="6" t="e">
        <f>TRIM(CLEAN(MID(Updates!D775,FIND("Network User Id: ",Updates!D775)+17,(FIND("E-MAIL ACCOUNTS",Updates!D775)-(FIND("Network User Id:",Updates!D775)+17)))))</f>
        <v>#VALUE!</v>
      </c>
      <c r="C775" s="6" t="e">
        <f>TRIM(CLEAN(MID(Updates!D775,FIND("Logon ID: ",Updates!D775)+10,(FIND("Password:",Updates!D775)-(FIND("Logon ID:",Updates!D775)+10)))))</f>
        <v>#VALUE!</v>
      </c>
      <c r="D775" t="e">
        <f>TRIM(CLEAN(MID(Updates!D775,FIND("Primary Address: ",Updates!D775)+17,(FIND("Secondary Address:",Updates!D775)-(FIND("Primary Address: ",Updates!D775)+17)))))</f>
        <v>#VALUE!</v>
      </c>
      <c r="E775" t="e">
        <f>TRIM(CLEAN(MID(Updates!D775,FIND("Secondary Address: ",Updates!D775)+19,(FIND("** PLEASE DO NOT REPLY TO THIS E-MAIL. ",Updates!D775)-(FIND("Secondary Address: ",Updates!D775)+19)))))</f>
        <v>#VALUE!</v>
      </c>
      <c r="F775" t="b">
        <f>IF(COUNT(SEARCH({"transpo.ottawa.on.ca","biblioottawalibrary.ca"},E775)),"@ottawa.ca")</f>
        <v>0</v>
      </c>
      <c r="G775" s="9" t="e">
        <f t="shared" si="192"/>
        <v>#VALUE!</v>
      </c>
      <c r="H775" t="e">
        <f>TRIM(CLEAN(MID(Updates!D775,FIND("E-mail Address: ",Updates!D775)+16,(FIND("The employee",Updates!D775)-(FIND("E-mail Address: ",Updates!D775)+16)))))</f>
        <v>#VALUE!</v>
      </c>
      <c r="I775" t="e">
        <f>TRIM(CLEAN(MID(Updates!D775,FIND("Account Password: ",Updates!D775)+18,(FIND("NETWORK ACCOUNTS",Updates!D775)-(FIND("Account Password:",Updates!D775)+18)))))</f>
        <v>#VALUE!</v>
      </c>
      <c r="J775" t="e">
        <f>TRIM(CLEAN(MID(Updates!D775,FIND("Password: ",Updates!D775)+10,(FIND("E-mail",Updates!D775)-(FIND("Password:",Updates!D775)+12)))))</f>
        <v>#VALUE!</v>
      </c>
      <c r="K775" t="e">
        <f>TRIM(CLEAN(MID(Updates!D775,FIND("Account to clone: ",Updates!D775)+18,(FIND("Position",Updates!D775)-(FIND("Account to clone: ",Updates!D775)+18)))))</f>
        <v>#VALUE!</v>
      </c>
      <c r="L775" t="e">
        <f>TRIM(CLEAN(MID(Updates!D775,FIND("Clone permissions of another account: ",Updates!D775)+38,(FIND("Email required:",Updates!D775)-(FIND("Clone permissions of another account: ",Updates!D775)+38)))))</f>
        <v>#VALUE!</v>
      </c>
      <c r="M775" t="e">
        <f t="shared" si="193"/>
        <v>#VALUE!</v>
      </c>
      <c r="N775" t="e">
        <f>TRIM(CLEAN(MID(Updates!D775,FIND("First Name: ",Updates!D775)+12,(FIND("Middle Name: ",Updates!D775)-(FIND("First Name: ",Updates!D775)+12)))))</f>
        <v>#VALUE!</v>
      </c>
      <c r="O775" t="e">
        <f>TRIM(CLEAN(MID(Updates!E775,FIND("Last Name: ",Updates!E775)+11,(FIND("Middle Initial:",Updates!E775)-(FIND("Last Name: ",Updates!E775)+11)))))</f>
        <v>#VALUE!</v>
      </c>
      <c r="P775" t="e">
        <f>TRIM(CLEAN(MID(Updates!D775,FIND("Middle Initial: ",Updates!D775)+16,(FIND("Department: ",Updates!D775)-(FIND("Middle Initial: ",Updates!D775)+16)))))</f>
        <v>#VALUE!</v>
      </c>
      <c r="Q775" t="e">
        <f t="shared" si="194"/>
        <v>#VALUE!</v>
      </c>
      <c r="R775" t="e">
        <f t="shared" si="195"/>
        <v>#VALUE!</v>
      </c>
      <c r="S775" t="e">
        <f t="shared" si="196"/>
        <v>#VALUE!</v>
      </c>
      <c r="T775" s="14" t="e">
        <f t="shared" si="197"/>
        <v>#VALUE!</v>
      </c>
      <c r="U775" t="e">
        <f t="shared" si="198"/>
        <v>#VALUE!</v>
      </c>
      <c r="V775" t="e">
        <f t="shared" si="199"/>
        <v>#VALUE!</v>
      </c>
      <c r="W775" s="8" t="e">
        <f>TRIM(CLEAN(MID(Updates!D775,FIND("Branch: ",Updates!D775)+8,(FIND("Division",Updates!D775)-(FIND("Branch: ",Updates!D775)+8)))))</f>
        <v>#VALUE!</v>
      </c>
      <c r="X775" s="8" t="e">
        <f>TRIM(CLEAN(MID(Updates!D775,FIND("Pooled Position: ",Updates!D775)+17,(FIND("Are the",Updates!D775)-(FIND("Pooled Position: ",Updates!D775)+17)))))</f>
        <v>#VALUE!</v>
      </c>
      <c r="Y775" t="e">
        <f>TRIM(CLEAN(MID(Updates!D775,FIND("Employee Name: ",Updates!D775)+15,(FIND("Job Title",Updates!D775)-(FIND("Employee Name: ",Updates!D775)+15)))))</f>
        <v>#VALUE!</v>
      </c>
      <c r="Z775" s="9" t="e">
        <f t="shared" si="200"/>
        <v>#VALUE!</v>
      </c>
      <c r="AA775" t="e">
        <f t="shared" si="201"/>
        <v>#VALUE!</v>
      </c>
      <c r="AB775" t="e">
        <f t="shared" si="202"/>
        <v>#VALUE!</v>
      </c>
      <c r="AC775" t="e">
        <f t="shared" si="203"/>
        <v>#VALUE!</v>
      </c>
      <c r="AD775" t="e">
        <f>TRIM(CLEAN(MID(Updates!D775,FIND("Account to clone: ",Updates!D775)+18,(FIND("Position",Updates!D775)-(FIND("Account to clone: ",Updates!D775)+18)))))</f>
        <v>#VALUE!</v>
      </c>
      <c r="AE775" t="str">
        <f t="shared" si="204"/>
        <v/>
      </c>
      <c r="AF775" t="str">
        <f t="shared" si="205"/>
        <v>No</v>
      </c>
      <c r="AG775" t="e">
        <f>TRIM(CLEAN(MID(Updates!D775,FIND("Home Share (H:\ drive) required: ",Updates!D775)+33,(FIND("Group Share (S:\ drive) required: ",Updates!D775)-(FIND("Home Share (H:\ drive) required: ",Updates!D775)+33)))))</f>
        <v>#VALUE!</v>
      </c>
      <c r="AH775" t="str">
        <f t="shared" si="206"/>
        <v>No</v>
      </c>
      <c r="AI775" t="e">
        <f>TRIM(CLEAN(MID(Updates!D775,FIND("S Drive Path: ",Updates!D775)+14,(FIND("Position",Updates!D775)-(FIND("S Drive Path: ",Updates!D775)+14)))))</f>
        <v>#VALUE!</v>
      </c>
      <c r="AJ775" t="e">
        <f>("USR\"&amp;Updates!N775)</f>
        <v>#VALUE!</v>
      </c>
      <c r="AK775" t="e">
        <f>Updates!N775&amp;"$"</f>
        <v>#VALUE!</v>
      </c>
      <c r="AL775" s="11">
        <f t="shared" ca="1" si="207"/>
        <v>7</v>
      </c>
      <c r="AM775" s="6" t="str">
        <f ca="1">LOOKUP(AL775,AN2:AN21,AO2:AO21)</f>
        <v>DC1MDB07</v>
      </c>
    </row>
    <row r="776" spans="1:39" ht="12" customHeight="1">
      <c r="A776" s="13" t="e">
        <f>LOOKUP(99^99,--("0"&amp;MID(Updates!N776,MIN(SEARCH({0,1,2,3,4,5,6,7,8,9},Updates!N776&amp;"0123456789")),ROW($A$1:$A$10000))))</f>
        <v>#N/A</v>
      </c>
      <c r="B776" s="6" t="e">
        <f>TRIM(CLEAN(MID(Updates!D776,FIND("Network User Id: ",Updates!D776)+17,(FIND("E-MAIL ACCOUNTS",Updates!D776)-(FIND("Network User Id:",Updates!D776)+17)))))</f>
        <v>#VALUE!</v>
      </c>
      <c r="C776" s="6" t="e">
        <f>TRIM(CLEAN(MID(Updates!D776,FIND("Logon ID: ",Updates!D776)+10,(FIND("Password:",Updates!D776)-(FIND("Logon ID:",Updates!D776)+10)))))</f>
        <v>#VALUE!</v>
      </c>
      <c r="D776" t="e">
        <f>TRIM(CLEAN(MID(Updates!D776,FIND("Primary Address: ",Updates!D776)+17,(FIND("Secondary Address:",Updates!D776)-(FIND("Primary Address: ",Updates!D776)+17)))))</f>
        <v>#VALUE!</v>
      </c>
      <c r="E776" t="e">
        <f>TRIM(CLEAN(MID(Updates!D776,FIND("Secondary Address: ",Updates!D776)+19,(FIND("** PLEASE DO NOT REPLY TO THIS E-MAIL. ",Updates!D776)-(FIND("Secondary Address: ",Updates!D776)+19)))))</f>
        <v>#VALUE!</v>
      </c>
      <c r="F776" t="b">
        <f>IF(COUNT(SEARCH({"transpo.ottawa.on.ca","biblioottawalibrary.ca"},E776)),"@ottawa.ca")</f>
        <v>0</v>
      </c>
      <c r="G776" s="9" t="e">
        <f t="shared" si="192"/>
        <v>#VALUE!</v>
      </c>
      <c r="H776" t="e">
        <f>TRIM(CLEAN(MID(Updates!D776,FIND("E-mail Address: ",Updates!D776)+16,(FIND("The employee",Updates!D776)-(FIND("E-mail Address: ",Updates!D776)+16)))))</f>
        <v>#VALUE!</v>
      </c>
      <c r="I776" t="e">
        <f>TRIM(CLEAN(MID(Updates!D776,FIND("Account Password: ",Updates!D776)+18,(FIND("NETWORK ACCOUNTS",Updates!D776)-(FIND("Account Password:",Updates!D776)+18)))))</f>
        <v>#VALUE!</v>
      </c>
      <c r="J776" t="e">
        <f>TRIM(CLEAN(MID(Updates!D776,FIND("Password: ",Updates!D776)+10,(FIND("E-mail",Updates!D776)-(FIND("Password:",Updates!D776)+12)))))</f>
        <v>#VALUE!</v>
      </c>
      <c r="K776" t="e">
        <f>TRIM(CLEAN(MID(Updates!D776,FIND("Account to clone: ",Updates!D776)+18,(FIND("Position",Updates!D776)-(FIND("Account to clone: ",Updates!D776)+18)))))</f>
        <v>#VALUE!</v>
      </c>
      <c r="L776" t="e">
        <f>TRIM(CLEAN(MID(Updates!D776,FIND("Clone permissions of another account: ",Updates!D776)+38,(FIND("Email required:",Updates!D776)-(FIND("Clone permissions of another account: ",Updates!D776)+38)))))</f>
        <v>#VALUE!</v>
      </c>
      <c r="M776" t="e">
        <f t="shared" si="193"/>
        <v>#VALUE!</v>
      </c>
      <c r="N776" t="e">
        <f>TRIM(CLEAN(MID(Updates!D776,FIND("First Name: ",Updates!D776)+12,(FIND("Middle Name: ",Updates!D776)-(FIND("First Name: ",Updates!D776)+12)))))</f>
        <v>#VALUE!</v>
      </c>
      <c r="O776" t="e">
        <f>TRIM(CLEAN(MID(Updates!E776,FIND("Last Name: ",Updates!E776)+11,(FIND("Middle Initial:",Updates!E776)-(FIND("Last Name: ",Updates!E776)+11)))))</f>
        <v>#VALUE!</v>
      </c>
      <c r="P776" t="e">
        <f>TRIM(CLEAN(MID(Updates!D776,FIND("Middle Initial: ",Updates!D776)+16,(FIND("Department: ",Updates!D776)-(FIND("Middle Initial: ",Updates!D776)+16)))))</f>
        <v>#VALUE!</v>
      </c>
      <c r="Q776" t="e">
        <f t="shared" si="194"/>
        <v>#VALUE!</v>
      </c>
      <c r="R776" t="e">
        <f t="shared" si="195"/>
        <v>#VALUE!</v>
      </c>
      <c r="S776" t="e">
        <f t="shared" si="196"/>
        <v>#VALUE!</v>
      </c>
      <c r="T776" s="14" t="e">
        <f t="shared" si="197"/>
        <v>#VALUE!</v>
      </c>
      <c r="U776" t="e">
        <f t="shared" si="198"/>
        <v>#VALUE!</v>
      </c>
      <c r="V776" t="e">
        <f t="shared" si="199"/>
        <v>#VALUE!</v>
      </c>
      <c r="W776" s="8" t="e">
        <f>TRIM(CLEAN(MID(Updates!D776,FIND("Branch: ",Updates!D776)+8,(FIND("Division",Updates!D776)-(FIND("Branch: ",Updates!D776)+8)))))</f>
        <v>#VALUE!</v>
      </c>
      <c r="X776" s="8" t="e">
        <f>TRIM(CLEAN(MID(Updates!D776,FIND("Pooled Position: ",Updates!D776)+17,(FIND("Are the",Updates!D776)-(FIND("Pooled Position: ",Updates!D776)+17)))))</f>
        <v>#VALUE!</v>
      </c>
      <c r="Y776" t="e">
        <f>TRIM(CLEAN(MID(Updates!D776,FIND("Employee Name: ",Updates!D776)+15,(FIND("Job Title",Updates!D776)-(FIND("Employee Name: ",Updates!D776)+15)))))</f>
        <v>#VALUE!</v>
      </c>
      <c r="Z776" s="9" t="e">
        <f t="shared" si="200"/>
        <v>#VALUE!</v>
      </c>
      <c r="AA776" t="e">
        <f t="shared" si="201"/>
        <v>#VALUE!</v>
      </c>
      <c r="AB776" t="e">
        <f t="shared" si="202"/>
        <v>#VALUE!</v>
      </c>
      <c r="AC776" t="e">
        <f t="shared" si="203"/>
        <v>#VALUE!</v>
      </c>
      <c r="AD776" t="e">
        <f>TRIM(CLEAN(MID(Updates!D776,FIND("Account to clone: ",Updates!D776)+18,(FIND("Position",Updates!D776)-(FIND("Account to clone: ",Updates!D776)+18)))))</f>
        <v>#VALUE!</v>
      </c>
      <c r="AE776" t="str">
        <f t="shared" si="204"/>
        <v/>
      </c>
      <c r="AF776" t="str">
        <f t="shared" si="205"/>
        <v>No</v>
      </c>
      <c r="AG776" t="e">
        <f>TRIM(CLEAN(MID(Updates!D776,FIND("Home Share (H:\ drive) required: ",Updates!D776)+33,(FIND("Group Share (S:\ drive) required: ",Updates!D776)-(FIND("Home Share (H:\ drive) required: ",Updates!D776)+33)))))</f>
        <v>#VALUE!</v>
      </c>
      <c r="AH776" t="str">
        <f t="shared" si="206"/>
        <v>No</v>
      </c>
      <c r="AI776" t="e">
        <f>TRIM(CLEAN(MID(Updates!D776,FIND("S Drive Path: ",Updates!D776)+14,(FIND("Position",Updates!D776)-(FIND("S Drive Path: ",Updates!D776)+14)))))</f>
        <v>#VALUE!</v>
      </c>
      <c r="AJ776" t="e">
        <f>("USR\"&amp;Updates!N776)</f>
        <v>#VALUE!</v>
      </c>
      <c r="AK776" t="e">
        <f>Updates!N776&amp;"$"</f>
        <v>#VALUE!</v>
      </c>
      <c r="AL776" s="11">
        <f t="shared" ca="1" si="207"/>
        <v>17</v>
      </c>
      <c r="AM776" s="6" t="str">
        <f ca="1">LOOKUP(AL776,AN2:AN21,AO2:AO21)</f>
        <v>DC4MDB07</v>
      </c>
    </row>
    <row r="777" spans="1:39" ht="12" customHeight="1">
      <c r="A777" s="13" t="e">
        <f>LOOKUP(99^99,--("0"&amp;MID(Updates!N777,MIN(SEARCH({0,1,2,3,4,5,6,7,8,9},Updates!N777&amp;"0123456789")),ROW($A$1:$A$10000))))</f>
        <v>#N/A</v>
      </c>
      <c r="B777" s="6" t="e">
        <f>TRIM(CLEAN(MID(Updates!D777,FIND("Network User Id: ",Updates!D777)+17,(FIND("E-MAIL ACCOUNTS",Updates!D777)-(FIND("Network User Id:",Updates!D777)+17)))))</f>
        <v>#VALUE!</v>
      </c>
      <c r="C777" s="6" t="e">
        <f>TRIM(CLEAN(MID(Updates!D777,FIND("Logon ID: ",Updates!D777)+10,(FIND("Password:",Updates!D777)-(FIND("Logon ID:",Updates!D777)+10)))))</f>
        <v>#VALUE!</v>
      </c>
      <c r="D777" t="e">
        <f>TRIM(CLEAN(MID(Updates!D777,FIND("Primary Address: ",Updates!D777)+17,(FIND("Secondary Address:",Updates!D777)-(FIND("Primary Address: ",Updates!D777)+17)))))</f>
        <v>#VALUE!</v>
      </c>
      <c r="E777" t="e">
        <f>TRIM(CLEAN(MID(Updates!D777,FIND("Secondary Address: ",Updates!D777)+19,(FIND("** PLEASE DO NOT REPLY TO THIS E-MAIL. ",Updates!D777)-(FIND("Secondary Address: ",Updates!D777)+19)))))</f>
        <v>#VALUE!</v>
      </c>
      <c r="F777" t="b">
        <f>IF(COUNT(SEARCH({"transpo.ottawa.on.ca","biblioottawalibrary.ca"},E777)),"@ottawa.ca")</f>
        <v>0</v>
      </c>
      <c r="G777" s="9" t="e">
        <f t="shared" si="192"/>
        <v>#VALUE!</v>
      </c>
      <c r="H777" t="e">
        <f>TRIM(CLEAN(MID(Updates!D777,FIND("E-mail Address: ",Updates!D777)+16,(FIND("The employee",Updates!D777)-(FIND("E-mail Address: ",Updates!D777)+16)))))</f>
        <v>#VALUE!</v>
      </c>
      <c r="I777" t="e">
        <f>TRIM(CLEAN(MID(Updates!D777,FIND("Account Password: ",Updates!D777)+18,(FIND("NETWORK ACCOUNTS",Updates!D777)-(FIND("Account Password:",Updates!D777)+18)))))</f>
        <v>#VALUE!</v>
      </c>
      <c r="J777" t="e">
        <f>TRIM(CLEAN(MID(Updates!D777,FIND("Password: ",Updates!D777)+10,(FIND("E-mail",Updates!D777)-(FIND("Password:",Updates!D777)+12)))))</f>
        <v>#VALUE!</v>
      </c>
      <c r="K777" t="e">
        <f>TRIM(CLEAN(MID(Updates!D777,FIND("Account to clone: ",Updates!D777)+18,(FIND("Position",Updates!D777)-(FIND("Account to clone: ",Updates!D777)+18)))))</f>
        <v>#VALUE!</v>
      </c>
      <c r="L777" t="e">
        <f>TRIM(CLEAN(MID(Updates!D777,FIND("Clone permissions of another account: ",Updates!D777)+38,(FIND("Email required:",Updates!D777)-(FIND("Clone permissions of another account: ",Updates!D777)+38)))))</f>
        <v>#VALUE!</v>
      </c>
      <c r="M777" t="e">
        <f t="shared" si="193"/>
        <v>#VALUE!</v>
      </c>
      <c r="N777" t="e">
        <f>TRIM(CLEAN(MID(Updates!D777,FIND("First Name: ",Updates!D777)+12,(FIND("Middle Name: ",Updates!D777)-(FIND("First Name: ",Updates!D777)+12)))))</f>
        <v>#VALUE!</v>
      </c>
      <c r="O777" t="e">
        <f>TRIM(CLEAN(MID(Updates!E777,FIND("Last Name: ",Updates!E777)+11,(FIND("Middle Initial:",Updates!E777)-(FIND("Last Name: ",Updates!E777)+11)))))</f>
        <v>#VALUE!</v>
      </c>
      <c r="P777" t="e">
        <f>TRIM(CLEAN(MID(Updates!D777,FIND("Middle Initial: ",Updates!D777)+16,(FIND("Department: ",Updates!D777)-(FIND("Middle Initial: ",Updates!D777)+16)))))</f>
        <v>#VALUE!</v>
      </c>
      <c r="Q777" t="e">
        <f t="shared" si="194"/>
        <v>#VALUE!</v>
      </c>
      <c r="R777" t="e">
        <f t="shared" si="195"/>
        <v>#VALUE!</v>
      </c>
      <c r="S777" t="e">
        <f t="shared" si="196"/>
        <v>#VALUE!</v>
      </c>
      <c r="T777" s="14" t="e">
        <f t="shared" si="197"/>
        <v>#VALUE!</v>
      </c>
      <c r="U777" t="e">
        <f t="shared" si="198"/>
        <v>#VALUE!</v>
      </c>
      <c r="V777" t="e">
        <f t="shared" si="199"/>
        <v>#VALUE!</v>
      </c>
      <c r="W777" s="8" t="e">
        <f>TRIM(CLEAN(MID(Updates!D777,FIND("Branch: ",Updates!D777)+8,(FIND("Division",Updates!D777)-(FIND("Branch: ",Updates!D777)+8)))))</f>
        <v>#VALUE!</v>
      </c>
      <c r="X777" s="8" t="e">
        <f>TRIM(CLEAN(MID(Updates!D777,FIND("Pooled Position: ",Updates!D777)+17,(FIND("Are the",Updates!D777)-(FIND("Pooled Position: ",Updates!D777)+17)))))</f>
        <v>#VALUE!</v>
      </c>
      <c r="Y777" t="e">
        <f>TRIM(CLEAN(MID(Updates!D777,FIND("Employee Name: ",Updates!D777)+15,(FIND("Job Title",Updates!D777)-(FIND("Employee Name: ",Updates!D777)+15)))))</f>
        <v>#VALUE!</v>
      </c>
      <c r="Z777" s="9" t="e">
        <f t="shared" si="200"/>
        <v>#VALUE!</v>
      </c>
      <c r="AA777" t="e">
        <f t="shared" si="201"/>
        <v>#VALUE!</v>
      </c>
      <c r="AB777" t="e">
        <f t="shared" si="202"/>
        <v>#VALUE!</v>
      </c>
      <c r="AC777" t="e">
        <f t="shared" si="203"/>
        <v>#VALUE!</v>
      </c>
      <c r="AD777" t="e">
        <f>TRIM(CLEAN(MID(Updates!D777,FIND("Account to clone: ",Updates!D777)+18,(FIND("Position",Updates!D777)-(FIND("Account to clone: ",Updates!D777)+18)))))</f>
        <v>#VALUE!</v>
      </c>
      <c r="AE777" t="str">
        <f t="shared" si="204"/>
        <v/>
      </c>
      <c r="AF777" t="str">
        <f t="shared" si="205"/>
        <v>No</v>
      </c>
      <c r="AG777" t="e">
        <f>TRIM(CLEAN(MID(Updates!D777,FIND("Home Share (H:\ drive) required: ",Updates!D777)+33,(FIND("Group Share (S:\ drive) required: ",Updates!D777)-(FIND("Home Share (H:\ drive) required: ",Updates!D777)+33)))))</f>
        <v>#VALUE!</v>
      </c>
      <c r="AH777" t="str">
        <f t="shared" si="206"/>
        <v>No</v>
      </c>
      <c r="AI777" t="e">
        <f>TRIM(CLEAN(MID(Updates!D777,FIND("S Drive Path: ",Updates!D777)+14,(FIND("Position",Updates!D777)-(FIND("S Drive Path: ",Updates!D777)+14)))))</f>
        <v>#VALUE!</v>
      </c>
      <c r="AJ777" t="e">
        <f>("USR\"&amp;Updates!N777)</f>
        <v>#VALUE!</v>
      </c>
      <c r="AK777" t="e">
        <f>Updates!N777&amp;"$"</f>
        <v>#VALUE!</v>
      </c>
      <c r="AL777" s="11">
        <f t="shared" ca="1" si="207"/>
        <v>20</v>
      </c>
      <c r="AM777" s="6" t="str">
        <f ca="1">LOOKUP(AL777,AN2:AN21,AO2:AO21)</f>
        <v>DC4MDB10</v>
      </c>
    </row>
    <row r="778" spans="1:39" ht="12" customHeight="1">
      <c r="A778" s="13" t="e">
        <f>LOOKUP(99^99,--("0"&amp;MID(Updates!N778,MIN(SEARCH({0,1,2,3,4,5,6,7,8,9},Updates!N778&amp;"0123456789")),ROW($A$1:$A$10000))))</f>
        <v>#N/A</v>
      </c>
      <c r="B778" s="6" t="e">
        <f>TRIM(CLEAN(MID(Updates!D778,FIND("Network User Id: ",Updates!D778)+17,(FIND("E-MAIL ACCOUNTS",Updates!D778)-(FIND("Network User Id:",Updates!D778)+17)))))</f>
        <v>#VALUE!</v>
      </c>
      <c r="C778" s="6" t="e">
        <f>TRIM(CLEAN(MID(Updates!D778,FIND("Logon ID: ",Updates!D778)+10,(FIND("Password:",Updates!D778)-(FIND("Logon ID:",Updates!D778)+10)))))</f>
        <v>#VALUE!</v>
      </c>
      <c r="D778" t="e">
        <f>TRIM(CLEAN(MID(Updates!D778,FIND("Primary Address: ",Updates!D778)+17,(FIND("Secondary Address:",Updates!D778)-(FIND("Primary Address: ",Updates!D778)+17)))))</f>
        <v>#VALUE!</v>
      </c>
      <c r="E778" t="e">
        <f>TRIM(CLEAN(MID(Updates!D778,FIND("Secondary Address: ",Updates!D778)+19,(FIND("** PLEASE DO NOT REPLY TO THIS E-MAIL. ",Updates!D778)-(FIND("Secondary Address: ",Updates!D778)+19)))))</f>
        <v>#VALUE!</v>
      </c>
      <c r="F778" t="b">
        <f>IF(COUNT(SEARCH({"transpo.ottawa.on.ca","biblioottawalibrary.ca"},E778)),"@ottawa.ca")</f>
        <v>0</v>
      </c>
      <c r="G778" s="9" t="e">
        <f t="shared" si="192"/>
        <v>#VALUE!</v>
      </c>
      <c r="H778" t="e">
        <f>TRIM(CLEAN(MID(Updates!D778,FIND("E-mail Address: ",Updates!D778)+16,(FIND("The employee",Updates!D778)-(FIND("E-mail Address: ",Updates!D778)+16)))))</f>
        <v>#VALUE!</v>
      </c>
      <c r="I778" t="e">
        <f>TRIM(CLEAN(MID(Updates!D778,FIND("Account Password: ",Updates!D778)+18,(FIND("NETWORK ACCOUNTS",Updates!D778)-(FIND("Account Password:",Updates!D778)+18)))))</f>
        <v>#VALUE!</v>
      </c>
      <c r="J778" t="e">
        <f>TRIM(CLEAN(MID(Updates!D778,FIND("Password: ",Updates!D778)+10,(FIND("E-mail",Updates!D778)-(FIND("Password:",Updates!D778)+12)))))</f>
        <v>#VALUE!</v>
      </c>
      <c r="K778" t="e">
        <f>TRIM(CLEAN(MID(Updates!D778,FIND("Account to clone: ",Updates!D778)+18,(FIND("Position",Updates!D778)-(FIND("Account to clone: ",Updates!D778)+18)))))</f>
        <v>#VALUE!</v>
      </c>
      <c r="L778" t="e">
        <f>TRIM(CLEAN(MID(Updates!D778,FIND("Clone permissions of another account: ",Updates!D778)+38,(FIND("Email required:",Updates!D778)-(FIND("Clone permissions of another account: ",Updates!D778)+38)))))</f>
        <v>#VALUE!</v>
      </c>
      <c r="M778" t="e">
        <f t="shared" si="193"/>
        <v>#VALUE!</v>
      </c>
      <c r="N778" t="e">
        <f>TRIM(CLEAN(MID(Updates!D778,FIND("First Name: ",Updates!D778)+12,(FIND("Middle Name: ",Updates!D778)-(FIND("First Name: ",Updates!D778)+12)))))</f>
        <v>#VALUE!</v>
      </c>
      <c r="O778" t="e">
        <f>TRIM(CLEAN(MID(Updates!E778,FIND("Last Name: ",Updates!E778)+11,(FIND("Middle Initial:",Updates!E778)-(FIND("Last Name: ",Updates!E778)+11)))))</f>
        <v>#VALUE!</v>
      </c>
      <c r="P778" t="e">
        <f>TRIM(CLEAN(MID(Updates!D778,FIND("Middle Initial: ",Updates!D778)+16,(FIND("Department: ",Updates!D778)-(FIND("Middle Initial: ",Updates!D778)+16)))))</f>
        <v>#VALUE!</v>
      </c>
      <c r="Q778" t="e">
        <f t="shared" si="194"/>
        <v>#VALUE!</v>
      </c>
      <c r="R778" t="e">
        <f t="shared" si="195"/>
        <v>#VALUE!</v>
      </c>
      <c r="S778" t="e">
        <f t="shared" si="196"/>
        <v>#VALUE!</v>
      </c>
      <c r="T778" s="14" t="e">
        <f t="shared" si="197"/>
        <v>#VALUE!</v>
      </c>
      <c r="U778" t="e">
        <f t="shared" si="198"/>
        <v>#VALUE!</v>
      </c>
      <c r="V778" t="e">
        <f t="shared" si="199"/>
        <v>#VALUE!</v>
      </c>
      <c r="W778" s="8" t="e">
        <f>TRIM(CLEAN(MID(Updates!D778,FIND("Branch: ",Updates!D778)+8,(FIND("Division",Updates!D778)-(FIND("Branch: ",Updates!D778)+8)))))</f>
        <v>#VALUE!</v>
      </c>
      <c r="X778" s="8" t="e">
        <f>TRIM(CLEAN(MID(Updates!D778,FIND("Pooled Position: ",Updates!D778)+17,(FIND("Are the",Updates!D778)-(FIND("Pooled Position: ",Updates!D778)+17)))))</f>
        <v>#VALUE!</v>
      </c>
      <c r="Y778" t="e">
        <f>TRIM(CLEAN(MID(Updates!D778,FIND("Employee Name: ",Updates!D778)+15,(FIND("Job Title",Updates!D778)-(FIND("Employee Name: ",Updates!D778)+15)))))</f>
        <v>#VALUE!</v>
      </c>
      <c r="Z778" s="9" t="e">
        <f t="shared" si="200"/>
        <v>#VALUE!</v>
      </c>
      <c r="AA778" t="e">
        <f t="shared" si="201"/>
        <v>#VALUE!</v>
      </c>
      <c r="AB778" t="e">
        <f t="shared" si="202"/>
        <v>#VALUE!</v>
      </c>
      <c r="AC778" t="e">
        <f t="shared" si="203"/>
        <v>#VALUE!</v>
      </c>
      <c r="AD778" t="e">
        <f>TRIM(CLEAN(MID(Updates!D778,FIND("Account to clone: ",Updates!D778)+18,(FIND("Position",Updates!D778)-(FIND("Account to clone: ",Updates!D778)+18)))))</f>
        <v>#VALUE!</v>
      </c>
      <c r="AE778" t="str">
        <f t="shared" si="204"/>
        <v/>
      </c>
      <c r="AF778" t="str">
        <f t="shared" si="205"/>
        <v>No</v>
      </c>
      <c r="AG778" t="e">
        <f>TRIM(CLEAN(MID(Updates!D778,FIND("Home Share (H:\ drive) required: ",Updates!D778)+33,(FIND("Group Share (S:\ drive) required: ",Updates!D778)-(FIND("Home Share (H:\ drive) required: ",Updates!D778)+33)))))</f>
        <v>#VALUE!</v>
      </c>
      <c r="AH778" t="str">
        <f t="shared" si="206"/>
        <v>No</v>
      </c>
      <c r="AI778" t="e">
        <f>TRIM(CLEAN(MID(Updates!D778,FIND("S Drive Path: ",Updates!D778)+14,(FIND("Position",Updates!D778)-(FIND("S Drive Path: ",Updates!D778)+14)))))</f>
        <v>#VALUE!</v>
      </c>
      <c r="AJ778" t="e">
        <f>("USR\"&amp;Updates!N778)</f>
        <v>#VALUE!</v>
      </c>
      <c r="AK778" t="e">
        <f>Updates!N778&amp;"$"</f>
        <v>#VALUE!</v>
      </c>
      <c r="AL778" s="11">
        <f t="shared" ca="1" si="207"/>
        <v>1</v>
      </c>
      <c r="AM778" s="6" t="str">
        <f ca="1">LOOKUP(AL778,AN2:AN21,AO2:AO21)</f>
        <v>DC1MDB01</v>
      </c>
    </row>
    <row r="779" spans="1:39" ht="12" customHeight="1">
      <c r="A779" s="13" t="e">
        <f>LOOKUP(99^99,--("0"&amp;MID(Updates!N779,MIN(SEARCH({0,1,2,3,4,5,6,7,8,9},Updates!N779&amp;"0123456789")),ROW($A$1:$A$10000))))</f>
        <v>#N/A</v>
      </c>
      <c r="B779" s="6" t="e">
        <f>TRIM(CLEAN(MID(Updates!D779,FIND("Network User Id: ",Updates!D779)+17,(FIND("E-MAIL ACCOUNTS",Updates!D779)-(FIND("Network User Id:",Updates!D779)+17)))))</f>
        <v>#VALUE!</v>
      </c>
      <c r="C779" s="6" t="e">
        <f>TRIM(CLEAN(MID(Updates!D779,FIND("Logon ID: ",Updates!D779)+10,(FIND("Password:",Updates!D779)-(FIND("Logon ID:",Updates!D779)+10)))))</f>
        <v>#VALUE!</v>
      </c>
      <c r="D779" t="e">
        <f>TRIM(CLEAN(MID(Updates!D779,FIND("Primary Address: ",Updates!D779)+17,(FIND("Secondary Address:",Updates!D779)-(FIND("Primary Address: ",Updates!D779)+17)))))</f>
        <v>#VALUE!</v>
      </c>
      <c r="E779" t="e">
        <f>TRIM(CLEAN(MID(Updates!D779,FIND("Secondary Address: ",Updates!D779)+19,(FIND("** PLEASE DO NOT REPLY TO THIS E-MAIL. ",Updates!D779)-(FIND("Secondary Address: ",Updates!D779)+19)))))</f>
        <v>#VALUE!</v>
      </c>
      <c r="F779" t="b">
        <f>IF(COUNT(SEARCH({"transpo.ottawa.on.ca","biblioottawalibrary.ca"},E779)),"@ottawa.ca")</f>
        <v>0</v>
      </c>
      <c r="G779" s="9" t="e">
        <f t="shared" si="192"/>
        <v>#VALUE!</v>
      </c>
      <c r="H779" t="e">
        <f>TRIM(CLEAN(MID(Updates!D779,FIND("E-mail Address: ",Updates!D779)+16,(FIND("The employee",Updates!D779)-(FIND("E-mail Address: ",Updates!D779)+16)))))</f>
        <v>#VALUE!</v>
      </c>
      <c r="I779" t="e">
        <f>TRIM(CLEAN(MID(Updates!D779,FIND("Account Password: ",Updates!D779)+18,(FIND("NETWORK ACCOUNTS",Updates!D779)-(FIND("Account Password:",Updates!D779)+18)))))</f>
        <v>#VALUE!</v>
      </c>
      <c r="J779" t="e">
        <f>TRIM(CLEAN(MID(Updates!D779,FIND("Password: ",Updates!D779)+10,(FIND("E-mail",Updates!D779)-(FIND("Password:",Updates!D779)+12)))))</f>
        <v>#VALUE!</v>
      </c>
      <c r="K779" t="e">
        <f>TRIM(CLEAN(MID(Updates!D779,FIND("Account to clone: ",Updates!D779)+18,(FIND("Position",Updates!D779)-(FIND("Account to clone: ",Updates!D779)+18)))))</f>
        <v>#VALUE!</v>
      </c>
      <c r="L779" t="e">
        <f>TRIM(CLEAN(MID(Updates!D779,FIND("Clone permissions of another account: ",Updates!D779)+38,(FIND("Email required:",Updates!D779)-(FIND("Clone permissions of another account: ",Updates!D779)+38)))))</f>
        <v>#VALUE!</v>
      </c>
      <c r="M779" t="e">
        <f t="shared" si="193"/>
        <v>#VALUE!</v>
      </c>
      <c r="N779" t="e">
        <f>TRIM(CLEAN(MID(Updates!D779,FIND("First Name: ",Updates!D779)+12,(FIND("Middle Name: ",Updates!D779)-(FIND("First Name: ",Updates!D779)+12)))))</f>
        <v>#VALUE!</v>
      </c>
      <c r="O779" t="e">
        <f>TRIM(CLEAN(MID(Updates!E779,FIND("Last Name: ",Updates!E779)+11,(FIND("Middle Initial:",Updates!E779)-(FIND("Last Name: ",Updates!E779)+11)))))</f>
        <v>#VALUE!</v>
      </c>
      <c r="P779" t="e">
        <f>TRIM(CLEAN(MID(Updates!D779,FIND("Middle Initial: ",Updates!D779)+16,(FIND("Department: ",Updates!D779)-(FIND("Middle Initial: ",Updates!D779)+16)))))</f>
        <v>#VALUE!</v>
      </c>
      <c r="Q779" t="e">
        <f t="shared" si="194"/>
        <v>#VALUE!</v>
      </c>
      <c r="R779" t="e">
        <f t="shared" si="195"/>
        <v>#VALUE!</v>
      </c>
      <c r="S779" t="e">
        <f t="shared" si="196"/>
        <v>#VALUE!</v>
      </c>
      <c r="T779" s="14" t="e">
        <f t="shared" si="197"/>
        <v>#VALUE!</v>
      </c>
      <c r="U779" t="e">
        <f t="shared" si="198"/>
        <v>#VALUE!</v>
      </c>
      <c r="V779" t="e">
        <f t="shared" si="199"/>
        <v>#VALUE!</v>
      </c>
      <c r="W779" s="8" t="e">
        <f>TRIM(CLEAN(MID(Updates!D779,FIND("Branch: ",Updates!D779)+8,(FIND("Division",Updates!D779)-(FIND("Branch: ",Updates!D779)+8)))))</f>
        <v>#VALUE!</v>
      </c>
      <c r="X779" s="8" t="e">
        <f>TRIM(CLEAN(MID(Updates!D779,FIND("Pooled Position: ",Updates!D779)+17,(FIND("Are the",Updates!D779)-(FIND("Pooled Position: ",Updates!D779)+17)))))</f>
        <v>#VALUE!</v>
      </c>
      <c r="Y779" t="e">
        <f>TRIM(CLEAN(MID(Updates!D779,FIND("Employee Name: ",Updates!D779)+15,(FIND("Job Title",Updates!D779)-(FIND("Employee Name: ",Updates!D779)+15)))))</f>
        <v>#VALUE!</v>
      </c>
      <c r="Z779" s="9" t="e">
        <f t="shared" si="200"/>
        <v>#VALUE!</v>
      </c>
      <c r="AA779" t="e">
        <f t="shared" si="201"/>
        <v>#VALUE!</v>
      </c>
      <c r="AB779" t="e">
        <f t="shared" si="202"/>
        <v>#VALUE!</v>
      </c>
      <c r="AC779" t="e">
        <f t="shared" si="203"/>
        <v>#VALUE!</v>
      </c>
      <c r="AD779" t="e">
        <f>TRIM(CLEAN(MID(Updates!D779,FIND("Account to clone: ",Updates!D779)+18,(FIND("Position",Updates!D779)-(FIND("Account to clone: ",Updates!D779)+18)))))</f>
        <v>#VALUE!</v>
      </c>
      <c r="AE779" t="str">
        <f t="shared" si="204"/>
        <v/>
      </c>
      <c r="AF779" t="str">
        <f t="shared" si="205"/>
        <v>No</v>
      </c>
      <c r="AG779" t="e">
        <f>TRIM(CLEAN(MID(Updates!D779,FIND("Home Share (H:\ drive) required: ",Updates!D779)+33,(FIND("Group Share (S:\ drive) required: ",Updates!D779)-(FIND("Home Share (H:\ drive) required: ",Updates!D779)+33)))))</f>
        <v>#VALUE!</v>
      </c>
      <c r="AH779" t="str">
        <f t="shared" si="206"/>
        <v>No</v>
      </c>
      <c r="AI779" t="e">
        <f>TRIM(CLEAN(MID(Updates!D779,FIND("S Drive Path: ",Updates!D779)+14,(FIND("Position",Updates!D779)-(FIND("S Drive Path: ",Updates!D779)+14)))))</f>
        <v>#VALUE!</v>
      </c>
      <c r="AJ779" t="e">
        <f>("USR\"&amp;Updates!N779)</f>
        <v>#VALUE!</v>
      </c>
      <c r="AK779" t="e">
        <f>Updates!N779&amp;"$"</f>
        <v>#VALUE!</v>
      </c>
      <c r="AL779" s="11">
        <f t="shared" ca="1" si="207"/>
        <v>13</v>
      </c>
      <c r="AM779" s="6" t="str">
        <f ca="1">LOOKUP(AL779,AN2:AN21,AO2:AO21)</f>
        <v>DC4MDB03</v>
      </c>
    </row>
    <row r="780" spans="1:39" ht="12" customHeight="1">
      <c r="A780" s="13" t="e">
        <f>LOOKUP(99^99,--("0"&amp;MID(Updates!N780,MIN(SEARCH({0,1,2,3,4,5,6,7,8,9},Updates!N780&amp;"0123456789")),ROW($A$1:$A$10000))))</f>
        <v>#N/A</v>
      </c>
      <c r="B780" s="6" t="e">
        <f>TRIM(CLEAN(MID(Updates!D780,FIND("Network User Id: ",Updates!D780)+17,(FIND("E-MAIL ACCOUNTS",Updates!D780)-(FIND("Network User Id:",Updates!D780)+17)))))</f>
        <v>#VALUE!</v>
      </c>
      <c r="C780" s="6" t="e">
        <f>TRIM(CLEAN(MID(Updates!D780,FIND("Logon ID: ",Updates!D780)+10,(FIND("Password:",Updates!D780)-(FIND("Logon ID:",Updates!D780)+10)))))</f>
        <v>#VALUE!</v>
      </c>
      <c r="D780" t="e">
        <f>TRIM(CLEAN(MID(Updates!D780,FIND("Primary Address: ",Updates!D780)+17,(FIND("Secondary Address:",Updates!D780)-(FIND("Primary Address: ",Updates!D780)+17)))))</f>
        <v>#VALUE!</v>
      </c>
      <c r="E780" t="e">
        <f>TRIM(CLEAN(MID(Updates!D780,FIND("Secondary Address: ",Updates!D780)+19,(FIND("** PLEASE DO NOT REPLY TO THIS E-MAIL. ",Updates!D780)-(FIND("Secondary Address: ",Updates!D780)+19)))))</f>
        <v>#VALUE!</v>
      </c>
      <c r="F780" t="b">
        <f>IF(COUNT(SEARCH({"transpo.ottawa.on.ca","biblioottawalibrary.ca"},E780)),"@ottawa.ca")</f>
        <v>0</v>
      </c>
      <c r="G780" s="9" t="e">
        <f t="shared" si="192"/>
        <v>#VALUE!</v>
      </c>
      <c r="H780" t="e">
        <f>TRIM(CLEAN(MID(Updates!D780,FIND("E-mail Address: ",Updates!D780)+16,(FIND("The employee",Updates!D780)-(FIND("E-mail Address: ",Updates!D780)+16)))))</f>
        <v>#VALUE!</v>
      </c>
      <c r="I780" t="e">
        <f>TRIM(CLEAN(MID(Updates!D780,FIND("Account Password: ",Updates!D780)+18,(FIND("NETWORK ACCOUNTS",Updates!D780)-(FIND("Account Password:",Updates!D780)+18)))))</f>
        <v>#VALUE!</v>
      </c>
      <c r="J780" t="e">
        <f>TRIM(CLEAN(MID(Updates!D780,FIND("Password: ",Updates!D780)+10,(FIND("E-mail",Updates!D780)-(FIND("Password:",Updates!D780)+12)))))</f>
        <v>#VALUE!</v>
      </c>
      <c r="K780" t="e">
        <f>TRIM(CLEAN(MID(Updates!D780,FIND("Account to clone: ",Updates!D780)+18,(FIND("Position",Updates!D780)-(FIND("Account to clone: ",Updates!D780)+18)))))</f>
        <v>#VALUE!</v>
      </c>
      <c r="L780" t="e">
        <f>TRIM(CLEAN(MID(Updates!D780,FIND("Clone permissions of another account: ",Updates!D780)+38,(FIND("Email required:",Updates!D780)-(FIND("Clone permissions of another account: ",Updates!D780)+38)))))</f>
        <v>#VALUE!</v>
      </c>
      <c r="M780" t="e">
        <f t="shared" si="193"/>
        <v>#VALUE!</v>
      </c>
      <c r="N780" t="e">
        <f>TRIM(CLEAN(MID(Updates!D780,FIND("First Name: ",Updates!D780)+12,(FIND("Middle Name: ",Updates!D780)-(FIND("First Name: ",Updates!D780)+12)))))</f>
        <v>#VALUE!</v>
      </c>
      <c r="O780" t="e">
        <f>TRIM(CLEAN(MID(Updates!E780,FIND("Last Name: ",Updates!E780)+11,(FIND("Middle Initial:",Updates!E780)-(FIND("Last Name: ",Updates!E780)+11)))))</f>
        <v>#VALUE!</v>
      </c>
      <c r="P780" t="e">
        <f>TRIM(CLEAN(MID(Updates!D780,FIND("Middle Initial: ",Updates!D780)+16,(FIND("Department: ",Updates!D780)-(FIND("Middle Initial: ",Updates!D780)+16)))))</f>
        <v>#VALUE!</v>
      </c>
      <c r="Q780" t="e">
        <f t="shared" si="194"/>
        <v>#VALUE!</v>
      </c>
      <c r="R780" t="e">
        <f t="shared" si="195"/>
        <v>#VALUE!</v>
      </c>
      <c r="S780" t="e">
        <f t="shared" si="196"/>
        <v>#VALUE!</v>
      </c>
      <c r="T780" s="14" t="e">
        <f t="shared" si="197"/>
        <v>#VALUE!</v>
      </c>
      <c r="U780" t="e">
        <f t="shared" si="198"/>
        <v>#VALUE!</v>
      </c>
      <c r="V780" t="e">
        <f t="shared" si="199"/>
        <v>#VALUE!</v>
      </c>
      <c r="W780" s="8" t="e">
        <f>TRIM(CLEAN(MID(Updates!D780,FIND("Branch: ",Updates!D780)+8,(FIND("Division",Updates!D780)-(FIND("Branch: ",Updates!D780)+8)))))</f>
        <v>#VALUE!</v>
      </c>
      <c r="X780" s="8" t="e">
        <f>TRIM(CLEAN(MID(Updates!D780,FIND("Pooled Position: ",Updates!D780)+17,(FIND("Are the",Updates!D780)-(FIND("Pooled Position: ",Updates!D780)+17)))))</f>
        <v>#VALUE!</v>
      </c>
      <c r="Y780" t="e">
        <f>TRIM(CLEAN(MID(Updates!D780,FIND("Employee Name: ",Updates!D780)+15,(FIND("Job Title",Updates!D780)-(FIND("Employee Name: ",Updates!D780)+15)))))</f>
        <v>#VALUE!</v>
      </c>
      <c r="Z780" s="9" t="e">
        <f t="shared" si="200"/>
        <v>#VALUE!</v>
      </c>
      <c r="AA780" t="e">
        <f t="shared" si="201"/>
        <v>#VALUE!</v>
      </c>
      <c r="AB780" t="e">
        <f t="shared" si="202"/>
        <v>#VALUE!</v>
      </c>
      <c r="AC780" t="e">
        <f t="shared" si="203"/>
        <v>#VALUE!</v>
      </c>
      <c r="AD780" t="e">
        <f>TRIM(CLEAN(MID(Updates!D780,FIND("Account to clone: ",Updates!D780)+18,(FIND("Position",Updates!D780)-(FIND("Account to clone: ",Updates!D780)+18)))))</f>
        <v>#VALUE!</v>
      </c>
      <c r="AE780" t="str">
        <f t="shared" si="204"/>
        <v/>
      </c>
      <c r="AF780" t="str">
        <f t="shared" si="205"/>
        <v>No</v>
      </c>
      <c r="AG780" t="e">
        <f>TRIM(CLEAN(MID(Updates!D780,FIND("Home Share (H:\ drive) required: ",Updates!D780)+33,(FIND("Group Share (S:\ drive) required: ",Updates!D780)-(FIND("Home Share (H:\ drive) required: ",Updates!D780)+33)))))</f>
        <v>#VALUE!</v>
      </c>
      <c r="AH780" t="str">
        <f t="shared" si="206"/>
        <v>No</v>
      </c>
      <c r="AI780" t="e">
        <f>TRIM(CLEAN(MID(Updates!D780,FIND("S Drive Path: ",Updates!D780)+14,(FIND("Position",Updates!D780)-(FIND("S Drive Path: ",Updates!D780)+14)))))</f>
        <v>#VALUE!</v>
      </c>
      <c r="AJ780" t="e">
        <f>("USR\"&amp;Updates!N780)</f>
        <v>#VALUE!</v>
      </c>
      <c r="AK780" t="e">
        <f>Updates!N780&amp;"$"</f>
        <v>#VALUE!</v>
      </c>
      <c r="AL780" s="11">
        <f t="shared" ca="1" si="207"/>
        <v>6</v>
      </c>
      <c r="AM780" s="6" t="str">
        <f ca="1">LOOKUP(AL780,AN2:AN21,AO2:AO21)</f>
        <v>DC1MDB06</v>
      </c>
    </row>
    <row r="781" spans="1:39" ht="12" customHeight="1">
      <c r="A781" s="13" t="e">
        <f>LOOKUP(99^99,--("0"&amp;MID(Updates!N781,MIN(SEARCH({0,1,2,3,4,5,6,7,8,9},Updates!N781&amp;"0123456789")),ROW($A$1:$A$10000))))</f>
        <v>#N/A</v>
      </c>
      <c r="B781" s="6" t="e">
        <f>TRIM(CLEAN(MID(Updates!D781,FIND("Network User Id: ",Updates!D781)+17,(FIND("E-MAIL ACCOUNTS",Updates!D781)-(FIND("Network User Id:",Updates!D781)+17)))))</f>
        <v>#VALUE!</v>
      </c>
      <c r="C781" s="6" t="e">
        <f>TRIM(CLEAN(MID(Updates!D781,FIND("Logon ID: ",Updates!D781)+10,(FIND("Password:",Updates!D781)-(FIND("Logon ID:",Updates!D781)+10)))))</f>
        <v>#VALUE!</v>
      </c>
      <c r="D781" t="e">
        <f>TRIM(CLEAN(MID(Updates!D781,FIND("Primary Address: ",Updates!D781)+17,(FIND("Secondary Address:",Updates!D781)-(FIND("Primary Address: ",Updates!D781)+17)))))</f>
        <v>#VALUE!</v>
      </c>
      <c r="E781" t="e">
        <f>TRIM(CLEAN(MID(Updates!D781,FIND("Secondary Address: ",Updates!D781)+19,(FIND("** PLEASE DO NOT REPLY TO THIS E-MAIL. ",Updates!D781)-(FIND("Secondary Address: ",Updates!D781)+19)))))</f>
        <v>#VALUE!</v>
      </c>
      <c r="F781" t="b">
        <f>IF(COUNT(SEARCH({"transpo.ottawa.on.ca","biblioottawalibrary.ca"},E781)),"@ottawa.ca")</f>
        <v>0</v>
      </c>
      <c r="G781" s="9" t="e">
        <f t="shared" si="192"/>
        <v>#VALUE!</v>
      </c>
      <c r="H781" t="e">
        <f>TRIM(CLEAN(MID(Updates!D781,FIND("E-mail Address: ",Updates!D781)+16,(FIND("The employee",Updates!D781)-(FIND("E-mail Address: ",Updates!D781)+16)))))</f>
        <v>#VALUE!</v>
      </c>
      <c r="I781" t="e">
        <f>TRIM(CLEAN(MID(Updates!D781,FIND("Account Password: ",Updates!D781)+18,(FIND("NETWORK ACCOUNTS",Updates!D781)-(FIND("Account Password:",Updates!D781)+18)))))</f>
        <v>#VALUE!</v>
      </c>
      <c r="J781" t="e">
        <f>TRIM(CLEAN(MID(Updates!D781,FIND("Password: ",Updates!D781)+10,(FIND("E-mail",Updates!D781)-(FIND("Password:",Updates!D781)+12)))))</f>
        <v>#VALUE!</v>
      </c>
      <c r="K781" t="e">
        <f>TRIM(CLEAN(MID(Updates!D781,FIND("Account to clone: ",Updates!D781)+18,(FIND("Position",Updates!D781)-(FIND("Account to clone: ",Updates!D781)+18)))))</f>
        <v>#VALUE!</v>
      </c>
      <c r="L781" t="e">
        <f>TRIM(CLEAN(MID(Updates!D781,FIND("Clone permissions of another account: ",Updates!D781)+38,(FIND("Email required:",Updates!D781)-(FIND("Clone permissions of another account: ",Updates!D781)+38)))))</f>
        <v>#VALUE!</v>
      </c>
      <c r="M781" t="e">
        <f t="shared" si="193"/>
        <v>#VALUE!</v>
      </c>
      <c r="N781" t="e">
        <f>TRIM(CLEAN(MID(Updates!D781,FIND("First Name: ",Updates!D781)+12,(FIND("Middle Name: ",Updates!D781)-(FIND("First Name: ",Updates!D781)+12)))))</f>
        <v>#VALUE!</v>
      </c>
      <c r="O781" t="e">
        <f>TRIM(CLEAN(MID(Updates!E781,FIND("Last Name: ",Updates!E781)+11,(FIND("Middle Initial:",Updates!E781)-(FIND("Last Name: ",Updates!E781)+11)))))</f>
        <v>#VALUE!</v>
      </c>
      <c r="P781" t="e">
        <f>TRIM(CLEAN(MID(Updates!D781,FIND("Middle Initial: ",Updates!D781)+16,(FIND("Department: ",Updates!D781)-(FIND("Middle Initial: ",Updates!D781)+16)))))</f>
        <v>#VALUE!</v>
      </c>
      <c r="Q781" t="e">
        <f t="shared" si="194"/>
        <v>#VALUE!</v>
      </c>
      <c r="R781" t="e">
        <f t="shared" si="195"/>
        <v>#VALUE!</v>
      </c>
      <c r="S781" t="e">
        <f t="shared" si="196"/>
        <v>#VALUE!</v>
      </c>
      <c r="T781" s="14" t="e">
        <f t="shared" si="197"/>
        <v>#VALUE!</v>
      </c>
      <c r="U781" t="e">
        <f t="shared" si="198"/>
        <v>#VALUE!</v>
      </c>
      <c r="V781" t="e">
        <f t="shared" si="199"/>
        <v>#VALUE!</v>
      </c>
      <c r="W781" s="8" t="e">
        <f>TRIM(CLEAN(MID(Updates!D781,FIND("Branch: ",Updates!D781)+8,(FIND("Division",Updates!D781)-(FIND("Branch: ",Updates!D781)+8)))))</f>
        <v>#VALUE!</v>
      </c>
      <c r="X781" s="8" t="e">
        <f>TRIM(CLEAN(MID(Updates!D781,FIND("Pooled Position: ",Updates!D781)+17,(FIND("Are the",Updates!D781)-(FIND("Pooled Position: ",Updates!D781)+17)))))</f>
        <v>#VALUE!</v>
      </c>
      <c r="Y781" t="e">
        <f>TRIM(CLEAN(MID(Updates!D781,FIND("Employee Name: ",Updates!D781)+15,(FIND("Job Title",Updates!D781)-(FIND("Employee Name: ",Updates!D781)+15)))))</f>
        <v>#VALUE!</v>
      </c>
      <c r="Z781" s="9" t="e">
        <f t="shared" si="200"/>
        <v>#VALUE!</v>
      </c>
      <c r="AA781" t="e">
        <f t="shared" si="201"/>
        <v>#VALUE!</v>
      </c>
      <c r="AB781" t="e">
        <f t="shared" si="202"/>
        <v>#VALUE!</v>
      </c>
      <c r="AC781" t="e">
        <f t="shared" si="203"/>
        <v>#VALUE!</v>
      </c>
      <c r="AD781" t="e">
        <f>TRIM(CLEAN(MID(Updates!D781,FIND("Account to clone: ",Updates!D781)+18,(FIND("Position",Updates!D781)-(FIND("Account to clone: ",Updates!D781)+18)))))</f>
        <v>#VALUE!</v>
      </c>
      <c r="AE781" t="str">
        <f t="shared" si="204"/>
        <v/>
      </c>
      <c r="AF781" t="str">
        <f t="shared" si="205"/>
        <v>No</v>
      </c>
      <c r="AG781" t="e">
        <f>TRIM(CLEAN(MID(Updates!D781,FIND("Home Share (H:\ drive) required: ",Updates!D781)+33,(FIND("Group Share (S:\ drive) required: ",Updates!D781)-(FIND("Home Share (H:\ drive) required: ",Updates!D781)+33)))))</f>
        <v>#VALUE!</v>
      </c>
      <c r="AH781" t="str">
        <f t="shared" si="206"/>
        <v>No</v>
      </c>
      <c r="AI781" t="e">
        <f>TRIM(CLEAN(MID(Updates!D781,FIND("S Drive Path: ",Updates!D781)+14,(FIND("Position",Updates!D781)-(FIND("S Drive Path: ",Updates!D781)+14)))))</f>
        <v>#VALUE!</v>
      </c>
      <c r="AJ781" t="e">
        <f>("USR\"&amp;Updates!N781)</f>
        <v>#VALUE!</v>
      </c>
      <c r="AK781" t="e">
        <f>Updates!N781&amp;"$"</f>
        <v>#VALUE!</v>
      </c>
      <c r="AL781" s="11">
        <f t="shared" ca="1" si="207"/>
        <v>20</v>
      </c>
      <c r="AM781" s="6" t="str">
        <f ca="1">LOOKUP(AL781,AN2:AN21,AO2:AO21)</f>
        <v>DC4MDB10</v>
      </c>
    </row>
    <row r="782" spans="1:39" ht="12" customHeight="1">
      <c r="A782" s="13" t="e">
        <f>LOOKUP(99^99,--("0"&amp;MID(Updates!N782,MIN(SEARCH({0,1,2,3,4,5,6,7,8,9},Updates!N782&amp;"0123456789")),ROW($A$1:$A$10000))))</f>
        <v>#N/A</v>
      </c>
      <c r="B782" s="6" t="e">
        <f>TRIM(CLEAN(MID(Updates!D782,FIND("Network User Id: ",Updates!D782)+17,(FIND("E-MAIL ACCOUNTS",Updates!D782)-(FIND("Network User Id:",Updates!D782)+17)))))</f>
        <v>#VALUE!</v>
      </c>
      <c r="C782" s="6" t="e">
        <f>TRIM(CLEAN(MID(Updates!D782,FIND("Logon ID: ",Updates!D782)+10,(FIND("Password:",Updates!D782)-(FIND("Logon ID:",Updates!D782)+10)))))</f>
        <v>#VALUE!</v>
      </c>
      <c r="D782" t="e">
        <f>TRIM(CLEAN(MID(Updates!D782,FIND("Primary Address: ",Updates!D782)+17,(FIND("Secondary Address:",Updates!D782)-(FIND("Primary Address: ",Updates!D782)+17)))))</f>
        <v>#VALUE!</v>
      </c>
      <c r="E782" t="e">
        <f>TRIM(CLEAN(MID(Updates!D782,FIND("Secondary Address: ",Updates!D782)+19,(FIND("** PLEASE DO NOT REPLY TO THIS E-MAIL. ",Updates!D782)-(FIND("Secondary Address: ",Updates!D782)+19)))))</f>
        <v>#VALUE!</v>
      </c>
      <c r="F782" t="b">
        <f>IF(COUNT(SEARCH({"transpo.ottawa.on.ca","biblioottawalibrary.ca"},E782)),"@ottawa.ca")</f>
        <v>0</v>
      </c>
      <c r="G782" s="9" t="e">
        <f t="shared" si="192"/>
        <v>#VALUE!</v>
      </c>
      <c r="H782" t="e">
        <f>TRIM(CLEAN(MID(Updates!D782,FIND("E-mail Address: ",Updates!D782)+16,(FIND("The employee",Updates!D782)-(FIND("E-mail Address: ",Updates!D782)+16)))))</f>
        <v>#VALUE!</v>
      </c>
      <c r="I782" t="e">
        <f>TRIM(CLEAN(MID(Updates!D782,FIND("Account Password: ",Updates!D782)+18,(FIND("NETWORK ACCOUNTS",Updates!D782)-(FIND("Account Password:",Updates!D782)+18)))))</f>
        <v>#VALUE!</v>
      </c>
      <c r="J782" t="e">
        <f>TRIM(CLEAN(MID(Updates!D782,FIND("Password: ",Updates!D782)+10,(FIND("E-mail",Updates!D782)-(FIND("Password:",Updates!D782)+12)))))</f>
        <v>#VALUE!</v>
      </c>
      <c r="K782" t="e">
        <f>TRIM(CLEAN(MID(Updates!D782,FIND("Account to clone: ",Updates!D782)+18,(FIND("Position",Updates!D782)-(FIND("Account to clone: ",Updates!D782)+18)))))</f>
        <v>#VALUE!</v>
      </c>
      <c r="L782" t="e">
        <f>TRIM(CLEAN(MID(Updates!D782,FIND("Clone permissions of another account: ",Updates!D782)+38,(FIND("Email required:",Updates!D782)-(FIND("Clone permissions of another account: ",Updates!D782)+38)))))</f>
        <v>#VALUE!</v>
      </c>
      <c r="M782" t="e">
        <f t="shared" si="193"/>
        <v>#VALUE!</v>
      </c>
      <c r="N782" t="e">
        <f>TRIM(CLEAN(MID(Updates!D782,FIND("First Name: ",Updates!D782)+12,(FIND("Middle Name: ",Updates!D782)-(FIND("First Name: ",Updates!D782)+12)))))</f>
        <v>#VALUE!</v>
      </c>
      <c r="O782" t="e">
        <f>TRIM(CLEAN(MID(Updates!E782,FIND("Last Name: ",Updates!E782)+11,(FIND("Middle Initial:",Updates!E782)-(FIND("Last Name: ",Updates!E782)+11)))))</f>
        <v>#VALUE!</v>
      </c>
      <c r="P782" t="e">
        <f>TRIM(CLEAN(MID(Updates!D782,FIND("Middle Initial: ",Updates!D782)+16,(FIND("Department: ",Updates!D782)-(FIND("Middle Initial: ",Updates!D782)+16)))))</f>
        <v>#VALUE!</v>
      </c>
      <c r="Q782" t="e">
        <f t="shared" si="194"/>
        <v>#VALUE!</v>
      </c>
      <c r="R782" t="e">
        <f t="shared" si="195"/>
        <v>#VALUE!</v>
      </c>
      <c r="S782" t="e">
        <f t="shared" si="196"/>
        <v>#VALUE!</v>
      </c>
      <c r="T782" s="14" t="e">
        <f t="shared" si="197"/>
        <v>#VALUE!</v>
      </c>
      <c r="U782" t="e">
        <f t="shared" si="198"/>
        <v>#VALUE!</v>
      </c>
      <c r="V782" t="e">
        <f t="shared" si="199"/>
        <v>#VALUE!</v>
      </c>
      <c r="W782" s="8" t="e">
        <f>TRIM(CLEAN(MID(Updates!D782,FIND("Branch: ",Updates!D782)+8,(FIND("Division",Updates!D782)-(FIND("Branch: ",Updates!D782)+8)))))</f>
        <v>#VALUE!</v>
      </c>
      <c r="X782" s="8" t="e">
        <f>TRIM(CLEAN(MID(Updates!D782,FIND("Pooled Position: ",Updates!D782)+17,(FIND("Are the",Updates!D782)-(FIND("Pooled Position: ",Updates!D782)+17)))))</f>
        <v>#VALUE!</v>
      </c>
      <c r="Y782" t="e">
        <f>TRIM(CLEAN(MID(Updates!D782,FIND("Employee Name: ",Updates!D782)+15,(FIND("Job Title",Updates!D782)-(FIND("Employee Name: ",Updates!D782)+15)))))</f>
        <v>#VALUE!</v>
      </c>
      <c r="Z782" s="9" t="e">
        <f t="shared" si="200"/>
        <v>#VALUE!</v>
      </c>
      <c r="AA782" t="e">
        <f t="shared" si="201"/>
        <v>#VALUE!</v>
      </c>
      <c r="AB782" t="e">
        <f t="shared" si="202"/>
        <v>#VALUE!</v>
      </c>
      <c r="AC782" t="e">
        <f t="shared" si="203"/>
        <v>#VALUE!</v>
      </c>
      <c r="AD782" t="e">
        <f>TRIM(CLEAN(MID(Updates!D782,FIND("Account to clone: ",Updates!D782)+18,(FIND("Position",Updates!D782)-(FIND("Account to clone: ",Updates!D782)+18)))))</f>
        <v>#VALUE!</v>
      </c>
      <c r="AE782" t="str">
        <f t="shared" si="204"/>
        <v/>
      </c>
      <c r="AF782" t="str">
        <f t="shared" si="205"/>
        <v>No</v>
      </c>
      <c r="AG782" t="e">
        <f>TRIM(CLEAN(MID(Updates!D782,FIND("Home Share (H:\ drive) required: ",Updates!D782)+33,(FIND("Group Share (S:\ drive) required: ",Updates!D782)-(FIND("Home Share (H:\ drive) required: ",Updates!D782)+33)))))</f>
        <v>#VALUE!</v>
      </c>
      <c r="AH782" t="str">
        <f t="shared" si="206"/>
        <v>No</v>
      </c>
      <c r="AI782" t="e">
        <f>TRIM(CLEAN(MID(Updates!D782,FIND("S Drive Path: ",Updates!D782)+14,(FIND("Position",Updates!D782)-(FIND("S Drive Path: ",Updates!D782)+14)))))</f>
        <v>#VALUE!</v>
      </c>
      <c r="AJ782" t="e">
        <f>("USR\"&amp;Updates!N782)</f>
        <v>#VALUE!</v>
      </c>
      <c r="AK782" t="e">
        <f>Updates!N782&amp;"$"</f>
        <v>#VALUE!</v>
      </c>
      <c r="AL782" s="11">
        <f t="shared" ca="1" si="207"/>
        <v>15</v>
      </c>
      <c r="AM782" s="6" t="str">
        <f ca="1">LOOKUP(AL782,AN2:AN21,AO2:AO21)</f>
        <v>DC4MDB05</v>
      </c>
    </row>
    <row r="783" spans="1:39" ht="12" customHeight="1">
      <c r="A783" s="13" t="e">
        <f>LOOKUP(99^99,--("0"&amp;MID(Updates!N783,MIN(SEARCH({0,1,2,3,4,5,6,7,8,9},Updates!N783&amp;"0123456789")),ROW($A$1:$A$10000))))</f>
        <v>#N/A</v>
      </c>
      <c r="B783" s="6" t="e">
        <f>TRIM(CLEAN(MID(Updates!D783,FIND("Network User Id: ",Updates!D783)+17,(FIND("E-MAIL ACCOUNTS",Updates!D783)-(FIND("Network User Id:",Updates!D783)+17)))))</f>
        <v>#VALUE!</v>
      </c>
      <c r="C783" s="6" t="e">
        <f>TRIM(CLEAN(MID(Updates!D783,FIND("Logon ID: ",Updates!D783)+10,(FIND("Password:",Updates!D783)-(FIND("Logon ID:",Updates!D783)+10)))))</f>
        <v>#VALUE!</v>
      </c>
      <c r="D783" t="e">
        <f>TRIM(CLEAN(MID(Updates!D783,FIND("Primary Address: ",Updates!D783)+17,(FIND("Secondary Address:",Updates!D783)-(FIND("Primary Address: ",Updates!D783)+17)))))</f>
        <v>#VALUE!</v>
      </c>
      <c r="E783" t="e">
        <f>TRIM(CLEAN(MID(Updates!D783,FIND("Secondary Address: ",Updates!D783)+19,(FIND("** PLEASE DO NOT REPLY TO THIS E-MAIL. ",Updates!D783)-(FIND("Secondary Address: ",Updates!D783)+19)))))</f>
        <v>#VALUE!</v>
      </c>
      <c r="F783" t="b">
        <f>IF(COUNT(SEARCH({"transpo.ottawa.on.ca","biblioottawalibrary.ca"},E783)),"@ottawa.ca")</f>
        <v>0</v>
      </c>
      <c r="G783" s="9" t="e">
        <f t="shared" si="192"/>
        <v>#VALUE!</v>
      </c>
      <c r="H783" t="e">
        <f>TRIM(CLEAN(MID(Updates!D783,FIND("E-mail Address: ",Updates!D783)+16,(FIND("The employee",Updates!D783)-(FIND("E-mail Address: ",Updates!D783)+16)))))</f>
        <v>#VALUE!</v>
      </c>
      <c r="I783" t="e">
        <f>TRIM(CLEAN(MID(Updates!D783,FIND("Account Password: ",Updates!D783)+18,(FIND("NETWORK ACCOUNTS",Updates!D783)-(FIND("Account Password:",Updates!D783)+18)))))</f>
        <v>#VALUE!</v>
      </c>
      <c r="J783" t="e">
        <f>TRIM(CLEAN(MID(Updates!D783,FIND("Password: ",Updates!D783)+10,(FIND("E-mail",Updates!D783)-(FIND("Password:",Updates!D783)+12)))))</f>
        <v>#VALUE!</v>
      </c>
      <c r="K783" t="e">
        <f>TRIM(CLEAN(MID(Updates!D783,FIND("Account to clone: ",Updates!D783)+18,(FIND("Position",Updates!D783)-(FIND("Account to clone: ",Updates!D783)+18)))))</f>
        <v>#VALUE!</v>
      </c>
      <c r="L783" t="e">
        <f>TRIM(CLEAN(MID(Updates!D783,FIND("Clone permissions of another account: ",Updates!D783)+38,(FIND("Email required:",Updates!D783)-(FIND("Clone permissions of another account: ",Updates!D783)+38)))))</f>
        <v>#VALUE!</v>
      </c>
      <c r="M783" t="e">
        <f t="shared" si="193"/>
        <v>#VALUE!</v>
      </c>
      <c r="N783" t="e">
        <f>TRIM(CLEAN(MID(Updates!D783,FIND("First Name: ",Updates!D783)+12,(FIND("Middle Name: ",Updates!D783)-(FIND("First Name: ",Updates!D783)+12)))))</f>
        <v>#VALUE!</v>
      </c>
      <c r="O783" t="e">
        <f>TRIM(CLEAN(MID(Updates!E783,FIND("Last Name: ",Updates!E783)+11,(FIND("Middle Initial:",Updates!E783)-(FIND("Last Name: ",Updates!E783)+11)))))</f>
        <v>#VALUE!</v>
      </c>
      <c r="P783" t="e">
        <f>TRIM(CLEAN(MID(Updates!D783,FIND("Middle Initial: ",Updates!D783)+16,(FIND("Department: ",Updates!D783)-(FIND("Middle Initial: ",Updates!D783)+16)))))</f>
        <v>#VALUE!</v>
      </c>
      <c r="Q783" t="e">
        <f t="shared" si="194"/>
        <v>#VALUE!</v>
      </c>
      <c r="R783" t="e">
        <f t="shared" si="195"/>
        <v>#VALUE!</v>
      </c>
      <c r="S783" t="e">
        <f t="shared" si="196"/>
        <v>#VALUE!</v>
      </c>
      <c r="T783" s="14" t="e">
        <f t="shared" si="197"/>
        <v>#VALUE!</v>
      </c>
      <c r="U783" t="e">
        <f t="shared" si="198"/>
        <v>#VALUE!</v>
      </c>
      <c r="V783" t="e">
        <f t="shared" si="199"/>
        <v>#VALUE!</v>
      </c>
      <c r="W783" s="8" t="e">
        <f>TRIM(CLEAN(MID(Updates!D783,FIND("Branch: ",Updates!D783)+8,(FIND("Division",Updates!D783)-(FIND("Branch: ",Updates!D783)+8)))))</f>
        <v>#VALUE!</v>
      </c>
      <c r="X783" s="8" t="e">
        <f>TRIM(CLEAN(MID(Updates!D783,FIND("Pooled Position: ",Updates!D783)+17,(FIND("Are the",Updates!D783)-(FIND("Pooled Position: ",Updates!D783)+17)))))</f>
        <v>#VALUE!</v>
      </c>
      <c r="Y783" t="e">
        <f>TRIM(CLEAN(MID(Updates!D783,FIND("Employee Name: ",Updates!D783)+15,(FIND("Job Title",Updates!D783)-(FIND("Employee Name: ",Updates!D783)+15)))))</f>
        <v>#VALUE!</v>
      </c>
      <c r="Z783" s="9" t="e">
        <f t="shared" si="200"/>
        <v>#VALUE!</v>
      </c>
      <c r="AA783" t="e">
        <f t="shared" si="201"/>
        <v>#VALUE!</v>
      </c>
      <c r="AB783" t="e">
        <f t="shared" si="202"/>
        <v>#VALUE!</v>
      </c>
      <c r="AC783" t="e">
        <f t="shared" si="203"/>
        <v>#VALUE!</v>
      </c>
      <c r="AD783" t="e">
        <f>TRIM(CLEAN(MID(Updates!D783,FIND("Account to clone: ",Updates!D783)+18,(FIND("Position",Updates!D783)-(FIND("Account to clone: ",Updates!D783)+18)))))</f>
        <v>#VALUE!</v>
      </c>
      <c r="AE783" t="str">
        <f t="shared" si="204"/>
        <v/>
      </c>
      <c r="AF783" t="str">
        <f t="shared" si="205"/>
        <v>No</v>
      </c>
      <c r="AG783" t="e">
        <f>TRIM(CLEAN(MID(Updates!D783,FIND("Home Share (H:\ drive) required: ",Updates!D783)+33,(FIND("Group Share (S:\ drive) required: ",Updates!D783)-(FIND("Home Share (H:\ drive) required: ",Updates!D783)+33)))))</f>
        <v>#VALUE!</v>
      </c>
      <c r="AH783" t="str">
        <f t="shared" si="206"/>
        <v>No</v>
      </c>
      <c r="AI783" t="e">
        <f>TRIM(CLEAN(MID(Updates!D783,FIND("S Drive Path: ",Updates!D783)+14,(FIND("Position",Updates!D783)-(FIND("S Drive Path: ",Updates!D783)+14)))))</f>
        <v>#VALUE!</v>
      </c>
      <c r="AJ783" t="e">
        <f>("USR\"&amp;Updates!N783)</f>
        <v>#VALUE!</v>
      </c>
      <c r="AK783" t="e">
        <f>Updates!N783&amp;"$"</f>
        <v>#VALUE!</v>
      </c>
      <c r="AL783" s="11">
        <f t="shared" ca="1" si="207"/>
        <v>8</v>
      </c>
      <c r="AM783" s="6" t="str">
        <f ca="1">LOOKUP(AL783,AN2:AN21,AO2:AO21)</f>
        <v>DC1MDB08</v>
      </c>
    </row>
    <row r="784" spans="1:39" ht="12" customHeight="1">
      <c r="A784" s="13" t="e">
        <f>LOOKUP(99^99,--("0"&amp;MID(Updates!N784,MIN(SEARCH({0,1,2,3,4,5,6,7,8,9},Updates!N784&amp;"0123456789")),ROW($A$1:$A$10000))))</f>
        <v>#N/A</v>
      </c>
      <c r="B784" s="6" t="e">
        <f>TRIM(CLEAN(MID(Updates!D784,FIND("Network User Id: ",Updates!D784)+17,(FIND("E-MAIL ACCOUNTS",Updates!D784)-(FIND("Network User Id:",Updates!D784)+17)))))</f>
        <v>#VALUE!</v>
      </c>
      <c r="C784" s="6" t="e">
        <f>TRIM(CLEAN(MID(Updates!D784,FIND("Logon ID: ",Updates!D784)+10,(FIND("Password:",Updates!D784)-(FIND("Logon ID:",Updates!D784)+10)))))</f>
        <v>#VALUE!</v>
      </c>
      <c r="D784" t="e">
        <f>TRIM(CLEAN(MID(Updates!D784,FIND("Primary Address: ",Updates!D784)+17,(FIND("Secondary Address:",Updates!D784)-(FIND("Primary Address: ",Updates!D784)+17)))))</f>
        <v>#VALUE!</v>
      </c>
      <c r="E784" t="e">
        <f>TRIM(CLEAN(MID(Updates!D784,FIND("Secondary Address: ",Updates!D784)+19,(FIND("** PLEASE DO NOT REPLY TO THIS E-MAIL. ",Updates!D784)-(FIND("Secondary Address: ",Updates!D784)+19)))))</f>
        <v>#VALUE!</v>
      </c>
      <c r="F784" t="b">
        <f>IF(COUNT(SEARCH({"transpo.ottawa.on.ca","biblioottawalibrary.ca"},E784)),"@ottawa.ca")</f>
        <v>0</v>
      </c>
      <c r="G784" s="9" t="e">
        <f t="shared" si="192"/>
        <v>#VALUE!</v>
      </c>
      <c r="H784" t="e">
        <f>TRIM(CLEAN(MID(Updates!D784,FIND("E-mail Address: ",Updates!D784)+16,(FIND("The employee",Updates!D784)-(FIND("E-mail Address: ",Updates!D784)+16)))))</f>
        <v>#VALUE!</v>
      </c>
      <c r="I784" t="e">
        <f>TRIM(CLEAN(MID(Updates!D784,FIND("Account Password: ",Updates!D784)+18,(FIND("NETWORK ACCOUNTS",Updates!D784)-(FIND("Account Password:",Updates!D784)+18)))))</f>
        <v>#VALUE!</v>
      </c>
      <c r="J784" t="e">
        <f>TRIM(CLEAN(MID(Updates!D784,FIND("Password: ",Updates!D784)+10,(FIND("E-mail",Updates!D784)-(FIND("Password:",Updates!D784)+12)))))</f>
        <v>#VALUE!</v>
      </c>
      <c r="K784" t="e">
        <f>TRIM(CLEAN(MID(Updates!D784,FIND("Account to clone: ",Updates!D784)+18,(FIND("Position",Updates!D784)-(FIND("Account to clone: ",Updates!D784)+18)))))</f>
        <v>#VALUE!</v>
      </c>
      <c r="L784" t="e">
        <f>TRIM(CLEAN(MID(Updates!D784,FIND("Clone permissions of another account: ",Updates!D784)+38,(FIND("Email required:",Updates!D784)-(FIND("Clone permissions of another account: ",Updates!D784)+38)))))</f>
        <v>#VALUE!</v>
      </c>
      <c r="M784" t="e">
        <f t="shared" si="193"/>
        <v>#VALUE!</v>
      </c>
      <c r="N784" t="e">
        <f>TRIM(CLEAN(MID(Updates!D784,FIND("First Name: ",Updates!D784)+12,(FIND("Middle Name: ",Updates!D784)-(FIND("First Name: ",Updates!D784)+12)))))</f>
        <v>#VALUE!</v>
      </c>
      <c r="O784" t="e">
        <f>TRIM(CLEAN(MID(Updates!E784,FIND("Last Name: ",Updates!E784)+11,(FIND("Middle Initial:",Updates!E784)-(FIND("Last Name: ",Updates!E784)+11)))))</f>
        <v>#VALUE!</v>
      </c>
      <c r="P784" t="e">
        <f>TRIM(CLEAN(MID(Updates!D784,FIND("Middle Initial: ",Updates!D784)+16,(FIND("Department: ",Updates!D784)-(FIND("Middle Initial: ",Updates!D784)+16)))))</f>
        <v>#VALUE!</v>
      </c>
      <c r="Q784" t="e">
        <f t="shared" si="194"/>
        <v>#VALUE!</v>
      </c>
      <c r="R784" t="e">
        <f t="shared" si="195"/>
        <v>#VALUE!</v>
      </c>
      <c r="S784" t="e">
        <f t="shared" si="196"/>
        <v>#VALUE!</v>
      </c>
      <c r="T784" s="14" t="e">
        <f t="shared" si="197"/>
        <v>#VALUE!</v>
      </c>
      <c r="U784" t="e">
        <f t="shared" si="198"/>
        <v>#VALUE!</v>
      </c>
      <c r="V784" t="e">
        <f t="shared" si="199"/>
        <v>#VALUE!</v>
      </c>
      <c r="W784" s="8" t="e">
        <f>TRIM(CLEAN(MID(Updates!D784,FIND("Branch: ",Updates!D784)+8,(FIND("Division",Updates!D784)-(FIND("Branch: ",Updates!D784)+8)))))</f>
        <v>#VALUE!</v>
      </c>
      <c r="X784" s="8" t="e">
        <f>TRIM(CLEAN(MID(Updates!D784,FIND("Pooled Position: ",Updates!D784)+17,(FIND("Are the",Updates!D784)-(FIND("Pooled Position: ",Updates!D784)+17)))))</f>
        <v>#VALUE!</v>
      </c>
      <c r="Y784" t="e">
        <f>TRIM(CLEAN(MID(Updates!D784,FIND("Employee Name: ",Updates!D784)+15,(FIND("Job Title",Updates!D784)-(FIND("Employee Name: ",Updates!D784)+15)))))</f>
        <v>#VALUE!</v>
      </c>
      <c r="Z784" s="9" t="e">
        <f t="shared" si="200"/>
        <v>#VALUE!</v>
      </c>
      <c r="AA784" t="e">
        <f t="shared" si="201"/>
        <v>#VALUE!</v>
      </c>
      <c r="AB784" t="e">
        <f t="shared" si="202"/>
        <v>#VALUE!</v>
      </c>
      <c r="AC784" t="e">
        <f t="shared" si="203"/>
        <v>#VALUE!</v>
      </c>
      <c r="AD784" t="e">
        <f>TRIM(CLEAN(MID(Updates!D784,FIND("Account to clone: ",Updates!D784)+18,(FIND("Position",Updates!D784)-(FIND("Account to clone: ",Updates!D784)+18)))))</f>
        <v>#VALUE!</v>
      </c>
      <c r="AE784" t="str">
        <f t="shared" si="204"/>
        <v/>
      </c>
      <c r="AF784" t="str">
        <f t="shared" si="205"/>
        <v>No</v>
      </c>
      <c r="AG784" t="e">
        <f>TRIM(CLEAN(MID(Updates!D784,FIND("Home Share (H:\ drive) required: ",Updates!D784)+33,(FIND("Group Share (S:\ drive) required: ",Updates!D784)-(FIND("Home Share (H:\ drive) required: ",Updates!D784)+33)))))</f>
        <v>#VALUE!</v>
      </c>
      <c r="AH784" t="str">
        <f t="shared" si="206"/>
        <v>No</v>
      </c>
      <c r="AI784" t="e">
        <f>TRIM(CLEAN(MID(Updates!D784,FIND("S Drive Path: ",Updates!D784)+14,(FIND("Position",Updates!D784)-(FIND("S Drive Path: ",Updates!D784)+14)))))</f>
        <v>#VALUE!</v>
      </c>
      <c r="AJ784" t="e">
        <f>("USR\"&amp;Updates!N784)</f>
        <v>#VALUE!</v>
      </c>
      <c r="AK784" t="e">
        <f>Updates!N784&amp;"$"</f>
        <v>#VALUE!</v>
      </c>
      <c r="AL784" s="11">
        <f t="shared" ca="1" si="207"/>
        <v>6</v>
      </c>
      <c r="AM784" s="6" t="str">
        <f ca="1">LOOKUP(AL784,AN2:AN21,AO2:AO21)</f>
        <v>DC1MDB06</v>
      </c>
    </row>
    <row r="785" spans="1:39" ht="12" customHeight="1">
      <c r="A785" s="13" t="e">
        <f>LOOKUP(99^99,--("0"&amp;MID(Updates!N785,MIN(SEARCH({0,1,2,3,4,5,6,7,8,9},Updates!N785&amp;"0123456789")),ROW($A$1:$A$10000))))</f>
        <v>#N/A</v>
      </c>
      <c r="B785" s="6" t="e">
        <f>TRIM(CLEAN(MID(Updates!D785,FIND("Network User Id: ",Updates!D785)+17,(FIND("E-MAIL ACCOUNTS",Updates!D785)-(FIND("Network User Id:",Updates!D785)+17)))))</f>
        <v>#VALUE!</v>
      </c>
      <c r="C785" s="6" t="e">
        <f>TRIM(CLEAN(MID(Updates!D785,FIND("Logon ID: ",Updates!D785)+10,(FIND("Password:",Updates!D785)-(FIND("Logon ID:",Updates!D785)+10)))))</f>
        <v>#VALUE!</v>
      </c>
      <c r="D785" t="e">
        <f>TRIM(CLEAN(MID(Updates!D785,FIND("Primary Address: ",Updates!D785)+17,(FIND("Secondary Address:",Updates!D785)-(FIND("Primary Address: ",Updates!D785)+17)))))</f>
        <v>#VALUE!</v>
      </c>
      <c r="E785" t="e">
        <f>TRIM(CLEAN(MID(Updates!D785,FIND("Secondary Address: ",Updates!D785)+19,(FIND("** PLEASE DO NOT REPLY TO THIS E-MAIL. ",Updates!D785)-(FIND("Secondary Address: ",Updates!D785)+19)))))</f>
        <v>#VALUE!</v>
      </c>
      <c r="F785" t="b">
        <f>IF(COUNT(SEARCH({"transpo.ottawa.on.ca","biblioottawalibrary.ca"},E785)),"@ottawa.ca")</f>
        <v>0</v>
      </c>
      <c r="G785" s="9" t="e">
        <f t="shared" si="192"/>
        <v>#VALUE!</v>
      </c>
      <c r="H785" t="e">
        <f>TRIM(CLEAN(MID(Updates!D785,FIND("E-mail Address: ",Updates!D785)+16,(FIND("The employee",Updates!D785)-(FIND("E-mail Address: ",Updates!D785)+16)))))</f>
        <v>#VALUE!</v>
      </c>
      <c r="I785" t="e">
        <f>TRIM(CLEAN(MID(Updates!D785,FIND("Account Password: ",Updates!D785)+18,(FIND("NETWORK ACCOUNTS",Updates!D785)-(FIND("Account Password:",Updates!D785)+18)))))</f>
        <v>#VALUE!</v>
      </c>
      <c r="J785" t="e">
        <f>TRIM(CLEAN(MID(Updates!D785,FIND("Password: ",Updates!D785)+10,(FIND("E-mail",Updates!D785)-(FIND("Password:",Updates!D785)+12)))))</f>
        <v>#VALUE!</v>
      </c>
      <c r="K785" t="e">
        <f>TRIM(CLEAN(MID(Updates!D785,FIND("Account to clone: ",Updates!D785)+18,(FIND("Position",Updates!D785)-(FIND("Account to clone: ",Updates!D785)+18)))))</f>
        <v>#VALUE!</v>
      </c>
      <c r="L785" t="e">
        <f>TRIM(CLEAN(MID(Updates!D785,FIND("Clone permissions of another account: ",Updates!D785)+38,(FIND("Email required:",Updates!D785)-(FIND("Clone permissions of another account: ",Updates!D785)+38)))))</f>
        <v>#VALUE!</v>
      </c>
      <c r="M785" t="e">
        <f t="shared" si="193"/>
        <v>#VALUE!</v>
      </c>
      <c r="N785" t="e">
        <f>TRIM(CLEAN(MID(Updates!D785,FIND("First Name: ",Updates!D785)+12,(FIND("Middle Name: ",Updates!D785)-(FIND("First Name: ",Updates!D785)+12)))))</f>
        <v>#VALUE!</v>
      </c>
      <c r="O785" t="e">
        <f>TRIM(CLEAN(MID(Updates!E785,FIND("Last Name: ",Updates!E785)+11,(FIND("Middle Initial:",Updates!E785)-(FIND("Last Name: ",Updates!E785)+11)))))</f>
        <v>#VALUE!</v>
      </c>
      <c r="P785" t="e">
        <f>TRIM(CLEAN(MID(Updates!D785,FIND("Middle Initial: ",Updates!D785)+16,(FIND("Department: ",Updates!D785)-(FIND("Middle Initial: ",Updates!D785)+16)))))</f>
        <v>#VALUE!</v>
      </c>
      <c r="Q785" t="e">
        <f t="shared" si="194"/>
        <v>#VALUE!</v>
      </c>
      <c r="R785" t="e">
        <f t="shared" si="195"/>
        <v>#VALUE!</v>
      </c>
      <c r="S785" t="e">
        <f t="shared" si="196"/>
        <v>#VALUE!</v>
      </c>
      <c r="T785" s="14" t="e">
        <f t="shared" si="197"/>
        <v>#VALUE!</v>
      </c>
      <c r="U785" t="e">
        <f t="shared" si="198"/>
        <v>#VALUE!</v>
      </c>
      <c r="V785" t="e">
        <f t="shared" si="199"/>
        <v>#VALUE!</v>
      </c>
      <c r="W785" s="8" t="e">
        <f>TRIM(CLEAN(MID(Updates!D785,FIND("Branch: ",Updates!D785)+8,(FIND("Division",Updates!D785)-(FIND("Branch: ",Updates!D785)+8)))))</f>
        <v>#VALUE!</v>
      </c>
      <c r="X785" s="8" t="e">
        <f>TRIM(CLEAN(MID(Updates!D785,FIND("Pooled Position: ",Updates!D785)+17,(FIND("Are the",Updates!D785)-(FIND("Pooled Position: ",Updates!D785)+17)))))</f>
        <v>#VALUE!</v>
      </c>
      <c r="Y785" t="e">
        <f>TRIM(CLEAN(MID(Updates!D785,FIND("Employee Name: ",Updates!D785)+15,(FIND("Job Title",Updates!D785)-(FIND("Employee Name: ",Updates!D785)+15)))))</f>
        <v>#VALUE!</v>
      </c>
      <c r="Z785" s="9" t="e">
        <f t="shared" si="200"/>
        <v>#VALUE!</v>
      </c>
      <c r="AA785" t="e">
        <f t="shared" si="201"/>
        <v>#VALUE!</v>
      </c>
      <c r="AB785" t="e">
        <f t="shared" si="202"/>
        <v>#VALUE!</v>
      </c>
      <c r="AC785" t="e">
        <f t="shared" si="203"/>
        <v>#VALUE!</v>
      </c>
      <c r="AD785" t="e">
        <f>TRIM(CLEAN(MID(Updates!D785,FIND("Account to clone: ",Updates!D785)+18,(FIND("Position",Updates!D785)-(FIND("Account to clone: ",Updates!D785)+18)))))</f>
        <v>#VALUE!</v>
      </c>
      <c r="AE785" t="str">
        <f t="shared" si="204"/>
        <v/>
      </c>
      <c r="AF785" t="str">
        <f t="shared" si="205"/>
        <v>No</v>
      </c>
      <c r="AG785" t="e">
        <f>TRIM(CLEAN(MID(Updates!D785,FIND("Home Share (H:\ drive) required: ",Updates!D785)+33,(FIND("Group Share (S:\ drive) required: ",Updates!D785)-(FIND("Home Share (H:\ drive) required: ",Updates!D785)+33)))))</f>
        <v>#VALUE!</v>
      </c>
      <c r="AH785" t="str">
        <f t="shared" si="206"/>
        <v>No</v>
      </c>
      <c r="AI785" t="e">
        <f>TRIM(CLEAN(MID(Updates!D785,FIND("S Drive Path: ",Updates!D785)+14,(FIND("Position",Updates!D785)-(FIND("S Drive Path: ",Updates!D785)+14)))))</f>
        <v>#VALUE!</v>
      </c>
      <c r="AJ785" t="e">
        <f>("USR\"&amp;Updates!N785)</f>
        <v>#VALUE!</v>
      </c>
      <c r="AK785" t="e">
        <f>Updates!N785&amp;"$"</f>
        <v>#VALUE!</v>
      </c>
      <c r="AL785" s="11">
        <f t="shared" ca="1" si="207"/>
        <v>3</v>
      </c>
      <c r="AM785" s="6" t="str">
        <f ca="1">LOOKUP(AL785,AN2:AN21,AO2:AO21)</f>
        <v>DC1MDB03</v>
      </c>
    </row>
    <row r="786" spans="1:39" ht="12" customHeight="1">
      <c r="A786" s="13" t="e">
        <f>LOOKUP(99^99,--("0"&amp;MID(Updates!N786,MIN(SEARCH({0,1,2,3,4,5,6,7,8,9},Updates!N786&amp;"0123456789")),ROW($A$1:$A$10000))))</f>
        <v>#N/A</v>
      </c>
      <c r="B786" s="6" t="e">
        <f>TRIM(CLEAN(MID(Updates!D786,FIND("Network User Id: ",Updates!D786)+17,(FIND("E-MAIL ACCOUNTS",Updates!D786)-(FIND("Network User Id:",Updates!D786)+17)))))</f>
        <v>#VALUE!</v>
      </c>
      <c r="C786" s="6" t="e">
        <f>TRIM(CLEAN(MID(Updates!D786,FIND("Logon ID: ",Updates!D786)+10,(FIND("Password:",Updates!D786)-(FIND("Logon ID:",Updates!D786)+10)))))</f>
        <v>#VALUE!</v>
      </c>
      <c r="D786" t="e">
        <f>TRIM(CLEAN(MID(Updates!D786,FIND("Primary Address: ",Updates!D786)+17,(FIND("Secondary Address:",Updates!D786)-(FIND("Primary Address: ",Updates!D786)+17)))))</f>
        <v>#VALUE!</v>
      </c>
      <c r="E786" t="e">
        <f>TRIM(CLEAN(MID(Updates!D786,FIND("Secondary Address: ",Updates!D786)+19,(FIND("** PLEASE DO NOT REPLY TO THIS E-MAIL. ",Updates!D786)-(FIND("Secondary Address: ",Updates!D786)+19)))))</f>
        <v>#VALUE!</v>
      </c>
      <c r="F786" t="b">
        <f>IF(COUNT(SEARCH({"transpo.ottawa.on.ca","biblioottawalibrary.ca"},E786)),"@ottawa.ca")</f>
        <v>0</v>
      </c>
      <c r="G786" s="9" t="e">
        <f t="shared" si="192"/>
        <v>#VALUE!</v>
      </c>
      <c r="H786" t="e">
        <f>TRIM(CLEAN(MID(Updates!D786,FIND("E-mail Address: ",Updates!D786)+16,(FIND("The employee",Updates!D786)-(FIND("E-mail Address: ",Updates!D786)+16)))))</f>
        <v>#VALUE!</v>
      </c>
      <c r="I786" t="e">
        <f>TRIM(CLEAN(MID(Updates!D786,FIND("Account Password: ",Updates!D786)+18,(FIND("NETWORK ACCOUNTS",Updates!D786)-(FIND("Account Password:",Updates!D786)+18)))))</f>
        <v>#VALUE!</v>
      </c>
      <c r="J786" t="e">
        <f>TRIM(CLEAN(MID(Updates!D786,FIND("Password: ",Updates!D786)+10,(FIND("E-mail",Updates!D786)-(FIND("Password:",Updates!D786)+12)))))</f>
        <v>#VALUE!</v>
      </c>
      <c r="K786" t="e">
        <f>TRIM(CLEAN(MID(Updates!D786,FIND("Account to clone: ",Updates!D786)+18,(FIND("Position",Updates!D786)-(FIND("Account to clone: ",Updates!D786)+18)))))</f>
        <v>#VALUE!</v>
      </c>
      <c r="L786" t="e">
        <f>TRIM(CLEAN(MID(Updates!D786,FIND("Clone permissions of another account: ",Updates!D786)+38,(FIND("Email required:",Updates!D786)-(FIND("Clone permissions of another account: ",Updates!D786)+38)))))</f>
        <v>#VALUE!</v>
      </c>
      <c r="M786" t="e">
        <f t="shared" si="193"/>
        <v>#VALUE!</v>
      </c>
      <c r="N786" t="e">
        <f>TRIM(CLEAN(MID(Updates!D786,FIND("First Name: ",Updates!D786)+12,(FIND("Middle Name: ",Updates!D786)-(FIND("First Name: ",Updates!D786)+12)))))</f>
        <v>#VALUE!</v>
      </c>
      <c r="O786" t="e">
        <f>TRIM(CLEAN(MID(Updates!E786,FIND("Last Name: ",Updates!E786)+11,(FIND("Middle Initial:",Updates!E786)-(FIND("Last Name: ",Updates!E786)+11)))))</f>
        <v>#VALUE!</v>
      </c>
      <c r="P786" t="e">
        <f>TRIM(CLEAN(MID(Updates!D786,FIND("Middle Initial: ",Updates!D786)+16,(FIND("Department: ",Updates!D786)-(FIND("Middle Initial: ",Updates!D786)+16)))))</f>
        <v>#VALUE!</v>
      </c>
      <c r="Q786" t="e">
        <f t="shared" si="194"/>
        <v>#VALUE!</v>
      </c>
      <c r="R786" t="e">
        <f t="shared" si="195"/>
        <v>#VALUE!</v>
      </c>
      <c r="S786" t="e">
        <f t="shared" si="196"/>
        <v>#VALUE!</v>
      </c>
      <c r="T786" s="14" t="e">
        <f t="shared" si="197"/>
        <v>#VALUE!</v>
      </c>
      <c r="U786" t="e">
        <f t="shared" si="198"/>
        <v>#VALUE!</v>
      </c>
      <c r="V786" t="e">
        <f t="shared" si="199"/>
        <v>#VALUE!</v>
      </c>
      <c r="W786" s="8" t="e">
        <f>TRIM(CLEAN(MID(Updates!D786,FIND("Branch: ",Updates!D786)+8,(FIND("Division",Updates!D786)-(FIND("Branch: ",Updates!D786)+8)))))</f>
        <v>#VALUE!</v>
      </c>
      <c r="X786" s="8" t="e">
        <f>TRIM(CLEAN(MID(Updates!D786,FIND("Pooled Position: ",Updates!D786)+17,(FIND("Are the",Updates!D786)-(FIND("Pooled Position: ",Updates!D786)+17)))))</f>
        <v>#VALUE!</v>
      </c>
      <c r="Y786" t="e">
        <f>TRIM(CLEAN(MID(Updates!D786,FIND("Employee Name: ",Updates!D786)+15,(FIND("Job Title",Updates!D786)-(FIND("Employee Name: ",Updates!D786)+15)))))</f>
        <v>#VALUE!</v>
      </c>
      <c r="Z786" s="9" t="e">
        <f t="shared" si="200"/>
        <v>#VALUE!</v>
      </c>
      <c r="AA786" t="e">
        <f t="shared" si="201"/>
        <v>#VALUE!</v>
      </c>
      <c r="AB786" t="e">
        <f t="shared" si="202"/>
        <v>#VALUE!</v>
      </c>
      <c r="AC786" t="e">
        <f t="shared" si="203"/>
        <v>#VALUE!</v>
      </c>
      <c r="AD786" t="e">
        <f>TRIM(CLEAN(MID(Updates!D786,FIND("Account to clone: ",Updates!D786)+18,(FIND("Position",Updates!D786)-(FIND("Account to clone: ",Updates!D786)+18)))))</f>
        <v>#VALUE!</v>
      </c>
      <c r="AE786" t="str">
        <f t="shared" si="204"/>
        <v/>
      </c>
      <c r="AF786" t="str">
        <f t="shared" si="205"/>
        <v>No</v>
      </c>
      <c r="AG786" t="e">
        <f>TRIM(CLEAN(MID(Updates!D786,FIND("Home Share (H:\ drive) required: ",Updates!D786)+33,(FIND("Group Share (S:\ drive) required: ",Updates!D786)-(FIND("Home Share (H:\ drive) required: ",Updates!D786)+33)))))</f>
        <v>#VALUE!</v>
      </c>
      <c r="AH786" t="str">
        <f t="shared" si="206"/>
        <v>No</v>
      </c>
      <c r="AI786" t="e">
        <f>TRIM(CLEAN(MID(Updates!D786,FIND("S Drive Path: ",Updates!D786)+14,(FIND("Position",Updates!D786)-(FIND("S Drive Path: ",Updates!D786)+14)))))</f>
        <v>#VALUE!</v>
      </c>
      <c r="AJ786" t="e">
        <f>("USR\"&amp;Updates!N786)</f>
        <v>#VALUE!</v>
      </c>
      <c r="AK786" t="e">
        <f>Updates!N786&amp;"$"</f>
        <v>#VALUE!</v>
      </c>
      <c r="AL786" s="11">
        <f t="shared" ca="1" si="207"/>
        <v>9</v>
      </c>
      <c r="AM786" s="6" t="str">
        <f ca="1">LOOKUP(AL786,AN2:AN21,AO2:AO21)</f>
        <v>DC1MDB09</v>
      </c>
    </row>
    <row r="787" spans="1:39" ht="12" customHeight="1">
      <c r="A787" s="13" t="e">
        <f>LOOKUP(99^99,--("0"&amp;MID(Updates!N787,MIN(SEARCH({0,1,2,3,4,5,6,7,8,9},Updates!N787&amp;"0123456789")),ROW($A$1:$A$10000))))</f>
        <v>#N/A</v>
      </c>
      <c r="B787" s="6" t="e">
        <f>TRIM(CLEAN(MID(Updates!D787,FIND("Network User Id: ",Updates!D787)+17,(FIND("E-MAIL ACCOUNTS",Updates!D787)-(FIND("Network User Id:",Updates!D787)+17)))))</f>
        <v>#VALUE!</v>
      </c>
      <c r="C787" s="6" t="e">
        <f>TRIM(CLEAN(MID(Updates!D787,FIND("Logon ID: ",Updates!D787)+10,(FIND("Password:",Updates!D787)-(FIND("Logon ID:",Updates!D787)+10)))))</f>
        <v>#VALUE!</v>
      </c>
      <c r="D787" t="e">
        <f>TRIM(CLEAN(MID(Updates!D787,FIND("Primary Address: ",Updates!D787)+17,(FIND("Secondary Address:",Updates!D787)-(FIND("Primary Address: ",Updates!D787)+17)))))</f>
        <v>#VALUE!</v>
      </c>
      <c r="E787" t="e">
        <f>TRIM(CLEAN(MID(Updates!D787,FIND("Secondary Address: ",Updates!D787)+19,(FIND("** PLEASE DO NOT REPLY TO THIS E-MAIL. ",Updates!D787)-(FIND("Secondary Address: ",Updates!D787)+19)))))</f>
        <v>#VALUE!</v>
      </c>
      <c r="F787" t="b">
        <f>IF(COUNT(SEARCH({"transpo.ottawa.on.ca","biblioottawalibrary.ca"},E787)),"@ottawa.ca")</f>
        <v>0</v>
      </c>
      <c r="G787" s="9" t="e">
        <f t="shared" si="192"/>
        <v>#VALUE!</v>
      </c>
      <c r="H787" t="e">
        <f>TRIM(CLEAN(MID(Updates!D787,FIND("E-mail Address: ",Updates!D787)+16,(FIND("The employee",Updates!D787)-(FIND("E-mail Address: ",Updates!D787)+16)))))</f>
        <v>#VALUE!</v>
      </c>
      <c r="I787" t="e">
        <f>TRIM(CLEAN(MID(Updates!D787,FIND("Account Password: ",Updates!D787)+18,(FIND("NETWORK ACCOUNTS",Updates!D787)-(FIND("Account Password:",Updates!D787)+18)))))</f>
        <v>#VALUE!</v>
      </c>
      <c r="J787" t="e">
        <f>TRIM(CLEAN(MID(Updates!D787,FIND("Password: ",Updates!D787)+10,(FIND("E-mail",Updates!D787)-(FIND("Password:",Updates!D787)+12)))))</f>
        <v>#VALUE!</v>
      </c>
      <c r="K787" t="e">
        <f>TRIM(CLEAN(MID(Updates!D787,FIND("Account to clone: ",Updates!D787)+18,(FIND("Position",Updates!D787)-(FIND("Account to clone: ",Updates!D787)+18)))))</f>
        <v>#VALUE!</v>
      </c>
      <c r="L787" t="e">
        <f>TRIM(CLEAN(MID(Updates!D787,FIND("Clone permissions of another account: ",Updates!D787)+38,(FIND("Email required:",Updates!D787)-(FIND("Clone permissions of another account: ",Updates!D787)+38)))))</f>
        <v>#VALUE!</v>
      </c>
      <c r="M787" t="e">
        <f t="shared" si="193"/>
        <v>#VALUE!</v>
      </c>
      <c r="N787" t="e">
        <f>TRIM(CLEAN(MID(Updates!D787,FIND("First Name: ",Updates!D787)+12,(FIND("Middle Name: ",Updates!D787)-(FIND("First Name: ",Updates!D787)+12)))))</f>
        <v>#VALUE!</v>
      </c>
      <c r="O787" t="e">
        <f>TRIM(CLEAN(MID(Updates!E787,FIND("Last Name: ",Updates!E787)+11,(FIND("Middle Initial:",Updates!E787)-(FIND("Last Name: ",Updates!E787)+11)))))</f>
        <v>#VALUE!</v>
      </c>
      <c r="P787" t="e">
        <f>TRIM(CLEAN(MID(Updates!D787,FIND("Middle Initial: ",Updates!D787)+16,(FIND("Department: ",Updates!D787)-(FIND("Middle Initial: ",Updates!D787)+16)))))</f>
        <v>#VALUE!</v>
      </c>
      <c r="Q787" t="e">
        <f t="shared" si="194"/>
        <v>#VALUE!</v>
      </c>
      <c r="R787" t="e">
        <f t="shared" si="195"/>
        <v>#VALUE!</v>
      </c>
      <c r="S787" t="e">
        <f t="shared" si="196"/>
        <v>#VALUE!</v>
      </c>
      <c r="T787" s="14" t="e">
        <f t="shared" si="197"/>
        <v>#VALUE!</v>
      </c>
      <c r="U787" t="e">
        <f t="shared" si="198"/>
        <v>#VALUE!</v>
      </c>
      <c r="V787" t="e">
        <f t="shared" si="199"/>
        <v>#VALUE!</v>
      </c>
      <c r="W787" s="8" t="e">
        <f>TRIM(CLEAN(MID(Updates!D787,FIND("Branch: ",Updates!D787)+8,(FIND("Division",Updates!D787)-(FIND("Branch: ",Updates!D787)+8)))))</f>
        <v>#VALUE!</v>
      </c>
      <c r="X787" s="8" t="e">
        <f>TRIM(CLEAN(MID(Updates!D787,FIND("Pooled Position: ",Updates!D787)+17,(FIND("Are the",Updates!D787)-(FIND("Pooled Position: ",Updates!D787)+17)))))</f>
        <v>#VALUE!</v>
      </c>
      <c r="Y787" t="e">
        <f>TRIM(CLEAN(MID(Updates!D787,FIND("Employee Name: ",Updates!D787)+15,(FIND("Job Title",Updates!D787)-(FIND("Employee Name: ",Updates!D787)+15)))))</f>
        <v>#VALUE!</v>
      </c>
      <c r="Z787" s="9" t="e">
        <f t="shared" si="200"/>
        <v>#VALUE!</v>
      </c>
      <c r="AA787" t="e">
        <f t="shared" si="201"/>
        <v>#VALUE!</v>
      </c>
      <c r="AB787" t="e">
        <f t="shared" si="202"/>
        <v>#VALUE!</v>
      </c>
      <c r="AC787" t="e">
        <f t="shared" si="203"/>
        <v>#VALUE!</v>
      </c>
      <c r="AD787" t="e">
        <f>TRIM(CLEAN(MID(Updates!D787,FIND("Account to clone: ",Updates!D787)+18,(FIND("Position",Updates!D787)-(FIND("Account to clone: ",Updates!D787)+18)))))</f>
        <v>#VALUE!</v>
      </c>
      <c r="AE787" t="str">
        <f t="shared" si="204"/>
        <v/>
      </c>
      <c r="AF787" t="str">
        <f t="shared" si="205"/>
        <v>No</v>
      </c>
      <c r="AG787" t="e">
        <f>TRIM(CLEAN(MID(Updates!D787,FIND("Home Share (H:\ drive) required: ",Updates!D787)+33,(FIND("Group Share (S:\ drive) required: ",Updates!D787)-(FIND("Home Share (H:\ drive) required: ",Updates!D787)+33)))))</f>
        <v>#VALUE!</v>
      </c>
      <c r="AH787" t="str">
        <f t="shared" si="206"/>
        <v>No</v>
      </c>
      <c r="AI787" t="e">
        <f>TRIM(CLEAN(MID(Updates!D787,FIND("S Drive Path: ",Updates!D787)+14,(FIND("Position",Updates!D787)-(FIND("S Drive Path: ",Updates!D787)+14)))))</f>
        <v>#VALUE!</v>
      </c>
      <c r="AJ787" t="e">
        <f>("USR\"&amp;Updates!N787)</f>
        <v>#VALUE!</v>
      </c>
      <c r="AK787" t="e">
        <f>Updates!N787&amp;"$"</f>
        <v>#VALUE!</v>
      </c>
      <c r="AL787" s="11">
        <f t="shared" ca="1" si="207"/>
        <v>15</v>
      </c>
      <c r="AM787" s="6" t="str">
        <f ca="1">LOOKUP(AL787,AN2:AN21,AO2:AO21)</f>
        <v>DC4MDB05</v>
      </c>
    </row>
    <row r="788" spans="1:39" ht="12" customHeight="1">
      <c r="A788" s="13" t="e">
        <f>LOOKUP(99^99,--("0"&amp;MID(Updates!N788,MIN(SEARCH({0,1,2,3,4,5,6,7,8,9},Updates!N788&amp;"0123456789")),ROW($A$1:$A$10000))))</f>
        <v>#N/A</v>
      </c>
      <c r="B788" s="6" t="e">
        <f>TRIM(CLEAN(MID(Updates!D788,FIND("Network User Id: ",Updates!D788)+17,(FIND("E-MAIL ACCOUNTS",Updates!D788)-(FIND("Network User Id:",Updates!D788)+17)))))</f>
        <v>#VALUE!</v>
      </c>
      <c r="C788" s="6" t="e">
        <f>TRIM(CLEAN(MID(Updates!D788,FIND("Logon ID: ",Updates!D788)+10,(FIND("Password:",Updates!D788)-(FIND("Logon ID:",Updates!D788)+10)))))</f>
        <v>#VALUE!</v>
      </c>
      <c r="D788" t="e">
        <f>TRIM(CLEAN(MID(Updates!D788,FIND("Primary Address: ",Updates!D788)+17,(FIND("Secondary Address:",Updates!D788)-(FIND("Primary Address: ",Updates!D788)+17)))))</f>
        <v>#VALUE!</v>
      </c>
      <c r="E788" t="e">
        <f>TRIM(CLEAN(MID(Updates!D788,FIND("Secondary Address: ",Updates!D788)+19,(FIND("** PLEASE DO NOT REPLY TO THIS E-MAIL. ",Updates!D788)-(FIND("Secondary Address: ",Updates!D788)+19)))))</f>
        <v>#VALUE!</v>
      </c>
      <c r="F788" t="b">
        <f>IF(COUNT(SEARCH({"transpo.ottawa.on.ca","biblioottawalibrary.ca"},E788)),"@ottawa.ca")</f>
        <v>0</v>
      </c>
      <c r="G788" s="9" t="e">
        <f t="shared" si="192"/>
        <v>#VALUE!</v>
      </c>
      <c r="H788" t="e">
        <f>TRIM(CLEAN(MID(Updates!D788,FIND("E-mail Address: ",Updates!D788)+16,(FIND("The employee",Updates!D788)-(FIND("E-mail Address: ",Updates!D788)+16)))))</f>
        <v>#VALUE!</v>
      </c>
      <c r="I788" t="e">
        <f>TRIM(CLEAN(MID(Updates!D788,FIND("Account Password: ",Updates!D788)+18,(FIND("NETWORK ACCOUNTS",Updates!D788)-(FIND("Account Password:",Updates!D788)+18)))))</f>
        <v>#VALUE!</v>
      </c>
      <c r="J788" t="e">
        <f>TRIM(CLEAN(MID(Updates!D788,FIND("Password: ",Updates!D788)+10,(FIND("E-mail",Updates!D788)-(FIND("Password:",Updates!D788)+12)))))</f>
        <v>#VALUE!</v>
      </c>
      <c r="K788" t="e">
        <f>TRIM(CLEAN(MID(Updates!D788,FIND("Account to clone: ",Updates!D788)+18,(FIND("Position",Updates!D788)-(FIND("Account to clone: ",Updates!D788)+18)))))</f>
        <v>#VALUE!</v>
      </c>
      <c r="L788" t="e">
        <f>TRIM(CLEAN(MID(Updates!D788,FIND("Clone permissions of another account: ",Updates!D788)+38,(FIND("Email required:",Updates!D788)-(FIND("Clone permissions of another account: ",Updates!D788)+38)))))</f>
        <v>#VALUE!</v>
      </c>
      <c r="M788" t="e">
        <f t="shared" si="193"/>
        <v>#VALUE!</v>
      </c>
      <c r="N788" t="e">
        <f>TRIM(CLEAN(MID(Updates!D788,FIND("First Name: ",Updates!D788)+12,(FIND("Middle Name: ",Updates!D788)-(FIND("First Name: ",Updates!D788)+12)))))</f>
        <v>#VALUE!</v>
      </c>
      <c r="O788" t="e">
        <f>TRIM(CLEAN(MID(Updates!E788,FIND("Last Name: ",Updates!E788)+11,(FIND("Middle Initial:",Updates!E788)-(FIND("Last Name: ",Updates!E788)+11)))))</f>
        <v>#VALUE!</v>
      </c>
      <c r="P788" t="e">
        <f>TRIM(CLEAN(MID(Updates!D788,FIND("Middle Initial: ",Updates!D788)+16,(FIND("Department: ",Updates!D788)-(FIND("Middle Initial: ",Updates!D788)+16)))))</f>
        <v>#VALUE!</v>
      </c>
      <c r="Q788" t="e">
        <f t="shared" si="194"/>
        <v>#VALUE!</v>
      </c>
      <c r="R788" t="e">
        <f t="shared" si="195"/>
        <v>#VALUE!</v>
      </c>
      <c r="S788" t="e">
        <f t="shared" si="196"/>
        <v>#VALUE!</v>
      </c>
      <c r="T788" s="14" t="e">
        <f t="shared" si="197"/>
        <v>#VALUE!</v>
      </c>
      <c r="U788" t="e">
        <f t="shared" si="198"/>
        <v>#VALUE!</v>
      </c>
      <c r="V788" t="e">
        <f t="shared" si="199"/>
        <v>#VALUE!</v>
      </c>
      <c r="W788" s="8" t="e">
        <f>TRIM(CLEAN(MID(Updates!D788,FIND("Branch: ",Updates!D788)+8,(FIND("Division",Updates!D788)-(FIND("Branch: ",Updates!D788)+8)))))</f>
        <v>#VALUE!</v>
      </c>
      <c r="X788" s="8" t="e">
        <f>TRIM(CLEAN(MID(Updates!D788,FIND("Pooled Position: ",Updates!D788)+17,(FIND("Are the",Updates!D788)-(FIND("Pooled Position: ",Updates!D788)+17)))))</f>
        <v>#VALUE!</v>
      </c>
      <c r="Y788" t="e">
        <f>TRIM(CLEAN(MID(Updates!D788,FIND("Employee Name: ",Updates!D788)+15,(FIND("Job Title",Updates!D788)-(FIND("Employee Name: ",Updates!D788)+15)))))</f>
        <v>#VALUE!</v>
      </c>
      <c r="Z788" s="9" t="e">
        <f t="shared" si="200"/>
        <v>#VALUE!</v>
      </c>
      <c r="AA788" t="e">
        <f t="shared" si="201"/>
        <v>#VALUE!</v>
      </c>
      <c r="AB788" t="e">
        <f t="shared" si="202"/>
        <v>#VALUE!</v>
      </c>
      <c r="AC788" t="e">
        <f t="shared" si="203"/>
        <v>#VALUE!</v>
      </c>
      <c r="AD788" t="e">
        <f>TRIM(CLEAN(MID(Updates!D788,FIND("Account to clone: ",Updates!D788)+18,(FIND("Position",Updates!D788)-(FIND("Account to clone: ",Updates!D788)+18)))))</f>
        <v>#VALUE!</v>
      </c>
      <c r="AE788" t="str">
        <f t="shared" si="204"/>
        <v/>
      </c>
      <c r="AF788" t="str">
        <f t="shared" si="205"/>
        <v>No</v>
      </c>
      <c r="AG788" t="e">
        <f>TRIM(CLEAN(MID(Updates!D788,FIND("Home Share (H:\ drive) required: ",Updates!D788)+33,(FIND("Group Share (S:\ drive) required: ",Updates!D788)-(FIND("Home Share (H:\ drive) required: ",Updates!D788)+33)))))</f>
        <v>#VALUE!</v>
      </c>
      <c r="AH788" t="str">
        <f t="shared" si="206"/>
        <v>No</v>
      </c>
      <c r="AI788" t="e">
        <f>TRIM(CLEAN(MID(Updates!D788,FIND("S Drive Path: ",Updates!D788)+14,(FIND("Position",Updates!D788)-(FIND("S Drive Path: ",Updates!D788)+14)))))</f>
        <v>#VALUE!</v>
      </c>
      <c r="AJ788" t="e">
        <f>("USR\"&amp;Updates!N788)</f>
        <v>#VALUE!</v>
      </c>
      <c r="AK788" t="e">
        <f>Updates!N788&amp;"$"</f>
        <v>#VALUE!</v>
      </c>
      <c r="AL788" s="11">
        <f t="shared" ca="1" si="207"/>
        <v>9</v>
      </c>
      <c r="AM788" s="6" t="str">
        <f ca="1">LOOKUP(AL788,AN2:AN21,AO2:AO21)</f>
        <v>DC1MDB09</v>
      </c>
    </row>
    <row r="789" spans="1:39" ht="12" customHeight="1">
      <c r="A789" s="13" t="e">
        <f>LOOKUP(99^99,--("0"&amp;MID(Updates!N789,MIN(SEARCH({0,1,2,3,4,5,6,7,8,9},Updates!N789&amp;"0123456789")),ROW($A$1:$A$10000))))</f>
        <v>#N/A</v>
      </c>
      <c r="B789" s="6" t="e">
        <f>TRIM(CLEAN(MID(Updates!D789,FIND("Network User Id: ",Updates!D789)+17,(FIND("E-MAIL ACCOUNTS",Updates!D789)-(FIND("Network User Id:",Updates!D789)+17)))))</f>
        <v>#VALUE!</v>
      </c>
      <c r="C789" s="6" t="e">
        <f>TRIM(CLEAN(MID(Updates!D789,FIND("Logon ID: ",Updates!D789)+10,(FIND("Password:",Updates!D789)-(FIND("Logon ID:",Updates!D789)+10)))))</f>
        <v>#VALUE!</v>
      </c>
      <c r="D789" t="e">
        <f>TRIM(CLEAN(MID(Updates!D789,FIND("Primary Address: ",Updates!D789)+17,(FIND("Secondary Address:",Updates!D789)-(FIND("Primary Address: ",Updates!D789)+17)))))</f>
        <v>#VALUE!</v>
      </c>
      <c r="E789" t="e">
        <f>TRIM(CLEAN(MID(Updates!D789,FIND("Secondary Address: ",Updates!D789)+19,(FIND("** PLEASE DO NOT REPLY TO THIS E-MAIL. ",Updates!D789)-(FIND("Secondary Address: ",Updates!D789)+19)))))</f>
        <v>#VALUE!</v>
      </c>
      <c r="F789" t="b">
        <f>IF(COUNT(SEARCH({"transpo.ottawa.on.ca","biblioottawalibrary.ca"},E789)),"@ottawa.ca")</f>
        <v>0</v>
      </c>
      <c r="G789" s="9" t="e">
        <f t="shared" si="192"/>
        <v>#VALUE!</v>
      </c>
      <c r="H789" t="e">
        <f>TRIM(CLEAN(MID(Updates!D789,FIND("E-mail Address: ",Updates!D789)+16,(FIND("The employee",Updates!D789)-(FIND("E-mail Address: ",Updates!D789)+16)))))</f>
        <v>#VALUE!</v>
      </c>
      <c r="I789" t="e">
        <f>TRIM(CLEAN(MID(Updates!D789,FIND("Account Password: ",Updates!D789)+18,(FIND("NETWORK ACCOUNTS",Updates!D789)-(FIND("Account Password:",Updates!D789)+18)))))</f>
        <v>#VALUE!</v>
      </c>
      <c r="J789" t="e">
        <f>TRIM(CLEAN(MID(Updates!D789,FIND("Password: ",Updates!D789)+10,(FIND("E-mail",Updates!D789)-(FIND("Password:",Updates!D789)+12)))))</f>
        <v>#VALUE!</v>
      </c>
      <c r="K789" t="e">
        <f>TRIM(CLEAN(MID(Updates!D789,FIND("Account to clone: ",Updates!D789)+18,(FIND("Position",Updates!D789)-(FIND("Account to clone: ",Updates!D789)+18)))))</f>
        <v>#VALUE!</v>
      </c>
      <c r="L789" t="e">
        <f>TRIM(CLEAN(MID(Updates!D789,FIND("Clone permissions of another account: ",Updates!D789)+38,(FIND("Email required:",Updates!D789)-(FIND("Clone permissions of another account: ",Updates!D789)+38)))))</f>
        <v>#VALUE!</v>
      </c>
      <c r="M789" t="e">
        <f t="shared" si="193"/>
        <v>#VALUE!</v>
      </c>
      <c r="N789" t="e">
        <f>TRIM(CLEAN(MID(Updates!D789,FIND("First Name: ",Updates!D789)+12,(FIND("Middle Name: ",Updates!D789)-(FIND("First Name: ",Updates!D789)+12)))))</f>
        <v>#VALUE!</v>
      </c>
      <c r="O789" t="e">
        <f>TRIM(CLEAN(MID(Updates!E789,FIND("Last Name: ",Updates!E789)+11,(FIND("Middle Initial:",Updates!E789)-(FIND("Last Name: ",Updates!E789)+11)))))</f>
        <v>#VALUE!</v>
      </c>
      <c r="P789" t="e">
        <f>TRIM(CLEAN(MID(Updates!D789,FIND("Middle Initial: ",Updates!D789)+16,(FIND("Department: ",Updates!D789)-(FIND("Middle Initial: ",Updates!D789)+16)))))</f>
        <v>#VALUE!</v>
      </c>
      <c r="Q789" t="e">
        <f t="shared" si="194"/>
        <v>#VALUE!</v>
      </c>
      <c r="R789" t="e">
        <f t="shared" si="195"/>
        <v>#VALUE!</v>
      </c>
      <c r="S789" t="e">
        <f t="shared" si="196"/>
        <v>#VALUE!</v>
      </c>
      <c r="T789" s="14" t="e">
        <f t="shared" si="197"/>
        <v>#VALUE!</v>
      </c>
      <c r="U789" t="e">
        <f t="shared" si="198"/>
        <v>#VALUE!</v>
      </c>
      <c r="V789" t="e">
        <f t="shared" si="199"/>
        <v>#VALUE!</v>
      </c>
      <c r="W789" s="8" t="e">
        <f>TRIM(CLEAN(MID(Updates!D789,FIND("Branch: ",Updates!D789)+8,(FIND("Division",Updates!D789)-(FIND("Branch: ",Updates!D789)+8)))))</f>
        <v>#VALUE!</v>
      </c>
      <c r="X789" s="8" t="e">
        <f>TRIM(CLEAN(MID(Updates!D789,FIND("Pooled Position: ",Updates!D789)+17,(FIND("Are the",Updates!D789)-(FIND("Pooled Position: ",Updates!D789)+17)))))</f>
        <v>#VALUE!</v>
      </c>
      <c r="Y789" t="e">
        <f>TRIM(CLEAN(MID(Updates!D789,FIND("Employee Name: ",Updates!D789)+15,(FIND("Job Title",Updates!D789)-(FIND("Employee Name: ",Updates!D789)+15)))))</f>
        <v>#VALUE!</v>
      </c>
      <c r="Z789" s="9" t="e">
        <f t="shared" si="200"/>
        <v>#VALUE!</v>
      </c>
      <c r="AA789" t="e">
        <f t="shared" si="201"/>
        <v>#VALUE!</v>
      </c>
      <c r="AB789" t="e">
        <f t="shared" si="202"/>
        <v>#VALUE!</v>
      </c>
      <c r="AC789" t="e">
        <f t="shared" si="203"/>
        <v>#VALUE!</v>
      </c>
      <c r="AD789" t="e">
        <f>TRIM(CLEAN(MID(Updates!D789,FIND("Account to clone: ",Updates!D789)+18,(FIND("Position",Updates!D789)-(FIND("Account to clone: ",Updates!D789)+18)))))</f>
        <v>#VALUE!</v>
      </c>
      <c r="AE789" t="str">
        <f t="shared" si="204"/>
        <v/>
      </c>
      <c r="AF789" t="str">
        <f t="shared" si="205"/>
        <v>No</v>
      </c>
      <c r="AG789" t="e">
        <f>TRIM(CLEAN(MID(Updates!D789,FIND("Home Share (H:\ drive) required: ",Updates!D789)+33,(FIND("Group Share (S:\ drive) required: ",Updates!D789)-(FIND("Home Share (H:\ drive) required: ",Updates!D789)+33)))))</f>
        <v>#VALUE!</v>
      </c>
      <c r="AH789" t="str">
        <f t="shared" si="206"/>
        <v>No</v>
      </c>
      <c r="AI789" t="e">
        <f>TRIM(CLEAN(MID(Updates!D789,FIND("S Drive Path: ",Updates!D789)+14,(FIND("Position",Updates!D789)-(FIND("S Drive Path: ",Updates!D789)+14)))))</f>
        <v>#VALUE!</v>
      </c>
      <c r="AJ789" t="e">
        <f>("USR\"&amp;Updates!N789)</f>
        <v>#VALUE!</v>
      </c>
      <c r="AK789" t="e">
        <f>Updates!N789&amp;"$"</f>
        <v>#VALUE!</v>
      </c>
      <c r="AL789" s="11">
        <f t="shared" ca="1" si="207"/>
        <v>1</v>
      </c>
      <c r="AM789" s="6" t="str">
        <f ca="1">LOOKUP(AL789,AN2:AN21,AO2:AO21)</f>
        <v>DC1MDB01</v>
      </c>
    </row>
    <row r="790" spans="1:39" ht="12" customHeight="1">
      <c r="A790" s="13" t="e">
        <f>LOOKUP(99^99,--("0"&amp;MID(Updates!N790,MIN(SEARCH({0,1,2,3,4,5,6,7,8,9},Updates!N790&amp;"0123456789")),ROW($A$1:$A$10000))))</f>
        <v>#N/A</v>
      </c>
      <c r="B790" s="6" t="e">
        <f>TRIM(CLEAN(MID(Updates!D790,FIND("Network User Id: ",Updates!D790)+17,(FIND("E-MAIL ACCOUNTS",Updates!D790)-(FIND("Network User Id:",Updates!D790)+17)))))</f>
        <v>#VALUE!</v>
      </c>
      <c r="C790" s="6" t="e">
        <f>TRIM(CLEAN(MID(Updates!D790,FIND("Logon ID: ",Updates!D790)+10,(FIND("Password:",Updates!D790)-(FIND("Logon ID:",Updates!D790)+10)))))</f>
        <v>#VALUE!</v>
      </c>
      <c r="D790" t="e">
        <f>TRIM(CLEAN(MID(Updates!D790,FIND("Primary Address: ",Updates!D790)+17,(FIND("Secondary Address:",Updates!D790)-(FIND("Primary Address: ",Updates!D790)+17)))))</f>
        <v>#VALUE!</v>
      </c>
      <c r="E790" t="e">
        <f>TRIM(CLEAN(MID(Updates!D790,FIND("Secondary Address: ",Updates!D790)+19,(FIND("** PLEASE DO NOT REPLY TO THIS E-MAIL. ",Updates!D790)-(FIND("Secondary Address: ",Updates!D790)+19)))))</f>
        <v>#VALUE!</v>
      </c>
      <c r="F790" t="b">
        <f>IF(COUNT(SEARCH({"transpo.ottawa.on.ca","biblioottawalibrary.ca"},E790)),"@ottawa.ca")</f>
        <v>0</v>
      </c>
      <c r="G790" s="9" t="e">
        <f t="shared" si="192"/>
        <v>#VALUE!</v>
      </c>
      <c r="H790" t="e">
        <f>TRIM(CLEAN(MID(Updates!D790,FIND("E-mail Address: ",Updates!D790)+16,(FIND("The employee",Updates!D790)-(FIND("E-mail Address: ",Updates!D790)+16)))))</f>
        <v>#VALUE!</v>
      </c>
      <c r="I790" t="e">
        <f>TRIM(CLEAN(MID(Updates!D790,FIND("Account Password: ",Updates!D790)+18,(FIND("NETWORK ACCOUNTS",Updates!D790)-(FIND("Account Password:",Updates!D790)+18)))))</f>
        <v>#VALUE!</v>
      </c>
      <c r="J790" t="e">
        <f>TRIM(CLEAN(MID(Updates!D790,FIND("Password: ",Updates!D790)+10,(FIND("E-mail",Updates!D790)-(FIND("Password:",Updates!D790)+12)))))</f>
        <v>#VALUE!</v>
      </c>
      <c r="K790" t="e">
        <f>TRIM(CLEAN(MID(Updates!D790,FIND("Account to clone: ",Updates!D790)+18,(FIND("Position",Updates!D790)-(FIND("Account to clone: ",Updates!D790)+18)))))</f>
        <v>#VALUE!</v>
      </c>
      <c r="L790" t="e">
        <f>TRIM(CLEAN(MID(Updates!D790,FIND("Clone permissions of another account: ",Updates!D790)+38,(FIND("Email required:",Updates!D790)-(FIND("Clone permissions of another account: ",Updates!D790)+38)))))</f>
        <v>#VALUE!</v>
      </c>
      <c r="M790" t="e">
        <f t="shared" si="193"/>
        <v>#VALUE!</v>
      </c>
      <c r="N790" t="e">
        <f>TRIM(CLEAN(MID(Updates!D790,FIND("First Name: ",Updates!D790)+12,(FIND("Middle Name: ",Updates!D790)-(FIND("First Name: ",Updates!D790)+12)))))</f>
        <v>#VALUE!</v>
      </c>
      <c r="O790" t="e">
        <f>TRIM(CLEAN(MID(Updates!E790,FIND("Last Name: ",Updates!E790)+11,(FIND("Middle Initial:",Updates!E790)-(FIND("Last Name: ",Updates!E790)+11)))))</f>
        <v>#VALUE!</v>
      </c>
      <c r="P790" t="e">
        <f>TRIM(CLEAN(MID(Updates!D790,FIND("Middle Initial: ",Updates!D790)+16,(FIND("Department: ",Updates!D790)-(FIND("Middle Initial: ",Updates!D790)+16)))))</f>
        <v>#VALUE!</v>
      </c>
      <c r="Q790" t="e">
        <f t="shared" si="194"/>
        <v>#VALUE!</v>
      </c>
      <c r="R790" t="e">
        <f t="shared" si="195"/>
        <v>#VALUE!</v>
      </c>
      <c r="S790" t="e">
        <f t="shared" si="196"/>
        <v>#VALUE!</v>
      </c>
      <c r="T790" s="14" t="e">
        <f t="shared" si="197"/>
        <v>#VALUE!</v>
      </c>
      <c r="U790" t="e">
        <f t="shared" si="198"/>
        <v>#VALUE!</v>
      </c>
      <c r="V790" t="e">
        <f t="shared" si="199"/>
        <v>#VALUE!</v>
      </c>
      <c r="W790" s="8" t="e">
        <f>TRIM(CLEAN(MID(Updates!D790,FIND("Branch: ",Updates!D790)+8,(FIND("Division",Updates!D790)-(FIND("Branch: ",Updates!D790)+8)))))</f>
        <v>#VALUE!</v>
      </c>
      <c r="X790" s="8" t="e">
        <f>TRIM(CLEAN(MID(Updates!D790,FIND("Pooled Position: ",Updates!D790)+17,(FIND("Are the",Updates!D790)-(FIND("Pooled Position: ",Updates!D790)+17)))))</f>
        <v>#VALUE!</v>
      </c>
      <c r="Y790" t="e">
        <f>TRIM(CLEAN(MID(Updates!D790,FIND("Employee Name: ",Updates!D790)+15,(FIND("Job Title",Updates!D790)-(FIND("Employee Name: ",Updates!D790)+15)))))</f>
        <v>#VALUE!</v>
      </c>
      <c r="Z790" s="9" t="e">
        <f t="shared" si="200"/>
        <v>#VALUE!</v>
      </c>
      <c r="AA790" t="e">
        <f t="shared" si="201"/>
        <v>#VALUE!</v>
      </c>
      <c r="AB790" t="e">
        <f t="shared" si="202"/>
        <v>#VALUE!</v>
      </c>
      <c r="AC790" t="e">
        <f t="shared" si="203"/>
        <v>#VALUE!</v>
      </c>
      <c r="AD790" t="e">
        <f>TRIM(CLEAN(MID(Updates!D790,FIND("Account to clone: ",Updates!D790)+18,(FIND("Position",Updates!D790)-(FIND("Account to clone: ",Updates!D790)+18)))))</f>
        <v>#VALUE!</v>
      </c>
      <c r="AE790" t="str">
        <f t="shared" si="204"/>
        <v/>
      </c>
      <c r="AF790" t="str">
        <f t="shared" si="205"/>
        <v>No</v>
      </c>
      <c r="AG790" t="e">
        <f>TRIM(CLEAN(MID(Updates!D790,FIND("Home Share (H:\ drive) required: ",Updates!D790)+33,(FIND("Group Share (S:\ drive) required: ",Updates!D790)-(FIND("Home Share (H:\ drive) required: ",Updates!D790)+33)))))</f>
        <v>#VALUE!</v>
      </c>
      <c r="AH790" t="str">
        <f t="shared" si="206"/>
        <v>No</v>
      </c>
      <c r="AI790" t="e">
        <f>TRIM(CLEAN(MID(Updates!D790,FIND("S Drive Path: ",Updates!D790)+14,(FIND("Position",Updates!D790)-(FIND("S Drive Path: ",Updates!D790)+14)))))</f>
        <v>#VALUE!</v>
      </c>
      <c r="AJ790" t="e">
        <f>("USR\"&amp;Updates!N790)</f>
        <v>#VALUE!</v>
      </c>
      <c r="AK790" t="e">
        <f>Updates!N790&amp;"$"</f>
        <v>#VALUE!</v>
      </c>
      <c r="AL790" s="11">
        <f t="shared" ca="1" si="207"/>
        <v>16</v>
      </c>
      <c r="AM790" s="6" t="str">
        <f ca="1">LOOKUP(AL790,AN2:AN21,AO2:AO21)</f>
        <v>DC4MDB06</v>
      </c>
    </row>
    <row r="791" spans="1:39" ht="12" customHeight="1">
      <c r="A791" s="13" t="e">
        <f>LOOKUP(99^99,--("0"&amp;MID(Updates!N791,MIN(SEARCH({0,1,2,3,4,5,6,7,8,9},Updates!N791&amp;"0123456789")),ROW($A$1:$A$10000))))</f>
        <v>#N/A</v>
      </c>
      <c r="B791" s="6" t="e">
        <f>TRIM(CLEAN(MID(Updates!D791,FIND("Network User Id: ",Updates!D791)+17,(FIND("E-MAIL ACCOUNTS",Updates!D791)-(FIND("Network User Id:",Updates!D791)+17)))))</f>
        <v>#VALUE!</v>
      </c>
      <c r="C791" s="6" t="e">
        <f>TRIM(CLEAN(MID(Updates!D791,FIND("Logon ID: ",Updates!D791)+10,(FIND("Password:",Updates!D791)-(FIND("Logon ID:",Updates!D791)+10)))))</f>
        <v>#VALUE!</v>
      </c>
      <c r="D791" t="e">
        <f>TRIM(CLEAN(MID(Updates!D791,FIND("Primary Address: ",Updates!D791)+17,(FIND("Secondary Address:",Updates!D791)-(FIND("Primary Address: ",Updates!D791)+17)))))</f>
        <v>#VALUE!</v>
      </c>
      <c r="E791" t="e">
        <f>TRIM(CLEAN(MID(Updates!D791,FIND("Secondary Address: ",Updates!D791)+19,(FIND("** PLEASE DO NOT REPLY TO THIS E-MAIL. ",Updates!D791)-(FIND("Secondary Address: ",Updates!D791)+19)))))</f>
        <v>#VALUE!</v>
      </c>
      <c r="F791" t="b">
        <f>IF(COUNT(SEARCH({"transpo.ottawa.on.ca","biblioottawalibrary.ca"},E791)),"@ottawa.ca")</f>
        <v>0</v>
      </c>
      <c r="G791" s="9" t="e">
        <f t="shared" si="192"/>
        <v>#VALUE!</v>
      </c>
      <c r="H791" t="e">
        <f>TRIM(CLEAN(MID(Updates!D791,FIND("E-mail Address: ",Updates!D791)+16,(FIND("The employee",Updates!D791)-(FIND("E-mail Address: ",Updates!D791)+16)))))</f>
        <v>#VALUE!</v>
      </c>
      <c r="I791" t="e">
        <f>TRIM(CLEAN(MID(Updates!D791,FIND("Account Password: ",Updates!D791)+18,(FIND("NETWORK ACCOUNTS",Updates!D791)-(FIND("Account Password:",Updates!D791)+18)))))</f>
        <v>#VALUE!</v>
      </c>
      <c r="J791" t="e">
        <f>TRIM(CLEAN(MID(Updates!D791,FIND("Password: ",Updates!D791)+10,(FIND("E-mail",Updates!D791)-(FIND("Password:",Updates!D791)+12)))))</f>
        <v>#VALUE!</v>
      </c>
      <c r="K791" t="e">
        <f>TRIM(CLEAN(MID(Updates!D791,FIND("Account to clone: ",Updates!D791)+18,(FIND("Position",Updates!D791)-(FIND("Account to clone: ",Updates!D791)+18)))))</f>
        <v>#VALUE!</v>
      </c>
      <c r="L791" t="e">
        <f>TRIM(CLEAN(MID(Updates!D791,FIND("Clone permissions of another account: ",Updates!D791)+38,(FIND("Email required:",Updates!D791)-(FIND("Clone permissions of another account: ",Updates!D791)+38)))))</f>
        <v>#VALUE!</v>
      </c>
      <c r="M791" t="e">
        <f t="shared" si="193"/>
        <v>#VALUE!</v>
      </c>
      <c r="N791" t="e">
        <f>TRIM(CLEAN(MID(Updates!D791,FIND("First Name: ",Updates!D791)+12,(FIND("Middle Name: ",Updates!D791)-(FIND("First Name: ",Updates!D791)+12)))))</f>
        <v>#VALUE!</v>
      </c>
      <c r="O791" t="e">
        <f>TRIM(CLEAN(MID(Updates!E791,FIND("Last Name: ",Updates!E791)+11,(FIND("Middle Initial:",Updates!E791)-(FIND("Last Name: ",Updates!E791)+11)))))</f>
        <v>#VALUE!</v>
      </c>
      <c r="P791" t="e">
        <f>TRIM(CLEAN(MID(Updates!D791,FIND("Middle Initial: ",Updates!D791)+16,(FIND("Department: ",Updates!D791)-(FIND("Middle Initial: ",Updates!D791)+16)))))</f>
        <v>#VALUE!</v>
      </c>
      <c r="Q791" t="e">
        <f t="shared" si="194"/>
        <v>#VALUE!</v>
      </c>
      <c r="R791" t="e">
        <f t="shared" si="195"/>
        <v>#VALUE!</v>
      </c>
      <c r="S791" t="e">
        <f t="shared" si="196"/>
        <v>#VALUE!</v>
      </c>
      <c r="T791" s="14" t="e">
        <f t="shared" si="197"/>
        <v>#VALUE!</v>
      </c>
      <c r="U791" t="e">
        <f t="shared" si="198"/>
        <v>#VALUE!</v>
      </c>
      <c r="V791" t="e">
        <f t="shared" si="199"/>
        <v>#VALUE!</v>
      </c>
      <c r="W791" s="8" t="e">
        <f>TRIM(CLEAN(MID(Updates!D791,FIND("Branch: ",Updates!D791)+8,(FIND("Division",Updates!D791)-(FIND("Branch: ",Updates!D791)+8)))))</f>
        <v>#VALUE!</v>
      </c>
      <c r="X791" s="8" t="e">
        <f>TRIM(CLEAN(MID(Updates!D791,FIND("Pooled Position: ",Updates!D791)+17,(FIND("Are the",Updates!D791)-(FIND("Pooled Position: ",Updates!D791)+17)))))</f>
        <v>#VALUE!</v>
      </c>
      <c r="Y791" t="e">
        <f>TRIM(CLEAN(MID(Updates!D791,FIND("Employee Name: ",Updates!D791)+15,(FIND("Job Title",Updates!D791)-(FIND("Employee Name: ",Updates!D791)+15)))))</f>
        <v>#VALUE!</v>
      </c>
      <c r="Z791" s="9" t="e">
        <f t="shared" si="200"/>
        <v>#VALUE!</v>
      </c>
      <c r="AA791" t="e">
        <f t="shared" si="201"/>
        <v>#VALUE!</v>
      </c>
      <c r="AB791" t="e">
        <f t="shared" si="202"/>
        <v>#VALUE!</v>
      </c>
      <c r="AC791" t="e">
        <f t="shared" si="203"/>
        <v>#VALUE!</v>
      </c>
      <c r="AD791" t="e">
        <f>TRIM(CLEAN(MID(Updates!D791,FIND("Account to clone: ",Updates!D791)+18,(FIND("Position",Updates!D791)-(FIND("Account to clone: ",Updates!D791)+18)))))</f>
        <v>#VALUE!</v>
      </c>
      <c r="AE791" t="str">
        <f t="shared" si="204"/>
        <v/>
      </c>
      <c r="AF791" t="str">
        <f t="shared" si="205"/>
        <v>No</v>
      </c>
      <c r="AG791" t="e">
        <f>TRIM(CLEAN(MID(Updates!D791,FIND("Home Share (H:\ drive) required: ",Updates!D791)+33,(FIND("Group Share (S:\ drive) required: ",Updates!D791)-(FIND("Home Share (H:\ drive) required: ",Updates!D791)+33)))))</f>
        <v>#VALUE!</v>
      </c>
      <c r="AH791" t="str">
        <f t="shared" si="206"/>
        <v>No</v>
      </c>
      <c r="AI791" t="e">
        <f>TRIM(CLEAN(MID(Updates!D791,FIND("S Drive Path: ",Updates!D791)+14,(FIND("Position",Updates!D791)-(FIND("S Drive Path: ",Updates!D791)+14)))))</f>
        <v>#VALUE!</v>
      </c>
      <c r="AJ791" t="e">
        <f>("USR\"&amp;Updates!N791)</f>
        <v>#VALUE!</v>
      </c>
      <c r="AK791" t="e">
        <f>Updates!N791&amp;"$"</f>
        <v>#VALUE!</v>
      </c>
      <c r="AL791" s="11">
        <f t="shared" ca="1" si="207"/>
        <v>2</v>
      </c>
      <c r="AM791" s="6" t="str">
        <f ca="1">LOOKUP(AL791,AN2:AN21,AO2:AO21)</f>
        <v>DC1MDB02</v>
      </c>
    </row>
    <row r="792" spans="1:39" ht="12" customHeight="1">
      <c r="A792" s="13" t="e">
        <f>LOOKUP(99^99,--("0"&amp;MID(Updates!N792,MIN(SEARCH({0,1,2,3,4,5,6,7,8,9},Updates!N792&amp;"0123456789")),ROW($A$1:$A$10000))))</f>
        <v>#N/A</v>
      </c>
      <c r="B792" s="6" t="e">
        <f>TRIM(CLEAN(MID(Updates!D792,FIND("Network User Id: ",Updates!D792)+17,(FIND("E-MAIL ACCOUNTS",Updates!D792)-(FIND("Network User Id:",Updates!D792)+17)))))</f>
        <v>#VALUE!</v>
      </c>
      <c r="C792" s="6" t="e">
        <f>TRIM(CLEAN(MID(Updates!D792,FIND("Logon ID: ",Updates!D792)+10,(FIND("Password:",Updates!D792)-(FIND("Logon ID:",Updates!D792)+10)))))</f>
        <v>#VALUE!</v>
      </c>
      <c r="D792" t="e">
        <f>TRIM(CLEAN(MID(Updates!D792,FIND("Primary Address: ",Updates!D792)+17,(FIND("Secondary Address:",Updates!D792)-(FIND("Primary Address: ",Updates!D792)+17)))))</f>
        <v>#VALUE!</v>
      </c>
      <c r="E792" t="e">
        <f>TRIM(CLEAN(MID(Updates!D792,FIND("Secondary Address: ",Updates!D792)+19,(FIND("** PLEASE DO NOT REPLY TO THIS E-MAIL. ",Updates!D792)-(FIND("Secondary Address: ",Updates!D792)+19)))))</f>
        <v>#VALUE!</v>
      </c>
      <c r="F792" t="b">
        <f>IF(COUNT(SEARCH({"transpo.ottawa.on.ca","biblioottawalibrary.ca"},E792)),"@ottawa.ca")</f>
        <v>0</v>
      </c>
      <c r="G792" s="9" t="e">
        <f t="shared" si="192"/>
        <v>#VALUE!</v>
      </c>
      <c r="H792" t="e">
        <f>TRIM(CLEAN(MID(Updates!D792,FIND("E-mail Address: ",Updates!D792)+16,(FIND("The employee",Updates!D792)-(FIND("E-mail Address: ",Updates!D792)+16)))))</f>
        <v>#VALUE!</v>
      </c>
      <c r="I792" t="e">
        <f>TRIM(CLEAN(MID(Updates!D792,FIND("Account Password: ",Updates!D792)+18,(FIND("NETWORK ACCOUNTS",Updates!D792)-(FIND("Account Password:",Updates!D792)+18)))))</f>
        <v>#VALUE!</v>
      </c>
      <c r="J792" t="e">
        <f>TRIM(CLEAN(MID(Updates!D792,FIND("Password: ",Updates!D792)+10,(FIND("E-mail",Updates!D792)-(FIND("Password:",Updates!D792)+12)))))</f>
        <v>#VALUE!</v>
      </c>
      <c r="K792" t="e">
        <f>TRIM(CLEAN(MID(Updates!D792,FIND("Account to clone: ",Updates!D792)+18,(FIND("Position",Updates!D792)-(FIND("Account to clone: ",Updates!D792)+18)))))</f>
        <v>#VALUE!</v>
      </c>
      <c r="L792" t="e">
        <f>TRIM(CLEAN(MID(Updates!D792,FIND("Clone permissions of another account: ",Updates!D792)+38,(FIND("Email required:",Updates!D792)-(FIND("Clone permissions of another account: ",Updates!D792)+38)))))</f>
        <v>#VALUE!</v>
      </c>
      <c r="M792" t="e">
        <f t="shared" si="193"/>
        <v>#VALUE!</v>
      </c>
      <c r="N792" t="e">
        <f>TRIM(CLEAN(MID(Updates!D792,FIND("First Name: ",Updates!D792)+12,(FIND("Middle Name: ",Updates!D792)-(FIND("First Name: ",Updates!D792)+12)))))</f>
        <v>#VALUE!</v>
      </c>
      <c r="O792" t="e">
        <f>TRIM(CLEAN(MID(Updates!E792,FIND("Last Name: ",Updates!E792)+11,(FIND("Middle Initial:",Updates!E792)-(FIND("Last Name: ",Updates!E792)+11)))))</f>
        <v>#VALUE!</v>
      </c>
      <c r="P792" t="e">
        <f>TRIM(CLEAN(MID(Updates!D792,FIND("Middle Initial: ",Updates!D792)+16,(FIND("Department: ",Updates!D792)-(FIND("Middle Initial: ",Updates!D792)+16)))))</f>
        <v>#VALUE!</v>
      </c>
      <c r="Q792" t="e">
        <f t="shared" si="194"/>
        <v>#VALUE!</v>
      </c>
      <c r="R792" t="e">
        <f t="shared" si="195"/>
        <v>#VALUE!</v>
      </c>
      <c r="S792" t="e">
        <f t="shared" si="196"/>
        <v>#VALUE!</v>
      </c>
      <c r="T792" s="14" t="e">
        <f t="shared" si="197"/>
        <v>#VALUE!</v>
      </c>
      <c r="U792" t="e">
        <f t="shared" si="198"/>
        <v>#VALUE!</v>
      </c>
      <c r="V792" t="e">
        <f t="shared" si="199"/>
        <v>#VALUE!</v>
      </c>
      <c r="W792" s="8" t="e">
        <f>TRIM(CLEAN(MID(Updates!D792,FIND("Branch: ",Updates!D792)+8,(FIND("Division",Updates!D792)-(FIND("Branch: ",Updates!D792)+8)))))</f>
        <v>#VALUE!</v>
      </c>
      <c r="X792" s="8" t="e">
        <f>TRIM(CLEAN(MID(Updates!D792,FIND("Pooled Position: ",Updates!D792)+17,(FIND("Are the",Updates!D792)-(FIND("Pooled Position: ",Updates!D792)+17)))))</f>
        <v>#VALUE!</v>
      </c>
      <c r="Y792" t="e">
        <f>TRIM(CLEAN(MID(Updates!D792,FIND("Employee Name: ",Updates!D792)+15,(FIND("Job Title",Updates!D792)-(FIND("Employee Name: ",Updates!D792)+15)))))</f>
        <v>#VALUE!</v>
      </c>
      <c r="Z792" s="9" t="e">
        <f t="shared" si="200"/>
        <v>#VALUE!</v>
      </c>
      <c r="AA792" t="e">
        <f t="shared" si="201"/>
        <v>#VALUE!</v>
      </c>
      <c r="AB792" t="e">
        <f t="shared" si="202"/>
        <v>#VALUE!</v>
      </c>
      <c r="AC792" t="e">
        <f t="shared" si="203"/>
        <v>#VALUE!</v>
      </c>
      <c r="AD792" t="e">
        <f>TRIM(CLEAN(MID(Updates!D792,FIND("Account to clone: ",Updates!D792)+18,(FIND("Position",Updates!D792)-(FIND("Account to clone: ",Updates!D792)+18)))))</f>
        <v>#VALUE!</v>
      </c>
      <c r="AE792" t="str">
        <f t="shared" si="204"/>
        <v/>
      </c>
      <c r="AF792" t="str">
        <f t="shared" si="205"/>
        <v>No</v>
      </c>
      <c r="AG792" t="e">
        <f>TRIM(CLEAN(MID(Updates!D792,FIND("Home Share (H:\ drive) required: ",Updates!D792)+33,(FIND("Group Share (S:\ drive) required: ",Updates!D792)-(FIND("Home Share (H:\ drive) required: ",Updates!D792)+33)))))</f>
        <v>#VALUE!</v>
      </c>
      <c r="AH792" t="str">
        <f t="shared" si="206"/>
        <v>No</v>
      </c>
      <c r="AI792" t="e">
        <f>TRIM(CLEAN(MID(Updates!D792,FIND("S Drive Path: ",Updates!D792)+14,(FIND("Position",Updates!D792)-(FIND("S Drive Path: ",Updates!D792)+14)))))</f>
        <v>#VALUE!</v>
      </c>
      <c r="AJ792" t="e">
        <f>("USR\"&amp;Updates!N792)</f>
        <v>#VALUE!</v>
      </c>
      <c r="AK792" t="e">
        <f>Updates!N792&amp;"$"</f>
        <v>#VALUE!</v>
      </c>
      <c r="AL792" s="11">
        <f t="shared" ca="1" si="207"/>
        <v>5</v>
      </c>
      <c r="AM792" s="6" t="str">
        <f ca="1">LOOKUP(AL792,AN2:AN21,AO2:AO21)</f>
        <v>DC1MDB05</v>
      </c>
    </row>
    <row r="793" spans="1:39" ht="12" customHeight="1">
      <c r="A793" s="13" t="e">
        <f>LOOKUP(99^99,--("0"&amp;MID(Updates!N793,MIN(SEARCH({0,1,2,3,4,5,6,7,8,9},Updates!N793&amp;"0123456789")),ROW($A$1:$A$10000))))</f>
        <v>#N/A</v>
      </c>
      <c r="B793" s="6" t="e">
        <f>TRIM(CLEAN(MID(Updates!D793,FIND("Network User Id: ",Updates!D793)+17,(FIND("E-MAIL ACCOUNTS",Updates!D793)-(FIND("Network User Id:",Updates!D793)+17)))))</f>
        <v>#VALUE!</v>
      </c>
      <c r="C793" s="6" t="e">
        <f>TRIM(CLEAN(MID(Updates!D793,FIND("Logon ID: ",Updates!D793)+10,(FIND("Password:",Updates!D793)-(FIND("Logon ID:",Updates!D793)+10)))))</f>
        <v>#VALUE!</v>
      </c>
      <c r="D793" t="e">
        <f>TRIM(CLEAN(MID(Updates!D793,FIND("Primary Address: ",Updates!D793)+17,(FIND("Secondary Address:",Updates!D793)-(FIND("Primary Address: ",Updates!D793)+17)))))</f>
        <v>#VALUE!</v>
      </c>
      <c r="E793" t="e">
        <f>TRIM(CLEAN(MID(Updates!D793,FIND("Secondary Address: ",Updates!D793)+19,(FIND("** PLEASE DO NOT REPLY TO THIS E-MAIL. ",Updates!D793)-(FIND("Secondary Address: ",Updates!D793)+19)))))</f>
        <v>#VALUE!</v>
      </c>
      <c r="F793" t="b">
        <f>IF(COUNT(SEARCH({"transpo.ottawa.on.ca","biblioottawalibrary.ca"},E793)),"@ottawa.ca")</f>
        <v>0</v>
      </c>
      <c r="G793" s="9" t="e">
        <f t="shared" si="192"/>
        <v>#VALUE!</v>
      </c>
      <c r="H793" t="e">
        <f>TRIM(CLEAN(MID(Updates!D793,FIND("E-mail Address: ",Updates!D793)+16,(FIND("The employee",Updates!D793)-(FIND("E-mail Address: ",Updates!D793)+16)))))</f>
        <v>#VALUE!</v>
      </c>
      <c r="I793" t="e">
        <f>TRIM(CLEAN(MID(Updates!D793,FIND("Account Password: ",Updates!D793)+18,(FIND("NETWORK ACCOUNTS",Updates!D793)-(FIND("Account Password:",Updates!D793)+18)))))</f>
        <v>#VALUE!</v>
      </c>
      <c r="J793" t="e">
        <f>TRIM(CLEAN(MID(Updates!D793,FIND("Password: ",Updates!D793)+10,(FIND("E-mail",Updates!D793)-(FIND("Password:",Updates!D793)+12)))))</f>
        <v>#VALUE!</v>
      </c>
      <c r="K793" t="e">
        <f>TRIM(CLEAN(MID(Updates!D793,FIND("Account to clone: ",Updates!D793)+18,(FIND("Position",Updates!D793)-(FIND("Account to clone: ",Updates!D793)+18)))))</f>
        <v>#VALUE!</v>
      </c>
      <c r="L793" t="e">
        <f>TRIM(CLEAN(MID(Updates!D793,FIND("Clone permissions of another account: ",Updates!D793)+38,(FIND("Email required:",Updates!D793)-(FIND("Clone permissions of another account: ",Updates!D793)+38)))))</f>
        <v>#VALUE!</v>
      </c>
      <c r="M793" t="e">
        <f t="shared" si="193"/>
        <v>#VALUE!</v>
      </c>
      <c r="N793" t="e">
        <f>TRIM(CLEAN(MID(Updates!D793,FIND("First Name: ",Updates!D793)+12,(FIND("Middle Name: ",Updates!D793)-(FIND("First Name: ",Updates!D793)+12)))))</f>
        <v>#VALUE!</v>
      </c>
      <c r="O793" t="e">
        <f>TRIM(CLEAN(MID(Updates!E793,FIND("Last Name: ",Updates!E793)+11,(FIND("Middle Initial:",Updates!E793)-(FIND("Last Name: ",Updates!E793)+11)))))</f>
        <v>#VALUE!</v>
      </c>
      <c r="P793" t="e">
        <f>TRIM(CLEAN(MID(Updates!D793,FIND("Middle Initial: ",Updates!D793)+16,(FIND("Department: ",Updates!D793)-(FIND("Middle Initial: ",Updates!D793)+16)))))</f>
        <v>#VALUE!</v>
      </c>
      <c r="Q793" t="e">
        <f t="shared" si="194"/>
        <v>#VALUE!</v>
      </c>
      <c r="R793" t="e">
        <f t="shared" si="195"/>
        <v>#VALUE!</v>
      </c>
      <c r="S793" t="e">
        <f t="shared" si="196"/>
        <v>#VALUE!</v>
      </c>
      <c r="T793" s="14" t="e">
        <f t="shared" si="197"/>
        <v>#VALUE!</v>
      </c>
      <c r="U793" t="e">
        <f t="shared" si="198"/>
        <v>#VALUE!</v>
      </c>
      <c r="V793" t="e">
        <f t="shared" si="199"/>
        <v>#VALUE!</v>
      </c>
      <c r="W793" s="8" t="e">
        <f>TRIM(CLEAN(MID(Updates!D793,FIND("Branch: ",Updates!D793)+8,(FIND("Division",Updates!D793)-(FIND("Branch: ",Updates!D793)+8)))))</f>
        <v>#VALUE!</v>
      </c>
      <c r="X793" s="8" t="e">
        <f>TRIM(CLEAN(MID(Updates!D793,FIND("Pooled Position: ",Updates!D793)+17,(FIND("Are the",Updates!D793)-(FIND("Pooled Position: ",Updates!D793)+17)))))</f>
        <v>#VALUE!</v>
      </c>
      <c r="Y793" t="e">
        <f>TRIM(CLEAN(MID(Updates!D793,FIND("Employee Name: ",Updates!D793)+15,(FIND("Job Title",Updates!D793)-(FIND("Employee Name: ",Updates!D793)+15)))))</f>
        <v>#VALUE!</v>
      </c>
      <c r="Z793" s="9" t="e">
        <f t="shared" si="200"/>
        <v>#VALUE!</v>
      </c>
      <c r="AA793" t="e">
        <f t="shared" si="201"/>
        <v>#VALUE!</v>
      </c>
      <c r="AB793" t="e">
        <f t="shared" si="202"/>
        <v>#VALUE!</v>
      </c>
      <c r="AC793" t="e">
        <f t="shared" si="203"/>
        <v>#VALUE!</v>
      </c>
      <c r="AD793" t="e">
        <f>TRIM(CLEAN(MID(Updates!D793,FIND("Account to clone: ",Updates!D793)+18,(FIND("Position",Updates!D793)-(FIND("Account to clone: ",Updates!D793)+18)))))</f>
        <v>#VALUE!</v>
      </c>
      <c r="AE793" t="str">
        <f t="shared" si="204"/>
        <v/>
      </c>
      <c r="AF793" t="str">
        <f t="shared" si="205"/>
        <v>No</v>
      </c>
      <c r="AG793" t="e">
        <f>TRIM(CLEAN(MID(Updates!D793,FIND("Home Share (H:\ drive) required: ",Updates!D793)+33,(FIND("Group Share (S:\ drive) required: ",Updates!D793)-(FIND("Home Share (H:\ drive) required: ",Updates!D793)+33)))))</f>
        <v>#VALUE!</v>
      </c>
      <c r="AH793" t="str">
        <f t="shared" si="206"/>
        <v>No</v>
      </c>
      <c r="AI793" t="e">
        <f>TRIM(CLEAN(MID(Updates!D793,FIND("S Drive Path: ",Updates!D793)+14,(FIND("Position",Updates!D793)-(FIND("S Drive Path: ",Updates!D793)+14)))))</f>
        <v>#VALUE!</v>
      </c>
      <c r="AJ793" t="e">
        <f>("USR\"&amp;Updates!N793)</f>
        <v>#VALUE!</v>
      </c>
      <c r="AK793" t="e">
        <f>Updates!N793&amp;"$"</f>
        <v>#VALUE!</v>
      </c>
      <c r="AL793" s="11">
        <f t="shared" ca="1" si="207"/>
        <v>10</v>
      </c>
      <c r="AM793" s="6" t="str">
        <f ca="1">LOOKUP(AL793,AN2:AN21,AO2:AO21)</f>
        <v>DC1MDB10</v>
      </c>
    </row>
    <row r="794" spans="1:39" ht="12" customHeight="1">
      <c r="A794" s="13" t="e">
        <f>LOOKUP(99^99,--("0"&amp;MID(Updates!N794,MIN(SEARCH({0,1,2,3,4,5,6,7,8,9},Updates!N794&amp;"0123456789")),ROW($A$1:$A$10000))))</f>
        <v>#N/A</v>
      </c>
      <c r="B794" s="6" t="e">
        <f>TRIM(CLEAN(MID(Updates!D794,FIND("Network User Id: ",Updates!D794)+17,(FIND("E-MAIL ACCOUNTS",Updates!D794)-(FIND("Network User Id:",Updates!D794)+17)))))</f>
        <v>#VALUE!</v>
      </c>
      <c r="C794" s="6" t="e">
        <f>TRIM(CLEAN(MID(Updates!D794,FIND("Logon ID: ",Updates!D794)+10,(FIND("Password:",Updates!D794)-(FIND("Logon ID:",Updates!D794)+10)))))</f>
        <v>#VALUE!</v>
      </c>
      <c r="D794" t="e">
        <f>TRIM(CLEAN(MID(Updates!D794,FIND("Primary Address: ",Updates!D794)+17,(FIND("Secondary Address:",Updates!D794)-(FIND("Primary Address: ",Updates!D794)+17)))))</f>
        <v>#VALUE!</v>
      </c>
      <c r="E794" t="e">
        <f>TRIM(CLEAN(MID(Updates!D794,FIND("Secondary Address: ",Updates!D794)+19,(FIND("** PLEASE DO NOT REPLY TO THIS E-MAIL. ",Updates!D794)-(FIND("Secondary Address: ",Updates!D794)+19)))))</f>
        <v>#VALUE!</v>
      </c>
      <c r="F794" t="b">
        <f>IF(COUNT(SEARCH({"transpo.ottawa.on.ca","biblioottawalibrary.ca"},E794)),"@ottawa.ca")</f>
        <v>0</v>
      </c>
      <c r="G794" s="9" t="e">
        <f t="shared" si="192"/>
        <v>#VALUE!</v>
      </c>
      <c r="H794" t="e">
        <f>TRIM(CLEAN(MID(Updates!D794,FIND("E-mail Address: ",Updates!D794)+16,(FIND("The employee",Updates!D794)-(FIND("E-mail Address: ",Updates!D794)+16)))))</f>
        <v>#VALUE!</v>
      </c>
      <c r="I794" t="e">
        <f>TRIM(CLEAN(MID(Updates!D794,FIND("Account Password: ",Updates!D794)+18,(FIND("NETWORK ACCOUNTS",Updates!D794)-(FIND("Account Password:",Updates!D794)+18)))))</f>
        <v>#VALUE!</v>
      </c>
      <c r="J794" t="e">
        <f>TRIM(CLEAN(MID(Updates!D794,FIND("Password: ",Updates!D794)+10,(FIND("E-mail",Updates!D794)-(FIND("Password:",Updates!D794)+12)))))</f>
        <v>#VALUE!</v>
      </c>
      <c r="K794" t="e">
        <f>TRIM(CLEAN(MID(Updates!D794,FIND("Account to clone: ",Updates!D794)+18,(FIND("Position",Updates!D794)-(FIND("Account to clone: ",Updates!D794)+18)))))</f>
        <v>#VALUE!</v>
      </c>
      <c r="L794" t="e">
        <f>TRIM(CLEAN(MID(Updates!D794,FIND("Clone permissions of another account: ",Updates!D794)+38,(FIND("Email required:",Updates!D794)-(FIND("Clone permissions of another account: ",Updates!D794)+38)))))</f>
        <v>#VALUE!</v>
      </c>
      <c r="M794" t="e">
        <f t="shared" si="193"/>
        <v>#VALUE!</v>
      </c>
      <c r="N794" t="e">
        <f>TRIM(CLEAN(MID(Updates!D794,FIND("First Name: ",Updates!D794)+12,(FIND("Middle Name: ",Updates!D794)-(FIND("First Name: ",Updates!D794)+12)))))</f>
        <v>#VALUE!</v>
      </c>
      <c r="O794" t="e">
        <f>TRIM(CLEAN(MID(Updates!E794,FIND("Last Name: ",Updates!E794)+11,(FIND("Middle Initial:",Updates!E794)-(FIND("Last Name: ",Updates!E794)+11)))))</f>
        <v>#VALUE!</v>
      </c>
      <c r="P794" t="e">
        <f>TRIM(CLEAN(MID(Updates!D794,FIND("Middle Initial: ",Updates!D794)+16,(FIND("Department: ",Updates!D794)-(FIND("Middle Initial: ",Updates!D794)+16)))))</f>
        <v>#VALUE!</v>
      </c>
      <c r="Q794" t="e">
        <f t="shared" si="194"/>
        <v>#VALUE!</v>
      </c>
      <c r="R794" t="e">
        <f t="shared" si="195"/>
        <v>#VALUE!</v>
      </c>
      <c r="S794" t="e">
        <f t="shared" si="196"/>
        <v>#VALUE!</v>
      </c>
      <c r="T794" s="14" t="e">
        <f t="shared" si="197"/>
        <v>#VALUE!</v>
      </c>
      <c r="U794" t="e">
        <f t="shared" si="198"/>
        <v>#VALUE!</v>
      </c>
      <c r="V794" t="e">
        <f t="shared" si="199"/>
        <v>#VALUE!</v>
      </c>
      <c r="W794" s="8" t="e">
        <f>TRIM(CLEAN(MID(Updates!D794,FIND("Branch: ",Updates!D794)+8,(FIND("Division",Updates!D794)-(FIND("Branch: ",Updates!D794)+8)))))</f>
        <v>#VALUE!</v>
      </c>
      <c r="X794" s="8" t="e">
        <f>TRIM(CLEAN(MID(Updates!D794,FIND("Pooled Position: ",Updates!D794)+17,(FIND("Are the",Updates!D794)-(FIND("Pooled Position: ",Updates!D794)+17)))))</f>
        <v>#VALUE!</v>
      </c>
      <c r="Y794" t="e">
        <f>TRIM(CLEAN(MID(Updates!D794,FIND("Employee Name: ",Updates!D794)+15,(FIND("Job Title",Updates!D794)-(FIND("Employee Name: ",Updates!D794)+15)))))</f>
        <v>#VALUE!</v>
      </c>
      <c r="Z794" s="9" t="e">
        <f t="shared" si="200"/>
        <v>#VALUE!</v>
      </c>
      <c r="AA794" t="e">
        <f t="shared" si="201"/>
        <v>#VALUE!</v>
      </c>
      <c r="AB794" t="e">
        <f t="shared" si="202"/>
        <v>#VALUE!</v>
      </c>
      <c r="AC794" t="e">
        <f t="shared" si="203"/>
        <v>#VALUE!</v>
      </c>
      <c r="AD794" t="e">
        <f>TRIM(CLEAN(MID(Updates!D794,FIND("Account to clone: ",Updates!D794)+18,(FIND("Position",Updates!D794)-(FIND("Account to clone: ",Updates!D794)+18)))))</f>
        <v>#VALUE!</v>
      </c>
      <c r="AE794" t="str">
        <f t="shared" si="204"/>
        <v/>
      </c>
      <c r="AF794" t="str">
        <f t="shared" si="205"/>
        <v>No</v>
      </c>
      <c r="AG794" t="e">
        <f>TRIM(CLEAN(MID(Updates!D794,FIND("Home Share (H:\ drive) required: ",Updates!D794)+33,(FIND("Group Share (S:\ drive) required: ",Updates!D794)-(FIND("Home Share (H:\ drive) required: ",Updates!D794)+33)))))</f>
        <v>#VALUE!</v>
      </c>
      <c r="AH794" t="str">
        <f t="shared" si="206"/>
        <v>No</v>
      </c>
      <c r="AI794" t="e">
        <f>TRIM(CLEAN(MID(Updates!D794,FIND("S Drive Path: ",Updates!D794)+14,(FIND("Position",Updates!D794)-(FIND("S Drive Path: ",Updates!D794)+14)))))</f>
        <v>#VALUE!</v>
      </c>
      <c r="AJ794" t="e">
        <f>("USR\"&amp;Updates!N794)</f>
        <v>#VALUE!</v>
      </c>
      <c r="AK794" t="e">
        <f>Updates!N794&amp;"$"</f>
        <v>#VALUE!</v>
      </c>
      <c r="AL794" s="11">
        <f t="shared" ca="1" si="207"/>
        <v>9</v>
      </c>
      <c r="AM794" s="6" t="str">
        <f ca="1">LOOKUP(AL794,AN2:AN21,AO2:AO21)</f>
        <v>DC1MDB09</v>
      </c>
    </row>
    <row r="795" spans="1:39" ht="12" customHeight="1">
      <c r="A795" s="13" t="e">
        <f>LOOKUP(99^99,--("0"&amp;MID(Updates!N795,MIN(SEARCH({0,1,2,3,4,5,6,7,8,9},Updates!N795&amp;"0123456789")),ROW($A$1:$A$10000))))</f>
        <v>#N/A</v>
      </c>
      <c r="B795" s="6" t="e">
        <f>TRIM(CLEAN(MID(Updates!D795,FIND("Network User Id: ",Updates!D795)+17,(FIND("E-MAIL ACCOUNTS",Updates!D795)-(FIND("Network User Id:",Updates!D795)+17)))))</f>
        <v>#VALUE!</v>
      </c>
      <c r="C795" s="6" t="e">
        <f>TRIM(CLEAN(MID(Updates!D795,FIND("Logon ID: ",Updates!D795)+10,(FIND("Password:",Updates!D795)-(FIND("Logon ID:",Updates!D795)+10)))))</f>
        <v>#VALUE!</v>
      </c>
      <c r="D795" t="e">
        <f>TRIM(CLEAN(MID(Updates!D795,FIND("Primary Address: ",Updates!D795)+17,(FIND("Secondary Address:",Updates!D795)-(FIND("Primary Address: ",Updates!D795)+17)))))</f>
        <v>#VALUE!</v>
      </c>
      <c r="E795" t="e">
        <f>TRIM(CLEAN(MID(Updates!D795,FIND("Secondary Address: ",Updates!D795)+19,(FIND("** PLEASE DO NOT REPLY TO THIS E-MAIL. ",Updates!D795)-(FIND("Secondary Address: ",Updates!D795)+19)))))</f>
        <v>#VALUE!</v>
      </c>
      <c r="F795" t="b">
        <f>IF(COUNT(SEARCH({"transpo.ottawa.on.ca","biblioottawalibrary.ca"},E795)),"@ottawa.ca")</f>
        <v>0</v>
      </c>
      <c r="G795" s="9" t="e">
        <f t="shared" si="192"/>
        <v>#VALUE!</v>
      </c>
      <c r="H795" t="e">
        <f>TRIM(CLEAN(MID(Updates!D795,FIND("E-mail Address: ",Updates!D795)+16,(FIND("The employee",Updates!D795)-(FIND("E-mail Address: ",Updates!D795)+16)))))</f>
        <v>#VALUE!</v>
      </c>
      <c r="I795" t="e">
        <f>TRIM(CLEAN(MID(Updates!D795,FIND("Account Password: ",Updates!D795)+18,(FIND("NETWORK ACCOUNTS",Updates!D795)-(FIND("Account Password:",Updates!D795)+18)))))</f>
        <v>#VALUE!</v>
      </c>
      <c r="J795" t="e">
        <f>TRIM(CLEAN(MID(Updates!D795,FIND("Password: ",Updates!D795)+10,(FIND("E-mail",Updates!D795)-(FIND("Password:",Updates!D795)+12)))))</f>
        <v>#VALUE!</v>
      </c>
      <c r="K795" t="e">
        <f>TRIM(CLEAN(MID(Updates!D795,FIND("Account to clone: ",Updates!D795)+18,(FIND("Position",Updates!D795)-(FIND("Account to clone: ",Updates!D795)+18)))))</f>
        <v>#VALUE!</v>
      </c>
      <c r="L795" t="e">
        <f>TRIM(CLEAN(MID(Updates!D795,FIND("Clone permissions of another account: ",Updates!D795)+38,(FIND("Email required:",Updates!D795)-(FIND("Clone permissions of another account: ",Updates!D795)+38)))))</f>
        <v>#VALUE!</v>
      </c>
      <c r="M795" t="e">
        <f t="shared" si="193"/>
        <v>#VALUE!</v>
      </c>
      <c r="N795" t="e">
        <f>TRIM(CLEAN(MID(Updates!D795,FIND("First Name: ",Updates!D795)+12,(FIND("Middle Name: ",Updates!D795)-(FIND("First Name: ",Updates!D795)+12)))))</f>
        <v>#VALUE!</v>
      </c>
      <c r="O795" t="e">
        <f>TRIM(CLEAN(MID(Updates!E795,FIND("Last Name: ",Updates!E795)+11,(FIND("Middle Initial:",Updates!E795)-(FIND("Last Name: ",Updates!E795)+11)))))</f>
        <v>#VALUE!</v>
      </c>
      <c r="P795" t="e">
        <f>TRIM(CLEAN(MID(Updates!D795,FIND("Middle Initial: ",Updates!D795)+16,(FIND("Department: ",Updates!D795)-(FIND("Middle Initial: ",Updates!D795)+16)))))</f>
        <v>#VALUE!</v>
      </c>
      <c r="Q795" t="e">
        <f t="shared" si="194"/>
        <v>#VALUE!</v>
      </c>
      <c r="R795" t="e">
        <f t="shared" si="195"/>
        <v>#VALUE!</v>
      </c>
      <c r="S795" t="e">
        <f t="shared" si="196"/>
        <v>#VALUE!</v>
      </c>
      <c r="T795" s="14" t="e">
        <f t="shared" si="197"/>
        <v>#VALUE!</v>
      </c>
      <c r="U795" t="e">
        <f t="shared" si="198"/>
        <v>#VALUE!</v>
      </c>
      <c r="V795" t="e">
        <f t="shared" si="199"/>
        <v>#VALUE!</v>
      </c>
      <c r="W795" s="8" t="e">
        <f>TRIM(CLEAN(MID(Updates!D795,FIND("Branch: ",Updates!D795)+8,(FIND("Division",Updates!D795)-(FIND("Branch: ",Updates!D795)+8)))))</f>
        <v>#VALUE!</v>
      </c>
      <c r="X795" s="8" t="e">
        <f>TRIM(CLEAN(MID(Updates!D795,FIND("Pooled Position: ",Updates!D795)+17,(FIND("Are the",Updates!D795)-(FIND("Pooled Position: ",Updates!D795)+17)))))</f>
        <v>#VALUE!</v>
      </c>
      <c r="Y795" t="e">
        <f>TRIM(CLEAN(MID(Updates!D795,FIND("Employee Name: ",Updates!D795)+15,(FIND("Job Title",Updates!D795)-(FIND("Employee Name: ",Updates!D795)+15)))))</f>
        <v>#VALUE!</v>
      </c>
      <c r="Z795" s="9" t="e">
        <f t="shared" si="200"/>
        <v>#VALUE!</v>
      </c>
      <c r="AA795" t="e">
        <f t="shared" si="201"/>
        <v>#VALUE!</v>
      </c>
      <c r="AB795" t="e">
        <f t="shared" si="202"/>
        <v>#VALUE!</v>
      </c>
      <c r="AC795" t="e">
        <f t="shared" si="203"/>
        <v>#VALUE!</v>
      </c>
      <c r="AD795" t="e">
        <f>TRIM(CLEAN(MID(Updates!D795,FIND("Account to clone: ",Updates!D795)+18,(FIND("Position",Updates!D795)-(FIND("Account to clone: ",Updates!D795)+18)))))</f>
        <v>#VALUE!</v>
      </c>
      <c r="AE795" t="str">
        <f t="shared" si="204"/>
        <v/>
      </c>
      <c r="AF795" t="str">
        <f t="shared" si="205"/>
        <v>No</v>
      </c>
      <c r="AG795" t="e">
        <f>TRIM(CLEAN(MID(Updates!D795,FIND("Home Share (H:\ drive) required: ",Updates!D795)+33,(FIND("Group Share (S:\ drive) required: ",Updates!D795)-(FIND("Home Share (H:\ drive) required: ",Updates!D795)+33)))))</f>
        <v>#VALUE!</v>
      </c>
      <c r="AH795" t="str">
        <f t="shared" si="206"/>
        <v>No</v>
      </c>
      <c r="AI795" t="e">
        <f>TRIM(CLEAN(MID(Updates!D795,FIND("S Drive Path: ",Updates!D795)+14,(FIND("Position",Updates!D795)-(FIND("S Drive Path: ",Updates!D795)+14)))))</f>
        <v>#VALUE!</v>
      </c>
      <c r="AJ795" t="e">
        <f>("USR\"&amp;Updates!N795)</f>
        <v>#VALUE!</v>
      </c>
      <c r="AK795" t="e">
        <f>Updates!N795&amp;"$"</f>
        <v>#VALUE!</v>
      </c>
      <c r="AL795" s="11">
        <f t="shared" ca="1" si="207"/>
        <v>8</v>
      </c>
      <c r="AM795" s="6" t="str">
        <f ca="1">LOOKUP(AL795,AN2:AN21,AO2:AO21)</f>
        <v>DC1MDB08</v>
      </c>
    </row>
    <row r="796" spans="1:39" ht="12" customHeight="1">
      <c r="A796" s="13" t="e">
        <f>LOOKUP(99^99,--("0"&amp;MID(Updates!N796,MIN(SEARCH({0,1,2,3,4,5,6,7,8,9},Updates!N796&amp;"0123456789")),ROW($A$1:$A$10000))))</f>
        <v>#N/A</v>
      </c>
      <c r="B796" s="6" t="e">
        <f>TRIM(CLEAN(MID(Updates!D796,FIND("Network User Id: ",Updates!D796)+17,(FIND("E-MAIL ACCOUNTS",Updates!D796)-(FIND("Network User Id:",Updates!D796)+17)))))</f>
        <v>#VALUE!</v>
      </c>
      <c r="C796" s="6" t="e">
        <f>TRIM(CLEAN(MID(Updates!D796,FIND("Logon ID: ",Updates!D796)+10,(FIND("Password:",Updates!D796)-(FIND("Logon ID:",Updates!D796)+10)))))</f>
        <v>#VALUE!</v>
      </c>
      <c r="D796" t="e">
        <f>TRIM(CLEAN(MID(Updates!D796,FIND("Primary Address: ",Updates!D796)+17,(FIND("Secondary Address:",Updates!D796)-(FIND("Primary Address: ",Updates!D796)+17)))))</f>
        <v>#VALUE!</v>
      </c>
      <c r="E796" t="e">
        <f>TRIM(CLEAN(MID(Updates!D796,FIND("Secondary Address: ",Updates!D796)+19,(FIND("** PLEASE DO NOT REPLY TO THIS E-MAIL. ",Updates!D796)-(FIND("Secondary Address: ",Updates!D796)+19)))))</f>
        <v>#VALUE!</v>
      </c>
      <c r="F796" t="b">
        <f>IF(COUNT(SEARCH({"transpo.ottawa.on.ca","biblioottawalibrary.ca"},E796)),"@ottawa.ca")</f>
        <v>0</v>
      </c>
      <c r="G796" s="9" t="e">
        <f t="shared" si="192"/>
        <v>#VALUE!</v>
      </c>
      <c r="H796" t="e">
        <f>TRIM(CLEAN(MID(Updates!D796,FIND("E-mail Address: ",Updates!D796)+16,(FIND("The employee",Updates!D796)-(FIND("E-mail Address: ",Updates!D796)+16)))))</f>
        <v>#VALUE!</v>
      </c>
      <c r="I796" t="e">
        <f>TRIM(CLEAN(MID(Updates!D796,FIND("Account Password: ",Updates!D796)+18,(FIND("NETWORK ACCOUNTS",Updates!D796)-(FIND("Account Password:",Updates!D796)+18)))))</f>
        <v>#VALUE!</v>
      </c>
      <c r="J796" t="e">
        <f>TRIM(CLEAN(MID(Updates!D796,FIND("Password: ",Updates!D796)+10,(FIND("E-mail",Updates!D796)-(FIND("Password:",Updates!D796)+12)))))</f>
        <v>#VALUE!</v>
      </c>
      <c r="K796" t="e">
        <f>TRIM(CLEAN(MID(Updates!D796,FIND("Account to clone: ",Updates!D796)+18,(FIND("Position",Updates!D796)-(FIND("Account to clone: ",Updates!D796)+18)))))</f>
        <v>#VALUE!</v>
      </c>
      <c r="L796" t="e">
        <f>TRIM(CLEAN(MID(Updates!D796,FIND("Clone permissions of another account: ",Updates!D796)+38,(FIND("Email required:",Updates!D796)-(FIND("Clone permissions of another account: ",Updates!D796)+38)))))</f>
        <v>#VALUE!</v>
      </c>
      <c r="M796" t="e">
        <f t="shared" si="193"/>
        <v>#VALUE!</v>
      </c>
      <c r="N796" t="e">
        <f>TRIM(CLEAN(MID(Updates!D796,FIND("First Name: ",Updates!D796)+12,(FIND("Middle Name: ",Updates!D796)-(FIND("First Name: ",Updates!D796)+12)))))</f>
        <v>#VALUE!</v>
      </c>
      <c r="O796" t="e">
        <f>TRIM(CLEAN(MID(Updates!E796,FIND("Last Name: ",Updates!E796)+11,(FIND("Middle Initial:",Updates!E796)-(FIND("Last Name: ",Updates!E796)+11)))))</f>
        <v>#VALUE!</v>
      </c>
      <c r="P796" t="e">
        <f>TRIM(CLEAN(MID(Updates!D796,FIND("Middle Initial: ",Updates!D796)+16,(FIND("Department: ",Updates!D796)-(FIND("Middle Initial: ",Updates!D796)+16)))))</f>
        <v>#VALUE!</v>
      </c>
      <c r="Q796" t="e">
        <f t="shared" si="194"/>
        <v>#VALUE!</v>
      </c>
      <c r="R796" t="e">
        <f t="shared" si="195"/>
        <v>#VALUE!</v>
      </c>
      <c r="S796" t="e">
        <f t="shared" si="196"/>
        <v>#VALUE!</v>
      </c>
      <c r="T796" s="14" t="e">
        <f t="shared" si="197"/>
        <v>#VALUE!</v>
      </c>
      <c r="U796" t="e">
        <f t="shared" si="198"/>
        <v>#VALUE!</v>
      </c>
      <c r="V796" t="e">
        <f t="shared" si="199"/>
        <v>#VALUE!</v>
      </c>
      <c r="W796" s="8" t="e">
        <f>TRIM(CLEAN(MID(Updates!D796,FIND("Branch: ",Updates!D796)+8,(FIND("Division",Updates!D796)-(FIND("Branch: ",Updates!D796)+8)))))</f>
        <v>#VALUE!</v>
      </c>
      <c r="X796" s="8" t="e">
        <f>TRIM(CLEAN(MID(Updates!D796,FIND("Pooled Position: ",Updates!D796)+17,(FIND("Are the",Updates!D796)-(FIND("Pooled Position: ",Updates!D796)+17)))))</f>
        <v>#VALUE!</v>
      </c>
      <c r="Y796" t="e">
        <f>TRIM(CLEAN(MID(Updates!D796,FIND("Employee Name: ",Updates!D796)+15,(FIND("Job Title",Updates!D796)-(FIND("Employee Name: ",Updates!D796)+15)))))</f>
        <v>#VALUE!</v>
      </c>
      <c r="Z796" s="9" t="e">
        <f t="shared" si="200"/>
        <v>#VALUE!</v>
      </c>
      <c r="AA796" t="e">
        <f t="shared" si="201"/>
        <v>#VALUE!</v>
      </c>
      <c r="AB796" t="e">
        <f t="shared" si="202"/>
        <v>#VALUE!</v>
      </c>
      <c r="AC796" t="e">
        <f t="shared" si="203"/>
        <v>#VALUE!</v>
      </c>
      <c r="AD796" t="e">
        <f>TRIM(CLEAN(MID(Updates!D796,FIND("Account to clone: ",Updates!D796)+18,(FIND("Position",Updates!D796)-(FIND("Account to clone: ",Updates!D796)+18)))))</f>
        <v>#VALUE!</v>
      </c>
      <c r="AE796" t="str">
        <f t="shared" si="204"/>
        <v/>
      </c>
      <c r="AF796" t="str">
        <f t="shared" si="205"/>
        <v>No</v>
      </c>
      <c r="AG796" t="e">
        <f>TRIM(CLEAN(MID(Updates!D796,FIND("Home Share (H:\ drive) required: ",Updates!D796)+33,(FIND("Group Share (S:\ drive) required: ",Updates!D796)-(FIND("Home Share (H:\ drive) required: ",Updates!D796)+33)))))</f>
        <v>#VALUE!</v>
      </c>
      <c r="AH796" t="str">
        <f t="shared" si="206"/>
        <v>No</v>
      </c>
      <c r="AI796" t="e">
        <f>TRIM(CLEAN(MID(Updates!D796,FIND("S Drive Path: ",Updates!D796)+14,(FIND("Position",Updates!D796)-(FIND("S Drive Path: ",Updates!D796)+14)))))</f>
        <v>#VALUE!</v>
      </c>
      <c r="AJ796" t="e">
        <f>("USR\"&amp;Updates!N796)</f>
        <v>#VALUE!</v>
      </c>
      <c r="AK796" t="e">
        <f>Updates!N796&amp;"$"</f>
        <v>#VALUE!</v>
      </c>
      <c r="AL796" s="11">
        <f t="shared" ca="1" si="207"/>
        <v>19</v>
      </c>
      <c r="AM796" s="6" t="str">
        <f ca="1">LOOKUP(AL796,AN2:AN21,AO2:AO21)</f>
        <v>DC4MDB09</v>
      </c>
    </row>
    <row r="797" spans="1:39" ht="12" customHeight="1">
      <c r="A797" s="13" t="e">
        <f>LOOKUP(99^99,--("0"&amp;MID(Updates!N797,MIN(SEARCH({0,1,2,3,4,5,6,7,8,9},Updates!N797&amp;"0123456789")),ROW($A$1:$A$10000))))</f>
        <v>#N/A</v>
      </c>
      <c r="B797" s="6" t="e">
        <f>TRIM(CLEAN(MID(Updates!D797,FIND("Network User Id: ",Updates!D797)+17,(FIND("E-MAIL ACCOUNTS",Updates!D797)-(FIND("Network User Id:",Updates!D797)+17)))))</f>
        <v>#VALUE!</v>
      </c>
      <c r="C797" s="6" t="e">
        <f>TRIM(CLEAN(MID(Updates!D797,FIND("Logon ID: ",Updates!D797)+10,(FIND("Password:",Updates!D797)-(FIND("Logon ID:",Updates!D797)+10)))))</f>
        <v>#VALUE!</v>
      </c>
      <c r="D797" t="e">
        <f>TRIM(CLEAN(MID(Updates!D797,FIND("Primary Address: ",Updates!D797)+17,(FIND("Secondary Address:",Updates!D797)-(FIND("Primary Address: ",Updates!D797)+17)))))</f>
        <v>#VALUE!</v>
      </c>
      <c r="E797" t="e">
        <f>TRIM(CLEAN(MID(Updates!D797,FIND("Secondary Address: ",Updates!D797)+19,(FIND("** PLEASE DO NOT REPLY TO THIS E-MAIL. ",Updates!D797)-(FIND("Secondary Address: ",Updates!D797)+19)))))</f>
        <v>#VALUE!</v>
      </c>
      <c r="F797" t="b">
        <f>IF(COUNT(SEARCH({"transpo.ottawa.on.ca","biblioottawalibrary.ca"},E797)),"@ottawa.ca")</f>
        <v>0</v>
      </c>
      <c r="G797" s="9" t="e">
        <f t="shared" si="192"/>
        <v>#VALUE!</v>
      </c>
      <c r="H797" t="e">
        <f>TRIM(CLEAN(MID(Updates!D797,FIND("E-mail Address: ",Updates!D797)+16,(FIND("The employee",Updates!D797)-(FIND("E-mail Address: ",Updates!D797)+16)))))</f>
        <v>#VALUE!</v>
      </c>
      <c r="I797" t="e">
        <f>TRIM(CLEAN(MID(Updates!D797,FIND("Account Password: ",Updates!D797)+18,(FIND("NETWORK ACCOUNTS",Updates!D797)-(FIND("Account Password:",Updates!D797)+18)))))</f>
        <v>#VALUE!</v>
      </c>
      <c r="J797" t="e">
        <f>TRIM(CLEAN(MID(Updates!D797,FIND("Password: ",Updates!D797)+10,(FIND("E-mail",Updates!D797)-(FIND("Password:",Updates!D797)+12)))))</f>
        <v>#VALUE!</v>
      </c>
      <c r="K797" t="e">
        <f>TRIM(CLEAN(MID(Updates!D797,FIND("Account to clone: ",Updates!D797)+18,(FIND("Position",Updates!D797)-(FIND("Account to clone: ",Updates!D797)+18)))))</f>
        <v>#VALUE!</v>
      </c>
      <c r="L797" t="e">
        <f>TRIM(CLEAN(MID(Updates!D797,FIND("Clone permissions of another account: ",Updates!D797)+38,(FIND("Email required:",Updates!D797)-(FIND("Clone permissions of another account: ",Updates!D797)+38)))))</f>
        <v>#VALUE!</v>
      </c>
      <c r="M797" t="e">
        <f t="shared" si="193"/>
        <v>#VALUE!</v>
      </c>
      <c r="N797" t="e">
        <f>TRIM(CLEAN(MID(Updates!D797,FIND("First Name: ",Updates!D797)+12,(FIND("Middle Name: ",Updates!D797)-(FIND("First Name: ",Updates!D797)+12)))))</f>
        <v>#VALUE!</v>
      </c>
      <c r="O797" t="e">
        <f>TRIM(CLEAN(MID(Updates!E797,FIND("Last Name: ",Updates!E797)+11,(FIND("Middle Initial:",Updates!E797)-(FIND("Last Name: ",Updates!E797)+11)))))</f>
        <v>#VALUE!</v>
      </c>
      <c r="P797" t="e">
        <f>TRIM(CLEAN(MID(Updates!D797,FIND("Middle Initial: ",Updates!D797)+16,(FIND("Department: ",Updates!D797)-(FIND("Middle Initial: ",Updates!D797)+16)))))</f>
        <v>#VALUE!</v>
      </c>
      <c r="Q797" t="e">
        <f t="shared" si="194"/>
        <v>#VALUE!</v>
      </c>
      <c r="R797" t="e">
        <f t="shared" si="195"/>
        <v>#VALUE!</v>
      </c>
      <c r="S797" t="e">
        <f t="shared" si="196"/>
        <v>#VALUE!</v>
      </c>
      <c r="T797" s="14" t="e">
        <f t="shared" si="197"/>
        <v>#VALUE!</v>
      </c>
      <c r="U797" t="e">
        <f t="shared" si="198"/>
        <v>#VALUE!</v>
      </c>
      <c r="V797" t="e">
        <f t="shared" si="199"/>
        <v>#VALUE!</v>
      </c>
      <c r="W797" s="8" t="e">
        <f>TRIM(CLEAN(MID(Updates!D797,FIND("Branch: ",Updates!D797)+8,(FIND("Division",Updates!D797)-(FIND("Branch: ",Updates!D797)+8)))))</f>
        <v>#VALUE!</v>
      </c>
      <c r="X797" s="8" t="e">
        <f>TRIM(CLEAN(MID(Updates!D797,FIND("Pooled Position: ",Updates!D797)+17,(FIND("Are the",Updates!D797)-(FIND("Pooled Position: ",Updates!D797)+17)))))</f>
        <v>#VALUE!</v>
      </c>
      <c r="Y797" t="e">
        <f>TRIM(CLEAN(MID(Updates!D797,FIND("Employee Name: ",Updates!D797)+15,(FIND("Job Title",Updates!D797)-(FIND("Employee Name: ",Updates!D797)+15)))))</f>
        <v>#VALUE!</v>
      </c>
      <c r="Z797" s="9" t="e">
        <f t="shared" si="200"/>
        <v>#VALUE!</v>
      </c>
      <c r="AA797" t="e">
        <f t="shared" si="201"/>
        <v>#VALUE!</v>
      </c>
      <c r="AB797" t="e">
        <f t="shared" si="202"/>
        <v>#VALUE!</v>
      </c>
      <c r="AC797" t="e">
        <f t="shared" si="203"/>
        <v>#VALUE!</v>
      </c>
      <c r="AD797" t="e">
        <f>TRIM(CLEAN(MID(Updates!D797,FIND("Account to clone: ",Updates!D797)+18,(FIND("Position",Updates!D797)-(FIND("Account to clone: ",Updates!D797)+18)))))</f>
        <v>#VALUE!</v>
      </c>
      <c r="AE797" t="str">
        <f t="shared" si="204"/>
        <v/>
      </c>
      <c r="AF797" t="str">
        <f t="shared" si="205"/>
        <v>No</v>
      </c>
      <c r="AG797" t="e">
        <f>TRIM(CLEAN(MID(Updates!D797,FIND("Home Share (H:\ drive) required: ",Updates!D797)+33,(FIND("Group Share (S:\ drive) required: ",Updates!D797)-(FIND("Home Share (H:\ drive) required: ",Updates!D797)+33)))))</f>
        <v>#VALUE!</v>
      </c>
      <c r="AH797" t="str">
        <f t="shared" si="206"/>
        <v>No</v>
      </c>
      <c r="AI797" t="e">
        <f>TRIM(CLEAN(MID(Updates!D797,FIND("S Drive Path: ",Updates!D797)+14,(FIND("Position",Updates!D797)-(FIND("S Drive Path: ",Updates!D797)+14)))))</f>
        <v>#VALUE!</v>
      </c>
      <c r="AJ797" t="e">
        <f>("USR\"&amp;Updates!N797)</f>
        <v>#VALUE!</v>
      </c>
      <c r="AK797" t="e">
        <f>Updates!N797&amp;"$"</f>
        <v>#VALUE!</v>
      </c>
      <c r="AL797" s="11">
        <f t="shared" ca="1" si="207"/>
        <v>10</v>
      </c>
      <c r="AM797" s="6" t="str">
        <f ca="1">LOOKUP(AL797,AN2:AN21,AO2:AO21)</f>
        <v>DC1MDB10</v>
      </c>
    </row>
    <row r="798" spans="1:39" ht="12" customHeight="1">
      <c r="A798" s="13" t="e">
        <f>LOOKUP(99^99,--("0"&amp;MID(Updates!N798,MIN(SEARCH({0,1,2,3,4,5,6,7,8,9},Updates!N798&amp;"0123456789")),ROW($A$1:$A$10000))))</f>
        <v>#N/A</v>
      </c>
      <c r="B798" s="6" t="e">
        <f>TRIM(CLEAN(MID(Updates!D798,FIND("Network User Id: ",Updates!D798)+17,(FIND("E-MAIL ACCOUNTS",Updates!D798)-(FIND("Network User Id:",Updates!D798)+17)))))</f>
        <v>#VALUE!</v>
      </c>
      <c r="C798" s="6" t="e">
        <f>TRIM(CLEAN(MID(Updates!D798,FIND("Logon ID: ",Updates!D798)+10,(FIND("Password:",Updates!D798)-(FIND("Logon ID:",Updates!D798)+10)))))</f>
        <v>#VALUE!</v>
      </c>
      <c r="D798" t="e">
        <f>TRIM(CLEAN(MID(Updates!D798,FIND("Primary Address: ",Updates!D798)+17,(FIND("Secondary Address:",Updates!D798)-(FIND("Primary Address: ",Updates!D798)+17)))))</f>
        <v>#VALUE!</v>
      </c>
      <c r="E798" t="e">
        <f>TRIM(CLEAN(MID(Updates!D798,FIND("Secondary Address: ",Updates!D798)+19,(FIND("** PLEASE DO NOT REPLY TO THIS E-MAIL. ",Updates!D798)-(FIND("Secondary Address: ",Updates!D798)+19)))))</f>
        <v>#VALUE!</v>
      </c>
      <c r="F798" t="b">
        <f>IF(COUNT(SEARCH({"transpo.ottawa.on.ca","biblioottawalibrary.ca"},E798)),"@ottawa.ca")</f>
        <v>0</v>
      </c>
      <c r="G798" s="9" t="e">
        <f t="shared" si="192"/>
        <v>#VALUE!</v>
      </c>
      <c r="H798" t="e">
        <f>TRIM(CLEAN(MID(Updates!D798,FIND("E-mail Address: ",Updates!D798)+16,(FIND("The employee",Updates!D798)-(FIND("E-mail Address: ",Updates!D798)+16)))))</f>
        <v>#VALUE!</v>
      </c>
      <c r="I798" t="e">
        <f>TRIM(CLEAN(MID(Updates!D798,FIND("Account Password: ",Updates!D798)+18,(FIND("NETWORK ACCOUNTS",Updates!D798)-(FIND("Account Password:",Updates!D798)+18)))))</f>
        <v>#VALUE!</v>
      </c>
      <c r="J798" t="e">
        <f>TRIM(CLEAN(MID(Updates!D798,FIND("Password: ",Updates!D798)+10,(FIND("E-mail",Updates!D798)-(FIND("Password:",Updates!D798)+12)))))</f>
        <v>#VALUE!</v>
      </c>
      <c r="K798" t="e">
        <f>TRIM(CLEAN(MID(Updates!D798,FIND("Account to clone: ",Updates!D798)+18,(FIND("Position",Updates!D798)-(FIND("Account to clone: ",Updates!D798)+18)))))</f>
        <v>#VALUE!</v>
      </c>
      <c r="L798" t="e">
        <f>TRIM(CLEAN(MID(Updates!D798,FIND("Clone permissions of another account: ",Updates!D798)+38,(FIND("Email required:",Updates!D798)-(FIND("Clone permissions of another account: ",Updates!D798)+38)))))</f>
        <v>#VALUE!</v>
      </c>
      <c r="M798" t="e">
        <f t="shared" si="193"/>
        <v>#VALUE!</v>
      </c>
      <c r="N798" t="e">
        <f>TRIM(CLEAN(MID(Updates!D798,FIND("First Name: ",Updates!D798)+12,(FIND("Middle Name: ",Updates!D798)-(FIND("First Name: ",Updates!D798)+12)))))</f>
        <v>#VALUE!</v>
      </c>
      <c r="O798" t="e">
        <f>TRIM(CLEAN(MID(Updates!E798,FIND("Last Name: ",Updates!E798)+11,(FIND("Middle Initial:",Updates!E798)-(FIND("Last Name: ",Updates!E798)+11)))))</f>
        <v>#VALUE!</v>
      </c>
      <c r="P798" t="e">
        <f>TRIM(CLEAN(MID(Updates!D798,FIND("Middle Initial: ",Updates!D798)+16,(FIND("Department: ",Updates!D798)-(FIND("Middle Initial: ",Updates!D798)+16)))))</f>
        <v>#VALUE!</v>
      </c>
      <c r="Q798" t="e">
        <f t="shared" si="194"/>
        <v>#VALUE!</v>
      </c>
      <c r="R798" t="e">
        <f t="shared" si="195"/>
        <v>#VALUE!</v>
      </c>
      <c r="S798" t="e">
        <f t="shared" si="196"/>
        <v>#VALUE!</v>
      </c>
      <c r="T798" s="14" t="e">
        <f t="shared" si="197"/>
        <v>#VALUE!</v>
      </c>
      <c r="U798" t="e">
        <f t="shared" si="198"/>
        <v>#VALUE!</v>
      </c>
      <c r="V798" t="e">
        <f t="shared" si="199"/>
        <v>#VALUE!</v>
      </c>
      <c r="W798" s="8" t="e">
        <f>TRIM(CLEAN(MID(Updates!D798,FIND("Branch: ",Updates!D798)+8,(FIND("Division",Updates!D798)-(FIND("Branch: ",Updates!D798)+8)))))</f>
        <v>#VALUE!</v>
      </c>
      <c r="X798" s="8" t="e">
        <f>TRIM(CLEAN(MID(Updates!D798,FIND("Pooled Position: ",Updates!D798)+17,(FIND("Are the",Updates!D798)-(FIND("Pooled Position: ",Updates!D798)+17)))))</f>
        <v>#VALUE!</v>
      </c>
      <c r="Y798" t="e">
        <f>TRIM(CLEAN(MID(Updates!D798,FIND("Employee Name: ",Updates!D798)+15,(FIND("Job Title",Updates!D798)-(FIND("Employee Name: ",Updates!D798)+15)))))</f>
        <v>#VALUE!</v>
      </c>
      <c r="Z798" s="9" t="e">
        <f t="shared" si="200"/>
        <v>#VALUE!</v>
      </c>
      <c r="AA798" t="e">
        <f t="shared" si="201"/>
        <v>#VALUE!</v>
      </c>
      <c r="AB798" t="e">
        <f t="shared" si="202"/>
        <v>#VALUE!</v>
      </c>
      <c r="AC798" t="e">
        <f t="shared" si="203"/>
        <v>#VALUE!</v>
      </c>
      <c r="AD798" t="e">
        <f>TRIM(CLEAN(MID(Updates!D798,FIND("Account to clone: ",Updates!D798)+18,(FIND("Position",Updates!D798)-(FIND("Account to clone: ",Updates!D798)+18)))))</f>
        <v>#VALUE!</v>
      </c>
      <c r="AE798" t="str">
        <f t="shared" si="204"/>
        <v/>
      </c>
      <c r="AF798" t="str">
        <f t="shared" si="205"/>
        <v>No</v>
      </c>
      <c r="AG798" t="e">
        <f>TRIM(CLEAN(MID(Updates!D798,FIND("Home Share (H:\ drive) required: ",Updates!D798)+33,(FIND("Group Share (S:\ drive) required: ",Updates!D798)-(FIND("Home Share (H:\ drive) required: ",Updates!D798)+33)))))</f>
        <v>#VALUE!</v>
      </c>
      <c r="AH798" t="str">
        <f t="shared" si="206"/>
        <v>No</v>
      </c>
      <c r="AI798" t="e">
        <f>TRIM(CLEAN(MID(Updates!D798,FIND("S Drive Path: ",Updates!D798)+14,(FIND("Position",Updates!D798)-(FIND("S Drive Path: ",Updates!D798)+14)))))</f>
        <v>#VALUE!</v>
      </c>
      <c r="AJ798" t="e">
        <f>("USR\"&amp;Updates!N798)</f>
        <v>#VALUE!</v>
      </c>
      <c r="AK798" t="e">
        <f>Updates!N798&amp;"$"</f>
        <v>#VALUE!</v>
      </c>
      <c r="AL798" s="11">
        <f t="shared" ca="1" si="207"/>
        <v>6</v>
      </c>
      <c r="AM798" s="6" t="str">
        <f ca="1">LOOKUP(AL798,AN2:AN21,AO2:AO21)</f>
        <v>DC1MDB06</v>
      </c>
    </row>
    <row r="799" spans="1:39" ht="12" customHeight="1">
      <c r="A799" s="13" t="e">
        <f>LOOKUP(99^99,--("0"&amp;MID(Updates!N799,MIN(SEARCH({0,1,2,3,4,5,6,7,8,9},Updates!N799&amp;"0123456789")),ROW($A$1:$A$10000))))</f>
        <v>#N/A</v>
      </c>
      <c r="B799" s="6" t="e">
        <f>TRIM(CLEAN(MID(Updates!D799,FIND("Network User Id: ",Updates!D799)+17,(FIND("E-MAIL ACCOUNTS",Updates!D799)-(FIND("Network User Id:",Updates!D799)+17)))))</f>
        <v>#VALUE!</v>
      </c>
      <c r="C799" s="6" t="e">
        <f>TRIM(CLEAN(MID(Updates!D799,FIND("Logon ID: ",Updates!D799)+10,(FIND("Password:",Updates!D799)-(FIND("Logon ID:",Updates!D799)+10)))))</f>
        <v>#VALUE!</v>
      </c>
      <c r="D799" t="e">
        <f>TRIM(CLEAN(MID(Updates!D799,FIND("Primary Address: ",Updates!D799)+17,(FIND("Secondary Address:",Updates!D799)-(FIND("Primary Address: ",Updates!D799)+17)))))</f>
        <v>#VALUE!</v>
      </c>
      <c r="E799" t="e">
        <f>TRIM(CLEAN(MID(Updates!D799,FIND("Secondary Address: ",Updates!D799)+19,(FIND("** PLEASE DO NOT REPLY TO THIS E-MAIL. ",Updates!D799)-(FIND("Secondary Address: ",Updates!D799)+19)))))</f>
        <v>#VALUE!</v>
      </c>
      <c r="F799" t="b">
        <f>IF(COUNT(SEARCH({"transpo.ottawa.on.ca","biblioottawalibrary.ca"},E799)),"@ottawa.ca")</f>
        <v>0</v>
      </c>
      <c r="G799" s="9" t="e">
        <f t="shared" si="192"/>
        <v>#VALUE!</v>
      </c>
      <c r="H799" t="e">
        <f>TRIM(CLEAN(MID(Updates!D799,FIND("E-mail Address: ",Updates!D799)+16,(FIND("The employee",Updates!D799)-(FIND("E-mail Address: ",Updates!D799)+16)))))</f>
        <v>#VALUE!</v>
      </c>
      <c r="I799" t="e">
        <f>TRIM(CLEAN(MID(Updates!D799,FIND("Account Password: ",Updates!D799)+18,(FIND("NETWORK ACCOUNTS",Updates!D799)-(FIND("Account Password:",Updates!D799)+18)))))</f>
        <v>#VALUE!</v>
      </c>
      <c r="J799" t="e">
        <f>TRIM(CLEAN(MID(Updates!D799,FIND("Password: ",Updates!D799)+10,(FIND("E-mail",Updates!D799)-(FIND("Password:",Updates!D799)+12)))))</f>
        <v>#VALUE!</v>
      </c>
      <c r="K799" t="e">
        <f>TRIM(CLEAN(MID(Updates!D799,FIND("Account to clone: ",Updates!D799)+18,(FIND("Position",Updates!D799)-(FIND("Account to clone: ",Updates!D799)+18)))))</f>
        <v>#VALUE!</v>
      </c>
      <c r="L799" t="e">
        <f>TRIM(CLEAN(MID(Updates!D799,FIND("Clone permissions of another account: ",Updates!D799)+38,(FIND("Email required:",Updates!D799)-(FIND("Clone permissions of another account: ",Updates!D799)+38)))))</f>
        <v>#VALUE!</v>
      </c>
      <c r="M799" t="e">
        <f t="shared" si="193"/>
        <v>#VALUE!</v>
      </c>
      <c r="N799" t="e">
        <f>TRIM(CLEAN(MID(Updates!D799,FIND("First Name: ",Updates!D799)+12,(FIND("Middle Name: ",Updates!D799)-(FIND("First Name: ",Updates!D799)+12)))))</f>
        <v>#VALUE!</v>
      </c>
      <c r="O799" t="e">
        <f>TRIM(CLEAN(MID(Updates!E799,FIND("Last Name: ",Updates!E799)+11,(FIND("Middle Initial:",Updates!E799)-(FIND("Last Name: ",Updates!E799)+11)))))</f>
        <v>#VALUE!</v>
      </c>
      <c r="P799" t="e">
        <f>TRIM(CLEAN(MID(Updates!D799,FIND("Middle Initial: ",Updates!D799)+16,(FIND("Department: ",Updates!D799)-(FIND("Middle Initial: ",Updates!D799)+16)))))</f>
        <v>#VALUE!</v>
      </c>
      <c r="Q799" t="e">
        <f t="shared" si="194"/>
        <v>#VALUE!</v>
      </c>
      <c r="R799" t="e">
        <f t="shared" si="195"/>
        <v>#VALUE!</v>
      </c>
      <c r="S799" t="e">
        <f t="shared" si="196"/>
        <v>#VALUE!</v>
      </c>
      <c r="T799" s="14" t="e">
        <f t="shared" si="197"/>
        <v>#VALUE!</v>
      </c>
      <c r="U799" t="e">
        <f t="shared" si="198"/>
        <v>#VALUE!</v>
      </c>
      <c r="V799" t="e">
        <f t="shared" si="199"/>
        <v>#VALUE!</v>
      </c>
      <c r="W799" s="8" t="e">
        <f>TRIM(CLEAN(MID(Updates!D799,FIND("Branch: ",Updates!D799)+8,(FIND("Division",Updates!D799)-(FIND("Branch: ",Updates!D799)+8)))))</f>
        <v>#VALUE!</v>
      </c>
      <c r="X799" s="8" t="e">
        <f>TRIM(CLEAN(MID(Updates!D799,FIND("Pooled Position: ",Updates!D799)+17,(FIND("Are the",Updates!D799)-(FIND("Pooled Position: ",Updates!D799)+17)))))</f>
        <v>#VALUE!</v>
      </c>
      <c r="Y799" t="e">
        <f>TRIM(CLEAN(MID(Updates!D799,FIND("Employee Name: ",Updates!D799)+15,(FIND("Job Title",Updates!D799)-(FIND("Employee Name: ",Updates!D799)+15)))))</f>
        <v>#VALUE!</v>
      </c>
      <c r="Z799" s="9" t="e">
        <f t="shared" si="200"/>
        <v>#VALUE!</v>
      </c>
      <c r="AA799" t="e">
        <f t="shared" si="201"/>
        <v>#VALUE!</v>
      </c>
      <c r="AB799" t="e">
        <f t="shared" si="202"/>
        <v>#VALUE!</v>
      </c>
      <c r="AC799" t="e">
        <f t="shared" si="203"/>
        <v>#VALUE!</v>
      </c>
      <c r="AD799" t="e">
        <f>TRIM(CLEAN(MID(Updates!D799,FIND("Account to clone: ",Updates!D799)+18,(FIND("Position",Updates!D799)-(FIND("Account to clone: ",Updates!D799)+18)))))</f>
        <v>#VALUE!</v>
      </c>
      <c r="AE799" t="str">
        <f t="shared" si="204"/>
        <v/>
      </c>
      <c r="AF799" t="str">
        <f t="shared" si="205"/>
        <v>No</v>
      </c>
      <c r="AG799" t="e">
        <f>TRIM(CLEAN(MID(Updates!D799,FIND("Home Share (H:\ drive) required: ",Updates!D799)+33,(FIND("Group Share (S:\ drive) required: ",Updates!D799)-(FIND("Home Share (H:\ drive) required: ",Updates!D799)+33)))))</f>
        <v>#VALUE!</v>
      </c>
      <c r="AH799" t="str">
        <f t="shared" si="206"/>
        <v>No</v>
      </c>
      <c r="AI799" t="e">
        <f>TRIM(CLEAN(MID(Updates!D799,FIND("S Drive Path: ",Updates!D799)+14,(FIND("Position",Updates!D799)-(FIND("S Drive Path: ",Updates!D799)+14)))))</f>
        <v>#VALUE!</v>
      </c>
      <c r="AJ799" t="e">
        <f>("USR\"&amp;Updates!N799)</f>
        <v>#VALUE!</v>
      </c>
      <c r="AK799" t="e">
        <f>Updates!N799&amp;"$"</f>
        <v>#VALUE!</v>
      </c>
      <c r="AL799" s="11">
        <f t="shared" ca="1" si="207"/>
        <v>8</v>
      </c>
      <c r="AM799" s="6" t="str">
        <f ca="1">LOOKUP(AL799,AN2:AN21,AO2:AO21)</f>
        <v>DC1MDB08</v>
      </c>
    </row>
    <row r="800" spans="1:39" ht="12" customHeight="1">
      <c r="A800" s="13" t="e">
        <f>LOOKUP(99^99,--("0"&amp;MID(Updates!N800,MIN(SEARCH({0,1,2,3,4,5,6,7,8,9},Updates!N800&amp;"0123456789")),ROW($A$1:$A$10000))))</f>
        <v>#N/A</v>
      </c>
      <c r="B800" s="6" t="e">
        <f>TRIM(CLEAN(MID(Updates!D800,FIND("Network User Id: ",Updates!D800)+17,(FIND("E-MAIL ACCOUNTS",Updates!D800)-(FIND("Network User Id:",Updates!D800)+17)))))</f>
        <v>#VALUE!</v>
      </c>
      <c r="C800" s="6" t="e">
        <f>TRIM(CLEAN(MID(Updates!D800,FIND("Logon ID: ",Updates!D800)+10,(FIND("Password:",Updates!D800)-(FIND("Logon ID:",Updates!D800)+10)))))</f>
        <v>#VALUE!</v>
      </c>
      <c r="D800" t="e">
        <f>TRIM(CLEAN(MID(Updates!D800,FIND("Primary Address: ",Updates!D800)+17,(FIND("Secondary Address:",Updates!D800)-(FIND("Primary Address: ",Updates!D800)+17)))))</f>
        <v>#VALUE!</v>
      </c>
      <c r="E800" t="e">
        <f>TRIM(CLEAN(MID(Updates!D800,FIND("Secondary Address: ",Updates!D800)+19,(FIND("** PLEASE DO NOT REPLY TO THIS E-MAIL. ",Updates!D800)-(FIND("Secondary Address: ",Updates!D800)+19)))))</f>
        <v>#VALUE!</v>
      </c>
      <c r="F800" t="b">
        <f>IF(COUNT(SEARCH({"transpo.ottawa.on.ca","biblioottawalibrary.ca"},E800)),"@ottawa.ca")</f>
        <v>0</v>
      </c>
      <c r="G800" s="9" t="e">
        <f t="shared" si="192"/>
        <v>#VALUE!</v>
      </c>
      <c r="H800" t="e">
        <f>TRIM(CLEAN(MID(Updates!D800,FIND("E-mail Address: ",Updates!D800)+16,(FIND("The employee",Updates!D800)-(FIND("E-mail Address: ",Updates!D800)+16)))))</f>
        <v>#VALUE!</v>
      </c>
      <c r="I800" t="e">
        <f>TRIM(CLEAN(MID(Updates!D800,FIND("Account Password: ",Updates!D800)+18,(FIND("NETWORK ACCOUNTS",Updates!D800)-(FIND("Account Password:",Updates!D800)+18)))))</f>
        <v>#VALUE!</v>
      </c>
      <c r="J800" t="e">
        <f>TRIM(CLEAN(MID(Updates!D800,FIND("Password: ",Updates!D800)+10,(FIND("E-mail",Updates!D800)-(FIND("Password:",Updates!D800)+12)))))</f>
        <v>#VALUE!</v>
      </c>
      <c r="K800" t="e">
        <f>TRIM(CLEAN(MID(Updates!D800,FIND("Account to clone: ",Updates!D800)+18,(FIND("Position",Updates!D800)-(FIND("Account to clone: ",Updates!D800)+18)))))</f>
        <v>#VALUE!</v>
      </c>
      <c r="L800" t="e">
        <f>TRIM(CLEAN(MID(Updates!D800,FIND("Clone permissions of another account: ",Updates!D800)+38,(FIND("Email required:",Updates!D800)-(FIND("Clone permissions of another account: ",Updates!D800)+38)))))</f>
        <v>#VALUE!</v>
      </c>
      <c r="M800" t="e">
        <f t="shared" si="193"/>
        <v>#VALUE!</v>
      </c>
      <c r="N800" t="e">
        <f>TRIM(CLEAN(MID(Updates!D800,FIND("First Name: ",Updates!D800)+12,(FIND("Middle Name: ",Updates!D800)-(FIND("First Name: ",Updates!D800)+12)))))</f>
        <v>#VALUE!</v>
      </c>
      <c r="O800" t="e">
        <f>TRIM(CLEAN(MID(Updates!E800,FIND("Last Name: ",Updates!E800)+11,(FIND("Middle Initial:",Updates!E800)-(FIND("Last Name: ",Updates!E800)+11)))))</f>
        <v>#VALUE!</v>
      </c>
      <c r="P800" t="e">
        <f>TRIM(CLEAN(MID(Updates!D800,FIND("Middle Initial: ",Updates!D800)+16,(FIND("Department: ",Updates!D800)-(FIND("Middle Initial: ",Updates!D800)+16)))))</f>
        <v>#VALUE!</v>
      </c>
      <c r="Q800" t="e">
        <f t="shared" si="194"/>
        <v>#VALUE!</v>
      </c>
      <c r="R800" t="e">
        <f t="shared" si="195"/>
        <v>#VALUE!</v>
      </c>
      <c r="S800" t="e">
        <f t="shared" si="196"/>
        <v>#VALUE!</v>
      </c>
      <c r="T800" s="14" t="e">
        <f t="shared" si="197"/>
        <v>#VALUE!</v>
      </c>
      <c r="U800" t="e">
        <f t="shared" si="198"/>
        <v>#VALUE!</v>
      </c>
      <c r="V800" t="e">
        <f t="shared" si="199"/>
        <v>#VALUE!</v>
      </c>
      <c r="W800" s="8" t="e">
        <f>TRIM(CLEAN(MID(Updates!D800,FIND("Branch: ",Updates!D800)+8,(FIND("Division",Updates!D800)-(FIND("Branch: ",Updates!D800)+8)))))</f>
        <v>#VALUE!</v>
      </c>
      <c r="X800" s="8" t="e">
        <f>TRIM(CLEAN(MID(Updates!D800,FIND("Pooled Position: ",Updates!D800)+17,(FIND("Are the",Updates!D800)-(FIND("Pooled Position: ",Updates!D800)+17)))))</f>
        <v>#VALUE!</v>
      </c>
      <c r="Y800" t="e">
        <f>TRIM(CLEAN(MID(Updates!D800,FIND("Employee Name: ",Updates!D800)+15,(FIND("Job Title",Updates!D800)-(FIND("Employee Name: ",Updates!D800)+15)))))</f>
        <v>#VALUE!</v>
      </c>
      <c r="Z800" s="9" t="e">
        <f t="shared" si="200"/>
        <v>#VALUE!</v>
      </c>
      <c r="AA800" t="e">
        <f t="shared" si="201"/>
        <v>#VALUE!</v>
      </c>
      <c r="AB800" t="e">
        <f t="shared" si="202"/>
        <v>#VALUE!</v>
      </c>
      <c r="AC800" t="e">
        <f t="shared" si="203"/>
        <v>#VALUE!</v>
      </c>
      <c r="AD800" t="e">
        <f>TRIM(CLEAN(MID(Updates!D800,FIND("Account to clone: ",Updates!D800)+18,(FIND("Position",Updates!D800)-(FIND("Account to clone: ",Updates!D800)+18)))))</f>
        <v>#VALUE!</v>
      </c>
      <c r="AE800" t="str">
        <f t="shared" si="204"/>
        <v/>
      </c>
      <c r="AF800" t="str">
        <f t="shared" si="205"/>
        <v>No</v>
      </c>
      <c r="AG800" t="e">
        <f>TRIM(CLEAN(MID(Updates!D800,FIND("Home Share (H:\ drive) required: ",Updates!D800)+33,(FIND("Group Share (S:\ drive) required: ",Updates!D800)-(FIND("Home Share (H:\ drive) required: ",Updates!D800)+33)))))</f>
        <v>#VALUE!</v>
      </c>
      <c r="AH800" t="str">
        <f t="shared" si="206"/>
        <v>No</v>
      </c>
      <c r="AI800" t="e">
        <f>TRIM(CLEAN(MID(Updates!D800,FIND("S Drive Path: ",Updates!D800)+14,(FIND("Position",Updates!D800)-(FIND("S Drive Path: ",Updates!D800)+14)))))</f>
        <v>#VALUE!</v>
      </c>
      <c r="AJ800" t="e">
        <f>("USR\"&amp;Updates!N800)</f>
        <v>#VALUE!</v>
      </c>
      <c r="AK800" t="e">
        <f>Updates!N800&amp;"$"</f>
        <v>#VALUE!</v>
      </c>
      <c r="AL800" s="11">
        <f t="shared" ca="1" si="207"/>
        <v>1</v>
      </c>
      <c r="AM800" s="6" t="str">
        <f ca="1">LOOKUP(AL800,AN2:AN21,AO2:AO21)</f>
        <v>DC1MDB01</v>
      </c>
    </row>
    <row r="801" spans="1:39" ht="12" customHeight="1">
      <c r="A801" s="13" t="e">
        <f>LOOKUP(99^99,--("0"&amp;MID(Updates!N801,MIN(SEARCH({0,1,2,3,4,5,6,7,8,9},Updates!N801&amp;"0123456789")),ROW($A$1:$A$10000))))</f>
        <v>#N/A</v>
      </c>
      <c r="B801" s="6" t="e">
        <f>TRIM(CLEAN(MID(Updates!D801,FIND("Network User Id: ",Updates!D801)+17,(FIND("E-MAIL ACCOUNTS",Updates!D801)-(FIND("Network User Id:",Updates!D801)+17)))))</f>
        <v>#VALUE!</v>
      </c>
      <c r="C801" s="6" t="e">
        <f>TRIM(CLEAN(MID(Updates!D801,FIND("Logon ID: ",Updates!D801)+10,(FIND("Password:",Updates!D801)-(FIND("Logon ID:",Updates!D801)+10)))))</f>
        <v>#VALUE!</v>
      </c>
      <c r="D801" t="e">
        <f>TRIM(CLEAN(MID(Updates!D801,FIND("Primary Address: ",Updates!D801)+17,(FIND("Secondary Address:",Updates!D801)-(FIND("Primary Address: ",Updates!D801)+17)))))</f>
        <v>#VALUE!</v>
      </c>
      <c r="E801" t="e">
        <f>TRIM(CLEAN(MID(Updates!D801,FIND("Secondary Address: ",Updates!D801)+19,(FIND("** PLEASE DO NOT REPLY TO THIS E-MAIL. ",Updates!D801)-(FIND("Secondary Address: ",Updates!D801)+19)))))</f>
        <v>#VALUE!</v>
      </c>
      <c r="F801" t="b">
        <f>IF(COUNT(SEARCH({"transpo.ottawa.on.ca","biblioottawalibrary.ca"},E801)),"@ottawa.ca")</f>
        <v>0</v>
      </c>
      <c r="G801" s="9" t="e">
        <f t="shared" si="192"/>
        <v>#VALUE!</v>
      </c>
      <c r="H801" t="e">
        <f>TRIM(CLEAN(MID(Updates!D801,FIND("E-mail Address: ",Updates!D801)+16,(FIND("The employee",Updates!D801)-(FIND("E-mail Address: ",Updates!D801)+16)))))</f>
        <v>#VALUE!</v>
      </c>
      <c r="I801" t="e">
        <f>TRIM(CLEAN(MID(Updates!D801,FIND("Account Password: ",Updates!D801)+18,(FIND("NETWORK ACCOUNTS",Updates!D801)-(FIND("Account Password:",Updates!D801)+18)))))</f>
        <v>#VALUE!</v>
      </c>
      <c r="J801" t="e">
        <f>TRIM(CLEAN(MID(Updates!D801,FIND("Password: ",Updates!D801)+10,(FIND("E-mail",Updates!D801)-(FIND("Password:",Updates!D801)+12)))))</f>
        <v>#VALUE!</v>
      </c>
      <c r="K801" t="e">
        <f>TRIM(CLEAN(MID(Updates!D801,FIND("Account to clone: ",Updates!D801)+18,(FIND("Position",Updates!D801)-(FIND("Account to clone: ",Updates!D801)+18)))))</f>
        <v>#VALUE!</v>
      </c>
      <c r="L801" t="e">
        <f>TRIM(CLEAN(MID(Updates!D801,FIND("Clone permissions of another account: ",Updates!D801)+38,(FIND("Email required:",Updates!D801)-(FIND("Clone permissions of another account: ",Updates!D801)+38)))))</f>
        <v>#VALUE!</v>
      </c>
      <c r="M801" t="e">
        <f t="shared" si="193"/>
        <v>#VALUE!</v>
      </c>
      <c r="N801" t="e">
        <f>TRIM(CLEAN(MID(Updates!D801,FIND("First Name: ",Updates!D801)+12,(FIND("Middle Name: ",Updates!D801)-(FIND("First Name: ",Updates!D801)+12)))))</f>
        <v>#VALUE!</v>
      </c>
      <c r="O801" t="e">
        <f>TRIM(CLEAN(MID(Updates!E801,FIND("Last Name: ",Updates!E801)+11,(FIND("Middle Initial:",Updates!E801)-(FIND("Last Name: ",Updates!E801)+11)))))</f>
        <v>#VALUE!</v>
      </c>
      <c r="P801" t="e">
        <f>TRIM(CLEAN(MID(Updates!D801,FIND("Middle Initial: ",Updates!D801)+16,(FIND("Department: ",Updates!D801)-(FIND("Middle Initial: ",Updates!D801)+16)))))</f>
        <v>#VALUE!</v>
      </c>
      <c r="Q801" t="e">
        <f t="shared" si="194"/>
        <v>#VALUE!</v>
      </c>
      <c r="R801" t="e">
        <f t="shared" si="195"/>
        <v>#VALUE!</v>
      </c>
      <c r="S801" t="e">
        <f t="shared" si="196"/>
        <v>#VALUE!</v>
      </c>
      <c r="T801" s="14" t="e">
        <f t="shared" si="197"/>
        <v>#VALUE!</v>
      </c>
      <c r="U801" t="e">
        <f t="shared" si="198"/>
        <v>#VALUE!</v>
      </c>
      <c r="V801" t="e">
        <f t="shared" si="199"/>
        <v>#VALUE!</v>
      </c>
      <c r="W801" s="8" t="e">
        <f>TRIM(CLEAN(MID(Updates!D801,FIND("Branch: ",Updates!D801)+8,(FIND("Division",Updates!D801)-(FIND("Branch: ",Updates!D801)+8)))))</f>
        <v>#VALUE!</v>
      </c>
      <c r="X801" s="8" t="e">
        <f>TRIM(CLEAN(MID(Updates!D801,FIND("Pooled Position: ",Updates!D801)+17,(FIND("Are the",Updates!D801)-(FIND("Pooled Position: ",Updates!D801)+17)))))</f>
        <v>#VALUE!</v>
      </c>
      <c r="Y801" t="e">
        <f>TRIM(CLEAN(MID(Updates!D801,FIND("Employee Name: ",Updates!D801)+15,(FIND("Job Title",Updates!D801)-(FIND("Employee Name: ",Updates!D801)+15)))))</f>
        <v>#VALUE!</v>
      </c>
      <c r="Z801" s="9" t="e">
        <f t="shared" si="200"/>
        <v>#VALUE!</v>
      </c>
      <c r="AA801" t="e">
        <f t="shared" si="201"/>
        <v>#VALUE!</v>
      </c>
      <c r="AB801" t="e">
        <f t="shared" si="202"/>
        <v>#VALUE!</v>
      </c>
      <c r="AC801" t="e">
        <f t="shared" si="203"/>
        <v>#VALUE!</v>
      </c>
      <c r="AD801" t="e">
        <f>TRIM(CLEAN(MID(Updates!D801,FIND("Account to clone: ",Updates!D801)+18,(FIND("Position",Updates!D801)-(FIND("Account to clone: ",Updates!D801)+18)))))</f>
        <v>#VALUE!</v>
      </c>
      <c r="AE801" t="str">
        <f t="shared" si="204"/>
        <v/>
      </c>
      <c r="AF801" t="str">
        <f t="shared" si="205"/>
        <v>No</v>
      </c>
      <c r="AG801" t="e">
        <f>TRIM(CLEAN(MID(Updates!D801,FIND("Home Share (H:\ drive) required: ",Updates!D801)+33,(FIND("Group Share (S:\ drive) required: ",Updates!D801)-(FIND("Home Share (H:\ drive) required: ",Updates!D801)+33)))))</f>
        <v>#VALUE!</v>
      </c>
      <c r="AH801" t="str">
        <f t="shared" si="206"/>
        <v>No</v>
      </c>
      <c r="AI801" t="e">
        <f>TRIM(CLEAN(MID(Updates!D801,FIND("S Drive Path: ",Updates!D801)+14,(FIND("Position",Updates!D801)-(FIND("S Drive Path: ",Updates!D801)+14)))))</f>
        <v>#VALUE!</v>
      </c>
      <c r="AJ801" t="e">
        <f>("USR\"&amp;Updates!N801)</f>
        <v>#VALUE!</v>
      </c>
      <c r="AK801" t="e">
        <f>Updates!N801&amp;"$"</f>
        <v>#VALUE!</v>
      </c>
      <c r="AL801" s="11">
        <f t="shared" ca="1" si="207"/>
        <v>9</v>
      </c>
      <c r="AM801" s="6" t="str">
        <f ca="1">LOOKUP(AL801,AN2:AN21,AO2:AO21)</f>
        <v>DC1MDB09</v>
      </c>
    </row>
    <row r="802" spans="1:39" ht="12" customHeight="1">
      <c r="A802" s="13" t="e">
        <f>LOOKUP(99^99,--("0"&amp;MID(Updates!N802,MIN(SEARCH({0,1,2,3,4,5,6,7,8,9},Updates!N802&amp;"0123456789")),ROW($A$1:$A$10000))))</f>
        <v>#N/A</v>
      </c>
      <c r="B802" s="6" t="e">
        <f>TRIM(CLEAN(MID(Updates!D802,FIND("Network User Id: ",Updates!D802)+17,(FIND("E-MAIL ACCOUNTS",Updates!D802)-(FIND("Network User Id:",Updates!D802)+17)))))</f>
        <v>#VALUE!</v>
      </c>
      <c r="C802" s="6" t="e">
        <f>TRIM(CLEAN(MID(Updates!D802,FIND("Logon ID: ",Updates!D802)+10,(FIND("Password:",Updates!D802)-(FIND("Logon ID:",Updates!D802)+10)))))</f>
        <v>#VALUE!</v>
      </c>
      <c r="D802" t="e">
        <f>TRIM(CLEAN(MID(Updates!D802,FIND("Primary Address: ",Updates!D802)+17,(FIND("Secondary Address:",Updates!D802)-(FIND("Primary Address: ",Updates!D802)+17)))))</f>
        <v>#VALUE!</v>
      </c>
      <c r="E802" t="e">
        <f>TRIM(CLEAN(MID(Updates!D802,FIND("Secondary Address: ",Updates!D802)+19,(FIND("** PLEASE DO NOT REPLY TO THIS E-MAIL. ",Updates!D802)-(FIND("Secondary Address: ",Updates!D802)+19)))))</f>
        <v>#VALUE!</v>
      </c>
      <c r="F802" t="b">
        <f>IF(COUNT(SEARCH({"transpo.ottawa.on.ca","biblioottawalibrary.ca"},E802)),"@ottawa.ca")</f>
        <v>0</v>
      </c>
      <c r="G802" s="9" t="e">
        <f t="shared" si="192"/>
        <v>#VALUE!</v>
      </c>
      <c r="H802" t="e">
        <f>TRIM(CLEAN(MID(Updates!D802,FIND("E-mail Address: ",Updates!D802)+16,(FIND("The employee",Updates!D802)-(FIND("E-mail Address: ",Updates!D802)+16)))))</f>
        <v>#VALUE!</v>
      </c>
      <c r="I802" t="e">
        <f>TRIM(CLEAN(MID(Updates!D802,FIND("Account Password: ",Updates!D802)+18,(FIND("NETWORK ACCOUNTS",Updates!D802)-(FIND("Account Password:",Updates!D802)+18)))))</f>
        <v>#VALUE!</v>
      </c>
      <c r="J802" t="e">
        <f>TRIM(CLEAN(MID(Updates!D802,FIND("Password: ",Updates!D802)+10,(FIND("E-mail",Updates!D802)-(FIND("Password:",Updates!D802)+12)))))</f>
        <v>#VALUE!</v>
      </c>
      <c r="K802" t="e">
        <f>TRIM(CLEAN(MID(Updates!D802,FIND("Account to clone: ",Updates!D802)+18,(FIND("Position",Updates!D802)-(FIND("Account to clone: ",Updates!D802)+18)))))</f>
        <v>#VALUE!</v>
      </c>
      <c r="L802" t="e">
        <f>TRIM(CLEAN(MID(Updates!D802,FIND("Clone permissions of another account: ",Updates!D802)+38,(FIND("Email required:",Updates!D802)-(FIND("Clone permissions of another account: ",Updates!D802)+38)))))</f>
        <v>#VALUE!</v>
      </c>
      <c r="M802" t="e">
        <f t="shared" si="193"/>
        <v>#VALUE!</v>
      </c>
      <c r="N802" t="e">
        <f>TRIM(CLEAN(MID(Updates!D802,FIND("First Name: ",Updates!D802)+12,(FIND("Middle Name: ",Updates!D802)-(FIND("First Name: ",Updates!D802)+12)))))</f>
        <v>#VALUE!</v>
      </c>
      <c r="O802" t="e">
        <f>TRIM(CLEAN(MID(Updates!E802,FIND("Last Name: ",Updates!E802)+11,(FIND("Middle Initial:",Updates!E802)-(FIND("Last Name: ",Updates!E802)+11)))))</f>
        <v>#VALUE!</v>
      </c>
      <c r="P802" t="e">
        <f>TRIM(CLEAN(MID(Updates!D802,FIND("Middle Initial: ",Updates!D802)+16,(FIND("Department: ",Updates!D802)-(FIND("Middle Initial: ",Updates!D802)+16)))))</f>
        <v>#VALUE!</v>
      </c>
      <c r="Q802" t="e">
        <f t="shared" si="194"/>
        <v>#VALUE!</v>
      </c>
      <c r="R802" t="e">
        <f t="shared" si="195"/>
        <v>#VALUE!</v>
      </c>
      <c r="S802" t="e">
        <f t="shared" si="196"/>
        <v>#VALUE!</v>
      </c>
      <c r="T802" s="14" t="e">
        <f t="shared" si="197"/>
        <v>#VALUE!</v>
      </c>
      <c r="U802" t="e">
        <f t="shared" si="198"/>
        <v>#VALUE!</v>
      </c>
      <c r="V802" t="e">
        <f t="shared" si="199"/>
        <v>#VALUE!</v>
      </c>
      <c r="W802" s="8" t="e">
        <f>TRIM(CLEAN(MID(Updates!D802,FIND("Branch: ",Updates!D802)+8,(FIND("Division",Updates!D802)-(FIND("Branch: ",Updates!D802)+8)))))</f>
        <v>#VALUE!</v>
      </c>
      <c r="X802" s="8" t="e">
        <f>TRIM(CLEAN(MID(Updates!D802,FIND("Pooled Position: ",Updates!D802)+17,(FIND("Are the",Updates!D802)-(FIND("Pooled Position: ",Updates!D802)+17)))))</f>
        <v>#VALUE!</v>
      </c>
      <c r="Y802" t="e">
        <f>TRIM(CLEAN(MID(Updates!D802,FIND("Employee Name: ",Updates!D802)+15,(FIND("Job Title",Updates!D802)-(FIND("Employee Name: ",Updates!D802)+15)))))</f>
        <v>#VALUE!</v>
      </c>
      <c r="Z802" s="9" t="e">
        <f t="shared" si="200"/>
        <v>#VALUE!</v>
      </c>
      <c r="AA802" t="e">
        <f t="shared" si="201"/>
        <v>#VALUE!</v>
      </c>
      <c r="AB802" t="e">
        <f t="shared" si="202"/>
        <v>#VALUE!</v>
      </c>
      <c r="AC802" t="e">
        <f t="shared" si="203"/>
        <v>#VALUE!</v>
      </c>
      <c r="AD802" t="e">
        <f>TRIM(CLEAN(MID(Updates!D802,FIND("Account to clone: ",Updates!D802)+18,(FIND("Position",Updates!D802)-(FIND("Account to clone: ",Updates!D802)+18)))))</f>
        <v>#VALUE!</v>
      </c>
      <c r="AE802" t="str">
        <f t="shared" si="204"/>
        <v/>
      </c>
      <c r="AF802" t="str">
        <f t="shared" si="205"/>
        <v>No</v>
      </c>
      <c r="AG802" t="e">
        <f>TRIM(CLEAN(MID(Updates!D802,FIND("Home Share (H:\ drive) required: ",Updates!D802)+33,(FIND("Group Share (S:\ drive) required: ",Updates!D802)-(FIND("Home Share (H:\ drive) required: ",Updates!D802)+33)))))</f>
        <v>#VALUE!</v>
      </c>
      <c r="AH802" t="str">
        <f t="shared" si="206"/>
        <v>No</v>
      </c>
      <c r="AI802" t="e">
        <f>TRIM(CLEAN(MID(Updates!D802,FIND("S Drive Path: ",Updates!D802)+14,(FIND("Position",Updates!D802)-(FIND("S Drive Path: ",Updates!D802)+14)))))</f>
        <v>#VALUE!</v>
      </c>
      <c r="AJ802" t="e">
        <f>("USR\"&amp;Updates!N802)</f>
        <v>#VALUE!</v>
      </c>
      <c r="AK802" t="e">
        <f>Updates!N802&amp;"$"</f>
        <v>#VALUE!</v>
      </c>
      <c r="AL802" s="11">
        <f t="shared" ca="1" si="207"/>
        <v>19</v>
      </c>
      <c r="AM802" s="6" t="str">
        <f ca="1">LOOKUP(AL802,AN2:AN21,AO2:AO21)</f>
        <v>DC4MDB09</v>
      </c>
    </row>
    <row r="803" spans="1:39" ht="12" customHeight="1">
      <c r="A803" s="13" t="e">
        <f>LOOKUP(99^99,--("0"&amp;MID(Updates!N803,MIN(SEARCH({0,1,2,3,4,5,6,7,8,9},Updates!N803&amp;"0123456789")),ROW($A$1:$A$10000))))</f>
        <v>#N/A</v>
      </c>
      <c r="B803" s="6" t="e">
        <f>TRIM(CLEAN(MID(Updates!D803,FIND("Network User Id: ",Updates!D803)+17,(FIND("E-MAIL ACCOUNTS",Updates!D803)-(FIND("Network User Id:",Updates!D803)+17)))))</f>
        <v>#VALUE!</v>
      </c>
      <c r="C803" s="6" t="e">
        <f>TRIM(CLEAN(MID(Updates!D803,FIND("Logon ID: ",Updates!D803)+10,(FIND("Password:",Updates!D803)-(FIND("Logon ID:",Updates!D803)+10)))))</f>
        <v>#VALUE!</v>
      </c>
      <c r="D803" t="e">
        <f>TRIM(CLEAN(MID(Updates!D803,FIND("Primary Address: ",Updates!D803)+17,(FIND("Secondary Address:",Updates!D803)-(FIND("Primary Address: ",Updates!D803)+17)))))</f>
        <v>#VALUE!</v>
      </c>
      <c r="E803" t="e">
        <f>TRIM(CLEAN(MID(Updates!D803,FIND("Secondary Address: ",Updates!D803)+19,(FIND("** PLEASE DO NOT REPLY TO THIS E-MAIL. ",Updates!D803)-(FIND("Secondary Address: ",Updates!D803)+19)))))</f>
        <v>#VALUE!</v>
      </c>
      <c r="F803" t="b">
        <f>IF(COUNT(SEARCH({"transpo.ottawa.on.ca","biblioottawalibrary.ca"},E803)),"@ottawa.ca")</f>
        <v>0</v>
      </c>
      <c r="G803" s="9" t="e">
        <f t="shared" si="192"/>
        <v>#VALUE!</v>
      </c>
      <c r="H803" t="e">
        <f>TRIM(CLEAN(MID(Updates!D803,FIND("E-mail Address: ",Updates!D803)+16,(FIND("The employee",Updates!D803)-(FIND("E-mail Address: ",Updates!D803)+16)))))</f>
        <v>#VALUE!</v>
      </c>
      <c r="I803" t="e">
        <f>TRIM(CLEAN(MID(Updates!D803,FIND("Account Password: ",Updates!D803)+18,(FIND("NETWORK ACCOUNTS",Updates!D803)-(FIND("Account Password:",Updates!D803)+18)))))</f>
        <v>#VALUE!</v>
      </c>
      <c r="J803" t="e">
        <f>TRIM(CLEAN(MID(Updates!D803,FIND("Password: ",Updates!D803)+10,(FIND("E-mail",Updates!D803)-(FIND("Password:",Updates!D803)+12)))))</f>
        <v>#VALUE!</v>
      </c>
      <c r="K803" t="e">
        <f>TRIM(CLEAN(MID(Updates!D803,FIND("Account to clone: ",Updates!D803)+18,(FIND("Position",Updates!D803)-(FIND("Account to clone: ",Updates!D803)+18)))))</f>
        <v>#VALUE!</v>
      </c>
      <c r="L803" t="e">
        <f>TRIM(CLEAN(MID(Updates!D803,FIND("Clone permissions of another account: ",Updates!D803)+38,(FIND("Email required:",Updates!D803)-(FIND("Clone permissions of another account: ",Updates!D803)+38)))))</f>
        <v>#VALUE!</v>
      </c>
      <c r="M803" t="e">
        <f t="shared" si="193"/>
        <v>#VALUE!</v>
      </c>
      <c r="N803" t="e">
        <f>TRIM(CLEAN(MID(Updates!D803,FIND("First Name: ",Updates!D803)+12,(FIND("Middle Name: ",Updates!D803)-(FIND("First Name: ",Updates!D803)+12)))))</f>
        <v>#VALUE!</v>
      </c>
      <c r="O803" t="e">
        <f>TRIM(CLEAN(MID(Updates!E803,FIND("Last Name: ",Updates!E803)+11,(FIND("Middle Initial:",Updates!E803)-(FIND("Last Name: ",Updates!E803)+11)))))</f>
        <v>#VALUE!</v>
      </c>
      <c r="P803" t="e">
        <f>TRIM(CLEAN(MID(Updates!D803,FIND("Middle Initial: ",Updates!D803)+16,(FIND("Department: ",Updates!D803)-(FIND("Middle Initial: ",Updates!D803)+16)))))</f>
        <v>#VALUE!</v>
      </c>
      <c r="Q803" t="e">
        <f t="shared" si="194"/>
        <v>#VALUE!</v>
      </c>
      <c r="R803" t="e">
        <f t="shared" si="195"/>
        <v>#VALUE!</v>
      </c>
      <c r="S803" t="e">
        <f t="shared" si="196"/>
        <v>#VALUE!</v>
      </c>
      <c r="T803" s="14" t="e">
        <f t="shared" si="197"/>
        <v>#VALUE!</v>
      </c>
      <c r="U803" t="e">
        <f t="shared" si="198"/>
        <v>#VALUE!</v>
      </c>
      <c r="V803" t="e">
        <f t="shared" si="199"/>
        <v>#VALUE!</v>
      </c>
      <c r="W803" s="8" t="e">
        <f>TRIM(CLEAN(MID(Updates!D803,FIND("Branch: ",Updates!D803)+8,(FIND("Division",Updates!D803)-(FIND("Branch: ",Updates!D803)+8)))))</f>
        <v>#VALUE!</v>
      </c>
      <c r="X803" s="8" t="e">
        <f>TRIM(CLEAN(MID(Updates!D803,FIND("Pooled Position: ",Updates!D803)+17,(FIND("Are the",Updates!D803)-(FIND("Pooled Position: ",Updates!D803)+17)))))</f>
        <v>#VALUE!</v>
      </c>
      <c r="Y803" t="e">
        <f>TRIM(CLEAN(MID(Updates!D803,FIND("Employee Name: ",Updates!D803)+15,(FIND("Job Title",Updates!D803)-(FIND("Employee Name: ",Updates!D803)+15)))))</f>
        <v>#VALUE!</v>
      </c>
      <c r="Z803" s="9" t="e">
        <f t="shared" si="200"/>
        <v>#VALUE!</v>
      </c>
      <c r="AA803" t="e">
        <f t="shared" si="201"/>
        <v>#VALUE!</v>
      </c>
      <c r="AB803" t="e">
        <f t="shared" si="202"/>
        <v>#VALUE!</v>
      </c>
      <c r="AC803" t="e">
        <f t="shared" si="203"/>
        <v>#VALUE!</v>
      </c>
      <c r="AD803" t="e">
        <f>TRIM(CLEAN(MID(Updates!D803,FIND("Account to clone: ",Updates!D803)+18,(FIND("Position",Updates!D803)-(FIND("Account to clone: ",Updates!D803)+18)))))</f>
        <v>#VALUE!</v>
      </c>
      <c r="AE803" t="str">
        <f t="shared" si="204"/>
        <v/>
      </c>
      <c r="AF803" t="str">
        <f t="shared" si="205"/>
        <v>No</v>
      </c>
      <c r="AG803" t="e">
        <f>TRIM(CLEAN(MID(Updates!D803,FIND("Home Share (H:\ drive) required: ",Updates!D803)+33,(FIND("Group Share (S:\ drive) required: ",Updates!D803)-(FIND("Home Share (H:\ drive) required: ",Updates!D803)+33)))))</f>
        <v>#VALUE!</v>
      </c>
      <c r="AH803" t="str">
        <f t="shared" si="206"/>
        <v>No</v>
      </c>
      <c r="AI803" t="e">
        <f>TRIM(CLEAN(MID(Updates!D803,FIND("S Drive Path: ",Updates!D803)+14,(FIND("Position",Updates!D803)-(FIND("S Drive Path: ",Updates!D803)+14)))))</f>
        <v>#VALUE!</v>
      </c>
      <c r="AJ803" t="e">
        <f>("USR\"&amp;Updates!N803)</f>
        <v>#VALUE!</v>
      </c>
      <c r="AK803" t="e">
        <f>Updates!N803&amp;"$"</f>
        <v>#VALUE!</v>
      </c>
      <c r="AL803" s="11">
        <f t="shared" ca="1" si="207"/>
        <v>10</v>
      </c>
      <c r="AM803" s="6" t="str">
        <f ca="1">LOOKUP(AL803,AN2:AN21,AO2:AO21)</f>
        <v>DC1MDB10</v>
      </c>
    </row>
    <row r="804" spans="1:39" ht="12" customHeight="1">
      <c r="A804" s="13" t="e">
        <f>LOOKUP(99^99,--("0"&amp;MID(Updates!N804,MIN(SEARCH({0,1,2,3,4,5,6,7,8,9},Updates!N804&amp;"0123456789")),ROW($A$1:$A$10000))))</f>
        <v>#N/A</v>
      </c>
      <c r="B804" s="6" t="e">
        <f>TRIM(CLEAN(MID(Updates!D804,FIND("Network User Id: ",Updates!D804)+17,(FIND("E-MAIL ACCOUNTS",Updates!D804)-(FIND("Network User Id:",Updates!D804)+17)))))</f>
        <v>#VALUE!</v>
      </c>
      <c r="C804" s="6" t="e">
        <f>TRIM(CLEAN(MID(Updates!D804,FIND("Logon ID: ",Updates!D804)+10,(FIND("Password:",Updates!D804)-(FIND("Logon ID:",Updates!D804)+10)))))</f>
        <v>#VALUE!</v>
      </c>
      <c r="D804" t="e">
        <f>TRIM(CLEAN(MID(Updates!D804,FIND("Primary Address: ",Updates!D804)+17,(FIND("Secondary Address:",Updates!D804)-(FIND("Primary Address: ",Updates!D804)+17)))))</f>
        <v>#VALUE!</v>
      </c>
      <c r="E804" t="e">
        <f>TRIM(CLEAN(MID(Updates!D804,FIND("Secondary Address: ",Updates!D804)+19,(FIND("** PLEASE DO NOT REPLY TO THIS E-MAIL. ",Updates!D804)-(FIND("Secondary Address: ",Updates!D804)+19)))))</f>
        <v>#VALUE!</v>
      </c>
      <c r="F804" t="b">
        <f>IF(COUNT(SEARCH({"transpo.ottawa.on.ca","biblioottawalibrary.ca"},E804)),"@ottawa.ca")</f>
        <v>0</v>
      </c>
      <c r="G804" s="9" t="e">
        <f t="shared" si="192"/>
        <v>#VALUE!</v>
      </c>
      <c r="H804" t="e">
        <f>TRIM(CLEAN(MID(Updates!D804,FIND("E-mail Address: ",Updates!D804)+16,(FIND("The employee",Updates!D804)-(FIND("E-mail Address: ",Updates!D804)+16)))))</f>
        <v>#VALUE!</v>
      </c>
      <c r="I804" t="e">
        <f>TRIM(CLEAN(MID(Updates!D804,FIND("Account Password: ",Updates!D804)+18,(FIND("NETWORK ACCOUNTS",Updates!D804)-(FIND("Account Password:",Updates!D804)+18)))))</f>
        <v>#VALUE!</v>
      </c>
      <c r="J804" t="e">
        <f>TRIM(CLEAN(MID(Updates!D804,FIND("Password: ",Updates!D804)+10,(FIND("E-mail",Updates!D804)-(FIND("Password:",Updates!D804)+12)))))</f>
        <v>#VALUE!</v>
      </c>
      <c r="K804" t="e">
        <f>TRIM(CLEAN(MID(Updates!D804,FIND("Account to clone: ",Updates!D804)+18,(FIND("Position",Updates!D804)-(FIND("Account to clone: ",Updates!D804)+18)))))</f>
        <v>#VALUE!</v>
      </c>
      <c r="L804" t="e">
        <f>TRIM(CLEAN(MID(Updates!D804,FIND("Clone permissions of another account: ",Updates!D804)+38,(FIND("Email required:",Updates!D804)-(FIND("Clone permissions of another account: ",Updates!D804)+38)))))</f>
        <v>#VALUE!</v>
      </c>
      <c r="M804" t="e">
        <f t="shared" si="193"/>
        <v>#VALUE!</v>
      </c>
      <c r="N804" t="e">
        <f>TRIM(CLEAN(MID(Updates!D804,FIND("First Name: ",Updates!D804)+12,(FIND("Middle Name: ",Updates!D804)-(FIND("First Name: ",Updates!D804)+12)))))</f>
        <v>#VALUE!</v>
      </c>
      <c r="O804" t="e">
        <f>TRIM(CLEAN(MID(Updates!E804,FIND("Last Name: ",Updates!E804)+11,(FIND("Middle Initial:",Updates!E804)-(FIND("Last Name: ",Updates!E804)+11)))))</f>
        <v>#VALUE!</v>
      </c>
      <c r="P804" t="e">
        <f>TRIM(CLEAN(MID(Updates!D804,FIND("Middle Initial: ",Updates!D804)+16,(FIND("Department: ",Updates!D804)-(FIND("Middle Initial: ",Updates!D804)+16)))))</f>
        <v>#VALUE!</v>
      </c>
      <c r="Q804" t="e">
        <f t="shared" si="194"/>
        <v>#VALUE!</v>
      </c>
      <c r="R804" t="e">
        <f t="shared" si="195"/>
        <v>#VALUE!</v>
      </c>
      <c r="S804" t="e">
        <f t="shared" si="196"/>
        <v>#VALUE!</v>
      </c>
      <c r="T804" s="14" t="e">
        <f t="shared" si="197"/>
        <v>#VALUE!</v>
      </c>
      <c r="U804" t="e">
        <f t="shared" si="198"/>
        <v>#VALUE!</v>
      </c>
      <c r="V804" t="e">
        <f t="shared" si="199"/>
        <v>#VALUE!</v>
      </c>
      <c r="W804" s="8" t="e">
        <f>TRIM(CLEAN(MID(Updates!D804,FIND("Branch: ",Updates!D804)+8,(FIND("Division",Updates!D804)-(FIND("Branch: ",Updates!D804)+8)))))</f>
        <v>#VALUE!</v>
      </c>
      <c r="X804" s="8" t="e">
        <f>TRIM(CLEAN(MID(Updates!D804,FIND("Pooled Position: ",Updates!D804)+17,(FIND("Are the",Updates!D804)-(FIND("Pooled Position: ",Updates!D804)+17)))))</f>
        <v>#VALUE!</v>
      </c>
      <c r="Y804" t="e">
        <f>TRIM(CLEAN(MID(Updates!D804,FIND("Employee Name: ",Updates!D804)+15,(FIND("Job Title",Updates!D804)-(FIND("Employee Name: ",Updates!D804)+15)))))</f>
        <v>#VALUE!</v>
      </c>
      <c r="Z804" s="9" t="e">
        <f t="shared" si="200"/>
        <v>#VALUE!</v>
      </c>
      <c r="AA804" t="e">
        <f t="shared" si="201"/>
        <v>#VALUE!</v>
      </c>
      <c r="AB804" t="e">
        <f t="shared" si="202"/>
        <v>#VALUE!</v>
      </c>
      <c r="AC804" t="e">
        <f t="shared" si="203"/>
        <v>#VALUE!</v>
      </c>
      <c r="AD804" t="e">
        <f>TRIM(CLEAN(MID(Updates!D804,FIND("Account to clone: ",Updates!D804)+18,(FIND("Position",Updates!D804)-(FIND("Account to clone: ",Updates!D804)+18)))))</f>
        <v>#VALUE!</v>
      </c>
      <c r="AE804" t="str">
        <f t="shared" si="204"/>
        <v/>
      </c>
      <c r="AF804" t="str">
        <f t="shared" si="205"/>
        <v>No</v>
      </c>
      <c r="AG804" t="e">
        <f>TRIM(CLEAN(MID(Updates!D804,FIND("Home Share (H:\ drive) required: ",Updates!D804)+33,(FIND("Group Share (S:\ drive) required: ",Updates!D804)-(FIND("Home Share (H:\ drive) required: ",Updates!D804)+33)))))</f>
        <v>#VALUE!</v>
      </c>
      <c r="AH804" t="str">
        <f t="shared" si="206"/>
        <v>No</v>
      </c>
      <c r="AI804" t="e">
        <f>TRIM(CLEAN(MID(Updates!D804,FIND("S Drive Path: ",Updates!D804)+14,(FIND("Position",Updates!D804)-(FIND("S Drive Path: ",Updates!D804)+14)))))</f>
        <v>#VALUE!</v>
      </c>
      <c r="AJ804" t="e">
        <f>("USR\"&amp;Updates!N804)</f>
        <v>#VALUE!</v>
      </c>
      <c r="AK804" t="e">
        <f>Updates!N804&amp;"$"</f>
        <v>#VALUE!</v>
      </c>
      <c r="AL804" s="11">
        <f t="shared" ca="1" si="207"/>
        <v>6</v>
      </c>
      <c r="AM804" s="6" t="str">
        <f ca="1">LOOKUP(AL804,AN2:AN21,AO2:AO21)</f>
        <v>DC1MDB06</v>
      </c>
    </row>
    <row r="805" spans="1:39" ht="12" customHeight="1">
      <c r="A805" s="13" t="e">
        <f>LOOKUP(99^99,--("0"&amp;MID(Updates!N805,MIN(SEARCH({0,1,2,3,4,5,6,7,8,9},Updates!N805&amp;"0123456789")),ROW($A$1:$A$10000))))</f>
        <v>#N/A</v>
      </c>
      <c r="B805" s="6" t="e">
        <f>TRIM(CLEAN(MID(Updates!D805,FIND("Network User Id: ",Updates!D805)+17,(FIND("E-MAIL ACCOUNTS",Updates!D805)-(FIND("Network User Id:",Updates!D805)+17)))))</f>
        <v>#VALUE!</v>
      </c>
      <c r="C805" s="6" t="e">
        <f>TRIM(CLEAN(MID(Updates!D805,FIND("Logon ID: ",Updates!D805)+10,(FIND("Password:",Updates!D805)-(FIND("Logon ID:",Updates!D805)+10)))))</f>
        <v>#VALUE!</v>
      </c>
      <c r="D805" t="e">
        <f>TRIM(CLEAN(MID(Updates!D805,FIND("Primary Address: ",Updates!D805)+17,(FIND("Secondary Address:",Updates!D805)-(FIND("Primary Address: ",Updates!D805)+17)))))</f>
        <v>#VALUE!</v>
      </c>
      <c r="E805" t="e">
        <f>TRIM(CLEAN(MID(Updates!D805,FIND("Secondary Address: ",Updates!D805)+19,(FIND("** PLEASE DO NOT REPLY TO THIS E-MAIL. ",Updates!D805)-(FIND("Secondary Address: ",Updates!D805)+19)))))</f>
        <v>#VALUE!</v>
      </c>
      <c r="F805" t="b">
        <f>IF(COUNT(SEARCH({"transpo.ottawa.on.ca","biblioottawalibrary.ca"},E805)),"@ottawa.ca")</f>
        <v>0</v>
      </c>
      <c r="G805" s="9" t="e">
        <f t="shared" si="192"/>
        <v>#VALUE!</v>
      </c>
      <c r="H805" t="e">
        <f>TRIM(CLEAN(MID(Updates!D805,FIND("E-mail Address: ",Updates!D805)+16,(FIND("The employee",Updates!D805)-(FIND("E-mail Address: ",Updates!D805)+16)))))</f>
        <v>#VALUE!</v>
      </c>
      <c r="I805" t="e">
        <f>TRIM(CLEAN(MID(Updates!D805,FIND("Account Password: ",Updates!D805)+18,(FIND("NETWORK ACCOUNTS",Updates!D805)-(FIND("Account Password:",Updates!D805)+18)))))</f>
        <v>#VALUE!</v>
      </c>
      <c r="J805" t="e">
        <f>TRIM(CLEAN(MID(Updates!D805,FIND("Password: ",Updates!D805)+10,(FIND("E-mail",Updates!D805)-(FIND("Password:",Updates!D805)+12)))))</f>
        <v>#VALUE!</v>
      </c>
      <c r="K805" t="e">
        <f>TRIM(CLEAN(MID(Updates!D805,FIND("Account to clone: ",Updates!D805)+18,(FIND("Position",Updates!D805)-(FIND("Account to clone: ",Updates!D805)+18)))))</f>
        <v>#VALUE!</v>
      </c>
      <c r="L805" t="e">
        <f>TRIM(CLEAN(MID(Updates!D805,FIND("Clone permissions of another account: ",Updates!D805)+38,(FIND("Email required:",Updates!D805)-(FIND("Clone permissions of another account: ",Updates!D805)+38)))))</f>
        <v>#VALUE!</v>
      </c>
      <c r="M805" t="e">
        <f t="shared" si="193"/>
        <v>#VALUE!</v>
      </c>
      <c r="N805" t="e">
        <f>TRIM(CLEAN(MID(Updates!D805,FIND("First Name: ",Updates!D805)+12,(FIND("Middle Name: ",Updates!D805)-(FIND("First Name: ",Updates!D805)+12)))))</f>
        <v>#VALUE!</v>
      </c>
      <c r="O805" t="e">
        <f>TRIM(CLEAN(MID(Updates!E805,FIND("Last Name: ",Updates!E805)+11,(FIND("Middle Initial:",Updates!E805)-(FIND("Last Name: ",Updates!E805)+11)))))</f>
        <v>#VALUE!</v>
      </c>
      <c r="P805" t="e">
        <f>TRIM(CLEAN(MID(Updates!D805,FIND("Middle Initial: ",Updates!D805)+16,(FIND("Department: ",Updates!D805)-(FIND("Middle Initial: ",Updates!D805)+16)))))</f>
        <v>#VALUE!</v>
      </c>
      <c r="Q805" t="e">
        <f t="shared" si="194"/>
        <v>#VALUE!</v>
      </c>
      <c r="R805" t="e">
        <f t="shared" si="195"/>
        <v>#VALUE!</v>
      </c>
      <c r="S805" t="e">
        <f t="shared" si="196"/>
        <v>#VALUE!</v>
      </c>
      <c r="T805" s="14" t="e">
        <f t="shared" si="197"/>
        <v>#VALUE!</v>
      </c>
      <c r="U805" t="e">
        <f t="shared" si="198"/>
        <v>#VALUE!</v>
      </c>
      <c r="V805" t="e">
        <f t="shared" si="199"/>
        <v>#VALUE!</v>
      </c>
      <c r="W805" s="8" t="e">
        <f>TRIM(CLEAN(MID(Updates!D805,FIND("Branch: ",Updates!D805)+8,(FIND("Division",Updates!D805)-(FIND("Branch: ",Updates!D805)+8)))))</f>
        <v>#VALUE!</v>
      </c>
      <c r="X805" s="8" t="e">
        <f>TRIM(CLEAN(MID(Updates!D805,FIND("Pooled Position: ",Updates!D805)+17,(FIND("Are the",Updates!D805)-(FIND("Pooled Position: ",Updates!D805)+17)))))</f>
        <v>#VALUE!</v>
      </c>
      <c r="Y805" t="e">
        <f>TRIM(CLEAN(MID(Updates!D805,FIND("Employee Name: ",Updates!D805)+15,(FIND("Job Title",Updates!D805)-(FIND("Employee Name: ",Updates!D805)+15)))))</f>
        <v>#VALUE!</v>
      </c>
      <c r="Z805" s="9" t="e">
        <f t="shared" si="200"/>
        <v>#VALUE!</v>
      </c>
      <c r="AA805" t="e">
        <f t="shared" si="201"/>
        <v>#VALUE!</v>
      </c>
      <c r="AB805" t="e">
        <f t="shared" si="202"/>
        <v>#VALUE!</v>
      </c>
      <c r="AC805" t="e">
        <f t="shared" si="203"/>
        <v>#VALUE!</v>
      </c>
      <c r="AD805" t="e">
        <f>TRIM(CLEAN(MID(Updates!D805,FIND("Account to clone: ",Updates!D805)+18,(FIND("Position",Updates!D805)-(FIND("Account to clone: ",Updates!D805)+18)))))</f>
        <v>#VALUE!</v>
      </c>
      <c r="AE805" t="str">
        <f t="shared" si="204"/>
        <v/>
      </c>
      <c r="AF805" t="str">
        <f t="shared" si="205"/>
        <v>No</v>
      </c>
      <c r="AG805" t="e">
        <f>TRIM(CLEAN(MID(Updates!D805,FIND("Home Share (H:\ drive) required: ",Updates!D805)+33,(FIND("Group Share (S:\ drive) required: ",Updates!D805)-(FIND("Home Share (H:\ drive) required: ",Updates!D805)+33)))))</f>
        <v>#VALUE!</v>
      </c>
      <c r="AH805" t="str">
        <f t="shared" si="206"/>
        <v>No</v>
      </c>
      <c r="AI805" t="e">
        <f>TRIM(CLEAN(MID(Updates!D805,FIND("S Drive Path: ",Updates!D805)+14,(FIND("Position",Updates!D805)-(FIND("S Drive Path: ",Updates!D805)+14)))))</f>
        <v>#VALUE!</v>
      </c>
      <c r="AJ805" t="e">
        <f>("USR\"&amp;Updates!N805)</f>
        <v>#VALUE!</v>
      </c>
      <c r="AK805" t="e">
        <f>Updates!N805&amp;"$"</f>
        <v>#VALUE!</v>
      </c>
      <c r="AL805" s="11">
        <f t="shared" ca="1" si="207"/>
        <v>14</v>
      </c>
      <c r="AM805" s="6" t="str">
        <f ca="1">LOOKUP(AL805,AN2:AN21,AO2:AO21)</f>
        <v>DC4MDB04</v>
      </c>
    </row>
    <row r="806" spans="1:39" ht="12" customHeight="1">
      <c r="A806" s="13" t="e">
        <f>LOOKUP(99^99,--("0"&amp;MID(Updates!N806,MIN(SEARCH({0,1,2,3,4,5,6,7,8,9},Updates!N806&amp;"0123456789")),ROW($A$1:$A$10000))))</f>
        <v>#N/A</v>
      </c>
      <c r="B806" s="6" t="e">
        <f>TRIM(CLEAN(MID(Updates!D806,FIND("Network User Id: ",Updates!D806)+17,(FIND("E-MAIL ACCOUNTS",Updates!D806)-(FIND("Network User Id:",Updates!D806)+17)))))</f>
        <v>#VALUE!</v>
      </c>
      <c r="C806" s="6" t="e">
        <f>TRIM(CLEAN(MID(Updates!D806,FIND("Logon ID: ",Updates!D806)+10,(FIND("Password:",Updates!D806)-(FIND("Logon ID:",Updates!D806)+10)))))</f>
        <v>#VALUE!</v>
      </c>
      <c r="D806" t="e">
        <f>TRIM(CLEAN(MID(Updates!D806,FIND("Primary Address: ",Updates!D806)+17,(FIND("Secondary Address:",Updates!D806)-(FIND("Primary Address: ",Updates!D806)+17)))))</f>
        <v>#VALUE!</v>
      </c>
      <c r="E806" t="e">
        <f>TRIM(CLEAN(MID(Updates!D806,FIND("Secondary Address: ",Updates!D806)+19,(FIND("** PLEASE DO NOT REPLY TO THIS E-MAIL. ",Updates!D806)-(FIND("Secondary Address: ",Updates!D806)+19)))))</f>
        <v>#VALUE!</v>
      </c>
      <c r="F806" t="b">
        <f>IF(COUNT(SEARCH({"transpo.ottawa.on.ca","biblioottawalibrary.ca"},E806)),"@ottawa.ca")</f>
        <v>0</v>
      </c>
      <c r="G806" s="9" t="e">
        <f t="shared" si="192"/>
        <v>#VALUE!</v>
      </c>
      <c r="H806" t="e">
        <f>TRIM(CLEAN(MID(Updates!D806,FIND("E-mail Address: ",Updates!D806)+16,(FIND("The employee",Updates!D806)-(FIND("E-mail Address: ",Updates!D806)+16)))))</f>
        <v>#VALUE!</v>
      </c>
      <c r="I806" t="e">
        <f>TRIM(CLEAN(MID(Updates!D806,FIND("Account Password: ",Updates!D806)+18,(FIND("NETWORK ACCOUNTS",Updates!D806)-(FIND("Account Password:",Updates!D806)+18)))))</f>
        <v>#VALUE!</v>
      </c>
      <c r="J806" t="e">
        <f>TRIM(CLEAN(MID(Updates!D806,FIND("Password: ",Updates!D806)+10,(FIND("E-mail",Updates!D806)-(FIND("Password:",Updates!D806)+12)))))</f>
        <v>#VALUE!</v>
      </c>
      <c r="K806" t="e">
        <f>TRIM(CLEAN(MID(Updates!D806,FIND("Account to clone: ",Updates!D806)+18,(FIND("Position",Updates!D806)-(FIND("Account to clone: ",Updates!D806)+18)))))</f>
        <v>#VALUE!</v>
      </c>
      <c r="L806" t="e">
        <f>TRIM(CLEAN(MID(Updates!D806,FIND("Clone permissions of another account: ",Updates!D806)+38,(FIND("Email required:",Updates!D806)-(FIND("Clone permissions of another account: ",Updates!D806)+38)))))</f>
        <v>#VALUE!</v>
      </c>
      <c r="M806" t="e">
        <f t="shared" si="193"/>
        <v>#VALUE!</v>
      </c>
      <c r="N806" t="e">
        <f>TRIM(CLEAN(MID(Updates!D806,FIND("First Name: ",Updates!D806)+12,(FIND("Middle Name: ",Updates!D806)-(FIND("First Name: ",Updates!D806)+12)))))</f>
        <v>#VALUE!</v>
      </c>
      <c r="O806" t="e">
        <f>TRIM(CLEAN(MID(Updates!E806,FIND("Last Name: ",Updates!E806)+11,(FIND("Middle Initial:",Updates!E806)-(FIND("Last Name: ",Updates!E806)+11)))))</f>
        <v>#VALUE!</v>
      </c>
      <c r="P806" t="e">
        <f>TRIM(CLEAN(MID(Updates!D806,FIND("Middle Initial: ",Updates!D806)+16,(FIND("Department: ",Updates!D806)-(FIND("Middle Initial: ",Updates!D806)+16)))))</f>
        <v>#VALUE!</v>
      </c>
      <c r="Q806" t="e">
        <f t="shared" si="194"/>
        <v>#VALUE!</v>
      </c>
      <c r="R806" t="e">
        <f t="shared" si="195"/>
        <v>#VALUE!</v>
      </c>
      <c r="S806" t="e">
        <f t="shared" si="196"/>
        <v>#VALUE!</v>
      </c>
      <c r="T806" s="14" t="e">
        <f t="shared" si="197"/>
        <v>#VALUE!</v>
      </c>
      <c r="U806" t="e">
        <f t="shared" si="198"/>
        <v>#VALUE!</v>
      </c>
      <c r="V806" t="e">
        <f t="shared" si="199"/>
        <v>#VALUE!</v>
      </c>
      <c r="W806" s="8" t="e">
        <f>TRIM(CLEAN(MID(Updates!D806,FIND("Branch: ",Updates!D806)+8,(FIND("Division",Updates!D806)-(FIND("Branch: ",Updates!D806)+8)))))</f>
        <v>#VALUE!</v>
      </c>
      <c r="X806" s="8" t="e">
        <f>TRIM(CLEAN(MID(Updates!D806,FIND("Pooled Position: ",Updates!D806)+17,(FIND("Are the",Updates!D806)-(FIND("Pooled Position: ",Updates!D806)+17)))))</f>
        <v>#VALUE!</v>
      </c>
      <c r="Y806" t="e">
        <f>TRIM(CLEAN(MID(Updates!D806,FIND("Employee Name: ",Updates!D806)+15,(FIND("Job Title",Updates!D806)-(FIND("Employee Name: ",Updates!D806)+15)))))</f>
        <v>#VALUE!</v>
      </c>
      <c r="Z806" s="9" t="e">
        <f t="shared" si="200"/>
        <v>#VALUE!</v>
      </c>
      <c r="AA806" t="e">
        <f t="shared" si="201"/>
        <v>#VALUE!</v>
      </c>
      <c r="AB806" t="e">
        <f t="shared" si="202"/>
        <v>#VALUE!</v>
      </c>
      <c r="AC806" t="e">
        <f t="shared" si="203"/>
        <v>#VALUE!</v>
      </c>
      <c r="AD806" t="e">
        <f>TRIM(CLEAN(MID(Updates!D806,FIND("Account to clone: ",Updates!D806)+18,(FIND("Position",Updates!D806)-(FIND("Account to clone: ",Updates!D806)+18)))))</f>
        <v>#VALUE!</v>
      </c>
      <c r="AE806" t="str">
        <f t="shared" si="204"/>
        <v/>
      </c>
      <c r="AF806" t="str">
        <f t="shared" si="205"/>
        <v>No</v>
      </c>
      <c r="AG806" t="e">
        <f>TRIM(CLEAN(MID(Updates!D806,FIND("Home Share (H:\ drive) required: ",Updates!D806)+33,(FIND("Group Share (S:\ drive) required: ",Updates!D806)-(FIND("Home Share (H:\ drive) required: ",Updates!D806)+33)))))</f>
        <v>#VALUE!</v>
      </c>
      <c r="AH806" t="str">
        <f t="shared" si="206"/>
        <v>No</v>
      </c>
      <c r="AI806" t="e">
        <f>TRIM(CLEAN(MID(Updates!D806,FIND("S Drive Path: ",Updates!D806)+14,(FIND("Position",Updates!D806)-(FIND("S Drive Path: ",Updates!D806)+14)))))</f>
        <v>#VALUE!</v>
      </c>
      <c r="AJ806" t="e">
        <f>("USR\"&amp;Updates!N806)</f>
        <v>#VALUE!</v>
      </c>
      <c r="AK806" t="e">
        <f>Updates!N806&amp;"$"</f>
        <v>#VALUE!</v>
      </c>
      <c r="AL806" s="11">
        <f t="shared" ca="1" si="207"/>
        <v>15</v>
      </c>
      <c r="AM806" s="6" t="str">
        <f ca="1">LOOKUP(AL806,AN2:AN21,AO2:AO21)</f>
        <v>DC4MDB05</v>
      </c>
    </row>
    <row r="807" spans="1:39" ht="12" customHeight="1">
      <c r="A807" s="13" t="e">
        <f>LOOKUP(99^99,--("0"&amp;MID(Updates!N807,MIN(SEARCH({0,1,2,3,4,5,6,7,8,9},Updates!N807&amp;"0123456789")),ROW($A$1:$A$10000))))</f>
        <v>#N/A</v>
      </c>
      <c r="B807" s="6" t="e">
        <f>TRIM(CLEAN(MID(Updates!D807,FIND("Network User Id: ",Updates!D807)+17,(FIND("E-MAIL ACCOUNTS",Updates!D807)-(FIND("Network User Id:",Updates!D807)+17)))))</f>
        <v>#VALUE!</v>
      </c>
      <c r="C807" s="6" t="e">
        <f>TRIM(CLEAN(MID(Updates!D807,FIND("Logon ID: ",Updates!D807)+10,(FIND("Password:",Updates!D807)-(FIND("Logon ID:",Updates!D807)+10)))))</f>
        <v>#VALUE!</v>
      </c>
      <c r="D807" t="e">
        <f>TRIM(CLEAN(MID(Updates!D807,FIND("Primary Address: ",Updates!D807)+17,(FIND("Secondary Address:",Updates!D807)-(FIND("Primary Address: ",Updates!D807)+17)))))</f>
        <v>#VALUE!</v>
      </c>
      <c r="E807" t="e">
        <f>TRIM(CLEAN(MID(Updates!D807,FIND("Secondary Address: ",Updates!D807)+19,(FIND("** PLEASE DO NOT REPLY TO THIS E-MAIL. ",Updates!D807)-(FIND("Secondary Address: ",Updates!D807)+19)))))</f>
        <v>#VALUE!</v>
      </c>
      <c r="F807" t="b">
        <f>IF(COUNT(SEARCH({"transpo.ottawa.on.ca","biblioottawalibrary.ca"},E807)),"@ottawa.ca")</f>
        <v>0</v>
      </c>
      <c r="G807" s="9" t="e">
        <f t="shared" si="192"/>
        <v>#VALUE!</v>
      </c>
      <c r="H807" t="e">
        <f>TRIM(CLEAN(MID(Updates!D807,FIND("E-mail Address: ",Updates!D807)+16,(FIND("The employee",Updates!D807)-(FIND("E-mail Address: ",Updates!D807)+16)))))</f>
        <v>#VALUE!</v>
      </c>
      <c r="I807" t="e">
        <f>TRIM(CLEAN(MID(Updates!D807,FIND("Account Password: ",Updates!D807)+18,(FIND("NETWORK ACCOUNTS",Updates!D807)-(FIND("Account Password:",Updates!D807)+18)))))</f>
        <v>#VALUE!</v>
      </c>
      <c r="J807" t="e">
        <f>TRIM(CLEAN(MID(Updates!D807,FIND("Password: ",Updates!D807)+10,(FIND("E-mail",Updates!D807)-(FIND("Password:",Updates!D807)+12)))))</f>
        <v>#VALUE!</v>
      </c>
      <c r="K807" t="e">
        <f>TRIM(CLEAN(MID(Updates!D807,FIND("Account to clone: ",Updates!D807)+18,(FIND("Position",Updates!D807)-(FIND("Account to clone: ",Updates!D807)+18)))))</f>
        <v>#VALUE!</v>
      </c>
      <c r="L807" t="e">
        <f>TRIM(CLEAN(MID(Updates!D807,FIND("Clone permissions of another account: ",Updates!D807)+38,(FIND("Email required:",Updates!D807)-(FIND("Clone permissions of another account: ",Updates!D807)+38)))))</f>
        <v>#VALUE!</v>
      </c>
      <c r="M807" t="e">
        <f t="shared" si="193"/>
        <v>#VALUE!</v>
      </c>
      <c r="N807" t="e">
        <f>TRIM(CLEAN(MID(Updates!D807,FIND("First Name: ",Updates!D807)+12,(FIND("Middle Name: ",Updates!D807)-(FIND("First Name: ",Updates!D807)+12)))))</f>
        <v>#VALUE!</v>
      </c>
      <c r="O807" t="e">
        <f>TRIM(CLEAN(MID(Updates!E807,FIND("Last Name: ",Updates!E807)+11,(FIND("Middle Initial:",Updates!E807)-(FIND("Last Name: ",Updates!E807)+11)))))</f>
        <v>#VALUE!</v>
      </c>
      <c r="P807" t="e">
        <f>TRIM(CLEAN(MID(Updates!D807,FIND("Middle Initial: ",Updates!D807)+16,(FIND("Department: ",Updates!D807)-(FIND("Middle Initial: ",Updates!D807)+16)))))</f>
        <v>#VALUE!</v>
      </c>
      <c r="Q807" t="e">
        <f t="shared" si="194"/>
        <v>#VALUE!</v>
      </c>
      <c r="R807" t="e">
        <f t="shared" si="195"/>
        <v>#VALUE!</v>
      </c>
      <c r="S807" t="e">
        <f t="shared" si="196"/>
        <v>#VALUE!</v>
      </c>
      <c r="T807" s="14" t="e">
        <f t="shared" si="197"/>
        <v>#VALUE!</v>
      </c>
      <c r="U807" t="e">
        <f t="shared" si="198"/>
        <v>#VALUE!</v>
      </c>
      <c r="V807" t="e">
        <f t="shared" si="199"/>
        <v>#VALUE!</v>
      </c>
      <c r="W807" s="8" t="e">
        <f>TRIM(CLEAN(MID(Updates!D807,FIND("Branch: ",Updates!D807)+8,(FIND("Division",Updates!D807)-(FIND("Branch: ",Updates!D807)+8)))))</f>
        <v>#VALUE!</v>
      </c>
      <c r="X807" s="8" t="e">
        <f>TRIM(CLEAN(MID(Updates!D807,FIND("Pooled Position: ",Updates!D807)+17,(FIND("Are the",Updates!D807)-(FIND("Pooled Position: ",Updates!D807)+17)))))</f>
        <v>#VALUE!</v>
      </c>
      <c r="Y807" t="e">
        <f>TRIM(CLEAN(MID(Updates!D807,FIND("Employee Name: ",Updates!D807)+15,(FIND("Job Title",Updates!D807)-(FIND("Employee Name: ",Updates!D807)+15)))))</f>
        <v>#VALUE!</v>
      </c>
      <c r="Z807" s="9" t="e">
        <f t="shared" si="200"/>
        <v>#VALUE!</v>
      </c>
      <c r="AA807" t="e">
        <f t="shared" si="201"/>
        <v>#VALUE!</v>
      </c>
      <c r="AB807" t="e">
        <f t="shared" si="202"/>
        <v>#VALUE!</v>
      </c>
      <c r="AC807" t="e">
        <f t="shared" si="203"/>
        <v>#VALUE!</v>
      </c>
      <c r="AD807" t="e">
        <f>TRIM(CLEAN(MID(Updates!D807,FIND("Account to clone: ",Updates!D807)+18,(FIND("Position",Updates!D807)-(FIND("Account to clone: ",Updates!D807)+18)))))</f>
        <v>#VALUE!</v>
      </c>
      <c r="AE807" t="str">
        <f t="shared" si="204"/>
        <v/>
      </c>
      <c r="AF807" t="str">
        <f t="shared" si="205"/>
        <v>No</v>
      </c>
      <c r="AG807" t="e">
        <f>TRIM(CLEAN(MID(Updates!D807,FIND("Home Share (H:\ drive) required: ",Updates!D807)+33,(FIND("Group Share (S:\ drive) required: ",Updates!D807)-(FIND("Home Share (H:\ drive) required: ",Updates!D807)+33)))))</f>
        <v>#VALUE!</v>
      </c>
      <c r="AH807" t="str">
        <f t="shared" si="206"/>
        <v>No</v>
      </c>
      <c r="AI807" t="e">
        <f>TRIM(CLEAN(MID(Updates!D807,FIND("S Drive Path: ",Updates!D807)+14,(FIND("Position",Updates!D807)-(FIND("S Drive Path: ",Updates!D807)+14)))))</f>
        <v>#VALUE!</v>
      </c>
      <c r="AJ807" t="e">
        <f>("USR\"&amp;Updates!N807)</f>
        <v>#VALUE!</v>
      </c>
      <c r="AK807" t="e">
        <f>Updates!N807&amp;"$"</f>
        <v>#VALUE!</v>
      </c>
      <c r="AL807" s="11">
        <f t="shared" ca="1" si="207"/>
        <v>18</v>
      </c>
      <c r="AM807" s="6" t="str">
        <f ca="1">LOOKUP(AL807,AN2:AN21,AO2:AO21)</f>
        <v>DC4MDB08</v>
      </c>
    </row>
    <row r="808" spans="1:39" ht="12" customHeight="1">
      <c r="A808" s="13" t="e">
        <f>LOOKUP(99^99,--("0"&amp;MID(Updates!N808,MIN(SEARCH({0,1,2,3,4,5,6,7,8,9},Updates!N808&amp;"0123456789")),ROW($A$1:$A$10000))))</f>
        <v>#N/A</v>
      </c>
      <c r="B808" s="6" t="e">
        <f>TRIM(CLEAN(MID(Updates!D808,FIND("Network User Id: ",Updates!D808)+17,(FIND("E-MAIL ACCOUNTS",Updates!D808)-(FIND("Network User Id:",Updates!D808)+17)))))</f>
        <v>#VALUE!</v>
      </c>
      <c r="C808" s="6" t="e">
        <f>TRIM(CLEAN(MID(Updates!D808,FIND("Logon ID: ",Updates!D808)+10,(FIND("Password:",Updates!D808)-(FIND("Logon ID:",Updates!D808)+10)))))</f>
        <v>#VALUE!</v>
      </c>
      <c r="D808" t="e">
        <f>TRIM(CLEAN(MID(Updates!D808,FIND("Primary Address: ",Updates!D808)+17,(FIND("Secondary Address:",Updates!D808)-(FIND("Primary Address: ",Updates!D808)+17)))))</f>
        <v>#VALUE!</v>
      </c>
      <c r="E808" t="e">
        <f>TRIM(CLEAN(MID(Updates!D808,FIND("Secondary Address: ",Updates!D808)+19,(FIND("** PLEASE DO NOT REPLY TO THIS E-MAIL. ",Updates!D808)-(FIND("Secondary Address: ",Updates!D808)+19)))))</f>
        <v>#VALUE!</v>
      </c>
      <c r="F808" t="b">
        <f>IF(COUNT(SEARCH({"transpo.ottawa.on.ca","biblioottawalibrary.ca"},E808)),"@ottawa.ca")</f>
        <v>0</v>
      </c>
      <c r="G808" s="9" t="e">
        <f t="shared" si="192"/>
        <v>#VALUE!</v>
      </c>
      <c r="H808" t="e">
        <f>TRIM(CLEAN(MID(Updates!D808,FIND("E-mail Address: ",Updates!D808)+16,(FIND("The employee",Updates!D808)-(FIND("E-mail Address: ",Updates!D808)+16)))))</f>
        <v>#VALUE!</v>
      </c>
      <c r="I808" t="e">
        <f>TRIM(CLEAN(MID(Updates!D808,FIND("Account Password: ",Updates!D808)+18,(FIND("NETWORK ACCOUNTS",Updates!D808)-(FIND("Account Password:",Updates!D808)+18)))))</f>
        <v>#VALUE!</v>
      </c>
      <c r="J808" t="e">
        <f>TRIM(CLEAN(MID(Updates!D808,FIND("Password: ",Updates!D808)+10,(FIND("E-mail",Updates!D808)-(FIND("Password:",Updates!D808)+12)))))</f>
        <v>#VALUE!</v>
      </c>
      <c r="K808" t="e">
        <f>TRIM(CLEAN(MID(Updates!D808,FIND("Account to clone: ",Updates!D808)+18,(FIND("Position",Updates!D808)-(FIND("Account to clone: ",Updates!D808)+18)))))</f>
        <v>#VALUE!</v>
      </c>
      <c r="L808" t="e">
        <f>TRIM(CLEAN(MID(Updates!D808,FIND("Clone permissions of another account: ",Updates!D808)+38,(FIND("Email required:",Updates!D808)-(FIND("Clone permissions of another account: ",Updates!D808)+38)))))</f>
        <v>#VALUE!</v>
      </c>
      <c r="M808" t="e">
        <f t="shared" si="193"/>
        <v>#VALUE!</v>
      </c>
      <c r="N808" t="e">
        <f>TRIM(CLEAN(MID(Updates!D808,FIND("First Name: ",Updates!D808)+12,(FIND("Middle Name: ",Updates!D808)-(FIND("First Name: ",Updates!D808)+12)))))</f>
        <v>#VALUE!</v>
      </c>
      <c r="O808" t="e">
        <f>TRIM(CLEAN(MID(Updates!E808,FIND("Last Name: ",Updates!E808)+11,(FIND("Middle Initial:",Updates!E808)-(FIND("Last Name: ",Updates!E808)+11)))))</f>
        <v>#VALUE!</v>
      </c>
      <c r="P808" t="e">
        <f>TRIM(CLEAN(MID(Updates!D808,FIND("Middle Initial: ",Updates!D808)+16,(FIND("Department: ",Updates!D808)-(FIND("Middle Initial: ",Updates!D808)+16)))))</f>
        <v>#VALUE!</v>
      </c>
      <c r="Q808" t="e">
        <f t="shared" si="194"/>
        <v>#VALUE!</v>
      </c>
      <c r="R808" t="e">
        <f t="shared" si="195"/>
        <v>#VALUE!</v>
      </c>
      <c r="S808" t="e">
        <f t="shared" si="196"/>
        <v>#VALUE!</v>
      </c>
      <c r="T808" s="14" t="e">
        <f t="shared" si="197"/>
        <v>#VALUE!</v>
      </c>
      <c r="U808" t="e">
        <f t="shared" si="198"/>
        <v>#VALUE!</v>
      </c>
      <c r="V808" t="e">
        <f t="shared" si="199"/>
        <v>#VALUE!</v>
      </c>
      <c r="W808" s="8" t="e">
        <f>TRIM(CLEAN(MID(Updates!D808,FIND("Branch: ",Updates!D808)+8,(FIND("Division",Updates!D808)-(FIND("Branch: ",Updates!D808)+8)))))</f>
        <v>#VALUE!</v>
      </c>
      <c r="X808" s="8" t="e">
        <f>TRIM(CLEAN(MID(Updates!D808,FIND("Pooled Position: ",Updates!D808)+17,(FIND("Are the",Updates!D808)-(FIND("Pooled Position: ",Updates!D808)+17)))))</f>
        <v>#VALUE!</v>
      </c>
      <c r="Y808" t="e">
        <f>TRIM(CLEAN(MID(Updates!D808,FIND("Employee Name: ",Updates!D808)+15,(FIND("Job Title",Updates!D808)-(FIND("Employee Name: ",Updates!D808)+15)))))</f>
        <v>#VALUE!</v>
      </c>
      <c r="Z808" s="9" t="e">
        <f t="shared" si="200"/>
        <v>#VALUE!</v>
      </c>
      <c r="AA808" t="e">
        <f t="shared" si="201"/>
        <v>#VALUE!</v>
      </c>
      <c r="AB808" t="e">
        <f t="shared" si="202"/>
        <v>#VALUE!</v>
      </c>
      <c r="AC808" t="e">
        <f t="shared" si="203"/>
        <v>#VALUE!</v>
      </c>
      <c r="AD808" t="e">
        <f>TRIM(CLEAN(MID(Updates!D808,FIND("Account to clone: ",Updates!D808)+18,(FIND("Position",Updates!D808)-(FIND("Account to clone: ",Updates!D808)+18)))))</f>
        <v>#VALUE!</v>
      </c>
      <c r="AE808" t="str">
        <f t="shared" si="204"/>
        <v/>
      </c>
      <c r="AF808" t="str">
        <f t="shared" si="205"/>
        <v>No</v>
      </c>
      <c r="AG808" t="e">
        <f>TRIM(CLEAN(MID(Updates!D808,FIND("Home Share (H:\ drive) required: ",Updates!D808)+33,(FIND("Group Share (S:\ drive) required: ",Updates!D808)-(FIND("Home Share (H:\ drive) required: ",Updates!D808)+33)))))</f>
        <v>#VALUE!</v>
      </c>
      <c r="AH808" t="str">
        <f t="shared" si="206"/>
        <v>No</v>
      </c>
      <c r="AI808" t="e">
        <f>TRIM(CLEAN(MID(Updates!D808,FIND("S Drive Path: ",Updates!D808)+14,(FIND("Position",Updates!D808)-(FIND("S Drive Path: ",Updates!D808)+14)))))</f>
        <v>#VALUE!</v>
      </c>
      <c r="AJ808" t="e">
        <f>("USR\"&amp;Updates!N808)</f>
        <v>#VALUE!</v>
      </c>
      <c r="AK808" t="e">
        <f>Updates!N808&amp;"$"</f>
        <v>#VALUE!</v>
      </c>
      <c r="AL808" s="11">
        <f t="shared" ca="1" si="207"/>
        <v>5</v>
      </c>
      <c r="AM808" s="6" t="str">
        <f ca="1">LOOKUP(AL808,AN2:AN21,AO2:AO21)</f>
        <v>DC1MDB05</v>
      </c>
    </row>
    <row r="809" spans="1:39" ht="12" customHeight="1">
      <c r="A809" s="13" t="e">
        <f>LOOKUP(99^99,--("0"&amp;MID(Updates!N809,MIN(SEARCH({0,1,2,3,4,5,6,7,8,9},Updates!N809&amp;"0123456789")),ROW($A$1:$A$10000))))</f>
        <v>#N/A</v>
      </c>
      <c r="B809" s="6" t="e">
        <f>TRIM(CLEAN(MID(Updates!D809,FIND("Network User Id: ",Updates!D809)+17,(FIND("E-MAIL ACCOUNTS",Updates!D809)-(FIND("Network User Id:",Updates!D809)+17)))))</f>
        <v>#VALUE!</v>
      </c>
      <c r="C809" s="6" t="e">
        <f>TRIM(CLEAN(MID(Updates!D809,FIND("Logon ID: ",Updates!D809)+10,(FIND("Password:",Updates!D809)-(FIND("Logon ID:",Updates!D809)+10)))))</f>
        <v>#VALUE!</v>
      </c>
      <c r="D809" t="e">
        <f>TRIM(CLEAN(MID(Updates!D809,FIND("Primary Address: ",Updates!D809)+17,(FIND("Secondary Address:",Updates!D809)-(FIND("Primary Address: ",Updates!D809)+17)))))</f>
        <v>#VALUE!</v>
      </c>
      <c r="E809" t="e">
        <f>TRIM(CLEAN(MID(Updates!D809,FIND("Secondary Address: ",Updates!D809)+19,(FIND("** PLEASE DO NOT REPLY TO THIS E-MAIL. ",Updates!D809)-(FIND("Secondary Address: ",Updates!D809)+19)))))</f>
        <v>#VALUE!</v>
      </c>
      <c r="F809" t="b">
        <f>IF(COUNT(SEARCH({"transpo.ottawa.on.ca","biblioottawalibrary.ca"},E809)),"@ottawa.ca")</f>
        <v>0</v>
      </c>
      <c r="G809" s="9" t="e">
        <f t="shared" si="192"/>
        <v>#VALUE!</v>
      </c>
      <c r="H809" t="e">
        <f>TRIM(CLEAN(MID(Updates!D809,FIND("E-mail Address: ",Updates!D809)+16,(FIND("The employee",Updates!D809)-(FIND("E-mail Address: ",Updates!D809)+16)))))</f>
        <v>#VALUE!</v>
      </c>
      <c r="I809" t="e">
        <f>TRIM(CLEAN(MID(Updates!D809,FIND("Account Password: ",Updates!D809)+18,(FIND("NETWORK ACCOUNTS",Updates!D809)-(FIND("Account Password:",Updates!D809)+18)))))</f>
        <v>#VALUE!</v>
      </c>
      <c r="J809" t="e">
        <f>TRIM(CLEAN(MID(Updates!D809,FIND("Password: ",Updates!D809)+10,(FIND("E-mail",Updates!D809)-(FIND("Password:",Updates!D809)+12)))))</f>
        <v>#VALUE!</v>
      </c>
      <c r="K809" t="e">
        <f>TRIM(CLEAN(MID(Updates!D809,FIND("Account to clone: ",Updates!D809)+18,(FIND("Position",Updates!D809)-(FIND("Account to clone: ",Updates!D809)+18)))))</f>
        <v>#VALUE!</v>
      </c>
      <c r="L809" t="e">
        <f>TRIM(CLEAN(MID(Updates!D809,FIND("Clone permissions of another account: ",Updates!D809)+38,(FIND("Email required:",Updates!D809)-(FIND("Clone permissions of another account: ",Updates!D809)+38)))))</f>
        <v>#VALUE!</v>
      </c>
      <c r="M809" t="e">
        <f t="shared" si="193"/>
        <v>#VALUE!</v>
      </c>
      <c r="N809" t="e">
        <f>TRIM(CLEAN(MID(Updates!D809,FIND("First Name: ",Updates!D809)+12,(FIND("Middle Name: ",Updates!D809)-(FIND("First Name: ",Updates!D809)+12)))))</f>
        <v>#VALUE!</v>
      </c>
      <c r="O809" t="e">
        <f>TRIM(CLEAN(MID(Updates!E809,FIND("Last Name: ",Updates!E809)+11,(FIND("Middle Initial:",Updates!E809)-(FIND("Last Name: ",Updates!E809)+11)))))</f>
        <v>#VALUE!</v>
      </c>
      <c r="P809" t="e">
        <f>TRIM(CLEAN(MID(Updates!D809,FIND("Middle Initial: ",Updates!D809)+16,(FIND("Department: ",Updates!D809)-(FIND("Middle Initial: ",Updates!D809)+16)))))</f>
        <v>#VALUE!</v>
      </c>
      <c r="Q809" t="e">
        <f t="shared" si="194"/>
        <v>#VALUE!</v>
      </c>
      <c r="R809" t="e">
        <f t="shared" si="195"/>
        <v>#VALUE!</v>
      </c>
      <c r="S809" t="e">
        <f t="shared" si="196"/>
        <v>#VALUE!</v>
      </c>
      <c r="T809" s="14" t="e">
        <f t="shared" si="197"/>
        <v>#VALUE!</v>
      </c>
      <c r="U809" t="e">
        <f t="shared" si="198"/>
        <v>#VALUE!</v>
      </c>
      <c r="V809" t="e">
        <f t="shared" si="199"/>
        <v>#VALUE!</v>
      </c>
      <c r="W809" s="8" t="e">
        <f>TRIM(CLEAN(MID(Updates!D809,FIND("Branch: ",Updates!D809)+8,(FIND("Division",Updates!D809)-(FIND("Branch: ",Updates!D809)+8)))))</f>
        <v>#VALUE!</v>
      </c>
      <c r="X809" s="8" t="e">
        <f>TRIM(CLEAN(MID(Updates!D809,FIND("Pooled Position: ",Updates!D809)+17,(FIND("Are the",Updates!D809)-(FIND("Pooled Position: ",Updates!D809)+17)))))</f>
        <v>#VALUE!</v>
      </c>
      <c r="Y809" t="e">
        <f>TRIM(CLEAN(MID(Updates!D809,FIND("Employee Name: ",Updates!D809)+15,(FIND("Job Title",Updates!D809)-(FIND("Employee Name: ",Updates!D809)+15)))))</f>
        <v>#VALUE!</v>
      </c>
      <c r="Z809" s="9" t="e">
        <f t="shared" si="200"/>
        <v>#VALUE!</v>
      </c>
      <c r="AA809" t="e">
        <f t="shared" si="201"/>
        <v>#VALUE!</v>
      </c>
      <c r="AB809" t="e">
        <f t="shared" si="202"/>
        <v>#VALUE!</v>
      </c>
      <c r="AC809" t="e">
        <f t="shared" si="203"/>
        <v>#VALUE!</v>
      </c>
      <c r="AD809" t="e">
        <f>TRIM(CLEAN(MID(Updates!D809,FIND("Account to clone: ",Updates!D809)+18,(FIND("Position",Updates!D809)-(FIND("Account to clone: ",Updates!D809)+18)))))</f>
        <v>#VALUE!</v>
      </c>
      <c r="AE809" t="str">
        <f t="shared" si="204"/>
        <v/>
      </c>
      <c r="AF809" t="str">
        <f t="shared" si="205"/>
        <v>No</v>
      </c>
      <c r="AG809" t="e">
        <f>TRIM(CLEAN(MID(Updates!D809,FIND("Home Share (H:\ drive) required: ",Updates!D809)+33,(FIND("Group Share (S:\ drive) required: ",Updates!D809)-(FIND("Home Share (H:\ drive) required: ",Updates!D809)+33)))))</f>
        <v>#VALUE!</v>
      </c>
      <c r="AH809" t="str">
        <f t="shared" si="206"/>
        <v>No</v>
      </c>
      <c r="AI809" t="e">
        <f>TRIM(CLEAN(MID(Updates!D809,FIND("S Drive Path: ",Updates!D809)+14,(FIND("Position",Updates!D809)-(FIND("S Drive Path: ",Updates!D809)+14)))))</f>
        <v>#VALUE!</v>
      </c>
      <c r="AJ809" t="e">
        <f>("USR\"&amp;Updates!N809)</f>
        <v>#VALUE!</v>
      </c>
      <c r="AK809" t="e">
        <f>Updates!N809&amp;"$"</f>
        <v>#VALUE!</v>
      </c>
      <c r="AL809" s="11">
        <f t="shared" ca="1" si="207"/>
        <v>11</v>
      </c>
      <c r="AM809" s="6" t="str">
        <f ca="1">LOOKUP(AL809,AN2:AN21,AO2:AO21)</f>
        <v>DC4MDB01</v>
      </c>
    </row>
    <row r="810" spans="1:39" ht="12" customHeight="1">
      <c r="A810" s="13" t="e">
        <f>LOOKUP(99^99,--("0"&amp;MID(Updates!N810,MIN(SEARCH({0,1,2,3,4,5,6,7,8,9},Updates!N810&amp;"0123456789")),ROW($A$1:$A$10000))))</f>
        <v>#N/A</v>
      </c>
      <c r="B810" s="6" t="e">
        <f>TRIM(CLEAN(MID(Updates!D810,FIND("Network User Id: ",Updates!D810)+17,(FIND("E-MAIL ACCOUNTS",Updates!D810)-(FIND("Network User Id:",Updates!D810)+17)))))</f>
        <v>#VALUE!</v>
      </c>
      <c r="C810" s="6" t="e">
        <f>TRIM(CLEAN(MID(Updates!D810,FIND("Logon ID: ",Updates!D810)+10,(FIND("Password:",Updates!D810)-(FIND("Logon ID:",Updates!D810)+10)))))</f>
        <v>#VALUE!</v>
      </c>
      <c r="D810" t="e">
        <f>TRIM(CLEAN(MID(Updates!D810,FIND("Primary Address: ",Updates!D810)+17,(FIND("Secondary Address:",Updates!D810)-(FIND("Primary Address: ",Updates!D810)+17)))))</f>
        <v>#VALUE!</v>
      </c>
      <c r="E810" t="e">
        <f>TRIM(CLEAN(MID(Updates!D810,FIND("Secondary Address: ",Updates!D810)+19,(FIND("** PLEASE DO NOT REPLY TO THIS E-MAIL. ",Updates!D810)-(FIND("Secondary Address: ",Updates!D810)+19)))))</f>
        <v>#VALUE!</v>
      </c>
      <c r="F810" t="b">
        <f>IF(COUNT(SEARCH({"transpo.ottawa.on.ca","biblioottawalibrary.ca"},E810)),"@ottawa.ca")</f>
        <v>0</v>
      </c>
      <c r="G810" s="9" t="e">
        <f t="shared" si="192"/>
        <v>#VALUE!</v>
      </c>
      <c r="H810" t="e">
        <f>TRIM(CLEAN(MID(Updates!D810,FIND("E-mail Address: ",Updates!D810)+16,(FIND("The employee",Updates!D810)-(FIND("E-mail Address: ",Updates!D810)+16)))))</f>
        <v>#VALUE!</v>
      </c>
      <c r="I810" t="e">
        <f>TRIM(CLEAN(MID(Updates!D810,FIND("Account Password: ",Updates!D810)+18,(FIND("NETWORK ACCOUNTS",Updates!D810)-(FIND("Account Password:",Updates!D810)+18)))))</f>
        <v>#VALUE!</v>
      </c>
      <c r="J810" t="e">
        <f>TRIM(CLEAN(MID(Updates!D810,FIND("Password: ",Updates!D810)+10,(FIND("E-mail",Updates!D810)-(FIND("Password:",Updates!D810)+12)))))</f>
        <v>#VALUE!</v>
      </c>
      <c r="K810" t="e">
        <f>TRIM(CLEAN(MID(Updates!D810,FIND("Account to clone: ",Updates!D810)+18,(FIND("Position",Updates!D810)-(FIND("Account to clone: ",Updates!D810)+18)))))</f>
        <v>#VALUE!</v>
      </c>
      <c r="L810" t="e">
        <f>TRIM(CLEAN(MID(Updates!D810,FIND("Clone permissions of another account: ",Updates!D810)+38,(FIND("Email required:",Updates!D810)-(FIND("Clone permissions of another account: ",Updates!D810)+38)))))</f>
        <v>#VALUE!</v>
      </c>
      <c r="M810" t="e">
        <f t="shared" si="193"/>
        <v>#VALUE!</v>
      </c>
      <c r="N810" t="e">
        <f>TRIM(CLEAN(MID(Updates!D810,FIND("First Name: ",Updates!D810)+12,(FIND("Middle Name: ",Updates!D810)-(FIND("First Name: ",Updates!D810)+12)))))</f>
        <v>#VALUE!</v>
      </c>
      <c r="O810" t="e">
        <f>TRIM(CLEAN(MID(Updates!E810,FIND("Last Name: ",Updates!E810)+11,(FIND("Middle Initial:",Updates!E810)-(FIND("Last Name: ",Updates!E810)+11)))))</f>
        <v>#VALUE!</v>
      </c>
      <c r="P810" t="e">
        <f>TRIM(CLEAN(MID(Updates!D810,FIND("Middle Initial: ",Updates!D810)+16,(FIND("Department: ",Updates!D810)-(FIND("Middle Initial: ",Updates!D810)+16)))))</f>
        <v>#VALUE!</v>
      </c>
      <c r="Q810" t="e">
        <f t="shared" si="194"/>
        <v>#VALUE!</v>
      </c>
      <c r="R810" t="e">
        <f t="shared" si="195"/>
        <v>#VALUE!</v>
      </c>
      <c r="S810" t="e">
        <f t="shared" si="196"/>
        <v>#VALUE!</v>
      </c>
      <c r="T810" s="14" t="e">
        <f t="shared" si="197"/>
        <v>#VALUE!</v>
      </c>
      <c r="U810" t="e">
        <f t="shared" si="198"/>
        <v>#VALUE!</v>
      </c>
      <c r="V810" t="e">
        <f t="shared" si="199"/>
        <v>#VALUE!</v>
      </c>
      <c r="W810" s="8" t="e">
        <f>TRIM(CLEAN(MID(Updates!D810,FIND("Branch: ",Updates!D810)+8,(FIND("Division",Updates!D810)-(FIND("Branch: ",Updates!D810)+8)))))</f>
        <v>#VALUE!</v>
      </c>
      <c r="X810" s="8" t="e">
        <f>TRIM(CLEAN(MID(Updates!D810,FIND("Pooled Position: ",Updates!D810)+17,(FIND("Are the",Updates!D810)-(FIND("Pooled Position: ",Updates!D810)+17)))))</f>
        <v>#VALUE!</v>
      </c>
      <c r="Y810" t="e">
        <f>TRIM(CLEAN(MID(Updates!D810,FIND("Employee Name: ",Updates!D810)+15,(FIND("Job Title",Updates!D810)-(FIND("Employee Name: ",Updates!D810)+15)))))</f>
        <v>#VALUE!</v>
      </c>
      <c r="Z810" s="9" t="e">
        <f t="shared" si="200"/>
        <v>#VALUE!</v>
      </c>
      <c r="AA810" t="e">
        <f t="shared" si="201"/>
        <v>#VALUE!</v>
      </c>
      <c r="AB810" t="e">
        <f t="shared" si="202"/>
        <v>#VALUE!</v>
      </c>
      <c r="AC810" t="e">
        <f t="shared" si="203"/>
        <v>#VALUE!</v>
      </c>
      <c r="AD810" t="e">
        <f>TRIM(CLEAN(MID(Updates!D810,FIND("Account to clone: ",Updates!D810)+18,(FIND("Position",Updates!D810)-(FIND("Account to clone: ",Updates!D810)+18)))))</f>
        <v>#VALUE!</v>
      </c>
      <c r="AE810" t="str">
        <f t="shared" si="204"/>
        <v/>
      </c>
      <c r="AF810" t="str">
        <f t="shared" si="205"/>
        <v>No</v>
      </c>
      <c r="AG810" t="e">
        <f>TRIM(CLEAN(MID(Updates!D810,FIND("Home Share (H:\ drive) required: ",Updates!D810)+33,(FIND("Group Share (S:\ drive) required: ",Updates!D810)-(FIND("Home Share (H:\ drive) required: ",Updates!D810)+33)))))</f>
        <v>#VALUE!</v>
      </c>
      <c r="AH810" t="str">
        <f t="shared" si="206"/>
        <v>No</v>
      </c>
      <c r="AI810" t="e">
        <f>TRIM(CLEAN(MID(Updates!D810,FIND("S Drive Path: ",Updates!D810)+14,(FIND("Position",Updates!D810)-(FIND("S Drive Path: ",Updates!D810)+14)))))</f>
        <v>#VALUE!</v>
      </c>
      <c r="AJ810" t="e">
        <f>("USR\"&amp;Updates!N810)</f>
        <v>#VALUE!</v>
      </c>
      <c r="AK810" t="e">
        <f>Updates!N810&amp;"$"</f>
        <v>#VALUE!</v>
      </c>
      <c r="AL810" s="11">
        <f t="shared" ca="1" si="207"/>
        <v>18</v>
      </c>
      <c r="AM810" s="6" t="str">
        <f ca="1">LOOKUP(AL810,AN2:AN21,AO2:AO21)</f>
        <v>DC4MDB08</v>
      </c>
    </row>
    <row r="811" spans="1:39" ht="12" customHeight="1">
      <c r="A811" s="13" t="e">
        <f>LOOKUP(99^99,--("0"&amp;MID(Updates!N811,MIN(SEARCH({0,1,2,3,4,5,6,7,8,9},Updates!N811&amp;"0123456789")),ROW($A$1:$A$10000))))</f>
        <v>#N/A</v>
      </c>
      <c r="B811" s="6" t="e">
        <f>TRIM(CLEAN(MID(Updates!D811,FIND("Network User Id: ",Updates!D811)+17,(FIND("E-MAIL ACCOUNTS",Updates!D811)-(FIND("Network User Id:",Updates!D811)+17)))))</f>
        <v>#VALUE!</v>
      </c>
      <c r="C811" s="6" t="e">
        <f>TRIM(CLEAN(MID(Updates!D811,FIND("Logon ID: ",Updates!D811)+10,(FIND("Password:",Updates!D811)-(FIND("Logon ID:",Updates!D811)+10)))))</f>
        <v>#VALUE!</v>
      </c>
      <c r="D811" t="e">
        <f>TRIM(CLEAN(MID(Updates!D811,FIND("Primary Address: ",Updates!D811)+17,(FIND("Secondary Address:",Updates!D811)-(FIND("Primary Address: ",Updates!D811)+17)))))</f>
        <v>#VALUE!</v>
      </c>
      <c r="E811" t="e">
        <f>TRIM(CLEAN(MID(Updates!D811,FIND("Secondary Address: ",Updates!D811)+19,(FIND("** PLEASE DO NOT REPLY TO THIS E-MAIL. ",Updates!D811)-(FIND("Secondary Address: ",Updates!D811)+19)))))</f>
        <v>#VALUE!</v>
      </c>
      <c r="F811" t="b">
        <f>IF(COUNT(SEARCH({"transpo.ottawa.on.ca","biblioottawalibrary.ca"},E811)),"@ottawa.ca")</f>
        <v>0</v>
      </c>
      <c r="G811" s="9" t="e">
        <f t="shared" si="192"/>
        <v>#VALUE!</v>
      </c>
      <c r="H811" t="e">
        <f>TRIM(CLEAN(MID(Updates!D811,FIND("E-mail Address: ",Updates!D811)+16,(FIND("The employee",Updates!D811)-(FIND("E-mail Address: ",Updates!D811)+16)))))</f>
        <v>#VALUE!</v>
      </c>
      <c r="I811" t="e">
        <f>TRIM(CLEAN(MID(Updates!D811,FIND("Account Password: ",Updates!D811)+18,(FIND("NETWORK ACCOUNTS",Updates!D811)-(FIND("Account Password:",Updates!D811)+18)))))</f>
        <v>#VALUE!</v>
      </c>
      <c r="J811" t="e">
        <f>TRIM(CLEAN(MID(Updates!D811,FIND("Password: ",Updates!D811)+10,(FIND("E-mail",Updates!D811)-(FIND("Password:",Updates!D811)+12)))))</f>
        <v>#VALUE!</v>
      </c>
      <c r="K811" t="e">
        <f>TRIM(CLEAN(MID(Updates!D811,FIND("Account to clone: ",Updates!D811)+18,(FIND("Position",Updates!D811)-(FIND("Account to clone: ",Updates!D811)+18)))))</f>
        <v>#VALUE!</v>
      </c>
      <c r="L811" t="e">
        <f>TRIM(CLEAN(MID(Updates!D811,FIND("Clone permissions of another account: ",Updates!D811)+38,(FIND("Email required:",Updates!D811)-(FIND("Clone permissions of another account: ",Updates!D811)+38)))))</f>
        <v>#VALUE!</v>
      </c>
      <c r="M811" t="e">
        <f t="shared" si="193"/>
        <v>#VALUE!</v>
      </c>
      <c r="N811" t="e">
        <f>TRIM(CLEAN(MID(Updates!D811,FIND("First Name: ",Updates!D811)+12,(FIND("Middle Name: ",Updates!D811)-(FIND("First Name: ",Updates!D811)+12)))))</f>
        <v>#VALUE!</v>
      </c>
      <c r="O811" t="e">
        <f>TRIM(CLEAN(MID(Updates!E811,FIND("Last Name: ",Updates!E811)+11,(FIND("Middle Initial:",Updates!E811)-(FIND("Last Name: ",Updates!E811)+11)))))</f>
        <v>#VALUE!</v>
      </c>
      <c r="P811" t="e">
        <f>TRIM(CLEAN(MID(Updates!D811,FIND("Middle Initial: ",Updates!D811)+16,(FIND("Department: ",Updates!D811)-(FIND("Middle Initial: ",Updates!D811)+16)))))</f>
        <v>#VALUE!</v>
      </c>
      <c r="Q811" t="e">
        <f t="shared" si="194"/>
        <v>#VALUE!</v>
      </c>
      <c r="R811" t="e">
        <f t="shared" si="195"/>
        <v>#VALUE!</v>
      </c>
      <c r="S811" t="e">
        <f t="shared" si="196"/>
        <v>#VALUE!</v>
      </c>
      <c r="T811" s="14" t="e">
        <f t="shared" si="197"/>
        <v>#VALUE!</v>
      </c>
      <c r="U811" t="e">
        <f t="shared" si="198"/>
        <v>#VALUE!</v>
      </c>
      <c r="V811" t="e">
        <f t="shared" si="199"/>
        <v>#VALUE!</v>
      </c>
      <c r="W811" s="8" t="e">
        <f>TRIM(CLEAN(MID(Updates!D811,FIND("Branch: ",Updates!D811)+8,(FIND("Division",Updates!D811)-(FIND("Branch: ",Updates!D811)+8)))))</f>
        <v>#VALUE!</v>
      </c>
      <c r="X811" s="8" t="e">
        <f>TRIM(CLEAN(MID(Updates!D811,FIND("Pooled Position: ",Updates!D811)+17,(FIND("Are the",Updates!D811)-(FIND("Pooled Position: ",Updates!D811)+17)))))</f>
        <v>#VALUE!</v>
      </c>
      <c r="Y811" t="e">
        <f>TRIM(CLEAN(MID(Updates!D811,FIND("Employee Name: ",Updates!D811)+15,(FIND("Job Title",Updates!D811)-(FIND("Employee Name: ",Updates!D811)+15)))))</f>
        <v>#VALUE!</v>
      </c>
      <c r="Z811" s="9" t="e">
        <f t="shared" si="200"/>
        <v>#VALUE!</v>
      </c>
      <c r="AA811" t="e">
        <f t="shared" si="201"/>
        <v>#VALUE!</v>
      </c>
      <c r="AB811" t="e">
        <f t="shared" si="202"/>
        <v>#VALUE!</v>
      </c>
      <c r="AC811" t="e">
        <f t="shared" si="203"/>
        <v>#VALUE!</v>
      </c>
      <c r="AD811" t="e">
        <f>TRIM(CLEAN(MID(Updates!D811,FIND("Account to clone: ",Updates!D811)+18,(FIND("Position",Updates!D811)-(FIND("Account to clone: ",Updates!D811)+18)))))</f>
        <v>#VALUE!</v>
      </c>
      <c r="AE811" t="str">
        <f t="shared" si="204"/>
        <v/>
      </c>
      <c r="AF811" t="str">
        <f t="shared" si="205"/>
        <v>No</v>
      </c>
      <c r="AG811" t="e">
        <f>TRIM(CLEAN(MID(Updates!D811,FIND("Home Share (H:\ drive) required: ",Updates!D811)+33,(FIND("Group Share (S:\ drive) required: ",Updates!D811)-(FIND("Home Share (H:\ drive) required: ",Updates!D811)+33)))))</f>
        <v>#VALUE!</v>
      </c>
      <c r="AH811" t="str">
        <f t="shared" si="206"/>
        <v>No</v>
      </c>
      <c r="AI811" t="e">
        <f>TRIM(CLEAN(MID(Updates!D811,FIND("S Drive Path: ",Updates!D811)+14,(FIND("Position",Updates!D811)-(FIND("S Drive Path: ",Updates!D811)+14)))))</f>
        <v>#VALUE!</v>
      </c>
      <c r="AJ811" t="e">
        <f>("USR\"&amp;Updates!N811)</f>
        <v>#VALUE!</v>
      </c>
      <c r="AK811" t="e">
        <f>Updates!N811&amp;"$"</f>
        <v>#VALUE!</v>
      </c>
      <c r="AL811" s="11">
        <f t="shared" ca="1" si="207"/>
        <v>1</v>
      </c>
      <c r="AM811" s="6" t="str">
        <f ca="1">LOOKUP(AL811,AN2:AN21,AO2:AO21)</f>
        <v>DC1MDB01</v>
      </c>
    </row>
    <row r="812" spans="1:39" ht="12" customHeight="1">
      <c r="A812" s="13" t="e">
        <f>LOOKUP(99^99,--("0"&amp;MID(Updates!N812,MIN(SEARCH({0,1,2,3,4,5,6,7,8,9},Updates!N812&amp;"0123456789")),ROW($A$1:$A$10000))))</f>
        <v>#N/A</v>
      </c>
      <c r="B812" s="6" t="e">
        <f>TRIM(CLEAN(MID(Updates!D812,FIND("Network User Id: ",Updates!D812)+17,(FIND("E-MAIL ACCOUNTS",Updates!D812)-(FIND("Network User Id:",Updates!D812)+17)))))</f>
        <v>#VALUE!</v>
      </c>
      <c r="C812" s="6" t="e">
        <f>TRIM(CLEAN(MID(Updates!D812,FIND("Logon ID: ",Updates!D812)+10,(FIND("Password:",Updates!D812)-(FIND("Logon ID:",Updates!D812)+10)))))</f>
        <v>#VALUE!</v>
      </c>
      <c r="D812" t="e">
        <f>TRIM(CLEAN(MID(Updates!D812,FIND("Primary Address: ",Updates!D812)+17,(FIND("Secondary Address:",Updates!D812)-(FIND("Primary Address: ",Updates!D812)+17)))))</f>
        <v>#VALUE!</v>
      </c>
      <c r="E812" t="e">
        <f>TRIM(CLEAN(MID(Updates!D812,FIND("Secondary Address: ",Updates!D812)+19,(FIND("** PLEASE DO NOT REPLY TO THIS E-MAIL. ",Updates!D812)-(FIND("Secondary Address: ",Updates!D812)+19)))))</f>
        <v>#VALUE!</v>
      </c>
      <c r="F812" t="b">
        <f>IF(COUNT(SEARCH({"transpo.ottawa.on.ca","biblioottawalibrary.ca"},E812)),"@ottawa.ca")</f>
        <v>0</v>
      </c>
      <c r="G812" s="9" t="e">
        <f t="shared" si="192"/>
        <v>#VALUE!</v>
      </c>
      <c r="H812" t="e">
        <f>TRIM(CLEAN(MID(Updates!D812,FIND("E-mail Address: ",Updates!D812)+16,(FIND("The employee",Updates!D812)-(FIND("E-mail Address: ",Updates!D812)+16)))))</f>
        <v>#VALUE!</v>
      </c>
      <c r="I812" t="e">
        <f>TRIM(CLEAN(MID(Updates!D812,FIND("Account Password: ",Updates!D812)+18,(FIND("NETWORK ACCOUNTS",Updates!D812)-(FIND("Account Password:",Updates!D812)+18)))))</f>
        <v>#VALUE!</v>
      </c>
      <c r="J812" t="e">
        <f>TRIM(CLEAN(MID(Updates!D812,FIND("Password: ",Updates!D812)+10,(FIND("E-mail",Updates!D812)-(FIND("Password:",Updates!D812)+12)))))</f>
        <v>#VALUE!</v>
      </c>
      <c r="K812" t="e">
        <f>TRIM(CLEAN(MID(Updates!D812,FIND("Account to clone: ",Updates!D812)+18,(FIND("Position",Updates!D812)-(FIND("Account to clone: ",Updates!D812)+18)))))</f>
        <v>#VALUE!</v>
      </c>
      <c r="L812" t="e">
        <f>TRIM(CLEAN(MID(Updates!D812,FIND("Clone permissions of another account: ",Updates!D812)+38,(FIND("Email required:",Updates!D812)-(FIND("Clone permissions of another account: ",Updates!D812)+38)))))</f>
        <v>#VALUE!</v>
      </c>
      <c r="M812" t="e">
        <f t="shared" si="193"/>
        <v>#VALUE!</v>
      </c>
      <c r="N812" t="e">
        <f>TRIM(CLEAN(MID(Updates!D812,FIND("First Name: ",Updates!D812)+12,(FIND("Middle Name: ",Updates!D812)-(FIND("First Name: ",Updates!D812)+12)))))</f>
        <v>#VALUE!</v>
      </c>
      <c r="O812" t="e">
        <f>TRIM(CLEAN(MID(Updates!E812,FIND("Last Name: ",Updates!E812)+11,(FIND("Middle Initial:",Updates!E812)-(FIND("Last Name: ",Updates!E812)+11)))))</f>
        <v>#VALUE!</v>
      </c>
      <c r="P812" t="e">
        <f>TRIM(CLEAN(MID(Updates!D812,FIND("Middle Initial: ",Updates!D812)+16,(FIND("Department: ",Updates!D812)-(FIND("Middle Initial: ",Updates!D812)+16)))))</f>
        <v>#VALUE!</v>
      </c>
      <c r="Q812" t="e">
        <f t="shared" si="194"/>
        <v>#VALUE!</v>
      </c>
      <c r="R812" t="e">
        <f t="shared" si="195"/>
        <v>#VALUE!</v>
      </c>
      <c r="S812" t="e">
        <f t="shared" si="196"/>
        <v>#VALUE!</v>
      </c>
      <c r="T812" s="14" t="e">
        <f t="shared" si="197"/>
        <v>#VALUE!</v>
      </c>
      <c r="U812" t="e">
        <f t="shared" si="198"/>
        <v>#VALUE!</v>
      </c>
      <c r="V812" t="e">
        <f t="shared" si="199"/>
        <v>#VALUE!</v>
      </c>
      <c r="W812" s="8" t="e">
        <f>TRIM(CLEAN(MID(Updates!D812,FIND("Branch: ",Updates!D812)+8,(FIND("Division",Updates!D812)-(FIND("Branch: ",Updates!D812)+8)))))</f>
        <v>#VALUE!</v>
      </c>
      <c r="X812" s="8" t="e">
        <f>TRIM(CLEAN(MID(Updates!D812,FIND("Pooled Position: ",Updates!D812)+17,(FIND("Are the",Updates!D812)-(FIND("Pooled Position: ",Updates!D812)+17)))))</f>
        <v>#VALUE!</v>
      </c>
      <c r="Y812" t="e">
        <f>TRIM(CLEAN(MID(Updates!D812,FIND("Employee Name: ",Updates!D812)+15,(FIND("Job Title",Updates!D812)-(FIND("Employee Name: ",Updates!D812)+15)))))</f>
        <v>#VALUE!</v>
      </c>
      <c r="Z812" s="9" t="e">
        <f t="shared" si="200"/>
        <v>#VALUE!</v>
      </c>
      <c r="AA812" t="e">
        <f t="shared" si="201"/>
        <v>#VALUE!</v>
      </c>
      <c r="AB812" t="e">
        <f t="shared" si="202"/>
        <v>#VALUE!</v>
      </c>
      <c r="AC812" t="e">
        <f t="shared" si="203"/>
        <v>#VALUE!</v>
      </c>
      <c r="AD812" t="e">
        <f>TRIM(CLEAN(MID(Updates!D812,FIND("Account to clone: ",Updates!D812)+18,(FIND("Position",Updates!D812)-(FIND("Account to clone: ",Updates!D812)+18)))))</f>
        <v>#VALUE!</v>
      </c>
      <c r="AE812" t="str">
        <f t="shared" si="204"/>
        <v/>
      </c>
      <c r="AF812" t="str">
        <f t="shared" si="205"/>
        <v>No</v>
      </c>
      <c r="AG812" t="e">
        <f>TRIM(CLEAN(MID(Updates!D812,FIND("Home Share (H:\ drive) required: ",Updates!D812)+33,(FIND("Group Share (S:\ drive) required: ",Updates!D812)-(FIND("Home Share (H:\ drive) required: ",Updates!D812)+33)))))</f>
        <v>#VALUE!</v>
      </c>
      <c r="AH812" t="str">
        <f t="shared" si="206"/>
        <v>No</v>
      </c>
      <c r="AI812" t="e">
        <f>TRIM(CLEAN(MID(Updates!D812,FIND("S Drive Path: ",Updates!D812)+14,(FIND("Position",Updates!D812)-(FIND("S Drive Path: ",Updates!D812)+14)))))</f>
        <v>#VALUE!</v>
      </c>
      <c r="AJ812" t="e">
        <f>("USR\"&amp;Updates!N812)</f>
        <v>#VALUE!</v>
      </c>
      <c r="AK812" t="e">
        <f>Updates!N812&amp;"$"</f>
        <v>#VALUE!</v>
      </c>
      <c r="AL812" s="11">
        <f t="shared" ca="1" si="207"/>
        <v>1</v>
      </c>
      <c r="AM812" s="6" t="str">
        <f ca="1">LOOKUP(AL812,AN2:AN21,AO2:AO21)</f>
        <v>DC1MDB01</v>
      </c>
    </row>
    <row r="813" spans="1:39" ht="12" customHeight="1">
      <c r="A813" s="13" t="e">
        <f>LOOKUP(99^99,--("0"&amp;MID(Updates!N813,MIN(SEARCH({0,1,2,3,4,5,6,7,8,9},Updates!N813&amp;"0123456789")),ROW($A$1:$A$10000))))</f>
        <v>#N/A</v>
      </c>
      <c r="B813" s="6" t="e">
        <f>TRIM(CLEAN(MID(Updates!D813,FIND("Network User Id: ",Updates!D813)+17,(FIND("E-MAIL ACCOUNTS",Updates!D813)-(FIND("Network User Id:",Updates!D813)+17)))))</f>
        <v>#VALUE!</v>
      </c>
      <c r="C813" s="6" t="e">
        <f>TRIM(CLEAN(MID(Updates!D813,FIND("Logon ID: ",Updates!D813)+10,(FIND("Password:",Updates!D813)-(FIND("Logon ID:",Updates!D813)+10)))))</f>
        <v>#VALUE!</v>
      </c>
      <c r="D813" t="e">
        <f>TRIM(CLEAN(MID(Updates!D813,FIND("Primary Address: ",Updates!D813)+17,(FIND("Secondary Address:",Updates!D813)-(FIND("Primary Address: ",Updates!D813)+17)))))</f>
        <v>#VALUE!</v>
      </c>
      <c r="E813" t="e">
        <f>TRIM(CLEAN(MID(Updates!D813,FIND("Secondary Address: ",Updates!D813)+19,(FIND("** PLEASE DO NOT REPLY TO THIS E-MAIL. ",Updates!D813)-(FIND("Secondary Address: ",Updates!D813)+19)))))</f>
        <v>#VALUE!</v>
      </c>
      <c r="F813" t="b">
        <f>IF(COUNT(SEARCH({"transpo.ottawa.on.ca","biblioottawalibrary.ca"},E813)),"@ottawa.ca")</f>
        <v>0</v>
      </c>
      <c r="G813" s="9" t="e">
        <f t="shared" si="192"/>
        <v>#VALUE!</v>
      </c>
      <c r="H813" t="e">
        <f>TRIM(CLEAN(MID(Updates!D813,FIND("E-mail Address: ",Updates!D813)+16,(FIND("The employee",Updates!D813)-(FIND("E-mail Address: ",Updates!D813)+16)))))</f>
        <v>#VALUE!</v>
      </c>
      <c r="I813" t="e">
        <f>TRIM(CLEAN(MID(Updates!D813,FIND("Account Password: ",Updates!D813)+18,(FIND("NETWORK ACCOUNTS",Updates!D813)-(FIND("Account Password:",Updates!D813)+18)))))</f>
        <v>#VALUE!</v>
      </c>
      <c r="J813" t="e">
        <f>TRIM(CLEAN(MID(Updates!D813,FIND("Password: ",Updates!D813)+10,(FIND("E-mail",Updates!D813)-(FIND("Password:",Updates!D813)+12)))))</f>
        <v>#VALUE!</v>
      </c>
      <c r="K813" t="e">
        <f>TRIM(CLEAN(MID(Updates!D813,FIND("Account to clone: ",Updates!D813)+18,(FIND("Position",Updates!D813)-(FIND("Account to clone: ",Updates!D813)+18)))))</f>
        <v>#VALUE!</v>
      </c>
      <c r="L813" t="e">
        <f>TRIM(CLEAN(MID(Updates!D813,FIND("Clone permissions of another account: ",Updates!D813)+38,(FIND("Email required:",Updates!D813)-(FIND("Clone permissions of another account: ",Updates!D813)+38)))))</f>
        <v>#VALUE!</v>
      </c>
      <c r="M813" t="e">
        <f t="shared" si="193"/>
        <v>#VALUE!</v>
      </c>
      <c r="N813" t="e">
        <f>TRIM(CLEAN(MID(Updates!D813,FIND("First Name: ",Updates!D813)+12,(FIND("Middle Name: ",Updates!D813)-(FIND("First Name: ",Updates!D813)+12)))))</f>
        <v>#VALUE!</v>
      </c>
      <c r="O813" t="e">
        <f>TRIM(CLEAN(MID(Updates!E813,FIND("Last Name: ",Updates!E813)+11,(FIND("Middle Initial:",Updates!E813)-(FIND("Last Name: ",Updates!E813)+11)))))</f>
        <v>#VALUE!</v>
      </c>
      <c r="P813" t="e">
        <f>TRIM(CLEAN(MID(Updates!D813,FIND("Middle Initial: ",Updates!D813)+16,(FIND("Department: ",Updates!D813)-(FIND("Middle Initial: ",Updates!D813)+16)))))</f>
        <v>#VALUE!</v>
      </c>
      <c r="Q813" t="e">
        <f t="shared" si="194"/>
        <v>#VALUE!</v>
      </c>
      <c r="R813" t="e">
        <f t="shared" si="195"/>
        <v>#VALUE!</v>
      </c>
      <c r="S813" t="e">
        <f t="shared" si="196"/>
        <v>#VALUE!</v>
      </c>
      <c r="T813" s="14" t="e">
        <f t="shared" si="197"/>
        <v>#VALUE!</v>
      </c>
      <c r="U813" t="e">
        <f t="shared" si="198"/>
        <v>#VALUE!</v>
      </c>
      <c r="V813" t="e">
        <f t="shared" si="199"/>
        <v>#VALUE!</v>
      </c>
      <c r="W813" s="8" t="e">
        <f>TRIM(CLEAN(MID(Updates!D813,FIND("Branch: ",Updates!D813)+8,(FIND("Division",Updates!D813)-(FIND("Branch: ",Updates!D813)+8)))))</f>
        <v>#VALUE!</v>
      </c>
      <c r="X813" s="8" t="e">
        <f>TRIM(CLEAN(MID(Updates!D813,FIND("Pooled Position: ",Updates!D813)+17,(FIND("Are the",Updates!D813)-(FIND("Pooled Position: ",Updates!D813)+17)))))</f>
        <v>#VALUE!</v>
      </c>
      <c r="Y813" t="e">
        <f>TRIM(CLEAN(MID(Updates!D813,FIND("Employee Name: ",Updates!D813)+15,(FIND("Job Title",Updates!D813)-(FIND("Employee Name: ",Updates!D813)+15)))))</f>
        <v>#VALUE!</v>
      </c>
      <c r="Z813" s="9" t="e">
        <f t="shared" si="200"/>
        <v>#VALUE!</v>
      </c>
      <c r="AA813" t="e">
        <f t="shared" si="201"/>
        <v>#VALUE!</v>
      </c>
      <c r="AB813" t="e">
        <f t="shared" si="202"/>
        <v>#VALUE!</v>
      </c>
      <c r="AC813" t="e">
        <f t="shared" si="203"/>
        <v>#VALUE!</v>
      </c>
      <c r="AD813" t="e">
        <f>TRIM(CLEAN(MID(Updates!D813,FIND("Account to clone: ",Updates!D813)+18,(FIND("Position",Updates!D813)-(FIND("Account to clone: ",Updates!D813)+18)))))</f>
        <v>#VALUE!</v>
      </c>
      <c r="AE813" t="str">
        <f t="shared" si="204"/>
        <v/>
      </c>
      <c r="AF813" t="str">
        <f t="shared" si="205"/>
        <v>No</v>
      </c>
      <c r="AG813" t="e">
        <f>TRIM(CLEAN(MID(Updates!D813,FIND("Home Share (H:\ drive) required: ",Updates!D813)+33,(FIND("Group Share (S:\ drive) required: ",Updates!D813)-(FIND("Home Share (H:\ drive) required: ",Updates!D813)+33)))))</f>
        <v>#VALUE!</v>
      </c>
      <c r="AH813" t="str">
        <f t="shared" si="206"/>
        <v>No</v>
      </c>
      <c r="AI813" t="e">
        <f>TRIM(CLEAN(MID(Updates!D813,FIND("S Drive Path: ",Updates!D813)+14,(FIND("Position",Updates!D813)-(FIND("S Drive Path: ",Updates!D813)+14)))))</f>
        <v>#VALUE!</v>
      </c>
      <c r="AJ813" t="e">
        <f>("USR\"&amp;Updates!N813)</f>
        <v>#VALUE!</v>
      </c>
      <c r="AK813" t="e">
        <f>Updates!N813&amp;"$"</f>
        <v>#VALUE!</v>
      </c>
      <c r="AL813" s="11">
        <f t="shared" ca="1" si="207"/>
        <v>17</v>
      </c>
      <c r="AM813" s="6" t="str">
        <f ca="1">LOOKUP(AL813,AN2:AN21,AO2:AO21)</f>
        <v>DC4MDB07</v>
      </c>
    </row>
    <row r="814" spans="1:39" ht="12" customHeight="1">
      <c r="A814" s="13" t="e">
        <f>LOOKUP(99^99,--("0"&amp;MID(Updates!N814,MIN(SEARCH({0,1,2,3,4,5,6,7,8,9},Updates!N814&amp;"0123456789")),ROW($A$1:$A$10000))))</f>
        <v>#N/A</v>
      </c>
      <c r="B814" s="6" t="e">
        <f>TRIM(CLEAN(MID(Updates!D814,FIND("Network User Id: ",Updates!D814)+17,(FIND("E-MAIL ACCOUNTS",Updates!D814)-(FIND("Network User Id:",Updates!D814)+17)))))</f>
        <v>#VALUE!</v>
      </c>
      <c r="C814" s="6" t="e">
        <f>TRIM(CLEAN(MID(Updates!D814,FIND("Logon ID: ",Updates!D814)+10,(FIND("Password:",Updates!D814)-(FIND("Logon ID:",Updates!D814)+10)))))</f>
        <v>#VALUE!</v>
      </c>
      <c r="D814" t="e">
        <f>TRIM(CLEAN(MID(Updates!D814,FIND("Primary Address: ",Updates!D814)+17,(FIND("Secondary Address:",Updates!D814)-(FIND("Primary Address: ",Updates!D814)+17)))))</f>
        <v>#VALUE!</v>
      </c>
      <c r="E814" t="e">
        <f>TRIM(CLEAN(MID(Updates!D814,FIND("Secondary Address: ",Updates!D814)+19,(FIND("** PLEASE DO NOT REPLY TO THIS E-MAIL. ",Updates!D814)-(FIND("Secondary Address: ",Updates!D814)+19)))))</f>
        <v>#VALUE!</v>
      </c>
      <c r="F814" t="b">
        <f>IF(COUNT(SEARCH({"transpo.ottawa.on.ca","biblioottawalibrary.ca"},E814)),"@ottawa.ca")</f>
        <v>0</v>
      </c>
      <c r="G814" s="9" t="e">
        <f t="shared" si="192"/>
        <v>#VALUE!</v>
      </c>
      <c r="H814" t="e">
        <f>TRIM(CLEAN(MID(Updates!D814,FIND("E-mail Address: ",Updates!D814)+16,(FIND("The employee",Updates!D814)-(FIND("E-mail Address: ",Updates!D814)+16)))))</f>
        <v>#VALUE!</v>
      </c>
      <c r="I814" t="e">
        <f>TRIM(CLEAN(MID(Updates!D814,FIND("Account Password: ",Updates!D814)+18,(FIND("NETWORK ACCOUNTS",Updates!D814)-(FIND("Account Password:",Updates!D814)+18)))))</f>
        <v>#VALUE!</v>
      </c>
      <c r="J814" t="e">
        <f>TRIM(CLEAN(MID(Updates!D814,FIND("Password: ",Updates!D814)+10,(FIND("E-mail",Updates!D814)-(FIND("Password:",Updates!D814)+12)))))</f>
        <v>#VALUE!</v>
      </c>
      <c r="K814" t="e">
        <f>TRIM(CLEAN(MID(Updates!D814,FIND("Account to clone: ",Updates!D814)+18,(FIND("Position",Updates!D814)-(FIND("Account to clone: ",Updates!D814)+18)))))</f>
        <v>#VALUE!</v>
      </c>
      <c r="L814" t="e">
        <f>TRIM(CLEAN(MID(Updates!D814,FIND("Clone permissions of another account: ",Updates!D814)+38,(FIND("Email required:",Updates!D814)-(FIND("Clone permissions of another account: ",Updates!D814)+38)))))</f>
        <v>#VALUE!</v>
      </c>
      <c r="M814" t="e">
        <f t="shared" si="193"/>
        <v>#VALUE!</v>
      </c>
      <c r="N814" t="e">
        <f>TRIM(CLEAN(MID(Updates!D814,FIND("First Name: ",Updates!D814)+12,(FIND("Middle Name: ",Updates!D814)-(FIND("First Name: ",Updates!D814)+12)))))</f>
        <v>#VALUE!</v>
      </c>
      <c r="O814" t="e">
        <f>TRIM(CLEAN(MID(Updates!E814,FIND("Last Name: ",Updates!E814)+11,(FIND("Middle Initial:",Updates!E814)-(FIND("Last Name: ",Updates!E814)+11)))))</f>
        <v>#VALUE!</v>
      </c>
      <c r="P814" t="e">
        <f>TRIM(CLEAN(MID(Updates!D814,FIND("Middle Initial: ",Updates!D814)+16,(FIND("Department: ",Updates!D814)-(FIND("Middle Initial: ",Updates!D814)+16)))))</f>
        <v>#VALUE!</v>
      </c>
      <c r="Q814" t="e">
        <f t="shared" si="194"/>
        <v>#VALUE!</v>
      </c>
      <c r="R814" t="e">
        <f t="shared" si="195"/>
        <v>#VALUE!</v>
      </c>
      <c r="S814" t="e">
        <f t="shared" si="196"/>
        <v>#VALUE!</v>
      </c>
      <c r="T814" s="14" t="e">
        <f t="shared" si="197"/>
        <v>#VALUE!</v>
      </c>
      <c r="U814" t="e">
        <f t="shared" si="198"/>
        <v>#VALUE!</v>
      </c>
      <c r="V814" t="e">
        <f t="shared" si="199"/>
        <v>#VALUE!</v>
      </c>
      <c r="W814" s="8" t="e">
        <f>TRIM(CLEAN(MID(Updates!D814,FIND("Branch: ",Updates!D814)+8,(FIND("Division",Updates!D814)-(FIND("Branch: ",Updates!D814)+8)))))</f>
        <v>#VALUE!</v>
      </c>
      <c r="X814" s="8" t="e">
        <f>TRIM(CLEAN(MID(Updates!D814,FIND("Pooled Position: ",Updates!D814)+17,(FIND("Are the",Updates!D814)-(FIND("Pooled Position: ",Updates!D814)+17)))))</f>
        <v>#VALUE!</v>
      </c>
      <c r="Y814" t="e">
        <f>TRIM(CLEAN(MID(Updates!D814,FIND("Employee Name: ",Updates!D814)+15,(FIND("Job Title",Updates!D814)-(FIND("Employee Name: ",Updates!D814)+15)))))</f>
        <v>#VALUE!</v>
      </c>
      <c r="Z814" s="9" t="e">
        <f t="shared" si="200"/>
        <v>#VALUE!</v>
      </c>
      <c r="AA814" t="e">
        <f t="shared" si="201"/>
        <v>#VALUE!</v>
      </c>
      <c r="AB814" t="e">
        <f t="shared" si="202"/>
        <v>#VALUE!</v>
      </c>
      <c r="AC814" t="e">
        <f t="shared" si="203"/>
        <v>#VALUE!</v>
      </c>
      <c r="AD814" t="e">
        <f>TRIM(CLEAN(MID(Updates!D814,FIND("Account to clone: ",Updates!D814)+18,(FIND("Position",Updates!D814)-(FIND("Account to clone: ",Updates!D814)+18)))))</f>
        <v>#VALUE!</v>
      </c>
      <c r="AE814" t="str">
        <f t="shared" si="204"/>
        <v/>
      </c>
      <c r="AF814" t="str">
        <f t="shared" si="205"/>
        <v>No</v>
      </c>
      <c r="AG814" t="e">
        <f>TRIM(CLEAN(MID(Updates!D814,FIND("Home Share (H:\ drive) required: ",Updates!D814)+33,(FIND("Group Share (S:\ drive) required: ",Updates!D814)-(FIND("Home Share (H:\ drive) required: ",Updates!D814)+33)))))</f>
        <v>#VALUE!</v>
      </c>
      <c r="AH814" t="str">
        <f t="shared" si="206"/>
        <v>No</v>
      </c>
      <c r="AI814" t="e">
        <f>TRIM(CLEAN(MID(Updates!D814,FIND("S Drive Path: ",Updates!D814)+14,(FIND("Position",Updates!D814)-(FIND("S Drive Path: ",Updates!D814)+14)))))</f>
        <v>#VALUE!</v>
      </c>
      <c r="AJ814" t="e">
        <f>("USR\"&amp;Updates!N814)</f>
        <v>#VALUE!</v>
      </c>
      <c r="AK814" t="e">
        <f>Updates!N814&amp;"$"</f>
        <v>#VALUE!</v>
      </c>
      <c r="AL814" s="11">
        <f t="shared" ca="1" si="207"/>
        <v>11</v>
      </c>
      <c r="AM814" s="6" t="str">
        <f ca="1">LOOKUP(AL814,AN2:AN21,AO2:AO21)</f>
        <v>DC4MDB01</v>
      </c>
    </row>
    <row r="815" spans="1:39" ht="12" customHeight="1">
      <c r="A815" s="13" t="e">
        <f>LOOKUP(99^99,--("0"&amp;MID(Updates!N815,MIN(SEARCH({0,1,2,3,4,5,6,7,8,9},Updates!N815&amp;"0123456789")),ROW($A$1:$A$10000))))</f>
        <v>#N/A</v>
      </c>
      <c r="B815" s="6" t="e">
        <f>TRIM(CLEAN(MID(Updates!D815,FIND("Network User Id: ",Updates!D815)+17,(FIND("E-MAIL ACCOUNTS",Updates!D815)-(FIND("Network User Id:",Updates!D815)+17)))))</f>
        <v>#VALUE!</v>
      </c>
      <c r="C815" s="6" t="e">
        <f>TRIM(CLEAN(MID(Updates!D815,FIND("Logon ID: ",Updates!D815)+10,(FIND("Password:",Updates!D815)-(FIND("Logon ID:",Updates!D815)+10)))))</f>
        <v>#VALUE!</v>
      </c>
      <c r="D815" t="e">
        <f>TRIM(CLEAN(MID(Updates!D815,FIND("Primary Address: ",Updates!D815)+17,(FIND("Secondary Address:",Updates!D815)-(FIND("Primary Address: ",Updates!D815)+17)))))</f>
        <v>#VALUE!</v>
      </c>
      <c r="E815" t="e">
        <f>TRIM(CLEAN(MID(Updates!D815,FIND("Secondary Address: ",Updates!D815)+19,(FIND("** PLEASE DO NOT REPLY TO THIS E-MAIL. ",Updates!D815)-(FIND("Secondary Address: ",Updates!D815)+19)))))</f>
        <v>#VALUE!</v>
      </c>
      <c r="F815" t="b">
        <f>IF(COUNT(SEARCH({"transpo.ottawa.on.ca","biblioottawalibrary.ca"},E815)),"@ottawa.ca")</f>
        <v>0</v>
      </c>
      <c r="G815" s="9" t="e">
        <f t="shared" si="192"/>
        <v>#VALUE!</v>
      </c>
      <c r="H815" t="e">
        <f>TRIM(CLEAN(MID(Updates!D815,FIND("E-mail Address: ",Updates!D815)+16,(FIND("The employee",Updates!D815)-(FIND("E-mail Address: ",Updates!D815)+16)))))</f>
        <v>#VALUE!</v>
      </c>
      <c r="I815" t="e">
        <f>TRIM(CLEAN(MID(Updates!D815,FIND("Account Password: ",Updates!D815)+18,(FIND("NETWORK ACCOUNTS",Updates!D815)-(FIND("Account Password:",Updates!D815)+18)))))</f>
        <v>#VALUE!</v>
      </c>
      <c r="J815" t="e">
        <f>TRIM(CLEAN(MID(Updates!D815,FIND("Password: ",Updates!D815)+10,(FIND("E-mail",Updates!D815)-(FIND("Password:",Updates!D815)+12)))))</f>
        <v>#VALUE!</v>
      </c>
      <c r="K815" t="e">
        <f>TRIM(CLEAN(MID(Updates!D815,FIND("Account to clone: ",Updates!D815)+18,(FIND("Position",Updates!D815)-(FIND("Account to clone: ",Updates!D815)+18)))))</f>
        <v>#VALUE!</v>
      </c>
      <c r="L815" t="e">
        <f>TRIM(CLEAN(MID(Updates!D815,FIND("Clone permissions of another account: ",Updates!D815)+38,(FIND("Email required:",Updates!D815)-(FIND("Clone permissions of another account: ",Updates!D815)+38)))))</f>
        <v>#VALUE!</v>
      </c>
      <c r="M815" t="e">
        <f t="shared" si="193"/>
        <v>#VALUE!</v>
      </c>
      <c r="N815" t="e">
        <f>TRIM(CLEAN(MID(Updates!D815,FIND("First Name: ",Updates!D815)+12,(FIND("Middle Name: ",Updates!D815)-(FIND("First Name: ",Updates!D815)+12)))))</f>
        <v>#VALUE!</v>
      </c>
      <c r="O815" t="e">
        <f>TRIM(CLEAN(MID(Updates!E815,FIND("Last Name: ",Updates!E815)+11,(FIND("Middle Initial:",Updates!E815)-(FIND("Last Name: ",Updates!E815)+11)))))</f>
        <v>#VALUE!</v>
      </c>
      <c r="P815" t="e">
        <f>TRIM(CLEAN(MID(Updates!D815,FIND("Middle Initial: ",Updates!D815)+16,(FIND("Department: ",Updates!D815)-(FIND("Middle Initial: ",Updates!D815)+16)))))</f>
        <v>#VALUE!</v>
      </c>
      <c r="Q815" t="e">
        <f t="shared" si="194"/>
        <v>#VALUE!</v>
      </c>
      <c r="R815" t="e">
        <f t="shared" si="195"/>
        <v>#VALUE!</v>
      </c>
      <c r="S815" t="e">
        <f t="shared" si="196"/>
        <v>#VALUE!</v>
      </c>
      <c r="T815" s="14" t="e">
        <f t="shared" si="197"/>
        <v>#VALUE!</v>
      </c>
      <c r="U815" t="e">
        <f t="shared" si="198"/>
        <v>#VALUE!</v>
      </c>
      <c r="V815" t="e">
        <f t="shared" si="199"/>
        <v>#VALUE!</v>
      </c>
      <c r="W815" s="8" t="e">
        <f>TRIM(CLEAN(MID(Updates!D815,FIND("Branch: ",Updates!D815)+8,(FIND("Division",Updates!D815)-(FIND("Branch: ",Updates!D815)+8)))))</f>
        <v>#VALUE!</v>
      </c>
      <c r="X815" s="8" t="e">
        <f>TRIM(CLEAN(MID(Updates!D815,FIND("Pooled Position: ",Updates!D815)+17,(FIND("Are the",Updates!D815)-(FIND("Pooled Position: ",Updates!D815)+17)))))</f>
        <v>#VALUE!</v>
      </c>
      <c r="Y815" t="e">
        <f>TRIM(CLEAN(MID(Updates!D815,FIND("Employee Name: ",Updates!D815)+15,(FIND("Job Title",Updates!D815)-(FIND("Employee Name: ",Updates!D815)+15)))))</f>
        <v>#VALUE!</v>
      </c>
      <c r="Z815" s="9" t="e">
        <f t="shared" si="200"/>
        <v>#VALUE!</v>
      </c>
      <c r="AA815" t="e">
        <f t="shared" si="201"/>
        <v>#VALUE!</v>
      </c>
      <c r="AB815" t="e">
        <f t="shared" si="202"/>
        <v>#VALUE!</v>
      </c>
      <c r="AC815" t="e">
        <f t="shared" si="203"/>
        <v>#VALUE!</v>
      </c>
      <c r="AD815" t="e">
        <f>TRIM(CLEAN(MID(Updates!D815,FIND("Account to clone: ",Updates!D815)+18,(FIND("Position",Updates!D815)-(FIND("Account to clone: ",Updates!D815)+18)))))</f>
        <v>#VALUE!</v>
      </c>
      <c r="AE815" t="str">
        <f t="shared" si="204"/>
        <v/>
      </c>
      <c r="AF815" t="str">
        <f t="shared" si="205"/>
        <v>No</v>
      </c>
      <c r="AG815" t="e">
        <f>TRIM(CLEAN(MID(Updates!D815,FIND("Home Share (H:\ drive) required: ",Updates!D815)+33,(FIND("Group Share (S:\ drive) required: ",Updates!D815)-(FIND("Home Share (H:\ drive) required: ",Updates!D815)+33)))))</f>
        <v>#VALUE!</v>
      </c>
      <c r="AH815" t="str">
        <f t="shared" si="206"/>
        <v>No</v>
      </c>
      <c r="AI815" t="e">
        <f>TRIM(CLEAN(MID(Updates!D815,FIND("S Drive Path: ",Updates!D815)+14,(FIND("Position",Updates!D815)-(FIND("S Drive Path: ",Updates!D815)+14)))))</f>
        <v>#VALUE!</v>
      </c>
      <c r="AJ815" t="e">
        <f>("USR\"&amp;Updates!N815)</f>
        <v>#VALUE!</v>
      </c>
      <c r="AK815" t="e">
        <f>Updates!N815&amp;"$"</f>
        <v>#VALUE!</v>
      </c>
      <c r="AL815" s="11">
        <f t="shared" ca="1" si="207"/>
        <v>14</v>
      </c>
      <c r="AM815" s="6" t="str">
        <f ca="1">LOOKUP(AL815,AN2:AN21,AO2:AO21)</f>
        <v>DC4MDB04</v>
      </c>
    </row>
    <row r="816" spans="1:39" ht="12" customHeight="1">
      <c r="A816" s="13" t="e">
        <f>LOOKUP(99^99,--("0"&amp;MID(Updates!N816,MIN(SEARCH({0,1,2,3,4,5,6,7,8,9},Updates!N816&amp;"0123456789")),ROW($A$1:$A$10000))))</f>
        <v>#N/A</v>
      </c>
      <c r="B816" s="6" t="e">
        <f>TRIM(CLEAN(MID(Updates!D816,FIND("Network User Id: ",Updates!D816)+17,(FIND("E-MAIL ACCOUNTS",Updates!D816)-(FIND("Network User Id:",Updates!D816)+17)))))</f>
        <v>#VALUE!</v>
      </c>
      <c r="C816" s="6" t="e">
        <f>TRIM(CLEAN(MID(Updates!D816,FIND("Logon ID: ",Updates!D816)+10,(FIND("Password:",Updates!D816)-(FIND("Logon ID:",Updates!D816)+10)))))</f>
        <v>#VALUE!</v>
      </c>
      <c r="D816" t="e">
        <f>TRIM(CLEAN(MID(Updates!D816,FIND("Primary Address: ",Updates!D816)+17,(FIND("Secondary Address:",Updates!D816)-(FIND("Primary Address: ",Updates!D816)+17)))))</f>
        <v>#VALUE!</v>
      </c>
      <c r="E816" t="e">
        <f>TRIM(CLEAN(MID(Updates!D816,FIND("Secondary Address: ",Updates!D816)+19,(FIND("** PLEASE DO NOT REPLY TO THIS E-MAIL. ",Updates!D816)-(FIND("Secondary Address: ",Updates!D816)+19)))))</f>
        <v>#VALUE!</v>
      </c>
      <c r="F816" t="b">
        <f>IF(COUNT(SEARCH({"transpo.ottawa.on.ca","biblioottawalibrary.ca"},E816)),"@ottawa.ca")</f>
        <v>0</v>
      </c>
      <c r="G816" s="9" t="e">
        <f t="shared" si="192"/>
        <v>#VALUE!</v>
      </c>
      <c r="H816" t="e">
        <f>TRIM(CLEAN(MID(Updates!D816,FIND("E-mail Address: ",Updates!D816)+16,(FIND("The employee",Updates!D816)-(FIND("E-mail Address: ",Updates!D816)+16)))))</f>
        <v>#VALUE!</v>
      </c>
      <c r="I816" t="e">
        <f>TRIM(CLEAN(MID(Updates!D816,FIND("Account Password: ",Updates!D816)+18,(FIND("NETWORK ACCOUNTS",Updates!D816)-(FIND("Account Password:",Updates!D816)+18)))))</f>
        <v>#VALUE!</v>
      </c>
      <c r="J816" t="e">
        <f>TRIM(CLEAN(MID(Updates!D816,FIND("Password: ",Updates!D816)+10,(FIND("E-mail",Updates!D816)-(FIND("Password:",Updates!D816)+12)))))</f>
        <v>#VALUE!</v>
      </c>
      <c r="K816" t="e">
        <f>TRIM(CLEAN(MID(Updates!D816,FIND("Account to clone: ",Updates!D816)+18,(FIND("Position",Updates!D816)-(FIND("Account to clone: ",Updates!D816)+18)))))</f>
        <v>#VALUE!</v>
      </c>
      <c r="L816" t="e">
        <f>TRIM(CLEAN(MID(Updates!D816,FIND("Clone permissions of another account: ",Updates!D816)+38,(FIND("Email required:",Updates!D816)-(FIND("Clone permissions of another account: ",Updates!D816)+38)))))</f>
        <v>#VALUE!</v>
      </c>
      <c r="M816" t="e">
        <f t="shared" si="193"/>
        <v>#VALUE!</v>
      </c>
      <c r="N816" t="e">
        <f>TRIM(CLEAN(MID(Updates!D816,FIND("First Name: ",Updates!D816)+12,(FIND("Middle Name: ",Updates!D816)-(FIND("First Name: ",Updates!D816)+12)))))</f>
        <v>#VALUE!</v>
      </c>
      <c r="O816" t="e">
        <f>TRIM(CLEAN(MID(Updates!E816,FIND("Last Name: ",Updates!E816)+11,(FIND("Middle Initial:",Updates!E816)-(FIND("Last Name: ",Updates!E816)+11)))))</f>
        <v>#VALUE!</v>
      </c>
      <c r="P816" t="e">
        <f>TRIM(CLEAN(MID(Updates!D816,FIND("Middle Initial: ",Updates!D816)+16,(FIND("Department: ",Updates!D816)-(FIND("Middle Initial: ",Updates!D816)+16)))))</f>
        <v>#VALUE!</v>
      </c>
      <c r="Q816" t="e">
        <f t="shared" si="194"/>
        <v>#VALUE!</v>
      </c>
      <c r="R816" t="e">
        <f t="shared" si="195"/>
        <v>#VALUE!</v>
      </c>
      <c r="S816" t="e">
        <f t="shared" si="196"/>
        <v>#VALUE!</v>
      </c>
      <c r="T816" s="14" t="e">
        <f t="shared" si="197"/>
        <v>#VALUE!</v>
      </c>
      <c r="U816" t="e">
        <f t="shared" si="198"/>
        <v>#VALUE!</v>
      </c>
      <c r="V816" t="e">
        <f t="shared" si="199"/>
        <v>#VALUE!</v>
      </c>
      <c r="W816" s="8" t="e">
        <f>TRIM(CLEAN(MID(Updates!D816,FIND("Branch: ",Updates!D816)+8,(FIND("Division",Updates!D816)-(FIND("Branch: ",Updates!D816)+8)))))</f>
        <v>#VALUE!</v>
      </c>
      <c r="X816" s="8" t="e">
        <f>TRIM(CLEAN(MID(Updates!D816,FIND("Pooled Position: ",Updates!D816)+17,(FIND("Are the",Updates!D816)-(FIND("Pooled Position: ",Updates!D816)+17)))))</f>
        <v>#VALUE!</v>
      </c>
      <c r="Y816" t="e">
        <f>TRIM(CLEAN(MID(Updates!D816,FIND("Employee Name: ",Updates!D816)+15,(FIND("Job Title",Updates!D816)-(FIND("Employee Name: ",Updates!D816)+15)))))</f>
        <v>#VALUE!</v>
      </c>
      <c r="Z816" s="9" t="e">
        <f t="shared" si="200"/>
        <v>#VALUE!</v>
      </c>
      <c r="AA816" t="e">
        <f t="shared" si="201"/>
        <v>#VALUE!</v>
      </c>
      <c r="AB816" t="e">
        <f t="shared" si="202"/>
        <v>#VALUE!</v>
      </c>
      <c r="AC816" t="e">
        <f t="shared" si="203"/>
        <v>#VALUE!</v>
      </c>
      <c r="AD816" t="e">
        <f>TRIM(CLEAN(MID(Updates!D816,FIND("Account to clone: ",Updates!D816)+18,(FIND("Position",Updates!D816)-(FIND("Account to clone: ",Updates!D816)+18)))))</f>
        <v>#VALUE!</v>
      </c>
      <c r="AE816" t="str">
        <f t="shared" si="204"/>
        <v/>
      </c>
      <c r="AF816" t="str">
        <f t="shared" si="205"/>
        <v>No</v>
      </c>
      <c r="AG816" t="e">
        <f>TRIM(CLEAN(MID(Updates!D816,FIND("Home Share (H:\ drive) required: ",Updates!D816)+33,(FIND("Group Share (S:\ drive) required: ",Updates!D816)-(FIND("Home Share (H:\ drive) required: ",Updates!D816)+33)))))</f>
        <v>#VALUE!</v>
      </c>
      <c r="AH816" t="str">
        <f t="shared" si="206"/>
        <v>No</v>
      </c>
      <c r="AI816" t="e">
        <f>TRIM(CLEAN(MID(Updates!D816,FIND("S Drive Path: ",Updates!D816)+14,(FIND("Position",Updates!D816)-(FIND("S Drive Path: ",Updates!D816)+14)))))</f>
        <v>#VALUE!</v>
      </c>
      <c r="AJ816" t="e">
        <f>("USR\"&amp;Updates!N816)</f>
        <v>#VALUE!</v>
      </c>
      <c r="AK816" t="e">
        <f>Updates!N816&amp;"$"</f>
        <v>#VALUE!</v>
      </c>
      <c r="AL816" s="11">
        <f t="shared" ca="1" si="207"/>
        <v>16</v>
      </c>
      <c r="AM816" s="6" t="str">
        <f ca="1">LOOKUP(AL816,AN2:AN21,AO2:AO21)</f>
        <v>DC4MDB06</v>
      </c>
    </row>
    <row r="817" spans="1:39" ht="12" customHeight="1">
      <c r="A817" s="13" t="e">
        <f>LOOKUP(99^99,--("0"&amp;MID(Updates!N817,MIN(SEARCH({0,1,2,3,4,5,6,7,8,9},Updates!N817&amp;"0123456789")),ROW($A$1:$A$10000))))</f>
        <v>#N/A</v>
      </c>
      <c r="B817" s="6" t="e">
        <f>TRIM(CLEAN(MID(Updates!D817,FIND("Network User Id: ",Updates!D817)+17,(FIND("E-MAIL ACCOUNTS",Updates!D817)-(FIND("Network User Id:",Updates!D817)+17)))))</f>
        <v>#VALUE!</v>
      </c>
      <c r="C817" s="6" t="e">
        <f>TRIM(CLEAN(MID(Updates!D817,FIND("Logon ID: ",Updates!D817)+10,(FIND("Password:",Updates!D817)-(FIND("Logon ID:",Updates!D817)+10)))))</f>
        <v>#VALUE!</v>
      </c>
      <c r="D817" t="e">
        <f>TRIM(CLEAN(MID(Updates!D817,FIND("Primary Address: ",Updates!D817)+17,(FIND("Secondary Address:",Updates!D817)-(FIND("Primary Address: ",Updates!D817)+17)))))</f>
        <v>#VALUE!</v>
      </c>
      <c r="E817" t="e">
        <f>TRIM(CLEAN(MID(Updates!D817,FIND("Secondary Address: ",Updates!D817)+19,(FIND("** PLEASE DO NOT REPLY TO THIS E-MAIL. ",Updates!D817)-(FIND("Secondary Address: ",Updates!D817)+19)))))</f>
        <v>#VALUE!</v>
      </c>
      <c r="F817" t="b">
        <f>IF(COUNT(SEARCH({"transpo.ottawa.on.ca","biblioottawalibrary.ca"},E817)),"@ottawa.ca")</f>
        <v>0</v>
      </c>
      <c r="G817" s="9" t="e">
        <f t="shared" si="192"/>
        <v>#VALUE!</v>
      </c>
      <c r="H817" t="e">
        <f>TRIM(CLEAN(MID(Updates!D817,FIND("E-mail Address: ",Updates!D817)+16,(FIND("The employee",Updates!D817)-(FIND("E-mail Address: ",Updates!D817)+16)))))</f>
        <v>#VALUE!</v>
      </c>
      <c r="I817" t="e">
        <f>TRIM(CLEAN(MID(Updates!D817,FIND("Account Password: ",Updates!D817)+18,(FIND("NETWORK ACCOUNTS",Updates!D817)-(FIND("Account Password:",Updates!D817)+18)))))</f>
        <v>#VALUE!</v>
      </c>
      <c r="J817" t="e">
        <f>TRIM(CLEAN(MID(Updates!D817,FIND("Password: ",Updates!D817)+10,(FIND("E-mail",Updates!D817)-(FIND("Password:",Updates!D817)+12)))))</f>
        <v>#VALUE!</v>
      </c>
      <c r="K817" t="e">
        <f>TRIM(CLEAN(MID(Updates!D817,FIND("Account to clone: ",Updates!D817)+18,(FIND("Position",Updates!D817)-(FIND("Account to clone: ",Updates!D817)+18)))))</f>
        <v>#VALUE!</v>
      </c>
      <c r="L817" t="e">
        <f>TRIM(CLEAN(MID(Updates!D817,FIND("Clone permissions of another account: ",Updates!D817)+38,(FIND("Email required:",Updates!D817)-(FIND("Clone permissions of another account: ",Updates!D817)+38)))))</f>
        <v>#VALUE!</v>
      </c>
      <c r="M817" t="e">
        <f t="shared" si="193"/>
        <v>#VALUE!</v>
      </c>
      <c r="N817" t="e">
        <f>TRIM(CLEAN(MID(Updates!D817,FIND("First Name: ",Updates!D817)+12,(FIND("Middle Name: ",Updates!D817)-(FIND("First Name: ",Updates!D817)+12)))))</f>
        <v>#VALUE!</v>
      </c>
      <c r="O817" t="e">
        <f>TRIM(CLEAN(MID(Updates!E817,FIND("Last Name: ",Updates!E817)+11,(FIND("Middle Initial:",Updates!E817)-(FIND("Last Name: ",Updates!E817)+11)))))</f>
        <v>#VALUE!</v>
      </c>
      <c r="P817" t="e">
        <f>TRIM(CLEAN(MID(Updates!D817,FIND("Middle Initial: ",Updates!D817)+16,(FIND("Department: ",Updates!D817)-(FIND("Middle Initial: ",Updates!D817)+16)))))</f>
        <v>#VALUE!</v>
      </c>
      <c r="Q817" t="e">
        <f t="shared" si="194"/>
        <v>#VALUE!</v>
      </c>
      <c r="R817" t="e">
        <f t="shared" si="195"/>
        <v>#VALUE!</v>
      </c>
      <c r="S817" t="e">
        <f t="shared" si="196"/>
        <v>#VALUE!</v>
      </c>
      <c r="T817" s="14" t="e">
        <f t="shared" si="197"/>
        <v>#VALUE!</v>
      </c>
      <c r="U817" t="e">
        <f t="shared" si="198"/>
        <v>#VALUE!</v>
      </c>
      <c r="V817" t="e">
        <f t="shared" si="199"/>
        <v>#VALUE!</v>
      </c>
      <c r="W817" s="8" t="e">
        <f>TRIM(CLEAN(MID(Updates!D817,FIND("Branch: ",Updates!D817)+8,(FIND("Division",Updates!D817)-(FIND("Branch: ",Updates!D817)+8)))))</f>
        <v>#VALUE!</v>
      </c>
      <c r="X817" s="8" t="e">
        <f>TRIM(CLEAN(MID(Updates!D817,FIND("Pooled Position: ",Updates!D817)+17,(FIND("Are the",Updates!D817)-(FIND("Pooled Position: ",Updates!D817)+17)))))</f>
        <v>#VALUE!</v>
      </c>
      <c r="Y817" t="e">
        <f>TRIM(CLEAN(MID(Updates!D817,FIND("Employee Name: ",Updates!D817)+15,(FIND("Job Title",Updates!D817)-(FIND("Employee Name: ",Updates!D817)+15)))))</f>
        <v>#VALUE!</v>
      </c>
      <c r="Z817" s="9" t="e">
        <f t="shared" si="200"/>
        <v>#VALUE!</v>
      </c>
      <c r="AA817" t="e">
        <f t="shared" si="201"/>
        <v>#VALUE!</v>
      </c>
      <c r="AB817" t="e">
        <f t="shared" si="202"/>
        <v>#VALUE!</v>
      </c>
      <c r="AC817" t="e">
        <f t="shared" si="203"/>
        <v>#VALUE!</v>
      </c>
      <c r="AD817" t="e">
        <f>TRIM(CLEAN(MID(Updates!D817,FIND("Account to clone: ",Updates!D817)+18,(FIND("Position",Updates!D817)-(FIND("Account to clone: ",Updates!D817)+18)))))</f>
        <v>#VALUE!</v>
      </c>
      <c r="AE817" t="str">
        <f t="shared" si="204"/>
        <v/>
      </c>
      <c r="AF817" t="str">
        <f t="shared" si="205"/>
        <v>No</v>
      </c>
      <c r="AG817" t="e">
        <f>TRIM(CLEAN(MID(Updates!D817,FIND("Home Share (H:\ drive) required: ",Updates!D817)+33,(FIND("Group Share (S:\ drive) required: ",Updates!D817)-(FIND("Home Share (H:\ drive) required: ",Updates!D817)+33)))))</f>
        <v>#VALUE!</v>
      </c>
      <c r="AH817" t="str">
        <f t="shared" si="206"/>
        <v>No</v>
      </c>
      <c r="AI817" t="e">
        <f>TRIM(CLEAN(MID(Updates!D817,FIND("S Drive Path: ",Updates!D817)+14,(FIND("Position",Updates!D817)-(FIND("S Drive Path: ",Updates!D817)+14)))))</f>
        <v>#VALUE!</v>
      </c>
      <c r="AJ817" t="e">
        <f>("USR\"&amp;Updates!N817)</f>
        <v>#VALUE!</v>
      </c>
      <c r="AK817" t="e">
        <f>Updates!N817&amp;"$"</f>
        <v>#VALUE!</v>
      </c>
      <c r="AL817" s="11">
        <f t="shared" ca="1" si="207"/>
        <v>11</v>
      </c>
      <c r="AM817" s="6" t="str">
        <f ca="1">LOOKUP(AL817,AN2:AN21,AO2:AO21)</f>
        <v>DC4MDB01</v>
      </c>
    </row>
    <row r="818" spans="1:39" ht="12" customHeight="1">
      <c r="A818" s="13" t="e">
        <f>LOOKUP(99^99,--("0"&amp;MID(Updates!N818,MIN(SEARCH({0,1,2,3,4,5,6,7,8,9},Updates!N818&amp;"0123456789")),ROW($A$1:$A$10000))))</f>
        <v>#N/A</v>
      </c>
      <c r="B818" s="6" t="e">
        <f>TRIM(CLEAN(MID(Updates!D818,FIND("Network User Id: ",Updates!D818)+17,(FIND("E-MAIL ACCOUNTS",Updates!D818)-(FIND("Network User Id:",Updates!D818)+17)))))</f>
        <v>#VALUE!</v>
      </c>
      <c r="C818" s="6" t="e">
        <f>TRIM(CLEAN(MID(Updates!D818,FIND("Logon ID: ",Updates!D818)+10,(FIND("Password:",Updates!D818)-(FIND("Logon ID:",Updates!D818)+10)))))</f>
        <v>#VALUE!</v>
      </c>
      <c r="D818" t="e">
        <f>TRIM(CLEAN(MID(Updates!D818,FIND("Primary Address: ",Updates!D818)+17,(FIND("Secondary Address:",Updates!D818)-(FIND("Primary Address: ",Updates!D818)+17)))))</f>
        <v>#VALUE!</v>
      </c>
      <c r="E818" t="e">
        <f>TRIM(CLEAN(MID(Updates!D818,FIND("Secondary Address: ",Updates!D818)+19,(FIND("** PLEASE DO NOT REPLY TO THIS E-MAIL. ",Updates!D818)-(FIND("Secondary Address: ",Updates!D818)+19)))))</f>
        <v>#VALUE!</v>
      </c>
      <c r="F818" t="b">
        <f>IF(COUNT(SEARCH({"transpo.ottawa.on.ca","biblioottawalibrary.ca"},E818)),"@ottawa.ca")</f>
        <v>0</v>
      </c>
      <c r="G818" s="9" t="e">
        <f t="shared" si="192"/>
        <v>#VALUE!</v>
      </c>
      <c r="H818" t="e">
        <f>TRIM(CLEAN(MID(Updates!D818,FIND("E-mail Address: ",Updates!D818)+16,(FIND("The employee",Updates!D818)-(FIND("E-mail Address: ",Updates!D818)+16)))))</f>
        <v>#VALUE!</v>
      </c>
      <c r="I818" t="e">
        <f>TRIM(CLEAN(MID(Updates!D818,FIND("Account Password: ",Updates!D818)+18,(FIND("NETWORK ACCOUNTS",Updates!D818)-(FIND("Account Password:",Updates!D818)+18)))))</f>
        <v>#VALUE!</v>
      </c>
      <c r="J818" t="e">
        <f>TRIM(CLEAN(MID(Updates!D818,FIND("Password: ",Updates!D818)+10,(FIND("E-mail",Updates!D818)-(FIND("Password:",Updates!D818)+12)))))</f>
        <v>#VALUE!</v>
      </c>
      <c r="K818" t="e">
        <f>TRIM(CLEAN(MID(Updates!D818,FIND("Account to clone: ",Updates!D818)+18,(FIND("Position",Updates!D818)-(FIND("Account to clone: ",Updates!D818)+18)))))</f>
        <v>#VALUE!</v>
      </c>
      <c r="L818" t="e">
        <f>TRIM(CLEAN(MID(Updates!D818,FIND("Clone permissions of another account: ",Updates!D818)+38,(FIND("Email required:",Updates!D818)-(FIND("Clone permissions of another account: ",Updates!D818)+38)))))</f>
        <v>#VALUE!</v>
      </c>
      <c r="M818" t="e">
        <f t="shared" si="193"/>
        <v>#VALUE!</v>
      </c>
      <c r="N818" t="e">
        <f>TRIM(CLEAN(MID(Updates!D818,FIND("First Name: ",Updates!D818)+12,(FIND("Middle Name: ",Updates!D818)-(FIND("First Name: ",Updates!D818)+12)))))</f>
        <v>#VALUE!</v>
      </c>
      <c r="O818" t="e">
        <f>TRIM(CLEAN(MID(Updates!E818,FIND("Last Name: ",Updates!E818)+11,(FIND("Middle Initial:",Updates!E818)-(FIND("Last Name: ",Updates!E818)+11)))))</f>
        <v>#VALUE!</v>
      </c>
      <c r="P818" t="e">
        <f>TRIM(CLEAN(MID(Updates!D818,FIND("Middle Initial: ",Updates!D818)+16,(FIND("Department: ",Updates!D818)-(FIND("Middle Initial: ",Updates!D818)+16)))))</f>
        <v>#VALUE!</v>
      </c>
      <c r="Q818" t="e">
        <f t="shared" si="194"/>
        <v>#VALUE!</v>
      </c>
      <c r="R818" t="e">
        <f t="shared" si="195"/>
        <v>#VALUE!</v>
      </c>
      <c r="S818" t="e">
        <f t="shared" si="196"/>
        <v>#VALUE!</v>
      </c>
      <c r="T818" s="14" t="e">
        <f t="shared" si="197"/>
        <v>#VALUE!</v>
      </c>
      <c r="U818" t="e">
        <f t="shared" si="198"/>
        <v>#VALUE!</v>
      </c>
      <c r="V818" t="e">
        <f t="shared" si="199"/>
        <v>#VALUE!</v>
      </c>
      <c r="W818" s="8" t="e">
        <f>TRIM(CLEAN(MID(Updates!D818,FIND("Branch: ",Updates!D818)+8,(FIND("Division",Updates!D818)-(FIND("Branch: ",Updates!D818)+8)))))</f>
        <v>#VALUE!</v>
      </c>
      <c r="X818" s="8" t="e">
        <f>TRIM(CLEAN(MID(Updates!D818,FIND("Pooled Position: ",Updates!D818)+17,(FIND("Are the",Updates!D818)-(FIND("Pooled Position: ",Updates!D818)+17)))))</f>
        <v>#VALUE!</v>
      </c>
      <c r="Y818" t="e">
        <f>TRIM(CLEAN(MID(Updates!D818,FIND("Employee Name: ",Updates!D818)+15,(FIND("Job Title",Updates!D818)-(FIND("Employee Name: ",Updates!D818)+15)))))</f>
        <v>#VALUE!</v>
      </c>
      <c r="Z818" s="9" t="e">
        <f t="shared" si="200"/>
        <v>#VALUE!</v>
      </c>
      <c r="AA818" t="e">
        <f t="shared" si="201"/>
        <v>#VALUE!</v>
      </c>
      <c r="AB818" t="e">
        <f t="shared" si="202"/>
        <v>#VALUE!</v>
      </c>
      <c r="AC818" t="e">
        <f t="shared" si="203"/>
        <v>#VALUE!</v>
      </c>
      <c r="AD818" t="e">
        <f>TRIM(CLEAN(MID(Updates!D818,FIND("Account to clone: ",Updates!D818)+18,(FIND("Position",Updates!D818)-(FIND("Account to clone: ",Updates!D818)+18)))))</f>
        <v>#VALUE!</v>
      </c>
      <c r="AE818" t="str">
        <f t="shared" si="204"/>
        <v/>
      </c>
      <c r="AF818" t="str">
        <f t="shared" si="205"/>
        <v>No</v>
      </c>
      <c r="AG818" t="e">
        <f>TRIM(CLEAN(MID(Updates!D818,FIND("Home Share (H:\ drive) required: ",Updates!D818)+33,(FIND("Group Share (S:\ drive) required: ",Updates!D818)-(FIND("Home Share (H:\ drive) required: ",Updates!D818)+33)))))</f>
        <v>#VALUE!</v>
      </c>
      <c r="AH818" t="str">
        <f t="shared" si="206"/>
        <v>No</v>
      </c>
      <c r="AI818" t="e">
        <f>TRIM(CLEAN(MID(Updates!D818,FIND("S Drive Path: ",Updates!D818)+14,(FIND("Position",Updates!D818)-(FIND("S Drive Path: ",Updates!D818)+14)))))</f>
        <v>#VALUE!</v>
      </c>
      <c r="AJ818" t="e">
        <f>("USR\"&amp;Updates!N818)</f>
        <v>#VALUE!</v>
      </c>
      <c r="AK818" t="e">
        <f>Updates!N818&amp;"$"</f>
        <v>#VALUE!</v>
      </c>
      <c r="AL818" s="11">
        <f t="shared" ca="1" si="207"/>
        <v>9</v>
      </c>
      <c r="AM818" s="6" t="str">
        <f ca="1">LOOKUP(AL818,AN2:AN21,AO2:AO21)</f>
        <v>DC1MDB09</v>
      </c>
    </row>
    <row r="819" spans="1:39" ht="12" customHeight="1">
      <c r="A819" s="13" t="e">
        <f>LOOKUP(99^99,--("0"&amp;MID(Updates!N819,MIN(SEARCH({0,1,2,3,4,5,6,7,8,9},Updates!N819&amp;"0123456789")),ROW($A$1:$A$10000))))</f>
        <v>#N/A</v>
      </c>
      <c r="B819" s="6" t="e">
        <f>TRIM(CLEAN(MID(Updates!D819,FIND("Network User Id: ",Updates!D819)+17,(FIND("E-MAIL ACCOUNTS",Updates!D819)-(FIND("Network User Id:",Updates!D819)+17)))))</f>
        <v>#VALUE!</v>
      </c>
      <c r="C819" s="6" t="e">
        <f>TRIM(CLEAN(MID(Updates!D819,FIND("Logon ID: ",Updates!D819)+10,(FIND("Password:",Updates!D819)-(FIND("Logon ID:",Updates!D819)+10)))))</f>
        <v>#VALUE!</v>
      </c>
      <c r="D819" t="e">
        <f>TRIM(CLEAN(MID(Updates!D819,FIND("Primary Address: ",Updates!D819)+17,(FIND("Secondary Address:",Updates!D819)-(FIND("Primary Address: ",Updates!D819)+17)))))</f>
        <v>#VALUE!</v>
      </c>
      <c r="E819" t="e">
        <f>TRIM(CLEAN(MID(Updates!D819,FIND("Secondary Address: ",Updates!D819)+19,(FIND("** PLEASE DO NOT REPLY TO THIS E-MAIL. ",Updates!D819)-(FIND("Secondary Address: ",Updates!D819)+19)))))</f>
        <v>#VALUE!</v>
      </c>
      <c r="F819" t="b">
        <f>IF(COUNT(SEARCH({"transpo.ottawa.on.ca","biblioottawalibrary.ca"},E819)),"@ottawa.ca")</f>
        <v>0</v>
      </c>
      <c r="G819" s="9" t="e">
        <f t="shared" si="192"/>
        <v>#VALUE!</v>
      </c>
      <c r="H819" t="e">
        <f>TRIM(CLEAN(MID(Updates!D819,FIND("E-mail Address: ",Updates!D819)+16,(FIND("The employee",Updates!D819)-(FIND("E-mail Address: ",Updates!D819)+16)))))</f>
        <v>#VALUE!</v>
      </c>
      <c r="I819" t="e">
        <f>TRIM(CLEAN(MID(Updates!D819,FIND("Account Password: ",Updates!D819)+18,(FIND("NETWORK ACCOUNTS",Updates!D819)-(FIND("Account Password:",Updates!D819)+18)))))</f>
        <v>#VALUE!</v>
      </c>
      <c r="J819" t="e">
        <f>TRIM(CLEAN(MID(Updates!D819,FIND("Password: ",Updates!D819)+10,(FIND("E-mail",Updates!D819)-(FIND("Password:",Updates!D819)+12)))))</f>
        <v>#VALUE!</v>
      </c>
      <c r="K819" t="e">
        <f>TRIM(CLEAN(MID(Updates!D819,FIND("Account to clone: ",Updates!D819)+18,(FIND("Position",Updates!D819)-(FIND("Account to clone: ",Updates!D819)+18)))))</f>
        <v>#VALUE!</v>
      </c>
      <c r="L819" t="e">
        <f>TRIM(CLEAN(MID(Updates!D819,FIND("Clone permissions of another account: ",Updates!D819)+38,(FIND("Email required:",Updates!D819)-(FIND("Clone permissions of another account: ",Updates!D819)+38)))))</f>
        <v>#VALUE!</v>
      </c>
      <c r="M819" t="e">
        <f t="shared" si="193"/>
        <v>#VALUE!</v>
      </c>
      <c r="N819" t="e">
        <f>TRIM(CLEAN(MID(Updates!D819,FIND("First Name: ",Updates!D819)+12,(FIND("Middle Name: ",Updates!D819)-(FIND("First Name: ",Updates!D819)+12)))))</f>
        <v>#VALUE!</v>
      </c>
      <c r="O819" t="e">
        <f>TRIM(CLEAN(MID(Updates!E819,FIND("Last Name: ",Updates!E819)+11,(FIND("Middle Initial:",Updates!E819)-(FIND("Last Name: ",Updates!E819)+11)))))</f>
        <v>#VALUE!</v>
      </c>
      <c r="P819" t="e">
        <f>TRIM(CLEAN(MID(Updates!D819,FIND("Middle Initial: ",Updates!D819)+16,(FIND("Department: ",Updates!D819)-(FIND("Middle Initial: ",Updates!D819)+16)))))</f>
        <v>#VALUE!</v>
      </c>
      <c r="Q819" t="e">
        <f t="shared" si="194"/>
        <v>#VALUE!</v>
      </c>
      <c r="R819" t="e">
        <f t="shared" si="195"/>
        <v>#VALUE!</v>
      </c>
      <c r="S819" t="e">
        <f t="shared" si="196"/>
        <v>#VALUE!</v>
      </c>
      <c r="T819" s="14" t="e">
        <f t="shared" si="197"/>
        <v>#VALUE!</v>
      </c>
      <c r="U819" t="e">
        <f t="shared" si="198"/>
        <v>#VALUE!</v>
      </c>
      <c r="V819" t="e">
        <f t="shared" si="199"/>
        <v>#VALUE!</v>
      </c>
      <c r="W819" s="8" t="e">
        <f>TRIM(CLEAN(MID(Updates!D819,FIND("Branch: ",Updates!D819)+8,(FIND("Division",Updates!D819)-(FIND("Branch: ",Updates!D819)+8)))))</f>
        <v>#VALUE!</v>
      </c>
      <c r="X819" s="8" t="e">
        <f>TRIM(CLEAN(MID(Updates!D819,FIND("Pooled Position: ",Updates!D819)+17,(FIND("Are the",Updates!D819)-(FIND("Pooled Position: ",Updates!D819)+17)))))</f>
        <v>#VALUE!</v>
      </c>
      <c r="Y819" t="e">
        <f>TRIM(CLEAN(MID(Updates!D819,FIND("Employee Name: ",Updates!D819)+15,(FIND("Job Title",Updates!D819)-(FIND("Employee Name: ",Updates!D819)+15)))))</f>
        <v>#VALUE!</v>
      </c>
      <c r="Z819" s="9" t="e">
        <f t="shared" si="200"/>
        <v>#VALUE!</v>
      </c>
      <c r="AA819" t="e">
        <f t="shared" si="201"/>
        <v>#VALUE!</v>
      </c>
      <c r="AB819" t="e">
        <f t="shared" si="202"/>
        <v>#VALUE!</v>
      </c>
      <c r="AC819" t="e">
        <f t="shared" si="203"/>
        <v>#VALUE!</v>
      </c>
      <c r="AD819" t="e">
        <f>TRIM(CLEAN(MID(Updates!D819,FIND("Account to clone: ",Updates!D819)+18,(FIND("Position",Updates!D819)-(FIND("Account to clone: ",Updates!D819)+18)))))</f>
        <v>#VALUE!</v>
      </c>
      <c r="AE819" t="str">
        <f t="shared" si="204"/>
        <v/>
      </c>
      <c r="AF819" t="str">
        <f t="shared" si="205"/>
        <v>No</v>
      </c>
      <c r="AG819" t="e">
        <f>TRIM(CLEAN(MID(Updates!D819,FIND("Home Share (H:\ drive) required: ",Updates!D819)+33,(FIND("Group Share (S:\ drive) required: ",Updates!D819)-(FIND("Home Share (H:\ drive) required: ",Updates!D819)+33)))))</f>
        <v>#VALUE!</v>
      </c>
      <c r="AH819" t="str">
        <f t="shared" si="206"/>
        <v>No</v>
      </c>
      <c r="AI819" t="e">
        <f>TRIM(CLEAN(MID(Updates!D819,FIND("S Drive Path: ",Updates!D819)+14,(FIND("Position",Updates!D819)-(FIND("S Drive Path: ",Updates!D819)+14)))))</f>
        <v>#VALUE!</v>
      </c>
      <c r="AJ819" t="e">
        <f>("USR\"&amp;Updates!N819)</f>
        <v>#VALUE!</v>
      </c>
      <c r="AK819" t="e">
        <f>Updates!N819&amp;"$"</f>
        <v>#VALUE!</v>
      </c>
      <c r="AL819" s="11">
        <f t="shared" ca="1" si="207"/>
        <v>13</v>
      </c>
      <c r="AM819" s="6" t="str">
        <f ca="1">LOOKUP(AL819,AN2:AN21,AO2:AO21)</f>
        <v>DC4MDB03</v>
      </c>
    </row>
    <row r="820" spans="1:39" ht="12" customHeight="1">
      <c r="A820" s="13" t="e">
        <f>LOOKUP(99^99,--("0"&amp;MID(Updates!N820,MIN(SEARCH({0,1,2,3,4,5,6,7,8,9},Updates!N820&amp;"0123456789")),ROW($A$1:$A$10000))))</f>
        <v>#N/A</v>
      </c>
      <c r="B820" s="6" t="e">
        <f>TRIM(CLEAN(MID(Updates!D820,FIND("Network User Id: ",Updates!D820)+17,(FIND("E-MAIL ACCOUNTS",Updates!D820)-(FIND("Network User Id:",Updates!D820)+17)))))</f>
        <v>#VALUE!</v>
      </c>
      <c r="C820" s="6" t="e">
        <f>TRIM(CLEAN(MID(Updates!D820,FIND("Logon ID: ",Updates!D820)+10,(FIND("Password:",Updates!D820)-(FIND("Logon ID:",Updates!D820)+10)))))</f>
        <v>#VALUE!</v>
      </c>
      <c r="D820" t="e">
        <f>TRIM(CLEAN(MID(Updates!D820,FIND("Primary Address: ",Updates!D820)+17,(FIND("Secondary Address:",Updates!D820)-(FIND("Primary Address: ",Updates!D820)+17)))))</f>
        <v>#VALUE!</v>
      </c>
      <c r="E820" t="e">
        <f>TRIM(CLEAN(MID(Updates!D820,FIND("Secondary Address: ",Updates!D820)+19,(FIND("** PLEASE DO NOT REPLY TO THIS E-MAIL. ",Updates!D820)-(FIND("Secondary Address: ",Updates!D820)+19)))))</f>
        <v>#VALUE!</v>
      </c>
      <c r="F820" t="b">
        <f>IF(COUNT(SEARCH({"transpo.ottawa.on.ca","biblioottawalibrary.ca"},E820)),"@ottawa.ca")</f>
        <v>0</v>
      </c>
      <c r="G820" s="9" t="e">
        <f t="shared" si="192"/>
        <v>#VALUE!</v>
      </c>
      <c r="H820" t="e">
        <f>TRIM(CLEAN(MID(Updates!D820,FIND("E-mail Address: ",Updates!D820)+16,(FIND("The employee",Updates!D820)-(FIND("E-mail Address: ",Updates!D820)+16)))))</f>
        <v>#VALUE!</v>
      </c>
      <c r="I820" t="e">
        <f>TRIM(CLEAN(MID(Updates!D820,FIND("Account Password: ",Updates!D820)+18,(FIND("NETWORK ACCOUNTS",Updates!D820)-(FIND("Account Password:",Updates!D820)+18)))))</f>
        <v>#VALUE!</v>
      </c>
      <c r="J820" t="e">
        <f>TRIM(CLEAN(MID(Updates!D820,FIND("Password: ",Updates!D820)+10,(FIND("E-mail",Updates!D820)-(FIND("Password:",Updates!D820)+12)))))</f>
        <v>#VALUE!</v>
      </c>
      <c r="K820" t="e">
        <f>TRIM(CLEAN(MID(Updates!D820,FIND("Account to clone: ",Updates!D820)+18,(FIND("Position",Updates!D820)-(FIND("Account to clone: ",Updates!D820)+18)))))</f>
        <v>#VALUE!</v>
      </c>
      <c r="L820" t="e">
        <f>TRIM(CLEAN(MID(Updates!D820,FIND("Clone permissions of another account: ",Updates!D820)+38,(FIND("Email required:",Updates!D820)-(FIND("Clone permissions of another account: ",Updates!D820)+38)))))</f>
        <v>#VALUE!</v>
      </c>
      <c r="M820" t="e">
        <f t="shared" si="193"/>
        <v>#VALUE!</v>
      </c>
      <c r="N820" t="e">
        <f>TRIM(CLEAN(MID(Updates!D820,FIND("First Name: ",Updates!D820)+12,(FIND("Middle Name: ",Updates!D820)-(FIND("First Name: ",Updates!D820)+12)))))</f>
        <v>#VALUE!</v>
      </c>
      <c r="O820" t="e">
        <f>TRIM(CLEAN(MID(Updates!E820,FIND("Last Name: ",Updates!E820)+11,(FIND("Middle Initial:",Updates!E820)-(FIND("Last Name: ",Updates!E820)+11)))))</f>
        <v>#VALUE!</v>
      </c>
      <c r="P820" t="e">
        <f>TRIM(CLEAN(MID(Updates!D820,FIND("Middle Initial: ",Updates!D820)+16,(FIND("Department: ",Updates!D820)-(FIND("Middle Initial: ",Updates!D820)+16)))))</f>
        <v>#VALUE!</v>
      </c>
      <c r="Q820" t="e">
        <f t="shared" si="194"/>
        <v>#VALUE!</v>
      </c>
      <c r="R820" t="e">
        <f t="shared" si="195"/>
        <v>#VALUE!</v>
      </c>
      <c r="S820" t="e">
        <f t="shared" si="196"/>
        <v>#VALUE!</v>
      </c>
      <c r="T820" s="14" t="e">
        <f t="shared" si="197"/>
        <v>#VALUE!</v>
      </c>
      <c r="U820" t="e">
        <f t="shared" si="198"/>
        <v>#VALUE!</v>
      </c>
      <c r="V820" t="e">
        <f t="shared" si="199"/>
        <v>#VALUE!</v>
      </c>
      <c r="W820" s="8" t="e">
        <f>TRIM(CLEAN(MID(Updates!D820,FIND("Branch: ",Updates!D820)+8,(FIND("Division",Updates!D820)-(FIND("Branch: ",Updates!D820)+8)))))</f>
        <v>#VALUE!</v>
      </c>
      <c r="X820" s="8" t="e">
        <f>TRIM(CLEAN(MID(Updates!D820,FIND("Pooled Position: ",Updates!D820)+17,(FIND("Are the",Updates!D820)-(FIND("Pooled Position: ",Updates!D820)+17)))))</f>
        <v>#VALUE!</v>
      </c>
      <c r="Y820" t="e">
        <f>TRIM(CLEAN(MID(Updates!D820,FIND("Employee Name: ",Updates!D820)+15,(FIND("Job Title",Updates!D820)-(FIND("Employee Name: ",Updates!D820)+15)))))</f>
        <v>#VALUE!</v>
      </c>
      <c r="Z820" s="9" t="e">
        <f t="shared" si="200"/>
        <v>#VALUE!</v>
      </c>
      <c r="AA820" t="e">
        <f t="shared" si="201"/>
        <v>#VALUE!</v>
      </c>
      <c r="AB820" t="e">
        <f t="shared" si="202"/>
        <v>#VALUE!</v>
      </c>
      <c r="AC820" t="e">
        <f t="shared" si="203"/>
        <v>#VALUE!</v>
      </c>
      <c r="AD820" t="e">
        <f>TRIM(CLEAN(MID(Updates!D820,FIND("Account to clone: ",Updates!D820)+18,(FIND("Position",Updates!D820)-(FIND("Account to clone: ",Updates!D820)+18)))))</f>
        <v>#VALUE!</v>
      </c>
      <c r="AE820" t="str">
        <f t="shared" si="204"/>
        <v/>
      </c>
      <c r="AF820" t="str">
        <f t="shared" si="205"/>
        <v>No</v>
      </c>
      <c r="AG820" t="e">
        <f>TRIM(CLEAN(MID(Updates!D820,FIND("Home Share (H:\ drive) required: ",Updates!D820)+33,(FIND("Group Share (S:\ drive) required: ",Updates!D820)-(FIND("Home Share (H:\ drive) required: ",Updates!D820)+33)))))</f>
        <v>#VALUE!</v>
      </c>
      <c r="AH820" t="str">
        <f t="shared" si="206"/>
        <v>No</v>
      </c>
      <c r="AI820" t="e">
        <f>TRIM(CLEAN(MID(Updates!D820,FIND("S Drive Path: ",Updates!D820)+14,(FIND("Position",Updates!D820)-(FIND("S Drive Path: ",Updates!D820)+14)))))</f>
        <v>#VALUE!</v>
      </c>
      <c r="AJ820" t="e">
        <f>("USR\"&amp;Updates!N820)</f>
        <v>#VALUE!</v>
      </c>
      <c r="AK820" t="e">
        <f>Updates!N820&amp;"$"</f>
        <v>#VALUE!</v>
      </c>
      <c r="AL820" s="11">
        <f t="shared" ca="1" si="207"/>
        <v>6</v>
      </c>
      <c r="AM820" s="6" t="str">
        <f ca="1">LOOKUP(AL820,AN2:AN21,AO2:AO21)</f>
        <v>DC1MDB06</v>
      </c>
    </row>
    <row r="821" spans="1:39" ht="12" customHeight="1">
      <c r="A821" s="13" t="e">
        <f>LOOKUP(99^99,--("0"&amp;MID(Updates!N821,MIN(SEARCH({0,1,2,3,4,5,6,7,8,9},Updates!N821&amp;"0123456789")),ROW($A$1:$A$10000))))</f>
        <v>#N/A</v>
      </c>
      <c r="B821" s="6" t="e">
        <f>TRIM(CLEAN(MID(Updates!D821,FIND("Network User Id: ",Updates!D821)+17,(FIND("E-MAIL ACCOUNTS",Updates!D821)-(FIND("Network User Id:",Updates!D821)+17)))))</f>
        <v>#VALUE!</v>
      </c>
      <c r="C821" s="6" t="e">
        <f>TRIM(CLEAN(MID(Updates!D821,FIND("Logon ID: ",Updates!D821)+10,(FIND("Password:",Updates!D821)-(FIND("Logon ID:",Updates!D821)+10)))))</f>
        <v>#VALUE!</v>
      </c>
      <c r="D821" t="e">
        <f>TRIM(CLEAN(MID(Updates!D821,FIND("Primary Address: ",Updates!D821)+17,(FIND("Secondary Address:",Updates!D821)-(FIND("Primary Address: ",Updates!D821)+17)))))</f>
        <v>#VALUE!</v>
      </c>
      <c r="E821" t="e">
        <f>TRIM(CLEAN(MID(Updates!D821,FIND("Secondary Address: ",Updates!D821)+19,(FIND("** PLEASE DO NOT REPLY TO THIS E-MAIL. ",Updates!D821)-(FIND("Secondary Address: ",Updates!D821)+19)))))</f>
        <v>#VALUE!</v>
      </c>
      <c r="F821" t="b">
        <f>IF(COUNT(SEARCH({"transpo.ottawa.on.ca","biblioottawalibrary.ca"},E821)),"@ottawa.ca")</f>
        <v>0</v>
      </c>
      <c r="G821" s="9" t="e">
        <f t="shared" si="192"/>
        <v>#VALUE!</v>
      </c>
      <c r="H821" t="e">
        <f>TRIM(CLEAN(MID(Updates!D821,FIND("E-mail Address: ",Updates!D821)+16,(FIND("The employee",Updates!D821)-(FIND("E-mail Address: ",Updates!D821)+16)))))</f>
        <v>#VALUE!</v>
      </c>
      <c r="I821" t="e">
        <f>TRIM(CLEAN(MID(Updates!D821,FIND("Account Password: ",Updates!D821)+18,(FIND("NETWORK ACCOUNTS",Updates!D821)-(FIND("Account Password:",Updates!D821)+18)))))</f>
        <v>#VALUE!</v>
      </c>
      <c r="J821" t="e">
        <f>TRIM(CLEAN(MID(Updates!D821,FIND("Password: ",Updates!D821)+10,(FIND("E-mail",Updates!D821)-(FIND("Password:",Updates!D821)+12)))))</f>
        <v>#VALUE!</v>
      </c>
      <c r="K821" t="e">
        <f>TRIM(CLEAN(MID(Updates!D821,FIND("Account to clone: ",Updates!D821)+18,(FIND("Position",Updates!D821)-(FIND("Account to clone: ",Updates!D821)+18)))))</f>
        <v>#VALUE!</v>
      </c>
      <c r="L821" t="e">
        <f>TRIM(CLEAN(MID(Updates!D821,FIND("Clone permissions of another account: ",Updates!D821)+38,(FIND("Email required:",Updates!D821)-(FIND("Clone permissions of another account: ",Updates!D821)+38)))))</f>
        <v>#VALUE!</v>
      </c>
      <c r="M821" t="e">
        <f t="shared" si="193"/>
        <v>#VALUE!</v>
      </c>
      <c r="N821" t="e">
        <f>TRIM(CLEAN(MID(Updates!D821,FIND("First Name: ",Updates!D821)+12,(FIND("Middle Name: ",Updates!D821)-(FIND("First Name: ",Updates!D821)+12)))))</f>
        <v>#VALUE!</v>
      </c>
      <c r="O821" t="e">
        <f>TRIM(CLEAN(MID(Updates!E821,FIND("Last Name: ",Updates!E821)+11,(FIND("Middle Initial:",Updates!E821)-(FIND("Last Name: ",Updates!E821)+11)))))</f>
        <v>#VALUE!</v>
      </c>
      <c r="P821" t="e">
        <f>TRIM(CLEAN(MID(Updates!D821,FIND("Middle Initial: ",Updates!D821)+16,(FIND("Department: ",Updates!D821)-(FIND("Middle Initial: ",Updates!D821)+16)))))</f>
        <v>#VALUE!</v>
      </c>
      <c r="Q821" t="e">
        <f t="shared" si="194"/>
        <v>#VALUE!</v>
      </c>
      <c r="R821" t="e">
        <f t="shared" si="195"/>
        <v>#VALUE!</v>
      </c>
      <c r="S821" t="e">
        <f t="shared" si="196"/>
        <v>#VALUE!</v>
      </c>
      <c r="T821" s="14" t="e">
        <f t="shared" si="197"/>
        <v>#VALUE!</v>
      </c>
      <c r="U821" t="e">
        <f t="shared" si="198"/>
        <v>#VALUE!</v>
      </c>
      <c r="V821" t="e">
        <f t="shared" si="199"/>
        <v>#VALUE!</v>
      </c>
      <c r="W821" s="8" t="e">
        <f>TRIM(CLEAN(MID(Updates!D821,FIND("Branch: ",Updates!D821)+8,(FIND("Division",Updates!D821)-(FIND("Branch: ",Updates!D821)+8)))))</f>
        <v>#VALUE!</v>
      </c>
      <c r="X821" s="8" t="e">
        <f>TRIM(CLEAN(MID(Updates!D821,FIND("Pooled Position: ",Updates!D821)+17,(FIND("Are the",Updates!D821)-(FIND("Pooled Position: ",Updates!D821)+17)))))</f>
        <v>#VALUE!</v>
      </c>
      <c r="Y821" t="e">
        <f>TRIM(CLEAN(MID(Updates!D821,FIND("Employee Name: ",Updates!D821)+15,(FIND("Job Title",Updates!D821)-(FIND("Employee Name: ",Updates!D821)+15)))))</f>
        <v>#VALUE!</v>
      </c>
      <c r="Z821" s="9" t="e">
        <f t="shared" si="200"/>
        <v>#VALUE!</v>
      </c>
      <c r="AA821" t="e">
        <f t="shared" si="201"/>
        <v>#VALUE!</v>
      </c>
      <c r="AB821" t="e">
        <f t="shared" si="202"/>
        <v>#VALUE!</v>
      </c>
      <c r="AC821" t="e">
        <f t="shared" si="203"/>
        <v>#VALUE!</v>
      </c>
      <c r="AD821" t="e">
        <f>TRIM(CLEAN(MID(Updates!D821,FIND("Account to clone: ",Updates!D821)+18,(FIND("Position",Updates!D821)-(FIND("Account to clone: ",Updates!D821)+18)))))</f>
        <v>#VALUE!</v>
      </c>
      <c r="AE821" t="str">
        <f t="shared" si="204"/>
        <v/>
      </c>
      <c r="AF821" t="str">
        <f t="shared" si="205"/>
        <v>No</v>
      </c>
      <c r="AG821" t="e">
        <f>TRIM(CLEAN(MID(Updates!D821,FIND("Home Share (H:\ drive) required: ",Updates!D821)+33,(FIND("Group Share (S:\ drive) required: ",Updates!D821)-(FIND("Home Share (H:\ drive) required: ",Updates!D821)+33)))))</f>
        <v>#VALUE!</v>
      </c>
      <c r="AH821" t="str">
        <f t="shared" si="206"/>
        <v>No</v>
      </c>
      <c r="AI821" t="e">
        <f>TRIM(CLEAN(MID(Updates!D821,FIND("S Drive Path: ",Updates!D821)+14,(FIND("Position",Updates!D821)-(FIND("S Drive Path: ",Updates!D821)+14)))))</f>
        <v>#VALUE!</v>
      </c>
      <c r="AJ821" t="e">
        <f>("USR\"&amp;Updates!N821)</f>
        <v>#VALUE!</v>
      </c>
      <c r="AK821" t="e">
        <f>Updates!N821&amp;"$"</f>
        <v>#VALUE!</v>
      </c>
      <c r="AL821" s="11">
        <f t="shared" ca="1" si="207"/>
        <v>5</v>
      </c>
      <c r="AM821" s="6" t="str">
        <f ca="1">LOOKUP(AL821,AN2:AN21,AO2:AO21)</f>
        <v>DC1MDB05</v>
      </c>
    </row>
    <row r="822" spans="1:39" ht="12" customHeight="1">
      <c r="A822" s="13" t="e">
        <f>LOOKUP(99^99,--("0"&amp;MID(Updates!N822,MIN(SEARCH({0,1,2,3,4,5,6,7,8,9},Updates!N822&amp;"0123456789")),ROW($A$1:$A$10000))))</f>
        <v>#N/A</v>
      </c>
      <c r="B822" s="6" t="e">
        <f>TRIM(CLEAN(MID(Updates!D822,FIND("Network User Id: ",Updates!D822)+17,(FIND("E-MAIL ACCOUNTS",Updates!D822)-(FIND("Network User Id:",Updates!D822)+17)))))</f>
        <v>#VALUE!</v>
      </c>
      <c r="C822" s="6" t="e">
        <f>TRIM(CLEAN(MID(Updates!D822,FIND("Logon ID: ",Updates!D822)+10,(FIND("Password:",Updates!D822)-(FIND("Logon ID:",Updates!D822)+10)))))</f>
        <v>#VALUE!</v>
      </c>
      <c r="D822" t="e">
        <f>TRIM(CLEAN(MID(Updates!D822,FIND("Primary Address: ",Updates!D822)+17,(FIND("Secondary Address:",Updates!D822)-(FIND("Primary Address: ",Updates!D822)+17)))))</f>
        <v>#VALUE!</v>
      </c>
      <c r="E822" t="e">
        <f>TRIM(CLEAN(MID(Updates!D822,FIND("Secondary Address: ",Updates!D822)+19,(FIND("** PLEASE DO NOT REPLY TO THIS E-MAIL. ",Updates!D822)-(FIND("Secondary Address: ",Updates!D822)+19)))))</f>
        <v>#VALUE!</v>
      </c>
      <c r="F822" t="b">
        <f>IF(COUNT(SEARCH({"transpo.ottawa.on.ca","biblioottawalibrary.ca"},E822)),"@ottawa.ca")</f>
        <v>0</v>
      </c>
      <c r="G822" s="9" t="e">
        <f t="shared" si="192"/>
        <v>#VALUE!</v>
      </c>
      <c r="H822" t="e">
        <f>TRIM(CLEAN(MID(Updates!D822,FIND("E-mail Address: ",Updates!D822)+16,(FIND("The employee",Updates!D822)-(FIND("E-mail Address: ",Updates!D822)+16)))))</f>
        <v>#VALUE!</v>
      </c>
      <c r="I822" t="e">
        <f>TRIM(CLEAN(MID(Updates!D822,FIND("Account Password: ",Updates!D822)+18,(FIND("NETWORK ACCOUNTS",Updates!D822)-(FIND("Account Password:",Updates!D822)+18)))))</f>
        <v>#VALUE!</v>
      </c>
      <c r="J822" t="e">
        <f>TRIM(CLEAN(MID(Updates!D822,FIND("Password: ",Updates!D822)+10,(FIND("E-mail",Updates!D822)-(FIND("Password:",Updates!D822)+12)))))</f>
        <v>#VALUE!</v>
      </c>
      <c r="K822" t="e">
        <f>TRIM(CLEAN(MID(Updates!D822,FIND("Account to clone: ",Updates!D822)+18,(FIND("Position",Updates!D822)-(FIND("Account to clone: ",Updates!D822)+18)))))</f>
        <v>#VALUE!</v>
      </c>
      <c r="L822" t="e">
        <f>TRIM(CLEAN(MID(Updates!D822,FIND("Clone permissions of another account: ",Updates!D822)+38,(FIND("Email required:",Updates!D822)-(FIND("Clone permissions of another account: ",Updates!D822)+38)))))</f>
        <v>#VALUE!</v>
      </c>
      <c r="M822" t="e">
        <f t="shared" si="193"/>
        <v>#VALUE!</v>
      </c>
      <c r="N822" t="e">
        <f>TRIM(CLEAN(MID(Updates!D822,FIND("First Name: ",Updates!D822)+12,(FIND("Middle Name: ",Updates!D822)-(FIND("First Name: ",Updates!D822)+12)))))</f>
        <v>#VALUE!</v>
      </c>
      <c r="O822" t="e">
        <f>TRIM(CLEAN(MID(Updates!E822,FIND("Last Name: ",Updates!E822)+11,(FIND("Middle Initial:",Updates!E822)-(FIND("Last Name: ",Updates!E822)+11)))))</f>
        <v>#VALUE!</v>
      </c>
      <c r="P822" t="e">
        <f>TRIM(CLEAN(MID(Updates!D822,FIND("Middle Initial: ",Updates!D822)+16,(FIND("Department: ",Updates!D822)-(FIND("Middle Initial: ",Updates!D822)+16)))))</f>
        <v>#VALUE!</v>
      </c>
      <c r="Q822" t="e">
        <f t="shared" si="194"/>
        <v>#VALUE!</v>
      </c>
      <c r="R822" t="e">
        <f t="shared" si="195"/>
        <v>#VALUE!</v>
      </c>
      <c r="S822" t="e">
        <f t="shared" si="196"/>
        <v>#VALUE!</v>
      </c>
      <c r="T822" s="14" t="e">
        <f t="shared" si="197"/>
        <v>#VALUE!</v>
      </c>
      <c r="U822" t="e">
        <f t="shared" si="198"/>
        <v>#VALUE!</v>
      </c>
      <c r="V822" t="e">
        <f t="shared" si="199"/>
        <v>#VALUE!</v>
      </c>
      <c r="W822" s="8" t="e">
        <f>TRIM(CLEAN(MID(Updates!D822,FIND("Branch: ",Updates!D822)+8,(FIND("Division",Updates!D822)-(FIND("Branch: ",Updates!D822)+8)))))</f>
        <v>#VALUE!</v>
      </c>
      <c r="X822" s="8" t="e">
        <f>TRIM(CLEAN(MID(Updates!D822,FIND("Pooled Position: ",Updates!D822)+17,(FIND("Are the",Updates!D822)-(FIND("Pooled Position: ",Updates!D822)+17)))))</f>
        <v>#VALUE!</v>
      </c>
      <c r="Y822" t="e">
        <f>TRIM(CLEAN(MID(Updates!D822,FIND("Employee Name: ",Updates!D822)+15,(FIND("Job Title",Updates!D822)-(FIND("Employee Name: ",Updates!D822)+15)))))</f>
        <v>#VALUE!</v>
      </c>
      <c r="Z822" s="9" t="e">
        <f t="shared" si="200"/>
        <v>#VALUE!</v>
      </c>
      <c r="AA822" t="e">
        <f t="shared" si="201"/>
        <v>#VALUE!</v>
      </c>
      <c r="AB822" t="e">
        <f t="shared" si="202"/>
        <v>#VALUE!</v>
      </c>
      <c r="AC822" t="e">
        <f t="shared" si="203"/>
        <v>#VALUE!</v>
      </c>
      <c r="AD822" t="e">
        <f>TRIM(CLEAN(MID(Updates!D822,FIND("Account to clone: ",Updates!D822)+18,(FIND("Position",Updates!D822)-(FIND("Account to clone: ",Updates!D822)+18)))))</f>
        <v>#VALUE!</v>
      </c>
      <c r="AE822" t="str">
        <f t="shared" si="204"/>
        <v/>
      </c>
      <c r="AF822" t="str">
        <f t="shared" si="205"/>
        <v>No</v>
      </c>
      <c r="AG822" t="e">
        <f>TRIM(CLEAN(MID(Updates!D822,FIND("Home Share (H:\ drive) required: ",Updates!D822)+33,(FIND("Group Share (S:\ drive) required: ",Updates!D822)-(FIND("Home Share (H:\ drive) required: ",Updates!D822)+33)))))</f>
        <v>#VALUE!</v>
      </c>
      <c r="AH822" t="str">
        <f t="shared" si="206"/>
        <v>No</v>
      </c>
      <c r="AI822" t="e">
        <f>TRIM(CLEAN(MID(Updates!D822,FIND("S Drive Path: ",Updates!D822)+14,(FIND("Position",Updates!D822)-(FIND("S Drive Path: ",Updates!D822)+14)))))</f>
        <v>#VALUE!</v>
      </c>
      <c r="AJ822" t="e">
        <f>("USR\"&amp;Updates!N822)</f>
        <v>#VALUE!</v>
      </c>
      <c r="AK822" t="e">
        <f>Updates!N822&amp;"$"</f>
        <v>#VALUE!</v>
      </c>
      <c r="AL822" s="11">
        <f t="shared" ca="1" si="207"/>
        <v>14</v>
      </c>
      <c r="AM822" s="6" t="str">
        <f ca="1">LOOKUP(AL822,AN2:AN21,AO2:AO21)</f>
        <v>DC4MDB04</v>
      </c>
    </row>
    <row r="823" spans="1:39" ht="12" customHeight="1">
      <c r="A823" s="13" t="e">
        <f>LOOKUP(99^99,--("0"&amp;MID(Updates!N823,MIN(SEARCH({0,1,2,3,4,5,6,7,8,9},Updates!N823&amp;"0123456789")),ROW($A$1:$A$10000))))</f>
        <v>#N/A</v>
      </c>
      <c r="B823" s="6" t="e">
        <f>TRIM(CLEAN(MID(Updates!D823,FIND("Network User Id: ",Updates!D823)+17,(FIND("E-MAIL ACCOUNTS",Updates!D823)-(FIND("Network User Id:",Updates!D823)+17)))))</f>
        <v>#VALUE!</v>
      </c>
      <c r="C823" s="6" t="e">
        <f>TRIM(CLEAN(MID(Updates!D823,FIND("Logon ID: ",Updates!D823)+10,(FIND("Password:",Updates!D823)-(FIND("Logon ID:",Updates!D823)+10)))))</f>
        <v>#VALUE!</v>
      </c>
      <c r="D823" t="e">
        <f>TRIM(CLEAN(MID(Updates!D823,FIND("Primary Address: ",Updates!D823)+17,(FIND("Secondary Address:",Updates!D823)-(FIND("Primary Address: ",Updates!D823)+17)))))</f>
        <v>#VALUE!</v>
      </c>
      <c r="E823" t="e">
        <f>TRIM(CLEAN(MID(Updates!D823,FIND("Secondary Address: ",Updates!D823)+19,(FIND("** PLEASE DO NOT REPLY TO THIS E-MAIL. ",Updates!D823)-(FIND("Secondary Address: ",Updates!D823)+19)))))</f>
        <v>#VALUE!</v>
      </c>
      <c r="F823" t="b">
        <f>IF(COUNT(SEARCH({"transpo.ottawa.on.ca","biblioottawalibrary.ca"},E823)),"@ottawa.ca")</f>
        <v>0</v>
      </c>
      <c r="G823" s="9" t="e">
        <f t="shared" si="192"/>
        <v>#VALUE!</v>
      </c>
      <c r="H823" t="e">
        <f>TRIM(CLEAN(MID(Updates!D823,FIND("E-mail Address: ",Updates!D823)+16,(FIND("The employee",Updates!D823)-(FIND("E-mail Address: ",Updates!D823)+16)))))</f>
        <v>#VALUE!</v>
      </c>
      <c r="I823" t="e">
        <f>TRIM(CLEAN(MID(Updates!D823,FIND("Account Password: ",Updates!D823)+18,(FIND("NETWORK ACCOUNTS",Updates!D823)-(FIND("Account Password:",Updates!D823)+18)))))</f>
        <v>#VALUE!</v>
      </c>
      <c r="J823" t="e">
        <f>TRIM(CLEAN(MID(Updates!D823,FIND("Password: ",Updates!D823)+10,(FIND("E-mail",Updates!D823)-(FIND("Password:",Updates!D823)+12)))))</f>
        <v>#VALUE!</v>
      </c>
      <c r="K823" t="e">
        <f>TRIM(CLEAN(MID(Updates!D823,FIND("Account to clone: ",Updates!D823)+18,(FIND("Position",Updates!D823)-(FIND("Account to clone: ",Updates!D823)+18)))))</f>
        <v>#VALUE!</v>
      </c>
      <c r="L823" t="e">
        <f>TRIM(CLEAN(MID(Updates!D823,FIND("Clone permissions of another account: ",Updates!D823)+38,(FIND("Email required:",Updates!D823)-(FIND("Clone permissions of another account: ",Updates!D823)+38)))))</f>
        <v>#VALUE!</v>
      </c>
      <c r="M823" t="e">
        <f t="shared" si="193"/>
        <v>#VALUE!</v>
      </c>
      <c r="N823" t="e">
        <f>TRIM(CLEAN(MID(Updates!D823,FIND("First Name: ",Updates!D823)+12,(FIND("Middle Name: ",Updates!D823)-(FIND("First Name: ",Updates!D823)+12)))))</f>
        <v>#VALUE!</v>
      </c>
      <c r="O823" t="e">
        <f>TRIM(CLEAN(MID(Updates!E823,FIND("Last Name: ",Updates!E823)+11,(FIND("Middle Initial:",Updates!E823)-(FIND("Last Name: ",Updates!E823)+11)))))</f>
        <v>#VALUE!</v>
      </c>
      <c r="P823" t="e">
        <f>TRIM(CLEAN(MID(Updates!D823,FIND("Middle Initial: ",Updates!D823)+16,(FIND("Department: ",Updates!D823)-(FIND("Middle Initial: ",Updates!D823)+16)))))</f>
        <v>#VALUE!</v>
      </c>
      <c r="Q823" t="e">
        <f t="shared" si="194"/>
        <v>#VALUE!</v>
      </c>
      <c r="R823" t="e">
        <f t="shared" si="195"/>
        <v>#VALUE!</v>
      </c>
      <c r="S823" t="e">
        <f t="shared" si="196"/>
        <v>#VALUE!</v>
      </c>
      <c r="T823" s="14" t="e">
        <f t="shared" si="197"/>
        <v>#VALUE!</v>
      </c>
      <c r="U823" t="e">
        <f t="shared" si="198"/>
        <v>#VALUE!</v>
      </c>
      <c r="V823" t="e">
        <f t="shared" si="199"/>
        <v>#VALUE!</v>
      </c>
      <c r="W823" s="8" t="e">
        <f>TRIM(CLEAN(MID(Updates!D823,FIND("Branch: ",Updates!D823)+8,(FIND("Division",Updates!D823)-(FIND("Branch: ",Updates!D823)+8)))))</f>
        <v>#VALUE!</v>
      </c>
      <c r="X823" s="8" t="e">
        <f>TRIM(CLEAN(MID(Updates!D823,FIND("Pooled Position: ",Updates!D823)+17,(FIND("Are the",Updates!D823)-(FIND("Pooled Position: ",Updates!D823)+17)))))</f>
        <v>#VALUE!</v>
      </c>
      <c r="Y823" t="e">
        <f>TRIM(CLEAN(MID(Updates!D823,FIND("Employee Name: ",Updates!D823)+15,(FIND("Job Title",Updates!D823)-(FIND("Employee Name: ",Updates!D823)+15)))))</f>
        <v>#VALUE!</v>
      </c>
      <c r="Z823" s="9" t="e">
        <f t="shared" si="200"/>
        <v>#VALUE!</v>
      </c>
      <c r="AA823" t="e">
        <f t="shared" si="201"/>
        <v>#VALUE!</v>
      </c>
      <c r="AB823" t="e">
        <f t="shared" si="202"/>
        <v>#VALUE!</v>
      </c>
      <c r="AC823" t="e">
        <f t="shared" si="203"/>
        <v>#VALUE!</v>
      </c>
      <c r="AD823" t="e">
        <f>TRIM(CLEAN(MID(Updates!D823,FIND("Account to clone: ",Updates!D823)+18,(FIND("Position",Updates!D823)-(FIND("Account to clone: ",Updates!D823)+18)))))</f>
        <v>#VALUE!</v>
      </c>
      <c r="AE823" t="str">
        <f t="shared" si="204"/>
        <v/>
      </c>
      <c r="AF823" t="str">
        <f t="shared" si="205"/>
        <v>No</v>
      </c>
      <c r="AG823" t="e">
        <f>TRIM(CLEAN(MID(Updates!D823,FIND("Home Share (H:\ drive) required: ",Updates!D823)+33,(FIND("Group Share (S:\ drive) required: ",Updates!D823)-(FIND("Home Share (H:\ drive) required: ",Updates!D823)+33)))))</f>
        <v>#VALUE!</v>
      </c>
      <c r="AH823" t="str">
        <f t="shared" si="206"/>
        <v>No</v>
      </c>
      <c r="AI823" t="e">
        <f>TRIM(CLEAN(MID(Updates!D823,FIND("S Drive Path: ",Updates!D823)+14,(FIND("Position",Updates!D823)-(FIND("S Drive Path: ",Updates!D823)+14)))))</f>
        <v>#VALUE!</v>
      </c>
      <c r="AJ823" t="e">
        <f>("USR\"&amp;Updates!N823)</f>
        <v>#VALUE!</v>
      </c>
      <c r="AK823" t="e">
        <f>Updates!N823&amp;"$"</f>
        <v>#VALUE!</v>
      </c>
      <c r="AL823" s="11">
        <f t="shared" ca="1" si="207"/>
        <v>18</v>
      </c>
      <c r="AM823" s="6" t="str">
        <f ca="1">LOOKUP(AL823,AN2:AN21,AO2:AO21)</f>
        <v>DC4MDB08</v>
      </c>
    </row>
    <row r="824" spans="1:39" ht="12" customHeight="1">
      <c r="A824" s="13" t="e">
        <f>LOOKUP(99^99,--("0"&amp;MID(Updates!N824,MIN(SEARCH({0,1,2,3,4,5,6,7,8,9},Updates!N824&amp;"0123456789")),ROW($A$1:$A$10000))))</f>
        <v>#N/A</v>
      </c>
      <c r="B824" s="6" t="e">
        <f>TRIM(CLEAN(MID(Updates!D824,FIND("Network User Id: ",Updates!D824)+17,(FIND("E-MAIL ACCOUNTS",Updates!D824)-(FIND("Network User Id:",Updates!D824)+17)))))</f>
        <v>#VALUE!</v>
      </c>
      <c r="C824" s="6" t="e">
        <f>TRIM(CLEAN(MID(Updates!D824,FIND("Logon ID: ",Updates!D824)+10,(FIND("Password:",Updates!D824)-(FIND("Logon ID:",Updates!D824)+10)))))</f>
        <v>#VALUE!</v>
      </c>
      <c r="D824" t="e">
        <f>TRIM(CLEAN(MID(Updates!D824,FIND("Primary Address: ",Updates!D824)+17,(FIND("Secondary Address:",Updates!D824)-(FIND("Primary Address: ",Updates!D824)+17)))))</f>
        <v>#VALUE!</v>
      </c>
      <c r="E824" t="e">
        <f>TRIM(CLEAN(MID(Updates!D824,FIND("Secondary Address: ",Updates!D824)+19,(FIND("** PLEASE DO NOT REPLY TO THIS E-MAIL. ",Updates!D824)-(FIND("Secondary Address: ",Updates!D824)+19)))))</f>
        <v>#VALUE!</v>
      </c>
      <c r="F824" t="b">
        <f>IF(COUNT(SEARCH({"transpo.ottawa.on.ca","biblioottawalibrary.ca"},E824)),"@ottawa.ca")</f>
        <v>0</v>
      </c>
      <c r="G824" s="9" t="e">
        <f t="shared" si="192"/>
        <v>#VALUE!</v>
      </c>
      <c r="H824" t="e">
        <f>TRIM(CLEAN(MID(Updates!D824,FIND("E-mail Address: ",Updates!D824)+16,(FIND("The employee",Updates!D824)-(FIND("E-mail Address: ",Updates!D824)+16)))))</f>
        <v>#VALUE!</v>
      </c>
      <c r="I824" t="e">
        <f>TRIM(CLEAN(MID(Updates!D824,FIND("Account Password: ",Updates!D824)+18,(FIND("NETWORK ACCOUNTS",Updates!D824)-(FIND("Account Password:",Updates!D824)+18)))))</f>
        <v>#VALUE!</v>
      </c>
      <c r="J824" t="e">
        <f>TRIM(CLEAN(MID(Updates!D824,FIND("Password: ",Updates!D824)+10,(FIND("E-mail",Updates!D824)-(FIND("Password:",Updates!D824)+12)))))</f>
        <v>#VALUE!</v>
      </c>
      <c r="K824" t="e">
        <f>TRIM(CLEAN(MID(Updates!D824,FIND("Account to clone: ",Updates!D824)+18,(FIND("Position",Updates!D824)-(FIND("Account to clone: ",Updates!D824)+18)))))</f>
        <v>#VALUE!</v>
      </c>
      <c r="L824" t="e">
        <f>TRIM(CLEAN(MID(Updates!D824,FIND("Clone permissions of another account: ",Updates!D824)+38,(FIND("Email required:",Updates!D824)-(FIND("Clone permissions of another account: ",Updates!D824)+38)))))</f>
        <v>#VALUE!</v>
      </c>
      <c r="M824" t="e">
        <f t="shared" si="193"/>
        <v>#VALUE!</v>
      </c>
      <c r="N824" t="e">
        <f>TRIM(CLEAN(MID(Updates!D824,FIND("First Name: ",Updates!D824)+12,(FIND("Middle Name: ",Updates!D824)-(FIND("First Name: ",Updates!D824)+12)))))</f>
        <v>#VALUE!</v>
      </c>
      <c r="O824" t="e">
        <f>TRIM(CLEAN(MID(Updates!E824,FIND("Last Name: ",Updates!E824)+11,(FIND("Middle Initial:",Updates!E824)-(FIND("Last Name: ",Updates!E824)+11)))))</f>
        <v>#VALUE!</v>
      </c>
      <c r="P824" t="e">
        <f>TRIM(CLEAN(MID(Updates!D824,FIND("Middle Initial: ",Updates!D824)+16,(FIND("Department: ",Updates!D824)-(FIND("Middle Initial: ",Updates!D824)+16)))))</f>
        <v>#VALUE!</v>
      </c>
      <c r="Q824" t="e">
        <f t="shared" si="194"/>
        <v>#VALUE!</v>
      </c>
      <c r="R824" t="e">
        <f t="shared" si="195"/>
        <v>#VALUE!</v>
      </c>
      <c r="S824" t="e">
        <f t="shared" si="196"/>
        <v>#VALUE!</v>
      </c>
      <c r="T824" s="14" t="e">
        <f t="shared" si="197"/>
        <v>#VALUE!</v>
      </c>
      <c r="U824" t="e">
        <f t="shared" si="198"/>
        <v>#VALUE!</v>
      </c>
      <c r="V824" t="e">
        <f t="shared" si="199"/>
        <v>#VALUE!</v>
      </c>
      <c r="W824" s="8" t="e">
        <f>TRIM(CLEAN(MID(Updates!D824,FIND("Branch: ",Updates!D824)+8,(FIND("Division",Updates!D824)-(FIND("Branch: ",Updates!D824)+8)))))</f>
        <v>#VALUE!</v>
      </c>
      <c r="X824" s="8" t="e">
        <f>TRIM(CLEAN(MID(Updates!D824,FIND("Pooled Position: ",Updates!D824)+17,(FIND("Are the",Updates!D824)-(FIND("Pooled Position: ",Updates!D824)+17)))))</f>
        <v>#VALUE!</v>
      </c>
      <c r="Y824" t="e">
        <f>TRIM(CLEAN(MID(Updates!D824,FIND("Employee Name: ",Updates!D824)+15,(FIND("Job Title",Updates!D824)-(FIND("Employee Name: ",Updates!D824)+15)))))</f>
        <v>#VALUE!</v>
      </c>
      <c r="Z824" s="9" t="e">
        <f t="shared" si="200"/>
        <v>#VALUE!</v>
      </c>
      <c r="AA824" t="e">
        <f t="shared" si="201"/>
        <v>#VALUE!</v>
      </c>
      <c r="AB824" t="e">
        <f t="shared" si="202"/>
        <v>#VALUE!</v>
      </c>
      <c r="AC824" t="e">
        <f t="shared" si="203"/>
        <v>#VALUE!</v>
      </c>
      <c r="AD824" t="e">
        <f>TRIM(CLEAN(MID(Updates!D824,FIND("Account to clone: ",Updates!D824)+18,(FIND("Position",Updates!D824)-(FIND("Account to clone: ",Updates!D824)+18)))))</f>
        <v>#VALUE!</v>
      </c>
      <c r="AE824" t="str">
        <f t="shared" si="204"/>
        <v/>
      </c>
      <c r="AF824" t="str">
        <f t="shared" si="205"/>
        <v>No</v>
      </c>
      <c r="AG824" t="e">
        <f>TRIM(CLEAN(MID(Updates!D824,FIND("Home Share (H:\ drive) required: ",Updates!D824)+33,(FIND("Group Share (S:\ drive) required: ",Updates!D824)-(FIND("Home Share (H:\ drive) required: ",Updates!D824)+33)))))</f>
        <v>#VALUE!</v>
      </c>
      <c r="AH824" t="str">
        <f t="shared" si="206"/>
        <v>No</v>
      </c>
      <c r="AI824" t="e">
        <f>TRIM(CLEAN(MID(Updates!D824,FIND("S Drive Path: ",Updates!D824)+14,(FIND("Position",Updates!D824)-(FIND("S Drive Path: ",Updates!D824)+14)))))</f>
        <v>#VALUE!</v>
      </c>
      <c r="AJ824" t="e">
        <f>("USR\"&amp;Updates!N824)</f>
        <v>#VALUE!</v>
      </c>
      <c r="AK824" t="e">
        <f>Updates!N824&amp;"$"</f>
        <v>#VALUE!</v>
      </c>
      <c r="AL824" s="11">
        <f t="shared" ca="1" si="207"/>
        <v>17</v>
      </c>
      <c r="AM824" s="6" t="str">
        <f ca="1">LOOKUP(AL824,AN2:AN21,AO2:AO21)</f>
        <v>DC4MDB07</v>
      </c>
    </row>
    <row r="825" spans="1:39" ht="12" customHeight="1">
      <c r="A825" s="13" t="e">
        <f>LOOKUP(99^99,--("0"&amp;MID(Updates!N825,MIN(SEARCH({0,1,2,3,4,5,6,7,8,9},Updates!N825&amp;"0123456789")),ROW($A$1:$A$10000))))</f>
        <v>#N/A</v>
      </c>
      <c r="B825" s="6" t="e">
        <f>TRIM(CLEAN(MID(Updates!D825,FIND("Network User Id: ",Updates!D825)+17,(FIND("E-MAIL ACCOUNTS",Updates!D825)-(FIND("Network User Id:",Updates!D825)+17)))))</f>
        <v>#VALUE!</v>
      </c>
      <c r="C825" s="6" t="e">
        <f>TRIM(CLEAN(MID(Updates!D825,FIND("Logon ID: ",Updates!D825)+10,(FIND("Password:",Updates!D825)-(FIND("Logon ID:",Updates!D825)+10)))))</f>
        <v>#VALUE!</v>
      </c>
      <c r="D825" t="e">
        <f>TRIM(CLEAN(MID(Updates!D825,FIND("Primary Address: ",Updates!D825)+17,(FIND("Secondary Address:",Updates!D825)-(FIND("Primary Address: ",Updates!D825)+17)))))</f>
        <v>#VALUE!</v>
      </c>
      <c r="E825" t="e">
        <f>TRIM(CLEAN(MID(Updates!D825,FIND("Secondary Address: ",Updates!D825)+19,(FIND("** PLEASE DO NOT REPLY TO THIS E-MAIL. ",Updates!D825)-(FIND("Secondary Address: ",Updates!D825)+19)))))</f>
        <v>#VALUE!</v>
      </c>
      <c r="F825" t="b">
        <f>IF(COUNT(SEARCH({"transpo.ottawa.on.ca","biblioottawalibrary.ca"},E825)),"@ottawa.ca")</f>
        <v>0</v>
      </c>
      <c r="G825" s="9" t="e">
        <f t="shared" si="192"/>
        <v>#VALUE!</v>
      </c>
      <c r="H825" t="e">
        <f>TRIM(CLEAN(MID(Updates!D825,FIND("E-mail Address: ",Updates!D825)+16,(FIND("The employee",Updates!D825)-(FIND("E-mail Address: ",Updates!D825)+16)))))</f>
        <v>#VALUE!</v>
      </c>
      <c r="I825" t="e">
        <f>TRIM(CLEAN(MID(Updates!D825,FIND("Account Password: ",Updates!D825)+18,(FIND("NETWORK ACCOUNTS",Updates!D825)-(FIND("Account Password:",Updates!D825)+18)))))</f>
        <v>#VALUE!</v>
      </c>
      <c r="J825" t="e">
        <f>TRIM(CLEAN(MID(Updates!D825,FIND("Password: ",Updates!D825)+10,(FIND("E-mail",Updates!D825)-(FIND("Password:",Updates!D825)+12)))))</f>
        <v>#VALUE!</v>
      </c>
      <c r="K825" t="e">
        <f>TRIM(CLEAN(MID(Updates!D825,FIND("Account to clone: ",Updates!D825)+18,(FIND("Position",Updates!D825)-(FIND("Account to clone: ",Updates!D825)+18)))))</f>
        <v>#VALUE!</v>
      </c>
      <c r="L825" t="e">
        <f>TRIM(CLEAN(MID(Updates!D825,FIND("Clone permissions of another account: ",Updates!D825)+38,(FIND("Email required:",Updates!D825)-(FIND("Clone permissions of another account: ",Updates!D825)+38)))))</f>
        <v>#VALUE!</v>
      </c>
      <c r="M825" t="e">
        <f t="shared" si="193"/>
        <v>#VALUE!</v>
      </c>
      <c r="N825" t="e">
        <f>TRIM(CLEAN(MID(Updates!D825,FIND("First Name: ",Updates!D825)+12,(FIND("Middle Name: ",Updates!D825)-(FIND("First Name: ",Updates!D825)+12)))))</f>
        <v>#VALUE!</v>
      </c>
      <c r="O825" t="e">
        <f>TRIM(CLEAN(MID(Updates!E825,FIND("Last Name: ",Updates!E825)+11,(FIND("Middle Initial:",Updates!E825)-(FIND("Last Name: ",Updates!E825)+11)))))</f>
        <v>#VALUE!</v>
      </c>
      <c r="P825" t="e">
        <f>TRIM(CLEAN(MID(Updates!D825,FIND("Middle Initial: ",Updates!D825)+16,(FIND("Department: ",Updates!D825)-(FIND("Middle Initial: ",Updates!D825)+16)))))</f>
        <v>#VALUE!</v>
      </c>
      <c r="Q825" t="e">
        <f t="shared" si="194"/>
        <v>#VALUE!</v>
      </c>
      <c r="R825" t="e">
        <f t="shared" si="195"/>
        <v>#VALUE!</v>
      </c>
      <c r="S825" t="e">
        <f t="shared" si="196"/>
        <v>#VALUE!</v>
      </c>
      <c r="T825" s="14" t="e">
        <f t="shared" si="197"/>
        <v>#VALUE!</v>
      </c>
      <c r="U825" t="e">
        <f t="shared" si="198"/>
        <v>#VALUE!</v>
      </c>
      <c r="V825" t="e">
        <f t="shared" si="199"/>
        <v>#VALUE!</v>
      </c>
      <c r="W825" s="8" t="e">
        <f>TRIM(CLEAN(MID(Updates!D825,FIND("Branch: ",Updates!D825)+8,(FIND("Division",Updates!D825)-(FIND("Branch: ",Updates!D825)+8)))))</f>
        <v>#VALUE!</v>
      </c>
      <c r="X825" s="8" t="e">
        <f>TRIM(CLEAN(MID(Updates!D825,FIND("Pooled Position: ",Updates!D825)+17,(FIND("Are the",Updates!D825)-(FIND("Pooled Position: ",Updates!D825)+17)))))</f>
        <v>#VALUE!</v>
      </c>
      <c r="Y825" t="e">
        <f>TRIM(CLEAN(MID(Updates!D825,FIND("Employee Name: ",Updates!D825)+15,(FIND("Job Title",Updates!D825)-(FIND("Employee Name: ",Updates!D825)+15)))))</f>
        <v>#VALUE!</v>
      </c>
      <c r="Z825" s="9" t="e">
        <f t="shared" si="200"/>
        <v>#VALUE!</v>
      </c>
      <c r="AA825" t="e">
        <f t="shared" si="201"/>
        <v>#VALUE!</v>
      </c>
      <c r="AB825" t="e">
        <f t="shared" si="202"/>
        <v>#VALUE!</v>
      </c>
      <c r="AC825" t="e">
        <f t="shared" si="203"/>
        <v>#VALUE!</v>
      </c>
      <c r="AD825" t="e">
        <f>TRIM(CLEAN(MID(Updates!D825,FIND("Account to clone: ",Updates!D825)+18,(FIND("Position",Updates!D825)-(FIND("Account to clone: ",Updates!D825)+18)))))</f>
        <v>#VALUE!</v>
      </c>
      <c r="AE825" t="str">
        <f t="shared" si="204"/>
        <v/>
      </c>
      <c r="AF825" t="str">
        <f t="shared" si="205"/>
        <v>No</v>
      </c>
      <c r="AG825" t="e">
        <f>TRIM(CLEAN(MID(Updates!D825,FIND("Home Share (H:\ drive) required: ",Updates!D825)+33,(FIND("Group Share (S:\ drive) required: ",Updates!D825)-(FIND("Home Share (H:\ drive) required: ",Updates!D825)+33)))))</f>
        <v>#VALUE!</v>
      </c>
      <c r="AH825" t="str">
        <f t="shared" si="206"/>
        <v>No</v>
      </c>
      <c r="AI825" t="e">
        <f>TRIM(CLEAN(MID(Updates!D825,FIND("S Drive Path: ",Updates!D825)+14,(FIND("Position",Updates!D825)-(FIND("S Drive Path: ",Updates!D825)+14)))))</f>
        <v>#VALUE!</v>
      </c>
      <c r="AJ825" t="e">
        <f>("USR\"&amp;Updates!N825)</f>
        <v>#VALUE!</v>
      </c>
      <c r="AK825" t="e">
        <f>Updates!N825&amp;"$"</f>
        <v>#VALUE!</v>
      </c>
      <c r="AL825" s="11">
        <f t="shared" ca="1" si="207"/>
        <v>16</v>
      </c>
      <c r="AM825" s="6" t="str">
        <f ca="1">LOOKUP(AL825,AN2:AN21,AO2:AO21)</f>
        <v>DC4MDB06</v>
      </c>
    </row>
    <row r="826" spans="1:39" ht="12" customHeight="1">
      <c r="A826" s="13" t="e">
        <f>LOOKUP(99^99,--("0"&amp;MID(Updates!N826,MIN(SEARCH({0,1,2,3,4,5,6,7,8,9},Updates!N826&amp;"0123456789")),ROW($A$1:$A$10000))))</f>
        <v>#N/A</v>
      </c>
      <c r="B826" s="6" t="e">
        <f>TRIM(CLEAN(MID(Updates!D826,FIND("Network User Id: ",Updates!D826)+17,(FIND("E-MAIL ACCOUNTS",Updates!D826)-(FIND("Network User Id:",Updates!D826)+17)))))</f>
        <v>#VALUE!</v>
      </c>
      <c r="C826" s="6" t="e">
        <f>TRIM(CLEAN(MID(Updates!D826,FIND("Logon ID: ",Updates!D826)+10,(FIND("Password:",Updates!D826)-(FIND("Logon ID:",Updates!D826)+10)))))</f>
        <v>#VALUE!</v>
      </c>
      <c r="D826" t="e">
        <f>TRIM(CLEAN(MID(Updates!D826,FIND("Primary Address: ",Updates!D826)+17,(FIND("Secondary Address:",Updates!D826)-(FIND("Primary Address: ",Updates!D826)+17)))))</f>
        <v>#VALUE!</v>
      </c>
      <c r="E826" t="e">
        <f>TRIM(CLEAN(MID(Updates!D826,FIND("Secondary Address: ",Updates!D826)+19,(FIND("** PLEASE DO NOT REPLY TO THIS E-MAIL. ",Updates!D826)-(FIND("Secondary Address: ",Updates!D826)+19)))))</f>
        <v>#VALUE!</v>
      </c>
      <c r="F826" t="b">
        <f>IF(COUNT(SEARCH({"transpo.ottawa.on.ca","biblioottawalibrary.ca"},E826)),"@ottawa.ca")</f>
        <v>0</v>
      </c>
      <c r="G826" s="9" t="e">
        <f t="shared" si="192"/>
        <v>#VALUE!</v>
      </c>
      <c r="H826" t="e">
        <f>TRIM(CLEAN(MID(Updates!D826,FIND("E-mail Address: ",Updates!D826)+16,(FIND("The employee",Updates!D826)-(FIND("E-mail Address: ",Updates!D826)+16)))))</f>
        <v>#VALUE!</v>
      </c>
      <c r="I826" t="e">
        <f>TRIM(CLEAN(MID(Updates!D826,FIND("Account Password: ",Updates!D826)+18,(FIND("NETWORK ACCOUNTS",Updates!D826)-(FIND("Account Password:",Updates!D826)+18)))))</f>
        <v>#VALUE!</v>
      </c>
      <c r="J826" t="e">
        <f>TRIM(CLEAN(MID(Updates!D826,FIND("Password: ",Updates!D826)+10,(FIND("E-mail",Updates!D826)-(FIND("Password:",Updates!D826)+12)))))</f>
        <v>#VALUE!</v>
      </c>
      <c r="K826" t="e">
        <f>TRIM(CLEAN(MID(Updates!D826,FIND("Account to clone: ",Updates!D826)+18,(FIND("Position",Updates!D826)-(FIND("Account to clone: ",Updates!D826)+18)))))</f>
        <v>#VALUE!</v>
      </c>
      <c r="L826" t="e">
        <f>TRIM(CLEAN(MID(Updates!D826,FIND("Clone permissions of another account: ",Updates!D826)+38,(FIND("Email required:",Updates!D826)-(FIND("Clone permissions of another account: ",Updates!D826)+38)))))</f>
        <v>#VALUE!</v>
      </c>
      <c r="M826" t="e">
        <f t="shared" si="193"/>
        <v>#VALUE!</v>
      </c>
      <c r="N826" t="e">
        <f>TRIM(CLEAN(MID(Updates!D826,FIND("First Name: ",Updates!D826)+12,(FIND("Middle Name: ",Updates!D826)-(FIND("First Name: ",Updates!D826)+12)))))</f>
        <v>#VALUE!</v>
      </c>
      <c r="O826" t="e">
        <f>TRIM(CLEAN(MID(Updates!E826,FIND("Last Name: ",Updates!E826)+11,(FIND("Middle Initial:",Updates!E826)-(FIND("Last Name: ",Updates!E826)+11)))))</f>
        <v>#VALUE!</v>
      </c>
      <c r="P826" t="e">
        <f>TRIM(CLEAN(MID(Updates!D826,FIND("Middle Initial: ",Updates!D826)+16,(FIND("Department: ",Updates!D826)-(FIND("Middle Initial: ",Updates!D826)+16)))))</f>
        <v>#VALUE!</v>
      </c>
      <c r="Q826" t="e">
        <f t="shared" si="194"/>
        <v>#VALUE!</v>
      </c>
      <c r="R826" t="e">
        <f t="shared" si="195"/>
        <v>#VALUE!</v>
      </c>
      <c r="S826" t="e">
        <f t="shared" si="196"/>
        <v>#VALUE!</v>
      </c>
      <c r="T826" s="14" t="e">
        <f t="shared" si="197"/>
        <v>#VALUE!</v>
      </c>
      <c r="U826" t="e">
        <f t="shared" si="198"/>
        <v>#VALUE!</v>
      </c>
      <c r="V826" t="e">
        <f t="shared" si="199"/>
        <v>#VALUE!</v>
      </c>
      <c r="W826" s="8" t="e">
        <f>TRIM(CLEAN(MID(Updates!D826,FIND("Branch: ",Updates!D826)+8,(FIND("Division",Updates!D826)-(FIND("Branch: ",Updates!D826)+8)))))</f>
        <v>#VALUE!</v>
      </c>
      <c r="X826" s="8" t="e">
        <f>TRIM(CLEAN(MID(Updates!D826,FIND("Pooled Position: ",Updates!D826)+17,(FIND("Are the",Updates!D826)-(FIND("Pooled Position: ",Updates!D826)+17)))))</f>
        <v>#VALUE!</v>
      </c>
      <c r="Y826" t="e">
        <f>TRIM(CLEAN(MID(Updates!D826,FIND("Employee Name: ",Updates!D826)+15,(FIND("Job Title",Updates!D826)-(FIND("Employee Name: ",Updates!D826)+15)))))</f>
        <v>#VALUE!</v>
      </c>
      <c r="Z826" s="9" t="e">
        <f t="shared" si="200"/>
        <v>#VALUE!</v>
      </c>
      <c r="AA826" t="e">
        <f t="shared" si="201"/>
        <v>#VALUE!</v>
      </c>
      <c r="AB826" t="e">
        <f t="shared" si="202"/>
        <v>#VALUE!</v>
      </c>
      <c r="AC826" t="e">
        <f t="shared" si="203"/>
        <v>#VALUE!</v>
      </c>
      <c r="AD826" t="e">
        <f>TRIM(CLEAN(MID(Updates!D826,FIND("Account to clone: ",Updates!D826)+18,(FIND("Position",Updates!D826)-(FIND("Account to clone: ",Updates!D826)+18)))))</f>
        <v>#VALUE!</v>
      </c>
      <c r="AE826" t="str">
        <f t="shared" si="204"/>
        <v/>
      </c>
      <c r="AF826" t="str">
        <f t="shared" si="205"/>
        <v>No</v>
      </c>
      <c r="AG826" t="e">
        <f>TRIM(CLEAN(MID(Updates!D826,FIND("Home Share (H:\ drive) required: ",Updates!D826)+33,(FIND("Group Share (S:\ drive) required: ",Updates!D826)-(FIND("Home Share (H:\ drive) required: ",Updates!D826)+33)))))</f>
        <v>#VALUE!</v>
      </c>
      <c r="AH826" t="str">
        <f t="shared" si="206"/>
        <v>No</v>
      </c>
      <c r="AI826" t="e">
        <f>TRIM(CLEAN(MID(Updates!D826,FIND("S Drive Path: ",Updates!D826)+14,(FIND("Position",Updates!D826)-(FIND("S Drive Path: ",Updates!D826)+14)))))</f>
        <v>#VALUE!</v>
      </c>
      <c r="AJ826" t="e">
        <f>("USR\"&amp;Updates!N826)</f>
        <v>#VALUE!</v>
      </c>
      <c r="AK826" t="e">
        <f>Updates!N826&amp;"$"</f>
        <v>#VALUE!</v>
      </c>
      <c r="AL826" s="11">
        <f t="shared" ca="1" si="207"/>
        <v>5</v>
      </c>
      <c r="AM826" s="6" t="str">
        <f ca="1">LOOKUP(AL826,AN2:AN21,AO2:AO21)</f>
        <v>DC1MDB05</v>
      </c>
    </row>
    <row r="827" spans="1:39" ht="12" customHeight="1">
      <c r="A827" s="13" t="e">
        <f>LOOKUP(99^99,--("0"&amp;MID(Updates!N827,MIN(SEARCH({0,1,2,3,4,5,6,7,8,9},Updates!N827&amp;"0123456789")),ROW($A$1:$A$10000))))</f>
        <v>#N/A</v>
      </c>
      <c r="B827" s="6" t="e">
        <f>TRIM(CLEAN(MID(Updates!D827,FIND("Network User Id: ",Updates!D827)+17,(FIND("E-MAIL ACCOUNTS",Updates!D827)-(FIND("Network User Id:",Updates!D827)+17)))))</f>
        <v>#VALUE!</v>
      </c>
      <c r="C827" s="6" t="e">
        <f>TRIM(CLEAN(MID(Updates!D827,FIND("Logon ID: ",Updates!D827)+10,(FIND("Password:",Updates!D827)-(FIND("Logon ID:",Updates!D827)+10)))))</f>
        <v>#VALUE!</v>
      </c>
      <c r="D827" t="e">
        <f>TRIM(CLEAN(MID(Updates!D827,FIND("Primary Address: ",Updates!D827)+17,(FIND("Secondary Address:",Updates!D827)-(FIND("Primary Address: ",Updates!D827)+17)))))</f>
        <v>#VALUE!</v>
      </c>
      <c r="E827" t="e">
        <f>TRIM(CLEAN(MID(Updates!D827,FIND("Secondary Address: ",Updates!D827)+19,(FIND("** PLEASE DO NOT REPLY TO THIS E-MAIL. ",Updates!D827)-(FIND("Secondary Address: ",Updates!D827)+19)))))</f>
        <v>#VALUE!</v>
      </c>
      <c r="F827" t="b">
        <f>IF(COUNT(SEARCH({"transpo.ottawa.on.ca","biblioottawalibrary.ca"},E827)),"@ottawa.ca")</f>
        <v>0</v>
      </c>
      <c r="G827" s="9" t="e">
        <f t="shared" si="192"/>
        <v>#VALUE!</v>
      </c>
      <c r="H827" t="e">
        <f>TRIM(CLEAN(MID(Updates!D827,FIND("E-mail Address: ",Updates!D827)+16,(FIND("The employee",Updates!D827)-(FIND("E-mail Address: ",Updates!D827)+16)))))</f>
        <v>#VALUE!</v>
      </c>
      <c r="I827" t="e">
        <f>TRIM(CLEAN(MID(Updates!D827,FIND("Account Password: ",Updates!D827)+18,(FIND("NETWORK ACCOUNTS",Updates!D827)-(FIND("Account Password:",Updates!D827)+18)))))</f>
        <v>#VALUE!</v>
      </c>
      <c r="J827" t="e">
        <f>TRIM(CLEAN(MID(Updates!D827,FIND("Password: ",Updates!D827)+10,(FIND("E-mail",Updates!D827)-(FIND("Password:",Updates!D827)+12)))))</f>
        <v>#VALUE!</v>
      </c>
      <c r="K827" t="e">
        <f>TRIM(CLEAN(MID(Updates!D827,FIND("Account to clone: ",Updates!D827)+18,(FIND("Position",Updates!D827)-(FIND("Account to clone: ",Updates!D827)+18)))))</f>
        <v>#VALUE!</v>
      </c>
      <c r="L827" t="e">
        <f>TRIM(CLEAN(MID(Updates!D827,FIND("Clone permissions of another account: ",Updates!D827)+38,(FIND("Email required:",Updates!D827)-(FIND("Clone permissions of another account: ",Updates!D827)+38)))))</f>
        <v>#VALUE!</v>
      </c>
      <c r="M827" t="e">
        <f t="shared" si="193"/>
        <v>#VALUE!</v>
      </c>
      <c r="N827" t="e">
        <f>TRIM(CLEAN(MID(Updates!D827,FIND("First Name: ",Updates!D827)+12,(FIND("Middle Name: ",Updates!D827)-(FIND("First Name: ",Updates!D827)+12)))))</f>
        <v>#VALUE!</v>
      </c>
      <c r="O827" t="e">
        <f>TRIM(CLEAN(MID(Updates!E827,FIND("Last Name: ",Updates!E827)+11,(FIND("Middle Initial:",Updates!E827)-(FIND("Last Name: ",Updates!E827)+11)))))</f>
        <v>#VALUE!</v>
      </c>
      <c r="P827" t="e">
        <f>TRIM(CLEAN(MID(Updates!D827,FIND("Middle Initial: ",Updates!D827)+16,(FIND("Department: ",Updates!D827)-(FIND("Middle Initial: ",Updates!D827)+16)))))</f>
        <v>#VALUE!</v>
      </c>
      <c r="Q827" t="e">
        <f t="shared" si="194"/>
        <v>#VALUE!</v>
      </c>
      <c r="R827" t="e">
        <f t="shared" si="195"/>
        <v>#VALUE!</v>
      </c>
      <c r="S827" t="e">
        <f t="shared" si="196"/>
        <v>#VALUE!</v>
      </c>
      <c r="T827" s="14" t="e">
        <f t="shared" si="197"/>
        <v>#VALUE!</v>
      </c>
      <c r="U827" t="e">
        <f t="shared" si="198"/>
        <v>#VALUE!</v>
      </c>
      <c r="V827" t="e">
        <f t="shared" si="199"/>
        <v>#VALUE!</v>
      </c>
      <c r="W827" s="8" t="e">
        <f>TRIM(CLEAN(MID(Updates!D827,FIND("Branch: ",Updates!D827)+8,(FIND("Division",Updates!D827)-(FIND("Branch: ",Updates!D827)+8)))))</f>
        <v>#VALUE!</v>
      </c>
      <c r="X827" s="8" t="e">
        <f>TRIM(CLEAN(MID(Updates!D827,FIND("Pooled Position: ",Updates!D827)+17,(FIND("Are the",Updates!D827)-(FIND("Pooled Position: ",Updates!D827)+17)))))</f>
        <v>#VALUE!</v>
      </c>
      <c r="Y827" t="e">
        <f>TRIM(CLEAN(MID(Updates!D827,FIND("Employee Name: ",Updates!D827)+15,(FIND("Job Title",Updates!D827)-(FIND("Employee Name: ",Updates!D827)+15)))))</f>
        <v>#VALUE!</v>
      </c>
      <c r="Z827" s="9" t="e">
        <f t="shared" si="200"/>
        <v>#VALUE!</v>
      </c>
      <c r="AA827" t="e">
        <f t="shared" si="201"/>
        <v>#VALUE!</v>
      </c>
      <c r="AB827" t="e">
        <f t="shared" si="202"/>
        <v>#VALUE!</v>
      </c>
      <c r="AC827" t="e">
        <f t="shared" si="203"/>
        <v>#VALUE!</v>
      </c>
      <c r="AD827" t="e">
        <f>TRIM(CLEAN(MID(Updates!D827,FIND("Account to clone: ",Updates!D827)+18,(FIND("Position",Updates!D827)-(FIND("Account to clone: ",Updates!D827)+18)))))</f>
        <v>#VALUE!</v>
      </c>
      <c r="AE827" t="str">
        <f t="shared" si="204"/>
        <v/>
      </c>
      <c r="AF827" t="str">
        <f t="shared" si="205"/>
        <v>No</v>
      </c>
      <c r="AG827" t="e">
        <f>TRIM(CLEAN(MID(Updates!D827,FIND("Home Share (H:\ drive) required: ",Updates!D827)+33,(FIND("Group Share (S:\ drive) required: ",Updates!D827)-(FIND("Home Share (H:\ drive) required: ",Updates!D827)+33)))))</f>
        <v>#VALUE!</v>
      </c>
      <c r="AH827" t="str">
        <f t="shared" si="206"/>
        <v>No</v>
      </c>
      <c r="AI827" t="e">
        <f>TRIM(CLEAN(MID(Updates!D827,FIND("S Drive Path: ",Updates!D827)+14,(FIND("Position",Updates!D827)-(FIND("S Drive Path: ",Updates!D827)+14)))))</f>
        <v>#VALUE!</v>
      </c>
      <c r="AJ827" t="e">
        <f>("USR\"&amp;Updates!N827)</f>
        <v>#VALUE!</v>
      </c>
      <c r="AK827" t="e">
        <f>Updates!N827&amp;"$"</f>
        <v>#VALUE!</v>
      </c>
      <c r="AL827" s="11">
        <f t="shared" ca="1" si="207"/>
        <v>19</v>
      </c>
      <c r="AM827" s="6" t="str">
        <f ca="1">LOOKUP(AL827,AN2:AN21,AO2:AO21)</f>
        <v>DC4MDB09</v>
      </c>
    </row>
    <row r="828" spans="1:39" ht="12" customHeight="1">
      <c r="A828" s="13" t="e">
        <f>LOOKUP(99^99,--("0"&amp;MID(Updates!N828,MIN(SEARCH({0,1,2,3,4,5,6,7,8,9},Updates!N828&amp;"0123456789")),ROW($A$1:$A$10000))))</f>
        <v>#N/A</v>
      </c>
      <c r="B828" s="6" t="e">
        <f>TRIM(CLEAN(MID(Updates!D828,FIND("Network User Id: ",Updates!D828)+17,(FIND("E-MAIL ACCOUNTS",Updates!D828)-(FIND("Network User Id:",Updates!D828)+17)))))</f>
        <v>#VALUE!</v>
      </c>
      <c r="C828" s="6" t="e">
        <f>TRIM(CLEAN(MID(Updates!D828,FIND("Logon ID: ",Updates!D828)+10,(FIND("Password:",Updates!D828)-(FIND("Logon ID:",Updates!D828)+10)))))</f>
        <v>#VALUE!</v>
      </c>
      <c r="D828" t="e">
        <f>TRIM(CLEAN(MID(Updates!D828,FIND("Primary Address: ",Updates!D828)+17,(FIND("Secondary Address:",Updates!D828)-(FIND("Primary Address: ",Updates!D828)+17)))))</f>
        <v>#VALUE!</v>
      </c>
      <c r="E828" t="e">
        <f>TRIM(CLEAN(MID(Updates!D828,FIND("Secondary Address: ",Updates!D828)+19,(FIND("** PLEASE DO NOT REPLY TO THIS E-MAIL. ",Updates!D828)-(FIND("Secondary Address: ",Updates!D828)+19)))))</f>
        <v>#VALUE!</v>
      </c>
      <c r="F828" t="b">
        <f>IF(COUNT(SEARCH({"transpo.ottawa.on.ca","biblioottawalibrary.ca"},E828)),"@ottawa.ca")</f>
        <v>0</v>
      </c>
      <c r="G828" s="9" t="e">
        <f t="shared" si="192"/>
        <v>#VALUE!</v>
      </c>
      <c r="H828" t="e">
        <f>TRIM(CLEAN(MID(Updates!D828,FIND("E-mail Address: ",Updates!D828)+16,(FIND("The employee",Updates!D828)-(FIND("E-mail Address: ",Updates!D828)+16)))))</f>
        <v>#VALUE!</v>
      </c>
      <c r="I828" t="e">
        <f>TRIM(CLEAN(MID(Updates!D828,FIND("Account Password: ",Updates!D828)+18,(FIND("NETWORK ACCOUNTS",Updates!D828)-(FIND("Account Password:",Updates!D828)+18)))))</f>
        <v>#VALUE!</v>
      </c>
      <c r="J828" t="e">
        <f>TRIM(CLEAN(MID(Updates!D828,FIND("Password: ",Updates!D828)+10,(FIND("E-mail",Updates!D828)-(FIND("Password:",Updates!D828)+12)))))</f>
        <v>#VALUE!</v>
      </c>
      <c r="K828" t="e">
        <f>TRIM(CLEAN(MID(Updates!D828,FIND("Account to clone: ",Updates!D828)+18,(FIND("Position",Updates!D828)-(FIND("Account to clone: ",Updates!D828)+18)))))</f>
        <v>#VALUE!</v>
      </c>
      <c r="L828" t="e">
        <f>TRIM(CLEAN(MID(Updates!D828,FIND("Clone permissions of another account: ",Updates!D828)+38,(FIND("Email required:",Updates!D828)-(FIND("Clone permissions of another account: ",Updates!D828)+38)))))</f>
        <v>#VALUE!</v>
      </c>
      <c r="M828" t="e">
        <f t="shared" si="193"/>
        <v>#VALUE!</v>
      </c>
      <c r="N828" t="e">
        <f>TRIM(CLEAN(MID(Updates!D828,FIND("First Name: ",Updates!D828)+12,(FIND("Middle Name: ",Updates!D828)-(FIND("First Name: ",Updates!D828)+12)))))</f>
        <v>#VALUE!</v>
      </c>
      <c r="O828" t="e">
        <f>TRIM(CLEAN(MID(Updates!E828,FIND("Last Name: ",Updates!E828)+11,(FIND("Middle Initial:",Updates!E828)-(FIND("Last Name: ",Updates!E828)+11)))))</f>
        <v>#VALUE!</v>
      </c>
      <c r="P828" t="e">
        <f>TRIM(CLEAN(MID(Updates!D828,FIND("Middle Initial: ",Updates!D828)+16,(FIND("Department: ",Updates!D828)-(FIND("Middle Initial: ",Updates!D828)+16)))))</f>
        <v>#VALUE!</v>
      </c>
      <c r="Q828" t="e">
        <f t="shared" si="194"/>
        <v>#VALUE!</v>
      </c>
      <c r="R828" t="e">
        <f t="shared" si="195"/>
        <v>#VALUE!</v>
      </c>
      <c r="S828" t="e">
        <f t="shared" si="196"/>
        <v>#VALUE!</v>
      </c>
      <c r="T828" s="14" t="e">
        <f t="shared" si="197"/>
        <v>#VALUE!</v>
      </c>
      <c r="U828" t="e">
        <f t="shared" si="198"/>
        <v>#VALUE!</v>
      </c>
      <c r="V828" t="e">
        <f t="shared" si="199"/>
        <v>#VALUE!</v>
      </c>
      <c r="W828" s="8" t="e">
        <f>TRIM(CLEAN(MID(Updates!D828,FIND("Branch: ",Updates!D828)+8,(FIND("Division",Updates!D828)-(FIND("Branch: ",Updates!D828)+8)))))</f>
        <v>#VALUE!</v>
      </c>
      <c r="X828" s="8" t="e">
        <f>TRIM(CLEAN(MID(Updates!D828,FIND("Pooled Position: ",Updates!D828)+17,(FIND("Are the",Updates!D828)-(FIND("Pooled Position: ",Updates!D828)+17)))))</f>
        <v>#VALUE!</v>
      </c>
      <c r="Y828" t="e">
        <f>TRIM(CLEAN(MID(Updates!D828,FIND("Employee Name: ",Updates!D828)+15,(FIND("Job Title",Updates!D828)-(FIND("Employee Name: ",Updates!D828)+15)))))</f>
        <v>#VALUE!</v>
      </c>
      <c r="Z828" s="9" t="e">
        <f t="shared" si="200"/>
        <v>#VALUE!</v>
      </c>
      <c r="AA828" t="e">
        <f t="shared" si="201"/>
        <v>#VALUE!</v>
      </c>
      <c r="AB828" t="e">
        <f t="shared" si="202"/>
        <v>#VALUE!</v>
      </c>
      <c r="AC828" t="e">
        <f t="shared" si="203"/>
        <v>#VALUE!</v>
      </c>
      <c r="AD828" t="e">
        <f>TRIM(CLEAN(MID(Updates!D828,FIND("Account to clone: ",Updates!D828)+18,(FIND("Position",Updates!D828)-(FIND("Account to clone: ",Updates!D828)+18)))))</f>
        <v>#VALUE!</v>
      </c>
      <c r="AE828" t="str">
        <f t="shared" si="204"/>
        <v/>
      </c>
      <c r="AF828" t="str">
        <f t="shared" si="205"/>
        <v>No</v>
      </c>
      <c r="AG828" t="e">
        <f>TRIM(CLEAN(MID(Updates!D828,FIND("Home Share (H:\ drive) required: ",Updates!D828)+33,(FIND("Group Share (S:\ drive) required: ",Updates!D828)-(FIND("Home Share (H:\ drive) required: ",Updates!D828)+33)))))</f>
        <v>#VALUE!</v>
      </c>
      <c r="AH828" t="str">
        <f t="shared" si="206"/>
        <v>No</v>
      </c>
      <c r="AI828" t="e">
        <f>TRIM(CLEAN(MID(Updates!D828,FIND("S Drive Path: ",Updates!D828)+14,(FIND("Position",Updates!D828)-(FIND("S Drive Path: ",Updates!D828)+14)))))</f>
        <v>#VALUE!</v>
      </c>
      <c r="AJ828" t="e">
        <f>("USR\"&amp;Updates!N828)</f>
        <v>#VALUE!</v>
      </c>
      <c r="AK828" t="e">
        <f>Updates!N828&amp;"$"</f>
        <v>#VALUE!</v>
      </c>
      <c r="AL828" s="11">
        <f t="shared" ca="1" si="207"/>
        <v>1</v>
      </c>
      <c r="AM828" s="6" t="str">
        <f ca="1">LOOKUP(AL828,AN2:AN21,AO2:AO21)</f>
        <v>DC1MDB01</v>
      </c>
    </row>
    <row r="829" spans="1:39" ht="12" customHeight="1">
      <c r="A829" s="13" t="e">
        <f>LOOKUP(99^99,--("0"&amp;MID(Updates!N829,MIN(SEARCH({0,1,2,3,4,5,6,7,8,9},Updates!N829&amp;"0123456789")),ROW($A$1:$A$10000))))</f>
        <v>#N/A</v>
      </c>
      <c r="B829" s="6" t="e">
        <f>TRIM(CLEAN(MID(Updates!D829,FIND("Network User Id: ",Updates!D829)+17,(FIND("E-MAIL ACCOUNTS",Updates!D829)-(FIND("Network User Id:",Updates!D829)+17)))))</f>
        <v>#VALUE!</v>
      </c>
      <c r="C829" s="6" t="e">
        <f>TRIM(CLEAN(MID(Updates!D829,FIND("Logon ID: ",Updates!D829)+10,(FIND("Password:",Updates!D829)-(FIND("Logon ID:",Updates!D829)+10)))))</f>
        <v>#VALUE!</v>
      </c>
      <c r="D829" t="e">
        <f>TRIM(CLEAN(MID(Updates!D829,FIND("Primary Address: ",Updates!D829)+17,(FIND("Secondary Address:",Updates!D829)-(FIND("Primary Address: ",Updates!D829)+17)))))</f>
        <v>#VALUE!</v>
      </c>
      <c r="E829" t="e">
        <f>TRIM(CLEAN(MID(Updates!D829,FIND("Secondary Address: ",Updates!D829)+19,(FIND("** PLEASE DO NOT REPLY TO THIS E-MAIL. ",Updates!D829)-(FIND("Secondary Address: ",Updates!D829)+19)))))</f>
        <v>#VALUE!</v>
      </c>
      <c r="F829" t="b">
        <f>IF(COUNT(SEARCH({"transpo.ottawa.on.ca","biblioottawalibrary.ca"},E829)),"@ottawa.ca")</f>
        <v>0</v>
      </c>
      <c r="G829" s="9" t="e">
        <f t="shared" si="192"/>
        <v>#VALUE!</v>
      </c>
      <c r="H829" t="e">
        <f>TRIM(CLEAN(MID(Updates!D829,FIND("E-mail Address: ",Updates!D829)+16,(FIND("The employee",Updates!D829)-(FIND("E-mail Address: ",Updates!D829)+16)))))</f>
        <v>#VALUE!</v>
      </c>
      <c r="I829" t="e">
        <f>TRIM(CLEAN(MID(Updates!D829,FIND("Account Password: ",Updates!D829)+18,(FIND("NETWORK ACCOUNTS",Updates!D829)-(FIND("Account Password:",Updates!D829)+18)))))</f>
        <v>#VALUE!</v>
      </c>
      <c r="J829" t="e">
        <f>TRIM(CLEAN(MID(Updates!D829,FIND("Password: ",Updates!D829)+10,(FIND("E-mail",Updates!D829)-(FIND("Password:",Updates!D829)+12)))))</f>
        <v>#VALUE!</v>
      </c>
      <c r="K829" t="e">
        <f>TRIM(CLEAN(MID(Updates!D829,FIND("Account to clone: ",Updates!D829)+18,(FIND("Position",Updates!D829)-(FIND("Account to clone: ",Updates!D829)+18)))))</f>
        <v>#VALUE!</v>
      </c>
      <c r="L829" t="e">
        <f>TRIM(CLEAN(MID(Updates!D829,FIND("Clone permissions of another account: ",Updates!D829)+38,(FIND("Email required:",Updates!D829)-(FIND("Clone permissions of another account: ",Updates!D829)+38)))))</f>
        <v>#VALUE!</v>
      </c>
      <c r="M829" t="e">
        <f t="shared" si="193"/>
        <v>#VALUE!</v>
      </c>
      <c r="N829" t="e">
        <f>TRIM(CLEAN(MID(Updates!D829,FIND("First Name: ",Updates!D829)+12,(FIND("Middle Name: ",Updates!D829)-(FIND("First Name: ",Updates!D829)+12)))))</f>
        <v>#VALUE!</v>
      </c>
      <c r="O829" t="e">
        <f>TRIM(CLEAN(MID(Updates!E829,FIND("Last Name: ",Updates!E829)+11,(FIND("Middle Initial:",Updates!E829)-(FIND("Last Name: ",Updates!E829)+11)))))</f>
        <v>#VALUE!</v>
      </c>
      <c r="P829" t="e">
        <f>TRIM(CLEAN(MID(Updates!D829,FIND("Middle Initial: ",Updates!D829)+16,(FIND("Department: ",Updates!D829)-(FIND("Middle Initial: ",Updates!D829)+16)))))</f>
        <v>#VALUE!</v>
      </c>
      <c r="Q829" t="e">
        <f t="shared" si="194"/>
        <v>#VALUE!</v>
      </c>
      <c r="R829" t="e">
        <f t="shared" si="195"/>
        <v>#VALUE!</v>
      </c>
      <c r="S829" t="e">
        <f t="shared" si="196"/>
        <v>#VALUE!</v>
      </c>
      <c r="T829" s="14" t="e">
        <f t="shared" si="197"/>
        <v>#VALUE!</v>
      </c>
      <c r="U829" t="e">
        <f t="shared" si="198"/>
        <v>#VALUE!</v>
      </c>
      <c r="V829" t="e">
        <f t="shared" si="199"/>
        <v>#VALUE!</v>
      </c>
      <c r="W829" s="8" t="e">
        <f>TRIM(CLEAN(MID(Updates!D829,FIND("Branch: ",Updates!D829)+8,(FIND("Division",Updates!D829)-(FIND("Branch: ",Updates!D829)+8)))))</f>
        <v>#VALUE!</v>
      </c>
      <c r="X829" s="8" t="e">
        <f>TRIM(CLEAN(MID(Updates!D829,FIND("Pooled Position: ",Updates!D829)+17,(FIND("Are the",Updates!D829)-(FIND("Pooled Position: ",Updates!D829)+17)))))</f>
        <v>#VALUE!</v>
      </c>
      <c r="Y829" t="e">
        <f>TRIM(CLEAN(MID(Updates!D829,FIND("Employee Name: ",Updates!D829)+15,(FIND("Job Title",Updates!D829)-(FIND("Employee Name: ",Updates!D829)+15)))))</f>
        <v>#VALUE!</v>
      </c>
      <c r="Z829" s="9" t="e">
        <f t="shared" si="200"/>
        <v>#VALUE!</v>
      </c>
      <c r="AA829" t="e">
        <f t="shared" si="201"/>
        <v>#VALUE!</v>
      </c>
      <c r="AB829" t="e">
        <f t="shared" si="202"/>
        <v>#VALUE!</v>
      </c>
      <c r="AC829" t="e">
        <f t="shared" si="203"/>
        <v>#VALUE!</v>
      </c>
      <c r="AD829" t="e">
        <f>TRIM(CLEAN(MID(Updates!D829,FIND("Account to clone: ",Updates!D829)+18,(FIND("Position",Updates!D829)-(FIND("Account to clone: ",Updates!D829)+18)))))</f>
        <v>#VALUE!</v>
      </c>
      <c r="AE829" t="str">
        <f t="shared" si="204"/>
        <v/>
      </c>
      <c r="AF829" t="str">
        <f t="shared" si="205"/>
        <v>No</v>
      </c>
      <c r="AG829" t="e">
        <f>TRIM(CLEAN(MID(Updates!D829,FIND("Home Share (H:\ drive) required: ",Updates!D829)+33,(FIND("Group Share (S:\ drive) required: ",Updates!D829)-(FIND("Home Share (H:\ drive) required: ",Updates!D829)+33)))))</f>
        <v>#VALUE!</v>
      </c>
      <c r="AH829" t="str">
        <f t="shared" si="206"/>
        <v>No</v>
      </c>
      <c r="AI829" t="e">
        <f>TRIM(CLEAN(MID(Updates!D829,FIND("S Drive Path: ",Updates!D829)+14,(FIND("Position",Updates!D829)-(FIND("S Drive Path: ",Updates!D829)+14)))))</f>
        <v>#VALUE!</v>
      </c>
      <c r="AJ829" t="e">
        <f>("USR\"&amp;Updates!N829)</f>
        <v>#VALUE!</v>
      </c>
      <c r="AK829" t="e">
        <f>Updates!N829&amp;"$"</f>
        <v>#VALUE!</v>
      </c>
      <c r="AL829" s="11">
        <f t="shared" ca="1" si="207"/>
        <v>7</v>
      </c>
      <c r="AM829" s="6" t="str">
        <f ca="1">LOOKUP(AL829,AN2:AN21,AO2:AO21)</f>
        <v>DC1MDB07</v>
      </c>
    </row>
    <row r="830" spans="1:39" ht="12" customHeight="1">
      <c r="A830" s="13" t="e">
        <f>LOOKUP(99^99,--("0"&amp;MID(Updates!N830,MIN(SEARCH({0,1,2,3,4,5,6,7,8,9},Updates!N830&amp;"0123456789")),ROW($A$1:$A$10000))))</f>
        <v>#N/A</v>
      </c>
      <c r="B830" s="6" t="e">
        <f>TRIM(CLEAN(MID(Updates!D830,FIND("Network User Id: ",Updates!D830)+17,(FIND("E-MAIL ACCOUNTS",Updates!D830)-(FIND("Network User Id:",Updates!D830)+17)))))</f>
        <v>#VALUE!</v>
      </c>
      <c r="C830" s="6" t="e">
        <f>TRIM(CLEAN(MID(Updates!D830,FIND("Logon ID: ",Updates!D830)+10,(FIND("Password:",Updates!D830)-(FIND("Logon ID:",Updates!D830)+10)))))</f>
        <v>#VALUE!</v>
      </c>
      <c r="D830" t="e">
        <f>TRIM(CLEAN(MID(Updates!D830,FIND("Primary Address: ",Updates!D830)+17,(FIND("Secondary Address:",Updates!D830)-(FIND("Primary Address: ",Updates!D830)+17)))))</f>
        <v>#VALUE!</v>
      </c>
      <c r="E830" t="e">
        <f>TRIM(CLEAN(MID(Updates!D830,FIND("Secondary Address: ",Updates!D830)+19,(FIND("** PLEASE DO NOT REPLY TO THIS E-MAIL. ",Updates!D830)-(FIND("Secondary Address: ",Updates!D830)+19)))))</f>
        <v>#VALUE!</v>
      </c>
      <c r="F830" t="b">
        <f>IF(COUNT(SEARCH({"transpo.ottawa.on.ca","biblioottawalibrary.ca"},E830)),"@ottawa.ca")</f>
        <v>0</v>
      </c>
      <c r="G830" s="9" t="e">
        <f t="shared" si="192"/>
        <v>#VALUE!</v>
      </c>
      <c r="H830" t="e">
        <f>TRIM(CLEAN(MID(Updates!D830,FIND("E-mail Address: ",Updates!D830)+16,(FIND("The employee",Updates!D830)-(FIND("E-mail Address: ",Updates!D830)+16)))))</f>
        <v>#VALUE!</v>
      </c>
      <c r="I830" t="e">
        <f>TRIM(CLEAN(MID(Updates!D830,FIND("Account Password: ",Updates!D830)+18,(FIND("NETWORK ACCOUNTS",Updates!D830)-(FIND("Account Password:",Updates!D830)+18)))))</f>
        <v>#VALUE!</v>
      </c>
      <c r="J830" t="e">
        <f>TRIM(CLEAN(MID(Updates!D830,FIND("Password: ",Updates!D830)+10,(FIND("E-mail",Updates!D830)-(FIND("Password:",Updates!D830)+12)))))</f>
        <v>#VALUE!</v>
      </c>
      <c r="K830" t="e">
        <f>TRIM(CLEAN(MID(Updates!D830,FIND("Account to clone: ",Updates!D830)+18,(FIND("Position",Updates!D830)-(FIND("Account to clone: ",Updates!D830)+18)))))</f>
        <v>#VALUE!</v>
      </c>
      <c r="L830" t="e">
        <f>TRIM(CLEAN(MID(Updates!D830,FIND("Clone permissions of another account: ",Updates!D830)+38,(FIND("Email required:",Updates!D830)-(FIND("Clone permissions of another account: ",Updates!D830)+38)))))</f>
        <v>#VALUE!</v>
      </c>
      <c r="M830" t="e">
        <f t="shared" si="193"/>
        <v>#VALUE!</v>
      </c>
      <c r="N830" t="e">
        <f>TRIM(CLEAN(MID(Updates!D830,FIND("First Name: ",Updates!D830)+12,(FIND("Middle Name: ",Updates!D830)-(FIND("First Name: ",Updates!D830)+12)))))</f>
        <v>#VALUE!</v>
      </c>
      <c r="O830" t="e">
        <f>TRIM(CLEAN(MID(Updates!E830,FIND("Last Name: ",Updates!E830)+11,(FIND("Middle Initial:",Updates!E830)-(FIND("Last Name: ",Updates!E830)+11)))))</f>
        <v>#VALUE!</v>
      </c>
      <c r="P830" t="e">
        <f>TRIM(CLEAN(MID(Updates!D830,FIND("Middle Initial: ",Updates!D830)+16,(FIND("Department: ",Updates!D830)-(FIND("Middle Initial: ",Updates!D830)+16)))))</f>
        <v>#VALUE!</v>
      </c>
      <c r="Q830" t="e">
        <f t="shared" si="194"/>
        <v>#VALUE!</v>
      </c>
      <c r="R830" t="e">
        <f t="shared" si="195"/>
        <v>#VALUE!</v>
      </c>
      <c r="S830" t="e">
        <f t="shared" si="196"/>
        <v>#VALUE!</v>
      </c>
      <c r="T830" s="14" t="e">
        <f t="shared" si="197"/>
        <v>#VALUE!</v>
      </c>
      <c r="U830" t="e">
        <f t="shared" si="198"/>
        <v>#VALUE!</v>
      </c>
      <c r="V830" t="e">
        <f t="shared" si="199"/>
        <v>#VALUE!</v>
      </c>
      <c r="W830" s="8" t="e">
        <f>TRIM(CLEAN(MID(Updates!D830,FIND("Branch: ",Updates!D830)+8,(FIND("Division",Updates!D830)-(FIND("Branch: ",Updates!D830)+8)))))</f>
        <v>#VALUE!</v>
      </c>
      <c r="X830" s="8" t="e">
        <f>TRIM(CLEAN(MID(Updates!D830,FIND("Pooled Position: ",Updates!D830)+17,(FIND("Are the",Updates!D830)-(FIND("Pooled Position: ",Updates!D830)+17)))))</f>
        <v>#VALUE!</v>
      </c>
      <c r="Y830" t="e">
        <f>TRIM(CLEAN(MID(Updates!D830,FIND("Employee Name: ",Updates!D830)+15,(FIND("Job Title",Updates!D830)-(FIND("Employee Name: ",Updates!D830)+15)))))</f>
        <v>#VALUE!</v>
      </c>
      <c r="Z830" s="9" t="e">
        <f t="shared" si="200"/>
        <v>#VALUE!</v>
      </c>
      <c r="AA830" t="e">
        <f t="shared" si="201"/>
        <v>#VALUE!</v>
      </c>
      <c r="AB830" t="e">
        <f t="shared" si="202"/>
        <v>#VALUE!</v>
      </c>
      <c r="AC830" t="e">
        <f t="shared" si="203"/>
        <v>#VALUE!</v>
      </c>
      <c r="AD830" t="e">
        <f>TRIM(CLEAN(MID(Updates!D830,FIND("Account to clone: ",Updates!D830)+18,(FIND("Position",Updates!D830)-(FIND("Account to clone: ",Updates!D830)+18)))))</f>
        <v>#VALUE!</v>
      </c>
      <c r="AE830" t="str">
        <f t="shared" si="204"/>
        <v/>
      </c>
      <c r="AF830" t="str">
        <f t="shared" si="205"/>
        <v>No</v>
      </c>
      <c r="AG830" t="e">
        <f>TRIM(CLEAN(MID(Updates!D830,FIND("Home Share (H:\ drive) required: ",Updates!D830)+33,(FIND("Group Share (S:\ drive) required: ",Updates!D830)-(FIND("Home Share (H:\ drive) required: ",Updates!D830)+33)))))</f>
        <v>#VALUE!</v>
      </c>
      <c r="AH830" t="str">
        <f t="shared" si="206"/>
        <v>No</v>
      </c>
      <c r="AI830" t="e">
        <f>TRIM(CLEAN(MID(Updates!D830,FIND("S Drive Path: ",Updates!D830)+14,(FIND("Position",Updates!D830)-(FIND("S Drive Path: ",Updates!D830)+14)))))</f>
        <v>#VALUE!</v>
      </c>
      <c r="AJ830" t="e">
        <f>("USR\"&amp;Updates!N830)</f>
        <v>#VALUE!</v>
      </c>
      <c r="AK830" t="e">
        <f>Updates!N830&amp;"$"</f>
        <v>#VALUE!</v>
      </c>
      <c r="AL830" s="11">
        <f t="shared" ca="1" si="207"/>
        <v>10</v>
      </c>
      <c r="AM830" s="6" t="str">
        <f ca="1">LOOKUP(AL830,AN2:AN21,AO2:AO21)</f>
        <v>DC1MDB10</v>
      </c>
    </row>
    <row r="831" spans="1:39" ht="12" customHeight="1">
      <c r="A831" s="13" t="e">
        <f>LOOKUP(99^99,--("0"&amp;MID(Updates!N831,MIN(SEARCH({0,1,2,3,4,5,6,7,8,9},Updates!N831&amp;"0123456789")),ROW($A$1:$A$10000))))</f>
        <v>#N/A</v>
      </c>
      <c r="B831" s="6" t="e">
        <f>TRIM(CLEAN(MID(Updates!D831,FIND("Network User Id: ",Updates!D831)+17,(FIND("E-MAIL ACCOUNTS",Updates!D831)-(FIND("Network User Id:",Updates!D831)+17)))))</f>
        <v>#VALUE!</v>
      </c>
      <c r="C831" s="6" t="e">
        <f>TRIM(CLEAN(MID(Updates!D831,FIND("Logon ID: ",Updates!D831)+10,(FIND("Password:",Updates!D831)-(FIND("Logon ID:",Updates!D831)+10)))))</f>
        <v>#VALUE!</v>
      </c>
      <c r="D831" t="e">
        <f>TRIM(CLEAN(MID(Updates!D831,FIND("Primary Address: ",Updates!D831)+17,(FIND("Secondary Address:",Updates!D831)-(FIND("Primary Address: ",Updates!D831)+17)))))</f>
        <v>#VALUE!</v>
      </c>
      <c r="E831" t="e">
        <f>TRIM(CLEAN(MID(Updates!D831,FIND("Secondary Address: ",Updates!D831)+19,(FIND("** PLEASE DO NOT REPLY TO THIS E-MAIL. ",Updates!D831)-(FIND("Secondary Address: ",Updates!D831)+19)))))</f>
        <v>#VALUE!</v>
      </c>
      <c r="F831" t="b">
        <f>IF(COUNT(SEARCH({"transpo.ottawa.on.ca","biblioottawalibrary.ca"},E831)),"@ottawa.ca")</f>
        <v>0</v>
      </c>
      <c r="G831" s="9" t="e">
        <f t="shared" si="192"/>
        <v>#VALUE!</v>
      </c>
      <c r="H831" t="e">
        <f>TRIM(CLEAN(MID(Updates!D831,FIND("E-mail Address: ",Updates!D831)+16,(FIND("The employee",Updates!D831)-(FIND("E-mail Address: ",Updates!D831)+16)))))</f>
        <v>#VALUE!</v>
      </c>
      <c r="I831" t="e">
        <f>TRIM(CLEAN(MID(Updates!D831,FIND("Account Password: ",Updates!D831)+18,(FIND("NETWORK ACCOUNTS",Updates!D831)-(FIND("Account Password:",Updates!D831)+18)))))</f>
        <v>#VALUE!</v>
      </c>
      <c r="J831" t="e">
        <f>TRIM(CLEAN(MID(Updates!D831,FIND("Password: ",Updates!D831)+10,(FIND("E-mail",Updates!D831)-(FIND("Password:",Updates!D831)+12)))))</f>
        <v>#VALUE!</v>
      </c>
      <c r="K831" t="e">
        <f>TRIM(CLEAN(MID(Updates!D831,FIND("Account to clone: ",Updates!D831)+18,(FIND("Position",Updates!D831)-(FIND("Account to clone: ",Updates!D831)+18)))))</f>
        <v>#VALUE!</v>
      </c>
      <c r="L831" t="e">
        <f>TRIM(CLEAN(MID(Updates!D831,FIND("Clone permissions of another account: ",Updates!D831)+38,(FIND("Email required:",Updates!D831)-(FIND("Clone permissions of another account: ",Updates!D831)+38)))))</f>
        <v>#VALUE!</v>
      </c>
      <c r="M831" t="e">
        <f t="shared" si="193"/>
        <v>#VALUE!</v>
      </c>
      <c r="N831" t="e">
        <f>TRIM(CLEAN(MID(Updates!D831,FIND("First Name: ",Updates!D831)+12,(FIND("Middle Name: ",Updates!D831)-(FIND("First Name: ",Updates!D831)+12)))))</f>
        <v>#VALUE!</v>
      </c>
      <c r="O831" t="e">
        <f>TRIM(CLEAN(MID(Updates!E831,FIND("Last Name: ",Updates!E831)+11,(FIND("Middle Initial:",Updates!E831)-(FIND("Last Name: ",Updates!E831)+11)))))</f>
        <v>#VALUE!</v>
      </c>
      <c r="P831" t="e">
        <f>TRIM(CLEAN(MID(Updates!D831,FIND("Middle Initial: ",Updates!D831)+16,(FIND("Department: ",Updates!D831)-(FIND("Middle Initial: ",Updates!D831)+16)))))</f>
        <v>#VALUE!</v>
      </c>
      <c r="Q831" t="e">
        <f t="shared" si="194"/>
        <v>#VALUE!</v>
      </c>
      <c r="R831" t="e">
        <f t="shared" si="195"/>
        <v>#VALUE!</v>
      </c>
      <c r="S831" t="e">
        <f t="shared" si="196"/>
        <v>#VALUE!</v>
      </c>
      <c r="T831" s="14" t="e">
        <f t="shared" si="197"/>
        <v>#VALUE!</v>
      </c>
      <c r="U831" t="e">
        <f t="shared" si="198"/>
        <v>#VALUE!</v>
      </c>
      <c r="V831" t="e">
        <f t="shared" si="199"/>
        <v>#VALUE!</v>
      </c>
      <c r="W831" s="8" t="e">
        <f>TRIM(CLEAN(MID(Updates!D831,FIND("Branch: ",Updates!D831)+8,(FIND("Division",Updates!D831)-(FIND("Branch: ",Updates!D831)+8)))))</f>
        <v>#VALUE!</v>
      </c>
      <c r="X831" s="8" t="e">
        <f>TRIM(CLEAN(MID(Updates!D831,FIND("Pooled Position: ",Updates!D831)+17,(FIND("Are the",Updates!D831)-(FIND("Pooled Position: ",Updates!D831)+17)))))</f>
        <v>#VALUE!</v>
      </c>
      <c r="Y831" t="e">
        <f>TRIM(CLEAN(MID(Updates!D831,FIND("Employee Name: ",Updates!D831)+15,(FIND("Job Title",Updates!D831)-(FIND("Employee Name: ",Updates!D831)+15)))))</f>
        <v>#VALUE!</v>
      </c>
      <c r="Z831" s="9" t="e">
        <f t="shared" si="200"/>
        <v>#VALUE!</v>
      </c>
      <c r="AA831" t="e">
        <f t="shared" si="201"/>
        <v>#VALUE!</v>
      </c>
      <c r="AB831" t="e">
        <f t="shared" si="202"/>
        <v>#VALUE!</v>
      </c>
      <c r="AC831" t="e">
        <f t="shared" si="203"/>
        <v>#VALUE!</v>
      </c>
      <c r="AD831" t="e">
        <f>TRIM(CLEAN(MID(Updates!D831,FIND("Account to clone: ",Updates!D831)+18,(FIND("Position",Updates!D831)-(FIND("Account to clone: ",Updates!D831)+18)))))</f>
        <v>#VALUE!</v>
      </c>
      <c r="AE831" t="str">
        <f t="shared" si="204"/>
        <v/>
      </c>
      <c r="AF831" t="str">
        <f t="shared" si="205"/>
        <v>No</v>
      </c>
      <c r="AG831" t="e">
        <f>TRIM(CLEAN(MID(Updates!D831,FIND("Home Share (H:\ drive) required: ",Updates!D831)+33,(FIND("Group Share (S:\ drive) required: ",Updates!D831)-(FIND("Home Share (H:\ drive) required: ",Updates!D831)+33)))))</f>
        <v>#VALUE!</v>
      </c>
      <c r="AH831" t="str">
        <f t="shared" si="206"/>
        <v>No</v>
      </c>
      <c r="AI831" t="e">
        <f>TRIM(CLEAN(MID(Updates!D831,FIND("S Drive Path: ",Updates!D831)+14,(FIND("Position",Updates!D831)-(FIND("S Drive Path: ",Updates!D831)+14)))))</f>
        <v>#VALUE!</v>
      </c>
      <c r="AJ831" t="e">
        <f>("USR\"&amp;Updates!N831)</f>
        <v>#VALUE!</v>
      </c>
      <c r="AK831" t="e">
        <f>Updates!N831&amp;"$"</f>
        <v>#VALUE!</v>
      </c>
      <c r="AL831" s="11">
        <f t="shared" ca="1" si="207"/>
        <v>7</v>
      </c>
      <c r="AM831" s="6" t="str">
        <f ca="1">LOOKUP(AL831,AN2:AN21,AO2:AO21)</f>
        <v>DC1MDB07</v>
      </c>
    </row>
    <row r="832" spans="1:39" ht="12" customHeight="1">
      <c r="A832" s="13" t="e">
        <f>LOOKUP(99^99,--("0"&amp;MID(Updates!N832,MIN(SEARCH({0,1,2,3,4,5,6,7,8,9},Updates!N832&amp;"0123456789")),ROW($A$1:$A$10000))))</f>
        <v>#N/A</v>
      </c>
      <c r="B832" s="6" t="e">
        <f>TRIM(CLEAN(MID(Updates!D832,FIND("Network User Id: ",Updates!D832)+17,(FIND("E-MAIL ACCOUNTS",Updates!D832)-(FIND("Network User Id:",Updates!D832)+17)))))</f>
        <v>#VALUE!</v>
      </c>
      <c r="C832" s="6" t="e">
        <f>TRIM(CLEAN(MID(Updates!D832,FIND("Logon ID: ",Updates!D832)+10,(FIND("Password:",Updates!D832)-(FIND("Logon ID:",Updates!D832)+10)))))</f>
        <v>#VALUE!</v>
      </c>
      <c r="D832" t="e">
        <f>TRIM(CLEAN(MID(Updates!D832,FIND("Primary Address: ",Updates!D832)+17,(FIND("Secondary Address:",Updates!D832)-(FIND("Primary Address: ",Updates!D832)+17)))))</f>
        <v>#VALUE!</v>
      </c>
      <c r="E832" t="e">
        <f>TRIM(CLEAN(MID(Updates!D832,FIND("Secondary Address: ",Updates!D832)+19,(FIND("** PLEASE DO NOT REPLY TO THIS E-MAIL. ",Updates!D832)-(FIND("Secondary Address: ",Updates!D832)+19)))))</f>
        <v>#VALUE!</v>
      </c>
      <c r="F832" t="b">
        <f>IF(COUNT(SEARCH({"transpo.ottawa.on.ca","biblioottawalibrary.ca"},E832)),"@ottawa.ca")</f>
        <v>0</v>
      </c>
      <c r="G832" s="9" t="e">
        <f t="shared" si="192"/>
        <v>#VALUE!</v>
      </c>
      <c r="H832" t="e">
        <f>TRIM(CLEAN(MID(Updates!D832,FIND("E-mail Address: ",Updates!D832)+16,(FIND("The employee",Updates!D832)-(FIND("E-mail Address: ",Updates!D832)+16)))))</f>
        <v>#VALUE!</v>
      </c>
      <c r="I832" t="e">
        <f>TRIM(CLEAN(MID(Updates!D832,FIND("Account Password: ",Updates!D832)+18,(FIND("NETWORK ACCOUNTS",Updates!D832)-(FIND("Account Password:",Updates!D832)+18)))))</f>
        <v>#VALUE!</v>
      </c>
      <c r="J832" t="e">
        <f>TRIM(CLEAN(MID(Updates!D832,FIND("Password: ",Updates!D832)+10,(FIND("E-mail",Updates!D832)-(FIND("Password:",Updates!D832)+12)))))</f>
        <v>#VALUE!</v>
      </c>
      <c r="K832" t="e">
        <f>TRIM(CLEAN(MID(Updates!D832,FIND("Account to clone: ",Updates!D832)+18,(FIND("Position",Updates!D832)-(FIND("Account to clone: ",Updates!D832)+18)))))</f>
        <v>#VALUE!</v>
      </c>
      <c r="L832" t="e">
        <f>TRIM(CLEAN(MID(Updates!D832,FIND("Clone permissions of another account: ",Updates!D832)+38,(FIND("Email required:",Updates!D832)-(FIND("Clone permissions of another account: ",Updates!D832)+38)))))</f>
        <v>#VALUE!</v>
      </c>
      <c r="M832" t="e">
        <f t="shared" si="193"/>
        <v>#VALUE!</v>
      </c>
      <c r="N832" t="e">
        <f>TRIM(CLEAN(MID(Updates!D832,FIND("First Name: ",Updates!D832)+12,(FIND("Middle Name: ",Updates!D832)-(FIND("First Name: ",Updates!D832)+12)))))</f>
        <v>#VALUE!</v>
      </c>
      <c r="O832" t="e">
        <f>TRIM(CLEAN(MID(Updates!E832,FIND("Last Name: ",Updates!E832)+11,(FIND("Middle Initial:",Updates!E832)-(FIND("Last Name: ",Updates!E832)+11)))))</f>
        <v>#VALUE!</v>
      </c>
      <c r="P832" t="e">
        <f>TRIM(CLEAN(MID(Updates!D832,FIND("Middle Initial: ",Updates!D832)+16,(FIND("Department: ",Updates!D832)-(FIND("Middle Initial: ",Updates!D832)+16)))))</f>
        <v>#VALUE!</v>
      </c>
      <c r="Q832" t="e">
        <f t="shared" si="194"/>
        <v>#VALUE!</v>
      </c>
      <c r="R832" t="e">
        <f t="shared" si="195"/>
        <v>#VALUE!</v>
      </c>
      <c r="S832" t="e">
        <f t="shared" si="196"/>
        <v>#VALUE!</v>
      </c>
      <c r="T832" s="14" t="e">
        <f t="shared" si="197"/>
        <v>#VALUE!</v>
      </c>
      <c r="U832" t="e">
        <f t="shared" si="198"/>
        <v>#VALUE!</v>
      </c>
      <c r="V832" t="e">
        <f t="shared" si="199"/>
        <v>#VALUE!</v>
      </c>
      <c r="W832" s="8" t="e">
        <f>TRIM(CLEAN(MID(Updates!D832,FIND("Branch: ",Updates!D832)+8,(FIND("Division",Updates!D832)-(FIND("Branch: ",Updates!D832)+8)))))</f>
        <v>#VALUE!</v>
      </c>
      <c r="X832" s="8" t="e">
        <f>TRIM(CLEAN(MID(Updates!D832,FIND("Pooled Position: ",Updates!D832)+17,(FIND("Are the",Updates!D832)-(FIND("Pooled Position: ",Updates!D832)+17)))))</f>
        <v>#VALUE!</v>
      </c>
      <c r="Y832" t="e">
        <f>TRIM(CLEAN(MID(Updates!D832,FIND("Employee Name: ",Updates!D832)+15,(FIND("Job Title",Updates!D832)-(FIND("Employee Name: ",Updates!D832)+15)))))</f>
        <v>#VALUE!</v>
      </c>
      <c r="Z832" s="9" t="e">
        <f t="shared" si="200"/>
        <v>#VALUE!</v>
      </c>
      <c r="AA832" t="e">
        <f t="shared" si="201"/>
        <v>#VALUE!</v>
      </c>
      <c r="AB832" t="e">
        <f t="shared" si="202"/>
        <v>#VALUE!</v>
      </c>
      <c r="AC832" t="e">
        <f t="shared" si="203"/>
        <v>#VALUE!</v>
      </c>
      <c r="AD832" t="e">
        <f>TRIM(CLEAN(MID(Updates!D832,FIND("Account to clone: ",Updates!D832)+18,(FIND("Position",Updates!D832)-(FIND("Account to clone: ",Updates!D832)+18)))))</f>
        <v>#VALUE!</v>
      </c>
      <c r="AE832" t="str">
        <f t="shared" si="204"/>
        <v/>
      </c>
      <c r="AF832" t="str">
        <f t="shared" si="205"/>
        <v>No</v>
      </c>
      <c r="AG832" t="e">
        <f>TRIM(CLEAN(MID(Updates!D832,FIND("Home Share (H:\ drive) required: ",Updates!D832)+33,(FIND("Group Share (S:\ drive) required: ",Updates!D832)-(FIND("Home Share (H:\ drive) required: ",Updates!D832)+33)))))</f>
        <v>#VALUE!</v>
      </c>
      <c r="AH832" t="str">
        <f t="shared" si="206"/>
        <v>No</v>
      </c>
      <c r="AI832" t="e">
        <f>TRIM(CLEAN(MID(Updates!D832,FIND("S Drive Path: ",Updates!D832)+14,(FIND("Position",Updates!D832)-(FIND("S Drive Path: ",Updates!D832)+14)))))</f>
        <v>#VALUE!</v>
      </c>
      <c r="AJ832" t="e">
        <f>("USR\"&amp;Updates!N832)</f>
        <v>#VALUE!</v>
      </c>
      <c r="AK832" t="e">
        <f>Updates!N832&amp;"$"</f>
        <v>#VALUE!</v>
      </c>
      <c r="AL832" s="11">
        <f t="shared" ca="1" si="207"/>
        <v>13</v>
      </c>
      <c r="AM832" s="6" t="str">
        <f ca="1">LOOKUP(AL832,AN2:AN21,AO2:AO21)</f>
        <v>DC4MDB03</v>
      </c>
    </row>
    <row r="833" spans="1:39" ht="12" customHeight="1">
      <c r="A833" s="13" t="e">
        <f>LOOKUP(99^99,--("0"&amp;MID(Updates!N833,MIN(SEARCH({0,1,2,3,4,5,6,7,8,9},Updates!N833&amp;"0123456789")),ROW($A$1:$A$10000))))</f>
        <v>#N/A</v>
      </c>
      <c r="B833" s="6" t="e">
        <f>TRIM(CLEAN(MID(Updates!D833,FIND("Network User Id: ",Updates!D833)+17,(FIND("E-MAIL ACCOUNTS",Updates!D833)-(FIND("Network User Id:",Updates!D833)+17)))))</f>
        <v>#VALUE!</v>
      </c>
      <c r="C833" s="6" t="e">
        <f>TRIM(CLEAN(MID(Updates!D833,FIND("Logon ID: ",Updates!D833)+10,(FIND("Password:",Updates!D833)-(FIND("Logon ID:",Updates!D833)+10)))))</f>
        <v>#VALUE!</v>
      </c>
      <c r="D833" t="e">
        <f>TRIM(CLEAN(MID(Updates!D833,FIND("Primary Address: ",Updates!D833)+17,(FIND("Secondary Address:",Updates!D833)-(FIND("Primary Address: ",Updates!D833)+17)))))</f>
        <v>#VALUE!</v>
      </c>
      <c r="E833" t="e">
        <f>TRIM(CLEAN(MID(Updates!D833,FIND("Secondary Address: ",Updates!D833)+19,(FIND("** PLEASE DO NOT REPLY TO THIS E-MAIL. ",Updates!D833)-(FIND("Secondary Address: ",Updates!D833)+19)))))</f>
        <v>#VALUE!</v>
      </c>
      <c r="F833" t="b">
        <f>IF(COUNT(SEARCH({"transpo.ottawa.on.ca","biblioottawalibrary.ca"},E833)),"@ottawa.ca")</f>
        <v>0</v>
      </c>
      <c r="G833" s="9" t="e">
        <f t="shared" si="192"/>
        <v>#VALUE!</v>
      </c>
      <c r="H833" t="e">
        <f>TRIM(CLEAN(MID(Updates!D833,FIND("E-mail Address: ",Updates!D833)+16,(FIND("The employee",Updates!D833)-(FIND("E-mail Address: ",Updates!D833)+16)))))</f>
        <v>#VALUE!</v>
      </c>
      <c r="I833" t="e">
        <f>TRIM(CLEAN(MID(Updates!D833,FIND("Account Password: ",Updates!D833)+18,(FIND("NETWORK ACCOUNTS",Updates!D833)-(FIND("Account Password:",Updates!D833)+18)))))</f>
        <v>#VALUE!</v>
      </c>
      <c r="J833" t="e">
        <f>TRIM(CLEAN(MID(Updates!D833,FIND("Password: ",Updates!D833)+10,(FIND("E-mail",Updates!D833)-(FIND("Password:",Updates!D833)+12)))))</f>
        <v>#VALUE!</v>
      </c>
      <c r="K833" t="e">
        <f>TRIM(CLEAN(MID(Updates!D833,FIND("Account to clone: ",Updates!D833)+18,(FIND("Position",Updates!D833)-(FIND("Account to clone: ",Updates!D833)+18)))))</f>
        <v>#VALUE!</v>
      </c>
      <c r="L833" t="e">
        <f>TRIM(CLEAN(MID(Updates!D833,FIND("Clone permissions of another account: ",Updates!D833)+38,(FIND("Email required:",Updates!D833)-(FIND("Clone permissions of another account: ",Updates!D833)+38)))))</f>
        <v>#VALUE!</v>
      </c>
      <c r="M833" t="e">
        <f t="shared" si="193"/>
        <v>#VALUE!</v>
      </c>
      <c r="N833" t="e">
        <f>TRIM(CLEAN(MID(Updates!D833,FIND("First Name: ",Updates!D833)+12,(FIND("Middle Name: ",Updates!D833)-(FIND("First Name: ",Updates!D833)+12)))))</f>
        <v>#VALUE!</v>
      </c>
      <c r="O833" t="e">
        <f>TRIM(CLEAN(MID(Updates!E833,FIND("Last Name: ",Updates!E833)+11,(FIND("Middle Initial:",Updates!E833)-(FIND("Last Name: ",Updates!E833)+11)))))</f>
        <v>#VALUE!</v>
      </c>
      <c r="P833" t="e">
        <f>TRIM(CLEAN(MID(Updates!D833,FIND("Middle Initial: ",Updates!D833)+16,(FIND("Department: ",Updates!D833)-(FIND("Middle Initial: ",Updates!D833)+16)))))</f>
        <v>#VALUE!</v>
      </c>
      <c r="Q833" t="e">
        <f t="shared" si="194"/>
        <v>#VALUE!</v>
      </c>
      <c r="R833" t="e">
        <f t="shared" si="195"/>
        <v>#VALUE!</v>
      </c>
      <c r="S833" t="e">
        <f t="shared" si="196"/>
        <v>#VALUE!</v>
      </c>
      <c r="T833" s="14" t="e">
        <f t="shared" si="197"/>
        <v>#VALUE!</v>
      </c>
      <c r="U833" t="e">
        <f t="shared" si="198"/>
        <v>#VALUE!</v>
      </c>
      <c r="V833" t="e">
        <f t="shared" si="199"/>
        <v>#VALUE!</v>
      </c>
      <c r="W833" s="8" t="e">
        <f>TRIM(CLEAN(MID(Updates!D833,FIND("Branch: ",Updates!D833)+8,(FIND("Division",Updates!D833)-(FIND("Branch: ",Updates!D833)+8)))))</f>
        <v>#VALUE!</v>
      </c>
      <c r="X833" s="8" t="e">
        <f>TRIM(CLEAN(MID(Updates!D833,FIND("Pooled Position: ",Updates!D833)+17,(FIND("Are the",Updates!D833)-(FIND("Pooled Position: ",Updates!D833)+17)))))</f>
        <v>#VALUE!</v>
      </c>
      <c r="Y833" t="e">
        <f>TRIM(CLEAN(MID(Updates!D833,FIND("Employee Name: ",Updates!D833)+15,(FIND("Job Title",Updates!D833)-(FIND("Employee Name: ",Updates!D833)+15)))))</f>
        <v>#VALUE!</v>
      </c>
      <c r="Z833" s="9" t="e">
        <f t="shared" si="200"/>
        <v>#VALUE!</v>
      </c>
      <c r="AA833" t="e">
        <f t="shared" si="201"/>
        <v>#VALUE!</v>
      </c>
      <c r="AB833" t="e">
        <f t="shared" si="202"/>
        <v>#VALUE!</v>
      </c>
      <c r="AC833" t="e">
        <f t="shared" si="203"/>
        <v>#VALUE!</v>
      </c>
      <c r="AD833" t="e">
        <f>TRIM(CLEAN(MID(Updates!D833,FIND("Account to clone: ",Updates!D833)+18,(FIND("Position",Updates!D833)-(FIND("Account to clone: ",Updates!D833)+18)))))</f>
        <v>#VALUE!</v>
      </c>
      <c r="AE833" t="str">
        <f t="shared" si="204"/>
        <v/>
      </c>
      <c r="AF833" t="str">
        <f t="shared" si="205"/>
        <v>No</v>
      </c>
      <c r="AG833" t="e">
        <f>TRIM(CLEAN(MID(Updates!D833,FIND("Home Share (H:\ drive) required: ",Updates!D833)+33,(FIND("Group Share (S:\ drive) required: ",Updates!D833)-(FIND("Home Share (H:\ drive) required: ",Updates!D833)+33)))))</f>
        <v>#VALUE!</v>
      </c>
      <c r="AH833" t="str">
        <f t="shared" si="206"/>
        <v>No</v>
      </c>
      <c r="AI833" t="e">
        <f>TRIM(CLEAN(MID(Updates!D833,FIND("S Drive Path: ",Updates!D833)+14,(FIND("Position",Updates!D833)-(FIND("S Drive Path: ",Updates!D833)+14)))))</f>
        <v>#VALUE!</v>
      </c>
      <c r="AJ833" t="e">
        <f>("USR\"&amp;Updates!N833)</f>
        <v>#VALUE!</v>
      </c>
      <c r="AK833" t="e">
        <f>Updates!N833&amp;"$"</f>
        <v>#VALUE!</v>
      </c>
      <c r="AL833" s="11">
        <f t="shared" ca="1" si="207"/>
        <v>16</v>
      </c>
      <c r="AM833" s="6" t="str">
        <f ca="1">LOOKUP(AL833,AN2:AN21,AO2:AO21)</f>
        <v>DC4MDB06</v>
      </c>
    </row>
    <row r="834" spans="1:39" ht="12" customHeight="1">
      <c r="A834" s="13" t="e">
        <f>LOOKUP(99^99,--("0"&amp;MID(Updates!N834,MIN(SEARCH({0,1,2,3,4,5,6,7,8,9},Updates!N834&amp;"0123456789")),ROW($A$1:$A$10000))))</f>
        <v>#N/A</v>
      </c>
      <c r="B834" s="6" t="e">
        <f>TRIM(CLEAN(MID(Updates!D834,FIND("Network User Id: ",Updates!D834)+17,(FIND("E-MAIL ACCOUNTS",Updates!D834)-(FIND("Network User Id:",Updates!D834)+17)))))</f>
        <v>#VALUE!</v>
      </c>
      <c r="C834" s="6" t="e">
        <f>TRIM(CLEAN(MID(Updates!D834,FIND("Logon ID: ",Updates!D834)+10,(FIND("Password:",Updates!D834)-(FIND("Logon ID:",Updates!D834)+10)))))</f>
        <v>#VALUE!</v>
      </c>
      <c r="D834" t="e">
        <f>TRIM(CLEAN(MID(Updates!D834,FIND("Primary Address: ",Updates!D834)+17,(FIND("Secondary Address:",Updates!D834)-(FIND("Primary Address: ",Updates!D834)+17)))))</f>
        <v>#VALUE!</v>
      </c>
      <c r="E834" t="e">
        <f>TRIM(CLEAN(MID(Updates!D834,FIND("Secondary Address: ",Updates!D834)+19,(FIND("** PLEASE DO NOT REPLY TO THIS E-MAIL. ",Updates!D834)-(FIND("Secondary Address: ",Updates!D834)+19)))))</f>
        <v>#VALUE!</v>
      </c>
      <c r="F834" t="b">
        <f>IF(COUNT(SEARCH({"transpo.ottawa.on.ca","biblioottawalibrary.ca"},E834)),"@ottawa.ca")</f>
        <v>0</v>
      </c>
      <c r="G834" s="9" t="e">
        <f t="shared" si="192"/>
        <v>#VALUE!</v>
      </c>
      <c r="H834" t="e">
        <f>TRIM(CLEAN(MID(Updates!D834,FIND("E-mail Address: ",Updates!D834)+16,(FIND("The employee",Updates!D834)-(FIND("E-mail Address: ",Updates!D834)+16)))))</f>
        <v>#VALUE!</v>
      </c>
      <c r="I834" t="e">
        <f>TRIM(CLEAN(MID(Updates!D834,FIND("Account Password: ",Updates!D834)+18,(FIND("NETWORK ACCOUNTS",Updates!D834)-(FIND("Account Password:",Updates!D834)+18)))))</f>
        <v>#VALUE!</v>
      </c>
      <c r="J834" t="e">
        <f>TRIM(CLEAN(MID(Updates!D834,FIND("Password: ",Updates!D834)+10,(FIND("E-mail",Updates!D834)-(FIND("Password:",Updates!D834)+12)))))</f>
        <v>#VALUE!</v>
      </c>
      <c r="K834" t="e">
        <f>TRIM(CLEAN(MID(Updates!D834,FIND("Account to clone: ",Updates!D834)+18,(FIND("Position",Updates!D834)-(FIND("Account to clone: ",Updates!D834)+18)))))</f>
        <v>#VALUE!</v>
      </c>
      <c r="L834" t="e">
        <f>TRIM(CLEAN(MID(Updates!D834,FIND("Clone permissions of another account: ",Updates!D834)+38,(FIND("Email required:",Updates!D834)-(FIND("Clone permissions of another account: ",Updates!D834)+38)))))</f>
        <v>#VALUE!</v>
      </c>
      <c r="M834" t="e">
        <f t="shared" si="193"/>
        <v>#VALUE!</v>
      </c>
      <c r="N834" t="e">
        <f>TRIM(CLEAN(MID(Updates!D834,FIND("First Name: ",Updates!D834)+12,(FIND("Middle Name: ",Updates!D834)-(FIND("First Name: ",Updates!D834)+12)))))</f>
        <v>#VALUE!</v>
      </c>
      <c r="O834" t="e">
        <f>TRIM(CLEAN(MID(Updates!E834,FIND("Last Name: ",Updates!E834)+11,(FIND("Middle Initial:",Updates!E834)-(FIND("Last Name: ",Updates!E834)+11)))))</f>
        <v>#VALUE!</v>
      </c>
      <c r="P834" t="e">
        <f>TRIM(CLEAN(MID(Updates!D834,FIND("Middle Initial: ",Updates!D834)+16,(FIND("Department: ",Updates!D834)-(FIND("Middle Initial: ",Updates!D834)+16)))))</f>
        <v>#VALUE!</v>
      </c>
      <c r="Q834" t="e">
        <f t="shared" si="194"/>
        <v>#VALUE!</v>
      </c>
      <c r="R834" t="e">
        <f t="shared" si="195"/>
        <v>#VALUE!</v>
      </c>
      <c r="S834" t="e">
        <f t="shared" si="196"/>
        <v>#VALUE!</v>
      </c>
      <c r="T834" s="14" t="e">
        <f t="shared" si="197"/>
        <v>#VALUE!</v>
      </c>
      <c r="U834" t="e">
        <f t="shared" si="198"/>
        <v>#VALUE!</v>
      </c>
      <c r="V834" t="e">
        <f t="shared" si="199"/>
        <v>#VALUE!</v>
      </c>
      <c r="W834" s="8" t="e">
        <f>TRIM(CLEAN(MID(Updates!D834,FIND("Branch: ",Updates!D834)+8,(FIND("Division",Updates!D834)-(FIND("Branch: ",Updates!D834)+8)))))</f>
        <v>#VALUE!</v>
      </c>
      <c r="X834" s="8" t="e">
        <f>TRIM(CLEAN(MID(Updates!D834,FIND("Pooled Position: ",Updates!D834)+17,(FIND("Are the",Updates!D834)-(FIND("Pooled Position: ",Updates!D834)+17)))))</f>
        <v>#VALUE!</v>
      </c>
      <c r="Y834" t="e">
        <f>TRIM(CLEAN(MID(Updates!D834,FIND("Employee Name: ",Updates!D834)+15,(FIND("Job Title",Updates!D834)-(FIND("Employee Name: ",Updates!D834)+15)))))</f>
        <v>#VALUE!</v>
      </c>
      <c r="Z834" s="9" t="e">
        <f t="shared" si="200"/>
        <v>#VALUE!</v>
      </c>
      <c r="AA834" t="e">
        <f t="shared" si="201"/>
        <v>#VALUE!</v>
      </c>
      <c r="AB834" t="e">
        <f t="shared" si="202"/>
        <v>#VALUE!</v>
      </c>
      <c r="AC834" t="e">
        <f t="shared" si="203"/>
        <v>#VALUE!</v>
      </c>
      <c r="AD834" t="e">
        <f>TRIM(CLEAN(MID(Updates!D834,FIND("Account to clone: ",Updates!D834)+18,(FIND("Position",Updates!D834)-(FIND("Account to clone: ",Updates!D834)+18)))))</f>
        <v>#VALUE!</v>
      </c>
      <c r="AE834" t="str">
        <f t="shared" si="204"/>
        <v/>
      </c>
      <c r="AF834" t="str">
        <f t="shared" si="205"/>
        <v>No</v>
      </c>
      <c r="AG834" t="e">
        <f>TRIM(CLEAN(MID(Updates!D834,FIND("Home Share (H:\ drive) required: ",Updates!D834)+33,(FIND("Group Share (S:\ drive) required: ",Updates!D834)-(FIND("Home Share (H:\ drive) required: ",Updates!D834)+33)))))</f>
        <v>#VALUE!</v>
      </c>
      <c r="AH834" t="str">
        <f t="shared" si="206"/>
        <v>No</v>
      </c>
      <c r="AI834" t="e">
        <f>TRIM(CLEAN(MID(Updates!D834,FIND("S Drive Path: ",Updates!D834)+14,(FIND("Position",Updates!D834)-(FIND("S Drive Path: ",Updates!D834)+14)))))</f>
        <v>#VALUE!</v>
      </c>
      <c r="AJ834" t="e">
        <f>("USR\"&amp;Updates!N834)</f>
        <v>#VALUE!</v>
      </c>
      <c r="AK834" t="e">
        <f>Updates!N834&amp;"$"</f>
        <v>#VALUE!</v>
      </c>
      <c r="AL834" s="11">
        <f t="shared" ca="1" si="207"/>
        <v>2</v>
      </c>
      <c r="AM834" s="6" t="str">
        <f ca="1">LOOKUP(AL834,AN2:AN21,AO2:AO21)</f>
        <v>DC1MDB02</v>
      </c>
    </row>
    <row r="835" spans="1:39" ht="12" customHeight="1">
      <c r="A835" s="13" t="e">
        <f>LOOKUP(99^99,--("0"&amp;MID(Updates!N835,MIN(SEARCH({0,1,2,3,4,5,6,7,8,9},Updates!N835&amp;"0123456789")),ROW($A$1:$A$10000))))</f>
        <v>#N/A</v>
      </c>
      <c r="B835" s="6" t="e">
        <f>TRIM(CLEAN(MID(Updates!D835,FIND("Network User Id: ",Updates!D835)+17,(FIND("E-MAIL ACCOUNTS",Updates!D835)-(FIND("Network User Id:",Updates!D835)+17)))))</f>
        <v>#VALUE!</v>
      </c>
      <c r="C835" s="6" t="e">
        <f>TRIM(CLEAN(MID(Updates!D835,FIND("Logon ID: ",Updates!D835)+10,(FIND("Password:",Updates!D835)-(FIND("Logon ID:",Updates!D835)+10)))))</f>
        <v>#VALUE!</v>
      </c>
      <c r="D835" t="e">
        <f>TRIM(CLEAN(MID(Updates!D835,FIND("Primary Address: ",Updates!D835)+17,(FIND("Secondary Address:",Updates!D835)-(FIND("Primary Address: ",Updates!D835)+17)))))</f>
        <v>#VALUE!</v>
      </c>
      <c r="E835" t="e">
        <f>TRIM(CLEAN(MID(Updates!D835,FIND("Secondary Address: ",Updates!D835)+19,(FIND("** PLEASE DO NOT REPLY TO THIS E-MAIL. ",Updates!D835)-(FIND("Secondary Address: ",Updates!D835)+19)))))</f>
        <v>#VALUE!</v>
      </c>
      <c r="F835" t="b">
        <f>IF(COUNT(SEARCH({"transpo.ottawa.on.ca","biblioottawalibrary.ca"},E835)),"@ottawa.ca")</f>
        <v>0</v>
      </c>
      <c r="G835" s="9" t="e">
        <f t="shared" ref="G835:G898" si="208">TRIM(LEFT(SUBSTITUTE(E835,"@",REPT(" ",LEN(E835))),LEN(E835)))</f>
        <v>#VALUE!</v>
      </c>
      <c r="H835" t="e">
        <f>TRIM(CLEAN(MID(Updates!D835,FIND("E-mail Address: ",Updates!D835)+16,(FIND("The employee",Updates!D835)-(FIND("E-mail Address: ",Updates!D835)+16)))))</f>
        <v>#VALUE!</v>
      </c>
      <c r="I835" t="e">
        <f>TRIM(CLEAN(MID(Updates!D835,FIND("Account Password: ",Updates!D835)+18,(FIND("NETWORK ACCOUNTS",Updates!D835)-(FIND("Account Password:",Updates!D835)+18)))))</f>
        <v>#VALUE!</v>
      </c>
      <c r="J835" t="e">
        <f>TRIM(CLEAN(MID(Updates!D835,FIND("Password: ",Updates!D835)+10,(FIND("E-mail",Updates!D835)-(FIND("Password:",Updates!D835)+12)))))</f>
        <v>#VALUE!</v>
      </c>
      <c r="K835" t="e">
        <f>TRIM(CLEAN(MID(Updates!D835,FIND("Account to clone: ",Updates!D835)+18,(FIND("Position",Updates!D835)-(FIND("Account to clone: ",Updates!D835)+18)))))</f>
        <v>#VALUE!</v>
      </c>
      <c r="L835" t="e">
        <f>TRIM(CLEAN(MID(Updates!D835,FIND("Clone permissions of another account: ",Updates!D835)+38,(FIND("Email required:",Updates!D835)-(FIND("Clone permissions of another account: ",Updates!D835)+38)))))</f>
        <v>#VALUE!</v>
      </c>
      <c r="M835" t="e">
        <f t="shared" ref="M835:M898" si="209">IF(L835="No","",L835)</f>
        <v>#VALUE!</v>
      </c>
      <c r="N835" t="e">
        <f>TRIM(CLEAN(MID(Updates!D835,FIND("First Name: ",Updates!D835)+12,(FIND("Middle Name: ",Updates!D835)-(FIND("First Name: ",Updates!D835)+12)))))</f>
        <v>#VALUE!</v>
      </c>
      <c r="O835" t="e">
        <f>TRIM(CLEAN(MID(Updates!E835,FIND("Last Name: ",Updates!E835)+11,(FIND("Middle Initial:",Updates!E835)-(FIND("Last Name: ",Updates!E835)+11)))))</f>
        <v>#VALUE!</v>
      </c>
      <c r="P835" t="e">
        <f>TRIM(CLEAN(MID(Updates!D835,FIND("Middle Initial: ",Updates!D835)+16,(FIND("Department: ",Updates!D835)-(FIND("Middle Initial: ",Updates!D835)+16)))))</f>
        <v>#VALUE!</v>
      </c>
      <c r="Q835" t="e">
        <f t="shared" ref="Q835:Q898" si="210">TRIM(LEFT(SUBSTITUTE(Z835," ",REPT(" ",255)),255))</f>
        <v>#VALUE!</v>
      </c>
      <c r="R835" t="e">
        <f t="shared" ref="R835:R898" si="211">SUBSTITUTE(S835, " ", "-", 1)</f>
        <v>#VALUE!</v>
      </c>
      <c r="S835" t="e">
        <f t="shared" ref="S835:S898" si="212">RIGHT(Y835,LEN(Y835)-FIND(" ",Y835))</f>
        <v>#VALUE!</v>
      </c>
      <c r="T835" s="14" t="e">
        <f t="shared" ref="T835:T898" si="213">SUBSTITUTE(R835,".","")</f>
        <v>#VALUE!</v>
      </c>
      <c r="U835" t="e">
        <f t="shared" ref="U835:U898" si="214">IF(LEFT(S835,1)="(",RIGHT(S835,LEN(S835)-FIND(" ",S835)),"")</f>
        <v>#VALUE!</v>
      </c>
      <c r="V835" t="e">
        <f t="shared" ref="V835:V898" si="215">IF(U835="",T835,U835)</f>
        <v>#VALUE!</v>
      </c>
      <c r="W835" s="8" t="e">
        <f>TRIM(CLEAN(MID(Updates!D835,FIND("Branch: ",Updates!D835)+8,(FIND("Division",Updates!D835)-(FIND("Branch: ",Updates!D835)+8)))))</f>
        <v>#VALUE!</v>
      </c>
      <c r="X835" s="8" t="e">
        <f>TRIM(CLEAN(MID(Updates!D835,FIND("Pooled Position: ",Updates!D835)+17,(FIND("Are the",Updates!D835)-(FIND("Pooled Position: ",Updates!D835)+17)))))</f>
        <v>#VALUE!</v>
      </c>
      <c r="Y835" t="e">
        <f>TRIM(CLEAN(MID(Updates!D835,FIND("Employee Name: ",Updates!D835)+15,(FIND("Job Title",Updates!D835)-(FIND("Employee Name: ",Updates!D835)+15)))))</f>
        <v>#VALUE!</v>
      </c>
      <c r="Z835" s="9" t="e">
        <f t="shared" ref="Z835:Z898" si="216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Y835,"á","a"),"â","a"),"à","a"),"é","e"),"è","e"),"ê","e"),"ë","e"),"î","i"),"ï","i"),"ó","o"),"ô","o"),"ù","u"),"û","u"),"À","A"),"Á","A"),"Â","A"),"É","E"),"È","E"),"É","E"),"Ë","E"),"Î","I"),"Ï","I"),"Ó","O"),"Ô","O"),"Ù","U"),"É","E"),"Ë","E")</f>
        <v>#VALUE!</v>
      </c>
      <c r="AA835" t="e">
        <f t="shared" ref="AA835:AA898" si="217">TRIM(CLEAN(IF(ISTEXT(C835)=FALSE,B835,IF(ISTEXT(C835)=TRUE,C835))))</f>
        <v>#VALUE!</v>
      </c>
      <c r="AB835" t="e">
        <f t="shared" ref="AB835:AB898" si="218">TRIM(CLEAN(IF(ISTEXT(H835)=FALSE,E835,IF(ISTEXT(H835)=TRUE,H835))))</f>
        <v>#VALUE!</v>
      </c>
      <c r="AC835" t="e">
        <f t="shared" ref="AC835:AC898" si="219">TRIM(CLEAN(IF(ISTEXT(J835)=FALSE,I835,IF(ISTEXT(J835)=TRUE,J835))))</f>
        <v>#VALUE!</v>
      </c>
      <c r="AD835" t="e">
        <f>TRIM(CLEAN(MID(Updates!D835,FIND("Account to clone: ",Updates!D835)+18,(FIND("Position",Updates!D835)-(FIND("Account to clone: ",Updates!D835)+18)))))</f>
        <v>#VALUE!</v>
      </c>
      <c r="AE835" t="str">
        <f t="shared" ref="AE835:AE898" si="220">TRIM(CLEAN(IF(ISERROR(AD835),"",AD835)))</f>
        <v/>
      </c>
      <c r="AF835" t="str">
        <f t="shared" ref="AF835:AF898" si="221">IF(AE835="","No","Yes")</f>
        <v>No</v>
      </c>
      <c r="AG835" t="e">
        <f>TRIM(CLEAN(MID(Updates!D835,FIND("Home Share (H:\ drive) required: ",Updates!D835)+33,(FIND("Group Share (S:\ drive) required: ",Updates!D835)-(FIND("Home Share (H:\ drive) required: ",Updates!D835)+33)))))</f>
        <v>#VALUE!</v>
      </c>
      <c r="AH835" t="str">
        <f t="shared" ref="AH835:AH898" si="222">IF(ISERROR(AG835),"No",AG835)</f>
        <v>No</v>
      </c>
      <c r="AI835" t="e">
        <f>TRIM(CLEAN(MID(Updates!D835,FIND("S Drive Path: ",Updates!D835)+14,(FIND("Position",Updates!D835)-(FIND("S Drive Path: ",Updates!D835)+14)))))</f>
        <v>#VALUE!</v>
      </c>
      <c r="AJ835" t="e">
        <f>("USR\"&amp;Updates!N835)</f>
        <v>#VALUE!</v>
      </c>
      <c r="AK835" t="e">
        <f>Updates!N835&amp;"$"</f>
        <v>#VALUE!</v>
      </c>
      <c r="AL835" s="11">
        <f t="shared" ref="AL835:AL898" ca="1" si="223">RANDBETWEEN(1,20)</f>
        <v>6</v>
      </c>
      <c r="AM835" s="6" t="str">
        <f ca="1">LOOKUP(AL835,AN2:AN21,AO2:AO21)</f>
        <v>DC1MDB06</v>
      </c>
    </row>
    <row r="836" spans="1:39" ht="12" customHeight="1">
      <c r="A836" s="13" t="e">
        <f>LOOKUP(99^99,--("0"&amp;MID(Updates!N836,MIN(SEARCH({0,1,2,3,4,5,6,7,8,9},Updates!N836&amp;"0123456789")),ROW($A$1:$A$10000))))</f>
        <v>#N/A</v>
      </c>
      <c r="B836" s="6" t="e">
        <f>TRIM(CLEAN(MID(Updates!D836,FIND("Network User Id: ",Updates!D836)+17,(FIND("E-MAIL ACCOUNTS",Updates!D836)-(FIND("Network User Id:",Updates!D836)+17)))))</f>
        <v>#VALUE!</v>
      </c>
      <c r="C836" s="6" t="e">
        <f>TRIM(CLEAN(MID(Updates!D836,FIND("Logon ID: ",Updates!D836)+10,(FIND("Password:",Updates!D836)-(FIND("Logon ID:",Updates!D836)+10)))))</f>
        <v>#VALUE!</v>
      </c>
      <c r="D836" t="e">
        <f>TRIM(CLEAN(MID(Updates!D836,FIND("Primary Address: ",Updates!D836)+17,(FIND("Secondary Address:",Updates!D836)-(FIND("Primary Address: ",Updates!D836)+17)))))</f>
        <v>#VALUE!</v>
      </c>
      <c r="E836" t="e">
        <f>TRIM(CLEAN(MID(Updates!D836,FIND("Secondary Address: ",Updates!D836)+19,(FIND("** PLEASE DO NOT REPLY TO THIS E-MAIL. ",Updates!D836)-(FIND("Secondary Address: ",Updates!D836)+19)))))</f>
        <v>#VALUE!</v>
      </c>
      <c r="F836" t="b">
        <f>IF(COUNT(SEARCH({"transpo.ottawa.on.ca","biblioottawalibrary.ca"},E836)),"@ottawa.ca")</f>
        <v>0</v>
      </c>
      <c r="G836" s="9" t="e">
        <f t="shared" si="208"/>
        <v>#VALUE!</v>
      </c>
      <c r="H836" t="e">
        <f>TRIM(CLEAN(MID(Updates!D836,FIND("E-mail Address: ",Updates!D836)+16,(FIND("The employee",Updates!D836)-(FIND("E-mail Address: ",Updates!D836)+16)))))</f>
        <v>#VALUE!</v>
      </c>
      <c r="I836" t="e">
        <f>TRIM(CLEAN(MID(Updates!D836,FIND("Account Password: ",Updates!D836)+18,(FIND("NETWORK ACCOUNTS",Updates!D836)-(FIND("Account Password:",Updates!D836)+18)))))</f>
        <v>#VALUE!</v>
      </c>
      <c r="J836" t="e">
        <f>TRIM(CLEAN(MID(Updates!D836,FIND("Password: ",Updates!D836)+10,(FIND("E-mail",Updates!D836)-(FIND("Password:",Updates!D836)+12)))))</f>
        <v>#VALUE!</v>
      </c>
      <c r="K836" t="e">
        <f>TRIM(CLEAN(MID(Updates!D836,FIND("Account to clone: ",Updates!D836)+18,(FIND("Position",Updates!D836)-(FIND("Account to clone: ",Updates!D836)+18)))))</f>
        <v>#VALUE!</v>
      </c>
      <c r="L836" t="e">
        <f>TRIM(CLEAN(MID(Updates!D836,FIND("Clone permissions of another account: ",Updates!D836)+38,(FIND("Email required:",Updates!D836)-(FIND("Clone permissions of another account: ",Updates!D836)+38)))))</f>
        <v>#VALUE!</v>
      </c>
      <c r="M836" t="e">
        <f t="shared" si="209"/>
        <v>#VALUE!</v>
      </c>
      <c r="N836" t="e">
        <f>TRIM(CLEAN(MID(Updates!D836,FIND("First Name: ",Updates!D836)+12,(FIND("Middle Name: ",Updates!D836)-(FIND("First Name: ",Updates!D836)+12)))))</f>
        <v>#VALUE!</v>
      </c>
      <c r="O836" t="e">
        <f>TRIM(CLEAN(MID(Updates!E836,FIND("Last Name: ",Updates!E836)+11,(FIND("Middle Initial:",Updates!E836)-(FIND("Last Name: ",Updates!E836)+11)))))</f>
        <v>#VALUE!</v>
      </c>
      <c r="P836" t="e">
        <f>TRIM(CLEAN(MID(Updates!D836,FIND("Middle Initial: ",Updates!D836)+16,(FIND("Department: ",Updates!D836)-(FIND("Middle Initial: ",Updates!D836)+16)))))</f>
        <v>#VALUE!</v>
      </c>
      <c r="Q836" t="e">
        <f t="shared" si="210"/>
        <v>#VALUE!</v>
      </c>
      <c r="R836" t="e">
        <f t="shared" si="211"/>
        <v>#VALUE!</v>
      </c>
      <c r="S836" t="e">
        <f t="shared" si="212"/>
        <v>#VALUE!</v>
      </c>
      <c r="T836" s="14" t="e">
        <f t="shared" si="213"/>
        <v>#VALUE!</v>
      </c>
      <c r="U836" t="e">
        <f t="shared" si="214"/>
        <v>#VALUE!</v>
      </c>
      <c r="V836" t="e">
        <f t="shared" si="215"/>
        <v>#VALUE!</v>
      </c>
      <c r="W836" s="8" t="e">
        <f>TRIM(CLEAN(MID(Updates!D836,FIND("Branch: ",Updates!D836)+8,(FIND("Division",Updates!D836)-(FIND("Branch: ",Updates!D836)+8)))))</f>
        <v>#VALUE!</v>
      </c>
      <c r="X836" s="8" t="e">
        <f>TRIM(CLEAN(MID(Updates!D836,FIND("Pooled Position: ",Updates!D836)+17,(FIND("Are the",Updates!D836)-(FIND("Pooled Position: ",Updates!D836)+17)))))</f>
        <v>#VALUE!</v>
      </c>
      <c r="Y836" t="e">
        <f>TRIM(CLEAN(MID(Updates!D836,FIND("Employee Name: ",Updates!D836)+15,(FIND("Job Title",Updates!D836)-(FIND("Employee Name: ",Updates!D836)+15)))))</f>
        <v>#VALUE!</v>
      </c>
      <c r="Z836" s="9" t="e">
        <f t="shared" si="216"/>
        <v>#VALUE!</v>
      </c>
      <c r="AA836" t="e">
        <f t="shared" si="217"/>
        <v>#VALUE!</v>
      </c>
      <c r="AB836" t="e">
        <f t="shared" si="218"/>
        <v>#VALUE!</v>
      </c>
      <c r="AC836" t="e">
        <f t="shared" si="219"/>
        <v>#VALUE!</v>
      </c>
      <c r="AD836" t="e">
        <f>TRIM(CLEAN(MID(Updates!D836,FIND("Account to clone: ",Updates!D836)+18,(FIND("Position",Updates!D836)-(FIND("Account to clone: ",Updates!D836)+18)))))</f>
        <v>#VALUE!</v>
      </c>
      <c r="AE836" t="str">
        <f t="shared" si="220"/>
        <v/>
      </c>
      <c r="AF836" t="str">
        <f t="shared" si="221"/>
        <v>No</v>
      </c>
      <c r="AG836" t="e">
        <f>TRIM(CLEAN(MID(Updates!D836,FIND("Home Share (H:\ drive) required: ",Updates!D836)+33,(FIND("Group Share (S:\ drive) required: ",Updates!D836)-(FIND("Home Share (H:\ drive) required: ",Updates!D836)+33)))))</f>
        <v>#VALUE!</v>
      </c>
      <c r="AH836" t="str">
        <f t="shared" si="222"/>
        <v>No</v>
      </c>
      <c r="AI836" t="e">
        <f>TRIM(CLEAN(MID(Updates!D836,FIND("S Drive Path: ",Updates!D836)+14,(FIND("Position",Updates!D836)-(FIND("S Drive Path: ",Updates!D836)+14)))))</f>
        <v>#VALUE!</v>
      </c>
      <c r="AJ836" t="e">
        <f>("USR\"&amp;Updates!N836)</f>
        <v>#VALUE!</v>
      </c>
      <c r="AK836" t="e">
        <f>Updates!N836&amp;"$"</f>
        <v>#VALUE!</v>
      </c>
      <c r="AL836" s="11">
        <f t="shared" ca="1" si="223"/>
        <v>4</v>
      </c>
      <c r="AM836" s="6" t="str">
        <f ca="1">LOOKUP(AL836,AN2:AN21,AO2:AO21)</f>
        <v>DC1MDB04</v>
      </c>
    </row>
    <row r="837" spans="1:39" ht="12" customHeight="1">
      <c r="A837" s="13" t="e">
        <f>LOOKUP(99^99,--("0"&amp;MID(Updates!N837,MIN(SEARCH({0,1,2,3,4,5,6,7,8,9},Updates!N837&amp;"0123456789")),ROW($A$1:$A$10000))))</f>
        <v>#N/A</v>
      </c>
      <c r="B837" s="6" t="e">
        <f>TRIM(CLEAN(MID(Updates!D837,FIND("Network User Id: ",Updates!D837)+17,(FIND("E-MAIL ACCOUNTS",Updates!D837)-(FIND("Network User Id:",Updates!D837)+17)))))</f>
        <v>#VALUE!</v>
      </c>
      <c r="C837" s="6" t="e">
        <f>TRIM(CLEAN(MID(Updates!D837,FIND("Logon ID: ",Updates!D837)+10,(FIND("Password:",Updates!D837)-(FIND("Logon ID:",Updates!D837)+10)))))</f>
        <v>#VALUE!</v>
      </c>
      <c r="D837" t="e">
        <f>TRIM(CLEAN(MID(Updates!D837,FIND("Primary Address: ",Updates!D837)+17,(FIND("Secondary Address:",Updates!D837)-(FIND("Primary Address: ",Updates!D837)+17)))))</f>
        <v>#VALUE!</v>
      </c>
      <c r="E837" t="e">
        <f>TRIM(CLEAN(MID(Updates!D837,FIND("Secondary Address: ",Updates!D837)+19,(FIND("** PLEASE DO NOT REPLY TO THIS E-MAIL. ",Updates!D837)-(FIND("Secondary Address: ",Updates!D837)+19)))))</f>
        <v>#VALUE!</v>
      </c>
      <c r="F837" t="b">
        <f>IF(COUNT(SEARCH({"transpo.ottawa.on.ca","biblioottawalibrary.ca"},E837)),"@ottawa.ca")</f>
        <v>0</v>
      </c>
      <c r="G837" s="9" t="e">
        <f t="shared" si="208"/>
        <v>#VALUE!</v>
      </c>
      <c r="H837" t="e">
        <f>TRIM(CLEAN(MID(Updates!D837,FIND("E-mail Address: ",Updates!D837)+16,(FIND("The employee",Updates!D837)-(FIND("E-mail Address: ",Updates!D837)+16)))))</f>
        <v>#VALUE!</v>
      </c>
      <c r="I837" t="e">
        <f>TRIM(CLEAN(MID(Updates!D837,FIND("Account Password: ",Updates!D837)+18,(FIND("NETWORK ACCOUNTS",Updates!D837)-(FIND("Account Password:",Updates!D837)+18)))))</f>
        <v>#VALUE!</v>
      </c>
      <c r="J837" t="e">
        <f>TRIM(CLEAN(MID(Updates!D837,FIND("Password: ",Updates!D837)+10,(FIND("E-mail",Updates!D837)-(FIND("Password:",Updates!D837)+12)))))</f>
        <v>#VALUE!</v>
      </c>
      <c r="K837" t="e">
        <f>TRIM(CLEAN(MID(Updates!D837,FIND("Account to clone: ",Updates!D837)+18,(FIND("Position",Updates!D837)-(FIND("Account to clone: ",Updates!D837)+18)))))</f>
        <v>#VALUE!</v>
      </c>
      <c r="L837" t="e">
        <f>TRIM(CLEAN(MID(Updates!D837,FIND("Clone permissions of another account: ",Updates!D837)+38,(FIND("Email required:",Updates!D837)-(FIND("Clone permissions of another account: ",Updates!D837)+38)))))</f>
        <v>#VALUE!</v>
      </c>
      <c r="M837" t="e">
        <f t="shared" si="209"/>
        <v>#VALUE!</v>
      </c>
      <c r="N837" t="e">
        <f>TRIM(CLEAN(MID(Updates!D837,FIND("First Name: ",Updates!D837)+12,(FIND("Middle Name: ",Updates!D837)-(FIND("First Name: ",Updates!D837)+12)))))</f>
        <v>#VALUE!</v>
      </c>
      <c r="O837" t="e">
        <f>TRIM(CLEAN(MID(Updates!E837,FIND("Last Name: ",Updates!E837)+11,(FIND("Middle Initial:",Updates!E837)-(FIND("Last Name: ",Updates!E837)+11)))))</f>
        <v>#VALUE!</v>
      </c>
      <c r="P837" t="e">
        <f>TRIM(CLEAN(MID(Updates!D837,FIND("Middle Initial: ",Updates!D837)+16,(FIND("Department: ",Updates!D837)-(FIND("Middle Initial: ",Updates!D837)+16)))))</f>
        <v>#VALUE!</v>
      </c>
      <c r="Q837" t="e">
        <f t="shared" si="210"/>
        <v>#VALUE!</v>
      </c>
      <c r="R837" t="e">
        <f t="shared" si="211"/>
        <v>#VALUE!</v>
      </c>
      <c r="S837" t="e">
        <f t="shared" si="212"/>
        <v>#VALUE!</v>
      </c>
      <c r="T837" s="14" t="e">
        <f t="shared" si="213"/>
        <v>#VALUE!</v>
      </c>
      <c r="U837" t="e">
        <f t="shared" si="214"/>
        <v>#VALUE!</v>
      </c>
      <c r="V837" t="e">
        <f t="shared" si="215"/>
        <v>#VALUE!</v>
      </c>
      <c r="W837" s="8" t="e">
        <f>TRIM(CLEAN(MID(Updates!D837,FIND("Branch: ",Updates!D837)+8,(FIND("Division",Updates!D837)-(FIND("Branch: ",Updates!D837)+8)))))</f>
        <v>#VALUE!</v>
      </c>
      <c r="X837" s="8" t="e">
        <f>TRIM(CLEAN(MID(Updates!D837,FIND("Pooled Position: ",Updates!D837)+17,(FIND("Are the",Updates!D837)-(FIND("Pooled Position: ",Updates!D837)+17)))))</f>
        <v>#VALUE!</v>
      </c>
      <c r="Y837" t="e">
        <f>TRIM(CLEAN(MID(Updates!D837,FIND("Employee Name: ",Updates!D837)+15,(FIND("Job Title",Updates!D837)-(FIND("Employee Name: ",Updates!D837)+15)))))</f>
        <v>#VALUE!</v>
      </c>
      <c r="Z837" s="9" t="e">
        <f t="shared" si="216"/>
        <v>#VALUE!</v>
      </c>
      <c r="AA837" t="e">
        <f t="shared" si="217"/>
        <v>#VALUE!</v>
      </c>
      <c r="AB837" t="e">
        <f t="shared" si="218"/>
        <v>#VALUE!</v>
      </c>
      <c r="AC837" t="e">
        <f t="shared" si="219"/>
        <v>#VALUE!</v>
      </c>
      <c r="AD837" t="e">
        <f>TRIM(CLEAN(MID(Updates!D837,FIND("Account to clone: ",Updates!D837)+18,(FIND("Position",Updates!D837)-(FIND("Account to clone: ",Updates!D837)+18)))))</f>
        <v>#VALUE!</v>
      </c>
      <c r="AE837" t="str">
        <f t="shared" si="220"/>
        <v/>
      </c>
      <c r="AF837" t="str">
        <f t="shared" si="221"/>
        <v>No</v>
      </c>
      <c r="AG837" t="e">
        <f>TRIM(CLEAN(MID(Updates!D837,FIND("Home Share (H:\ drive) required: ",Updates!D837)+33,(FIND("Group Share (S:\ drive) required: ",Updates!D837)-(FIND("Home Share (H:\ drive) required: ",Updates!D837)+33)))))</f>
        <v>#VALUE!</v>
      </c>
      <c r="AH837" t="str">
        <f t="shared" si="222"/>
        <v>No</v>
      </c>
      <c r="AI837" t="e">
        <f>TRIM(CLEAN(MID(Updates!D837,FIND("S Drive Path: ",Updates!D837)+14,(FIND("Position",Updates!D837)-(FIND("S Drive Path: ",Updates!D837)+14)))))</f>
        <v>#VALUE!</v>
      </c>
      <c r="AJ837" t="e">
        <f>("USR\"&amp;Updates!N837)</f>
        <v>#VALUE!</v>
      </c>
      <c r="AK837" t="e">
        <f>Updates!N837&amp;"$"</f>
        <v>#VALUE!</v>
      </c>
      <c r="AL837" s="11">
        <f t="shared" ca="1" si="223"/>
        <v>11</v>
      </c>
      <c r="AM837" s="6" t="str">
        <f ca="1">LOOKUP(AL837,AN2:AN21,AO2:AO21)</f>
        <v>DC4MDB01</v>
      </c>
    </row>
    <row r="838" spans="1:39" ht="12" customHeight="1">
      <c r="A838" s="13" t="e">
        <f>LOOKUP(99^99,--("0"&amp;MID(Updates!N838,MIN(SEARCH({0,1,2,3,4,5,6,7,8,9},Updates!N838&amp;"0123456789")),ROW($A$1:$A$10000))))</f>
        <v>#N/A</v>
      </c>
      <c r="B838" s="6" t="e">
        <f>TRIM(CLEAN(MID(Updates!D838,FIND("Network User Id: ",Updates!D838)+17,(FIND("E-MAIL ACCOUNTS",Updates!D838)-(FIND("Network User Id:",Updates!D838)+17)))))</f>
        <v>#VALUE!</v>
      </c>
      <c r="C838" s="6" t="e">
        <f>TRIM(CLEAN(MID(Updates!D838,FIND("Logon ID: ",Updates!D838)+10,(FIND("Password:",Updates!D838)-(FIND("Logon ID:",Updates!D838)+10)))))</f>
        <v>#VALUE!</v>
      </c>
      <c r="D838" t="e">
        <f>TRIM(CLEAN(MID(Updates!D838,FIND("Primary Address: ",Updates!D838)+17,(FIND("Secondary Address:",Updates!D838)-(FIND("Primary Address: ",Updates!D838)+17)))))</f>
        <v>#VALUE!</v>
      </c>
      <c r="E838" t="e">
        <f>TRIM(CLEAN(MID(Updates!D838,FIND("Secondary Address: ",Updates!D838)+19,(FIND("** PLEASE DO NOT REPLY TO THIS E-MAIL. ",Updates!D838)-(FIND("Secondary Address: ",Updates!D838)+19)))))</f>
        <v>#VALUE!</v>
      </c>
      <c r="F838" t="b">
        <f>IF(COUNT(SEARCH({"transpo.ottawa.on.ca","biblioottawalibrary.ca"},E838)),"@ottawa.ca")</f>
        <v>0</v>
      </c>
      <c r="G838" s="9" t="e">
        <f t="shared" si="208"/>
        <v>#VALUE!</v>
      </c>
      <c r="H838" t="e">
        <f>TRIM(CLEAN(MID(Updates!D838,FIND("E-mail Address: ",Updates!D838)+16,(FIND("The employee",Updates!D838)-(FIND("E-mail Address: ",Updates!D838)+16)))))</f>
        <v>#VALUE!</v>
      </c>
      <c r="I838" t="e">
        <f>TRIM(CLEAN(MID(Updates!D838,FIND("Account Password: ",Updates!D838)+18,(FIND("NETWORK ACCOUNTS",Updates!D838)-(FIND("Account Password:",Updates!D838)+18)))))</f>
        <v>#VALUE!</v>
      </c>
      <c r="J838" t="e">
        <f>TRIM(CLEAN(MID(Updates!D838,FIND("Password: ",Updates!D838)+10,(FIND("E-mail",Updates!D838)-(FIND("Password:",Updates!D838)+12)))))</f>
        <v>#VALUE!</v>
      </c>
      <c r="K838" t="e">
        <f>TRIM(CLEAN(MID(Updates!D838,FIND("Account to clone: ",Updates!D838)+18,(FIND("Position",Updates!D838)-(FIND("Account to clone: ",Updates!D838)+18)))))</f>
        <v>#VALUE!</v>
      </c>
      <c r="L838" t="e">
        <f>TRIM(CLEAN(MID(Updates!D838,FIND("Clone permissions of another account: ",Updates!D838)+38,(FIND("Email required:",Updates!D838)-(FIND("Clone permissions of another account: ",Updates!D838)+38)))))</f>
        <v>#VALUE!</v>
      </c>
      <c r="M838" t="e">
        <f t="shared" si="209"/>
        <v>#VALUE!</v>
      </c>
      <c r="N838" t="e">
        <f>TRIM(CLEAN(MID(Updates!D838,FIND("First Name: ",Updates!D838)+12,(FIND("Middle Name: ",Updates!D838)-(FIND("First Name: ",Updates!D838)+12)))))</f>
        <v>#VALUE!</v>
      </c>
      <c r="O838" t="e">
        <f>TRIM(CLEAN(MID(Updates!E838,FIND("Last Name: ",Updates!E838)+11,(FIND("Middle Initial:",Updates!E838)-(FIND("Last Name: ",Updates!E838)+11)))))</f>
        <v>#VALUE!</v>
      </c>
      <c r="P838" t="e">
        <f>TRIM(CLEAN(MID(Updates!D838,FIND("Middle Initial: ",Updates!D838)+16,(FIND("Department: ",Updates!D838)-(FIND("Middle Initial: ",Updates!D838)+16)))))</f>
        <v>#VALUE!</v>
      </c>
      <c r="Q838" t="e">
        <f t="shared" si="210"/>
        <v>#VALUE!</v>
      </c>
      <c r="R838" t="e">
        <f t="shared" si="211"/>
        <v>#VALUE!</v>
      </c>
      <c r="S838" t="e">
        <f t="shared" si="212"/>
        <v>#VALUE!</v>
      </c>
      <c r="T838" s="14" t="e">
        <f t="shared" si="213"/>
        <v>#VALUE!</v>
      </c>
      <c r="U838" t="e">
        <f t="shared" si="214"/>
        <v>#VALUE!</v>
      </c>
      <c r="V838" t="e">
        <f t="shared" si="215"/>
        <v>#VALUE!</v>
      </c>
      <c r="W838" s="8" t="e">
        <f>TRIM(CLEAN(MID(Updates!D838,FIND("Branch: ",Updates!D838)+8,(FIND("Division",Updates!D838)-(FIND("Branch: ",Updates!D838)+8)))))</f>
        <v>#VALUE!</v>
      </c>
      <c r="X838" s="8" t="e">
        <f>TRIM(CLEAN(MID(Updates!D838,FIND("Pooled Position: ",Updates!D838)+17,(FIND("Are the",Updates!D838)-(FIND("Pooled Position: ",Updates!D838)+17)))))</f>
        <v>#VALUE!</v>
      </c>
      <c r="Y838" t="e">
        <f>TRIM(CLEAN(MID(Updates!D838,FIND("Employee Name: ",Updates!D838)+15,(FIND("Job Title",Updates!D838)-(FIND("Employee Name: ",Updates!D838)+15)))))</f>
        <v>#VALUE!</v>
      </c>
      <c r="Z838" s="9" t="e">
        <f t="shared" si="216"/>
        <v>#VALUE!</v>
      </c>
      <c r="AA838" t="e">
        <f t="shared" si="217"/>
        <v>#VALUE!</v>
      </c>
      <c r="AB838" t="e">
        <f t="shared" si="218"/>
        <v>#VALUE!</v>
      </c>
      <c r="AC838" t="e">
        <f t="shared" si="219"/>
        <v>#VALUE!</v>
      </c>
      <c r="AD838" t="e">
        <f>TRIM(CLEAN(MID(Updates!D838,FIND("Account to clone: ",Updates!D838)+18,(FIND("Position",Updates!D838)-(FIND("Account to clone: ",Updates!D838)+18)))))</f>
        <v>#VALUE!</v>
      </c>
      <c r="AE838" t="str">
        <f t="shared" si="220"/>
        <v/>
      </c>
      <c r="AF838" t="str">
        <f t="shared" si="221"/>
        <v>No</v>
      </c>
      <c r="AG838" t="e">
        <f>TRIM(CLEAN(MID(Updates!D838,FIND("Home Share (H:\ drive) required: ",Updates!D838)+33,(FIND("Group Share (S:\ drive) required: ",Updates!D838)-(FIND("Home Share (H:\ drive) required: ",Updates!D838)+33)))))</f>
        <v>#VALUE!</v>
      </c>
      <c r="AH838" t="str">
        <f t="shared" si="222"/>
        <v>No</v>
      </c>
      <c r="AI838" t="e">
        <f>TRIM(CLEAN(MID(Updates!D838,FIND("S Drive Path: ",Updates!D838)+14,(FIND("Position",Updates!D838)-(FIND("S Drive Path: ",Updates!D838)+14)))))</f>
        <v>#VALUE!</v>
      </c>
      <c r="AJ838" t="e">
        <f>("USR\"&amp;Updates!N838)</f>
        <v>#VALUE!</v>
      </c>
      <c r="AK838" t="e">
        <f>Updates!N838&amp;"$"</f>
        <v>#VALUE!</v>
      </c>
      <c r="AL838" s="11">
        <f t="shared" ca="1" si="223"/>
        <v>15</v>
      </c>
      <c r="AM838" s="6" t="str">
        <f ca="1">LOOKUP(AL838,AN2:AN21,AO2:AO21)</f>
        <v>DC4MDB05</v>
      </c>
    </row>
    <row r="839" spans="1:39" ht="12" customHeight="1">
      <c r="A839" s="13" t="e">
        <f>LOOKUP(99^99,--("0"&amp;MID(Updates!N839,MIN(SEARCH({0,1,2,3,4,5,6,7,8,9},Updates!N839&amp;"0123456789")),ROW($A$1:$A$10000))))</f>
        <v>#N/A</v>
      </c>
      <c r="B839" s="6" t="e">
        <f>TRIM(CLEAN(MID(Updates!D839,FIND("Network User Id: ",Updates!D839)+17,(FIND("E-MAIL ACCOUNTS",Updates!D839)-(FIND("Network User Id:",Updates!D839)+17)))))</f>
        <v>#VALUE!</v>
      </c>
      <c r="C839" s="6" t="e">
        <f>TRIM(CLEAN(MID(Updates!D839,FIND("Logon ID: ",Updates!D839)+10,(FIND("Password:",Updates!D839)-(FIND("Logon ID:",Updates!D839)+10)))))</f>
        <v>#VALUE!</v>
      </c>
      <c r="D839" t="e">
        <f>TRIM(CLEAN(MID(Updates!D839,FIND("Primary Address: ",Updates!D839)+17,(FIND("Secondary Address:",Updates!D839)-(FIND("Primary Address: ",Updates!D839)+17)))))</f>
        <v>#VALUE!</v>
      </c>
      <c r="E839" t="e">
        <f>TRIM(CLEAN(MID(Updates!D839,FIND("Secondary Address: ",Updates!D839)+19,(FIND("** PLEASE DO NOT REPLY TO THIS E-MAIL. ",Updates!D839)-(FIND("Secondary Address: ",Updates!D839)+19)))))</f>
        <v>#VALUE!</v>
      </c>
      <c r="F839" t="b">
        <f>IF(COUNT(SEARCH({"transpo.ottawa.on.ca","biblioottawalibrary.ca"},E839)),"@ottawa.ca")</f>
        <v>0</v>
      </c>
      <c r="G839" s="9" t="e">
        <f t="shared" si="208"/>
        <v>#VALUE!</v>
      </c>
      <c r="H839" t="e">
        <f>TRIM(CLEAN(MID(Updates!D839,FIND("E-mail Address: ",Updates!D839)+16,(FIND("The employee",Updates!D839)-(FIND("E-mail Address: ",Updates!D839)+16)))))</f>
        <v>#VALUE!</v>
      </c>
      <c r="I839" t="e">
        <f>TRIM(CLEAN(MID(Updates!D839,FIND("Account Password: ",Updates!D839)+18,(FIND("NETWORK ACCOUNTS",Updates!D839)-(FIND("Account Password:",Updates!D839)+18)))))</f>
        <v>#VALUE!</v>
      </c>
      <c r="J839" t="e">
        <f>TRIM(CLEAN(MID(Updates!D839,FIND("Password: ",Updates!D839)+10,(FIND("E-mail",Updates!D839)-(FIND("Password:",Updates!D839)+12)))))</f>
        <v>#VALUE!</v>
      </c>
      <c r="K839" t="e">
        <f>TRIM(CLEAN(MID(Updates!D839,FIND("Account to clone: ",Updates!D839)+18,(FIND("Position",Updates!D839)-(FIND("Account to clone: ",Updates!D839)+18)))))</f>
        <v>#VALUE!</v>
      </c>
      <c r="L839" t="e">
        <f>TRIM(CLEAN(MID(Updates!D839,FIND("Clone permissions of another account: ",Updates!D839)+38,(FIND("Email required:",Updates!D839)-(FIND("Clone permissions of another account: ",Updates!D839)+38)))))</f>
        <v>#VALUE!</v>
      </c>
      <c r="M839" t="e">
        <f t="shared" si="209"/>
        <v>#VALUE!</v>
      </c>
      <c r="N839" t="e">
        <f>TRIM(CLEAN(MID(Updates!D839,FIND("First Name: ",Updates!D839)+12,(FIND("Middle Name: ",Updates!D839)-(FIND("First Name: ",Updates!D839)+12)))))</f>
        <v>#VALUE!</v>
      </c>
      <c r="O839" t="e">
        <f>TRIM(CLEAN(MID(Updates!E839,FIND("Last Name: ",Updates!E839)+11,(FIND("Middle Initial:",Updates!E839)-(FIND("Last Name: ",Updates!E839)+11)))))</f>
        <v>#VALUE!</v>
      </c>
      <c r="P839" t="e">
        <f>TRIM(CLEAN(MID(Updates!D839,FIND("Middle Initial: ",Updates!D839)+16,(FIND("Department: ",Updates!D839)-(FIND("Middle Initial: ",Updates!D839)+16)))))</f>
        <v>#VALUE!</v>
      </c>
      <c r="Q839" t="e">
        <f t="shared" si="210"/>
        <v>#VALUE!</v>
      </c>
      <c r="R839" t="e">
        <f t="shared" si="211"/>
        <v>#VALUE!</v>
      </c>
      <c r="S839" t="e">
        <f t="shared" si="212"/>
        <v>#VALUE!</v>
      </c>
      <c r="T839" s="14" t="e">
        <f t="shared" si="213"/>
        <v>#VALUE!</v>
      </c>
      <c r="U839" t="e">
        <f t="shared" si="214"/>
        <v>#VALUE!</v>
      </c>
      <c r="V839" t="e">
        <f t="shared" si="215"/>
        <v>#VALUE!</v>
      </c>
      <c r="W839" s="8" t="e">
        <f>TRIM(CLEAN(MID(Updates!D839,FIND("Branch: ",Updates!D839)+8,(FIND("Division",Updates!D839)-(FIND("Branch: ",Updates!D839)+8)))))</f>
        <v>#VALUE!</v>
      </c>
      <c r="X839" s="8" t="e">
        <f>TRIM(CLEAN(MID(Updates!D839,FIND("Pooled Position: ",Updates!D839)+17,(FIND("Are the",Updates!D839)-(FIND("Pooled Position: ",Updates!D839)+17)))))</f>
        <v>#VALUE!</v>
      </c>
      <c r="Y839" t="e">
        <f>TRIM(CLEAN(MID(Updates!D839,FIND("Employee Name: ",Updates!D839)+15,(FIND("Job Title",Updates!D839)-(FIND("Employee Name: ",Updates!D839)+15)))))</f>
        <v>#VALUE!</v>
      </c>
      <c r="Z839" s="9" t="e">
        <f t="shared" si="216"/>
        <v>#VALUE!</v>
      </c>
      <c r="AA839" t="e">
        <f t="shared" si="217"/>
        <v>#VALUE!</v>
      </c>
      <c r="AB839" t="e">
        <f t="shared" si="218"/>
        <v>#VALUE!</v>
      </c>
      <c r="AC839" t="e">
        <f t="shared" si="219"/>
        <v>#VALUE!</v>
      </c>
      <c r="AD839" t="e">
        <f>TRIM(CLEAN(MID(Updates!D839,FIND("Account to clone: ",Updates!D839)+18,(FIND("Position",Updates!D839)-(FIND("Account to clone: ",Updates!D839)+18)))))</f>
        <v>#VALUE!</v>
      </c>
      <c r="AE839" t="str">
        <f t="shared" si="220"/>
        <v/>
      </c>
      <c r="AF839" t="str">
        <f t="shared" si="221"/>
        <v>No</v>
      </c>
      <c r="AG839" t="e">
        <f>TRIM(CLEAN(MID(Updates!D839,FIND("Home Share (H:\ drive) required: ",Updates!D839)+33,(FIND("Group Share (S:\ drive) required: ",Updates!D839)-(FIND("Home Share (H:\ drive) required: ",Updates!D839)+33)))))</f>
        <v>#VALUE!</v>
      </c>
      <c r="AH839" t="str">
        <f t="shared" si="222"/>
        <v>No</v>
      </c>
      <c r="AI839" t="e">
        <f>TRIM(CLEAN(MID(Updates!D839,FIND("S Drive Path: ",Updates!D839)+14,(FIND("Position",Updates!D839)-(FIND("S Drive Path: ",Updates!D839)+14)))))</f>
        <v>#VALUE!</v>
      </c>
      <c r="AJ839" t="e">
        <f>("USR\"&amp;Updates!N839)</f>
        <v>#VALUE!</v>
      </c>
      <c r="AK839" t="e">
        <f>Updates!N839&amp;"$"</f>
        <v>#VALUE!</v>
      </c>
      <c r="AL839" s="11">
        <f t="shared" ca="1" si="223"/>
        <v>19</v>
      </c>
      <c r="AM839" s="6" t="str">
        <f ca="1">LOOKUP(AL839,AN2:AN21,AO2:AO21)</f>
        <v>DC4MDB09</v>
      </c>
    </row>
    <row r="840" spans="1:39" ht="12" customHeight="1">
      <c r="A840" s="13" t="e">
        <f>LOOKUP(99^99,--("0"&amp;MID(Updates!N840,MIN(SEARCH({0,1,2,3,4,5,6,7,8,9},Updates!N840&amp;"0123456789")),ROW($A$1:$A$10000))))</f>
        <v>#N/A</v>
      </c>
      <c r="B840" s="6" t="e">
        <f>TRIM(CLEAN(MID(Updates!D840,FIND("Network User Id: ",Updates!D840)+17,(FIND("E-MAIL ACCOUNTS",Updates!D840)-(FIND("Network User Id:",Updates!D840)+17)))))</f>
        <v>#VALUE!</v>
      </c>
      <c r="C840" s="6" t="e">
        <f>TRIM(CLEAN(MID(Updates!D840,FIND("Logon ID: ",Updates!D840)+10,(FIND("Password:",Updates!D840)-(FIND("Logon ID:",Updates!D840)+10)))))</f>
        <v>#VALUE!</v>
      </c>
      <c r="D840" t="e">
        <f>TRIM(CLEAN(MID(Updates!D840,FIND("Primary Address: ",Updates!D840)+17,(FIND("Secondary Address:",Updates!D840)-(FIND("Primary Address: ",Updates!D840)+17)))))</f>
        <v>#VALUE!</v>
      </c>
      <c r="E840" t="e">
        <f>TRIM(CLEAN(MID(Updates!D840,FIND("Secondary Address: ",Updates!D840)+19,(FIND("** PLEASE DO NOT REPLY TO THIS E-MAIL. ",Updates!D840)-(FIND("Secondary Address: ",Updates!D840)+19)))))</f>
        <v>#VALUE!</v>
      </c>
      <c r="F840" t="b">
        <f>IF(COUNT(SEARCH({"transpo.ottawa.on.ca","biblioottawalibrary.ca"},E840)),"@ottawa.ca")</f>
        <v>0</v>
      </c>
      <c r="G840" s="9" t="e">
        <f t="shared" si="208"/>
        <v>#VALUE!</v>
      </c>
      <c r="H840" t="e">
        <f>TRIM(CLEAN(MID(Updates!D840,FIND("E-mail Address: ",Updates!D840)+16,(FIND("The employee",Updates!D840)-(FIND("E-mail Address: ",Updates!D840)+16)))))</f>
        <v>#VALUE!</v>
      </c>
      <c r="I840" t="e">
        <f>TRIM(CLEAN(MID(Updates!D840,FIND("Account Password: ",Updates!D840)+18,(FIND("NETWORK ACCOUNTS",Updates!D840)-(FIND("Account Password:",Updates!D840)+18)))))</f>
        <v>#VALUE!</v>
      </c>
      <c r="J840" t="e">
        <f>TRIM(CLEAN(MID(Updates!D840,FIND("Password: ",Updates!D840)+10,(FIND("E-mail",Updates!D840)-(FIND("Password:",Updates!D840)+12)))))</f>
        <v>#VALUE!</v>
      </c>
      <c r="K840" t="e">
        <f>TRIM(CLEAN(MID(Updates!D840,FIND("Account to clone: ",Updates!D840)+18,(FIND("Position",Updates!D840)-(FIND("Account to clone: ",Updates!D840)+18)))))</f>
        <v>#VALUE!</v>
      </c>
      <c r="L840" t="e">
        <f>TRIM(CLEAN(MID(Updates!D840,FIND("Clone permissions of another account: ",Updates!D840)+38,(FIND("Email required:",Updates!D840)-(FIND("Clone permissions of another account: ",Updates!D840)+38)))))</f>
        <v>#VALUE!</v>
      </c>
      <c r="M840" t="e">
        <f t="shared" si="209"/>
        <v>#VALUE!</v>
      </c>
      <c r="N840" t="e">
        <f>TRIM(CLEAN(MID(Updates!D840,FIND("First Name: ",Updates!D840)+12,(FIND("Middle Name: ",Updates!D840)-(FIND("First Name: ",Updates!D840)+12)))))</f>
        <v>#VALUE!</v>
      </c>
      <c r="O840" t="e">
        <f>TRIM(CLEAN(MID(Updates!E840,FIND("Last Name: ",Updates!E840)+11,(FIND("Middle Initial:",Updates!E840)-(FIND("Last Name: ",Updates!E840)+11)))))</f>
        <v>#VALUE!</v>
      </c>
      <c r="P840" t="e">
        <f>TRIM(CLEAN(MID(Updates!D840,FIND("Middle Initial: ",Updates!D840)+16,(FIND("Department: ",Updates!D840)-(FIND("Middle Initial: ",Updates!D840)+16)))))</f>
        <v>#VALUE!</v>
      </c>
      <c r="Q840" t="e">
        <f t="shared" si="210"/>
        <v>#VALUE!</v>
      </c>
      <c r="R840" t="e">
        <f t="shared" si="211"/>
        <v>#VALUE!</v>
      </c>
      <c r="S840" t="e">
        <f t="shared" si="212"/>
        <v>#VALUE!</v>
      </c>
      <c r="T840" s="14" t="e">
        <f t="shared" si="213"/>
        <v>#VALUE!</v>
      </c>
      <c r="U840" t="e">
        <f t="shared" si="214"/>
        <v>#VALUE!</v>
      </c>
      <c r="V840" t="e">
        <f t="shared" si="215"/>
        <v>#VALUE!</v>
      </c>
      <c r="W840" s="8" t="e">
        <f>TRIM(CLEAN(MID(Updates!D840,FIND("Branch: ",Updates!D840)+8,(FIND("Division",Updates!D840)-(FIND("Branch: ",Updates!D840)+8)))))</f>
        <v>#VALUE!</v>
      </c>
      <c r="X840" s="8" t="e">
        <f>TRIM(CLEAN(MID(Updates!D840,FIND("Pooled Position: ",Updates!D840)+17,(FIND("Are the",Updates!D840)-(FIND("Pooled Position: ",Updates!D840)+17)))))</f>
        <v>#VALUE!</v>
      </c>
      <c r="Y840" t="e">
        <f>TRIM(CLEAN(MID(Updates!D840,FIND("Employee Name: ",Updates!D840)+15,(FIND("Job Title",Updates!D840)-(FIND("Employee Name: ",Updates!D840)+15)))))</f>
        <v>#VALUE!</v>
      </c>
      <c r="Z840" s="9" t="e">
        <f t="shared" si="216"/>
        <v>#VALUE!</v>
      </c>
      <c r="AA840" t="e">
        <f t="shared" si="217"/>
        <v>#VALUE!</v>
      </c>
      <c r="AB840" t="e">
        <f t="shared" si="218"/>
        <v>#VALUE!</v>
      </c>
      <c r="AC840" t="e">
        <f t="shared" si="219"/>
        <v>#VALUE!</v>
      </c>
      <c r="AD840" t="e">
        <f>TRIM(CLEAN(MID(Updates!D840,FIND("Account to clone: ",Updates!D840)+18,(FIND("Position",Updates!D840)-(FIND("Account to clone: ",Updates!D840)+18)))))</f>
        <v>#VALUE!</v>
      </c>
      <c r="AE840" t="str">
        <f t="shared" si="220"/>
        <v/>
      </c>
      <c r="AF840" t="str">
        <f t="shared" si="221"/>
        <v>No</v>
      </c>
      <c r="AG840" t="e">
        <f>TRIM(CLEAN(MID(Updates!D840,FIND("Home Share (H:\ drive) required: ",Updates!D840)+33,(FIND("Group Share (S:\ drive) required: ",Updates!D840)-(FIND("Home Share (H:\ drive) required: ",Updates!D840)+33)))))</f>
        <v>#VALUE!</v>
      </c>
      <c r="AH840" t="str">
        <f t="shared" si="222"/>
        <v>No</v>
      </c>
      <c r="AI840" t="e">
        <f>TRIM(CLEAN(MID(Updates!D840,FIND("S Drive Path: ",Updates!D840)+14,(FIND("Position",Updates!D840)-(FIND("S Drive Path: ",Updates!D840)+14)))))</f>
        <v>#VALUE!</v>
      </c>
      <c r="AJ840" t="e">
        <f>("USR\"&amp;Updates!N840)</f>
        <v>#VALUE!</v>
      </c>
      <c r="AK840" t="e">
        <f>Updates!N840&amp;"$"</f>
        <v>#VALUE!</v>
      </c>
      <c r="AL840" s="11">
        <f t="shared" ca="1" si="223"/>
        <v>7</v>
      </c>
      <c r="AM840" s="6" t="str">
        <f ca="1">LOOKUP(AL840,AN2:AN21,AO2:AO21)</f>
        <v>DC1MDB07</v>
      </c>
    </row>
    <row r="841" spans="1:39" ht="12" customHeight="1">
      <c r="A841" s="13" t="e">
        <f>LOOKUP(99^99,--("0"&amp;MID(Updates!N841,MIN(SEARCH({0,1,2,3,4,5,6,7,8,9},Updates!N841&amp;"0123456789")),ROW($A$1:$A$10000))))</f>
        <v>#N/A</v>
      </c>
      <c r="B841" s="6" t="e">
        <f>TRIM(CLEAN(MID(Updates!D841,FIND("Network User Id: ",Updates!D841)+17,(FIND("E-MAIL ACCOUNTS",Updates!D841)-(FIND("Network User Id:",Updates!D841)+17)))))</f>
        <v>#VALUE!</v>
      </c>
      <c r="C841" s="6" t="e">
        <f>TRIM(CLEAN(MID(Updates!D841,FIND("Logon ID: ",Updates!D841)+10,(FIND("Password:",Updates!D841)-(FIND("Logon ID:",Updates!D841)+10)))))</f>
        <v>#VALUE!</v>
      </c>
      <c r="D841" t="e">
        <f>TRIM(CLEAN(MID(Updates!D841,FIND("Primary Address: ",Updates!D841)+17,(FIND("Secondary Address:",Updates!D841)-(FIND("Primary Address: ",Updates!D841)+17)))))</f>
        <v>#VALUE!</v>
      </c>
      <c r="E841" t="e">
        <f>TRIM(CLEAN(MID(Updates!D841,FIND("Secondary Address: ",Updates!D841)+19,(FIND("** PLEASE DO NOT REPLY TO THIS E-MAIL. ",Updates!D841)-(FIND("Secondary Address: ",Updates!D841)+19)))))</f>
        <v>#VALUE!</v>
      </c>
      <c r="F841" t="b">
        <f>IF(COUNT(SEARCH({"transpo.ottawa.on.ca","biblioottawalibrary.ca"},E841)),"@ottawa.ca")</f>
        <v>0</v>
      </c>
      <c r="G841" s="9" t="e">
        <f t="shared" si="208"/>
        <v>#VALUE!</v>
      </c>
      <c r="H841" t="e">
        <f>TRIM(CLEAN(MID(Updates!D841,FIND("E-mail Address: ",Updates!D841)+16,(FIND("The employee",Updates!D841)-(FIND("E-mail Address: ",Updates!D841)+16)))))</f>
        <v>#VALUE!</v>
      </c>
      <c r="I841" t="e">
        <f>TRIM(CLEAN(MID(Updates!D841,FIND("Account Password: ",Updates!D841)+18,(FIND("NETWORK ACCOUNTS",Updates!D841)-(FIND("Account Password:",Updates!D841)+18)))))</f>
        <v>#VALUE!</v>
      </c>
      <c r="J841" t="e">
        <f>TRIM(CLEAN(MID(Updates!D841,FIND("Password: ",Updates!D841)+10,(FIND("E-mail",Updates!D841)-(FIND("Password:",Updates!D841)+12)))))</f>
        <v>#VALUE!</v>
      </c>
      <c r="K841" t="e">
        <f>TRIM(CLEAN(MID(Updates!D841,FIND("Account to clone: ",Updates!D841)+18,(FIND("Position",Updates!D841)-(FIND("Account to clone: ",Updates!D841)+18)))))</f>
        <v>#VALUE!</v>
      </c>
      <c r="L841" t="e">
        <f>TRIM(CLEAN(MID(Updates!D841,FIND("Clone permissions of another account: ",Updates!D841)+38,(FIND("Email required:",Updates!D841)-(FIND("Clone permissions of another account: ",Updates!D841)+38)))))</f>
        <v>#VALUE!</v>
      </c>
      <c r="M841" t="e">
        <f t="shared" si="209"/>
        <v>#VALUE!</v>
      </c>
      <c r="N841" t="e">
        <f>TRIM(CLEAN(MID(Updates!D841,FIND("First Name: ",Updates!D841)+12,(FIND("Middle Name: ",Updates!D841)-(FIND("First Name: ",Updates!D841)+12)))))</f>
        <v>#VALUE!</v>
      </c>
      <c r="O841" t="e">
        <f>TRIM(CLEAN(MID(Updates!E841,FIND("Last Name: ",Updates!E841)+11,(FIND("Middle Initial:",Updates!E841)-(FIND("Last Name: ",Updates!E841)+11)))))</f>
        <v>#VALUE!</v>
      </c>
      <c r="P841" t="e">
        <f>TRIM(CLEAN(MID(Updates!D841,FIND("Middle Initial: ",Updates!D841)+16,(FIND("Department: ",Updates!D841)-(FIND("Middle Initial: ",Updates!D841)+16)))))</f>
        <v>#VALUE!</v>
      </c>
      <c r="Q841" t="e">
        <f t="shared" si="210"/>
        <v>#VALUE!</v>
      </c>
      <c r="R841" t="e">
        <f t="shared" si="211"/>
        <v>#VALUE!</v>
      </c>
      <c r="S841" t="e">
        <f t="shared" si="212"/>
        <v>#VALUE!</v>
      </c>
      <c r="T841" s="14" t="e">
        <f t="shared" si="213"/>
        <v>#VALUE!</v>
      </c>
      <c r="U841" t="e">
        <f t="shared" si="214"/>
        <v>#VALUE!</v>
      </c>
      <c r="V841" t="e">
        <f t="shared" si="215"/>
        <v>#VALUE!</v>
      </c>
      <c r="W841" s="8" t="e">
        <f>TRIM(CLEAN(MID(Updates!D841,FIND("Branch: ",Updates!D841)+8,(FIND("Division",Updates!D841)-(FIND("Branch: ",Updates!D841)+8)))))</f>
        <v>#VALUE!</v>
      </c>
      <c r="X841" s="8" t="e">
        <f>TRIM(CLEAN(MID(Updates!D841,FIND("Pooled Position: ",Updates!D841)+17,(FIND("Are the",Updates!D841)-(FIND("Pooled Position: ",Updates!D841)+17)))))</f>
        <v>#VALUE!</v>
      </c>
      <c r="Y841" t="e">
        <f>TRIM(CLEAN(MID(Updates!D841,FIND("Employee Name: ",Updates!D841)+15,(FIND("Job Title",Updates!D841)-(FIND("Employee Name: ",Updates!D841)+15)))))</f>
        <v>#VALUE!</v>
      </c>
      <c r="Z841" s="9" t="e">
        <f t="shared" si="216"/>
        <v>#VALUE!</v>
      </c>
      <c r="AA841" t="e">
        <f t="shared" si="217"/>
        <v>#VALUE!</v>
      </c>
      <c r="AB841" t="e">
        <f t="shared" si="218"/>
        <v>#VALUE!</v>
      </c>
      <c r="AC841" t="e">
        <f t="shared" si="219"/>
        <v>#VALUE!</v>
      </c>
      <c r="AD841" t="e">
        <f>TRIM(CLEAN(MID(Updates!D841,FIND("Account to clone: ",Updates!D841)+18,(FIND("Position",Updates!D841)-(FIND("Account to clone: ",Updates!D841)+18)))))</f>
        <v>#VALUE!</v>
      </c>
      <c r="AE841" t="str">
        <f t="shared" si="220"/>
        <v/>
      </c>
      <c r="AF841" t="str">
        <f t="shared" si="221"/>
        <v>No</v>
      </c>
      <c r="AG841" t="e">
        <f>TRIM(CLEAN(MID(Updates!D841,FIND("Home Share (H:\ drive) required: ",Updates!D841)+33,(FIND("Group Share (S:\ drive) required: ",Updates!D841)-(FIND("Home Share (H:\ drive) required: ",Updates!D841)+33)))))</f>
        <v>#VALUE!</v>
      </c>
      <c r="AH841" t="str">
        <f t="shared" si="222"/>
        <v>No</v>
      </c>
      <c r="AI841" t="e">
        <f>TRIM(CLEAN(MID(Updates!D841,FIND("S Drive Path: ",Updates!D841)+14,(FIND("Position",Updates!D841)-(FIND("S Drive Path: ",Updates!D841)+14)))))</f>
        <v>#VALUE!</v>
      </c>
      <c r="AJ841" t="e">
        <f>("USR\"&amp;Updates!N841)</f>
        <v>#VALUE!</v>
      </c>
      <c r="AK841" t="e">
        <f>Updates!N841&amp;"$"</f>
        <v>#VALUE!</v>
      </c>
      <c r="AL841" s="11">
        <f t="shared" ca="1" si="223"/>
        <v>5</v>
      </c>
      <c r="AM841" s="6" t="str">
        <f ca="1">LOOKUP(AL841,AN2:AN21,AO2:AO21)</f>
        <v>DC1MDB05</v>
      </c>
    </row>
    <row r="842" spans="1:39" ht="12" customHeight="1">
      <c r="A842" s="13" t="e">
        <f>LOOKUP(99^99,--("0"&amp;MID(Updates!N842,MIN(SEARCH({0,1,2,3,4,5,6,7,8,9},Updates!N842&amp;"0123456789")),ROW($A$1:$A$10000))))</f>
        <v>#N/A</v>
      </c>
      <c r="B842" s="6" t="e">
        <f>TRIM(CLEAN(MID(Updates!D842,FIND("Network User Id: ",Updates!D842)+17,(FIND("E-MAIL ACCOUNTS",Updates!D842)-(FIND("Network User Id:",Updates!D842)+17)))))</f>
        <v>#VALUE!</v>
      </c>
      <c r="C842" s="6" t="e">
        <f>TRIM(CLEAN(MID(Updates!D842,FIND("Logon ID: ",Updates!D842)+10,(FIND("Password:",Updates!D842)-(FIND("Logon ID:",Updates!D842)+10)))))</f>
        <v>#VALUE!</v>
      </c>
      <c r="D842" t="e">
        <f>TRIM(CLEAN(MID(Updates!D842,FIND("Primary Address: ",Updates!D842)+17,(FIND("Secondary Address:",Updates!D842)-(FIND("Primary Address: ",Updates!D842)+17)))))</f>
        <v>#VALUE!</v>
      </c>
      <c r="E842" t="e">
        <f>TRIM(CLEAN(MID(Updates!D842,FIND("Secondary Address: ",Updates!D842)+19,(FIND("** PLEASE DO NOT REPLY TO THIS E-MAIL. ",Updates!D842)-(FIND("Secondary Address: ",Updates!D842)+19)))))</f>
        <v>#VALUE!</v>
      </c>
      <c r="F842" t="b">
        <f>IF(COUNT(SEARCH({"transpo.ottawa.on.ca","biblioottawalibrary.ca"},E842)),"@ottawa.ca")</f>
        <v>0</v>
      </c>
      <c r="G842" s="9" t="e">
        <f t="shared" si="208"/>
        <v>#VALUE!</v>
      </c>
      <c r="H842" t="e">
        <f>TRIM(CLEAN(MID(Updates!D842,FIND("E-mail Address: ",Updates!D842)+16,(FIND("The employee",Updates!D842)-(FIND("E-mail Address: ",Updates!D842)+16)))))</f>
        <v>#VALUE!</v>
      </c>
      <c r="I842" t="e">
        <f>TRIM(CLEAN(MID(Updates!D842,FIND("Account Password: ",Updates!D842)+18,(FIND("NETWORK ACCOUNTS",Updates!D842)-(FIND("Account Password:",Updates!D842)+18)))))</f>
        <v>#VALUE!</v>
      </c>
      <c r="J842" t="e">
        <f>TRIM(CLEAN(MID(Updates!D842,FIND("Password: ",Updates!D842)+10,(FIND("E-mail",Updates!D842)-(FIND("Password:",Updates!D842)+12)))))</f>
        <v>#VALUE!</v>
      </c>
      <c r="K842" t="e">
        <f>TRIM(CLEAN(MID(Updates!D842,FIND("Account to clone: ",Updates!D842)+18,(FIND("Position",Updates!D842)-(FIND("Account to clone: ",Updates!D842)+18)))))</f>
        <v>#VALUE!</v>
      </c>
      <c r="L842" t="e">
        <f>TRIM(CLEAN(MID(Updates!D842,FIND("Clone permissions of another account: ",Updates!D842)+38,(FIND("Email required:",Updates!D842)-(FIND("Clone permissions of another account: ",Updates!D842)+38)))))</f>
        <v>#VALUE!</v>
      </c>
      <c r="M842" t="e">
        <f t="shared" si="209"/>
        <v>#VALUE!</v>
      </c>
      <c r="N842" t="e">
        <f>TRIM(CLEAN(MID(Updates!D842,FIND("First Name: ",Updates!D842)+12,(FIND("Middle Name: ",Updates!D842)-(FIND("First Name: ",Updates!D842)+12)))))</f>
        <v>#VALUE!</v>
      </c>
      <c r="O842" t="e">
        <f>TRIM(CLEAN(MID(Updates!E842,FIND("Last Name: ",Updates!E842)+11,(FIND("Middle Initial:",Updates!E842)-(FIND("Last Name: ",Updates!E842)+11)))))</f>
        <v>#VALUE!</v>
      </c>
      <c r="P842" t="e">
        <f>TRIM(CLEAN(MID(Updates!D842,FIND("Middle Initial: ",Updates!D842)+16,(FIND("Department: ",Updates!D842)-(FIND("Middle Initial: ",Updates!D842)+16)))))</f>
        <v>#VALUE!</v>
      </c>
      <c r="Q842" t="e">
        <f t="shared" si="210"/>
        <v>#VALUE!</v>
      </c>
      <c r="R842" t="e">
        <f t="shared" si="211"/>
        <v>#VALUE!</v>
      </c>
      <c r="S842" t="e">
        <f t="shared" si="212"/>
        <v>#VALUE!</v>
      </c>
      <c r="T842" s="14" t="e">
        <f t="shared" si="213"/>
        <v>#VALUE!</v>
      </c>
      <c r="U842" t="e">
        <f t="shared" si="214"/>
        <v>#VALUE!</v>
      </c>
      <c r="V842" t="e">
        <f t="shared" si="215"/>
        <v>#VALUE!</v>
      </c>
      <c r="W842" s="8" t="e">
        <f>TRIM(CLEAN(MID(Updates!D842,FIND("Branch: ",Updates!D842)+8,(FIND("Division",Updates!D842)-(FIND("Branch: ",Updates!D842)+8)))))</f>
        <v>#VALUE!</v>
      </c>
      <c r="X842" s="8" t="e">
        <f>TRIM(CLEAN(MID(Updates!D842,FIND("Pooled Position: ",Updates!D842)+17,(FIND("Are the",Updates!D842)-(FIND("Pooled Position: ",Updates!D842)+17)))))</f>
        <v>#VALUE!</v>
      </c>
      <c r="Y842" t="e">
        <f>TRIM(CLEAN(MID(Updates!D842,FIND("Employee Name: ",Updates!D842)+15,(FIND("Job Title",Updates!D842)-(FIND("Employee Name: ",Updates!D842)+15)))))</f>
        <v>#VALUE!</v>
      </c>
      <c r="Z842" s="9" t="e">
        <f t="shared" si="216"/>
        <v>#VALUE!</v>
      </c>
      <c r="AA842" t="e">
        <f t="shared" si="217"/>
        <v>#VALUE!</v>
      </c>
      <c r="AB842" t="e">
        <f t="shared" si="218"/>
        <v>#VALUE!</v>
      </c>
      <c r="AC842" t="e">
        <f t="shared" si="219"/>
        <v>#VALUE!</v>
      </c>
      <c r="AD842" t="e">
        <f>TRIM(CLEAN(MID(Updates!D842,FIND("Account to clone: ",Updates!D842)+18,(FIND("Position",Updates!D842)-(FIND("Account to clone: ",Updates!D842)+18)))))</f>
        <v>#VALUE!</v>
      </c>
      <c r="AE842" t="str">
        <f t="shared" si="220"/>
        <v/>
      </c>
      <c r="AF842" t="str">
        <f t="shared" si="221"/>
        <v>No</v>
      </c>
      <c r="AG842" t="e">
        <f>TRIM(CLEAN(MID(Updates!D842,FIND("Home Share (H:\ drive) required: ",Updates!D842)+33,(FIND("Group Share (S:\ drive) required: ",Updates!D842)-(FIND("Home Share (H:\ drive) required: ",Updates!D842)+33)))))</f>
        <v>#VALUE!</v>
      </c>
      <c r="AH842" t="str">
        <f t="shared" si="222"/>
        <v>No</v>
      </c>
      <c r="AI842" t="e">
        <f>TRIM(CLEAN(MID(Updates!D842,FIND("S Drive Path: ",Updates!D842)+14,(FIND("Position",Updates!D842)-(FIND("S Drive Path: ",Updates!D842)+14)))))</f>
        <v>#VALUE!</v>
      </c>
      <c r="AJ842" t="e">
        <f>("USR\"&amp;Updates!N842)</f>
        <v>#VALUE!</v>
      </c>
      <c r="AK842" t="e">
        <f>Updates!N842&amp;"$"</f>
        <v>#VALUE!</v>
      </c>
      <c r="AL842" s="11">
        <f t="shared" ca="1" si="223"/>
        <v>15</v>
      </c>
      <c r="AM842" s="6" t="str">
        <f ca="1">LOOKUP(AL842,AN2:AN21,AO2:AO21)</f>
        <v>DC4MDB05</v>
      </c>
    </row>
    <row r="843" spans="1:39" ht="12" customHeight="1">
      <c r="A843" s="13" t="e">
        <f>LOOKUP(99^99,--("0"&amp;MID(Updates!N843,MIN(SEARCH({0,1,2,3,4,5,6,7,8,9},Updates!N843&amp;"0123456789")),ROW($A$1:$A$10000))))</f>
        <v>#N/A</v>
      </c>
      <c r="B843" s="6" t="e">
        <f>TRIM(CLEAN(MID(Updates!D843,FIND("Network User Id: ",Updates!D843)+17,(FIND("E-MAIL ACCOUNTS",Updates!D843)-(FIND("Network User Id:",Updates!D843)+17)))))</f>
        <v>#VALUE!</v>
      </c>
      <c r="C843" s="6" t="e">
        <f>TRIM(CLEAN(MID(Updates!D843,FIND("Logon ID: ",Updates!D843)+10,(FIND("Password:",Updates!D843)-(FIND("Logon ID:",Updates!D843)+10)))))</f>
        <v>#VALUE!</v>
      </c>
      <c r="D843" t="e">
        <f>TRIM(CLEAN(MID(Updates!D843,FIND("Primary Address: ",Updates!D843)+17,(FIND("Secondary Address:",Updates!D843)-(FIND("Primary Address: ",Updates!D843)+17)))))</f>
        <v>#VALUE!</v>
      </c>
      <c r="E843" t="e">
        <f>TRIM(CLEAN(MID(Updates!D843,FIND("Secondary Address: ",Updates!D843)+19,(FIND("** PLEASE DO NOT REPLY TO THIS E-MAIL. ",Updates!D843)-(FIND("Secondary Address: ",Updates!D843)+19)))))</f>
        <v>#VALUE!</v>
      </c>
      <c r="F843" t="b">
        <f>IF(COUNT(SEARCH({"transpo.ottawa.on.ca","biblioottawalibrary.ca"},E843)),"@ottawa.ca")</f>
        <v>0</v>
      </c>
      <c r="G843" s="9" t="e">
        <f t="shared" si="208"/>
        <v>#VALUE!</v>
      </c>
      <c r="H843" t="e">
        <f>TRIM(CLEAN(MID(Updates!D843,FIND("E-mail Address: ",Updates!D843)+16,(FIND("The employee",Updates!D843)-(FIND("E-mail Address: ",Updates!D843)+16)))))</f>
        <v>#VALUE!</v>
      </c>
      <c r="I843" t="e">
        <f>TRIM(CLEAN(MID(Updates!D843,FIND("Account Password: ",Updates!D843)+18,(FIND("NETWORK ACCOUNTS",Updates!D843)-(FIND("Account Password:",Updates!D843)+18)))))</f>
        <v>#VALUE!</v>
      </c>
      <c r="J843" t="e">
        <f>TRIM(CLEAN(MID(Updates!D843,FIND("Password: ",Updates!D843)+10,(FIND("E-mail",Updates!D843)-(FIND("Password:",Updates!D843)+12)))))</f>
        <v>#VALUE!</v>
      </c>
      <c r="K843" t="e">
        <f>TRIM(CLEAN(MID(Updates!D843,FIND("Account to clone: ",Updates!D843)+18,(FIND("Position",Updates!D843)-(FIND("Account to clone: ",Updates!D843)+18)))))</f>
        <v>#VALUE!</v>
      </c>
      <c r="L843" t="e">
        <f>TRIM(CLEAN(MID(Updates!D843,FIND("Clone permissions of another account: ",Updates!D843)+38,(FIND("Email required:",Updates!D843)-(FIND("Clone permissions of another account: ",Updates!D843)+38)))))</f>
        <v>#VALUE!</v>
      </c>
      <c r="M843" t="e">
        <f t="shared" si="209"/>
        <v>#VALUE!</v>
      </c>
      <c r="N843" t="e">
        <f>TRIM(CLEAN(MID(Updates!D843,FIND("First Name: ",Updates!D843)+12,(FIND("Middle Name: ",Updates!D843)-(FIND("First Name: ",Updates!D843)+12)))))</f>
        <v>#VALUE!</v>
      </c>
      <c r="O843" t="e">
        <f>TRIM(CLEAN(MID(Updates!E843,FIND("Last Name: ",Updates!E843)+11,(FIND("Middle Initial:",Updates!E843)-(FIND("Last Name: ",Updates!E843)+11)))))</f>
        <v>#VALUE!</v>
      </c>
      <c r="P843" t="e">
        <f>TRIM(CLEAN(MID(Updates!D843,FIND("Middle Initial: ",Updates!D843)+16,(FIND("Department: ",Updates!D843)-(FIND("Middle Initial: ",Updates!D843)+16)))))</f>
        <v>#VALUE!</v>
      </c>
      <c r="Q843" t="e">
        <f t="shared" si="210"/>
        <v>#VALUE!</v>
      </c>
      <c r="R843" t="e">
        <f t="shared" si="211"/>
        <v>#VALUE!</v>
      </c>
      <c r="S843" t="e">
        <f t="shared" si="212"/>
        <v>#VALUE!</v>
      </c>
      <c r="T843" s="14" t="e">
        <f t="shared" si="213"/>
        <v>#VALUE!</v>
      </c>
      <c r="U843" t="e">
        <f t="shared" si="214"/>
        <v>#VALUE!</v>
      </c>
      <c r="V843" t="e">
        <f t="shared" si="215"/>
        <v>#VALUE!</v>
      </c>
      <c r="W843" s="8" t="e">
        <f>TRIM(CLEAN(MID(Updates!D843,FIND("Branch: ",Updates!D843)+8,(FIND("Division",Updates!D843)-(FIND("Branch: ",Updates!D843)+8)))))</f>
        <v>#VALUE!</v>
      </c>
      <c r="X843" s="8" t="e">
        <f>TRIM(CLEAN(MID(Updates!D843,FIND("Pooled Position: ",Updates!D843)+17,(FIND("Are the",Updates!D843)-(FIND("Pooled Position: ",Updates!D843)+17)))))</f>
        <v>#VALUE!</v>
      </c>
      <c r="Y843" t="e">
        <f>TRIM(CLEAN(MID(Updates!D843,FIND("Employee Name: ",Updates!D843)+15,(FIND("Job Title",Updates!D843)-(FIND("Employee Name: ",Updates!D843)+15)))))</f>
        <v>#VALUE!</v>
      </c>
      <c r="Z843" s="9" t="e">
        <f t="shared" si="216"/>
        <v>#VALUE!</v>
      </c>
      <c r="AA843" t="e">
        <f t="shared" si="217"/>
        <v>#VALUE!</v>
      </c>
      <c r="AB843" t="e">
        <f t="shared" si="218"/>
        <v>#VALUE!</v>
      </c>
      <c r="AC843" t="e">
        <f t="shared" si="219"/>
        <v>#VALUE!</v>
      </c>
      <c r="AD843" t="e">
        <f>TRIM(CLEAN(MID(Updates!D843,FIND("Account to clone: ",Updates!D843)+18,(FIND("Position",Updates!D843)-(FIND("Account to clone: ",Updates!D843)+18)))))</f>
        <v>#VALUE!</v>
      </c>
      <c r="AE843" t="str">
        <f t="shared" si="220"/>
        <v/>
      </c>
      <c r="AF843" t="str">
        <f t="shared" si="221"/>
        <v>No</v>
      </c>
      <c r="AG843" t="e">
        <f>TRIM(CLEAN(MID(Updates!D843,FIND("Home Share (H:\ drive) required: ",Updates!D843)+33,(FIND("Group Share (S:\ drive) required: ",Updates!D843)-(FIND("Home Share (H:\ drive) required: ",Updates!D843)+33)))))</f>
        <v>#VALUE!</v>
      </c>
      <c r="AH843" t="str">
        <f t="shared" si="222"/>
        <v>No</v>
      </c>
      <c r="AI843" t="e">
        <f>TRIM(CLEAN(MID(Updates!D843,FIND("S Drive Path: ",Updates!D843)+14,(FIND("Position",Updates!D843)-(FIND("S Drive Path: ",Updates!D843)+14)))))</f>
        <v>#VALUE!</v>
      </c>
      <c r="AJ843" t="e">
        <f>("USR\"&amp;Updates!N843)</f>
        <v>#VALUE!</v>
      </c>
      <c r="AK843" t="e">
        <f>Updates!N843&amp;"$"</f>
        <v>#VALUE!</v>
      </c>
      <c r="AL843" s="11">
        <f t="shared" ca="1" si="223"/>
        <v>8</v>
      </c>
      <c r="AM843" s="6" t="str">
        <f ca="1">LOOKUP(AL843,AN2:AN21,AO2:AO21)</f>
        <v>DC1MDB08</v>
      </c>
    </row>
    <row r="844" spans="1:39" ht="12" customHeight="1">
      <c r="A844" s="13" t="e">
        <f>LOOKUP(99^99,--("0"&amp;MID(Updates!N844,MIN(SEARCH({0,1,2,3,4,5,6,7,8,9},Updates!N844&amp;"0123456789")),ROW($A$1:$A$10000))))</f>
        <v>#N/A</v>
      </c>
      <c r="B844" s="6" t="e">
        <f>TRIM(CLEAN(MID(Updates!D844,FIND("Network User Id: ",Updates!D844)+17,(FIND("E-MAIL ACCOUNTS",Updates!D844)-(FIND("Network User Id:",Updates!D844)+17)))))</f>
        <v>#VALUE!</v>
      </c>
      <c r="C844" s="6" t="e">
        <f>TRIM(CLEAN(MID(Updates!D844,FIND("Logon ID: ",Updates!D844)+10,(FIND("Password:",Updates!D844)-(FIND("Logon ID:",Updates!D844)+10)))))</f>
        <v>#VALUE!</v>
      </c>
      <c r="D844" t="e">
        <f>TRIM(CLEAN(MID(Updates!D844,FIND("Primary Address: ",Updates!D844)+17,(FIND("Secondary Address:",Updates!D844)-(FIND("Primary Address: ",Updates!D844)+17)))))</f>
        <v>#VALUE!</v>
      </c>
      <c r="E844" t="e">
        <f>TRIM(CLEAN(MID(Updates!D844,FIND("Secondary Address: ",Updates!D844)+19,(FIND("** PLEASE DO NOT REPLY TO THIS E-MAIL. ",Updates!D844)-(FIND("Secondary Address: ",Updates!D844)+19)))))</f>
        <v>#VALUE!</v>
      </c>
      <c r="F844" t="b">
        <f>IF(COUNT(SEARCH({"transpo.ottawa.on.ca","biblioottawalibrary.ca"},E844)),"@ottawa.ca")</f>
        <v>0</v>
      </c>
      <c r="G844" s="9" t="e">
        <f t="shared" si="208"/>
        <v>#VALUE!</v>
      </c>
      <c r="H844" t="e">
        <f>TRIM(CLEAN(MID(Updates!D844,FIND("E-mail Address: ",Updates!D844)+16,(FIND("The employee",Updates!D844)-(FIND("E-mail Address: ",Updates!D844)+16)))))</f>
        <v>#VALUE!</v>
      </c>
      <c r="I844" t="e">
        <f>TRIM(CLEAN(MID(Updates!D844,FIND("Account Password: ",Updates!D844)+18,(FIND("NETWORK ACCOUNTS",Updates!D844)-(FIND("Account Password:",Updates!D844)+18)))))</f>
        <v>#VALUE!</v>
      </c>
      <c r="J844" t="e">
        <f>TRIM(CLEAN(MID(Updates!D844,FIND("Password: ",Updates!D844)+10,(FIND("E-mail",Updates!D844)-(FIND("Password:",Updates!D844)+12)))))</f>
        <v>#VALUE!</v>
      </c>
      <c r="K844" t="e">
        <f>TRIM(CLEAN(MID(Updates!D844,FIND("Account to clone: ",Updates!D844)+18,(FIND("Position",Updates!D844)-(FIND("Account to clone: ",Updates!D844)+18)))))</f>
        <v>#VALUE!</v>
      </c>
      <c r="L844" t="e">
        <f>TRIM(CLEAN(MID(Updates!D844,FIND("Clone permissions of another account: ",Updates!D844)+38,(FIND("Email required:",Updates!D844)-(FIND("Clone permissions of another account: ",Updates!D844)+38)))))</f>
        <v>#VALUE!</v>
      </c>
      <c r="M844" t="e">
        <f t="shared" si="209"/>
        <v>#VALUE!</v>
      </c>
      <c r="N844" t="e">
        <f>TRIM(CLEAN(MID(Updates!D844,FIND("First Name: ",Updates!D844)+12,(FIND("Middle Name: ",Updates!D844)-(FIND("First Name: ",Updates!D844)+12)))))</f>
        <v>#VALUE!</v>
      </c>
      <c r="O844" t="e">
        <f>TRIM(CLEAN(MID(Updates!E844,FIND("Last Name: ",Updates!E844)+11,(FIND("Middle Initial:",Updates!E844)-(FIND("Last Name: ",Updates!E844)+11)))))</f>
        <v>#VALUE!</v>
      </c>
      <c r="P844" t="e">
        <f>TRIM(CLEAN(MID(Updates!D844,FIND("Middle Initial: ",Updates!D844)+16,(FIND("Department: ",Updates!D844)-(FIND("Middle Initial: ",Updates!D844)+16)))))</f>
        <v>#VALUE!</v>
      </c>
      <c r="Q844" t="e">
        <f t="shared" si="210"/>
        <v>#VALUE!</v>
      </c>
      <c r="R844" t="e">
        <f t="shared" si="211"/>
        <v>#VALUE!</v>
      </c>
      <c r="S844" t="e">
        <f t="shared" si="212"/>
        <v>#VALUE!</v>
      </c>
      <c r="T844" s="14" t="e">
        <f t="shared" si="213"/>
        <v>#VALUE!</v>
      </c>
      <c r="U844" t="e">
        <f t="shared" si="214"/>
        <v>#VALUE!</v>
      </c>
      <c r="V844" t="e">
        <f t="shared" si="215"/>
        <v>#VALUE!</v>
      </c>
      <c r="W844" s="8" t="e">
        <f>TRIM(CLEAN(MID(Updates!D844,FIND("Branch: ",Updates!D844)+8,(FIND("Division",Updates!D844)-(FIND("Branch: ",Updates!D844)+8)))))</f>
        <v>#VALUE!</v>
      </c>
      <c r="X844" s="8" t="e">
        <f>TRIM(CLEAN(MID(Updates!D844,FIND("Pooled Position: ",Updates!D844)+17,(FIND("Are the",Updates!D844)-(FIND("Pooled Position: ",Updates!D844)+17)))))</f>
        <v>#VALUE!</v>
      </c>
      <c r="Y844" t="e">
        <f>TRIM(CLEAN(MID(Updates!D844,FIND("Employee Name: ",Updates!D844)+15,(FIND("Job Title",Updates!D844)-(FIND("Employee Name: ",Updates!D844)+15)))))</f>
        <v>#VALUE!</v>
      </c>
      <c r="Z844" s="9" t="e">
        <f t="shared" si="216"/>
        <v>#VALUE!</v>
      </c>
      <c r="AA844" t="e">
        <f t="shared" si="217"/>
        <v>#VALUE!</v>
      </c>
      <c r="AB844" t="e">
        <f t="shared" si="218"/>
        <v>#VALUE!</v>
      </c>
      <c r="AC844" t="e">
        <f t="shared" si="219"/>
        <v>#VALUE!</v>
      </c>
      <c r="AD844" t="e">
        <f>TRIM(CLEAN(MID(Updates!D844,FIND("Account to clone: ",Updates!D844)+18,(FIND("Position",Updates!D844)-(FIND("Account to clone: ",Updates!D844)+18)))))</f>
        <v>#VALUE!</v>
      </c>
      <c r="AE844" t="str">
        <f t="shared" si="220"/>
        <v/>
      </c>
      <c r="AF844" t="str">
        <f t="shared" si="221"/>
        <v>No</v>
      </c>
      <c r="AG844" t="e">
        <f>TRIM(CLEAN(MID(Updates!D844,FIND("Home Share (H:\ drive) required: ",Updates!D844)+33,(FIND("Group Share (S:\ drive) required: ",Updates!D844)-(FIND("Home Share (H:\ drive) required: ",Updates!D844)+33)))))</f>
        <v>#VALUE!</v>
      </c>
      <c r="AH844" t="str">
        <f t="shared" si="222"/>
        <v>No</v>
      </c>
      <c r="AI844" t="e">
        <f>TRIM(CLEAN(MID(Updates!D844,FIND("S Drive Path: ",Updates!D844)+14,(FIND("Position",Updates!D844)-(FIND("S Drive Path: ",Updates!D844)+14)))))</f>
        <v>#VALUE!</v>
      </c>
      <c r="AJ844" t="e">
        <f>("USR\"&amp;Updates!N844)</f>
        <v>#VALUE!</v>
      </c>
      <c r="AK844" t="e">
        <f>Updates!N844&amp;"$"</f>
        <v>#VALUE!</v>
      </c>
      <c r="AL844" s="11">
        <f t="shared" ca="1" si="223"/>
        <v>13</v>
      </c>
      <c r="AM844" s="6" t="str">
        <f ca="1">LOOKUP(AL844,AN2:AN21,AO2:AO21)</f>
        <v>DC4MDB03</v>
      </c>
    </row>
    <row r="845" spans="1:39" ht="12" customHeight="1">
      <c r="A845" s="13" t="e">
        <f>LOOKUP(99^99,--("0"&amp;MID(Updates!N845,MIN(SEARCH({0,1,2,3,4,5,6,7,8,9},Updates!N845&amp;"0123456789")),ROW($A$1:$A$10000))))</f>
        <v>#N/A</v>
      </c>
      <c r="B845" s="6" t="e">
        <f>TRIM(CLEAN(MID(Updates!D845,FIND("Network User Id: ",Updates!D845)+17,(FIND("E-MAIL ACCOUNTS",Updates!D845)-(FIND("Network User Id:",Updates!D845)+17)))))</f>
        <v>#VALUE!</v>
      </c>
      <c r="C845" s="6" t="e">
        <f>TRIM(CLEAN(MID(Updates!D845,FIND("Logon ID: ",Updates!D845)+10,(FIND("Password:",Updates!D845)-(FIND("Logon ID:",Updates!D845)+10)))))</f>
        <v>#VALUE!</v>
      </c>
      <c r="D845" t="e">
        <f>TRIM(CLEAN(MID(Updates!D845,FIND("Primary Address: ",Updates!D845)+17,(FIND("Secondary Address:",Updates!D845)-(FIND("Primary Address: ",Updates!D845)+17)))))</f>
        <v>#VALUE!</v>
      </c>
      <c r="E845" t="e">
        <f>TRIM(CLEAN(MID(Updates!D845,FIND("Secondary Address: ",Updates!D845)+19,(FIND("** PLEASE DO NOT REPLY TO THIS E-MAIL. ",Updates!D845)-(FIND("Secondary Address: ",Updates!D845)+19)))))</f>
        <v>#VALUE!</v>
      </c>
      <c r="F845" t="b">
        <f>IF(COUNT(SEARCH({"transpo.ottawa.on.ca","biblioottawalibrary.ca"},E845)),"@ottawa.ca")</f>
        <v>0</v>
      </c>
      <c r="G845" s="9" t="e">
        <f t="shared" si="208"/>
        <v>#VALUE!</v>
      </c>
      <c r="H845" t="e">
        <f>TRIM(CLEAN(MID(Updates!D845,FIND("E-mail Address: ",Updates!D845)+16,(FIND("The employee",Updates!D845)-(FIND("E-mail Address: ",Updates!D845)+16)))))</f>
        <v>#VALUE!</v>
      </c>
      <c r="I845" t="e">
        <f>TRIM(CLEAN(MID(Updates!D845,FIND("Account Password: ",Updates!D845)+18,(FIND("NETWORK ACCOUNTS",Updates!D845)-(FIND("Account Password:",Updates!D845)+18)))))</f>
        <v>#VALUE!</v>
      </c>
      <c r="J845" t="e">
        <f>TRIM(CLEAN(MID(Updates!D845,FIND("Password: ",Updates!D845)+10,(FIND("E-mail",Updates!D845)-(FIND("Password:",Updates!D845)+12)))))</f>
        <v>#VALUE!</v>
      </c>
      <c r="K845" t="e">
        <f>TRIM(CLEAN(MID(Updates!D845,FIND("Account to clone: ",Updates!D845)+18,(FIND("Position",Updates!D845)-(FIND("Account to clone: ",Updates!D845)+18)))))</f>
        <v>#VALUE!</v>
      </c>
      <c r="L845" t="e">
        <f>TRIM(CLEAN(MID(Updates!D845,FIND("Clone permissions of another account: ",Updates!D845)+38,(FIND("Email required:",Updates!D845)-(FIND("Clone permissions of another account: ",Updates!D845)+38)))))</f>
        <v>#VALUE!</v>
      </c>
      <c r="M845" t="e">
        <f t="shared" si="209"/>
        <v>#VALUE!</v>
      </c>
      <c r="N845" t="e">
        <f>TRIM(CLEAN(MID(Updates!D845,FIND("First Name: ",Updates!D845)+12,(FIND("Middle Name: ",Updates!D845)-(FIND("First Name: ",Updates!D845)+12)))))</f>
        <v>#VALUE!</v>
      </c>
      <c r="O845" t="e">
        <f>TRIM(CLEAN(MID(Updates!E845,FIND("Last Name: ",Updates!E845)+11,(FIND("Middle Initial:",Updates!E845)-(FIND("Last Name: ",Updates!E845)+11)))))</f>
        <v>#VALUE!</v>
      </c>
      <c r="P845" t="e">
        <f>TRIM(CLEAN(MID(Updates!D845,FIND("Middle Initial: ",Updates!D845)+16,(FIND("Department: ",Updates!D845)-(FIND("Middle Initial: ",Updates!D845)+16)))))</f>
        <v>#VALUE!</v>
      </c>
      <c r="Q845" t="e">
        <f t="shared" si="210"/>
        <v>#VALUE!</v>
      </c>
      <c r="R845" t="e">
        <f t="shared" si="211"/>
        <v>#VALUE!</v>
      </c>
      <c r="S845" t="e">
        <f t="shared" si="212"/>
        <v>#VALUE!</v>
      </c>
      <c r="T845" s="14" t="e">
        <f t="shared" si="213"/>
        <v>#VALUE!</v>
      </c>
      <c r="U845" t="e">
        <f t="shared" si="214"/>
        <v>#VALUE!</v>
      </c>
      <c r="V845" t="e">
        <f t="shared" si="215"/>
        <v>#VALUE!</v>
      </c>
      <c r="W845" s="8" t="e">
        <f>TRIM(CLEAN(MID(Updates!D845,FIND("Branch: ",Updates!D845)+8,(FIND("Division",Updates!D845)-(FIND("Branch: ",Updates!D845)+8)))))</f>
        <v>#VALUE!</v>
      </c>
      <c r="X845" s="8" t="e">
        <f>TRIM(CLEAN(MID(Updates!D845,FIND("Pooled Position: ",Updates!D845)+17,(FIND("Are the",Updates!D845)-(FIND("Pooled Position: ",Updates!D845)+17)))))</f>
        <v>#VALUE!</v>
      </c>
      <c r="Y845" t="e">
        <f>TRIM(CLEAN(MID(Updates!D845,FIND("Employee Name: ",Updates!D845)+15,(FIND("Job Title",Updates!D845)-(FIND("Employee Name: ",Updates!D845)+15)))))</f>
        <v>#VALUE!</v>
      </c>
      <c r="Z845" s="9" t="e">
        <f t="shared" si="216"/>
        <v>#VALUE!</v>
      </c>
      <c r="AA845" t="e">
        <f t="shared" si="217"/>
        <v>#VALUE!</v>
      </c>
      <c r="AB845" t="e">
        <f t="shared" si="218"/>
        <v>#VALUE!</v>
      </c>
      <c r="AC845" t="e">
        <f t="shared" si="219"/>
        <v>#VALUE!</v>
      </c>
      <c r="AD845" t="e">
        <f>TRIM(CLEAN(MID(Updates!D845,FIND("Account to clone: ",Updates!D845)+18,(FIND("Position",Updates!D845)-(FIND("Account to clone: ",Updates!D845)+18)))))</f>
        <v>#VALUE!</v>
      </c>
      <c r="AE845" t="str">
        <f t="shared" si="220"/>
        <v/>
      </c>
      <c r="AF845" t="str">
        <f t="shared" si="221"/>
        <v>No</v>
      </c>
      <c r="AG845" t="e">
        <f>TRIM(CLEAN(MID(Updates!D845,FIND("Home Share (H:\ drive) required: ",Updates!D845)+33,(FIND("Group Share (S:\ drive) required: ",Updates!D845)-(FIND("Home Share (H:\ drive) required: ",Updates!D845)+33)))))</f>
        <v>#VALUE!</v>
      </c>
      <c r="AH845" t="str">
        <f t="shared" si="222"/>
        <v>No</v>
      </c>
      <c r="AI845" t="e">
        <f>TRIM(CLEAN(MID(Updates!D845,FIND("S Drive Path: ",Updates!D845)+14,(FIND("Position",Updates!D845)-(FIND("S Drive Path: ",Updates!D845)+14)))))</f>
        <v>#VALUE!</v>
      </c>
      <c r="AJ845" t="e">
        <f>("USR\"&amp;Updates!N845)</f>
        <v>#VALUE!</v>
      </c>
      <c r="AK845" t="e">
        <f>Updates!N845&amp;"$"</f>
        <v>#VALUE!</v>
      </c>
      <c r="AL845" s="11">
        <f t="shared" ca="1" si="223"/>
        <v>17</v>
      </c>
      <c r="AM845" s="6" t="str">
        <f ca="1">LOOKUP(AL845,AN2:AN21,AO2:AO21)</f>
        <v>DC4MDB07</v>
      </c>
    </row>
    <row r="846" spans="1:39" ht="12" customHeight="1">
      <c r="A846" s="13" t="e">
        <f>LOOKUP(99^99,--("0"&amp;MID(Updates!N846,MIN(SEARCH({0,1,2,3,4,5,6,7,8,9},Updates!N846&amp;"0123456789")),ROW($A$1:$A$10000))))</f>
        <v>#N/A</v>
      </c>
      <c r="B846" s="6" t="e">
        <f>TRIM(CLEAN(MID(Updates!D846,FIND("Network User Id: ",Updates!D846)+17,(FIND("E-MAIL ACCOUNTS",Updates!D846)-(FIND("Network User Id:",Updates!D846)+17)))))</f>
        <v>#VALUE!</v>
      </c>
      <c r="C846" s="6" t="e">
        <f>TRIM(CLEAN(MID(Updates!D846,FIND("Logon ID: ",Updates!D846)+10,(FIND("Password:",Updates!D846)-(FIND("Logon ID:",Updates!D846)+10)))))</f>
        <v>#VALUE!</v>
      </c>
      <c r="D846" t="e">
        <f>TRIM(CLEAN(MID(Updates!D846,FIND("Primary Address: ",Updates!D846)+17,(FIND("Secondary Address:",Updates!D846)-(FIND("Primary Address: ",Updates!D846)+17)))))</f>
        <v>#VALUE!</v>
      </c>
      <c r="E846" t="e">
        <f>TRIM(CLEAN(MID(Updates!D846,FIND("Secondary Address: ",Updates!D846)+19,(FIND("** PLEASE DO NOT REPLY TO THIS E-MAIL. ",Updates!D846)-(FIND("Secondary Address: ",Updates!D846)+19)))))</f>
        <v>#VALUE!</v>
      </c>
      <c r="F846" t="b">
        <f>IF(COUNT(SEARCH({"transpo.ottawa.on.ca","biblioottawalibrary.ca"},E846)),"@ottawa.ca")</f>
        <v>0</v>
      </c>
      <c r="G846" s="9" t="e">
        <f t="shared" si="208"/>
        <v>#VALUE!</v>
      </c>
      <c r="H846" t="e">
        <f>TRIM(CLEAN(MID(Updates!D846,FIND("E-mail Address: ",Updates!D846)+16,(FIND("The employee",Updates!D846)-(FIND("E-mail Address: ",Updates!D846)+16)))))</f>
        <v>#VALUE!</v>
      </c>
      <c r="I846" t="e">
        <f>TRIM(CLEAN(MID(Updates!D846,FIND("Account Password: ",Updates!D846)+18,(FIND("NETWORK ACCOUNTS",Updates!D846)-(FIND("Account Password:",Updates!D846)+18)))))</f>
        <v>#VALUE!</v>
      </c>
      <c r="J846" t="e">
        <f>TRIM(CLEAN(MID(Updates!D846,FIND("Password: ",Updates!D846)+10,(FIND("E-mail",Updates!D846)-(FIND("Password:",Updates!D846)+12)))))</f>
        <v>#VALUE!</v>
      </c>
      <c r="K846" t="e">
        <f>TRIM(CLEAN(MID(Updates!D846,FIND("Account to clone: ",Updates!D846)+18,(FIND("Position",Updates!D846)-(FIND("Account to clone: ",Updates!D846)+18)))))</f>
        <v>#VALUE!</v>
      </c>
      <c r="L846" t="e">
        <f>TRIM(CLEAN(MID(Updates!D846,FIND("Clone permissions of another account: ",Updates!D846)+38,(FIND("Email required:",Updates!D846)-(FIND("Clone permissions of another account: ",Updates!D846)+38)))))</f>
        <v>#VALUE!</v>
      </c>
      <c r="M846" t="e">
        <f t="shared" si="209"/>
        <v>#VALUE!</v>
      </c>
      <c r="N846" t="e">
        <f>TRIM(CLEAN(MID(Updates!D846,FIND("First Name: ",Updates!D846)+12,(FIND("Middle Name: ",Updates!D846)-(FIND("First Name: ",Updates!D846)+12)))))</f>
        <v>#VALUE!</v>
      </c>
      <c r="O846" t="e">
        <f>TRIM(CLEAN(MID(Updates!E846,FIND("Last Name: ",Updates!E846)+11,(FIND("Middle Initial:",Updates!E846)-(FIND("Last Name: ",Updates!E846)+11)))))</f>
        <v>#VALUE!</v>
      </c>
      <c r="P846" t="e">
        <f>TRIM(CLEAN(MID(Updates!D846,FIND("Middle Initial: ",Updates!D846)+16,(FIND("Department: ",Updates!D846)-(FIND("Middle Initial: ",Updates!D846)+16)))))</f>
        <v>#VALUE!</v>
      </c>
      <c r="Q846" t="e">
        <f t="shared" si="210"/>
        <v>#VALUE!</v>
      </c>
      <c r="R846" t="e">
        <f t="shared" si="211"/>
        <v>#VALUE!</v>
      </c>
      <c r="S846" t="e">
        <f t="shared" si="212"/>
        <v>#VALUE!</v>
      </c>
      <c r="T846" s="14" t="e">
        <f t="shared" si="213"/>
        <v>#VALUE!</v>
      </c>
      <c r="U846" t="e">
        <f t="shared" si="214"/>
        <v>#VALUE!</v>
      </c>
      <c r="V846" t="e">
        <f t="shared" si="215"/>
        <v>#VALUE!</v>
      </c>
      <c r="W846" s="8" t="e">
        <f>TRIM(CLEAN(MID(Updates!D846,FIND("Branch: ",Updates!D846)+8,(FIND("Division",Updates!D846)-(FIND("Branch: ",Updates!D846)+8)))))</f>
        <v>#VALUE!</v>
      </c>
      <c r="X846" s="8" t="e">
        <f>TRIM(CLEAN(MID(Updates!D846,FIND("Pooled Position: ",Updates!D846)+17,(FIND("Are the",Updates!D846)-(FIND("Pooled Position: ",Updates!D846)+17)))))</f>
        <v>#VALUE!</v>
      </c>
      <c r="Y846" t="e">
        <f>TRIM(CLEAN(MID(Updates!D846,FIND("Employee Name: ",Updates!D846)+15,(FIND("Job Title",Updates!D846)-(FIND("Employee Name: ",Updates!D846)+15)))))</f>
        <v>#VALUE!</v>
      </c>
      <c r="Z846" s="9" t="e">
        <f t="shared" si="216"/>
        <v>#VALUE!</v>
      </c>
      <c r="AA846" t="e">
        <f t="shared" si="217"/>
        <v>#VALUE!</v>
      </c>
      <c r="AB846" t="e">
        <f t="shared" si="218"/>
        <v>#VALUE!</v>
      </c>
      <c r="AC846" t="e">
        <f t="shared" si="219"/>
        <v>#VALUE!</v>
      </c>
      <c r="AD846" t="e">
        <f>TRIM(CLEAN(MID(Updates!D846,FIND("Account to clone: ",Updates!D846)+18,(FIND("Position",Updates!D846)-(FIND("Account to clone: ",Updates!D846)+18)))))</f>
        <v>#VALUE!</v>
      </c>
      <c r="AE846" t="str">
        <f t="shared" si="220"/>
        <v/>
      </c>
      <c r="AF846" t="str">
        <f t="shared" si="221"/>
        <v>No</v>
      </c>
      <c r="AG846" t="e">
        <f>TRIM(CLEAN(MID(Updates!D846,FIND("Home Share (H:\ drive) required: ",Updates!D846)+33,(FIND("Group Share (S:\ drive) required: ",Updates!D846)-(FIND("Home Share (H:\ drive) required: ",Updates!D846)+33)))))</f>
        <v>#VALUE!</v>
      </c>
      <c r="AH846" t="str">
        <f t="shared" si="222"/>
        <v>No</v>
      </c>
      <c r="AI846" t="e">
        <f>TRIM(CLEAN(MID(Updates!D846,FIND("S Drive Path: ",Updates!D846)+14,(FIND("Position",Updates!D846)-(FIND("S Drive Path: ",Updates!D846)+14)))))</f>
        <v>#VALUE!</v>
      </c>
      <c r="AJ846" t="e">
        <f>("USR\"&amp;Updates!N846)</f>
        <v>#VALUE!</v>
      </c>
      <c r="AK846" t="e">
        <f>Updates!N846&amp;"$"</f>
        <v>#VALUE!</v>
      </c>
      <c r="AL846" s="11">
        <f t="shared" ca="1" si="223"/>
        <v>14</v>
      </c>
      <c r="AM846" s="6" t="str">
        <f ca="1">LOOKUP(AL846,AN2:AN21,AO2:AO21)</f>
        <v>DC4MDB04</v>
      </c>
    </row>
    <row r="847" spans="1:39" ht="12" customHeight="1">
      <c r="A847" s="13" t="e">
        <f>LOOKUP(99^99,--("0"&amp;MID(Updates!N847,MIN(SEARCH({0,1,2,3,4,5,6,7,8,9},Updates!N847&amp;"0123456789")),ROW($A$1:$A$10000))))</f>
        <v>#N/A</v>
      </c>
      <c r="B847" s="6" t="e">
        <f>TRIM(CLEAN(MID(Updates!D847,FIND("Network User Id: ",Updates!D847)+17,(FIND("E-MAIL ACCOUNTS",Updates!D847)-(FIND("Network User Id:",Updates!D847)+17)))))</f>
        <v>#VALUE!</v>
      </c>
      <c r="C847" s="6" t="e">
        <f>TRIM(CLEAN(MID(Updates!D847,FIND("Logon ID: ",Updates!D847)+10,(FIND("Password:",Updates!D847)-(FIND("Logon ID:",Updates!D847)+10)))))</f>
        <v>#VALUE!</v>
      </c>
      <c r="D847" t="e">
        <f>TRIM(CLEAN(MID(Updates!D847,FIND("Primary Address: ",Updates!D847)+17,(FIND("Secondary Address:",Updates!D847)-(FIND("Primary Address: ",Updates!D847)+17)))))</f>
        <v>#VALUE!</v>
      </c>
      <c r="E847" t="e">
        <f>TRIM(CLEAN(MID(Updates!D847,FIND("Secondary Address: ",Updates!D847)+19,(FIND("** PLEASE DO NOT REPLY TO THIS E-MAIL. ",Updates!D847)-(FIND("Secondary Address: ",Updates!D847)+19)))))</f>
        <v>#VALUE!</v>
      </c>
      <c r="F847" t="b">
        <f>IF(COUNT(SEARCH({"transpo.ottawa.on.ca","biblioottawalibrary.ca"},E847)),"@ottawa.ca")</f>
        <v>0</v>
      </c>
      <c r="G847" s="9" t="e">
        <f t="shared" si="208"/>
        <v>#VALUE!</v>
      </c>
      <c r="H847" t="e">
        <f>TRIM(CLEAN(MID(Updates!D847,FIND("E-mail Address: ",Updates!D847)+16,(FIND("The employee",Updates!D847)-(FIND("E-mail Address: ",Updates!D847)+16)))))</f>
        <v>#VALUE!</v>
      </c>
      <c r="I847" t="e">
        <f>TRIM(CLEAN(MID(Updates!D847,FIND("Account Password: ",Updates!D847)+18,(FIND("NETWORK ACCOUNTS",Updates!D847)-(FIND("Account Password:",Updates!D847)+18)))))</f>
        <v>#VALUE!</v>
      </c>
      <c r="J847" t="e">
        <f>TRIM(CLEAN(MID(Updates!D847,FIND("Password: ",Updates!D847)+10,(FIND("E-mail",Updates!D847)-(FIND("Password:",Updates!D847)+12)))))</f>
        <v>#VALUE!</v>
      </c>
      <c r="K847" t="e">
        <f>TRIM(CLEAN(MID(Updates!D847,FIND("Account to clone: ",Updates!D847)+18,(FIND("Position",Updates!D847)-(FIND("Account to clone: ",Updates!D847)+18)))))</f>
        <v>#VALUE!</v>
      </c>
      <c r="L847" t="e">
        <f>TRIM(CLEAN(MID(Updates!D847,FIND("Clone permissions of another account: ",Updates!D847)+38,(FIND("Email required:",Updates!D847)-(FIND("Clone permissions of another account: ",Updates!D847)+38)))))</f>
        <v>#VALUE!</v>
      </c>
      <c r="M847" t="e">
        <f t="shared" si="209"/>
        <v>#VALUE!</v>
      </c>
      <c r="N847" t="e">
        <f>TRIM(CLEAN(MID(Updates!D847,FIND("First Name: ",Updates!D847)+12,(FIND("Middle Name: ",Updates!D847)-(FIND("First Name: ",Updates!D847)+12)))))</f>
        <v>#VALUE!</v>
      </c>
      <c r="O847" t="e">
        <f>TRIM(CLEAN(MID(Updates!E847,FIND("Last Name: ",Updates!E847)+11,(FIND("Middle Initial:",Updates!E847)-(FIND("Last Name: ",Updates!E847)+11)))))</f>
        <v>#VALUE!</v>
      </c>
      <c r="P847" t="e">
        <f>TRIM(CLEAN(MID(Updates!D847,FIND("Middle Initial: ",Updates!D847)+16,(FIND("Department: ",Updates!D847)-(FIND("Middle Initial: ",Updates!D847)+16)))))</f>
        <v>#VALUE!</v>
      </c>
      <c r="Q847" t="e">
        <f t="shared" si="210"/>
        <v>#VALUE!</v>
      </c>
      <c r="R847" t="e">
        <f t="shared" si="211"/>
        <v>#VALUE!</v>
      </c>
      <c r="S847" t="e">
        <f t="shared" si="212"/>
        <v>#VALUE!</v>
      </c>
      <c r="T847" s="14" t="e">
        <f t="shared" si="213"/>
        <v>#VALUE!</v>
      </c>
      <c r="U847" t="e">
        <f t="shared" si="214"/>
        <v>#VALUE!</v>
      </c>
      <c r="V847" t="e">
        <f t="shared" si="215"/>
        <v>#VALUE!</v>
      </c>
      <c r="W847" s="8" t="e">
        <f>TRIM(CLEAN(MID(Updates!D847,FIND("Branch: ",Updates!D847)+8,(FIND("Division",Updates!D847)-(FIND("Branch: ",Updates!D847)+8)))))</f>
        <v>#VALUE!</v>
      </c>
      <c r="X847" s="8" t="e">
        <f>TRIM(CLEAN(MID(Updates!D847,FIND("Pooled Position: ",Updates!D847)+17,(FIND("Are the",Updates!D847)-(FIND("Pooled Position: ",Updates!D847)+17)))))</f>
        <v>#VALUE!</v>
      </c>
      <c r="Y847" t="e">
        <f>TRIM(CLEAN(MID(Updates!D847,FIND("Employee Name: ",Updates!D847)+15,(FIND("Job Title",Updates!D847)-(FIND("Employee Name: ",Updates!D847)+15)))))</f>
        <v>#VALUE!</v>
      </c>
      <c r="Z847" s="9" t="e">
        <f t="shared" si="216"/>
        <v>#VALUE!</v>
      </c>
      <c r="AA847" t="e">
        <f t="shared" si="217"/>
        <v>#VALUE!</v>
      </c>
      <c r="AB847" t="e">
        <f t="shared" si="218"/>
        <v>#VALUE!</v>
      </c>
      <c r="AC847" t="e">
        <f t="shared" si="219"/>
        <v>#VALUE!</v>
      </c>
      <c r="AD847" t="e">
        <f>TRIM(CLEAN(MID(Updates!D847,FIND("Account to clone: ",Updates!D847)+18,(FIND("Position",Updates!D847)-(FIND("Account to clone: ",Updates!D847)+18)))))</f>
        <v>#VALUE!</v>
      </c>
      <c r="AE847" t="str">
        <f t="shared" si="220"/>
        <v/>
      </c>
      <c r="AF847" t="str">
        <f t="shared" si="221"/>
        <v>No</v>
      </c>
      <c r="AG847" t="e">
        <f>TRIM(CLEAN(MID(Updates!D847,FIND("Home Share (H:\ drive) required: ",Updates!D847)+33,(FIND("Group Share (S:\ drive) required: ",Updates!D847)-(FIND("Home Share (H:\ drive) required: ",Updates!D847)+33)))))</f>
        <v>#VALUE!</v>
      </c>
      <c r="AH847" t="str">
        <f t="shared" si="222"/>
        <v>No</v>
      </c>
      <c r="AI847" t="e">
        <f>TRIM(CLEAN(MID(Updates!D847,FIND("S Drive Path: ",Updates!D847)+14,(FIND("Position",Updates!D847)-(FIND("S Drive Path: ",Updates!D847)+14)))))</f>
        <v>#VALUE!</v>
      </c>
      <c r="AJ847" t="e">
        <f>("USR\"&amp;Updates!N847)</f>
        <v>#VALUE!</v>
      </c>
      <c r="AK847" t="e">
        <f>Updates!N847&amp;"$"</f>
        <v>#VALUE!</v>
      </c>
      <c r="AL847" s="11">
        <f t="shared" ca="1" si="223"/>
        <v>11</v>
      </c>
      <c r="AM847" s="6" t="str">
        <f ca="1">LOOKUP(AL847,AN2:AN21,AO2:AO21)</f>
        <v>DC4MDB01</v>
      </c>
    </row>
    <row r="848" spans="1:39" ht="12" customHeight="1">
      <c r="A848" s="13" t="e">
        <f>LOOKUP(99^99,--("0"&amp;MID(Updates!N848,MIN(SEARCH({0,1,2,3,4,5,6,7,8,9},Updates!N848&amp;"0123456789")),ROW($A$1:$A$10000))))</f>
        <v>#N/A</v>
      </c>
      <c r="B848" s="6" t="e">
        <f>TRIM(CLEAN(MID(Updates!D848,FIND("Network User Id: ",Updates!D848)+17,(FIND("E-MAIL ACCOUNTS",Updates!D848)-(FIND("Network User Id:",Updates!D848)+17)))))</f>
        <v>#VALUE!</v>
      </c>
      <c r="C848" s="6" t="e">
        <f>TRIM(CLEAN(MID(Updates!D848,FIND("Logon ID: ",Updates!D848)+10,(FIND("Password:",Updates!D848)-(FIND("Logon ID:",Updates!D848)+10)))))</f>
        <v>#VALUE!</v>
      </c>
      <c r="D848" t="e">
        <f>TRIM(CLEAN(MID(Updates!D848,FIND("Primary Address: ",Updates!D848)+17,(FIND("Secondary Address:",Updates!D848)-(FIND("Primary Address: ",Updates!D848)+17)))))</f>
        <v>#VALUE!</v>
      </c>
      <c r="E848" t="e">
        <f>TRIM(CLEAN(MID(Updates!D848,FIND("Secondary Address: ",Updates!D848)+19,(FIND("** PLEASE DO NOT REPLY TO THIS E-MAIL. ",Updates!D848)-(FIND("Secondary Address: ",Updates!D848)+19)))))</f>
        <v>#VALUE!</v>
      </c>
      <c r="F848" t="b">
        <f>IF(COUNT(SEARCH({"transpo.ottawa.on.ca","biblioottawalibrary.ca"},E848)),"@ottawa.ca")</f>
        <v>0</v>
      </c>
      <c r="G848" s="9" t="e">
        <f t="shared" si="208"/>
        <v>#VALUE!</v>
      </c>
      <c r="H848" t="e">
        <f>TRIM(CLEAN(MID(Updates!D848,FIND("E-mail Address: ",Updates!D848)+16,(FIND("The employee",Updates!D848)-(FIND("E-mail Address: ",Updates!D848)+16)))))</f>
        <v>#VALUE!</v>
      </c>
      <c r="I848" t="e">
        <f>TRIM(CLEAN(MID(Updates!D848,FIND("Account Password: ",Updates!D848)+18,(FIND("NETWORK ACCOUNTS",Updates!D848)-(FIND("Account Password:",Updates!D848)+18)))))</f>
        <v>#VALUE!</v>
      </c>
      <c r="J848" t="e">
        <f>TRIM(CLEAN(MID(Updates!D848,FIND("Password: ",Updates!D848)+10,(FIND("E-mail",Updates!D848)-(FIND("Password:",Updates!D848)+12)))))</f>
        <v>#VALUE!</v>
      </c>
      <c r="K848" t="e">
        <f>TRIM(CLEAN(MID(Updates!D848,FIND("Account to clone: ",Updates!D848)+18,(FIND("Position",Updates!D848)-(FIND("Account to clone: ",Updates!D848)+18)))))</f>
        <v>#VALUE!</v>
      </c>
      <c r="L848" t="e">
        <f>TRIM(CLEAN(MID(Updates!D848,FIND("Clone permissions of another account: ",Updates!D848)+38,(FIND("Email required:",Updates!D848)-(FIND("Clone permissions of another account: ",Updates!D848)+38)))))</f>
        <v>#VALUE!</v>
      </c>
      <c r="M848" t="e">
        <f t="shared" si="209"/>
        <v>#VALUE!</v>
      </c>
      <c r="N848" t="e">
        <f>TRIM(CLEAN(MID(Updates!D848,FIND("First Name: ",Updates!D848)+12,(FIND("Middle Name: ",Updates!D848)-(FIND("First Name: ",Updates!D848)+12)))))</f>
        <v>#VALUE!</v>
      </c>
      <c r="O848" t="e">
        <f>TRIM(CLEAN(MID(Updates!E848,FIND("Last Name: ",Updates!E848)+11,(FIND("Middle Initial:",Updates!E848)-(FIND("Last Name: ",Updates!E848)+11)))))</f>
        <v>#VALUE!</v>
      </c>
      <c r="P848" t="e">
        <f>TRIM(CLEAN(MID(Updates!D848,FIND("Middle Initial: ",Updates!D848)+16,(FIND("Department: ",Updates!D848)-(FIND("Middle Initial: ",Updates!D848)+16)))))</f>
        <v>#VALUE!</v>
      </c>
      <c r="Q848" t="e">
        <f t="shared" si="210"/>
        <v>#VALUE!</v>
      </c>
      <c r="R848" t="e">
        <f t="shared" si="211"/>
        <v>#VALUE!</v>
      </c>
      <c r="S848" t="e">
        <f t="shared" si="212"/>
        <v>#VALUE!</v>
      </c>
      <c r="T848" s="14" t="e">
        <f t="shared" si="213"/>
        <v>#VALUE!</v>
      </c>
      <c r="U848" t="e">
        <f t="shared" si="214"/>
        <v>#VALUE!</v>
      </c>
      <c r="V848" t="e">
        <f t="shared" si="215"/>
        <v>#VALUE!</v>
      </c>
      <c r="W848" s="8" t="e">
        <f>TRIM(CLEAN(MID(Updates!D848,FIND("Branch: ",Updates!D848)+8,(FIND("Division",Updates!D848)-(FIND("Branch: ",Updates!D848)+8)))))</f>
        <v>#VALUE!</v>
      </c>
      <c r="X848" s="8" t="e">
        <f>TRIM(CLEAN(MID(Updates!D848,FIND("Pooled Position: ",Updates!D848)+17,(FIND("Are the",Updates!D848)-(FIND("Pooled Position: ",Updates!D848)+17)))))</f>
        <v>#VALUE!</v>
      </c>
      <c r="Y848" t="e">
        <f>TRIM(CLEAN(MID(Updates!D848,FIND("Employee Name: ",Updates!D848)+15,(FIND("Job Title",Updates!D848)-(FIND("Employee Name: ",Updates!D848)+15)))))</f>
        <v>#VALUE!</v>
      </c>
      <c r="Z848" s="9" t="e">
        <f t="shared" si="216"/>
        <v>#VALUE!</v>
      </c>
      <c r="AA848" t="e">
        <f t="shared" si="217"/>
        <v>#VALUE!</v>
      </c>
      <c r="AB848" t="e">
        <f t="shared" si="218"/>
        <v>#VALUE!</v>
      </c>
      <c r="AC848" t="e">
        <f t="shared" si="219"/>
        <v>#VALUE!</v>
      </c>
      <c r="AD848" t="e">
        <f>TRIM(CLEAN(MID(Updates!D848,FIND("Account to clone: ",Updates!D848)+18,(FIND("Position",Updates!D848)-(FIND("Account to clone: ",Updates!D848)+18)))))</f>
        <v>#VALUE!</v>
      </c>
      <c r="AE848" t="str">
        <f t="shared" si="220"/>
        <v/>
      </c>
      <c r="AF848" t="str">
        <f t="shared" si="221"/>
        <v>No</v>
      </c>
      <c r="AG848" t="e">
        <f>TRIM(CLEAN(MID(Updates!D848,FIND("Home Share (H:\ drive) required: ",Updates!D848)+33,(FIND("Group Share (S:\ drive) required: ",Updates!D848)-(FIND("Home Share (H:\ drive) required: ",Updates!D848)+33)))))</f>
        <v>#VALUE!</v>
      </c>
      <c r="AH848" t="str">
        <f t="shared" si="222"/>
        <v>No</v>
      </c>
      <c r="AI848" t="e">
        <f>TRIM(CLEAN(MID(Updates!D848,FIND("S Drive Path: ",Updates!D848)+14,(FIND("Position",Updates!D848)-(FIND("S Drive Path: ",Updates!D848)+14)))))</f>
        <v>#VALUE!</v>
      </c>
      <c r="AJ848" t="e">
        <f>("USR\"&amp;Updates!N848)</f>
        <v>#VALUE!</v>
      </c>
      <c r="AK848" t="e">
        <f>Updates!N848&amp;"$"</f>
        <v>#VALUE!</v>
      </c>
      <c r="AL848" s="11">
        <f t="shared" ca="1" si="223"/>
        <v>3</v>
      </c>
      <c r="AM848" s="6" t="str">
        <f ca="1">LOOKUP(AL848,AN2:AN21,AO2:AO21)</f>
        <v>DC1MDB03</v>
      </c>
    </row>
    <row r="849" spans="1:39" ht="12" customHeight="1">
      <c r="A849" s="13" t="e">
        <f>LOOKUP(99^99,--("0"&amp;MID(Updates!N849,MIN(SEARCH({0,1,2,3,4,5,6,7,8,9},Updates!N849&amp;"0123456789")),ROW($A$1:$A$10000))))</f>
        <v>#N/A</v>
      </c>
      <c r="B849" s="6" t="e">
        <f>TRIM(CLEAN(MID(Updates!D849,FIND("Network User Id: ",Updates!D849)+17,(FIND("E-MAIL ACCOUNTS",Updates!D849)-(FIND("Network User Id:",Updates!D849)+17)))))</f>
        <v>#VALUE!</v>
      </c>
      <c r="C849" s="6" t="e">
        <f>TRIM(CLEAN(MID(Updates!D849,FIND("Logon ID: ",Updates!D849)+10,(FIND("Password:",Updates!D849)-(FIND("Logon ID:",Updates!D849)+10)))))</f>
        <v>#VALUE!</v>
      </c>
      <c r="D849" t="e">
        <f>TRIM(CLEAN(MID(Updates!D849,FIND("Primary Address: ",Updates!D849)+17,(FIND("Secondary Address:",Updates!D849)-(FIND("Primary Address: ",Updates!D849)+17)))))</f>
        <v>#VALUE!</v>
      </c>
      <c r="E849" t="e">
        <f>TRIM(CLEAN(MID(Updates!D849,FIND("Secondary Address: ",Updates!D849)+19,(FIND("** PLEASE DO NOT REPLY TO THIS E-MAIL. ",Updates!D849)-(FIND("Secondary Address: ",Updates!D849)+19)))))</f>
        <v>#VALUE!</v>
      </c>
      <c r="F849" t="b">
        <f>IF(COUNT(SEARCH({"transpo.ottawa.on.ca","biblioottawalibrary.ca"},E849)),"@ottawa.ca")</f>
        <v>0</v>
      </c>
      <c r="G849" s="9" t="e">
        <f t="shared" si="208"/>
        <v>#VALUE!</v>
      </c>
      <c r="H849" t="e">
        <f>TRIM(CLEAN(MID(Updates!D849,FIND("E-mail Address: ",Updates!D849)+16,(FIND("The employee",Updates!D849)-(FIND("E-mail Address: ",Updates!D849)+16)))))</f>
        <v>#VALUE!</v>
      </c>
      <c r="I849" t="e">
        <f>TRIM(CLEAN(MID(Updates!D849,FIND("Account Password: ",Updates!D849)+18,(FIND("NETWORK ACCOUNTS",Updates!D849)-(FIND("Account Password:",Updates!D849)+18)))))</f>
        <v>#VALUE!</v>
      </c>
      <c r="J849" t="e">
        <f>TRIM(CLEAN(MID(Updates!D849,FIND("Password: ",Updates!D849)+10,(FIND("E-mail",Updates!D849)-(FIND("Password:",Updates!D849)+12)))))</f>
        <v>#VALUE!</v>
      </c>
      <c r="K849" t="e">
        <f>TRIM(CLEAN(MID(Updates!D849,FIND("Account to clone: ",Updates!D849)+18,(FIND("Position",Updates!D849)-(FIND("Account to clone: ",Updates!D849)+18)))))</f>
        <v>#VALUE!</v>
      </c>
      <c r="L849" t="e">
        <f>TRIM(CLEAN(MID(Updates!D849,FIND("Clone permissions of another account: ",Updates!D849)+38,(FIND("Email required:",Updates!D849)-(FIND("Clone permissions of another account: ",Updates!D849)+38)))))</f>
        <v>#VALUE!</v>
      </c>
      <c r="M849" t="e">
        <f t="shared" si="209"/>
        <v>#VALUE!</v>
      </c>
      <c r="N849" t="e">
        <f>TRIM(CLEAN(MID(Updates!D849,FIND("First Name: ",Updates!D849)+12,(FIND("Middle Name: ",Updates!D849)-(FIND("First Name: ",Updates!D849)+12)))))</f>
        <v>#VALUE!</v>
      </c>
      <c r="O849" t="e">
        <f>TRIM(CLEAN(MID(Updates!E849,FIND("Last Name: ",Updates!E849)+11,(FIND("Middle Initial:",Updates!E849)-(FIND("Last Name: ",Updates!E849)+11)))))</f>
        <v>#VALUE!</v>
      </c>
      <c r="P849" t="e">
        <f>TRIM(CLEAN(MID(Updates!D849,FIND("Middle Initial: ",Updates!D849)+16,(FIND("Department: ",Updates!D849)-(FIND("Middle Initial: ",Updates!D849)+16)))))</f>
        <v>#VALUE!</v>
      </c>
      <c r="Q849" t="e">
        <f t="shared" si="210"/>
        <v>#VALUE!</v>
      </c>
      <c r="R849" t="e">
        <f t="shared" si="211"/>
        <v>#VALUE!</v>
      </c>
      <c r="S849" t="e">
        <f t="shared" si="212"/>
        <v>#VALUE!</v>
      </c>
      <c r="T849" s="14" t="e">
        <f t="shared" si="213"/>
        <v>#VALUE!</v>
      </c>
      <c r="U849" t="e">
        <f t="shared" si="214"/>
        <v>#VALUE!</v>
      </c>
      <c r="V849" t="e">
        <f t="shared" si="215"/>
        <v>#VALUE!</v>
      </c>
      <c r="W849" s="8" t="e">
        <f>TRIM(CLEAN(MID(Updates!D849,FIND("Branch: ",Updates!D849)+8,(FIND("Division",Updates!D849)-(FIND("Branch: ",Updates!D849)+8)))))</f>
        <v>#VALUE!</v>
      </c>
      <c r="X849" s="8" t="e">
        <f>TRIM(CLEAN(MID(Updates!D849,FIND("Pooled Position: ",Updates!D849)+17,(FIND("Are the",Updates!D849)-(FIND("Pooled Position: ",Updates!D849)+17)))))</f>
        <v>#VALUE!</v>
      </c>
      <c r="Y849" t="e">
        <f>TRIM(CLEAN(MID(Updates!D849,FIND("Employee Name: ",Updates!D849)+15,(FIND("Job Title",Updates!D849)-(FIND("Employee Name: ",Updates!D849)+15)))))</f>
        <v>#VALUE!</v>
      </c>
      <c r="Z849" s="9" t="e">
        <f t="shared" si="216"/>
        <v>#VALUE!</v>
      </c>
      <c r="AA849" t="e">
        <f t="shared" si="217"/>
        <v>#VALUE!</v>
      </c>
      <c r="AB849" t="e">
        <f t="shared" si="218"/>
        <v>#VALUE!</v>
      </c>
      <c r="AC849" t="e">
        <f t="shared" si="219"/>
        <v>#VALUE!</v>
      </c>
      <c r="AD849" t="e">
        <f>TRIM(CLEAN(MID(Updates!D849,FIND("Account to clone: ",Updates!D849)+18,(FIND("Position",Updates!D849)-(FIND("Account to clone: ",Updates!D849)+18)))))</f>
        <v>#VALUE!</v>
      </c>
      <c r="AE849" t="str">
        <f t="shared" si="220"/>
        <v/>
      </c>
      <c r="AF849" t="str">
        <f t="shared" si="221"/>
        <v>No</v>
      </c>
      <c r="AG849" t="e">
        <f>TRIM(CLEAN(MID(Updates!D849,FIND("Home Share (H:\ drive) required: ",Updates!D849)+33,(FIND("Group Share (S:\ drive) required: ",Updates!D849)-(FIND("Home Share (H:\ drive) required: ",Updates!D849)+33)))))</f>
        <v>#VALUE!</v>
      </c>
      <c r="AH849" t="str">
        <f t="shared" si="222"/>
        <v>No</v>
      </c>
      <c r="AI849" t="e">
        <f>TRIM(CLEAN(MID(Updates!D849,FIND("S Drive Path: ",Updates!D849)+14,(FIND("Position",Updates!D849)-(FIND("S Drive Path: ",Updates!D849)+14)))))</f>
        <v>#VALUE!</v>
      </c>
      <c r="AJ849" t="e">
        <f>("USR\"&amp;Updates!N849)</f>
        <v>#VALUE!</v>
      </c>
      <c r="AK849" t="e">
        <f>Updates!N849&amp;"$"</f>
        <v>#VALUE!</v>
      </c>
      <c r="AL849" s="11">
        <f t="shared" ca="1" si="223"/>
        <v>15</v>
      </c>
      <c r="AM849" s="6" t="str">
        <f ca="1">LOOKUP(AL849,AN2:AN21,AO2:AO21)</f>
        <v>DC4MDB05</v>
      </c>
    </row>
    <row r="850" spans="1:39" ht="12" customHeight="1">
      <c r="A850" s="13" t="e">
        <f>LOOKUP(99^99,--("0"&amp;MID(Updates!N850,MIN(SEARCH({0,1,2,3,4,5,6,7,8,9},Updates!N850&amp;"0123456789")),ROW($A$1:$A$10000))))</f>
        <v>#N/A</v>
      </c>
      <c r="B850" s="6" t="e">
        <f>TRIM(CLEAN(MID(Updates!D850,FIND("Network User Id: ",Updates!D850)+17,(FIND("E-MAIL ACCOUNTS",Updates!D850)-(FIND("Network User Id:",Updates!D850)+17)))))</f>
        <v>#VALUE!</v>
      </c>
      <c r="C850" s="6" t="e">
        <f>TRIM(CLEAN(MID(Updates!D850,FIND("Logon ID: ",Updates!D850)+10,(FIND("Password:",Updates!D850)-(FIND("Logon ID:",Updates!D850)+10)))))</f>
        <v>#VALUE!</v>
      </c>
      <c r="D850" t="e">
        <f>TRIM(CLEAN(MID(Updates!D850,FIND("Primary Address: ",Updates!D850)+17,(FIND("Secondary Address:",Updates!D850)-(FIND("Primary Address: ",Updates!D850)+17)))))</f>
        <v>#VALUE!</v>
      </c>
      <c r="E850" t="e">
        <f>TRIM(CLEAN(MID(Updates!D850,FIND("Secondary Address: ",Updates!D850)+19,(FIND("** PLEASE DO NOT REPLY TO THIS E-MAIL. ",Updates!D850)-(FIND("Secondary Address: ",Updates!D850)+19)))))</f>
        <v>#VALUE!</v>
      </c>
      <c r="F850" t="b">
        <f>IF(COUNT(SEARCH({"transpo.ottawa.on.ca","biblioottawalibrary.ca"},E850)),"@ottawa.ca")</f>
        <v>0</v>
      </c>
      <c r="G850" s="9" t="e">
        <f t="shared" si="208"/>
        <v>#VALUE!</v>
      </c>
      <c r="H850" t="e">
        <f>TRIM(CLEAN(MID(Updates!D850,FIND("E-mail Address: ",Updates!D850)+16,(FIND("The employee",Updates!D850)-(FIND("E-mail Address: ",Updates!D850)+16)))))</f>
        <v>#VALUE!</v>
      </c>
      <c r="I850" t="e">
        <f>TRIM(CLEAN(MID(Updates!D850,FIND("Account Password: ",Updates!D850)+18,(FIND("NETWORK ACCOUNTS",Updates!D850)-(FIND("Account Password:",Updates!D850)+18)))))</f>
        <v>#VALUE!</v>
      </c>
      <c r="J850" t="e">
        <f>TRIM(CLEAN(MID(Updates!D850,FIND("Password: ",Updates!D850)+10,(FIND("E-mail",Updates!D850)-(FIND("Password:",Updates!D850)+12)))))</f>
        <v>#VALUE!</v>
      </c>
      <c r="K850" t="e">
        <f>TRIM(CLEAN(MID(Updates!D850,FIND("Account to clone: ",Updates!D850)+18,(FIND("Position",Updates!D850)-(FIND("Account to clone: ",Updates!D850)+18)))))</f>
        <v>#VALUE!</v>
      </c>
      <c r="L850" t="e">
        <f>TRIM(CLEAN(MID(Updates!D850,FIND("Clone permissions of another account: ",Updates!D850)+38,(FIND("Email required:",Updates!D850)-(FIND("Clone permissions of another account: ",Updates!D850)+38)))))</f>
        <v>#VALUE!</v>
      </c>
      <c r="M850" t="e">
        <f t="shared" si="209"/>
        <v>#VALUE!</v>
      </c>
      <c r="N850" t="e">
        <f>TRIM(CLEAN(MID(Updates!D850,FIND("First Name: ",Updates!D850)+12,(FIND("Middle Name: ",Updates!D850)-(FIND("First Name: ",Updates!D850)+12)))))</f>
        <v>#VALUE!</v>
      </c>
      <c r="O850" t="e">
        <f>TRIM(CLEAN(MID(Updates!E850,FIND("Last Name: ",Updates!E850)+11,(FIND("Middle Initial:",Updates!E850)-(FIND("Last Name: ",Updates!E850)+11)))))</f>
        <v>#VALUE!</v>
      </c>
      <c r="P850" t="e">
        <f>TRIM(CLEAN(MID(Updates!D850,FIND("Middle Initial: ",Updates!D850)+16,(FIND("Department: ",Updates!D850)-(FIND("Middle Initial: ",Updates!D850)+16)))))</f>
        <v>#VALUE!</v>
      </c>
      <c r="Q850" t="e">
        <f t="shared" si="210"/>
        <v>#VALUE!</v>
      </c>
      <c r="R850" t="e">
        <f t="shared" si="211"/>
        <v>#VALUE!</v>
      </c>
      <c r="S850" t="e">
        <f t="shared" si="212"/>
        <v>#VALUE!</v>
      </c>
      <c r="T850" s="14" t="e">
        <f t="shared" si="213"/>
        <v>#VALUE!</v>
      </c>
      <c r="U850" t="e">
        <f t="shared" si="214"/>
        <v>#VALUE!</v>
      </c>
      <c r="V850" t="e">
        <f t="shared" si="215"/>
        <v>#VALUE!</v>
      </c>
      <c r="W850" s="8" t="e">
        <f>TRIM(CLEAN(MID(Updates!D850,FIND("Branch: ",Updates!D850)+8,(FIND("Division",Updates!D850)-(FIND("Branch: ",Updates!D850)+8)))))</f>
        <v>#VALUE!</v>
      </c>
      <c r="X850" s="8" t="e">
        <f>TRIM(CLEAN(MID(Updates!D850,FIND("Pooled Position: ",Updates!D850)+17,(FIND("Are the",Updates!D850)-(FIND("Pooled Position: ",Updates!D850)+17)))))</f>
        <v>#VALUE!</v>
      </c>
      <c r="Y850" t="e">
        <f>TRIM(CLEAN(MID(Updates!D850,FIND("Employee Name: ",Updates!D850)+15,(FIND("Job Title",Updates!D850)-(FIND("Employee Name: ",Updates!D850)+15)))))</f>
        <v>#VALUE!</v>
      </c>
      <c r="Z850" s="9" t="e">
        <f t="shared" si="216"/>
        <v>#VALUE!</v>
      </c>
      <c r="AA850" t="e">
        <f t="shared" si="217"/>
        <v>#VALUE!</v>
      </c>
      <c r="AB850" t="e">
        <f t="shared" si="218"/>
        <v>#VALUE!</v>
      </c>
      <c r="AC850" t="e">
        <f t="shared" si="219"/>
        <v>#VALUE!</v>
      </c>
      <c r="AD850" t="e">
        <f>TRIM(CLEAN(MID(Updates!D850,FIND("Account to clone: ",Updates!D850)+18,(FIND("Position",Updates!D850)-(FIND("Account to clone: ",Updates!D850)+18)))))</f>
        <v>#VALUE!</v>
      </c>
      <c r="AE850" t="str">
        <f t="shared" si="220"/>
        <v/>
      </c>
      <c r="AF850" t="str">
        <f t="shared" si="221"/>
        <v>No</v>
      </c>
      <c r="AG850" t="e">
        <f>TRIM(CLEAN(MID(Updates!D850,FIND("Home Share (H:\ drive) required: ",Updates!D850)+33,(FIND("Group Share (S:\ drive) required: ",Updates!D850)-(FIND("Home Share (H:\ drive) required: ",Updates!D850)+33)))))</f>
        <v>#VALUE!</v>
      </c>
      <c r="AH850" t="str">
        <f t="shared" si="222"/>
        <v>No</v>
      </c>
      <c r="AI850" t="e">
        <f>TRIM(CLEAN(MID(Updates!D850,FIND("S Drive Path: ",Updates!D850)+14,(FIND("Position",Updates!D850)-(FIND("S Drive Path: ",Updates!D850)+14)))))</f>
        <v>#VALUE!</v>
      </c>
      <c r="AJ850" t="e">
        <f>("USR\"&amp;Updates!N850)</f>
        <v>#VALUE!</v>
      </c>
      <c r="AK850" t="e">
        <f>Updates!N850&amp;"$"</f>
        <v>#VALUE!</v>
      </c>
      <c r="AL850" s="11">
        <f t="shared" ca="1" si="223"/>
        <v>7</v>
      </c>
      <c r="AM850" s="6" t="str">
        <f ca="1">LOOKUP(AL850,AN2:AN21,AO2:AO21)</f>
        <v>DC1MDB07</v>
      </c>
    </row>
    <row r="851" spans="1:39" ht="12" customHeight="1">
      <c r="A851" s="13" t="e">
        <f>LOOKUP(99^99,--("0"&amp;MID(Updates!N851,MIN(SEARCH({0,1,2,3,4,5,6,7,8,9},Updates!N851&amp;"0123456789")),ROW($A$1:$A$10000))))</f>
        <v>#N/A</v>
      </c>
      <c r="B851" s="6" t="e">
        <f>TRIM(CLEAN(MID(Updates!D851,FIND("Network User Id: ",Updates!D851)+17,(FIND("E-MAIL ACCOUNTS",Updates!D851)-(FIND("Network User Id:",Updates!D851)+17)))))</f>
        <v>#VALUE!</v>
      </c>
      <c r="C851" s="6" t="e">
        <f>TRIM(CLEAN(MID(Updates!D851,FIND("Logon ID: ",Updates!D851)+10,(FIND("Password:",Updates!D851)-(FIND("Logon ID:",Updates!D851)+10)))))</f>
        <v>#VALUE!</v>
      </c>
      <c r="D851" t="e">
        <f>TRIM(CLEAN(MID(Updates!D851,FIND("Primary Address: ",Updates!D851)+17,(FIND("Secondary Address:",Updates!D851)-(FIND("Primary Address: ",Updates!D851)+17)))))</f>
        <v>#VALUE!</v>
      </c>
      <c r="E851" t="e">
        <f>TRIM(CLEAN(MID(Updates!D851,FIND("Secondary Address: ",Updates!D851)+19,(FIND("** PLEASE DO NOT REPLY TO THIS E-MAIL. ",Updates!D851)-(FIND("Secondary Address: ",Updates!D851)+19)))))</f>
        <v>#VALUE!</v>
      </c>
      <c r="F851" t="b">
        <f>IF(COUNT(SEARCH({"transpo.ottawa.on.ca","biblioottawalibrary.ca"},E851)),"@ottawa.ca")</f>
        <v>0</v>
      </c>
      <c r="G851" s="9" t="e">
        <f t="shared" si="208"/>
        <v>#VALUE!</v>
      </c>
      <c r="H851" t="e">
        <f>TRIM(CLEAN(MID(Updates!D851,FIND("E-mail Address: ",Updates!D851)+16,(FIND("The employee",Updates!D851)-(FIND("E-mail Address: ",Updates!D851)+16)))))</f>
        <v>#VALUE!</v>
      </c>
      <c r="I851" t="e">
        <f>TRIM(CLEAN(MID(Updates!D851,FIND("Account Password: ",Updates!D851)+18,(FIND("NETWORK ACCOUNTS",Updates!D851)-(FIND("Account Password:",Updates!D851)+18)))))</f>
        <v>#VALUE!</v>
      </c>
      <c r="J851" t="e">
        <f>TRIM(CLEAN(MID(Updates!D851,FIND("Password: ",Updates!D851)+10,(FIND("E-mail",Updates!D851)-(FIND("Password:",Updates!D851)+12)))))</f>
        <v>#VALUE!</v>
      </c>
      <c r="K851" t="e">
        <f>TRIM(CLEAN(MID(Updates!D851,FIND("Account to clone: ",Updates!D851)+18,(FIND("Position",Updates!D851)-(FIND("Account to clone: ",Updates!D851)+18)))))</f>
        <v>#VALUE!</v>
      </c>
      <c r="L851" t="e">
        <f>TRIM(CLEAN(MID(Updates!D851,FIND("Clone permissions of another account: ",Updates!D851)+38,(FIND("Email required:",Updates!D851)-(FIND("Clone permissions of another account: ",Updates!D851)+38)))))</f>
        <v>#VALUE!</v>
      </c>
      <c r="M851" t="e">
        <f t="shared" si="209"/>
        <v>#VALUE!</v>
      </c>
      <c r="N851" t="e">
        <f>TRIM(CLEAN(MID(Updates!D851,FIND("First Name: ",Updates!D851)+12,(FIND("Middle Name: ",Updates!D851)-(FIND("First Name: ",Updates!D851)+12)))))</f>
        <v>#VALUE!</v>
      </c>
      <c r="O851" t="e">
        <f>TRIM(CLEAN(MID(Updates!E851,FIND("Last Name: ",Updates!E851)+11,(FIND("Middle Initial:",Updates!E851)-(FIND("Last Name: ",Updates!E851)+11)))))</f>
        <v>#VALUE!</v>
      </c>
      <c r="P851" t="e">
        <f>TRIM(CLEAN(MID(Updates!D851,FIND("Middle Initial: ",Updates!D851)+16,(FIND("Department: ",Updates!D851)-(FIND("Middle Initial: ",Updates!D851)+16)))))</f>
        <v>#VALUE!</v>
      </c>
      <c r="Q851" t="e">
        <f t="shared" si="210"/>
        <v>#VALUE!</v>
      </c>
      <c r="R851" t="e">
        <f t="shared" si="211"/>
        <v>#VALUE!</v>
      </c>
      <c r="S851" t="e">
        <f t="shared" si="212"/>
        <v>#VALUE!</v>
      </c>
      <c r="T851" s="14" t="e">
        <f t="shared" si="213"/>
        <v>#VALUE!</v>
      </c>
      <c r="U851" t="e">
        <f t="shared" si="214"/>
        <v>#VALUE!</v>
      </c>
      <c r="V851" t="e">
        <f t="shared" si="215"/>
        <v>#VALUE!</v>
      </c>
      <c r="W851" s="8" t="e">
        <f>TRIM(CLEAN(MID(Updates!D851,FIND("Branch: ",Updates!D851)+8,(FIND("Division",Updates!D851)-(FIND("Branch: ",Updates!D851)+8)))))</f>
        <v>#VALUE!</v>
      </c>
      <c r="X851" s="8" t="e">
        <f>TRIM(CLEAN(MID(Updates!D851,FIND("Pooled Position: ",Updates!D851)+17,(FIND("Are the",Updates!D851)-(FIND("Pooled Position: ",Updates!D851)+17)))))</f>
        <v>#VALUE!</v>
      </c>
      <c r="Y851" t="e">
        <f>TRIM(CLEAN(MID(Updates!D851,FIND("Employee Name: ",Updates!D851)+15,(FIND("Job Title",Updates!D851)-(FIND("Employee Name: ",Updates!D851)+15)))))</f>
        <v>#VALUE!</v>
      </c>
      <c r="Z851" s="9" t="e">
        <f t="shared" si="216"/>
        <v>#VALUE!</v>
      </c>
      <c r="AA851" t="e">
        <f t="shared" si="217"/>
        <v>#VALUE!</v>
      </c>
      <c r="AB851" t="e">
        <f t="shared" si="218"/>
        <v>#VALUE!</v>
      </c>
      <c r="AC851" t="e">
        <f t="shared" si="219"/>
        <v>#VALUE!</v>
      </c>
      <c r="AD851" t="e">
        <f>TRIM(CLEAN(MID(Updates!D851,FIND("Account to clone: ",Updates!D851)+18,(FIND("Position",Updates!D851)-(FIND("Account to clone: ",Updates!D851)+18)))))</f>
        <v>#VALUE!</v>
      </c>
      <c r="AE851" t="str">
        <f t="shared" si="220"/>
        <v/>
      </c>
      <c r="AF851" t="str">
        <f t="shared" si="221"/>
        <v>No</v>
      </c>
      <c r="AG851" t="e">
        <f>TRIM(CLEAN(MID(Updates!D851,FIND("Home Share (H:\ drive) required: ",Updates!D851)+33,(FIND("Group Share (S:\ drive) required: ",Updates!D851)-(FIND("Home Share (H:\ drive) required: ",Updates!D851)+33)))))</f>
        <v>#VALUE!</v>
      </c>
      <c r="AH851" t="str">
        <f t="shared" si="222"/>
        <v>No</v>
      </c>
      <c r="AI851" t="e">
        <f>TRIM(CLEAN(MID(Updates!D851,FIND("S Drive Path: ",Updates!D851)+14,(FIND("Position",Updates!D851)-(FIND("S Drive Path: ",Updates!D851)+14)))))</f>
        <v>#VALUE!</v>
      </c>
      <c r="AJ851" t="e">
        <f>("USR\"&amp;Updates!N851)</f>
        <v>#VALUE!</v>
      </c>
      <c r="AK851" t="e">
        <f>Updates!N851&amp;"$"</f>
        <v>#VALUE!</v>
      </c>
      <c r="AL851" s="11">
        <f t="shared" ca="1" si="223"/>
        <v>10</v>
      </c>
      <c r="AM851" s="6" t="str">
        <f ca="1">LOOKUP(AL851,AN2:AN21,AO2:AO21)</f>
        <v>DC1MDB10</v>
      </c>
    </row>
    <row r="852" spans="1:39" ht="12" customHeight="1">
      <c r="A852" s="13" t="e">
        <f>LOOKUP(99^99,--("0"&amp;MID(Updates!N852,MIN(SEARCH({0,1,2,3,4,5,6,7,8,9},Updates!N852&amp;"0123456789")),ROW($A$1:$A$10000))))</f>
        <v>#N/A</v>
      </c>
      <c r="B852" s="6" t="e">
        <f>TRIM(CLEAN(MID(Updates!D852,FIND("Network User Id: ",Updates!D852)+17,(FIND("E-MAIL ACCOUNTS",Updates!D852)-(FIND("Network User Id:",Updates!D852)+17)))))</f>
        <v>#VALUE!</v>
      </c>
      <c r="C852" s="6" t="e">
        <f>TRIM(CLEAN(MID(Updates!D852,FIND("Logon ID: ",Updates!D852)+10,(FIND("Password:",Updates!D852)-(FIND("Logon ID:",Updates!D852)+10)))))</f>
        <v>#VALUE!</v>
      </c>
      <c r="D852" t="e">
        <f>TRIM(CLEAN(MID(Updates!D852,FIND("Primary Address: ",Updates!D852)+17,(FIND("Secondary Address:",Updates!D852)-(FIND("Primary Address: ",Updates!D852)+17)))))</f>
        <v>#VALUE!</v>
      </c>
      <c r="E852" t="e">
        <f>TRIM(CLEAN(MID(Updates!D852,FIND("Secondary Address: ",Updates!D852)+19,(FIND("** PLEASE DO NOT REPLY TO THIS E-MAIL. ",Updates!D852)-(FIND("Secondary Address: ",Updates!D852)+19)))))</f>
        <v>#VALUE!</v>
      </c>
      <c r="F852" t="b">
        <f>IF(COUNT(SEARCH({"transpo.ottawa.on.ca","biblioottawalibrary.ca"},E852)),"@ottawa.ca")</f>
        <v>0</v>
      </c>
      <c r="G852" s="9" t="e">
        <f t="shared" si="208"/>
        <v>#VALUE!</v>
      </c>
      <c r="H852" t="e">
        <f>TRIM(CLEAN(MID(Updates!D852,FIND("E-mail Address: ",Updates!D852)+16,(FIND("The employee",Updates!D852)-(FIND("E-mail Address: ",Updates!D852)+16)))))</f>
        <v>#VALUE!</v>
      </c>
      <c r="I852" t="e">
        <f>TRIM(CLEAN(MID(Updates!D852,FIND("Account Password: ",Updates!D852)+18,(FIND("NETWORK ACCOUNTS",Updates!D852)-(FIND("Account Password:",Updates!D852)+18)))))</f>
        <v>#VALUE!</v>
      </c>
      <c r="J852" t="e">
        <f>TRIM(CLEAN(MID(Updates!D852,FIND("Password: ",Updates!D852)+10,(FIND("E-mail",Updates!D852)-(FIND("Password:",Updates!D852)+12)))))</f>
        <v>#VALUE!</v>
      </c>
      <c r="K852" t="e">
        <f>TRIM(CLEAN(MID(Updates!D852,FIND("Account to clone: ",Updates!D852)+18,(FIND("Position",Updates!D852)-(FIND("Account to clone: ",Updates!D852)+18)))))</f>
        <v>#VALUE!</v>
      </c>
      <c r="L852" t="e">
        <f>TRIM(CLEAN(MID(Updates!D852,FIND("Clone permissions of another account: ",Updates!D852)+38,(FIND("Email required:",Updates!D852)-(FIND("Clone permissions of another account: ",Updates!D852)+38)))))</f>
        <v>#VALUE!</v>
      </c>
      <c r="M852" t="e">
        <f t="shared" si="209"/>
        <v>#VALUE!</v>
      </c>
      <c r="N852" t="e">
        <f>TRIM(CLEAN(MID(Updates!D852,FIND("First Name: ",Updates!D852)+12,(FIND("Middle Name: ",Updates!D852)-(FIND("First Name: ",Updates!D852)+12)))))</f>
        <v>#VALUE!</v>
      </c>
      <c r="O852" t="e">
        <f>TRIM(CLEAN(MID(Updates!E852,FIND("Last Name: ",Updates!E852)+11,(FIND("Middle Initial:",Updates!E852)-(FIND("Last Name: ",Updates!E852)+11)))))</f>
        <v>#VALUE!</v>
      </c>
      <c r="P852" t="e">
        <f>TRIM(CLEAN(MID(Updates!D852,FIND("Middle Initial: ",Updates!D852)+16,(FIND("Department: ",Updates!D852)-(FIND("Middle Initial: ",Updates!D852)+16)))))</f>
        <v>#VALUE!</v>
      </c>
      <c r="Q852" t="e">
        <f t="shared" si="210"/>
        <v>#VALUE!</v>
      </c>
      <c r="R852" t="e">
        <f t="shared" si="211"/>
        <v>#VALUE!</v>
      </c>
      <c r="S852" t="e">
        <f t="shared" si="212"/>
        <v>#VALUE!</v>
      </c>
      <c r="T852" s="14" t="e">
        <f t="shared" si="213"/>
        <v>#VALUE!</v>
      </c>
      <c r="U852" t="e">
        <f t="shared" si="214"/>
        <v>#VALUE!</v>
      </c>
      <c r="V852" t="e">
        <f t="shared" si="215"/>
        <v>#VALUE!</v>
      </c>
      <c r="W852" s="8" t="e">
        <f>TRIM(CLEAN(MID(Updates!D852,FIND("Branch: ",Updates!D852)+8,(FIND("Division",Updates!D852)-(FIND("Branch: ",Updates!D852)+8)))))</f>
        <v>#VALUE!</v>
      </c>
      <c r="X852" s="8" t="e">
        <f>TRIM(CLEAN(MID(Updates!D852,FIND("Pooled Position: ",Updates!D852)+17,(FIND("Are the",Updates!D852)-(FIND("Pooled Position: ",Updates!D852)+17)))))</f>
        <v>#VALUE!</v>
      </c>
      <c r="Y852" t="e">
        <f>TRIM(CLEAN(MID(Updates!D852,FIND("Employee Name: ",Updates!D852)+15,(FIND("Job Title",Updates!D852)-(FIND("Employee Name: ",Updates!D852)+15)))))</f>
        <v>#VALUE!</v>
      </c>
      <c r="Z852" s="9" t="e">
        <f t="shared" si="216"/>
        <v>#VALUE!</v>
      </c>
      <c r="AA852" t="e">
        <f t="shared" si="217"/>
        <v>#VALUE!</v>
      </c>
      <c r="AB852" t="e">
        <f t="shared" si="218"/>
        <v>#VALUE!</v>
      </c>
      <c r="AC852" t="e">
        <f t="shared" si="219"/>
        <v>#VALUE!</v>
      </c>
      <c r="AD852" t="e">
        <f>TRIM(CLEAN(MID(Updates!D852,FIND("Account to clone: ",Updates!D852)+18,(FIND("Position",Updates!D852)-(FIND("Account to clone: ",Updates!D852)+18)))))</f>
        <v>#VALUE!</v>
      </c>
      <c r="AE852" t="str">
        <f t="shared" si="220"/>
        <v/>
      </c>
      <c r="AF852" t="str">
        <f t="shared" si="221"/>
        <v>No</v>
      </c>
      <c r="AG852" t="e">
        <f>TRIM(CLEAN(MID(Updates!D852,FIND("Home Share (H:\ drive) required: ",Updates!D852)+33,(FIND("Group Share (S:\ drive) required: ",Updates!D852)-(FIND("Home Share (H:\ drive) required: ",Updates!D852)+33)))))</f>
        <v>#VALUE!</v>
      </c>
      <c r="AH852" t="str">
        <f t="shared" si="222"/>
        <v>No</v>
      </c>
      <c r="AI852" t="e">
        <f>TRIM(CLEAN(MID(Updates!D852,FIND("S Drive Path: ",Updates!D852)+14,(FIND("Position",Updates!D852)-(FIND("S Drive Path: ",Updates!D852)+14)))))</f>
        <v>#VALUE!</v>
      </c>
      <c r="AJ852" t="e">
        <f>("USR\"&amp;Updates!N852)</f>
        <v>#VALUE!</v>
      </c>
      <c r="AK852" t="e">
        <f>Updates!N852&amp;"$"</f>
        <v>#VALUE!</v>
      </c>
      <c r="AL852" s="11">
        <f t="shared" ca="1" si="223"/>
        <v>1</v>
      </c>
      <c r="AM852" s="6" t="str">
        <f ca="1">LOOKUP(AL852,AN2:AN21,AO2:AO21)</f>
        <v>DC1MDB01</v>
      </c>
    </row>
    <row r="853" spans="1:39" ht="12" customHeight="1">
      <c r="A853" s="13" t="e">
        <f>LOOKUP(99^99,--("0"&amp;MID(Updates!N853,MIN(SEARCH({0,1,2,3,4,5,6,7,8,9},Updates!N853&amp;"0123456789")),ROW($A$1:$A$10000))))</f>
        <v>#N/A</v>
      </c>
      <c r="B853" s="6" t="e">
        <f>TRIM(CLEAN(MID(Updates!D853,FIND("Network User Id: ",Updates!D853)+17,(FIND("E-MAIL ACCOUNTS",Updates!D853)-(FIND("Network User Id:",Updates!D853)+17)))))</f>
        <v>#VALUE!</v>
      </c>
      <c r="C853" s="6" t="e">
        <f>TRIM(CLEAN(MID(Updates!D853,FIND("Logon ID: ",Updates!D853)+10,(FIND("Password:",Updates!D853)-(FIND("Logon ID:",Updates!D853)+10)))))</f>
        <v>#VALUE!</v>
      </c>
      <c r="D853" t="e">
        <f>TRIM(CLEAN(MID(Updates!D853,FIND("Primary Address: ",Updates!D853)+17,(FIND("Secondary Address:",Updates!D853)-(FIND("Primary Address: ",Updates!D853)+17)))))</f>
        <v>#VALUE!</v>
      </c>
      <c r="E853" t="e">
        <f>TRIM(CLEAN(MID(Updates!D853,FIND("Secondary Address: ",Updates!D853)+19,(FIND("** PLEASE DO NOT REPLY TO THIS E-MAIL. ",Updates!D853)-(FIND("Secondary Address: ",Updates!D853)+19)))))</f>
        <v>#VALUE!</v>
      </c>
      <c r="F853" t="b">
        <f>IF(COUNT(SEARCH({"transpo.ottawa.on.ca","biblioottawalibrary.ca"},E853)),"@ottawa.ca")</f>
        <v>0</v>
      </c>
      <c r="G853" s="9" t="e">
        <f t="shared" si="208"/>
        <v>#VALUE!</v>
      </c>
      <c r="H853" t="e">
        <f>TRIM(CLEAN(MID(Updates!D853,FIND("E-mail Address: ",Updates!D853)+16,(FIND("The employee",Updates!D853)-(FIND("E-mail Address: ",Updates!D853)+16)))))</f>
        <v>#VALUE!</v>
      </c>
      <c r="I853" t="e">
        <f>TRIM(CLEAN(MID(Updates!D853,FIND("Account Password: ",Updates!D853)+18,(FIND("NETWORK ACCOUNTS",Updates!D853)-(FIND("Account Password:",Updates!D853)+18)))))</f>
        <v>#VALUE!</v>
      </c>
      <c r="J853" t="e">
        <f>TRIM(CLEAN(MID(Updates!D853,FIND("Password: ",Updates!D853)+10,(FIND("E-mail",Updates!D853)-(FIND("Password:",Updates!D853)+12)))))</f>
        <v>#VALUE!</v>
      </c>
      <c r="K853" t="e">
        <f>TRIM(CLEAN(MID(Updates!D853,FIND("Account to clone: ",Updates!D853)+18,(FIND("Position",Updates!D853)-(FIND("Account to clone: ",Updates!D853)+18)))))</f>
        <v>#VALUE!</v>
      </c>
      <c r="L853" t="e">
        <f>TRIM(CLEAN(MID(Updates!D853,FIND("Clone permissions of another account: ",Updates!D853)+38,(FIND("Email required:",Updates!D853)-(FIND("Clone permissions of another account: ",Updates!D853)+38)))))</f>
        <v>#VALUE!</v>
      </c>
      <c r="M853" t="e">
        <f t="shared" si="209"/>
        <v>#VALUE!</v>
      </c>
      <c r="N853" t="e">
        <f>TRIM(CLEAN(MID(Updates!D853,FIND("First Name: ",Updates!D853)+12,(FIND("Middle Name: ",Updates!D853)-(FIND("First Name: ",Updates!D853)+12)))))</f>
        <v>#VALUE!</v>
      </c>
      <c r="O853" t="e">
        <f>TRIM(CLEAN(MID(Updates!E853,FIND("Last Name: ",Updates!E853)+11,(FIND("Middle Initial:",Updates!E853)-(FIND("Last Name: ",Updates!E853)+11)))))</f>
        <v>#VALUE!</v>
      </c>
      <c r="P853" t="e">
        <f>TRIM(CLEAN(MID(Updates!D853,FIND("Middle Initial: ",Updates!D853)+16,(FIND("Department: ",Updates!D853)-(FIND("Middle Initial: ",Updates!D853)+16)))))</f>
        <v>#VALUE!</v>
      </c>
      <c r="Q853" t="e">
        <f t="shared" si="210"/>
        <v>#VALUE!</v>
      </c>
      <c r="R853" t="e">
        <f t="shared" si="211"/>
        <v>#VALUE!</v>
      </c>
      <c r="S853" t="e">
        <f t="shared" si="212"/>
        <v>#VALUE!</v>
      </c>
      <c r="T853" s="14" t="e">
        <f t="shared" si="213"/>
        <v>#VALUE!</v>
      </c>
      <c r="U853" t="e">
        <f t="shared" si="214"/>
        <v>#VALUE!</v>
      </c>
      <c r="V853" t="e">
        <f t="shared" si="215"/>
        <v>#VALUE!</v>
      </c>
      <c r="W853" s="8" t="e">
        <f>TRIM(CLEAN(MID(Updates!D853,FIND("Branch: ",Updates!D853)+8,(FIND("Division",Updates!D853)-(FIND("Branch: ",Updates!D853)+8)))))</f>
        <v>#VALUE!</v>
      </c>
      <c r="X853" s="8" t="e">
        <f>TRIM(CLEAN(MID(Updates!D853,FIND("Pooled Position: ",Updates!D853)+17,(FIND("Are the",Updates!D853)-(FIND("Pooled Position: ",Updates!D853)+17)))))</f>
        <v>#VALUE!</v>
      </c>
      <c r="Y853" t="e">
        <f>TRIM(CLEAN(MID(Updates!D853,FIND("Employee Name: ",Updates!D853)+15,(FIND("Job Title",Updates!D853)-(FIND("Employee Name: ",Updates!D853)+15)))))</f>
        <v>#VALUE!</v>
      </c>
      <c r="Z853" s="9" t="e">
        <f t="shared" si="216"/>
        <v>#VALUE!</v>
      </c>
      <c r="AA853" t="e">
        <f t="shared" si="217"/>
        <v>#VALUE!</v>
      </c>
      <c r="AB853" t="e">
        <f t="shared" si="218"/>
        <v>#VALUE!</v>
      </c>
      <c r="AC853" t="e">
        <f t="shared" si="219"/>
        <v>#VALUE!</v>
      </c>
      <c r="AD853" t="e">
        <f>TRIM(CLEAN(MID(Updates!D853,FIND("Account to clone: ",Updates!D853)+18,(FIND("Position",Updates!D853)-(FIND("Account to clone: ",Updates!D853)+18)))))</f>
        <v>#VALUE!</v>
      </c>
      <c r="AE853" t="str">
        <f t="shared" si="220"/>
        <v/>
      </c>
      <c r="AF853" t="str">
        <f t="shared" si="221"/>
        <v>No</v>
      </c>
      <c r="AG853" t="e">
        <f>TRIM(CLEAN(MID(Updates!D853,FIND("Home Share (H:\ drive) required: ",Updates!D853)+33,(FIND("Group Share (S:\ drive) required: ",Updates!D853)-(FIND("Home Share (H:\ drive) required: ",Updates!D853)+33)))))</f>
        <v>#VALUE!</v>
      </c>
      <c r="AH853" t="str">
        <f t="shared" si="222"/>
        <v>No</v>
      </c>
      <c r="AI853" t="e">
        <f>TRIM(CLEAN(MID(Updates!D853,FIND("S Drive Path: ",Updates!D853)+14,(FIND("Position",Updates!D853)-(FIND("S Drive Path: ",Updates!D853)+14)))))</f>
        <v>#VALUE!</v>
      </c>
      <c r="AJ853" t="e">
        <f>("USR\"&amp;Updates!N853)</f>
        <v>#VALUE!</v>
      </c>
      <c r="AK853" t="e">
        <f>Updates!N853&amp;"$"</f>
        <v>#VALUE!</v>
      </c>
      <c r="AL853" s="11">
        <f t="shared" ca="1" si="223"/>
        <v>16</v>
      </c>
      <c r="AM853" s="6" t="str">
        <f ca="1">LOOKUP(AL853,AN2:AN21,AO2:AO21)</f>
        <v>DC4MDB06</v>
      </c>
    </row>
    <row r="854" spans="1:39" ht="12" customHeight="1">
      <c r="A854" s="13" t="e">
        <f>LOOKUP(99^99,--("0"&amp;MID(Updates!N854,MIN(SEARCH({0,1,2,3,4,5,6,7,8,9},Updates!N854&amp;"0123456789")),ROW($A$1:$A$10000))))</f>
        <v>#N/A</v>
      </c>
      <c r="B854" s="6" t="e">
        <f>TRIM(CLEAN(MID(Updates!D854,FIND("Network User Id: ",Updates!D854)+17,(FIND("E-MAIL ACCOUNTS",Updates!D854)-(FIND("Network User Id:",Updates!D854)+17)))))</f>
        <v>#VALUE!</v>
      </c>
      <c r="C854" s="6" t="e">
        <f>TRIM(CLEAN(MID(Updates!D854,FIND("Logon ID: ",Updates!D854)+10,(FIND("Password:",Updates!D854)-(FIND("Logon ID:",Updates!D854)+10)))))</f>
        <v>#VALUE!</v>
      </c>
      <c r="D854" t="e">
        <f>TRIM(CLEAN(MID(Updates!D854,FIND("Primary Address: ",Updates!D854)+17,(FIND("Secondary Address:",Updates!D854)-(FIND("Primary Address: ",Updates!D854)+17)))))</f>
        <v>#VALUE!</v>
      </c>
      <c r="E854" t="e">
        <f>TRIM(CLEAN(MID(Updates!D854,FIND("Secondary Address: ",Updates!D854)+19,(FIND("** PLEASE DO NOT REPLY TO THIS E-MAIL. ",Updates!D854)-(FIND("Secondary Address: ",Updates!D854)+19)))))</f>
        <v>#VALUE!</v>
      </c>
      <c r="F854" t="b">
        <f>IF(COUNT(SEARCH({"transpo.ottawa.on.ca","biblioottawalibrary.ca"},E854)),"@ottawa.ca")</f>
        <v>0</v>
      </c>
      <c r="G854" s="9" t="e">
        <f t="shared" si="208"/>
        <v>#VALUE!</v>
      </c>
      <c r="H854" t="e">
        <f>TRIM(CLEAN(MID(Updates!D854,FIND("E-mail Address: ",Updates!D854)+16,(FIND("The employee",Updates!D854)-(FIND("E-mail Address: ",Updates!D854)+16)))))</f>
        <v>#VALUE!</v>
      </c>
      <c r="I854" t="e">
        <f>TRIM(CLEAN(MID(Updates!D854,FIND("Account Password: ",Updates!D854)+18,(FIND("NETWORK ACCOUNTS",Updates!D854)-(FIND("Account Password:",Updates!D854)+18)))))</f>
        <v>#VALUE!</v>
      </c>
      <c r="J854" t="e">
        <f>TRIM(CLEAN(MID(Updates!D854,FIND("Password: ",Updates!D854)+10,(FIND("E-mail",Updates!D854)-(FIND("Password:",Updates!D854)+12)))))</f>
        <v>#VALUE!</v>
      </c>
      <c r="K854" t="e">
        <f>TRIM(CLEAN(MID(Updates!D854,FIND("Account to clone: ",Updates!D854)+18,(FIND("Position",Updates!D854)-(FIND("Account to clone: ",Updates!D854)+18)))))</f>
        <v>#VALUE!</v>
      </c>
      <c r="L854" t="e">
        <f>TRIM(CLEAN(MID(Updates!D854,FIND("Clone permissions of another account: ",Updates!D854)+38,(FIND("Email required:",Updates!D854)-(FIND("Clone permissions of another account: ",Updates!D854)+38)))))</f>
        <v>#VALUE!</v>
      </c>
      <c r="M854" t="e">
        <f t="shared" si="209"/>
        <v>#VALUE!</v>
      </c>
      <c r="N854" t="e">
        <f>TRIM(CLEAN(MID(Updates!D854,FIND("First Name: ",Updates!D854)+12,(FIND("Middle Name: ",Updates!D854)-(FIND("First Name: ",Updates!D854)+12)))))</f>
        <v>#VALUE!</v>
      </c>
      <c r="O854" t="e">
        <f>TRIM(CLEAN(MID(Updates!E854,FIND("Last Name: ",Updates!E854)+11,(FIND("Middle Initial:",Updates!E854)-(FIND("Last Name: ",Updates!E854)+11)))))</f>
        <v>#VALUE!</v>
      </c>
      <c r="P854" t="e">
        <f>TRIM(CLEAN(MID(Updates!D854,FIND("Middle Initial: ",Updates!D854)+16,(FIND("Department: ",Updates!D854)-(FIND("Middle Initial: ",Updates!D854)+16)))))</f>
        <v>#VALUE!</v>
      </c>
      <c r="Q854" t="e">
        <f t="shared" si="210"/>
        <v>#VALUE!</v>
      </c>
      <c r="R854" t="e">
        <f t="shared" si="211"/>
        <v>#VALUE!</v>
      </c>
      <c r="S854" t="e">
        <f t="shared" si="212"/>
        <v>#VALUE!</v>
      </c>
      <c r="T854" s="14" t="e">
        <f t="shared" si="213"/>
        <v>#VALUE!</v>
      </c>
      <c r="U854" t="e">
        <f t="shared" si="214"/>
        <v>#VALUE!</v>
      </c>
      <c r="V854" t="e">
        <f t="shared" si="215"/>
        <v>#VALUE!</v>
      </c>
      <c r="W854" s="8" t="e">
        <f>TRIM(CLEAN(MID(Updates!D854,FIND("Branch: ",Updates!D854)+8,(FIND("Division",Updates!D854)-(FIND("Branch: ",Updates!D854)+8)))))</f>
        <v>#VALUE!</v>
      </c>
      <c r="X854" s="8" t="e">
        <f>TRIM(CLEAN(MID(Updates!D854,FIND("Pooled Position: ",Updates!D854)+17,(FIND("Are the",Updates!D854)-(FIND("Pooled Position: ",Updates!D854)+17)))))</f>
        <v>#VALUE!</v>
      </c>
      <c r="Y854" t="e">
        <f>TRIM(CLEAN(MID(Updates!D854,FIND("Employee Name: ",Updates!D854)+15,(FIND("Job Title",Updates!D854)-(FIND("Employee Name: ",Updates!D854)+15)))))</f>
        <v>#VALUE!</v>
      </c>
      <c r="Z854" s="9" t="e">
        <f t="shared" si="216"/>
        <v>#VALUE!</v>
      </c>
      <c r="AA854" t="e">
        <f t="shared" si="217"/>
        <v>#VALUE!</v>
      </c>
      <c r="AB854" t="e">
        <f t="shared" si="218"/>
        <v>#VALUE!</v>
      </c>
      <c r="AC854" t="e">
        <f t="shared" si="219"/>
        <v>#VALUE!</v>
      </c>
      <c r="AD854" t="e">
        <f>TRIM(CLEAN(MID(Updates!D854,FIND("Account to clone: ",Updates!D854)+18,(FIND("Position",Updates!D854)-(FIND("Account to clone: ",Updates!D854)+18)))))</f>
        <v>#VALUE!</v>
      </c>
      <c r="AE854" t="str">
        <f t="shared" si="220"/>
        <v/>
      </c>
      <c r="AF854" t="str">
        <f t="shared" si="221"/>
        <v>No</v>
      </c>
      <c r="AG854" t="e">
        <f>TRIM(CLEAN(MID(Updates!D854,FIND("Home Share (H:\ drive) required: ",Updates!D854)+33,(FIND("Group Share (S:\ drive) required: ",Updates!D854)-(FIND("Home Share (H:\ drive) required: ",Updates!D854)+33)))))</f>
        <v>#VALUE!</v>
      </c>
      <c r="AH854" t="str">
        <f t="shared" si="222"/>
        <v>No</v>
      </c>
      <c r="AI854" t="e">
        <f>TRIM(CLEAN(MID(Updates!D854,FIND("S Drive Path: ",Updates!D854)+14,(FIND("Position",Updates!D854)-(FIND("S Drive Path: ",Updates!D854)+14)))))</f>
        <v>#VALUE!</v>
      </c>
      <c r="AJ854" t="e">
        <f>("USR\"&amp;Updates!N854)</f>
        <v>#VALUE!</v>
      </c>
      <c r="AK854" t="e">
        <f>Updates!N854&amp;"$"</f>
        <v>#VALUE!</v>
      </c>
      <c r="AL854" s="11">
        <f t="shared" ca="1" si="223"/>
        <v>1</v>
      </c>
      <c r="AM854" s="6" t="str">
        <f ca="1">LOOKUP(AL854,AN2:AN21,AO2:AO21)</f>
        <v>DC1MDB01</v>
      </c>
    </row>
    <row r="855" spans="1:39" ht="12" customHeight="1">
      <c r="A855" s="13" t="e">
        <f>LOOKUP(99^99,--("0"&amp;MID(Updates!N855,MIN(SEARCH({0,1,2,3,4,5,6,7,8,9},Updates!N855&amp;"0123456789")),ROW($A$1:$A$10000))))</f>
        <v>#N/A</v>
      </c>
      <c r="B855" s="6" t="e">
        <f>TRIM(CLEAN(MID(Updates!D855,FIND("Network User Id: ",Updates!D855)+17,(FIND("E-MAIL ACCOUNTS",Updates!D855)-(FIND("Network User Id:",Updates!D855)+17)))))</f>
        <v>#VALUE!</v>
      </c>
      <c r="C855" s="6" t="e">
        <f>TRIM(CLEAN(MID(Updates!D855,FIND("Logon ID: ",Updates!D855)+10,(FIND("Password:",Updates!D855)-(FIND("Logon ID:",Updates!D855)+10)))))</f>
        <v>#VALUE!</v>
      </c>
      <c r="D855" t="e">
        <f>TRIM(CLEAN(MID(Updates!D855,FIND("Primary Address: ",Updates!D855)+17,(FIND("Secondary Address:",Updates!D855)-(FIND("Primary Address: ",Updates!D855)+17)))))</f>
        <v>#VALUE!</v>
      </c>
      <c r="E855" t="e">
        <f>TRIM(CLEAN(MID(Updates!D855,FIND("Secondary Address: ",Updates!D855)+19,(FIND("** PLEASE DO NOT REPLY TO THIS E-MAIL. ",Updates!D855)-(FIND("Secondary Address: ",Updates!D855)+19)))))</f>
        <v>#VALUE!</v>
      </c>
      <c r="F855" t="b">
        <f>IF(COUNT(SEARCH({"transpo.ottawa.on.ca","biblioottawalibrary.ca"},E855)),"@ottawa.ca")</f>
        <v>0</v>
      </c>
      <c r="G855" s="9" t="e">
        <f t="shared" si="208"/>
        <v>#VALUE!</v>
      </c>
      <c r="H855" t="e">
        <f>TRIM(CLEAN(MID(Updates!D855,FIND("E-mail Address: ",Updates!D855)+16,(FIND("The employee",Updates!D855)-(FIND("E-mail Address: ",Updates!D855)+16)))))</f>
        <v>#VALUE!</v>
      </c>
      <c r="I855" t="e">
        <f>TRIM(CLEAN(MID(Updates!D855,FIND("Account Password: ",Updates!D855)+18,(FIND("NETWORK ACCOUNTS",Updates!D855)-(FIND("Account Password:",Updates!D855)+18)))))</f>
        <v>#VALUE!</v>
      </c>
      <c r="J855" t="e">
        <f>TRIM(CLEAN(MID(Updates!D855,FIND("Password: ",Updates!D855)+10,(FIND("E-mail",Updates!D855)-(FIND("Password:",Updates!D855)+12)))))</f>
        <v>#VALUE!</v>
      </c>
      <c r="K855" t="e">
        <f>TRIM(CLEAN(MID(Updates!D855,FIND("Account to clone: ",Updates!D855)+18,(FIND("Position",Updates!D855)-(FIND("Account to clone: ",Updates!D855)+18)))))</f>
        <v>#VALUE!</v>
      </c>
      <c r="L855" t="e">
        <f>TRIM(CLEAN(MID(Updates!D855,FIND("Clone permissions of another account: ",Updates!D855)+38,(FIND("Email required:",Updates!D855)-(FIND("Clone permissions of another account: ",Updates!D855)+38)))))</f>
        <v>#VALUE!</v>
      </c>
      <c r="M855" t="e">
        <f t="shared" si="209"/>
        <v>#VALUE!</v>
      </c>
      <c r="N855" t="e">
        <f>TRIM(CLEAN(MID(Updates!D855,FIND("First Name: ",Updates!D855)+12,(FIND("Middle Name: ",Updates!D855)-(FIND("First Name: ",Updates!D855)+12)))))</f>
        <v>#VALUE!</v>
      </c>
      <c r="O855" t="e">
        <f>TRIM(CLEAN(MID(Updates!E855,FIND("Last Name: ",Updates!E855)+11,(FIND("Middle Initial:",Updates!E855)-(FIND("Last Name: ",Updates!E855)+11)))))</f>
        <v>#VALUE!</v>
      </c>
      <c r="P855" t="e">
        <f>TRIM(CLEAN(MID(Updates!D855,FIND("Middle Initial: ",Updates!D855)+16,(FIND("Department: ",Updates!D855)-(FIND("Middle Initial: ",Updates!D855)+16)))))</f>
        <v>#VALUE!</v>
      </c>
      <c r="Q855" t="e">
        <f t="shared" si="210"/>
        <v>#VALUE!</v>
      </c>
      <c r="R855" t="e">
        <f t="shared" si="211"/>
        <v>#VALUE!</v>
      </c>
      <c r="S855" t="e">
        <f t="shared" si="212"/>
        <v>#VALUE!</v>
      </c>
      <c r="T855" s="14" t="e">
        <f t="shared" si="213"/>
        <v>#VALUE!</v>
      </c>
      <c r="U855" t="e">
        <f t="shared" si="214"/>
        <v>#VALUE!</v>
      </c>
      <c r="V855" t="e">
        <f t="shared" si="215"/>
        <v>#VALUE!</v>
      </c>
      <c r="W855" s="8" t="e">
        <f>TRIM(CLEAN(MID(Updates!D855,FIND("Branch: ",Updates!D855)+8,(FIND("Division",Updates!D855)-(FIND("Branch: ",Updates!D855)+8)))))</f>
        <v>#VALUE!</v>
      </c>
      <c r="X855" s="8" t="e">
        <f>TRIM(CLEAN(MID(Updates!D855,FIND("Pooled Position: ",Updates!D855)+17,(FIND("Are the",Updates!D855)-(FIND("Pooled Position: ",Updates!D855)+17)))))</f>
        <v>#VALUE!</v>
      </c>
      <c r="Y855" t="e">
        <f>TRIM(CLEAN(MID(Updates!D855,FIND("Employee Name: ",Updates!D855)+15,(FIND("Job Title",Updates!D855)-(FIND("Employee Name: ",Updates!D855)+15)))))</f>
        <v>#VALUE!</v>
      </c>
      <c r="Z855" s="9" t="e">
        <f t="shared" si="216"/>
        <v>#VALUE!</v>
      </c>
      <c r="AA855" t="e">
        <f t="shared" si="217"/>
        <v>#VALUE!</v>
      </c>
      <c r="AB855" t="e">
        <f t="shared" si="218"/>
        <v>#VALUE!</v>
      </c>
      <c r="AC855" t="e">
        <f t="shared" si="219"/>
        <v>#VALUE!</v>
      </c>
      <c r="AD855" t="e">
        <f>TRIM(CLEAN(MID(Updates!D855,FIND("Account to clone: ",Updates!D855)+18,(FIND("Position",Updates!D855)-(FIND("Account to clone: ",Updates!D855)+18)))))</f>
        <v>#VALUE!</v>
      </c>
      <c r="AE855" t="str">
        <f t="shared" si="220"/>
        <v/>
      </c>
      <c r="AF855" t="str">
        <f t="shared" si="221"/>
        <v>No</v>
      </c>
      <c r="AG855" t="e">
        <f>TRIM(CLEAN(MID(Updates!D855,FIND("Home Share (H:\ drive) required: ",Updates!D855)+33,(FIND("Group Share (S:\ drive) required: ",Updates!D855)-(FIND("Home Share (H:\ drive) required: ",Updates!D855)+33)))))</f>
        <v>#VALUE!</v>
      </c>
      <c r="AH855" t="str">
        <f t="shared" si="222"/>
        <v>No</v>
      </c>
      <c r="AI855" t="e">
        <f>TRIM(CLEAN(MID(Updates!D855,FIND("S Drive Path: ",Updates!D855)+14,(FIND("Position",Updates!D855)-(FIND("S Drive Path: ",Updates!D855)+14)))))</f>
        <v>#VALUE!</v>
      </c>
      <c r="AJ855" t="e">
        <f>("USR\"&amp;Updates!N855)</f>
        <v>#VALUE!</v>
      </c>
      <c r="AK855" t="e">
        <f>Updates!N855&amp;"$"</f>
        <v>#VALUE!</v>
      </c>
      <c r="AL855" s="11">
        <f t="shared" ca="1" si="223"/>
        <v>13</v>
      </c>
      <c r="AM855" s="6" t="str">
        <f ca="1">LOOKUP(AL855,AN2:AN21,AO2:AO21)</f>
        <v>DC4MDB03</v>
      </c>
    </row>
    <row r="856" spans="1:39" ht="12" customHeight="1">
      <c r="A856" s="13" t="e">
        <f>LOOKUP(99^99,--("0"&amp;MID(Updates!N856,MIN(SEARCH({0,1,2,3,4,5,6,7,8,9},Updates!N856&amp;"0123456789")),ROW($A$1:$A$10000))))</f>
        <v>#N/A</v>
      </c>
      <c r="B856" s="6" t="e">
        <f>TRIM(CLEAN(MID(Updates!D856,FIND("Network User Id: ",Updates!D856)+17,(FIND("E-MAIL ACCOUNTS",Updates!D856)-(FIND("Network User Id:",Updates!D856)+17)))))</f>
        <v>#VALUE!</v>
      </c>
      <c r="C856" s="6" t="e">
        <f>TRIM(CLEAN(MID(Updates!D856,FIND("Logon ID: ",Updates!D856)+10,(FIND("Password:",Updates!D856)-(FIND("Logon ID:",Updates!D856)+10)))))</f>
        <v>#VALUE!</v>
      </c>
      <c r="D856" t="e">
        <f>TRIM(CLEAN(MID(Updates!D856,FIND("Primary Address: ",Updates!D856)+17,(FIND("Secondary Address:",Updates!D856)-(FIND("Primary Address: ",Updates!D856)+17)))))</f>
        <v>#VALUE!</v>
      </c>
      <c r="E856" t="e">
        <f>TRIM(CLEAN(MID(Updates!D856,FIND("Secondary Address: ",Updates!D856)+19,(FIND("** PLEASE DO NOT REPLY TO THIS E-MAIL. ",Updates!D856)-(FIND("Secondary Address: ",Updates!D856)+19)))))</f>
        <v>#VALUE!</v>
      </c>
      <c r="F856" t="b">
        <f>IF(COUNT(SEARCH({"transpo.ottawa.on.ca","biblioottawalibrary.ca"},E856)),"@ottawa.ca")</f>
        <v>0</v>
      </c>
      <c r="G856" s="9" t="e">
        <f t="shared" si="208"/>
        <v>#VALUE!</v>
      </c>
      <c r="H856" t="e">
        <f>TRIM(CLEAN(MID(Updates!D856,FIND("E-mail Address: ",Updates!D856)+16,(FIND("The employee",Updates!D856)-(FIND("E-mail Address: ",Updates!D856)+16)))))</f>
        <v>#VALUE!</v>
      </c>
      <c r="I856" t="e">
        <f>TRIM(CLEAN(MID(Updates!D856,FIND("Account Password: ",Updates!D856)+18,(FIND("NETWORK ACCOUNTS",Updates!D856)-(FIND("Account Password:",Updates!D856)+18)))))</f>
        <v>#VALUE!</v>
      </c>
      <c r="J856" t="e">
        <f>TRIM(CLEAN(MID(Updates!D856,FIND("Password: ",Updates!D856)+10,(FIND("E-mail",Updates!D856)-(FIND("Password:",Updates!D856)+12)))))</f>
        <v>#VALUE!</v>
      </c>
      <c r="K856" t="e">
        <f>TRIM(CLEAN(MID(Updates!D856,FIND("Account to clone: ",Updates!D856)+18,(FIND("Position",Updates!D856)-(FIND("Account to clone: ",Updates!D856)+18)))))</f>
        <v>#VALUE!</v>
      </c>
      <c r="L856" t="e">
        <f>TRIM(CLEAN(MID(Updates!D856,FIND("Clone permissions of another account: ",Updates!D856)+38,(FIND("Email required:",Updates!D856)-(FIND("Clone permissions of another account: ",Updates!D856)+38)))))</f>
        <v>#VALUE!</v>
      </c>
      <c r="M856" t="e">
        <f t="shared" si="209"/>
        <v>#VALUE!</v>
      </c>
      <c r="N856" t="e">
        <f>TRIM(CLEAN(MID(Updates!D856,FIND("First Name: ",Updates!D856)+12,(FIND("Middle Name: ",Updates!D856)-(FIND("First Name: ",Updates!D856)+12)))))</f>
        <v>#VALUE!</v>
      </c>
      <c r="O856" t="e">
        <f>TRIM(CLEAN(MID(Updates!E856,FIND("Last Name: ",Updates!E856)+11,(FIND("Middle Initial:",Updates!E856)-(FIND("Last Name: ",Updates!E856)+11)))))</f>
        <v>#VALUE!</v>
      </c>
      <c r="P856" t="e">
        <f>TRIM(CLEAN(MID(Updates!D856,FIND("Middle Initial: ",Updates!D856)+16,(FIND("Department: ",Updates!D856)-(FIND("Middle Initial: ",Updates!D856)+16)))))</f>
        <v>#VALUE!</v>
      </c>
      <c r="Q856" t="e">
        <f t="shared" si="210"/>
        <v>#VALUE!</v>
      </c>
      <c r="R856" t="e">
        <f t="shared" si="211"/>
        <v>#VALUE!</v>
      </c>
      <c r="S856" t="e">
        <f t="shared" si="212"/>
        <v>#VALUE!</v>
      </c>
      <c r="T856" s="14" t="e">
        <f t="shared" si="213"/>
        <v>#VALUE!</v>
      </c>
      <c r="U856" t="e">
        <f t="shared" si="214"/>
        <v>#VALUE!</v>
      </c>
      <c r="V856" t="e">
        <f t="shared" si="215"/>
        <v>#VALUE!</v>
      </c>
      <c r="W856" s="8" t="e">
        <f>TRIM(CLEAN(MID(Updates!D856,FIND("Branch: ",Updates!D856)+8,(FIND("Division",Updates!D856)-(FIND("Branch: ",Updates!D856)+8)))))</f>
        <v>#VALUE!</v>
      </c>
      <c r="X856" s="8" t="e">
        <f>TRIM(CLEAN(MID(Updates!D856,FIND("Pooled Position: ",Updates!D856)+17,(FIND("Are the",Updates!D856)-(FIND("Pooled Position: ",Updates!D856)+17)))))</f>
        <v>#VALUE!</v>
      </c>
      <c r="Y856" t="e">
        <f>TRIM(CLEAN(MID(Updates!D856,FIND("Employee Name: ",Updates!D856)+15,(FIND("Job Title",Updates!D856)-(FIND("Employee Name: ",Updates!D856)+15)))))</f>
        <v>#VALUE!</v>
      </c>
      <c r="Z856" s="9" t="e">
        <f t="shared" si="216"/>
        <v>#VALUE!</v>
      </c>
      <c r="AA856" t="e">
        <f t="shared" si="217"/>
        <v>#VALUE!</v>
      </c>
      <c r="AB856" t="e">
        <f t="shared" si="218"/>
        <v>#VALUE!</v>
      </c>
      <c r="AC856" t="e">
        <f t="shared" si="219"/>
        <v>#VALUE!</v>
      </c>
      <c r="AD856" t="e">
        <f>TRIM(CLEAN(MID(Updates!D856,FIND("Account to clone: ",Updates!D856)+18,(FIND("Position",Updates!D856)-(FIND("Account to clone: ",Updates!D856)+18)))))</f>
        <v>#VALUE!</v>
      </c>
      <c r="AE856" t="str">
        <f t="shared" si="220"/>
        <v/>
      </c>
      <c r="AF856" t="str">
        <f t="shared" si="221"/>
        <v>No</v>
      </c>
      <c r="AG856" t="e">
        <f>TRIM(CLEAN(MID(Updates!D856,FIND("Home Share (H:\ drive) required: ",Updates!D856)+33,(FIND("Group Share (S:\ drive) required: ",Updates!D856)-(FIND("Home Share (H:\ drive) required: ",Updates!D856)+33)))))</f>
        <v>#VALUE!</v>
      </c>
      <c r="AH856" t="str">
        <f t="shared" si="222"/>
        <v>No</v>
      </c>
      <c r="AI856" t="e">
        <f>TRIM(CLEAN(MID(Updates!D856,FIND("S Drive Path: ",Updates!D856)+14,(FIND("Position",Updates!D856)-(FIND("S Drive Path: ",Updates!D856)+14)))))</f>
        <v>#VALUE!</v>
      </c>
      <c r="AJ856" t="e">
        <f>("USR\"&amp;Updates!N856)</f>
        <v>#VALUE!</v>
      </c>
      <c r="AK856" t="e">
        <f>Updates!N856&amp;"$"</f>
        <v>#VALUE!</v>
      </c>
      <c r="AL856" s="11">
        <f t="shared" ca="1" si="223"/>
        <v>13</v>
      </c>
      <c r="AM856" s="6" t="str">
        <f ca="1">LOOKUP(AL856,AN2:AN21,AO2:AO21)</f>
        <v>DC4MDB03</v>
      </c>
    </row>
    <row r="857" spans="1:39" ht="12" customHeight="1">
      <c r="A857" s="13" t="e">
        <f>LOOKUP(99^99,--("0"&amp;MID(Updates!N857,MIN(SEARCH({0,1,2,3,4,5,6,7,8,9},Updates!N857&amp;"0123456789")),ROW($A$1:$A$10000))))</f>
        <v>#N/A</v>
      </c>
      <c r="B857" s="6" t="e">
        <f>TRIM(CLEAN(MID(Updates!D857,FIND("Network User Id: ",Updates!D857)+17,(FIND("E-MAIL ACCOUNTS",Updates!D857)-(FIND("Network User Id:",Updates!D857)+17)))))</f>
        <v>#VALUE!</v>
      </c>
      <c r="C857" s="6" t="e">
        <f>TRIM(CLEAN(MID(Updates!D857,FIND("Logon ID: ",Updates!D857)+10,(FIND("Password:",Updates!D857)-(FIND("Logon ID:",Updates!D857)+10)))))</f>
        <v>#VALUE!</v>
      </c>
      <c r="D857" t="e">
        <f>TRIM(CLEAN(MID(Updates!D857,FIND("Primary Address: ",Updates!D857)+17,(FIND("Secondary Address:",Updates!D857)-(FIND("Primary Address: ",Updates!D857)+17)))))</f>
        <v>#VALUE!</v>
      </c>
      <c r="E857" t="e">
        <f>TRIM(CLEAN(MID(Updates!D857,FIND("Secondary Address: ",Updates!D857)+19,(FIND("** PLEASE DO NOT REPLY TO THIS E-MAIL. ",Updates!D857)-(FIND("Secondary Address: ",Updates!D857)+19)))))</f>
        <v>#VALUE!</v>
      </c>
      <c r="F857" t="b">
        <f>IF(COUNT(SEARCH({"transpo.ottawa.on.ca","biblioottawalibrary.ca"},E857)),"@ottawa.ca")</f>
        <v>0</v>
      </c>
      <c r="G857" s="9" t="e">
        <f t="shared" si="208"/>
        <v>#VALUE!</v>
      </c>
      <c r="H857" t="e">
        <f>TRIM(CLEAN(MID(Updates!D857,FIND("E-mail Address: ",Updates!D857)+16,(FIND("The employee",Updates!D857)-(FIND("E-mail Address: ",Updates!D857)+16)))))</f>
        <v>#VALUE!</v>
      </c>
      <c r="I857" t="e">
        <f>TRIM(CLEAN(MID(Updates!D857,FIND("Account Password: ",Updates!D857)+18,(FIND("NETWORK ACCOUNTS",Updates!D857)-(FIND("Account Password:",Updates!D857)+18)))))</f>
        <v>#VALUE!</v>
      </c>
      <c r="J857" t="e">
        <f>TRIM(CLEAN(MID(Updates!D857,FIND("Password: ",Updates!D857)+10,(FIND("E-mail",Updates!D857)-(FIND("Password:",Updates!D857)+12)))))</f>
        <v>#VALUE!</v>
      </c>
      <c r="K857" t="e">
        <f>TRIM(CLEAN(MID(Updates!D857,FIND("Account to clone: ",Updates!D857)+18,(FIND("Position",Updates!D857)-(FIND("Account to clone: ",Updates!D857)+18)))))</f>
        <v>#VALUE!</v>
      </c>
      <c r="L857" t="e">
        <f>TRIM(CLEAN(MID(Updates!D857,FIND("Clone permissions of another account: ",Updates!D857)+38,(FIND("Email required:",Updates!D857)-(FIND("Clone permissions of another account: ",Updates!D857)+38)))))</f>
        <v>#VALUE!</v>
      </c>
      <c r="M857" t="e">
        <f t="shared" si="209"/>
        <v>#VALUE!</v>
      </c>
      <c r="N857" t="e">
        <f>TRIM(CLEAN(MID(Updates!D857,FIND("First Name: ",Updates!D857)+12,(FIND("Middle Name: ",Updates!D857)-(FIND("First Name: ",Updates!D857)+12)))))</f>
        <v>#VALUE!</v>
      </c>
      <c r="O857" t="e">
        <f>TRIM(CLEAN(MID(Updates!E857,FIND("Last Name: ",Updates!E857)+11,(FIND("Middle Initial:",Updates!E857)-(FIND("Last Name: ",Updates!E857)+11)))))</f>
        <v>#VALUE!</v>
      </c>
      <c r="P857" t="e">
        <f>TRIM(CLEAN(MID(Updates!D857,FIND("Middle Initial: ",Updates!D857)+16,(FIND("Department: ",Updates!D857)-(FIND("Middle Initial: ",Updates!D857)+16)))))</f>
        <v>#VALUE!</v>
      </c>
      <c r="Q857" t="e">
        <f t="shared" si="210"/>
        <v>#VALUE!</v>
      </c>
      <c r="R857" t="e">
        <f t="shared" si="211"/>
        <v>#VALUE!</v>
      </c>
      <c r="S857" t="e">
        <f t="shared" si="212"/>
        <v>#VALUE!</v>
      </c>
      <c r="T857" s="14" t="e">
        <f t="shared" si="213"/>
        <v>#VALUE!</v>
      </c>
      <c r="U857" t="e">
        <f t="shared" si="214"/>
        <v>#VALUE!</v>
      </c>
      <c r="V857" t="e">
        <f t="shared" si="215"/>
        <v>#VALUE!</v>
      </c>
      <c r="W857" s="8" t="e">
        <f>TRIM(CLEAN(MID(Updates!D857,FIND("Branch: ",Updates!D857)+8,(FIND("Division",Updates!D857)-(FIND("Branch: ",Updates!D857)+8)))))</f>
        <v>#VALUE!</v>
      </c>
      <c r="X857" s="8" t="e">
        <f>TRIM(CLEAN(MID(Updates!D857,FIND("Pooled Position: ",Updates!D857)+17,(FIND("Are the",Updates!D857)-(FIND("Pooled Position: ",Updates!D857)+17)))))</f>
        <v>#VALUE!</v>
      </c>
      <c r="Y857" t="e">
        <f>TRIM(CLEAN(MID(Updates!D857,FIND("Employee Name: ",Updates!D857)+15,(FIND("Job Title",Updates!D857)-(FIND("Employee Name: ",Updates!D857)+15)))))</f>
        <v>#VALUE!</v>
      </c>
      <c r="Z857" s="9" t="e">
        <f t="shared" si="216"/>
        <v>#VALUE!</v>
      </c>
      <c r="AA857" t="e">
        <f t="shared" si="217"/>
        <v>#VALUE!</v>
      </c>
      <c r="AB857" t="e">
        <f t="shared" si="218"/>
        <v>#VALUE!</v>
      </c>
      <c r="AC857" t="e">
        <f t="shared" si="219"/>
        <v>#VALUE!</v>
      </c>
      <c r="AD857" t="e">
        <f>TRIM(CLEAN(MID(Updates!D857,FIND("Account to clone: ",Updates!D857)+18,(FIND("Position",Updates!D857)-(FIND("Account to clone: ",Updates!D857)+18)))))</f>
        <v>#VALUE!</v>
      </c>
      <c r="AE857" t="str">
        <f t="shared" si="220"/>
        <v/>
      </c>
      <c r="AF857" t="str">
        <f t="shared" si="221"/>
        <v>No</v>
      </c>
      <c r="AG857" t="e">
        <f>TRIM(CLEAN(MID(Updates!D857,FIND("Home Share (H:\ drive) required: ",Updates!D857)+33,(FIND("Group Share (S:\ drive) required: ",Updates!D857)-(FIND("Home Share (H:\ drive) required: ",Updates!D857)+33)))))</f>
        <v>#VALUE!</v>
      </c>
      <c r="AH857" t="str">
        <f t="shared" si="222"/>
        <v>No</v>
      </c>
      <c r="AI857" t="e">
        <f>TRIM(CLEAN(MID(Updates!D857,FIND("S Drive Path: ",Updates!D857)+14,(FIND("Position",Updates!D857)-(FIND("S Drive Path: ",Updates!D857)+14)))))</f>
        <v>#VALUE!</v>
      </c>
      <c r="AJ857" t="e">
        <f>("USR\"&amp;Updates!N857)</f>
        <v>#VALUE!</v>
      </c>
      <c r="AK857" t="e">
        <f>Updates!N857&amp;"$"</f>
        <v>#VALUE!</v>
      </c>
      <c r="AL857" s="11">
        <f t="shared" ca="1" si="223"/>
        <v>20</v>
      </c>
      <c r="AM857" s="6" t="str">
        <f ca="1">LOOKUP(AL857,AN2:AN21,AO2:AO21)</f>
        <v>DC4MDB10</v>
      </c>
    </row>
    <row r="858" spans="1:39" ht="12" customHeight="1">
      <c r="A858" s="13" t="e">
        <f>LOOKUP(99^99,--("0"&amp;MID(Updates!N858,MIN(SEARCH({0,1,2,3,4,5,6,7,8,9},Updates!N858&amp;"0123456789")),ROW($A$1:$A$10000))))</f>
        <v>#N/A</v>
      </c>
      <c r="B858" s="6" t="e">
        <f>TRIM(CLEAN(MID(Updates!D858,FIND("Network User Id: ",Updates!D858)+17,(FIND("E-MAIL ACCOUNTS",Updates!D858)-(FIND("Network User Id:",Updates!D858)+17)))))</f>
        <v>#VALUE!</v>
      </c>
      <c r="C858" s="6" t="e">
        <f>TRIM(CLEAN(MID(Updates!D858,FIND("Logon ID: ",Updates!D858)+10,(FIND("Password:",Updates!D858)-(FIND("Logon ID:",Updates!D858)+10)))))</f>
        <v>#VALUE!</v>
      </c>
      <c r="D858" t="e">
        <f>TRIM(CLEAN(MID(Updates!D858,FIND("Primary Address: ",Updates!D858)+17,(FIND("Secondary Address:",Updates!D858)-(FIND("Primary Address: ",Updates!D858)+17)))))</f>
        <v>#VALUE!</v>
      </c>
      <c r="E858" t="e">
        <f>TRIM(CLEAN(MID(Updates!D858,FIND("Secondary Address: ",Updates!D858)+19,(FIND("** PLEASE DO NOT REPLY TO THIS E-MAIL. ",Updates!D858)-(FIND("Secondary Address: ",Updates!D858)+19)))))</f>
        <v>#VALUE!</v>
      </c>
      <c r="F858" t="b">
        <f>IF(COUNT(SEARCH({"transpo.ottawa.on.ca","biblioottawalibrary.ca"},E858)),"@ottawa.ca")</f>
        <v>0</v>
      </c>
      <c r="G858" s="9" t="e">
        <f t="shared" si="208"/>
        <v>#VALUE!</v>
      </c>
      <c r="H858" t="e">
        <f>TRIM(CLEAN(MID(Updates!D858,FIND("E-mail Address: ",Updates!D858)+16,(FIND("The employee",Updates!D858)-(FIND("E-mail Address: ",Updates!D858)+16)))))</f>
        <v>#VALUE!</v>
      </c>
      <c r="I858" t="e">
        <f>TRIM(CLEAN(MID(Updates!D858,FIND("Account Password: ",Updates!D858)+18,(FIND("NETWORK ACCOUNTS",Updates!D858)-(FIND("Account Password:",Updates!D858)+18)))))</f>
        <v>#VALUE!</v>
      </c>
      <c r="J858" t="e">
        <f>TRIM(CLEAN(MID(Updates!D858,FIND("Password: ",Updates!D858)+10,(FIND("E-mail",Updates!D858)-(FIND("Password:",Updates!D858)+12)))))</f>
        <v>#VALUE!</v>
      </c>
      <c r="K858" t="e">
        <f>TRIM(CLEAN(MID(Updates!D858,FIND("Account to clone: ",Updates!D858)+18,(FIND("Position",Updates!D858)-(FIND("Account to clone: ",Updates!D858)+18)))))</f>
        <v>#VALUE!</v>
      </c>
      <c r="L858" t="e">
        <f>TRIM(CLEAN(MID(Updates!D858,FIND("Clone permissions of another account: ",Updates!D858)+38,(FIND("Email required:",Updates!D858)-(FIND("Clone permissions of another account: ",Updates!D858)+38)))))</f>
        <v>#VALUE!</v>
      </c>
      <c r="M858" t="e">
        <f t="shared" si="209"/>
        <v>#VALUE!</v>
      </c>
      <c r="N858" t="e">
        <f>TRIM(CLEAN(MID(Updates!D858,FIND("First Name: ",Updates!D858)+12,(FIND("Middle Name: ",Updates!D858)-(FIND("First Name: ",Updates!D858)+12)))))</f>
        <v>#VALUE!</v>
      </c>
      <c r="O858" t="e">
        <f>TRIM(CLEAN(MID(Updates!E858,FIND("Last Name: ",Updates!E858)+11,(FIND("Middle Initial:",Updates!E858)-(FIND("Last Name: ",Updates!E858)+11)))))</f>
        <v>#VALUE!</v>
      </c>
      <c r="P858" t="e">
        <f>TRIM(CLEAN(MID(Updates!D858,FIND("Middle Initial: ",Updates!D858)+16,(FIND("Department: ",Updates!D858)-(FIND("Middle Initial: ",Updates!D858)+16)))))</f>
        <v>#VALUE!</v>
      </c>
      <c r="Q858" t="e">
        <f t="shared" si="210"/>
        <v>#VALUE!</v>
      </c>
      <c r="R858" t="e">
        <f t="shared" si="211"/>
        <v>#VALUE!</v>
      </c>
      <c r="S858" t="e">
        <f t="shared" si="212"/>
        <v>#VALUE!</v>
      </c>
      <c r="T858" s="14" t="e">
        <f t="shared" si="213"/>
        <v>#VALUE!</v>
      </c>
      <c r="U858" t="e">
        <f t="shared" si="214"/>
        <v>#VALUE!</v>
      </c>
      <c r="V858" t="e">
        <f t="shared" si="215"/>
        <v>#VALUE!</v>
      </c>
      <c r="W858" s="8" t="e">
        <f>TRIM(CLEAN(MID(Updates!D858,FIND("Branch: ",Updates!D858)+8,(FIND("Division",Updates!D858)-(FIND("Branch: ",Updates!D858)+8)))))</f>
        <v>#VALUE!</v>
      </c>
      <c r="X858" s="8" t="e">
        <f>TRIM(CLEAN(MID(Updates!D858,FIND("Pooled Position: ",Updates!D858)+17,(FIND("Are the",Updates!D858)-(FIND("Pooled Position: ",Updates!D858)+17)))))</f>
        <v>#VALUE!</v>
      </c>
      <c r="Y858" t="e">
        <f>TRIM(CLEAN(MID(Updates!D858,FIND("Employee Name: ",Updates!D858)+15,(FIND("Job Title",Updates!D858)-(FIND("Employee Name: ",Updates!D858)+15)))))</f>
        <v>#VALUE!</v>
      </c>
      <c r="Z858" s="9" t="e">
        <f t="shared" si="216"/>
        <v>#VALUE!</v>
      </c>
      <c r="AA858" t="e">
        <f t="shared" si="217"/>
        <v>#VALUE!</v>
      </c>
      <c r="AB858" t="e">
        <f t="shared" si="218"/>
        <v>#VALUE!</v>
      </c>
      <c r="AC858" t="e">
        <f t="shared" si="219"/>
        <v>#VALUE!</v>
      </c>
      <c r="AD858" t="e">
        <f>TRIM(CLEAN(MID(Updates!D858,FIND("Account to clone: ",Updates!D858)+18,(FIND("Position",Updates!D858)-(FIND("Account to clone: ",Updates!D858)+18)))))</f>
        <v>#VALUE!</v>
      </c>
      <c r="AE858" t="str">
        <f t="shared" si="220"/>
        <v/>
      </c>
      <c r="AF858" t="str">
        <f t="shared" si="221"/>
        <v>No</v>
      </c>
      <c r="AG858" t="e">
        <f>TRIM(CLEAN(MID(Updates!D858,FIND("Home Share (H:\ drive) required: ",Updates!D858)+33,(FIND("Group Share (S:\ drive) required: ",Updates!D858)-(FIND("Home Share (H:\ drive) required: ",Updates!D858)+33)))))</f>
        <v>#VALUE!</v>
      </c>
      <c r="AH858" t="str">
        <f t="shared" si="222"/>
        <v>No</v>
      </c>
      <c r="AI858" t="e">
        <f>TRIM(CLEAN(MID(Updates!D858,FIND("S Drive Path: ",Updates!D858)+14,(FIND("Position",Updates!D858)-(FIND("S Drive Path: ",Updates!D858)+14)))))</f>
        <v>#VALUE!</v>
      </c>
      <c r="AJ858" t="e">
        <f>("USR\"&amp;Updates!N858)</f>
        <v>#VALUE!</v>
      </c>
      <c r="AK858" t="e">
        <f>Updates!N858&amp;"$"</f>
        <v>#VALUE!</v>
      </c>
      <c r="AL858" s="11">
        <f t="shared" ca="1" si="223"/>
        <v>10</v>
      </c>
      <c r="AM858" s="6" t="str">
        <f ca="1">LOOKUP(AL858,AN2:AN21,AO2:AO21)</f>
        <v>DC1MDB10</v>
      </c>
    </row>
    <row r="859" spans="1:39" ht="12" customHeight="1">
      <c r="A859" s="13" t="e">
        <f>LOOKUP(99^99,--("0"&amp;MID(Updates!N859,MIN(SEARCH({0,1,2,3,4,5,6,7,8,9},Updates!N859&amp;"0123456789")),ROW($A$1:$A$10000))))</f>
        <v>#N/A</v>
      </c>
      <c r="B859" s="6" t="e">
        <f>TRIM(CLEAN(MID(Updates!D859,FIND("Network User Id: ",Updates!D859)+17,(FIND("E-MAIL ACCOUNTS",Updates!D859)-(FIND("Network User Id:",Updates!D859)+17)))))</f>
        <v>#VALUE!</v>
      </c>
      <c r="C859" s="6" t="e">
        <f>TRIM(CLEAN(MID(Updates!D859,FIND("Logon ID: ",Updates!D859)+10,(FIND("Password:",Updates!D859)-(FIND("Logon ID:",Updates!D859)+10)))))</f>
        <v>#VALUE!</v>
      </c>
      <c r="D859" t="e">
        <f>TRIM(CLEAN(MID(Updates!D859,FIND("Primary Address: ",Updates!D859)+17,(FIND("Secondary Address:",Updates!D859)-(FIND("Primary Address: ",Updates!D859)+17)))))</f>
        <v>#VALUE!</v>
      </c>
      <c r="E859" t="e">
        <f>TRIM(CLEAN(MID(Updates!D859,FIND("Secondary Address: ",Updates!D859)+19,(FIND("** PLEASE DO NOT REPLY TO THIS E-MAIL. ",Updates!D859)-(FIND("Secondary Address: ",Updates!D859)+19)))))</f>
        <v>#VALUE!</v>
      </c>
      <c r="F859" t="b">
        <f>IF(COUNT(SEARCH({"transpo.ottawa.on.ca","biblioottawalibrary.ca"},E859)),"@ottawa.ca")</f>
        <v>0</v>
      </c>
      <c r="G859" s="9" t="e">
        <f t="shared" si="208"/>
        <v>#VALUE!</v>
      </c>
      <c r="H859" t="e">
        <f>TRIM(CLEAN(MID(Updates!D859,FIND("E-mail Address: ",Updates!D859)+16,(FIND("The employee",Updates!D859)-(FIND("E-mail Address: ",Updates!D859)+16)))))</f>
        <v>#VALUE!</v>
      </c>
      <c r="I859" t="e">
        <f>TRIM(CLEAN(MID(Updates!D859,FIND("Account Password: ",Updates!D859)+18,(FIND("NETWORK ACCOUNTS",Updates!D859)-(FIND("Account Password:",Updates!D859)+18)))))</f>
        <v>#VALUE!</v>
      </c>
      <c r="J859" t="e">
        <f>TRIM(CLEAN(MID(Updates!D859,FIND("Password: ",Updates!D859)+10,(FIND("E-mail",Updates!D859)-(FIND("Password:",Updates!D859)+12)))))</f>
        <v>#VALUE!</v>
      </c>
      <c r="K859" t="e">
        <f>TRIM(CLEAN(MID(Updates!D859,FIND("Account to clone: ",Updates!D859)+18,(FIND("Position",Updates!D859)-(FIND("Account to clone: ",Updates!D859)+18)))))</f>
        <v>#VALUE!</v>
      </c>
      <c r="L859" t="e">
        <f>TRIM(CLEAN(MID(Updates!D859,FIND("Clone permissions of another account: ",Updates!D859)+38,(FIND("Email required:",Updates!D859)-(FIND("Clone permissions of another account: ",Updates!D859)+38)))))</f>
        <v>#VALUE!</v>
      </c>
      <c r="M859" t="e">
        <f t="shared" si="209"/>
        <v>#VALUE!</v>
      </c>
      <c r="N859" t="e">
        <f>TRIM(CLEAN(MID(Updates!D859,FIND("First Name: ",Updates!D859)+12,(FIND("Middle Name: ",Updates!D859)-(FIND("First Name: ",Updates!D859)+12)))))</f>
        <v>#VALUE!</v>
      </c>
      <c r="O859" t="e">
        <f>TRIM(CLEAN(MID(Updates!E859,FIND("Last Name: ",Updates!E859)+11,(FIND("Middle Initial:",Updates!E859)-(FIND("Last Name: ",Updates!E859)+11)))))</f>
        <v>#VALUE!</v>
      </c>
      <c r="P859" t="e">
        <f>TRIM(CLEAN(MID(Updates!D859,FIND("Middle Initial: ",Updates!D859)+16,(FIND("Department: ",Updates!D859)-(FIND("Middle Initial: ",Updates!D859)+16)))))</f>
        <v>#VALUE!</v>
      </c>
      <c r="Q859" t="e">
        <f t="shared" si="210"/>
        <v>#VALUE!</v>
      </c>
      <c r="R859" t="e">
        <f t="shared" si="211"/>
        <v>#VALUE!</v>
      </c>
      <c r="S859" t="e">
        <f t="shared" si="212"/>
        <v>#VALUE!</v>
      </c>
      <c r="T859" s="14" t="e">
        <f t="shared" si="213"/>
        <v>#VALUE!</v>
      </c>
      <c r="U859" t="e">
        <f t="shared" si="214"/>
        <v>#VALUE!</v>
      </c>
      <c r="V859" t="e">
        <f t="shared" si="215"/>
        <v>#VALUE!</v>
      </c>
      <c r="W859" s="8" t="e">
        <f>TRIM(CLEAN(MID(Updates!D859,FIND("Branch: ",Updates!D859)+8,(FIND("Division",Updates!D859)-(FIND("Branch: ",Updates!D859)+8)))))</f>
        <v>#VALUE!</v>
      </c>
      <c r="X859" s="8" t="e">
        <f>TRIM(CLEAN(MID(Updates!D859,FIND("Pooled Position: ",Updates!D859)+17,(FIND("Are the",Updates!D859)-(FIND("Pooled Position: ",Updates!D859)+17)))))</f>
        <v>#VALUE!</v>
      </c>
      <c r="Y859" t="e">
        <f>TRIM(CLEAN(MID(Updates!D859,FIND("Employee Name: ",Updates!D859)+15,(FIND("Job Title",Updates!D859)-(FIND("Employee Name: ",Updates!D859)+15)))))</f>
        <v>#VALUE!</v>
      </c>
      <c r="Z859" s="9" t="e">
        <f t="shared" si="216"/>
        <v>#VALUE!</v>
      </c>
      <c r="AA859" t="e">
        <f t="shared" si="217"/>
        <v>#VALUE!</v>
      </c>
      <c r="AB859" t="e">
        <f t="shared" si="218"/>
        <v>#VALUE!</v>
      </c>
      <c r="AC859" t="e">
        <f t="shared" si="219"/>
        <v>#VALUE!</v>
      </c>
      <c r="AD859" t="e">
        <f>TRIM(CLEAN(MID(Updates!D859,FIND("Account to clone: ",Updates!D859)+18,(FIND("Position",Updates!D859)-(FIND("Account to clone: ",Updates!D859)+18)))))</f>
        <v>#VALUE!</v>
      </c>
      <c r="AE859" t="str">
        <f t="shared" si="220"/>
        <v/>
      </c>
      <c r="AF859" t="str">
        <f t="shared" si="221"/>
        <v>No</v>
      </c>
      <c r="AG859" t="e">
        <f>TRIM(CLEAN(MID(Updates!D859,FIND("Home Share (H:\ drive) required: ",Updates!D859)+33,(FIND("Group Share (S:\ drive) required: ",Updates!D859)-(FIND("Home Share (H:\ drive) required: ",Updates!D859)+33)))))</f>
        <v>#VALUE!</v>
      </c>
      <c r="AH859" t="str">
        <f t="shared" si="222"/>
        <v>No</v>
      </c>
      <c r="AI859" t="e">
        <f>TRIM(CLEAN(MID(Updates!D859,FIND("S Drive Path: ",Updates!D859)+14,(FIND("Position",Updates!D859)-(FIND("S Drive Path: ",Updates!D859)+14)))))</f>
        <v>#VALUE!</v>
      </c>
      <c r="AJ859" t="e">
        <f>("USR\"&amp;Updates!N859)</f>
        <v>#VALUE!</v>
      </c>
      <c r="AK859" t="e">
        <f>Updates!N859&amp;"$"</f>
        <v>#VALUE!</v>
      </c>
      <c r="AL859" s="11">
        <f t="shared" ca="1" si="223"/>
        <v>4</v>
      </c>
      <c r="AM859" s="6" t="str">
        <f ca="1">LOOKUP(AL859,AN2:AN21,AO2:AO21)</f>
        <v>DC1MDB04</v>
      </c>
    </row>
    <row r="860" spans="1:39" ht="12" customHeight="1">
      <c r="A860" s="13" t="e">
        <f>LOOKUP(99^99,--("0"&amp;MID(Updates!N860,MIN(SEARCH({0,1,2,3,4,5,6,7,8,9},Updates!N860&amp;"0123456789")),ROW($A$1:$A$10000))))</f>
        <v>#N/A</v>
      </c>
      <c r="B860" s="6" t="e">
        <f>TRIM(CLEAN(MID(Updates!D860,FIND("Network User Id: ",Updates!D860)+17,(FIND("E-MAIL ACCOUNTS",Updates!D860)-(FIND("Network User Id:",Updates!D860)+17)))))</f>
        <v>#VALUE!</v>
      </c>
      <c r="C860" s="6" t="e">
        <f>TRIM(CLEAN(MID(Updates!D860,FIND("Logon ID: ",Updates!D860)+10,(FIND("Password:",Updates!D860)-(FIND("Logon ID:",Updates!D860)+10)))))</f>
        <v>#VALUE!</v>
      </c>
      <c r="D860" t="e">
        <f>TRIM(CLEAN(MID(Updates!D860,FIND("Primary Address: ",Updates!D860)+17,(FIND("Secondary Address:",Updates!D860)-(FIND("Primary Address: ",Updates!D860)+17)))))</f>
        <v>#VALUE!</v>
      </c>
      <c r="E860" t="e">
        <f>TRIM(CLEAN(MID(Updates!D860,FIND("Secondary Address: ",Updates!D860)+19,(FIND("** PLEASE DO NOT REPLY TO THIS E-MAIL. ",Updates!D860)-(FIND("Secondary Address: ",Updates!D860)+19)))))</f>
        <v>#VALUE!</v>
      </c>
      <c r="F860" t="b">
        <f>IF(COUNT(SEARCH({"transpo.ottawa.on.ca","biblioottawalibrary.ca"},E860)),"@ottawa.ca")</f>
        <v>0</v>
      </c>
      <c r="G860" s="9" t="e">
        <f t="shared" si="208"/>
        <v>#VALUE!</v>
      </c>
      <c r="H860" t="e">
        <f>TRIM(CLEAN(MID(Updates!D860,FIND("E-mail Address: ",Updates!D860)+16,(FIND("The employee",Updates!D860)-(FIND("E-mail Address: ",Updates!D860)+16)))))</f>
        <v>#VALUE!</v>
      </c>
      <c r="I860" t="e">
        <f>TRIM(CLEAN(MID(Updates!D860,FIND("Account Password: ",Updates!D860)+18,(FIND("NETWORK ACCOUNTS",Updates!D860)-(FIND("Account Password:",Updates!D860)+18)))))</f>
        <v>#VALUE!</v>
      </c>
      <c r="J860" t="e">
        <f>TRIM(CLEAN(MID(Updates!D860,FIND("Password: ",Updates!D860)+10,(FIND("E-mail",Updates!D860)-(FIND("Password:",Updates!D860)+12)))))</f>
        <v>#VALUE!</v>
      </c>
      <c r="K860" t="e">
        <f>TRIM(CLEAN(MID(Updates!D860,FIND("Account to clone: ",Updates!D860)+18,(FIND("Position",Updates!D860)-(FIND("Account to clone: ",Updates!D860)+18)))))</f>
        <v>#VALUE!</v>
      </c>
      <c r="L860" t="e">
        <f>TRIM(CLEAN(MID(Updates!D860,FIND("Clone permissions of another account: ",Updates!D860)+38,(FIND("Email required:",Updates!D860)-(FIND("Clone permissions of another account: ",Updates!D860)+38)))))</f>
        <v>#VALUE!</v>
      </c>
      <c r="M860" t="e">
        <f t="shared" si="209"/>
        <v>#VALUE!</v>
      </c>
      <c r="N860" t="e">
        <f>TRIM(CLEAN(MID(Updates!D860,FIND("First Name: ",Updates!D860)+12,(FIND("Middle Name: ",Updates!D860)-(FIND("First Name: ",Updates!D860)+12)))))</f>
        <v>#VALUE!</v>
      </c>
      <c r="O860" t="e">
        <f>TRIM(CLEAN(MID(Updates!E860,FIND("Last Name: ",Updates!E860)+11,(FIND("Middle Initial:",Updates!E860)-(FIND("Last Name: ",Updates!E860)+11)))))</f>
        <v>#VALUE!</v>
      </c>
      <c r="P860" t="e">
        <f>TRIM(CLEAN(MID(Updates!D860,FIND("Middle Initial: ",Updates!D860)+16,(FIND("Department: ",Updates!D860)-(FIND("Middle Initial: ",Updates!D860)+16)))))</f>
        <v>#VALUE!</v>
      </c>
      <c r="Q860" t="e">
        <f t="shared" si="210"/>
        <v>#VALUE!</v>
      </c>
      <c r="R860" t="e">
        <f t="shared" si="211"/>
        <v>#VALUE!</v>
      </c>
      <c r="S860" t="e">
        <f t="shared" si="212"/>
        <v>#VALUE!</v>
      </c>
      <c r="T860" s="14" t="e">
        <f t="shared" si="213"/>
        <v>#VALUE!</v>
      </c>
      <c r="U860" t="e">
        <f t="shared" si="214"/>
        <v>#VALUE!</v>
      </c>
      <c r="V860" t="e">
        <f t="shared" si="215"/>
        <v>#VALUE!</v>
      </c>
      <c r="W860" s="8" t="e">
        <f>TRIM(CLEAN(MID(Updates!D860,FIND("Branch: ",Updates!D860)+8,(FIND("Division",Updates!D860)-(FIND("Branch: ",Updates!D860)+8)))))</f>
        <v>#VALUE!</v>
      </c>
      <c r="X860" s="8" t="e">
        <f>TRIM(CLEAN(MID(Updates!D860,FIND("Pooled Position: ",Updates!D860)+17,(FIND("Are the",Updates!D860)-(FIND("Pooled Position: ",Updates!D860)+17)))))</f>
        <v>#VALUE!</v>
      </c>
      <c r="Y860" t="e">
        <f>TRIM(CLEAN(MID(Updates!D860,FIND("Employee Name: ",Updates!D860)+15,(FIND("Job Title",Updates!D860)-(FIND("Employee Name: ",Updates!D860)+15)))))</f>
        <v>#VALUE!</v>
      </c>
      <c r="Z860" s="9" t="e">
        <f t="shared" si="216"/>
        <v>#VALUE!</v>
      </c>
      <c r="AA860" t="e">
        <f t="shared" si="217"/>
        <v>#VALUE!</v>
      </c>
      <c r="AB860" t="e">
        <f t="shared" si="218"/>
        <v>#VALUE!</v>
      </c>
      <c r="AC860" t="e">
        <f t="shared" si="219"/>
        <v>#VALUE!</v>
      </c>
      <c r="AD860" t="e">
        <f>TRIM(CLEAN(MID(Updates!D860,FIND("Account to clone: ",Updates!D860)+18,(FIND("Position",Updates!D860)-(FIND("Account to clone: ",Updates!D860)+18)))))</f>
        <v>#VALUE!</v>
      </c>
      <c r="AE860" t="str">
        <f t="shared" si="220"/>
        <v/>
      </c>
      <c r="AF860" t="str">
        <f t="shared" si="221"/>
        <v>No</v>
      </c>
      <c r="AG860" t="e">
        <f>TRIM(CLEAN(MID(Updates!D860,FIND("Home Share (H:\ drive) required: ",Updates!D860)+33,(FIND("Group Share (S:\ drive) required: ",Updates!D860)-(FIND("Home Share (H:\ drive) required: ",Updates!D860)+33)))))</f>
        <v>#VALUE!</v>
      </c>
      <c r="AH860" t="str">
        <f t="shared" si="222"/>
        <v>No</v>
      </c>
      <c r="AI860" t="e">
        <f>TRIM(CLEAN(MID(Updates!D860,FIND("S Drive Path: ",Updates!D860)+14,(FIND("Position",Updates!D860)-(FIND("S Drive Path: ",Updates!D860)+14)))))</f>
        <v>#VALUE!</v>
      </c>
      <c r="AJ860" t="e">
        <f>("USR\"&amp;Updates!N860)</f>
        <v>#VALUE!</v>
      </c>
      <c r="AK860" t="e">
        <f>Updates!N860&amp;"$"</f>
        <v>#VALUE!</v>
      </c>
      <c r="AL860" s="11">
        <f t="shared" ca="1" si="223"/>
        <v>2</v>
      </c>
      <c r="AM860" s="6" t="str">
        <f ca="1">LOOKUP(AL860,AN2:AN21,AO2:AO21)</f>
        <v>DC1MDB02</v>
      </c>
    </row>
    <row r="861" spans="1:39" ht="12" customHeight="1">
      <c r="A861" s="13" t="e">
        <f>LOOKUP(99^99,--("0"&amp;MID(Updates!N861,MIN(SEARCH({0,1,2,3,4,5,6,7,8,9},Updates!N861&amp;"0123456789")),ROW($A$1:$A$10000))))</f>
        <v>#N/A</v>
      </c>
      <c r="B861" s="6" t="e">
        <f>TRIM(CLEAN(MID(Updates!D861,FIND("Network User Id: ",Updates!D861)+17,(FIND("E-MAIL ACCOUNTS",Updates!D861)-(FIND("Network User Id:",Updates!D861)+17)))))</f>
        <v>#VALUE!</v>
      </c>
      <c r="C861" s="6" t="e">
        <f>TRIM(CLEAN(MID(Updates!D861,FIND("Logon ID: ",Updates!D861)+10,(FIND("Password:",Updates!D861)-(FIND("Logon ID:",Updates!D861)+10)))))</f>
        <v>#VALUE!</v>
      </c>
      <c r="D861" t="e">
        <f>TRIM(CLEAN(MID(Updates!D861,FIND("Primary Address: ",Updates!D861)+17,(FIND("Secondary Address:",Updates!D861)-(FIND("Primary Address: ",Updates!D861)+17)))))</f>
        <v>#VALUE!</v>
      </c>
      <c r="E861" t="e">
        <f>TRIM(CLEAN(MID(Updates!D861,FIND("Secondary Address: ",Updates!D861)+19,(FIND("** PLEASE DO NOT REPLY TO THIS E-MAIL. ",Updates!D861)-(FIND("Secondary Address: ",Updates!D861)+19)))))</f>
        <v>#VALUE!</v>
      </c>
      <c r="F861" t="b">
        <f>IF(COUNT(SEARCH({"transpo.ottawa.on.ca","biblioottawalibrary.ca"},E861)),"@ottawa.ca")</f>
        <v>0</v>
      </c>
      <c r="G861" s="9" t="e">
        <f t="shared" si="208"/>
        <v>#VALUE!</v>
      </c>
      <c r="H861" t="e">
        <f>TRIM(CLEAN(MID(Updates!D861,FIND("E-mail Address: ",Updates!D861)+16,(FIND("The employee",Updates!D861)-(FIND("E-mail Address: ",Updates!D861)+16)))))</f>
        <v>#VALUE!</v>
      </c>
      <c r="I861" t="e">
        <f>TRIM(CLEAN(MID(Updates!D861,FIND("Account Password: ",Updates!D861)+18,(FIND("NETWORK ACCOUNTS",Updates!D861)-(FIND("Account Password:",Updates!D861)+18)))))</f>
        <v>#VALUE!</v>
      </c>
      <c r="J861" t="e">
        <f>TRIM(CLEAN(MID(Updates!D861,FIND("Password: ",Updates!D861)+10,(FIND("E-mail",Updates!D861)-(FIND("Password:",Updates!D861)+12)))))</f>
        <v>#VALUE!</v>
      </c>
      <c r="K861" t="e">
        <f>TRIM(CLEAN(MID(Updates!D861,FIND("Account to clone: ",Updates!D861)+18,(FIND("Position",Updates!D861)-(FIND("Account to clone: ",Updates!D861)+18)))))</f>
        <v>#VALUE!</v>
      </c>
      <c r="L861" t="e">
        <f>TRIM(CLEAN(MID(Updates!D861,FIND("Clone permissions of another account: ",Updates!D861)+38,(FIND("Email required:",Updates!D861)-(FIND("Clone permissions of another account: ",Updates!D861)+38)))))</f>
        <v>#VALUE!</v>
      </c>
      <c r="M861" t="e">
        <f t="shared" si="209"/>
        <v>#VALUE!</v>
      </c>
      <c r="N861" t="e">
        <f>TRIM(CLEAN(MID(Updates!D861,FIND("First Name: ",Updates!D861)+12,(FIND("Middle Name: ",Updates!D861)-(FIND("First Name: ",Updates!D861)+12)))))</f>
        <v>#VALUE!</v>
      </c>
      <c r="O861" t="e">
        <f>TRIM(CLEAN(MID(Updates!E861,FIND("Last Name: ",Updates!E861)+11,(FIND("Middle Initial:",Updates!E861)-(FIND("Last Name: ",Updates!E861)+11)))))</f>
        <v>#VALUE!</v>
      </c>
      <c r="P861" t="e">
        <f>TRIM(CLEAN(MID(Updates!D861,FIND("Middle Initial: ",Updates!D861)+16,(FIND("Department: ",Updates!D861)-(FIND("Middle Initial: ",Updates!D861)+16)))))</f>
        <v>#VALUE!</v>
      </c>
      <c r="Q861" t="e">
        <f t="shared" si="210"/>
        <v>#VALUE!</v>
      </c>
      <c r="R861" t="e">
        <f t="shared" si="211"/>
        <v>#VALUE!</v>
      </c>
      <c r="S861" t="e">
        <f t="shared" si="212"/>
        <v>#VALUE!</v>
      </c>
      <c r="T861" s="14" t="e">
        <f t="shared" si="213"/>
        <v>#VALUE!</v>
      </c>
      <c r="U861" t="e">
        <f t="shared" si="214"/>
        <v>#VALUE!</v>
      </c>
      <c r="V861" t="e">
        <f t="shared" si="215"/>
        <v>#VALUE!</v>
      </c>
      <c r="W861" s="8" t="e">
        <f>TRIM(CLEAN(MID(Updates!D861,FIND("Branch: ",Updates!D861)+8,(FIND("Division",Updates!D861)-(FIND("Branch: ",Updates!D861)+8)))))</f>
        <v>#VALUE!</v>
      </c>
      <c r="X861" s="8" t="e">
        <f>TRIM(CLEAN(MID(Updates!D861,FIND("Pooled Position: ",Updates!D861)+17,(FIND("Are the",Updates!D861)-(FIND("Pooled Position: ",Updates!D861)+17)))))</f>
        <v>#VALUE!</v>
      </c>
      <c r="Y861" t="e">
        <f>TRIM(CLEAN(MID(Updates!D861,FIND("Employee Name: ",Updates!D861)+15,(FIND("Job Title",Updates!D861)-(FIND("Employee Name: ",Updates!D861)+15)))))</f>
        <v>#VALUE!</v>
      </c>
      <c r="Z861" s="9" t="e">
        <f t="shared" si="216"/>
        <v>#VALUE!</v>
      </c>
      <c r="AA861" t="e">
        <f t="shared" si="217"/>
        <v>#VALUE!</v>
      </c>
      <c r="AB861" t="e">
        <f t="shared" si="218"/>
        <v>#VALUE!</v>
      </c>
      <c r="AC861" t="e">
        <f t="shared" si="219"/>
        <v>#VALUE!</v>
      </c>
      <c r="AD861" t="e">
        <f>TRIM(CLEAN(MID(Updates!D861,FIND("Account to clone: ",Updates!D861)+18,(FIND("Position",Updates!D861)-(FIND("Account to clone: ",Updates!D861)+18)))))</f>
        <v>#VALUE!</v>
      </c>
      <c r="AE861" t="str">
        <f t="shared" si="220"/>
        <v/>
      </c>
      <c r="AF861" t="str">
        <f t="shared" si="221"/>
        <v>No</v>
      </c>
      <c r="AG861" t="e">
        <f>TRIM(CLEAN(MID(Updates!D861,FIND("Home Share (H:\ drive) required: ",Updates!D861)+33,(FIND("Group Share (S:\ drive) required: ",Updates!D861)-(FIND("Home Share (H:\ drive) required: ",Updates!D861)+33)))))</f>
        <v>#VALUE!</v>
      </c>
      <c r="AH861" t="str">
        <f t="shared" si="222"/>
        <v>No</v>
      </c>
      <c r="AI861" t="e">
        <f>TRIM(CLEAN(MID(Updates!D861,FIND("S Drive Path: ",Updates!D861)+14,(FIND("Position",Updates!D861)-(FIND("S Drive Path: ",Updates!D861)+14)))))</f>
        <v>#VALUE!</v>
      </c>
      <c r="AJ861" t="e">
        <f>("USR\"&amp;Updates!N861)</f>
        <v>#VALUE!</v>
      </c>
      <c r="AK861" t="e">
        <f>Updates!N861&amp;"$"</f>
        <v>#VALUE!</v>
      </c>
      <c r="AL861" s="11">
        <f t="shared" ca="1" si="223"/>
        <v>18</v>
      </c>
      <c r="AM861" s="6" t="str">
        <f ca="1">LOOKUP(AL861,AN2:AN21,AO2:AO21)</f>
        <v>DC4MDB08</v>
      </c>
    </row>
    <row r="862" spans="1:39" ht="12" customHeight="1">
      <c r="A862" s="13" t="e">
        <f>LOOKUP(99^99,--("0"&amp;MID(Updates!N862,MIN(SEARCH({0,1,2,3,4,5,6,7,8,9},Updates!N862&amp;"0123456789")),ROW($A$1:$A$10000))))</f>
        <v>#N/A</v>
      </c>
      <c r="B862" s="6" t="e">
        <f>TRIM(CLEAN(MID(Updates!D862,FIND("Network User Id: ",Updates!D862)+17,(FIND("E-MAIL ACCOUNTS",Updates!D862)-(FIND("Network User Id:",Updates!D862)+17)))))</f>
        <v>#VALUE!</v>
      </c>
      <c r="C862" s="6" t="e">
        <f>TRIM(CLEAN(MID(Updates!D862,FIND("Logon ID: ",Updates!D862)+10,(FIND("Password:",Updates!D862)-(FIND("Logon ID:",Updates!D862)+10)))))</f>
        <v>#VALUE!</v>
      </c>
      <c r="D862" t="e">
        <f>TRIM(CLEAN(MID(Updates!D862,FIND("Primary Address: ",Updates!D862)+17,(FIND("Secondary Address:",Updates!D862)-(FIND("Primary Address: ",Updates!D862)+17)))))</f>
        <v>#VALUE!</v>
      </c>
      <c r="E862" t="e">
        <f>TRIM(CLEAN(MID(Updates!D862,FIND("Secondary Address: ",Updates!D862)+19,(FIND("** PLEASE DO NOT REPLY TO THIS E-MAIL. ",Updates!D862)-(FIND("Secondary Address: ",Updates!D862)+19)))))</f>
        <v>#VALUE!</v>
      </c>
      <c r="F862" t="b">
        <f>IF(COUNT(SEARCH({"transpo.ottawa.on.ca","biblioottawalibrary.ca"},E862)),"@ottawa.ca")</f>
        <v>0</v>
      </c>
      <c r="G862" s="9" t="e">
        <f t="shared" si="208"/>
        <v>#VALUE!</v>
      </c>
      <c r="H862" t="e">
        <f>TRIM(CLEAN(MID(Updates!D862,FIND("E-mail Address: ",Updates!D862)+16,(FIND("The employee",Updates!D862)-(FIND("E-mail Address: ",Updates!D862)+16)))))</f>
        <v>#VALUE!</v>
      </c>
      <c r="I862" t="e">
        <f>TRIM(CLEAN(MID(Updates!D862,FIND("Account Password: ",Updates!D862)+18,(FIND("NETWORK ACCOUNTS",Updates!D862)-(FIND("Account Password:",Updates!D862)+18)))))</f>
        <v>#VALUE!</v>
      </c>
      <c r="J862" t="e">
        <f>TRIM(CLEAN(MID(Updates!D862,FIND("Password: ",Updates!D862)+10,(FIND("E-mail",Updates!D862)-(FIND("Password:",Updates!D862)+12)))))</f>
        <v>#VALUE!</v>
      </c>
      <c r="K862" t="e">
        <f>TRIM(CLEAN(MID(Updates!D862,FIND("Account to clone: ",Updates!D862)+18,(FIND("Position",Updates!D862)-(FIND("Account to clone: ",Updates!D862)+18)))))</f>
        <v>#VALUE!</v>
      </c>
      <c r="L862" t="e">
        <f>TRIM(CLEAN(MID(Updates!D862,FIND("Clone permissions of another account: ",Updates!D862)+38,(FIND("Email required:",Updates!D862)-(FIND("Clone permissions of another account: ",Updates!D862)+38)))))</f>
        <v>#VALUE!</v>
      </c>
      <c r="M862" t="e">
        <f t="shared" si="209"/>
        <v>#VALUE!</v>
      </c>
      <c r="N862" t="e">
        <f>TRIM(CLEAN(MID(Updates!D862,FIND("First Name: ",Updates!D862)+12,(FIND("Middle Name: ",Updates!D862)-(FIND("First Name: ",Updates!D862)+12)))))</f>
        <v>#VALUE!</v>
      </c>
      <c r="O862" t="e">
        <f>TRIM(CLEAN(MID(Updates!E862,FIND("Last Name: ",Updates!E862)+11,(FIND("Middle Initial:",Updates!E862)-(FIND("Last Name: ",Updates!E862)+11)))))</f>
        <v>#VALUE!</v>
      </c>
      <c r="P862" t="e">
        <f>TRIM(CLEAN(MID(Updates!D862,FIND("Middle Initial: ",Updates!D862)+16,(FIND("Department: ",Updates!D862)-(FIND("Middle Initial: ",Updates!D862)+16)))))</f>
        <v>#VALUE!</v>
      </c>
      <c r="Q862" t="e">
        <f t="shared" si="210"/>
        <v>#VALUE!</v>
      </c>
      <c r="R862" t="e">
        <f t="shared" si="211"/>
        <v>#VALUE!</v>
      </c>
      <c r="S862" t="e">
        <f t="shared" si="212"/>
        <v>#VALUE!</v>
      </c>
      <c r="T862" s="14" t="e">
        <f t="shared" si="213"/>
        <v>#VALUE!</v>
      </c>
      <c r="U862" t="e">
        <f t="shared" si="214"/>
        <v>#VALUE!</v>
      </c>
      <c r="V862" t="e">
        <f t="shared" si="215"/>
        <v>#VALUE!</v>
      </c>
      <c r="W862" s="8" t="e">
        <f>TRIM(CLEAN(MID(Updates!D862,FIND("Branch: ",Updates!D862)+8,(FIND("Division",Updates!D862)-(FIND("Branch: ",Updates!D862)+8)))))</f>
        <v>#VALUE!</v>
      </c>
      <c r="X862" s="8" t="e">
        <f>TRIM(CLEAN(MID(Updates!D862,FIND("Pooled Position: ",Updates!D862)+17,(FIND("Are the",Updates!D862)-(FIND("Pooled Position: ",Updates!D862)+17)))))</f>
        <v>#VALUE!</v>
      </c>
      <c r="Y862" t="e">
        <f>TRIM(CLEAN(MID(Updates!D862,FIND("Employee Name: ",Updates!D862)+15,(FIND("Job Title",Updates!D862)-(FIND("Employee Name: ",Updates!D862)+15)))))</f>
        <v>#VALUE!</v>
      </c>
      <c r="Z862" s="9" t="e">
        <f t="shared" si="216"/>
        <v>#VALUE!</v>
      </c>
      <c r="AA862" t="e">
        <f t="shared" si="217"/>
        <v>#VALUE!</v>
      </c>
      <c r="AB862" t="e">
        <f t="shared" si="218"/>
        <v>#VALUE!</v>
      </c>
      <c r="AC862" t="e">
        <f t="shared" si="219"/>
        <v>#VALUE!</v>
      </c>
      <c r="AD862" t="e">
        <f>TRIM(CLEAN(MID(Updates!D862,FIND("Account to clone: ",Updates!D862)+18,(FIND("Position",Updates!D862)-(FIND("Account to clone: ",Updates!D862)+18)))))</f>
        <v>#VALUE!</v>
      </c>
      <c r="AE862" t="str">
        <f t="shared" si="220"/>
        <v/>
      </c>
      <c r="AF862" t="str">
        <f t="shared" si="221"/>
        <v>No</v>
      </c>
      <c r="AG862" t="e">
        <f>TRIM(CLEAN(MID(Updates!D862,FIND("Home Share (H:\ drive) required: ",Updates!D862)+33,(FIND("Group Share (S:\ drive) required: ",Updates!D862)-(FIND("Home Share (H:\ drive) required: ",Updates!D862)+33)))))</f>
        <v>#VALUE!</v>
      </c>
      <c r="AH862" t="str">
        <f t="shared" si="222"/>
        <v>No</v>
      </c>
      <c r="AI862" t="e">
        <f>TRIM(CLEAN(MID(Updates!D862,FIND("S Drive Path: ",Updates!D862)+14,(FIND("Position",Updates!D862)-(FIND("S Drive Path: ",Updates!D862)+14)))))</f>
        <v>#VALUE!</v>
      </c>
      <c r="AJ862" t="e">
        <f>("USR\"&amp;Updates!N862)</f>
        <v>#VALUE!</v>
      </c>
      <c r="AK862" t="e">
        <f>Updates!N862&amp;"$"</f>
        <v>#VALUE!</v>
      </c>
      <c r="AL862" s="11">
        <f t="shared" ca="1" si="223"/>
        <v>8</v>
      </c>
      <c r="AM862" s="6" t="str">
        <f ca="1">LOOKUP(AL862,AN2:AN21,AO2:AO21)</f>
        <v>DC1MDB08</v>
      </c>
    </row>
    <row r="863" spans="1:39" ht="12" customHeight="1">
      <c r="A863" s="13" t="e">
        <f>LOOKUP(99^99,--("0"&amp;MID(Updates!N863,MIN(SEARCH({0,1,2,3,4,5,6,7,8,9},Updates!N863&amp;"0123456789")),ROW($A$1:$A$10000))))</f>
        <v>#N/A</v>
      </c>
      <c r="B863" s="6" t="e">
        <f>TRIM(CLEAN(MID(Updates!D863,FIND("Network User Id: ",Updates!D863)+17,(FIND("E-MAIL ACCOUNTS",Updates!D863)-(FIND("Network User Id:",Updates!D863)+17)))))</f>
        <v>#VALUE!</v>
      </c>
      <c r="C863" s="6" t="e">
        <f>TRIM(CLEAN(MID(Updates!D863,FIND("Logon ID: ",Updates!D863)+10,(FIND("Password:",Updates!D863)-(FIND("Logon ID:",Updates!D863)+10)))))</f>
        <v>#VALUE!</v>
      </c>
      <c r="D863" t="e">
        <f>TRIM(CLEAN(MID(Updates!D863,FIND("Primary Address: ",Updates!D863)+17,(FIND("Secondary Address:",Updates!D863)-(FIND("Primary Address: ",Updates!D863)+17)))))</f>
        <v>#VALUE!</v>
      </c>
      <c r="E863" t="e">
        <f>TRIM(CLEAN(MID(Updates!D863,FIND("Secondary Address: ",Updates!D863)+19,(FIND("** PLEASE DO NOT REPLY TO THIS E-MAIL. ",Updates!D863)-(FIND("Secondary Address: ",Updates!D863)+19)))))</f>
        <v>#VALUE!</v>
      </c>
      <c r="F863" t="b">
        <f>IF(COUNT(SEARCH({"transpo.ottawa.on.ca","biblioottawalibrary.ca"},E863)),"@ottawa.ca")</f>
        <v>0</v>
      </c>
      <c r="G863" s="9" t="e">
        <f t="shared" si="208"/>
        <v>#VALUE!</v>
      </c>
      <c r="H863" t="e">
        <f>TRIM(CLEAN(MID(Updates!D863,FIND("E-mail Address: ",Updates!D863)+16,(FIND("The employee",Updates!D863)-(FIND("E-mail Address: ",Updates!D863)+16)))))</f>
        <v>#VALUE!</v>
      </c>
      <c r="I863" t="e">
        <f>TRIM(CLEAN(MID(Updates!D863,FIND("Account Password: ",Updates!D863)+18,(FIND("NETWORK ACCOUNTS",Updates!D863)-(FIND("Account Password:",Updates!D863)+18)))))</f>
        <v>#VALUE!</v>
      </c>
      <c r="J863" t="e">
        <f>TRIM(CLEAN(MID(Updates!D863,FIND("Password: ",Updates!D863)+10,(FIND("E-mail",Updates!D863)-(FIND("Password:",Updates!D863)+12)))))</f>
        <v>#VALUE!</v>
      </c>
      <c r="K863" t="e">
        <f>TRIM(CLEAN(MID(Updates!D863,FIND("Account to clone: ",Updates!D863)+18,(FIND("Position",Updates!D863)-(FIND("Account to clone: ",Updates!D863)+18)))))</f>
        <v>#VALUE!</v>
      </c>
      <c r="L863" t="e">
        <f>TRIM(CLEAN(MID(Updates!D863,FIND("Clone permissions of another account: ",Updates!D863)+38,(FIND("Email required:",Updates!D863)-(FIND("Clone permissions of another account: ",Updates!D863)+38)))))</f>
        <v>#VALUE!</v>
      </c>
      <c r="M863" t="e">
        <f t="shared" si="209"/>
        <v>#VALUE!</v>
      </c>
      <c r="N863" t="e">
        <f>TRIM(CLEAN(MID(Updates!D863,FIND("First Name: ",Updates!D863)+12,(FIND("Middle Name: ",Updates!D863)-(FIND("First Name: ",Updates!D863)+12)))))</f>
        <v>#VALUE!</v>
      </c>
      <c r="O863" t="e">
        <f>TRIM(CLEAN(MID(Updates!E863,FIND("Last Name: ",Updates!E863)+11,(FIND("Middle Initial:",Updates!E863)-(FIND("Last Name: ",Updates!E863)+11)))))</f>
        <v>#VALUE!</v>
      </c>
      <c r="P863" t="e">
        <f>TRIM(CLEAN(MID(Updates!D863,FIND("Middle Initial: ",Updates!D863)+16,(FIND("Department: ",Updates!D863)-(FIND("Middle Initial: ",Updates!D863)+16)))))</f>
        <v>#VALUE!</v>
      </c>
      <c r="Q863" t="e">
        <f t="shared" si="210"/>
        <v>#VALUE!</v>
      </c>
      <c r="R863" t="e">
        <f t="shared" si="211"/>
        <v>#VALUE!</v>
      </c>
      <c r="S863" t="e">
        <f t="shared" si="212"/>
        <v>#VALUE!</v>
      </c>
      <c r="T863" s="14" t="e">
        <f t="shared" si="213"/>
        <v>#VALUE!</v>
      </c>
      <c r="U863" t="e">
        <f t="shared" si="214"/>
        <v>#VALUE!</v>
      </c>
      <c r="V863" t="e">
        <f t="shared" si="215"/>
        <v>#VALUE!</v>
      </c>
      <c r="W863" s="8" t="e">
        <f>TRIM(CLEAN(MID(Updates!D863,FIND("Branch: ",Updates!D863)+8,(FIND("Division",Updates!D863)-(FIND("Branch: ",Updates!D863)+8)))))</f>
        <v>#VALUE!</v>
      </c>
      <c r="X863" s="8" t="e">
        <f>TRIM(CLEAN(MID(Updates!D863,FIND("Pooled Position: ",Updates!D863)+17,(FIND("Are the",Updates!D863)-(FIND("Pooled Position: ",Updates!D863)+17)))))</f>
        <v>#VALUE!</v>
      </c>
      <c r="Y863" t="e">
        <f>TRIM(CLEAN(MID(Updates!D863,FIND("Employee Name: ",Updates!D863)+15,(FIND("Job Title",Updates!D863)-(FIND("Employee Name: ",Updates!D863)+15)))))</f>
        <v>#VALUE!</v>
      </c>
      <c r="Z863" s="9" t="e">
        <f t="shared" si="216"/>
        <v>#VALUE!</v>
      </c>
      <c r="AA863" t="e">
        <f t="shared" si="217"/>
        <v>#VALUE!</v>
      </c>
      <c r="AB863" t="e">
        <f t="shared" si="218"/>
        <v>#VALUE!</v>
      </c>
      <c r="AC863" t="e">
        <f t="shared" si="219"/>
        <v>#VALUE!</v>
      </c>
      <c r="AD863" t="e">
        <f>TRIM(CLEAN(MID(Updates!D863,FIND("Account to clone: ",Updates!D863)+18,(FIND("Position",Updates!D863)-(FIND("Account to clone: ",Updates!D863)+18)))))</f>
        <v>#VALUE!</v>
      </c>
      <c r="AE863" t="str">
        <f t="shared" si="220"/>
        <v/>
      </c>
      <c r="AF863" t="str">
        <f t="shared" si="221"/>
        <v>No</v>
      </c>
      <c r="AG863" t="e">
        <f>TRIM(CLEAN(MID(Updates!D863,FIND("Home Share (H:\ drive) required: ",Updates!D863)+33,(FIND("Group Share (S:\ drive) required: ",Updates!D863)-(FIND("Home Share (H:\ drive) required: ",Updates!D863)+33)))))</f>
        <v>#VALUE!</v>
      </c>
      <c r="AH863" t="str">
        <f t="shared" si="222"/>
        <v>No</v>
      </c>
      <c r="AI863" t="e">
        <f>TRIM(CLEAN(MID(Updates!D863,FIND("S Drive Path: ",Updates!D863)+14,(FIND("Position",Updates!D863)-(FIND("S Drive Path: ",Updates!D863)+14)))))</f>
        <v>#VALUE!</v>
      </c>
      <c r="AJ863" t="e">
        <f>("USR\"&amp;Updates!N863)</f>
        <v>#VALUE!</v>
      </c>
      <c r="AK863" t="e">
        <f>Updates!N863&amp;"$"</f>
        <v>#VALUE!</v>
      </c>
      <c r="AL863" s="11">
        <f t="shared" ca="1" si="223"/>
        <v>14</v>
      </c>
      <c r="AM863" s="6" t="str">
        <f ca="1">LOOKUP(AL863,AN2:AN21,AO2:AO21)</f>
        <v>DC4MDB04</v>
      </c>
    </row>
    <row r="864" spans="1:39" ht="12" customHeight="1">
      <c r="A864" s="13" t="e">
        <f>LOOKUP(99^99,--("0"&amp;MID(Updates!N864,MIN(SEARCH({0,1,2,3,4,5,6,7,8,9},Updates!N864&amp;"0123456789")),ROW($A$1:$A$10000))))</f>
        <v>#N/A</v>
      </c>
      <c r="B864" s="6" t="e">
        <f>TRIM(CLEAN(MID(Updates!D864,FIND("Network User Id: ",Updates!D864)+17,(FIND("E-MAIL ACCOUNTS",Updates!D864)-(FIND("Network User Id:",Updates!D864)+17)))))</f>
        <v>#VALUE!</v>
      </c>
      <c r="C864" s="6" t="e">
        <f>TRIM(CLEAN(MID(Updates!D864,FIND("Logon ID: ",Updates!D864)+10,(FIND("Password:",Updates!D864)-(FIND("Logon ID:",Updates!D864)+10)))))</f>
        <v>#VALUE!</v>
      </c>
      <c r="D864" t="e">
        <f>TRIM(CLEAN(MID(Updates!D864,FIND("Primary Address: ",Updates!D864)+17,(FIND("Secondary Address:",Updates!D864)-(FIND("Primary Address: ",Updates!D864)+17)))))</f>
        <v>#VALUE!</v>
      </c>
      <c r="E864" t="e">
        <f>TRIM(CLEAN(MID(Updates!D864,FIND("Secondary Address: ",Updates!D864)+19,(FIND("** PLEASE DO NOT REPLY TO THIS E-MAIL. ",Updates!D864)-(FIND("Secondary Address: ",Updates!D864)+19)))))</f>
        <v>#VALUE!</v>
      </c>
      <c r="F864" t="b">
        <f>IF(COUNT(SEARCH({"transpo.ottawa.on.ca","biblioottawalibrary.ca"},E864)),"@ottawa.ca")</f>
        <v>0</v>
      </c>
      <c r="G864" s="9" t="e">
        <f t="shared" si="208"/>
        <v>#VALUE!</v>
      </c>
      <c r="H864" t="e">
        <f>TRIM(CLEAN(MID(Updates!D864,FIND("E-mail Address: ",Updates!D864)+16,(FIND("The employee",Updates!D864)-(FIND("E-mail Address: ",Updates!D864)+16)))))</f>
        <v>#VALUE!</v>
      </c>
      <c r="I864" t="e">
        <f>TRIM(CLEAN(MID(Updates!D864,FIND("Account Password: ",Updates!D864)+18,(FIND("NETWORK ACCOUNTS",Updates!D864)-(FIND("Account Password:",Updates!D864)+18)))))</f>
        <v>#VALUE!</v>
      </c>
      <c r="J864" t="e">
        <f>TRIM(CLEAN(MID(Updates!D864,FIND("Password: ",Updates!D864)+10,(FIND("E-mail",Updates!D864)-(FIND("Password:",Updates!D864)+12)))))</f>
        <v>#VALUE!</v>
      </c>
      <c r="K864" t="e">
        <f>TRIM(CLEAN(MID(Updates!D864,FIND("Account to clone: ",Updates!D864)+18,(FIND("Position",Updates!D864)-(FIND("Account to clone: ",Updates!D864)+18)))))</f>
        <v>#VALUE!</v>
      </c>
      <c r="L864" t="e">
        <f>TRIM(CLEAN(MID(Updates!D864,FIND("Clone permissions of another account: ",Updates!D864)+38,(FIND("Email required:",Updates!D864)-(FIND("Clone permissions of another account: ",Updates!D864)+38)))))</f>
        <v>#VALUE!</v>
      </c>
      <c r="M864" t="e">
        <f t="shared" si="209"/>
        <v>#VALUE!</v>
      </c>
      <c r="N864" t="e">
        <f>TRIM(CLEAN(MID(Updates!D864,FIND("First Name: ",Updates!D864)+12,(FIND("Middle Name: ",Updates!D864)-(FIND("First Name: ",Updates!D864)+12)))))</f>
        <v>#VALUE!</v>
      </c>
      <c r="O864" t="e">
        <f>TRIM(CLEAN(MID(Updates!E864,FIND("Last Name: ",Updates!E864)+11,(FIND("Middle Initial:",Updates!E864)-(FIND("Last Name: ",Updates!E864)+11)))))</f>
        <v>#VALUE!</v>
      </c>
      <c r="P864" t="e">
        <f>TRIM(CLEAN(MID(Updates!D864,FIND("Middle Initial: ",Updates!D864)+16,(FIND("Department: ",Updates!D864)-(FIND("Middle Initial: ",Updates!D864)+16)))))</f>
        <v>#VALUE!</v>
      </c>
      <c r="Q864" t="e">
        <f t="shared" si="210"/>
        <v>#VALUE!</v>
      </c>
      <c r="R864" t="e">
        <f t="shared" si="211"/>
        <v>#VALUE!</v>
      </c>
      <c r="S864" t="e">
        <f t="shared" si="212"/>
        <v>#VALUE!</v>
      </c>
      <c r="T864" s="14" t="e">
        <f t="shared" si="213"/>
        <v>#VALUE!</v>
      </c>
      <c r="U864" t="e">
        <f t="shared" si="214"/>
        <v>#VALUE!</v>
      </c>
      <c r="V864" t="e">
        <f t="shared" si="215"/>
        <v>#VALUE!</v>
      </c>
      <c r="W864" s="8" t="e">
        <f>TRIM(CLEAN(MID(Updates!D864,FIND("Branch: ",Updates!D864)+8,(FIND("Division",Updates!D864)-(FIND("Branch: ",Updates!D864)+8)))))</f>
        <v>#VALUE!</v>
      </c>
      <c r="X864" s="8" t="e">
        <f>TRIM(CLEAN(MID(Updates!D864,FIND("Pooled Position: ",Updates!D864)+17,(FIND("Are the",Updates!D864)-(FIND("Pooled Position: ",Updates!D864)+17)))))</f>
        <v>#VALUE!</v>
      </c>
      <c r="Y864" t="e">
        <f>TRIM(CLEAN(MID(Updates!D864,FIND("Employee Name: ",Updates!D864)+15,(FIND("Job Title",Updates!D864)-(FIND("Employee Name: ",Updates!D864)+15)))))</f>
        <v>#VALUE!</v>
      </c>
      <c r="Z864" s="9" t="e">
        <f t="shared" si="216"/>
        <v>#VALUE!</v>
      </c>
      <c r="AA864" t="e">
        <f t="shared" si="217"/>
        <v>#VALUE!</v>
      </c>
      <c r="AB864" t="e">
        <f t="shared" si="218"/>
        <v>#VALUE!</v>
      </c>
      <c r="AC864" t="e">
        <f t="shared" si="219"/>
        <v>#VALUE!</v>
      </c>
      <c r="AD864" t="e">
        <f>TRIM(CLEAN(MID(Updates!D864,FIND("Account to clone: ",Updates!D864)+18,(FIND("Position",Updates!D864)-(FIND("Account to clone: ",Updates!D864)+18)))))</f>
        <v>#VALUE!</v>
      </c>
      <c r="AE864" t="str">
        <f t="shared" si="220"/>
        <v/>
      </c>
      <c r="AF864" t="str">
        <f t="shared" si="221"/>
        <v>No</v>
      </c>
      <c r="AG864" t="e">
        <f>TRIM(CLEAN(MID(Updates!D864,FIND("Home Share (H:\ drive) required: ",Updates!D864)+33,(FIND("Group Share (S:\ drive) required: ",Updates!D864)-(FIND("Home Share (H:\ drive) required: ",Updates!D864)+33)))))</f>
        <v>#VALUE!</v>
      </c>
      <c r="AH864" t="str">
        <f t="shared" si="222"/>
        <v>No</v>
      </c>
      <c r="AI864" t="e">
        <f>TRIM(CLEAN(MID(Updates!D864,FIND("S Drive Path: ",Updates!D864)+14,(FIND("Position",Updates!D864)-(FIND("S Drive Path: ",Updates!D864)+14)))))</f>
        <v>#VALUE!</v>
      </c>
      <c r="AJ864" t="e">
        <f>("USR\"&amp;Updates!N864)</f>
        <v>#VALUE!</v>
      </c>
      <c r="AK864" t="e">
        <f>Updates!N864&amp;"$"</f>
        <v>#VALUE!</v>
      </c>
      <c r="AL864" s="11">
        <f t="shared" ca="1" si="223"/>
        <v>12</v>
      </c>
      <c r="AM864" s="6" t="str">
        <f ca="1">LOOKUP(AL864,AN2:AN21,AO2:AO21)</f>
        <v>DC4MDB02</v>
      </c>
    </row>
    <row r="865" spans="1:39" ht="12" customHeight="1">
      <c r="A865" s="13" t="e">
        <f>LOOKUP(99^99,--("0"&amp;MID(Updates!N865,MIN(SEARCH({0,1,2,3,4,5,6,7,8,9},Updates!N865&amp;"0123456789")),ROW($A$1:$A$10000))))</f>
        <v>#N/A</v>
      </c>
      <c r="B865" s="6" t="e">
        <f>TRIM(CLEAN(MID(Updates!D865,FIND("Network User Id: ",Updates!D865)+17,(FIND("E-MAIL ACCOUNTS",Updates!D865)-(FIND("Network User Id:",Updates!D865)+17)))))</f>
        <v>#VALUE!</v>
      </c>
      <c r="C865" s="6" t="e">
        <f>TRIM(CLEAN(MID(Updates!D865,FIND("Logon ID: ",Updates!D865)+10,(FIND("Password:",Updates!D865)-(FIND("Logon ID:",Updates!D865)+10)))))</f>
        <v>#VALUE!</v>
      </c>
      <c r="D865" t="e">
        <f>TRIM(CLEAN(MID(Updates!D865,FIND("Primary Address: ",Updates!D865)+17,(FIND("Secondary Address:",Updates!D865)-(FIND("Primary Address: ",Updates!D865)+17)))))</f>
        <v>#VALUE!</v>
      </c>
      <c r="E865" t="e">
        <f>TRIM(CLEAN(MID(Updates!D865,FIND("Secondary Address: ",Updates!D865)+19,(FIND("** PLEASE DO NOT REPLY TO THIS E-MAIL. ",Updates!D865)-(FIND("Secondary Address: ",Updates!D865)+19)))))</f>
        <v>#VALUE!</v>
      </c>
      <c r="F865" t="b">
        <f>IF(COUNT(SEARCH({"transpo.ottawa.on.ca","biblioottawalibrary.ca"},E865)),"@ottawa.ca")</f>
        <v>0</v>
      </c>
      <c r="G865" s="9" t="e">
        <f t="shared" si="208"/>
        <v>#VALUE!</v>
      </c>
      <c r="H865" t="e">
        <f>TRIM(CLEAN(MID(Updates!D865,FIND("E-mail Address: ",Updates!D865)+16,(FIND("The employee",Updates!D865)-(FIND("E-mail Address: ",Updates!D865)+16)))))</f>
        <v>#VALUE!</v>
      </c>
      <c r="I865" t="e">
        <f>TRIM(CLEAN(MID(Updates!D865,FIND("Account Password: ",Updates!D865)+18,(FIND("NETWORK ACCOUNTS",Updates!D865)-(FIND("Account Password:",Updates!D865)+18)))))</f>
        <v>#VALUE!</v>
      </c>
      <c r="J865" t="e">
        <f>TRIM(CLEAN(MID(Updates!D865,FIND("Password: ",Updates!D865)+10,(FIND("E-mail",Updates!D865)-(FIND("Password:",Updates!D865)+12)))))</f>
        <v>#VALUE!</v>
      </c>
      <c r="K865" t="e">
        <f>TRIM(CLEAN(MID(Updates!D865,FIND("Account to clone: ",Updates!D865)+18,(FIND("Position",Updates!D865)-(FIND("Account to clone: ",Updates!D865)+18)))))</f>
        <v>#VALUE!</v>
      </c>
      <c r="L865" t="e">
        <f>TRIM(CLEAN(MID(Updates!D865,FIND("Clone permissions of another account: ",Updates!D865)+38,(FIND("Email required:",Updates!D865)-(FIND("Clone permissions of another account: ",Updates!D865)+38)))))</f>
        <v>#VALUE!</v>
      </c>
      <c r="M865" t="e">
        <f t="shared" si="209"/>
        <v>#VALUE!</v>
      </c>
      <c r="N865" t="e">
        <f>TRIM(CLEAN(MID(Updates!D865,FIND("First Name: ",Updates!D865)+12,(FIND("Middle Name: ",Updates!D865)-(FIND("First Name: ",Updates!D865)+12)))))</f>
        <v>#VALUE!</v>
      </c>
      <c r="O865" t="e">
        <f>TRIM(CLEAN(MID(Updates!E865,FIND("Last Name: ",Updates!E865)+11,(FIND("Middle Initial:",Updates!E865)-(FIND("Last Name: ",Updates!E865)+11)))))</f>
        <v>#VALUE!</v>
      </c>
      <c r="P865" t="e">
        <f>TRIM(CLEAN(MID(Updates!D865,FIND("Middle Initial: ",Updates!D865)+16,(FIND("Department: ",Updates!D865)-(FIND("Middle Initial: ",Updates!D865)+16)))))</f>
        <v>#VALUE!</v>
      </c>
      <c r="Q865" t="e">
        <f t="shared" si="210"/>
        <v>#VALUE!</v>
      </c>
      <c r="R865" t="e">
        <f t="shared" si="211"/>
        <v>#VALUE!</v>
      </c>
      <c r="S865" t="e">
        <f t="shared" si="212"/>
        <v>#VALUE!</v>
      </c>
      <c r="T865" s="14" t="e">
        <f t="shared" si="213"/>
        <v>#VALUE!</v>
      </c>
      <c r="U865" t="e">
        <f t="shared" si="214"/>
        <v>#VALUE!</v>
      </c>
      <c r="V865" t="e">
        <f t="shared" si="215"/>
        <v>#VALUE!</v>
      </c>
      <c r="W865" s="8" t="e">
        <f>TRIM(CLEAN(MID(Updates!D865,FIND("Branch: ",Updates!D865)+8,(FIND("Division",Updates!D865)-(FIND("Branch: ",Updates!D865)+8)))))</f>
        <v>#VALUE!</v>
      </c>
      <c r="X865" s="8" t="e">
        <f>TRIM(CLEAN(MID(Updates!D865,FIND("Pooled Position: ",Updates!D865)+17,(FIND("Are the",Updates!D865)-(FIND("Pooled Position: ",Updates!D865)+17)))))</f>
        <v>#VALUE!</v>
      </c>
      <c r="Y865" t="e">
        <f>TRIM(CLEAN(MID(Updates!D865,FIND("Employee Name: ",Updates!D865)+15,(FIND("Job Title",Updates!D865)-(FIND("Employee Name: ",Updates!D865)+15)))))</f>
        <v>#VALUE!</v>
      </c>
      <c r="Z865" s="9" t="e">
        <f t="shared" si="216"/>
        <v>#VALUE!</v>
      </c>
      <c r="AA865" t="e">
        <f t="shared" si="217"/>
        <v>#VALUE!</v>
      </c>
      <c r="AB865" t="e">
        <f t="shared" si="218"/>
        <v>#VALUE!</v>
      </c>
      <c r="AC865" t="e">
        <f t="shared" si="219"/>
        <v>#VALUE!</v>
      </c>
      <c r="AD865" t="e">
        <f>TRIM(CLEAN(MID(Updates!D865,FIND("Account to clone: ",Updates!D865)+18,(FIND("Position",Updates!D865)-(FIND("Account to clone: ",Updates!D865)+18)))))</f>
        <v>#VALUE!</v>
      </c>
      <c r="AE865" t="str">
        <f t="shared" si="220"/>
        <v/>
      </c>
      <c r="AF865" t="str">
        <f t="shared" si="221"/>
        <v>No</v>
      </c>
      <c r="AG865" t="e">
        <f>TRIM(CLEAN(MID(Updates!D865,FIND("Home Share (H:\ drive) required: ",Updates!D865)+33,(FIND("Group Share (S:\ drive) required: ",Updates!D865)-(FIND("Home Share (H:\ drive) required: ",Updates!D865)+33)))))</f>
        <v>#VALUE!</v>
      </c>
      <c r="AH865" t="str">
        <f t="shared" si="222"/>
        <v>No</v>
      </c>
      <c r="AI865" t="e">
        <f>TRIM(CLEAN(MID(Updates!D865,FIND("S Drive Path: ",Updates!D865)+14,(FIND("Position",Updates!D865)-(FIND("S Drive Path: ",Updates!D865)+14)))))</f>
        <v>#VALUE!</v>
      </c>
      <c r="AJ865" t="e">
        <f>("USR\"&amp;Updates!N865)</f>
        <v>#VALUE!</v>
      </c>
      <c r="AK865" t="e">
        <f>Updates!N865&amp;"$"</f>
        <v>#VALUE!</v>
      </c>
      <c r="AL865" s="11">
        <f t="shared" ca="1" si="223"/>
        <v>18</v>
      </c>
      <c r="AM865" s="6" t="str">
        <f ca="1">LOOKUP(AL865,AN2:AN21,AO2:AO21)</f>
        <v>DC4MDB08</v>
      </c>
    </row>
    <row r="866" spans="1:39" ht="12" customHeight="1">
      <c r="A866" s="13" t="e">
        <f>LOOKUP(99^99,--("0"&amp;MID(Updates!N866,MIN(SEARCH({0,1,2,3,4,5,6,7,8,9},Updates!N866&amp;"0123456789")),ROW($A$1:$A$10000))))</f>
        <v>#N/A</v>
      </c>
      <c r="B866" s="6" t="e">
        <f>TRIM(CLEAN(MID(Updates!D866,FIND("Network User Id: ",Updates!D866)+17,(FIND("E-MAIL ACCOUNTS",Updates!D866)-(FIND("Network User Id:",Updates!D866)+17)))))</f>
        <v>#VALUE!</v>
      </c>
      <c r="C866" s="6" t="e">
        <f>TRIM(CLEAN(MID(Updates!D866,FIND("Logon ID: ",Updates!D866)+10,(FIND("Password:",Updates!D866)-(FIND("Logon ID:",Updates!D866)+10)))))</f>
        <v>#VALUE!</v>
      </c>
      <c r="D866" t="e">
        <f>TRIM(CLEAN(MID(Updates!D866,FIND("Primary Address: ",Updates!D866)+17,(FIND("Secondary Address:",Updates!D866)-(FIND("Primary Address: ",Updates!D866)+17)))))</f>
        <v>#VALUE!</v>
      </c>
      <c r="E866" t="e">
        <f>TRIM(CLEAN(MID(Updates!D866,FIND("Secondary Address: ",Updates!D866)+19,(FIND("** PLEASE DO NOT REPLY TO THIS E-MAIL. ",Updates!D866)-(FIND("Secondary Address: ",Updates!D866)+19)))))</f>
        <v>#VALUE!</v>
      </c>
      <c r="F866" t="b">
        <f>IF(COUNT(SEARCH({"transpo.ottawa.on.ca","biblioottawalibrary.ca"},E866)),"@ottawa.ca")</f>
        <v>0</v>
      </c>
      <c r="G866" s="9" t="e">
        <f t="shared" si="208"/>
        <v>#VALUE!</v>
      </c>
      <c r="H866" t="e">
        <f>TRIM(CLEAN(MID(Updates!D866,FIND("E-mail Address: ",Updates!D866)+16,(FIND("The employee",Updates!D866)-(FIND("E-mail Address: ",Updates!D866)+16)))))</f>
        <v>#VALUE!</v>
      </c>
      <c r="I866" t="e">
        <f>TRIM(CLEAN(MID(Updates!D866,FIND("Account Password: ",Updates!D866)+18,(FIND("NETWORK ACCOUNTS",Updates!D866)-(FIND("Account Password:",Updates!D866)+18)))))</f>
        <v>#VALUE!</v>
      </c>
      <c r="J866" t="e">
        <f>TRIM(CLEAN(MID(Updates!D866,FIND("Password: ",Updates!D866)+10,(FIND("E-mail",Updates!D866)-(FIND("Password:",Updates!D866)+12)))))</f>
        <v>#VALUE!</v>
      </c>
      <c r="K866" t="e">
        <f>TRIM(CLEAN(MID(Updates!D866,FIND("Account to clone: ",Updates!D866)+18,(FIND("Position",Updates!D866)-(FIND("Account to clone: ",Updates!D866)+18)))))</f>
        <v>#VALUE!</v>
      </c>
      <c r="L866" t="e">
        <f>TRIM(CLEAN(MID(Updates!D866,FIND("Clone permissions of another account: ",Updates!D866)+38,(FIND("Email required:",Updates!D866)-(FIND("Clone permissions of another account: ",Updates!D866)+38)))))</f>
        <v>#VALUE!</v>
      </c>
      <c r="M866" t="e">
        <f t="shared" si="209"/>
        <v>#VALUE!</v>
      </c>
      <c r="N866" t="e">
        <f>TRIM(CLEAN(MID(Updates!D866,FIND("First Name: ",Updates!D866)+12,(FIND("Middle Name: ",Updates!D866)-(FIND("First Name: ",Updates!D866)+12)))))</f>
        <v>#VALUE!</v>
      </c>
      <c r="O866" t="e">
        <f>TRIM(CLEAN(MID(Updates!E866,FIND("Last Name: ",Updates!E866)+11,(FIND("Middle Initial:",Updates!E866)-(FIND("Last Name: ",Updates!E866)+11)))))</f>
        <v>#VALUE!</v>
      </c>
      <c r="P866" t="e">
        <f>TRIM(CLEAN(MID(Updates!D866,FIND("Middle Initial: ",Updates!D866)+16,(FIND("Department: ",Updates!D866)-(FIND("Middle Initial: ",Updates!D866)+16)))))</f>
        <v>#VALUE!</v>
      </c>
      <c r="Q866" t="e">
        <f t="shared" si="210"/>
        <v>#VALUE!</v>
      </c>
      <c r="R866" t="e">
        <f t="shared" si="211"/>
        <v>#VALUE!</v>
      </c>
      <c r="S866" t="e">
        <f t="shared" si="212"/>
        <v>#VALUE!</v>
      </c>
      <c r="T866" s="14" t="e">
        <f t="shared" si="213"/>
        <v>#VALUE!</v>
      </c>
      <c r="U866" t="e">
        <f t="shared" si="214"/>
        <v>#VALUE!</v>
      </c>
      <c r="V866" t="e">
        <f t="shared" si="215"/>
        <v>#VALUE!</v>
      </c>
      <c r="W866" s="8" t="e">
        <f>TRIM(CLEAN(MID(Updates!D866,FIND("Branch: ",Updates!D866)+8,(FIND("Division",Updates!D866)-(FIND("Branch: ",Updates!D866)+8)))))</f>
        <v>#VALUE!</v>
      </c>
      <c r="X866" s="8" t="e">
        <f>TRIM(CLEAN(MID(Updates!D866,FIND("Pooled Position: ",Updates!D866)+17,(FIND("Are the",Updates!D866)-(FIND("Pooled Position: ",Updates!D866)+17)))))</f>
        <v>#VALUE!</v>
      </c>
      <c r="Y866" t="e">
        <f>TRIM(CLEAN(MID(Updates!D866,FIND("Employee Name: ",Updates!D866)+15,(FIND("Job Title",Updates!D866)-(FIND("Employee Name: ",Updates!D866)+15)))))</f>
        <v>#VALUE!</v>
      </c>
      <c r="Z866" s="9" t="e">
        <f t="shared" si="216"/>
        <v>#VALUE!</v>
      </c>
      <c r="AA866" t="e">
        <f t="shared" si="217"/>
        <v>#VALUE!</v>
      </c>
      <c r="AB866" t="e">
        <f t="shared" si="218"/>
        <v>#VALUE!</v>
      </c>
      <c r="AC866" t="e">
        <f t="shared" si="219"/>
        <v>#VALUE!</v>
      </c>
      <c r="AD866" t="e">
        <f>TRIM(CLEAN(MID(Updates!D866,FIND("Account to clone: ",Updates!D866)+18,(FIND("Position",Updates!D866)-(FIND("Account to clone: ",Updates!D866)+18)))))</f>
        <v>#VALUE!</v>
      </c>
      <c r="AE866" t="str">
        <f t="shared" si="220"/>
        <v/>
      </c>
      <c r="AF866" t="str">
        <f t="shared" si="221"/>
        <v>No</v>
      </c>
      <c r="AG866" t="e">
        <f>TRIM(CLEAN(MID(Updates!D866,FIND("Home Share (H:\ drive) required: ",Updates!D866)+33,(FIND("Group Share (S:\ drive) required: ",Updates!D866)-(FIND("Home Share (H:\ drive) required: ",Updates!D866)+33)))))</f>
        <v>#VALUE!</v>
      </c>
      <c r="AH866" t="str">
        <f t="shared" si="222"/>
        <v>No</v>
      </c>
      <c r="AI866" t="e">
        <f>TRIM(CLEAN(MID(Updates!D866,FIND("S Drive Path: ",Updates!D866)+14,(FIND("Position",Updates!D866)-(FIND("S Drive Path: ",Updates!D866)+14)))))</f>
        <v>#VALUE!</v>
      </c>
      <c r="AJ866" t="e">
        <f>("USR\"&amp;Updates!N866)</f>
        <v>#VALUE!</v>
      </c>
      <c r="AK866" t="e">
        <f>Updates!N866&amp;"$"</f>
        <v>#VALUE!</v>
      </c>
      <c r="AL866" s="11">
        <f t="shared" ca="1" si="223"/>
        <v>6</v>
      </c>
      <c r="AM866" s="6" t="str">
        <f ca="1">LOOKUP(AL866,AN2:AN21,AO2:AO21)</f>
        <v>DC1MDB06</v>
      </c>
    </row>
    <row r="867" spans="1:39" ht="12" customHeight="1">
      <c r="A867" s="13" t="e">
        <f>LOOKUP(99^99,--("0"&amp;MID(Updates!N867,MIN(SEARCH({0,1,2,3,4,5,6,7,8,9},Updates!N867&amp;"0123456789")),ROW($A$1:$A$10000))))</f>
        <v>#N/A</v>
      </c>
      <c r="B867" s="6" t="e">
        <f>TRIM(CLEAN(MID(Updates!D867,FIND("Network User Id: ",Updates!D867)+17,(FIND("E-MAIL ACCOUNTS",Updates!D867)-(FIND("Network User Id:",Updates!D867)+17)))))</f>
        <v>#VALUE!</v>
      </c>
      <c r="C867" s="6" t="e">
        <f>TRIM(CLEAN(MID(Updates!D867,FIND("Logon ID: ",Updates!D867)+10,(FIND("Password:",Updates!D867)-(FIND("Logon ID:",Updates!D867)+10)))))</f>
        <v>#VALUE!</v>
      </c>
      <c r="D867" t="e">
        <f>TRIM(CLEAN(MID(Updates!D867,FIND("Primary Address: ",Updates!D867)+17,(FIND("Secondary Address:",Updates!D867)-(FIND("Primary Address: ",Updates!D867)+17)))))</f>
        <v>#VALUE!</v>
      </c>
      <c r="E867" t="e">
        <f>TRIM(CLEAN(MID(Updates!D867,FIND("Secondary Address: ",Updates!D867)+19,(FIND("** PLEASE DO NOT REPLY TO THIS E-MAIL. ",Updates!D867)-(FIND("Secondary Address: ",Updates!D867)+19)))))</f>
        <v>#VALUE!</v>
      </c>
      <c r="F867" t="b">
        <f>IF(COUNT(SEARCH({"transpo.ottawa.on.ca","biblioottawalibrary.ca"},E867)),"@ottawa.ca")</f>
        <v>0</v>
      </c>
      <c r="G867" s="9" t="e">
        <f t="shared" si="208"/>
        <v>#VALUE!</v>
      </c>
      <c r="H867" t="e">
        <f>TRIM(CLEAN(MID(Updates!D867,FIND("E-mail Address: ",Updates!D867)+16,(FIND("The employee",Updates!D867)-(FIND("E-mail Address: ",Updates!D867)+16)))))</f>
        <v>#VALUE!</v>
      </c>
      <c r="I867" t="e">
        <f>TRIM(CLEAN(MID(Updates!D867,FIND("Account Password: ",Updates!D867)+18,(FIND("NETWORK ACCOUNTS",Updates!D867)-(FIND("Account Password:",Updates!D867)+18)))))</f>
        <v>#VALUE!</v>
      </c>
      <c r="J867" t="e">
        <f>TRIM(CLEAN(MID(Updates!D867,FIND("Password: ",Updates!D867)+10,(FIND("E-mail",Updates!D867)-(FIND("Password:",Updates!D867)+12)))))</f>
        <v>#VALUE!</v>
      </c>
      <c r="K867" t="e">
        <f>TRIM(CLEAN(MID(Updates!D867,FIND("Account to clone: ",Updates!D867)+18,(FIND("Position",Updates!D867)-(FIND("Account to clone: ",Updates!D867)+18)))))</f>
        <v>#VALUE!</v>
      </c>
      <c r="L867" t="e">
        <f>TRIM(CLEAN(MID(Updates!D867,FIND("Clone permissions of another account: ",Updates!D867)+38,(FIND("Email required:",Updates!D867)-(FIND("Clone permissions of another account: ",Updates!D867)+38)))))</f>
        <v>#VALUE!</v>
      </c>
      <c r="M867" t="e">
        <f t="shared" si="209"/>
        <v>#VALUE!</v>
      </c>
      <c r="N867" t="e">
        <f>TRIM(CLEAN(MID(Updates!D867,FIND("First Name: ",Updates!D867)+12,(FIND("Middle Name: ",Updates!D867)-(FIND("First Name: ",Updates!D867)+12)))))</f>
        <v>#VALUE!</v>
      </c>
      <c r="O867" t="e">
        <f>TRIM(CLEAN(MID(Updates!E867,FIND("Last Name: ",Updates!E867)+11,(FIND("Middle Initial:",Updates!E867)-(FIND("Last Name: ",Updates!E867)+11)))))</f>
        <v>#VALUE!</v>
      </c>
      <c r="P867" t="e">
        <f>TRIM(CLEAN(MID(Updates!D867,FIND("Middle Initial: ",Updates!D867)+16,(FIND("Department: ",Updates!D867)-(FIND("Middle Initial: ",Updates!D867)+16)))))</f>
        <v>#VALUE!</v>
      </c>
      <c r="Q867" t="e">
        <f t="shared" si="210"/>
        <v>#VALUE!</v>
      </c>
      <c r="R867" t="e">
        <f t="shared" si="211"/>
        <v>#VALUE!</v>
      </c>
      <c r="S867" t="e">
        <f t="shared" si="212"/>
        <v>#VALUE!</v>
      </c>
      <c r="T867" s="14" t="e">
        <f t="shared" si="213"/>
        <v>#VALUE!</v>
      </c>
      <c r="U867" t="e">
        <f t="shared" si="214"/>
        <v>#VALUE!</v>
      </c>
      <c r="V867" t="e">
        <f t="shared" si="215"/>
        <v>#VALUE!</v>
      </c>
      <c r="W867" s="8" t="e">
        <f>TRIM(CLEAN(MID(Updates!D867,FIND("Branch: ",Updates!D867)+8,(FIND("Division",Updates!D867)-(FIND("Branch: ",Updates!D867)+8)))))</f>
        <v>#VALUE!</v>
      </c>
      <c r="X867" s="8" t="e">
        <f>TRIM(CLEAN(MID(Updates!D867,FIND("Pooled Position: ",Updates!D867)+17,(FIND("Are the",Updates!D867)-(FIND("Pooled Position: ",Updates!D867)+17)))))</f>
        <v>#VALUE!</v>
      </c>
      <c r="Y867" t="e">
        <f>TRIM(CLEAN(MID(Updates!D867,FIND("Employee Name: ",Updates!D867)+15,(FIND("Job Title",Updates!D867)-(FIND("Employee Name: ",Updates!D867)+15)))))</f>
        <v>#VALUE!</v>
      </c>
      <c r="Z867" s="9" t="e">
        <f t="shared" si="216"/>
        <v>#VALUE!</v>
      </c>
      <c r="AA867" t="e">
        <f t="shared" si="217"/>
        <v>#VALUE!</v>
      </c>
      <c r="AB867" t="e">
        <f t="shared" si="218"/>
        <v>#VALUE!</v>
      </c>
      <c r="AC867" t="e">
        <f t="shared" si="219"/>
        <v>#VALUE!</v>
      </c>
      <c r="AD867" t="e">
        <f>TRIM(CLEAN(MID(Updates!D867,FIND("Account to clone: ",Updates!D867)+18,(FIND("Position",Updates!D867)-(FIND("Account to clone: ",Updates!D867)+18)))))</f>
        <v>#VALUE!</v>
      </c>
      <c r="AE867" t="str">
        <f t="shared" si="220"/>
        <v/>
      </c>
      <c r="AF867" t="str">
        <f t="shared" si="221"/>
        <v>No</v>
      </c>
      <c r="AG867" t="e">
        <f>TRIM(CLEAN(MID(Updates!D867,FIND("Home Share (H:\ drive) required: ",Updates!D867)+33,(FIND("Group Share (S:\ drive) required: ",Updates!D867)-(FIND("Home Share (H:\ drive) required: ",Updates!D867)+33)))))</f>
        <v>#VALUE!</v>
      </c>
      <c r="AH867" t="str">
        <f t="shared" si="222"/>
        <v>No</v>
      </c>
      <c r="AI867" t="e">
        <f>TRIM(CLEAN(MID(Updates!D867,FIND("S Drive Path: ",Updates!D867)+14,(FIND("Position",Updates!D867)-(FIND("S Drive Path: ",Updates!D867)+14)))))</f>
        <v>#VALUE!</v>
      </c>
      <c r="AJ867" t="e">
        <f>("USR\"&amp;Updates!N867)</f>
        <v>#VALUE!</v>
      </c>
      <c r="AK867" t="e">
        <f>Updates!N867&amp;"$"</f>
        <v>#VALUE!</v>
      </c>
      <c r="AL867" s="11">
        <f t="shared" ca="1" si="223"/>
        <v>13</v>
      </c>
      <c r="AM867" s="6" t="str">
        <f ca="1">LOOKUP(AL867,AN2:AN21,AO2:AO21)</f>
        <v>DC4MDB03</v>
      </c>
    </row>
    <row r="868" spans="1:39" ht="12" customHeight="1">
      <c r="A868" s="13" t="e">
        <f>LOOKUP(99^99,--("0"&amp;MID(Updates!N868,MIN(SEARCH({0,1,2,3,4,5,6,7,8,9},Updates!N868&amp;"0123456789")),ROW($A$1:$A$10000))))</f>
        <v>#N/A</v>
      </c>
      <c r="B868" s="6" t="e">
        <f>TRIM(CLEAN(MID(Updates!D868,FIND("Network User Id: ",Updates!D868)+17,(FIND("E-MAIL ACCOUNTS",Updates!D868)-(FIND("Network User Id:",Updates!D868)+17)))))</f>
        <v>#VALUE!</v>
      </c>
      <c r="C868" s="6" t="e">
        <f>TRIM(CLEAN(MID(Updates!D868,FIND("Logon ID: ",Updates!D868)+10,(FIND("Password:",Updates!D868)-(FIND("Logon ID:",Updates!D868)+10)))))</f>
        <v>#VALUE!</v>
      </c>
      <c r="D868" t="e">
        <f>TRIM(CLEAN(MID(Updates!D868,FIND("Primary Address: ",Updates!D868)+17,(FIND("Secondary Address:",Updates!D868)-(FIND("Primary Address: ",Updates!D868)+17)))))</f>
        <v>#VALUE!</v>
      </c>
      <c r="E868" t="e">
        <f>TRIM(CLEAN(MID(Updates!D868,FIND("Secondary Address: ",Updates!D868)+19,(FIND("** PLEASE DO NOT REPLY TO THIS E-MAIL. ",Updates!D868)-(FIND("Secondary Address: ",Updates!D868)+19)))))</f>
        <v>#VALUE!</v>
      </c>
      <c r="F868" t="b">
        <f>IF(COUNT(SEARCH({"transpo.ottawa.on.ca","biblioottawalibrary.ca"},E868)),"@ottawa.ca")</f>
        <v>0</v>
      </c>
      <c r="G868" s="9" t="e">
        <f t="shared" si="208"/>
        <v>#VALUE!</v>
      </c>
      <c r="H868" t="e">
        <f>TRIM(CLEAN(MID(Updates!D868,FIND("E-mail Address: ",Updates!D868)+16,(FIND("The employee",Updates!D868)-(FIND("E-mail Address: ",Updates!D868)+16)))))</f>
        <v>#VALUE!</v>
      </c>
      <c r="I868" t="e">
        <f>TRIM(CLEAN(MID(Updates!D868,FIND("Account Password: ",Updates!D868)+18,(FIND("NETWORK ACCOUNTS",Updates!D868)-(FIND("Account Password:",Updates!D868)+18)))))</f>
        <v>#VALUE!</v>
      </c>
      <c r="J868" t="e">
        <f>TRIM(CLEAN(MID(Updates!D868,FIND("Password: ",Updates!D868)+10,(FIND("E-mail",Updates!D868)-(FIND("Password:",Updates!D868)+12)))))</f>
        <v>#VALUE!</v>
      </c>
      <c r="K868" t="e">
        <f>TRIM(CLEAN(MID(Updates!D868,FIND("Account to clone: ",Updates!D868)+18,(FIND("Position",Updates!D868)-(FIND("Account to clone: ",Updates!D868)+18)))))</f>
        <v>#VALUE!</v>
      </c>
      <c r="L868" t="e">
        <f>TRIM(CLEAN(MID(Updates!D868,FIND("Clone permissions of another account: ",Updates!D868)+38,(FIND("Email required:",Updates!D868)-(FIND("Clone permissions of another account: ",Updates!D868)+38)))))</f>
        <v>#VALUE!</v>
      </c>
      <c r="M868" t="e">
        <f t="shared" si="209"/>
        <v>#VALUE!</v>
      </c>
      <c r="N868" t="e">
        <f>TRIM(CLEAN(MID(Updates!D868,FIND("First Name: ",Updates!D868)+12,(FIND("Middle Name: ",Updates!D868)-(FIND("First Name: ",Updates!D868)+12)))))</f>
        <v>#VALUE!</v>
      </c>
      <c r="O868" t="e">
        <f>TRIM(CLEAN(MID(Updates!E868,FIND("Last Name: ",Updates!E868)+11,(FIND("Middle Initial:",Updates!E868)-(FIND("Last Name: ",Updates!E868)+11)))))</f>
        <v>#VALUE!</v>
      </c>
      <c r="P868" t="e">
        <f>TRIM(CLEAN(MID(Updates!D868,FIND("Middle Initial: ",Updates!D868)+16,(FIND("Department: ",Updates!D868)-(FIND("Middle Initial: ",Updates!D868)+16)))))</f>
        <v>#VALUE!</v>
      </c>
      <c r="Q868" t="e">
        <f t="shared" si="210"/>
        <v>#VALUE!</v>
      </c>
      <c r="R868" t="e">
        <f t="shared" si="211"/>
        <v>#VALUE!</v>
      </c>
      <c r="S868" t="e">
        <f t="shared" si="212"/>
        <v>#VALUE!</v>
      </c>
      <c r="T868" s="14" t="e">
        <f t="shared" si="213"/>
        <v>#VALUE!</v>
      </c>
      <c r="U868" t="e">
        <f t="shared" si="214"/>
        <v>#VALUE!</v>
      </c>
      <c r="V868" t="e">
        <f t="shared" si="215"/>
        <v>#VALUE!</v>
      </c>
      <c r="W868" s="8" t="e">
        <f>TRIM(CLEAN(MID(Updates!D868,FIND("Branch: ",Updates!D868)+8,(FIND("Division",Updates!D868)-(FIND("Branch: ",Updates!D868)+8)))))</f>
        <v>#VALUE!</v>
      </c>
      <c r="X868" s="8" t="e">
        <f>TRIM(CLEAN(MID(Updates!D868,FIND("Pooled Position: ",Updates!D868)+17,(FIND("Are the",Updates!D868)-(FIND("Pooled Position: ",Updates!D868)+17)))))</f>
        <v>#VALUE!</v>
      </c>
      <c r="Y868" t="e">
        <f>TRIM(CLEAN(MID(Updates!D868,FIND("Employee Name: ",Updates!D868)+15,(FIND("Job Title",Updates!D868)-(FIND("Employee Name: ",Updates!D868)+15)))))</f>
        <v>#VALUE!</v>
      </c>
      <c r="Z868" s="9" t="e">
        <f t="shared" si="216"/>
        <v>#VALUE!</v>
      </c>
      <c r="AA868" t="e">
        <f t="shared" si="217"/>
        <v>#VALUE!</v>
      </c>
      <c r="AB868" t="e">
        <f t="shared" si="218"/>
        <v>#VALUE!</v>
      </c>
      <c r="AC868" t="e">
        <f t="shared" si="219"/>
        <v>#VALUE!</v>
      </c>
      <c r="AD868" t="e">
        <f>TRIM(CLEAN(MID(Updates!D868,FIND("Account to clone: ",Updates!D868)+18,(FIND("Position",Updates!D868)-(FIND("Account to clone: ",Updates!D868)+18)))))</f>
        <v>#VALUE!</v>
      </c>
      <c r="AE868" t="str">
        <f t="shared" si="220"/>
        <v/>
      </c>
      <c r="AF868" t="str">
        <f t="shared" si="221"/>
        <v>No</v>
      </c>
      <c r="AG868" t="e">
        <f>TRIM(CLEAN(MID(Updates!D868,FIND("Home Share (H:\ drive) required: ",Updates!D868)+33,(FIND("Group Share (S:\ drive) required: ",Updates!D868)-(FIND("Home Share (H:\ drive) required: ",Updates!D868)+33)))))</f>
        <v>#VALUE!</v>
      </c>
      <c r="AH868" t="str">
        <f t="shared" si="222"/>
        <v>No</v>
      </c>
      <c r="AI868" t="e">
        <f>TRIM(CLEAN(MID(Updates!D868,FIND("S Drive Path: ",Updates!D868)+14,(FIND("Position",Updates!D868)-(FIND("S Drive Path: ",Updates!D868)+14)))))</f>
        <v>#VALUE!</v>
      </c>
      <c r="AJ868" t="e">
        <f>("USR\"&amp;Updates!N868)</f>
        <v>#VALUE!</v>
      </c>
      <c r="AK868" t="e">
        <f>Updates!N868&amp;"$"</f>
        <v>#VALUE!</v>
      </c>
      <c r="AL868" s="11">
        <f t="shared" ca="1" si="223"/>
        <v>14</v>
      </c>
      <c r="AM868" s="6" t="str">
        <f ca="1">LOOKUP(AL868,AN2:AN21,AO2:AO21)</f>
        <v>DC4MDB04</v>
      </c>
    </row>
    <row r="869" spans="1:39" ht="12" customHeight="1">
      <c r="A869" s="13" t="e">
        <f>LOOKUP(99^99,--("0"&amp;MID(Updates!N869,MIN(SEARCH({0,1,2,3,4,5,6,7,8,9},Updates!N869&amp;"0123456789")),ROW($A$1:$A$10000))))</f>
        <v>#N/A</v>
      </c>
      <c r="B869" s="6" t="e">
        <f>TRIM(CLEAN(MID(Updates!D869,FIND("Network User Id: ",Updates!D869)+17,(FIND("E-MAIL ACCOUNTS",Updates!D869)-(FIND("Network User Id:",Updates!D869)+17)))))</f>
        <v>#VALUE!</v>
      </c>
      <c r="C869" s="6" t="e">
        <f>TRIM(CLEAN(MID(Updates!D869,FIND("Logon ID: ",Updates!D869)+10,(FIND("Password:",Updates!D869)-(FIND("Logon ID:",Updates!D869)+10)))))</f>
        <v>#VALUE!</v>
      </c>
      <c r="D869" t="e">
        <f>TRIM(CLEAN(MID(Updates!D869,FIND("Primary Address: ",Updates!D869)+17,(FIND("Secondary Address:",Updates!D869)-(FIND("Primary Address: ",Updates!D869)+17)))))</f>
        <v>#VALUE!</v>
      </c>
      <c r="E869" t="e">
        <f>TRIM(CLEAN(MID(Updates!D869,FIND("Secondary Address: ",Updates!D869)+19,(FIND("** PLEASE DO NOT REPLY TO THIS E-MAIL. ",Updates!D869)-(FIND("Secondary Address: ",Updates!D869)+19)))))</f>
        <v>#VALUE!</v>
      </c>
      <c r="F869" t="b">
        <f>IF(COUNT(SEARCH({"transpo.ottawa.on.ca","biblioottawalibrary.ca"},E869)),"@ottawa.ca")</f>
        <v>0</v>
      </c>
      <c r="G869" s="9" t="e">
        <f t="shared" si="208"/>
        <v>#VALUE!</v>
      </c>
      <c r="H869" t="e">
        <f>TRIM(CLEAN(MID(Updates!D869,FIND("E-mail Address: ",Updates!D869)+16,(FIND("The employee",Updates!D869)-(FIND("E-mail Address: ",Updates!D869)+16)))))</f>
        <v>#VALUE!</v>
      </c>
      <c r="I869" t="e">
        <f>TRIM(CLEAN(MID(Updates!D869,FIND("Account Password: ",Updates!D869)+18,(FIND("NETWORK ACCOUNTS",Updates!D869)-(FIND("Account Password:",Updates!D869)+18)))))</f>
        <v>#VALUE!</v>
      </c>
      <c r="J869" t="e">
        <f>TRIM(CLEAN(MID(Updates!D869,FIND("Password: ",Updates!D869)+10,(FIND("E-mail",Updates!D869)-(FIND("Password:",Updates!D869)+12)))))</f>
        <v>#VALUE!</v>
      </c>
      <c r="K869" t="e">
        <f>TRIM(CLEAN(MID(Updates!D869,FIND("Account to clone: ",Updates!D869)+18,(FIND("Position",Updates!D869)-(FIND("Account to clone: ",Updates!D869)+18)))))</f>
        <v>#VALUE!</v>
      </c>
      <c r="L869" t="e">
        <f>TRIM(CLEAN(MID(Updates!D869,FIND("Clone permissions of another account: ",Updates!D869)+38,(FIND("Email required:",Updates!D869)-(FIND("Clone permissions of another account: ",Updates!D869)+38)))))</f>
        <v>#VALUE!</v>
      </c>
      <c r="M869" t="e">
        <f t="shared" si="209"/>
        <v>#VALUE!</v>
      </c>
      <c r="N869" t="e">
        <f>TRIM(CLEAN(MID(Updates!D869,FIND("First Name: ",Updates!D869)+12,(FIND("Middle Name: ",Updates!D869)-(FIND("First Name: ",Updates!D869)+12)))))</f>
        <v>#VALUE!</v>
      </c>
      <c r="O869" t="e">
        <f>TRIM(CLEAN(MID(Updates!E869,FIND("Last Name: ",Updates!E869)+11,(FIND("Middle Initial:",Updates!E869)-(FIND("Last Name: ",Updates!E869)+11)))))</f>
        <v>#VALUE!</v>
      </c>
      <c r="P869" t="e">
        <f>TRIM(CLEAN(MID(Updates!D869,FIND("Middle Initial: ",Updates!D869)+16,(FIND("Department: ",Updates!D869)-(FIND("Middle Initial: ",Updates!D869)+16)))))</f>
        <v>#VALUE!</v>
      </c>
      <c r="Q869" t="e">
        <f t="shared" si="210"/>
        <v>#VALUE!</v>
      </c>
      <c r="R869" t="e">
        <f t="shared" si="211"/>
        <v>#VALUE!</v>
      </c>
      <c r="S869" t="e">
        <f t="shared" si="212"/>
        <v>#VALUE!</v>
      </c>
      <c r="T869" s="14" t="e">
        <f t="shared" si="213"/>
        <v>#VALUE!</v>
      </c>
      <c r="U869" t="e">
        <f t="shared" si="214"/>
        <v>#VALUE!</v>
      </c>
      <c r="V869" t="e">
        <f t="shared" si="215"/>
        <v>#VALUE!</v>
      </c>
      <c r="W869" s="8" t="e">
        <f>TRIM(CLEAN(MID(Updates!D869,FIND("Branch: ",Updates!D869)+8,(FIND("Division",Updates!D869)-(FIND("Branch: ",Updates!D869)+8)))))</f>
        <v>#VALUE!</v>
      </c>
      <c r="X869" s="8" t="e">
        <f>TRIM(CLEAN(MID(Updates!D869,FIND("Pooled Position: ",Updates!D869)+17,(FIND("Are the",Updates!D869)-(FIND("Pooled Position: ",Updates!D869)+17)))))</f>
        <v>#VALUE!</v>
      </c>
      <c r="Y869" t="e">
        <f>TRIM(CLEAN(MID(Updates!D869,FIND("Employee Name: ",Updates!D869)+15,(FIND("Job Title",Updates!D869)-(FIND("Employee Name: ",Updates!D869)+15)))))</f>
        <v>#VALUE!</v>
      </c>
      <c r="Z869" s="9" t="e">
        <f t="shared" si="216"/>
        <v>#VALUE!</v>
      </c>
      <c r="AA869" t="e">
        <f t="shared" si="217"/>
        <v>#VALUE!</v>
      </c>
      <c r="AB869" t="e">
        <f t="shared" si="218"/>
        <v>#VALUE!</v>
      </c>
      <c r="AC869" t="e">
        <f t="shared" si="219"/>
        <v>#VALUE!</v>
      </c>
      <c r="AD869" t="e">
        <f>TRIM(CLEAN(MID(Updates!D869,FIND("Account to clone: ",Updates!D869)+18,(FIND("Position",Updates!D869)-(FIND("Account to clone: ",Updates!D869)+18)))))</f>
        <v>#VALUE!</v>
      </c>
      <c r="AE869" t="str">
        <f t="shared" si="220"/>
        <v/>
      </c>
      <c r="AF869" t="str">
        <f t="shared" si="221"/>
        <v>No</v>
      </c>
      <c r="AG869" t="e">
        <f>TRIM(CLEAN(MID(Updates!D869,FIND("Home Share (H:\ drive) required: ",Updates!D869)+33,(FIND("Group Share (S:\ drive) required: ",Updates!D869)-(FIND("Home Share (H:\ drive) required: ",Updates!D869)+33)))))</f>
        <v>#VALUE!</v>
      </c>
      <c r="AH869" t="str">
        <f t="shared" si="222"/>
        <v>No</v>
      </c>
      <c r="AI869" t="e">
        <f>TRIM(CLEAN(MID(Updates!D869,FIND("S Drive Path: ",Updates!D869)+14,(FIND("Position",Updates!D869)-(FIND("S Drive Path: ",Updates!D869)+14)))))</f>
        <v>#VALUE!</v>
      </c>
      <c r="AJ869" t="e">
        <f>("USR\"&amp;Updates!N869)</f>
        <v>#VALUE!</v>
      </c>
      <c r="AK869" t="e">
        <f>Updates!N869&amp;"$"</f>
        <v>#VALUE!</v>
      </c>
      <c r="AL869" s="11">
        <f t="shared" ca="1" si="223"/>
        <v>5</v>
      </c>
      <c r="AM869" s="6" t="str">
        <f ca="1">LOOKUP(AL869,AN2:AN21,AO2:AO21)</f>
        <v>DC1MDB05</v>
      </c>
    </row>
    <row r="870" spans="1:39" ht="12" customHeight="1">
      <c r="A870" s="13" t="e">
        <f>LOOKUP(99^99,--("0"&amp;MID(Updates!N870,MIN(SEARCH({0,1,2,3,4,5,6,7,8,9},Updates!N870&amp;"0123456789")),ROW($A$1:$A$10000))))</f>
        <v>#N/A</v>
      </c>
      <c r="B870" s="6" t="e">
        <f>TRIM(CLEAN(MID(Updates!D870,FIND("Network User Id: ",Updates!D870)+17,(FIND("E-MAIL ACCOUNTS",Updates!D870)-(FIND("Network User Id:",Updates!D870)+17)))))</f>
        <v>#VALUE!</v>
      </c>
      <c r="C870" s="6" t="e">
        <f>TRIM(CLEAN(MID(Updates!D870,FIND("Logon ID: ",Updates!D870)+10,(FIND("Password:",Updates!D870)-(FIND("Logon ID:",Updates!D870)+10)))))</f>
        <v>#VALUE!</v>
      </c>
      <c r="D870" t="e">
        <f>TRIM(CLEAN(MID(Updates!D870,FIND("Primary Address: ",Updates!D870)+17,(FIND("Secondary Address:",Updates!D870)-(FIND("Primary Address: ",Updates!D870)+17)))))</f>
        <v>#VALUE!</v>
      </c>
      <c r="E870" t="e">
        <f>TRIM(CLEAN(MID(Updates!D870,FIND("Secondary Address: ",Updates!D870)+19,(FIND("** PLEASE DO NOT REPLY TO THIS E-MAIL. ",Updates!D870)-(FIND("Secondary Address: ",Updates!D870)+19)))))</f>
        <v>#VALUE!</v>
      </c>
      <c r="F870" t="b">
        <f>IF(COUNT(SEARCH({"transpo.ottawa.on.ca","biblioottawalibrary.ca"},E870)),"@ottawa.ca")</f>
        <v>0</v>
      </c>
      <c r="G870" s="9" t="e">
        <f t="shared" si="208"/>
        <v>#VALUE!</v>
      </c>
      <c r="H870" t="e">
        <f>TRIM(CLEAN(MID(Updates!D870,FIND("E-mail Address: ",Updates!D870)+16,(FIND("The employee",Updates!D870)-(FIND("E-mail Address: ",Updates!D870)+16)))))</f>
        <v>#VALUE!</v>
      </c>
      <c r="I870" t="e">
        <f>TRIM(CLEAN(MID(Updates!D870,FIND("Account Password: ",Updates!D870)+18,(FIND("NETWORK ACCOUNTS",Updates!D870)-(FIND("Account Password:",Updates!D870)+18)))))</f>
        <v>#VALUE!</v>
      </c>
      <c r="J870" t="e">
        <f>TRIM(CLEAN(MID(Updates!D870,FIND("Password: ",Updates!D870)+10,(FIND("E-mail",Updates!D870)-(FIND("Password:",Updates!D870)+12)))))</f>
        <v>#VALUE!</v>
      </c>
      <c r="K870" t="e">
        <f>TRIM(CLEAN(MID(Updates!D870,FIND("Account to clone: ",Updates!D870)+18,(FIND("Position",Updates!D870)-(FIND("Account to clone: ",Updates!D870)+18)))))</f>
        <v>#VALUE!</v>
      </c>
      <c r="L870" t="e">
        <f>TRIM(CLEAN(MID(Updates!D870,FIND("Clone permissions of another account: ",Updates!D870)+38,(FIND("Email required:",Updates!D870)-(FIND("Clone permissions of another account: ",Updates!D870)+38)))))</f>
        <v>#VALUE!</v>
      </c>
      <c r="M870" t="e">
        <f t="shared" si="209"/>
        <v>#VALUE!</v>
      </c>
      <c r="N870" t="e">
        <f>TRIM(CLEAN(MID(Updates!D870,FIND("First Name: ",Updates!D870)+12,(FIND("Middle Name: ",Updates!D870)-(FIND("First Name: ",Updates!D870)+12)))))</f>
        <v>#VALUE!</v>
      </c>
      <c r="O870" t="e">
        <f>TRIM(CLEAN(MID(Updates!E870,FIND("Last Name: ",Updates!E870)+11,(FIND("Middle Initial:",Updates!E870)-(FIND("Last Name: ",Updates!E870)+11)))))</f>
        <v>#VALUE!</v>
      </c>
      <c r="P870" t="e">
        <f>TRIM(CLEAN(MID(Updates!D870,FIND("Middle Initial: ",Updates!D870)+16,(FIND("Department: ",Updates!D870)-(FIND("Middle Initial: ",Updates!D870)+16)))))</f>
        <v>#VALUE!</v>
      </c>
      <c r="Q870" t="e">
        <f t="shared" si="210"/>
        <v>#VALUE!</v>
      </c>
      <c r="R870" t="e">
        <f t="shared" si="211"/>
        <v>#VALUE!</v>
      </c>
      <c r="S870" t="e">
        <f t="shared" si="212"/>
        <v>#VALUE!</v>
      </c>
      <c r="T870" s="14" t="e">
        <f t="shared" si="213"/>
        <v>#VALUE!</v>
      </c>
      <c r="U870" t="e">
        <f t="shared" si="214"/>
        <v>#VALUE!</v>
      </c>
      <c r="V870" t="e">
        <f t="shared" si="215"/>
        <v>#VALUE!</v>
      </c>
      <c r="W870" s="8" t="e">
        <f>TRIM(CLEAN(MID(Updates!D870,FIND("Branch: ",Updates!D870)+8,(FIND("Division",Updates!D870)-(FIND("Branch: ",Updates!D870)+8)))))</f>
        <v>#VALUE!</v>
      </c>
      <c r="X870" s="8" t="e">
        <f>TRIM(CLEAN(MID(Updates!D870,FIND("Pooled Position: ",Updates!D870)+17,(FIND("Are the",Updates!D870)-(FIND("Pooled Position: ",Updates!D870)+17)))))</f>
        <v>#VALUE!</v>
      </c>
      <c r="Y870" t="e">
        <f>TRIM(CLEAN(MID(Updates!D870,FIND("Employee Name: ",Updates!D870)+15,(FIND("Job Title",Updates!D870)-(FIND("Employee Name: ",Updates!D870)+15)))))</f>
        <v>#VALUE!</v>
      </c>
      <c r="Z870" s="9" t="e">
        <f t="shared" si="216"/>
        <v>#VALUE!</v>
      </c>
      <c r="AA870" t="e">
        <f t="shared" si="217"/>
        <v>#VALUE!</v>
      </c>
      <c r="AB870" t="e">
        <f t="shared" si="218"/>
        <v>#VALUE!</v>
      </c>
      <c r="AC870" t="e">
        <f t="shared" si="219"/>
        <v>#VALUE!</v>
      </c>
      <c r="AD870" t="e">
        <f>TRIM(CLEAN(MID(Updates!D870,FIND("Account to clone: ",Updates!D870)+18,(FIND("Position",Updates!D870)-(FIND("Account to clone: ",Updates!D870)+18)))))</f>
        <v>#VALUE!</v>
      </c>
      <c r="AE870" t="str">
        <f t="shared" si="220"/>
        <v/>
      </c>
      <c r="AF870" t="str">
        <f t="shared" si="221"/>
        <v>No</v>
      </c>
      <c r="AG870" t="e">
        <f>TRIM(CLEAN(MID(Updates!D870,FIND("Home Share (H:\ drive) required: ",Updates!D870)+33,(FIND("Group Share (S:\ drive) required: ",Updates!D870)-(FIND("Home Share (H:\ drive) required: ",Updates!D870)+33)))))</f>
        <v>#VALUE!</v>
      </c>
      <c r="AH870" t="str">
        <f t="shared" si="222"/>
        <v>No</v>
      </c>
      <c r="AI870" t="e">
        <f>TRIM(CLEAN(MID(Updates!D870,FIND("S Drive Path: ",Updates!D870)+14,(FIND("Position",Updates!D870)-(FIND("S Drive Path: ",Updates!D870)+14)))))</f>
        <v>#VALUE!</v>
      </c>
      <c r="AJ870" t="e">
        <f>("USR\"&amp;Updates!N870)</f>
        <v>#VALUE!</v>
      </c>
      <c r="AK870" t="e">
        <f>Updates!N870&amp;"$"</f>
        <v>#VALUE!</v>
      </c>
      <c r="AL870" s="11">
        <f t="shared" ca="1" si="223"/>
        <v>9</v>
      </c>
      <c r="AM870" s="6" t="str">
        <f ca="1">LOOKUP(AL870,AN2:AN21,AO2:AO21)</f>
        <v>DC1MDB09</v>
      </c>
    </row>
    <row r="871" spans="1:39" ht="12" customHeight="1">
      <c r="A871" s="13" t="e">
        <f>LOOKUP(99^99,--("0"&amp;MID(Updates!N871,MIN(SEARCH({0,1,2,3,4,5,6,7,8,9},Updates!N871&amp;"0123456789")),ROW($A$1:$A$10000))))</f>
        <v>#N/A</v>
      </c>
      <c r="B871" s="6" t="e">
        <f>TRIM(CLEAN(MID(Updates!D871,FIND("Network User Id: ",Updates!D871)+17,(FIND("E-MAIL ACCOUNTS",Updates!D871)-(FIND("Network User Id:",Updates!D871)+17)))))</f>
        <v>#VALUE!</v>
      </c>
      <c r="C871" s="6" t="e">
        <f>TRIM(CLEAN(MID(Updates!D871,FIND("Logon ID: ",Updates!D871)+10,(FIND("Password:",Updates!D871)-(FIND("Logon ID:",Updates!D871)+10)))))</f>
        <v>#VALUE!</v>
      </c>
      <c r="D871" t="e">
        <f>TRIM(CLEAN(MID(Updates!D871,FIND("Primary Address: ",Updates!D871)+17,(FIND("Secondary Address:",Updates!D871)-(FIND("Primary Address: ",Updates!D871)+17)))))</f>
        <v>#VALUE!</v>
      </c>
      <c r="E871" t="e">
        <f>TRIM(CLEAN(MID(Updates!D871,FIND("Secondary Address: ",Updates!D871)+19,(FIND("** PLEASE DO NOT REPLY TO THIS E-MAIL. ",Updates!D871)-(FIND("Secondary Address: ",Updates!D871)+19)))))</f>
        <v>#VALUE!</v>
      </c>
      <c r="F871" t="b">
        <f>IF(COUNT(SEARCH({"transpo.ottawa.on.ca","biblioottawalibrary.ca"},E871)),"@ottawa.ca")</f>
        <v>0</v>
      </c>
      <c r="G871" s="9" t="e">
        <f t="shared" si="208"/>
        <v>#VALUE!</v>
      </c>
      <c r="H871" t="e">
        <f>TRIM(CLEAN(MID(Updates!D871,FIND("E-mail Address: ",Updates!D871)+16,(FIND("The employee",Updates!D871)-(FIND("E-mail Address: ",Updates!D871)+16)))))</f>
        <v>#VALUE!</v>
      </c>
      <c r="I871" t="e">
        <f>TRIM(CLEAN(MID(Updates!D871,FIND("Account Password: ",Updates!D871)+18,(FIND("NETWORK ACCOUNTS",Updates!D871)-(FIND("Account Password:",Updates!D871)+18)))))</f>
        <v>#VALUE!</v>
      </c>
      <c r="J871" t="e">
        <f>TRIM(CLEAN(MID(Updates!D871,FIND("Password: ",Updates!D871)+10,(FIND("E-mail",Updates!D871)-(FIND("Password:",Updates!D871)+12)))))</f>
        <v>#VALUE!</v>
      </c>
      <c r="K871" t="e">
        <f>TRIM(CLEAN(MID(Updates!D871,FIND("Account to clone: ",Updates!D871)+18,(FIND("Position",Updates!D871)-(FIND("Account to clone: ",Updates!D871)+18)))))</f>
        <v>#VALUE!</v>
      </c>
      <c r="L871" t="e">
        <f>TRIM(CLEAN(MID(Updates!D871,FIND("Clone permissions of another account: ",Updates!D871)+38,(FIND("Email required:",Updates!D871)-(FIND("Clone permissions of another account: ",Updates!D871)+38)))))</f>
        <v>#VALUE!</v>
      </c>
      <c r="M871" t="e">
        <f t="shared" si="209"/>
        <v>#VALUE!</v>
      </c>
      <c r="N871" t="e">
        <f>TRIM(CLEAN(MID(Updates!D871,FIND("First Name: ",Updates!D871)+12,(FIND("Middle Name: ",Updates!D871)-(FIND("First Name: ",Updates!D871)+12)))))</f>
        <v>#VALUE!</v>
      </c>
      <c r="O871" t="e">
        <f>TRIM(CLEAN(MID(Updates!E871,FIND("Last Name: ",Updates!E871)+11,(FIND("Middle Initial:",Updates!E871)-(FIND("Last Name: ",Updates!E871)+11)))))</f>
        <v>#VALUE!</v>
      </c>
      <c r="P871" t="e">
        <f>TRIM(CLEAN(MID(Updates!D871,FIND("Middle Initial: ",Updates!D871)+16,(FIND("Department: ",Updates!D871)-(FIND("Middle Initial: ",Updates!D871)+16)))))</f>
        <v>#VALUE!</v>
      </c>
      <c r="Q871" t="e">
        <f t="shared" si="210"/>
        <v>#VALUE!</v>
      </c>
      <c r="R871" t="e">
        <f t="shared" si="211"/>
        <v>#VALUE!</v>
      </c>
      <c r="S871" t="e">
        <f t="shared" si="212"/>
        <v>#VALUE!</v>
      </c>
      <c r="T871" s="14" t="e">
        <f t="shared" si="213"/>
        <v>#VALUE!</v>
      </c>
      <c r="U871" t="e">
        <f t="shared" si="214"/>
        <v>#VALUE!</v>
      </c>
      <c r="V871" t="e">
        <f t="shared" si="215"/>
        <v>#VALUE!</v>
      </c>
      <c r="W871" s="8" t="e">
        <f>TRIM(CLEAN(MID(Updates!D871,FIND("Branch: ",Updates!D871)+8,(FIND("Division",Updates!D871)-(FIND("Branch: ",Updates!D871)+8)))))</f>
        <v>#VALUE!</v>
      </c>
      <c r="X871" s="8" t="e">
        <f>TRIM(CLEAN(MID(Updates!D871,FIND("Pooled Position: ",Updates!D871)+17,(FIND("Are the",Updates!D871)-(FIND("Pooled Position: ",Updates!D871)+17)))))</f>
        <v>#VALUE!</v>
      </c>
      <c r="Y871" t="e">
        <f>TRIM(CLEAN(MID(Updates!D871,FIND("Employee Name: ",Updates!D871)+15,(FIND("Job Title",Updates!D871)-(FIND("Employee Name: ",Updates!D871)+15)))))</f>
        <v>#VALUE!</v>
      </c>
      <c r="Z871" s="9" t="e">
        <f t="shared" si="216"/>
        <v>#VALUE!</v>
      </c>
      <c r="AA871" t="e">
        <f t="shared" si="217"/>
        <v>#VALUE!</v>
      </c>
      <c r="AB871" t="e">
        <f t="shared" si="218"/>
        <v>#VALUE!</v>
      </c>
      <c r="AC871" t="e">
        <f t="shared" si="219"/>
        <v>#VALUE!</v>
      </c>
      <c r="AD871" t="e">
        <f>TRIM(CLEAN(MID(Updates!D871,FIND("Account to clone: ",Updates!D871)+18,(FIND("Position",Updates!D871)-(FIND("Account to clone: ",Updates!D871)+18)))))</f>
        <v>#VALUE!</v>
      </c>
      <c r="AE871" t="str">
        <f t="shared" si="220"/>
        <v/>
      </c>
      <c r="AF871" t="str">
        <f t="shared" si="221"/>
        <v>No</v>
      </c>
      <c r="AG871" t="e">
        <f>TRIM(CLEAN(MID(Updates!D871,FIND("Home Share (H:\ drive) required: ",Updates!D871)+33,(FIND("Group Share (S:\ drive) required: ",Updates!D871)-(FIND("Home Share (H:\ drive) required: ",Updates!D871)+33)))))</f>
        <v>#VALUE!</v>
      </c>
      <c r="AH871" t="str">
        <f t="shared" si="222"/>
        <v>No</v>
      </c>
      <c r="AI871" t="e">
        <f>TRIM(CLEAN(MID(Updates!D871,FIND("S Drive Path: ",Updates!D871)+14,(FIND("Position",Updates!D871)-(FIND("S Drive Path: ",Updates!D871)+14)))))</f>
        <v>#VALUE!</v>
      </c>
      <c r="AJ871" t="e">
        <f>("USR\"&amp;Updates!N871)</f>
        <v>#VALUE!</v>
      </c>
      <c r="AK871" t="e">
        <f>Updates!N871&amp;"$"</f>
        <v>#VALUE!</v>
      </c>
      <c r="AL871" s="11">
        <f t="shared" ca="1" si="223"/>
        <v>17</v>
      </c>
      <c r="AM871" s="6" t="str">
        <f ca="1">LOOKUP(AL871,AN2:AN21,AO2:AO21)</f>
        <v>DC4MDB07</v>
      </c>
    </row>
    <row r="872" spans="1:39" ht="12" customHeight="1">
      <c r="A872" s="13" t="e">
        <f>LOOKUP(99^99,--("0"&amp;MID(Updates!N872,MIN(SEARCH({0,1,2,3,4,5,6,7,8,9},Updates!N872&amp;"0123456789")),ROW($A$1:$A$10000))))</f>
        <v>#N/A</v>
      </c>
      <c r="B872" s="6" t="e">
        <f>TRIM(CLEAN(MID(Updates!D872,FIND("Network User Id: ",Updates!D872)+17,(FIND("E-MAIL ACCOUNTS",Updates!D872)-(FIND("Network User Id:",Updates!D872)+17)))))</f>
        <v>#VALUE!</v>
      </c>
      <c r="C872" s="6" t="e">
        <f>TRIM(CLEAN(MID(Updates!D872,FIND("Logon ID: ",Updates!D872)+10,(FIND("Password:",Updates!D872)-(FIND("Logon ID:",Updates!D872)+10)))))</f>
        <v>#VALUE!</v>
      </c>
      <c r="D872" t="e">
        <f>TRIM(CLEAN(MID(Updates!D872,FIND("Primary Address: ",Updates!D872)+17,(FIND("Secondary Address:",Updates!D872)-(FIND("Primary Address: ",Updates!D872)+17)))))</f>
        <v>#VALUE!</v>
      </c>
      <c r="E872" t="e">
        <f>TRIM(CLEAN(MID(Updates!D872,FIND("Secondary Address: ",Updates!D872)+19,(FIND("** PLEASE DO NOT REPLY TO THIS E-MAIL. ",Updates!D872)-(FIND("Secondary Address: ",Updates!D872)+19)))))</f>
        <v>#VALUE!</v>
      </c>
      <c r="F872" t="b">
        <f>IF(COUNT(SEARCH({"transpo.ottawa.on.ca","biblioottawalibrary.ca"},E872)),"@ottawa.ca")</f>
        <v>0</v>
      </c>
      <c r="G872" s="9" t="e">
        <f t="shared" si="208"/>
        <v>#VALUE!</v>
      </c>
      <c r="H872" t="e">
        <f>TRIM(CLEAN(MID(Updates!D872,FIND("E-mail Address: ",Updates!D872)+16,(FIND("The employee",Updates!D872)-(FIND("E-mail Address: ",Updates!D872)+16)))))</f>
        <v>#VALUE!</v>
      </c>
      <c r="I872" t="e">
        <f>TRIM(CLEAN(MID(Updates!D872,FIND("Account Password: ",Updates!D872)+18,(FIND("NETWORK ACCOUNTS",Updates!D872)-(FIND("Account Password:",Updates!D872)+18)))))</f>
        <v>#VALUE!</v>
      </c>
      <c r="J872" t="e">
        <f>TRIM(CLEAN(MID(Updates!D872,FIND("Password: ",Updates!D872)+10,(FIND("E-mail",Updates!D872)-(FIND("Password:",Updates!D872)+12)))))</f>
        <v>#VALUE!</v>
      </c>
      <c r="K872" t="e">
        <f>TRIM(CLEAN(MID(Updates!D872,FIND("Account to clone: ",Updates!D872)+18,(FIND("Position",Updates!D872)-(FIND("Account to clone: ",Updates!D872)+18)))))</f>
        <v>#VALUE!</v>
      </c>
      <c r="L872" t="e">
        <f>TRIM(CLEAN(MID(Updates!D872,FIND("Clone permissions of another account: ",Updates!D872)+38,(FIND("Email required:",Updates!D872)-(FIND("Clone permissions of another account: ",Updates!D872)+38)))))</f>
        <v>#VALUE!</v>
      </c>
      <c r="M872" t="e">
        <f t="shared" si="209"/>
        <v>#VALUE!</v>
      </c>
      <c r="N872" t="e">
        <f>TRIM(CLEAN(MID(Updates!D872,FIND("First Name: ",Updates!D872)+12,(FIND("Middle Name: ",Updates!D872)-(FIND("First Name: ",Updates!D872)+12)))))</f>
        <v>#VALUE!</v>
      </c>
      <c r="O872" t="e">
        <f>TRIM(CLEAN(MID(Updates!E872,FIND("Last Name: ",Updates!E872)+11,(FIND("Middle Initial:",Updates!E872)-(FIND("Last Name: ",Updates!E872)+11)))))</f>
        <v>#VALUE!</v>
      </c>
      <c r="P872" t="e">
        <f>TRIM(CLEAN(MID(Updates!D872,FIND("Middle Initial: ",Updates!D872)+16,(FIND("Department: ",Updates!D872)-(FIND("Middle Initial: ",Updates!D872)+16)))))</f>
        <v>#VALUE!</v>
      </c>
      <c r="Q872" t="e">
        <f t="shared" si="210"/>
        <v>#VALUE!</v>
      </c>
      <c r="R872" t="e">
        <f t="shared" si="211"/>
        <v>#VALUE!</v>
      </c>
      <c r="S872" t="e">
        <f t="shared" si="212"/>
        <v>#VALUE!</v>
      </c>
      <c r="T872" s="14" t="e">
        <f t="shared" si="213"/>
        <v>#VALUE!</v>
      </c>
      <c r="U872" t="e">
        <f t="shared" si="214"/>
        <v>#VALUE!</v>
      </c>
      <c r="V872" t="e">
        <f t="shared" si="215"/>
        <v>#VALUE!</v>
      </c>
      <c r="W872" s="8" t="e">
        <f>TRIM(CLEAN(MID(Updates!D872,FIND("Branch: ",Updates!D872)+8,(FIND("Division",Updates!D872)-(FIND("Branch: ",Updates!D872)+8)))))</f>
        <v>#VALUE!</v>
      </c>
      <c r="X872" s="8" t="e">
        <f>TRIM(CLEAN(MID(Updates!D872,FIND("Pooled Position: ",Updates!D872)+17,(FIND("Are the",Updates!D872)-(FIND("Pooled Position: ",Updates!D872)+17)))))</f>
        <v>#VALUE!</v>
      </c>
      <c r="Y872" t="e">
        <f>TRIM(CLEAN(MID(Updates!D872,FIND("Employee Name: ",Updates!D872)+15,(FIND("Job Title",Updates!D872)-(FIND("Employee Name: ",Updates!D872)+15)))))</f>
        <v>#VALUE!</v>
      </c>
      <c r="Z872" s="9" t="e">
        <f t="shared" si="216"/>
        <v>#VALUE!</v>
      </c>
      <c r="AA872" t="e">
        <f t="shared" si="217"/>
        <v>#VALUE!</v>
      </c>
      <c r="AB872" t="e">
        <f t="shared" si="218"/>
        <v>#VALUE!</v>
      </c>
      <c r="AC872" t="e">
        <f t="shared" si="219"/>
        <v>#VALUE!</v>
      </c>
      <c r="AD872" t="e">
        <f>TRIM(CLEAN(MID(Updates!D872,FIND("Account to clone: ",Updates!D872)+18,(FIND("Position",Updates!D872)-(FIND("Account to clone: ",Updates!D872)+18)))))</f>
        <v>#VALUE!</v>
      </c>
      <c r="AE872" t="str">
        <f t="shared" si="220"/>
        <v/>
      </c>
      <c r="AF872" t="str">
        <f t="shared" si="221"/>
        <v>No</v>
      </c>
      <c r="AG872" t="e">
        <f>TRIM(CLEAN(MID(Updates!D872,FIND("Home Share (H:\ drive) required: ",Updates!D872)+33,(FIND("Group Share (S:\ drive) required: ",Updates!D872)-(FIND("Home Share (H:\ drive) required: ",Updates!D872)+33)))))</f>
        <v>#VALUE!</v>
      </c>
      <c r="AH872" t="str">
        <f t="shared" si="222"/>
        <v>No</v>
      </c>
      <c r="AI872" t="e">
        <f>TRIM(CLEAN(MID(Updates!D872,FIND("S Drive Path: ",Updates!D872)+14,(FIND("Position",Updates!D872)-(FIND("S Drive Path: ",Updates!D872)+14)))))</f>
        <v>#VALUE!</v>
      </c>
      <c r="AJ872" t="e">
        <f>("USR\"&amp;Updates!N872)</f>
        <v>#VALUE!</v>
      </c>
      <c r="AK872" t="e">
        <f>Updates!N872&amp;"$"</f>
        <v>#VALUE!</v>
      </c>
      <c r="AL872" s="11">
        <f t="shared" ca="1" si="223"/>
        <v>19</v>
      </c>
      <c r="AM872" s="6" t="str">
        <f ca="1">LOOKUP(AL872,AN2:AN21,AO2:AO21)</f>
        <v>DC4MDB09</v>
      </c>
    </row>
    <row r="873" spans="1:39" ht="12" customHeight="1">
      <c r="A873" s="13" t="e">
        <f>LOOKUP(99^99,--("0"&amp;MID(Updates!N873,MIN(SEARCH({0,1,2,3,4,5,6,7,8,9},Updates!N873&amp;"0123456789")),ROW($A$1:$A$10000))))</f>
        <v>#N/A</v>
      </c>
      <c r="B873" s="6" t="e">
        <f>TRIM(CLEAN(MID(Updates!D873,FIND("Network User Id: ",Updates!D873)+17,(FIND("E-MAIL ACCOUNTS",Updates!D873)-(FIND("Network User Id:",Updates!D873)+17)))))</f>
        <v>#VALUE!</v>
      </c>
      <c r="C873" s="6" t="e">
        <f>TRIM(CLEAN(MID(Updates!D873,FIND("Logon ID: ",Updates!D873)+10,(FIND("Password:",Updates!D873)-(FIND("Logon ID:",Updates!D873)+10)))))</f>
        <v>#VALUE!</v>
      </c>
      <c r="D873" t="e">
        <f>TRIM(CLEAN(MID(Updates!D873,FIND("Primary Address: ",Updates!D873)+17,(FIND("Secondary Address:",Updates!D873)-(FIND("Primary Address: ",Updates!D873)+17)))))</f>
        <v>#VALUE!</v>
      </c>
      <c r="E873" t="e">
        <f>TRIM(CLEAN(MID(Updates!D873,FIND("Secondary Address: ",Updates!D873)+19,(FIND("** PLEASE DO NOT REPLY TO THIS E-MAIL. ",Updates!D873)-(FIND("Secondary Address: ",Updates!D873)+19)))))</f>
        <v>#VALUE!</v>
      </c>
      <c r="F873" t="b">
        <f>IF(COUNT(SEARCH({"transpo.ottawa.on.ca","biblioottawalibrary.ca"},E873)),"@ottawa.ca")</f>
        <v>0</v>
      </c>
      <c r="G873" s="9" t="e">
        <f t="shared" si="208"/>
        <v>#VALUE!</v>
      </c>
      <c r="H873" t="e">
        <f>TRIM(CLEAN(MID(Updates!D873,FIND("E-mail Address: ",Updates!D873)+16,(FIND("The employee",Updates!D873)-(FIND("E-mail Address: ",Updates!D873)+16)))))</f>
        <v>#VALUE!</v>
      </c>
      <c r="I873" t="e">
        <f>TRIM(CLEAN(MID(Updates!D873,FIND("Account Password: ",Updates!D873)+18,(FIND("NETWORK ACCOUNTS",Updates!D873)-(FIND("Account Password:",Updates!D873)+18)))))</f>
        <v>#VALUE!</v>
      </c>
      <c r="J873" t="e">
        <f>TRIM(CLEAN(MID(Updates!D873,FIND("Password: ",Updates!D873)+10,(FIND("E-mail",Updates!D873)-(FIND("Password:",Updates!D873)+12)))))</f>
        <v>#VALUE!</v>
      </c>
      <c r="K873" t="e">
        <f>TRIM(CLEAN(MID(Updates!D873,FIND("Account to clone: ",Updates!D873)+18,(FIND("Position",Updates!D873)-(FIND("Account to clone: ",Updates!D873)+18)))))</f>
        <v>#VALUE!</v>
      </c>
      <c r="L873" t="e">
        <f>TRIM(CLEAN(MID(Updates!D873,FIND("Clone permissions of another account: ",Updates!D873)+38,(FIND("Email required:",Updates!D873)-(FIND("Clone permissions of another account: ",Updates!D873)+38)))))</f>
        <v>#VALUE!</v>
      </c>
      <c r="M873" t="e">
        <f t="shared" si="209"/>
        <v>#VALUE!</v>
      </c>
      <c r="N873" t="e">
        <f>TRIM(CLEAN(MID(Updates!D873,FIND("First Name: ",Updates!D873)+12,(FIND("Middle Name: ",Updates!D873)-(FIND("First Name: ",Updates!D873)+12)))))</f>
        <v>#VALUE!</v>
      </c>
      <c r="O873" t="e">
        <f>TRIM(CLEAN(MID(Updates!E873,FIND("Last Name: ",Updates!E873)+11,(FIND("Middle Initial:",Updates!E873)-(FIND("Last Name: ",Updates!E873)+11)))))</f>
        <v>#VALUE!</v>
      </c>
      <c r="P873" t="e">
        <f>TRIM(CLEAN(MID(Updates!D873,FIND("Middle Initial: ",Updates!D873)+16,(FIND("Department: ",Updates!D873)-(FIND("Middle Initial: ",Updates!D873)+16)))))</f>
        <v>#VALUE!</v>
      </c>
      <c r="Q873" t="e">
        <f t="shared" si="210"/>
        <v>#VALUE!</v>
      </c>
      <c r="R873" t="e">
        <f t="shared" si="211"/>
        <v>#VALUE!</v>
      </c>
      <c r="S873" t="e">
        <f t="shared" si="212"/>
        <v>#VALUE!</v>
      </c>
      <c r="T873" s="14" t="e">
        <f t="shared" si="213"/>
        <v>#VALUE!</v>
      </c>
      <c r="U873" t="e">
        <f t="shared" si="214"/>
        <v>#VALUE!</v>
      </c>
      <c r="V873" t="e">
        <f t="shared" si="215"/>
        <v>#VALUE!</v>
      </c>
      <c r="W873" s="8" t="e">
        <f>TRIM(CLEAN(MID(Updates!D873,FIND("Branch: ",Updates!D873)+8,(FIND("Division",Updates!D873)-(FIND("Branch: ",Updates!D873)+8)))))</f>
        <v>#VALUE!</v>
      </c>
      <c r="X873" s="8" t="e">
        <f>TRIM(CLEAN(MID(Updates!D873,FIND("Pooled Position: ",Updates!D873)+17,(FIND("Are the",Updates!D873)-(FIND("Pooled Position: ",Updates!D873)+17)))))</f>
        <v>#VALUE!</v>
      </c>
      <c r="Y873" t="e">
        <f>TRIM(CLEAN(MID(Updates!D873,FIND("Employee Name: ",Updates!D873)+15,(FIND("Job Title",Updates!D873)-(FIND("Employee Name: ",Updates!D873)+15)))))</f>
        <v>#VALUE!</v>
      </c>
      <c r="Z873" s="9" t="e">
        <f t="shared" si="216"/>
        <v>#VALUE!</v>
      </c>
      <c r="AA873" t="e">
        <f t="shared" si="217"/>
        <v>#VALUE!</v>
      </c>
      <c r="AB873" t="e">
        <f t="shared" si="218"/>
        <v>#VALUE!</v>
      </c>
      <c r="AC873" t="e">
        <f t="shared" si="219"/>
        <v>#VALUE!</v>
      </c>
      <c r="AD873" t="e">
        <f>TRIM(CLEAN(MID(Updates!D873,FIND("Account to clone: ",Updates!D873)+18,(FIND("Position",Updates!D873)-(FIND("Account to clone: ",Updates!D873)+18)))))</f>
        <v>#VALUE!</v>
      </c>
      <c r="AE873" t="str">
        <f t="shared" si="220"/>
        <v/>
      </c>
      <c r="AF873" t="str">
        <f t="shared" si="221"/>
        <v>No</v>
      </c>
      <c r="AG873" t="e">
        <f>TRIM(CLEAN(MID(Updates!D873,FIND("Home Share (H:\ drive) required: ",Updates!D873)+33,(FIND("Group Share (S:\ drive) required: ",Updates!D873)-(FIND("Home Share (H:\ drive) required: ",Updates!D873)+33)))))</f>
        <v>#VALUE!</v>
      </c>
      <c r="AH873" t="str">
        <f t="shared" si="222"/>
        <v>No</v>
      </c>
      <c r="AI873" t="e">
        <f>TRIM(CLEAN(MID(Updates!D873,FIND("S Drive Path: ",Updates!D873)+14,(FIND("Position",Updates!D873)-(FIND("S Drive Path: ",Updates!D873)+14)))))</f>
        <v>#VALUE!</v>
      </c>
      <c r="AJ873" t="e">
        <f>("USR\"&amp;Updates!N873)</f>
        <v>#VALUE!</v>
      </c>
      <c r="AK873" t="e">
        <f>Updates!N873&amp;"$"</f>
        <v>#VALUE!</v>
      </c>
      <c r="AL873" s="11">
        <f t="shared" ca="1" si="223"/>
        <v>9</v>
      </c>
      <c r="AM873" s="6" t="str">
        <f ca="1">LOOKUP(AL873,AN2:AN21,AO2:AO21)</f>
        <v>DC1MDB09</v>
      </c>
    </row>
    <row r="874" spans="1:39" ht="12" customHeight="1">
      <c r="A874" s="13" t="e">
        <f>LOOKUP(99^99,--("0"&amp;MID(Updates!N874,MIN(SEARCH({0,1,2,3,4,5,6,7,8,9},Updates!N874&amp;"0123456789")),ROW($A$1:$A$10000))))</f>
        <v>#N/A</v>
      </c>
      <c r="B874" s="6" t="e">
        <f>TRIM(CLEAN(MID(Updates!D874,FIND("Network User Id: ",Updates!D874)+17,(FIND("E-MAIL ACCOUNTS",Updates!D874)-(FIND("Network User Id:",Updates!D874)+17)))))</f>
        <v>#VALUE!</v>
      </c>
      <c r="C874" s="6" t="e">
        <f>TRIM(CLEAN(MID(Updates!D874,FIND("Logon ID: ",Updates!D874)+10,(FIND("Password:",Updates!D874)-(FIND("Logon ID:",Updates!D874)+10)))))</f>
        <v>#VALUE!</v>
      </c>
      <c r="D874" t="e">
        <f>TRIM(CLEAN(MID(Updates!D874,FIND("Primary Address: ",Updates!D874)+17,(FIND("Secondary Address:",Updates!D874)-(FIND("Primary Address: ",Updates!D874)+17)))))</f>
        <v>#VALUE!</v>
      </c>
      <c r="E874" t="e">
        <f>TRIM(CLEAN(MID(Updates!D874,FIND("Secondary Address: ",Updates!D874)+19,(FIND("** PLEASE DO NOT REPLY TO THIS E-MAIL. ",Updates!D874)-(FIND("Secondary Address: ",Updates!D874)+19)))))</f>
        <v>#VALUE!</v>
      </c>
      <c r="F874" t="b">
        <f>IF(COUNT(SEARCH({"transpo.ottawa.on.ca","biblioottawalibrary.ca"},E874)),"@ottawa.ca")</f>
        <v>0</v>
      </c>
      <c r="G874" s="9" t="e">
        <f t="shared" si="208"/>
        <v>#VALUE!</v>
      </c>
      <c r="H874" t="e">
        <f>TRIM(CLEAN(MID(Updates!D874,FIND("E-mail Address: ",Updates!D874)+16,(FIND("The employee",Updates!D874)-(FIND("E-mail Address: ",Updates!D874)+16)))))</f>
        <v>#VALUE!</v>
      </c>
      <c r="I874" t="e">
        <f>TRIM(CLEAN(MID(Updates!D874,FIND("Account Password: ",Updates!D874)+18,(FIND("NETWORK ACCOUNTS",Updates!D874)-(FIND("Account Password:",Updates!D874)+18)))))</f>
        <v>#VALUE!</v>
      </c>
      <c r="J874" t="e">
        <f>TRIM(CLEAN(MID(Updates!D874,FIND("Password: ",Updates!D874)+10,(FIND("E-mail",Updates!D874)-(FIND("Password:",Updates!D874)+12)))))</f>
        <v>#VALUE!</v>
      </c>
      <c r="K874" t="e">
        <f>TRIM(CLEAN(MID(Updates!D874,FIND("Account to clone: ",Updates!D874)+18,(FIND("Position",Updates!D874)-(FIND("Account to clone: ",Updates!D874)+18)))))</f>
        <v>#VALUE!</v>
      </c>
      <c r="L874" t="e">
        <f>TRIM(CLEAN(MID(Updates!D874,FIND("Clone permissions of another account: ",Updates!D874)+38,(FIND("Email required:",Updates!D874)-(FIND("Clone permissions of another account: ",Updates!D874)+38)))))</f>
        <v>#VALUE!</v>
      </c>
      <c r="M874" t="e">
        <f t="shared" si="209"/>
        <v>#VALUE!</v>
      </c>
      <c r="N874" t="e">
        <f>TRIM(CLEAN(MID(Updates!D874,FIND("First Name: ",Updates!D874)+12,(FIND("Middle Name: ",Updates!D874)-(FIND("First Name: ",Updates!D874)+12)))))</f>
        <v>#VALUE!</v>
      </c>
      <c r="O874" t="e">
        <f>TRIM(CLEAN(MID(Updates!E874,FIND("Last Name: ",Updates!E874)+11,(FIND("Middle Initial:",Updates!E874)-(FIND("Last Name: ",Updates!E874)+11)))))</f>
        <v>#VALUE!</v>
      </c>
      <c r="P874" t="e">
        <f>TRIM(CLEAN(MID(Updates!D874,FIND("Middle Initial: ",Updates!D874)+16,(FIND("Department: ",Updates!D874)-(FIND("Middle Initial: ",Updates!D874)+16)))))</f>
        <v>#VALUE!</v>
      </c>
      <c r="Q874" t="e">
        <f t="shared" si="210"/>
        <v>#VALUE!</v>
      </c>
      <c r="R874" t="e">
        <f t="shared" si="211"/>
        <v>#VALUE!</v>
      </c>
      <c r="S874" t="e">
        <f t="shared" si="212"/>
        <v>#VALUE!</v>
      </c>
      <c r="T874" s="14" t="e">
        <f t="shared" si="213"/>
        <v>#VALUE!</v>
      </c>
      <c r="U874" t="e">
        <f t="shared" si="214"/>
        <v>#VALUE!</v>
      </c>
      <c r="V874" t="e">
        <f t="shared" si="215"/>
        <v>#VALUE!</v>
      </c>
      <c r="W874" s="8" t="e">
        <f>TRIM(CLEAN(MID(Updates!D874,FIND("Branch: ",Updates!D874)+8,(FIND("Division",Updates!D874)-(FIND("Branch: ",Updates!D874)+8)))))</f>
        <v>#VALUE!</v>
      </c>
      <c r="X874" s="8" t="e">
        <f>TRIM(CLEAN(MID(Updates!D874,FIND("Pooled Position: ",Updates!D874)+17,(FIND("Are the",Updates!D874)-(FIND("Pooled Position: ",Updates!D874)+17)))))</f>
        <v>#VALUE!</v>
      </c>
      <c r="Y874" t="e">
        <f>TRIM(CLEAN(MID(Updates!D874,FIND("Employee Name: ",Updates!D874)+15,(FIND("Job Title",Updates!D874)-(FIND("Employee Name: ",Updates!D874)+15)))))</f>
        <v>#VALUE!</v>
      </c>
      <c r="Z874" s="9" t="e">
        <f t="shared" si="216"/>
        <v>#VALUE!</v>
      </c>
      <c r="AA874" t="e">
        <f t="shared" si="217"/>
        <v>#VALUE!</v>
      </c>
      <c r="AB874" t="e">
        <f t="shared" si="218"/>
        <v>#VALUE!</v>
      </c>
      <c r="AC874" t="e">
        <f t="shared" si="219"/>
        <v>#VALUE!</v>
      </c>
      <c r="AD874" t="e">
        <f>TRIM(CLEAN(MID(Updates!D874,FIND("Account to clone: ",Updates!D874)+18,(FIND("Position",Updates!D874)-(FIND("Account to clone: ",Updates!D874)+18)))))</f>
        <v>#VALUE!</v>
      </c>
      <c r="AE874" t="str">
        <f t="shared" si="220"/>
        <v/>
      </c>
      <c r="AF874" t="str">
        <f t="shared" si="221"/>
        <v>No</v>
      </c>
      <c r="AG874" t="e">
        <f>TRIM(CLEAN(MID(Updates!D874,FIND("Home Share (H:\ drive) required: ",Updates!D874)+33,(FIND("Group Share (S:\ drive) required: ",Updates!D874)-(FIND("Home Share (H:\ drive) required: ",Updates!D874)+33)))))</f>
        <v>#VALUE!</v>
      </c>
      <c r="AH874" t="str">
        <f t="shared" si="222"/>
        <v>No</v>
      </c>
      <c r="AI874" t="e">
        <f>TRIM(CLEAN(MID(Updates!D874,FIND("S Drive Path: ",Updates!D874)+14,(FIND("Position",Updates!D874)-(FIND("S Drive Path: ",Updates!D874)+14)))))</f>
        <v>#VALUE!</v>
      </c>
      <c r="AJ874" t="e">
        <f>("USR\"&amp;Updates!N874)</f>
        <v>#VALUE!</v>
      </c>
      <c r="AK874" t="e">
        <f>Updates!N874&amp;"$"</f>
        <v>#VALUE!</v>
      </c>
      <c r="AL874" s="11">
        <f t="shared" ca="1" si="223"/>
        <v>19</v>
      </c>
      <c r="AM874" s="6" t="str">
        <f ca="1">LOOKUP(AL874,AN2:AN21,AO2:AO21)</f>
        <v>DC4MDB09</v>
      </c>
    </row>
    <row r="875" spans="1:39" ht="12" customHeight="1">
      <c r="A875" s="13" t="e">
        <f>LOOKUP(99^99,--("0"&amp;MID(Updates!N875,MIN(SEARCH({0,1,2,3,4,5,6,7,8,9},Updates!N875&amp;"0123456789")),ROW($A$1:$A$10000))))</f>
        <v>#N/A</v>
      </c>
      <c r="B875" s="6" t="e">
        <f>TRIM(CLEAN(MID(Updates!D875,FIND("Network User Id: ",Updates!D875)+17,(FIND("E-MAIL ACCOUNTS",Updates!D875)-(FIND("Network User Id:",Updates!D875)+17)))))</f>
        <v>#VALUE!</v>
      </c>
      <c r="C875" s="6" t="e">
        <f>TRIM(CLEAN(MID(Updates!D875,FIND("Logon ID: ",Updates!D875)+10,(FIND("Password:",Updates!D875)-(FIND("Logon ID:",Updates!D875)+10)))))</f>
        <v>#VALUE!</v>
      </c>
      <c r="D875" t="e">
        <f>TRIM(CLEAN(MID(Updates!D875,FIND("Primary Address: ",Updates!D875)+17,(FIND("Secondary Address:",Updates!D875)-(FIND("Primary Address: ",Updates!D875)+17)))))</f>
        <v>#VALUE!</v>
      </c>
      <c r="E875" t="e">
        <f>TRIM(CLEAN(MID(Updates!D875,FIND("Secondary Address: ",Updates!D875)+19,(FIND("** PLEASE DO NOT REPLY TO THIS E-MAIL. ",Updates!D875)-(FIND("Secondary Address: ",Updates!D875)+19)))))</f>
        <v>#VALUE!</v>
      </c>
      <c r="F875" t="b">
        <f>IF(COUNT(SEARCH({"transpo.ottawa.on.ca","biblioottawalibrary.ca"},E875)),"@ottawa.ca")</f>
        <v>0</v>
      </c>
      <c r="G875" s="9" t="e">
        <f t="shared" si="208"/>
        <v>#VALUE!</v>
      </c>
      <c r="H875" t="e">
        <f>TRIM(CLEAN(MID(Updates!D875,FIND("E-mail Address: ",Updates!D875)+16,(FIND("The employee",Updates!D875)-(FIND("E-mail Address: ",Updates!D875)+16)))))</f>
        <v>#VALUE!</v>
      </c>
      <c r="I875" t="e">
        <f>TRIM(CLEAN(MID(Updates!D875,FIND("Account Password: ",Updates!D875)+18,(FIND("NETWORK ACCOUNTS",Updates!D875)-(FIND("Account Password:",Updates!D875)+18)))))</f>
        <v>#VALUE!</v>
      </c>
      <c r="J875" t="e">
        <f>TRIM(CLEAN(MID(Updates!D875,FIND("Password: ",Updates!D875)+10,(FIND("E-mail",Updates!D875)-(FIND("Password:",Updates!D875)+12)))))</f>
        <v>#VALUE!</v>
      </c>
      <c r="K875" t="e">
        <f>TRIM(CLEAN(MID(Updates!D875,FIND("Account to clone: ",Updates!D875)+18,(FIND("Position",Updates!D875)-(FIND("Account to clone: ",Updates!D875)+18)))))</f>
        <v>#VALUE!</v>
      </c>
      <c r="L875" t="e">
        <f>TRIM(CLEAN(MID(Updates!D875,FIND("Clone permissions of another account: ",Updates!D875)+38,(FIND("Email required:",Updates!D875)-(FIND("Clone permissions of another account: ",Updates!D875)+38)))))</f>
        <v>#VALUE!</v>
      </c>
      <c r="M875" t="e">
        <f t="shared" si="209"/>
        <v>#VALUE!</v>
      </c>
      <c r="N875" t="e">
        <f>TRIM(CLEAN(MID(Updates!D875,FIND("First Name: ",Updates!D875)+12,(FIND("Middle Name: ",Updates!D875)-(FIND("First Name: ",Updates!D875)+12)))))</f>
        <v>#VALUE!</v>
      </c>
      <c r="O875" t="e">
        <f>TRIM(CLEAN(MID(Updates!E875,FIND("Last Name: ",Updates!E875)+11,(FIND("Middle Initial:",Updates!E875)-(FIND("Last Name: ",Updates!E875)+11)))))</f>
        <v>#VALUE!</v>
      </c>
      <c r="P875" t="e">
        <f>TRIM(CLEAN(MID(Updates!D875,FIND("Middle Initial: ",Updates!D875)+16,(FIND("Department: ",Updates!D875)-(FIND("Middle Initial: ",Updates!D875)+16)))))</f>
        <v>#VALUE!</v>
      </c>
      <c r="Q875" t="e">
        <f t="shared" si="210"/>
        <v>#VALUE!</v>
      </c>
      <c r="R875" t="e">
        <f t="shared" si="211"/>
        <v>#VALUE!</v>
      </c>
      <c r="S875" t="e">
        <f t="shared" si="212"/>
        <v>#VALUE!</v>
      </c>
      <c r="T875" s="14" t="e">
        <f t="shared" si="213"/>
        <v>#VALUE!</v>
      </c>
      <c r="U875" t="e">
        <f t="shared" si="214"/>
        <v>#VALUE!</v>
      </c>
      <c r="V875" t="e">
        <f t="shared" si="215"/>
        <v>#VALUE!</v>
      </c>
      <c r="W875" s="8" t="e">
        <f>TRIM(CLEAN(MID(Updates!D875,FIND("Branch: ",Updates!D875)+8,(FIND("Division",Updates!D875)-(FIND("Branch: ",Updates!D875)+8)))))</f>
        <v>#VALUE!</v>
      </c>
      <c r="X875" s="8" t="e">
        <f>TRIM(CLEAN(MID(Updates!D875,FIND("Pooled Position: ",Updates!D875)+17,(FIND("Are the",Updates!D875)-(FIND("Pooled Position: ",Updates!D875)+17)))))</f>
        <v>#VALUE!</v>
      </c>
      <c r="Y875" t="e">
        <f>TRIM(CLEAN(MID(Updates!D875,FIND("Employee Name: ",Updates!D875)+15,(FIND("Job Title",Updates!D875)-(FIND("Employee Name: ",Updates!D875)+15)))))</f>
        <v>#VALUE!</v>
      </c>
      <c r="Z875" s="9" t="e">
        <f t="shared" si="216"/>
        <v>#VALUE!</v>
      </c>
      <c r="AA875" t="e">
        <f t="shared" si="217"/>
        <v>#VALUE!</v>
      </c>
      <c r="AB875" t="e">
        <f t="shared" si="218"/>
        <v>#VALUE!</v>
      </c>
      <c r="AC875" t="e">
        <f t="shared" si="219"/>
        <v>#VALUE!</v>
      </c>
      <c r="AD875" t="e">
        <f>TRIM(CLEAN(MID(Updates!D875,FIND("Account to clone: ",Updates!D875)+18,(FIND("Position",Updates!D875)-(FIND("Account to clone: ",Updates!D875)+18)))))</f>
        <v>#VALUE!</v>
      </c>
      <c r="AE875" t="str">
        <f t="shared" si="220"/>
        <v/>
      </c>
      <c r="AF875" t="str">
        <f t="shared" si="221"/>
        <v>No</v>
      </c>
      <c r="AG875" t="e">
        <f>TRIM(CLEAN(MID(Updates!D875,FIND("Home Share (H:\ drive) required: ",Updates!D875)+33,(FIND("Group Share (S:\ drive) required: ",Updates!D875)-(FIND("Home Share (H:\ drive) required: ",Updates!D875)+33)))))</f>
        <v>#VALUE!</v>
      </c>
      <c r="AH875" t="str">
        <f t="shared" si="222"/>
        <v>No</v>
      </c>
      <c r="AI875" t="e">
        <f>TRIM(CLEAN(MID(Updates!D875,FIND("S Drive Path: ",Updates!D875)+14,(FIND("Position",Updates!D875)-(FIND("S Drive Path: ",Updates!D875)+14)))))</f>
        <v>#VALUE!</v>
      </c>
      <c r="AJ875" t="e">
        <f>("USR\"&amp;Updates!N875)</f>
        <v>#VALUE!</v>
      </c>
      <c r="AK875" t="e">
        <f>Updates!N875&amp;"$"</f>
        <v>#VALUE!</v>
      </c>
      <c r="AL875" s="11">
        <f t="shared" ca="1" si="223"/>
        <v>10</v>
      </c>
      <c r="AM875" s="6" t="str">
        <f ca="1">LOOKUP(AL875,AN2:AN21,AO2:AO21)</f>
        <v>DC1MDB10</v>
      </c>
    </row>
    <row r="876" spans="1:39" ht="12" customHeight="1">
      <c r="A876" s="13" t="e">
        <f>LOOKUP(99^99,--("0"&amp;MID(Updates!N876,MIN(SEARCH({0,1,2,3,4,5,6,7,8,9},Updates!N876&amp;"0123456789")),ROW($A$1:$A$10000))))</f>
        <v>#N/A</v>
      </c>
      <c r="B876" s="6" t="e">
        <f>TRIM(CLEAN(MID(Updates!D876,FIND("Network User Id: ",Updates!D876)+17,(FIND("E-MAIL ACCOUNTS",Updates!D876)-(FIND("Network User Id:",Updates!D876)+17)))))</f>
        <v>#VALUE!</v>
      </c>
      <c r="C876" s="6" t="e">
        <f>TRIM(CLEAN(MID(Updates!D876,FIND("Logon ID: ",Updates!D876)+10,(FIND("Password:",Updates!D876)-(FIND("Logon ID:",Updates!D876)+10)))))</f>
        <v>#VALUE!</v>
      </c>
      <c r="D876" t="e">
        <f>TRIM(CLEAN(MID(Updates!D876,FIND("Primary Address: ",Updates!D876)+17,(FIND("Secondary Address:",Updates!D876)-(FIND("Primary Address: ",Updates!D876)+17)))))</f>
        <v>#VALUE!</v>
      </c>
      <c r="E876" t="e">
        <f>TRIM(CLEAN(MID(Updates!D876,FIND("Secondary Address: ",Updates!D876)+19,(FIND("** PLEASE DO NOT REPLY TO THIS E-MAIL. ",Updates!D876)-(FIND("Secondary Address: ",Updates!D876)+19)))))</f>
        <v>#VALUE!</v>
      </c>
      <c r="F876" t="b">
        <f>IF(COUNT(SEARCH({"transpo.ottawa.on.ca","biblioottawalibrary.ca"},E876)),"@ottawa.ca")</f>
        <v>0</v>
      </c>
      <c r="G876" s="9" t="e">
        <f t="shared" si="208"/>
        <v>#VALUE!</v>
      </c>
      <c r="H876" t="e">
        <f>TRIM(CLEAN(MID(Updates!D876,FIND("E-mail Address: ",Updates!D876)+16,(FIND("The employee",Updates!D876)-(FIND("E-mail Address: ",Updates!D876)+16)))))</f>
        <v>#VALUE!</v>
      </c>
      <c r="I876" t="e">
        <f>TRIM(CLEAN(MID(Updates!D876,FIND("Account Password: ",Updates!D876)+18,(FIND("NETWORK ACCOUNTS",Updates!D876)-(FIND("Account Password:",Updates!D876)+18)))))</f>
        <v>#VALUE!</v>
      </c>
      <c r="J876" t="e">
        <f>TRIM(CLEAN(MID(Updates!D876,FIND("Password: ",Updates!D876)+10,(FIND("E-mail",Updates!D876)-(FIND("Password:",Updates!D876)+12)))))</f>
        <v>#VALUE!</v>
      </c>
      <c r="K876" t="e">
        <f>TRIM(CLEAN(MID(Updates!D876,FIND("Account to clone: ",Updates!D876)+18,(FIND("Position",Updates!D876)-(FIND("Account to clone: ",Updates!D876)+18)))))</f>
        <v>#VALUE!</v>
      </c>
      <c r="L876" t="e">
        <f>TRIM(CLEAN(MID(Updates!D876,FIND("Clone permissions of another account: ",Updates!D876)+38,(FIND("Email required:",Updates!D876)-(FIND("Clone permissions of another account: ",Updates!D876)+38)))))</f>
        <v>#VALUE!</v>
      </c>
      <c r="M876" t="e">
        <f t="shared" si="209"/>
        <v>#VALUE!</v>
      </c>
      <c r="N876" t="e">
        <f>TRIM(CLEAN(MID(Updates!D876,FIND("First Name: ",Updates!D876)+12,(FIND("Middle Name: ",Updates!D876)-(FIND("First Name: ",Updates!D876)+12)))))</f>
        <v>#VALUE!</v>
      </c>
      <c r="O876" t="e">
        <f>TRIM(CLEAN(MID(Updates!E876,FIND("Last Name: ",Updates!E876)+11,(FIND("Middle Initial:",Updates!E876)-(FIND("Last Name: ",Updates!E876)+11)))))</f>
        <v>#VALUE!</v>
      </c>
      <c r="P876" t="e">
        <f>TRIM(CLEAN(MID(Updates!D876,FIND("Middle Initial: ",Updates!D876)+16,(FIND("Department: ",Updates!D876)-(FIND("Middle Initial: ",Updates!D876)+16)))))</f>
        <v>#VALUE!</v>
      </c>
      <c r="Q876" t="e">
        <f t="shared" si="210"/>
        <v>#VALUE!</v>
      </c>
      <c r="R876" t="e">
        <f t="shared" si="211"/>
        <v>#VALUE!</v>
      </c>
      <c r="S876" t="e">
        <f t="shared" si="212"/>
        <v>#VALUE!</v>
      </c>
      <c r="T876" s="14" t="e">
        <f t="shared" si="213"/>
        <v>#VALUE!</v>
      </c>
      <c r="U876" t="e">
        <f t="shared" si="214"/>
        <v>#VALUE!</v>
      </c>
      <c r="V876" t="e">
        <f t="shared" si="215"/>
        <v>#VALUE!</v>
      </c>
      <c r="W876" s="8" t="e">
        <f>TRIM(CLEAN(MID(Updates!D876,FIND("Branch: ",Updates!D876)+8,(FIND("Division",Updates!D876)-(FIND("Branch: ",Updates!D876)+8)))))</f>
        <v>#VALUE!</v>
      </c>
      <c r="X876" s="8" t="e">
        <f>TRIM(CLEAN(MID(Updates!D876,FIND("Pooled Position: ",Updates!D876)+17,(FIND("Are the",Updates!D876)-(FIND("Pooled Position: ",Updates!D876)+17)))))</f>
        <v>#VALUE!</v>
      </c>
      <c r="Y876" t="e">
        <f>TRIM(CLEAN(MID(Updates!D876,FIND("Employee Name: ",Updates!D876)+15,(FIND("Job Title",Updates!D876)-(FIND("Employee Name: ",Updates!D876)+15)))))</f>
        <v>#VALUE!</v>
      </c>
      <c r="Z876" s="9" t="e">
        <f t="shared" si="216"/>
        <v>#VALUE!</v>
      </c>
      <c r="AA876" t="e">
        <f t="shared" si="217"/>
        <v>#VALUE!</v>
      </c>
      <c r="AB876" t="e">
        <f t="shared" si="218"/>
        <v>#VALUE!</v>
      </c>
      <c r="AC876" t="e">
        <f t="shared" si="219"/>
        <v>#VALUE!</v>
      </c>
      <c r="AD876" t="e">
        <f>TRIM(CLEAN(MID(Updates!D876,FIND("Account to clone: ",Updates!D876)+18,(FIND("Position",Updates!D876)-(FIND("Account to clone: ",Updates!D876)+18)))))</f>
        <v>#VALUE!</v>
      </c>
      <c r="AE876" t="str">
        <f t="shared" si="220"/>
        <v/>
      </c>
      <c r="AF876" t="str">
        <f t="shared" si="221"/>
        <v>No</v>
      </c>
      <c r="AG876" t="e">
        <f>TRIM(CLEAN(MID(Updates!D876,FIND("Home Share (H:\ drive) required: ",Updates!D876)+33,(FIND("Group Share (S:\ drive) required: ",Updates!D876)-(FIND("Home Share (H:\ drive) required: ",Updates!D876)+33)))))</f>
        <v>#VALUE!</v>
      </c>
      <c r="AH876" t="str">
        <f t="shared" si="222"/>
        <v>No</v>
      </c>
      <c r="AI876" t="e">
        <f>TRIM(CLEAN(MID(Updates!D876,FIND("S Drive Path: ",Updates!D876)+14,(FIND("Position",Updates!D876)-(FIND("S Drive Path: ",Updates!D876)+14)))))</f>
        <v>#VALUE!</v>
      </c>
      <c r="AJ876" t="e">
        <f>("USR\"&amp;Updates!N876)</f>
        <v>#VALUE!</v>
      </c>
      <c r="AK876" t="e">
        <f>Updates!N876&amp;"$"</f>
        <v>#VALUE!</v>
      </c>
      <c r="AL876" s="11">
        <f t="shared" ca="1" si="223"/>
        <v>17</v>
      </c>
      <c r="AM876" s="6" t="str">
        <f ca="1">LOOKUP(AL876,AN2:AN21,AO2:AO21)</f>
        <v>DC4MDB07</v>
      </c>
    </row>
    <row r="877" spans="1:39" ht="12" customHeight="1">
      <c r="A877" s="13" t="e">
        <f>LOOKUP(99^99,--("0"&amp;MID(Updates!N877,MIN(SEARCH({0,1,2,3,4,5,6,7,8,9},Updates!N877&amp;"0123456789")),ROW($A$1:$A$10000))))</f>
        <v>#N/A</v>
      </c>
      <c r="B877" s="6" t="e">
        <f>TRIM(CLEAN(MID(Updates!D877,FIND("Network User Id: ",Updates!D877)+17,(FIND("E-MAIL ACCOUNTS",Updates!D877)-(FIND("Network User Id:",Updates!D877)+17)))))</f>
        <v>#VALUE!</v>
      </c>
      <c r="C877" s="6" t="e">
        <f>TRIM(CLEAN(MID(Updates!D877,FIND("Logon ID: ",Updates!D877)+10,(FIND("Password:",Updates!D877)-(FIND("Logon ID:",Updates!D877)+10)))))</f>
        <v>#VALUE!</v>
      </c>
      <c r="D877" t="e">
        <f>TRIM(CLEAN(MID(Updates!D877,FIND("Primary Address: ",Updates!D877)+17,(FIND("Secondary Address:",Updates!D877)-(FIND("Primary Address: ",Updates!D877)+17)))))</f>
        <v>#VALUE!</v>
      </c>
      <c r="E877" t="e">
        <f>TRIM(CLEAN(MID(Updates!D877,FIND("Secondary Address: ",Updates!D877)+19,(FIND("** PLEASE DO NOT REPLY TO THIS E-MAIL. ",Updates!D877)-(FIND("Secondary Address: ",Updates!D877)+19)))))</f>
        <v>#VALUE!</v>
      </c>
      <c r="F877" t="b">
        <f>IF(COUNT(SEARCH({"transpo.ottawa.on.ca","biblioottawalibrary.ca"},E877)),"@ottawa.ca")</f>
        <v>0</v>
      </c>
      <c r="G877" s="9" t="e">
        <f t="shared" si="208"/>
        <v>#VALUE!</v>
      </c>
      <c r="H877" t="e">
        <f>TRIM(CLEAN(MID(Updates!D877,FIND("E-mail Address: ",Updates!D877)+16,(FIND("The employee",Updates!D877)-(FIND("E-mail Address: ",Updates!D877)+16)))))</f>
        <v>#VALUE!</v>
      </c>
      <c r="I877" t="e">
        <f>TRIM(CLEAN(MID(Updates!D877,FIND("Account Password: ",Updates!D877)+18,(FIND("NETWORK ACCOUNTS",Updates!D877)-(FIND("Account Password:",Updates!D877)+18)))))</f>
        <v>#VALUE!</v>
      </c>
      <c r="J877" t="e">
        <f>TRIM(CLEAN(MID(Updates!D877,FIND("Password: ",Updates!D877)+10,(FIND("E-mail",Updates!D877)-(FIND("Password:",Updates!D877)+12)))))</f>
        <v>#VALUE!</v>
      </c>
      <c r="K877" t="e">
        <f>TRIM(CLEAN(MID(Updates!D877,FIND("Account to clone: ",Updates!D877)+18,(FIND("Position",Updates!D877)-(FIND("Account to clone: ",Updates!D877)+18)))))</f>
        <v>#VALUE!</v>
      </c>
      <c r="L877" t="e">
        <f>TRIM(CLEAN(MID(Updates!D877,FIND("Clone permissions of another account: ",Updates!D877)+38,(FIND("Email required:",Updates!D877)-(FIND("Clone permissions of another account: ",Updates!D877)+38)))))</f>
        <v>#VALUE!</v>
      </c>
      <c r="M877" t="e">
        <f t="shared" si="209"/>
        <v>#VALUE!</v>
      </c>
      <c r="N877" t="e">
        <f>TRIM(CLEAN(MID(Updates!D877,FIND("First Name: ",Updates!D877)+12,(FIND("Middle Name: ",Updates!D877)-(FIND("First Name: ",Updates!D877)+12)))))</f>
        <v>#VALUE!</v>
      </c>
      <c r="O877" t="e">
        <f>TRIM(CLEAN(MID(Updates!E877,FIND("Last Name: ",Updates!E877)+11,(FIND("Middle Initial:",Updates!E877)-(FIND("Last Name: ",Updates!E877)+11)))))</f>
        <v>#VALUE!</v>
      </c>
      <c r="P877" t="e">
        <f>TRIM(CLEAN(MID(Updates!D877,FIND("Middle Initial: ",Updates!D877)+16,(FIND("Department: ",Updates!D877)-(FIND("Middle Initial: ",Updates!D877)+16)))))</f>
        <v>#VALUE!</v>
      </c>
      <c r="Q877" t="e">
        <f t="shared" si="210"/>
        <v>#VALUE!</v>
      </c>
      <c r="R877" t="e">
        <f t="shared" si="211"/>
        <v>#VALUE!</v>
      </c>
      <c r="S877" t="e">
        <f t="shared" si="212"/>
        <v>#VALUE!</v>
      </c>
      <c r="T877" s="14" t="e">
        <f t="shared" si="213"/>
        <v>#VALUE!</v>
      </c>
      <c r="U877" t="e">
        <f t="shared" si="214"/>
        <v>#VALUE!</v>
      </c>
      <c r="V877" t="e">
        <f t="shared" si="215"/>
        <v>#VALUE!</v>
      </c>
      <c r="W877" s="8" t="e">
        <f>TRIM(CLEAN(MID(Updates!D877,FIND("Branch: ",Updates!D877)+8,(FIND("Division",Updates!D877)-(FIND("Branch: ",Updates!D877)+8)))))</f>
        <v>#VALUE!</v>
      </c>
      <c r="X877" s="8" t="e">
        <f>TRIM(CLEAN(MID(Updates!D877,FIND("Pooled Position: ",Updates!D877)+17,(FIND("Are the",Updates!D877)-(FIND("Pooled Position: ",Updates!D877)+17)))))</f>
        <v>#VALUE!</v>
      </c>
      <c r="Y877" t="e">
        <f>TRIM(CLEAN(MID(Updates!D877,FIND("Employee Name: ",Updates!D877)+15,(FIND("Job Title",Updates!D877)-(FIND("Employee Name: ",Updates!D877)+15)))))</f>
        <v>#VALUE!</v>
      </c>
      <c r="Z877" s="9" t="e">
        <f t="shared" si="216"/>
        <v>#VALUE!</v>
      </c>
      <c r="AA877" t="e">
        <f t="shared" si="217"/>
        <v>#VALUE!</v>
      </c>
      <c r="AB877" t="e">
        <f t="shared" si="218"/>
        <v>#VALUE!</v>
      </c>
      <c r="AC877" t="e">
        <f t="shared" si="219"/>
        <v>#VALUE!</v>
      </c>
      <c r="AD877" t="e">
        <f>TRIM(CLEAN(MID(Updates!D877,FIND("Account to clone: ",Updates!D877)+18,(FIND("Position",Updates!D877)-(FIND("Account to clone: ",Updates!D877)+18)))))</f>
        <v>#VALUE!</v>
      </c>
      <c r="AE877" t="str">
        <f t="shared" si="220"/>
        <v/>
      </c>
      <c r="AF877" t="str">
        <f t="shared" si="221"/>
        <v>No</v>
      </c>
      <c r="AG877" t="e">
        <f>TRIM(CLEAN(MID(Updates!D877,FIND("Home Share (H:\ drive) required: ",Updates!D877)+33,(FIND("Group Share (S:\ drive) required: ",Updates!D877)-(FIND("Home Share (H:\ drive) required: ",Updates!D877)+33)))))</f>
        <v>#VALUE!</v>
      </c>
      <c r="AH877" t="str">
        <f t="shared" si="222"/>
        <v>No</v>
      </c>
      <c r="AI877" t="e">
        <f>TRIM(CLEAN(MID(Updates!D877,FIND("S Drive Path: ",Updates!D877)+14,(FIND("Position",Updates!D877)-(FIND("S Drive Path: ",Updates!D877)+14)))))</f>
        <v>#VALUE!</v>
      </c>
      <c r="AJ877" t="e">
        <f>("USR\"&amp;Updates!N877)</f>
        <v>#VALUE!</v>
      </c>
      <c r="AK877" t="e">
        <f>Updates!N877&amp;"$"</f>
        <v>#VALUE!</v>
      </c>
      <c r="AL877" s="11">
        <f t="shared" ca="1" si="223"/>
        <v>13</v>
      </c>
      <c r="AM877" s="6" t="str">
        <f ca="1">LOOKUP(AL877,AN2:AN21,AO2:AO21)</f>
        <v>DC4MDB03</v>
      </c>
    </row>
    <row r="878" spans="1:39" ht="12" customHeight="1">
      <c r="A878" s="13" t="e">
        <f>LOOKUP(99^99,--("0"&amp;MID(Updates!N878,MIN(SEARCH({0,1,2,3,4,5,6,7,8,9},Updates!N878&amp;"0123456789")),ROW($A$1:$A$10000))))</f>
        <v>#N/A</v>
      </c>
      <c r="B878" s="6" t="e">
        <f>TRIM(CLEAN(MID(Updates!D878,FIND("Network User Id: ",Updates!D878)+17,(FIND("E-MAIL ACCOUNTS",Updates!D878)-(FIND("Network User Id:",Updates!D878)+17)))))</f>
        <v>#VALUE!</v>
      </c>
      <c r="C878" s="6" t="e">
        <f>TRIM(CLEAN(MID(Updates!D878,FIND("Logon ID: ",Updates!D878)+10,(FIND("Password:",Updates!D878)-(FIND("Logon ID:",Updates!D878)+10)))))</f>
        <v>#VALUE!</v>
      </c>
      <c r="D878" t="e">
        <f>TRIM(CLEAN(MID(Updates!D878,FIND("Primary Address: ",Updates!D878)+17,(FIND("Secondary Address:",Updates!D878)-(FIND("Primary Address: ",Updates!D878)+17)))))</f>
        <v>#VALUE!</v>
      </c>
      <c r="E878" t="e">
        <f>TRIM(CLEAN(MID(Updates!D878,FIND("Secondary Address: ",Updates!D878)+19,(FIND("** PLEASE DO NOT REPLY TO THIS E-MAIL. ",Updates!D878)-(FIND("Secondary Address: ",Updates!D878)+19)))))</f>
        <v>#VALUE!</v>
      </c>
      <c r="F878" t="b">
        <f>IF(COUNT(SEARCH({"transpo.ottawa.on.ca","biblioottawalibrary.ca"},E878)),"@ottawa.ca")</f>
        <v>0</v>
      </c>
      <c r="G878" s="9" t="e">
        <f t="shared" si="208"/>
        <v>#VALUE!</v>
      </c>
      <c r="H878" t="e">
        <f>TRIM(CLEAN(MID(Updates!D878,FIND("E-mail Address: ",Updates!D878)+16,(FIND("The employee",Updates!D878)-(FIND("E-mail Address: ",Updates!D878)+16)))))</f>
        <v>#VALUE!</v>
      </c>
      <c r="I878" t="e">
        <f>TRIM(CLEAN(MID(Updates!D878,FIND("Account Password: ",Updates!D878)+18,(FIND("NETWORK ACCOUNTS",Updates!D878)-(FIND("Account Password:",Updates!D878)+18)))))</f>
        <v>#VALUE!</v>
      </c>
      <c r="J878" t="e">
        <f>TRIM(CLEAN(MID(Updates!D878,FIND("Password: ",Updates!D878)+10,(FIND("E-mail",Updates!D878)-(FIND("Password:",Updates!D878)+12)))))</f>
        <v>#VALUE!</v>
      </c>
      <c r="K878" t="e">
        <f>TRIM(CLEAN(MID(Updates!D878,FIND("Account to clone: ",Updates!D878)+18,(FIND("Position",Updates!D878)-(FIND("Account to clone: ",Updates!D878)+18)))))</f>
        <v>#VALUE!</v>
      </c>
      <c r="L878" t="e">
        <f>TRIM(CLEAN(MID(Updates!D878,FIND("Clone permissions of another account: ",Updates!D878)+38,(FIND("Email required:",Updates!D878)-(FIND("Clone permissions of another account: ",Updates!D878)+38)))))</f>
        <v>#VALUE!</v>
      </c>
      <c r="M878" t="e">
        <f t="shared" si="209"/>
        <v>#VALUE!</v>
      </c>
      <c r="N878" t="e">
        <f>TRIM(CLEAN(MID(Updates!D878,FIND("First Name: ",Updates!D878)+12,(FIND("Middle Name: ",Updates!D878)-(FIND("First Name: ",Updates!D878)+12)))))</f>
        <v>#VALUE!</v>
      </c>
      <c r="O878" t="e">
        <f>TRIM(CLEAN(MID(Updates!E878,FIND("Last Name: ",Updates!E878)+11,(FIND("Middle Initial:",Updates!E878)-(FIND("Last Name: ",Updates!E878)+11)))))</f>
        <v>#VALUE!</v>
      </c>
      <c r="P878" t="e">
        <f>TRIM(CLEAN(MID(Updates!D878,FIND("Middle Initial: ",Updates!D878)+16,(FIND("Department: ",Updates!D878)-(FIND("Middle Initial: ",Updates!D878)+16)))))</f>
        <v>#VALUE!</v>
      </c>
      <c r="Q878" t="e">
        <f t="shared" si="210"/>
        <v>#VALUE!</v>
      </c>
      <c r="R878" t="e">
        <f t="shared" si="211"/>
        <v>#VALUE!</v>
      </c>
      <c r="S878" t="e">
        <f t="shared" si="212"/>
        <v>#VALUE!</v>
      </c>
      <c r="T878" s="14" t="e">
        <f t="shared" si="213"/>
        <v>#VALUE!</v>
      </c>
      <c r="U878" t="e">
        <f t="shared" si="214"/>
        <v>#VALUE!</v>
      </c>
      <c r="V878" t="e">
        <f t="shared" si="215"/>
        <v>#VALUE!</v>
      </c>
      <c r="W878" s="8" t="e">
        <f>TRIM(CLEAN(MID(Updates!D878,FIND("Branch: ",Updates!D878)+8,(FIND("Division",Updates!D878)-(FIND("Branch: ",Updates!D878)+8)))))</f>
        <v>#VALUE!</v>
      </c>
      <c r="X878" s="8" t="e">
        <f>TRIM(CLEAN(MID(Updates!D878,FIND("Pooled Position: ",Updates!D878)+17,(FIND("Are the",Updates!D878)-(FIND("Pooled Position: ",Updates!D878)+17)))))</f>
        <v>#VALUE!</v>
      </c>
      <c r="Y878" t="e">
        <f>TRIM(CLEAN(MID(Updates!D878,FIND("Employee Name: ",Updates!D878)+15,(FIND("Job Title",Updates!D878)-(FIND("Employee Name: ",Updates!D878)+15)))))</f>
        <v>#VALUE!</v>
      </c>
      <c r="Z878" s="9" t="e">
        <f t="shared" si="216"/>
        <v>#VALUE!</v>
      </c>
      <c r="AA878" t="e">
        <f t="shared" si="217"/>
        <v>#VALUE!</v>
      </c>
      <c r="AB878" t="e">
        <f t="shared" si="218"/>
        <v>#VALUE!</v>
      </c>
      <c r="AC878" t="e">
        <f t="shared" si="219"/>
        <v>#VALUE!</v>
      </c>
      <c r="AD878" t="e">
        <f>TRIM(CLEAN(MID(Updates!D878,FIND("Account to clone: ",Updates!D878)+18,(FIND("Position",Updates!D878)-(FIND("Account to clone: ",Updates!D878)+18)))))</f>
        <v>#VALUE!</v>
      </c>
      <c r="AE878" t="str">
        <f t="shared" si="220"/>
        <v/>
      </c>
      <c r="AF878" t="str">
        <f t="shared" si="221"/>
        <v>No</v>
      </c>
      <c r="AG878" t="e">
        <f>TRIM(CLEAN(MID(Updates!D878,FIND("Home Share (H:\ drive) required: ",Updates!D878)+33,(FIND("Group Share (S:\ drive) required: ",Updates!D878)-(FIND("Home Share (H:\ drive) required: ",Updates!D878)+33)))))</f>
        <v>#VALUE!</v>
      </c>
      <c r="AH878" t="str">
        <f t="shared" si="222"/>
        <v>No</v>
      </c>
      <c r="AI878" t="e">
        <f>TRIM(CLEAN(MID(Updates!D878,FIND("S Drive Path: ",Updates!D878)+14,(FIND("Position",Updates!D878)-(FIND("S Drive Path: ",Updates!D878)+14)))))</f>
        <v>#VALUE!</v>
      </c>
      <c r="AJ878" t="e">
        <f>("USR\"&amp;Updates!N878)</f>
        <v>#VALUE!</v>
      </c>
      <c r="AK878" t="e">
        <f>Updates!N878&amp;"$"</f>
        <v>#VALUE!</v>
      </c>
      <c r="AL878" s="11">
        <f t="shared" ca="1" si="223"/>
        <v>12</v>
      </c>
      <c r="AM878" s="6" t="str">
        <f ca="1">LOOKUP(AL878,AN2:AN21,AO2:AO21)</f>
        <v>DC4MDB02</v>
      </c>
    </row>
    <row r="879" spans="1:39" ht="12" customHeight="1">
      <c r="A879" s="13" t="e">
        <f>LOOKUP(99^99,--("0"&amp;MID(Updates!N879,MIN(SEARCH({0,1,2,3,4,5,6,7,8,9},Updates!N879&amp;"0123456789")),ROW($A$1:$A$10000))))</f>
        <v>#N/A</v>
      </c>
      <c r="B879" s="6" t="e">
        <f>TRIM(CLEAN(MID(Updates!D879,FIND("Network User Id: ",Updates!D879)+17,(FIND("E-MAIL ACCOUNTS",Updates!D879)-(FIND("Network User Id:",Updates!D879)+17)))))</f>
        <v>#VALUE!</v>
      </c>
      <c r="C879" s="6" t="e">
        <f>TRIM(CLEAN(MID(Updates!D879,FIND("Logon ID: ",Updates!D879)+10,(FIND("Password:",Updates!D879)-(FIND("Logon ID:",Updates!D879)+10)))))</f>
        <v>#VALUE!</v>
      </c>
      <c r="D879" t="e">
        <f>TRIM(CLEAN(MID(Updates!D879,FIND("Primary Address: ",Updates!D879)+17,(FIND("Secondary Address:",Updates!D879)-(FIND("Primary Address: ",Updates!D879)+17)))))</f>
        <v>#VALUE!</v>
      </c>
      <c r="E879" t="e">
        <f>TRIM(CLEAN(MID(Updates!D879,FIND("Secondary Address: ",Updates!D879)+19,(FIND("** PLEASE DO NOT REPLY TO THIS E-MAIL. ",Updates!D879)-(FIND("Secondary Address: ",Updates!D879)+19)))))</f>
        <v>#VALUE!</v>
      </c>
      <c r="F879" t="b">
        <f>IF(COUNT(SEARCH({"transpo.ottawa.on.ca","biblioottawalibrary.ca"},E879)),"@ottawa.ca")</f>
        <v>0</v>
      </c>
      <c r="G879" s="9" t="e">
        <f t="shared" si="208"/>
        <v>#VALUE!</v>
      </c>
      <c r="H879" t="e">
        <f>TRIM(CLEAN(MID(Updates!D879,FIND("E-mail Address: ",Updates!D879)+16,(FIND("The employee",Updates!D879)-(FIND("E-mail Address: ",Updates!D879)+16)))))</f>
        <v>#VALUE!</v>
      </c>
      <c r="I879" t="e">
        <f>TRIM(CLEAN(MID(Updates!D879,FIND("Account Password: ",Updates!D879)+18,(FIND("NETWORK ACCOUNTS",Updates!D879)-(FIND("Account Password:",Updates!D879)+18)))))</f>
        <v>#VALUE!</v>
      </c>
      <c r="J879" t="e">
        <f>TRIM(CLEAN(MID(Updates!D879,FIND("Password: ",Updates!D879)+10,(FIND("E-mail",Updates!D879)-(FIND("Password:",Updates!D879)+12)))))</f>
        <v>#VALUE!</v>
      </c>
      <c r="K879" t="e">
        <f>TRIM(CLEAN(MID(Updates!D879,FIND("Account to clone: ",Updates!D879)+18,(FIND("Position",Updates!D879)-(FIND("Account to clone: ",Updates!D879)+18)))))</f>
        <v>#VALUE!</v>
      </c>
      <c r="L879" t="e">
        <f>TRIM(CLEAN(MID(Updates!D879,FIND("Clone permissions of another account: ",Updates!D879)+38,(FIND("Email required:",Updates!D879)-(FIND("Clone permissions of another account: ",Updates!D879)+38)))))</f>
        <v>#VALUE!</v>
      </c>
      <c r="M879" t="e">
        <f t="shared" si="209"/>
        <v>#VALUE!</v>
      </c>
      <c r="N879" t="e">
        <f>TRIM(CLEAN(MID(Updates!D879,FIND("First Name: ",Updates!D879)+12,(FIND("Middle Name: ",Updates!D879)-(FIND("First Name: ",Updates!D879)+12)))))</f>
        <v>#VALUE!</v>
      </c>
      <c r="O879" t="e">
        <f>TRIM(CLEAN(MID(Updates!E879,FIND("Last Name: ",Updates!E879)+11,(FIND("Middle Initial:",Updates!E879)-(FIND("Last Name: ",Updates!E879)+11)))))</f>
        <v>#VALUE!</v>
      </c>
      <c r="P879" t="e">
        <f>TRIM(CLEAN(MID(Updates!D879,FIND("Middle Initial: ",Updates!D879)+16,(FIND("Department: ",Updates!D879)-(FIND("Middle Initial: ",Updates!D879)+16)))))</f>
        <v>#VALUE!</v>
      </c>
      <c r="Q879" t="e">
        <f t="shared" si="210"/>
        <v>#VALUE!</v>
      </c>
      <c r="R879" t="e">
        <f t="shared" si="211"/>
        <v>#VALUE!</v>
      </c>
      <c r="S879" t="e">
        <f t="shared" si="212"/>
        <v>#VALUE!</v>
      </c>
      <c r="T879" s="14" t="e">
        <f t="shared" si="213"/>
        <v>#VALUE!</v>
      </c>
      <c r="U879" t="e">
        <f t="shared" si="214"/>
        <v>#VALUE!</v>
      </c>
      <c r="V879" t="e">
        <f t="shared" si="215"/>
        <v>#VALUE!</v>
      </c>
      <c r="W879" s="8" t="e">
        <f>TRIM(CLEAN(MID(Updates!D879,FIND("Branch: ",Updates!D879)+8,(FIND("Division",Updates!D879)-(FIND("Branch: ",Updates!D879)+8)))))</f>
        <v>#VALUE!</v>
      </c>
      <c r="X879" s="8" t="e">
        <f>TRIM(CLEAN(MID(Updates!D879,FIND("Pooled Position: ",Updates!D879)+17,(FIND("Are the",Updates!D879)-(FIND("Pooled Position: ",Updates!D879)+17)))))</f>
        <v>#VALUE!</v>
      </c>
      <c r="Y879" t="e">
        <f>TRIM(CLEAN(MID(Updates!D879,FIND("Employee Name: ",Updates!D879)+15,(FIND("Job Title",Updates!D879)-(FIND("Employee Name: ",Updates!D879)+15)))))</f>
        <v>#VALUE!</v>
      </c>
      <c r="Z879" s="9" t="e">
        <f t="shared" si="216"/>
        <v>#VALUE!</v>
      </c>
      <c r="AA879" t="e">
        <f t="shared" si="217"/>
        <v>#VALUE!</v>
      </c>
      <c r="AB879" t="e">
        <f t="shared" si="218"/>
        <v>#VALUE!</v>
      </c>
      <c r="AC879" t="e">
        <f t="shared" si="219"/>
        <v>#VALUE!</v>
      </c>
      <c r="AD879" t="e">
        <f>TRIM(CLEAN(MID(Updates!D879,FIND("Account to clone: ",Updates!D879)+18,(FIND("Position",Updates!D879)-(FIND("Account to clone: ",Updates!D879)+18)))))</f>
        <v>#VALUE!</v>
      </c>
      <c r="AE879" t="str">
        <f t="shared" si="220"/>
        <v/>
      </c>
      <c r="AF879" t="str">
        <f t="shared" si="221"/>
        <v>No</v>
      </c>
      <c r="AG879" t="e">
        <f>TRIM(CLEAN(MID(Updates!D879,FIND("Home Share (H:\ drive) required: ",Updates!D879)+33,(FIND("Group Share (S:\ drive) required: ",Updates!D879)-(FIND("Home Share (H:\ drive) required: ",Updates!D879)+33)))))</f>
        <v>#VALUE!</v>
      </c>
      <c r="AH879" t="str">
        <f t="shared" si="222"/>
        <v>No</v>
      </c>
      <c r="AI879" t="e">
        <f>TRIM(CLEAN(MID(Updates!D879,FIND("S Drive Path: ",Updates!D879)+14,(FIND("Position",Updates!D879)-(FIND("S Drive Path: ",Updates!D879)+14)))))</f>
        <v>#VALUE!</v>
      </c>
      <c r="AJ879" t="e">
        <f>("USR\"&amp;Updates!N879)</f>
        <v>#VALUE!</v>
      </c>
      <c r="AK879" t="e">
        <f>Updates!N879&amp;"$"</f>
        <v>#VALUE!</v>
      </c>
      <c r="AL879" s="11">
        <f t="shared" ca="1" si="223"/>
        <v>9</v>
      </c>
      <c r="AM879" s="6" t="str">
        <f ca="1">LOOKUP(AL879,AN2:AN21,AO2:AO21)</f>
        <v>DC1MDB09</v>
      </c>
    </row>
    <row r="880" spans="1:39" ht="12" customHeight="1">
      <c r="A880" s="13" t="e">
        <f>LOOKUP(99^99,--("0"&amp;MID(Updates!N880,MIN(SEARCH({0,1,2,3,4,5,6,7,8,9},Updates!N880&amp;"0123456789")),ROW($A$1:$A$10000))))</f>
        <v>#N/A</v>
      </c>
      <c r="B880" s="6" t="e">
        <f>TRIM(CLEAN(MID(Updates!D880,FIND("Network User Id: ",Updates!D880)+17,(FIND("E-MAIL ACCOUNTS",Updates!D880)-(FIND("Network User Id:",Updates!D880)+17)))))</f>
        <v>#VALUE!</v>
      </c>
      <c r="C880" s="6" t="e">
        <f>TRIM(CLEAN(MID(Updates!D880,FIND("Logon ID: ",Updates!D880)+10,(FIND("Password:",Updates!D880)-(FIND("Logon ID:",Updates!D880)+10)))))</f>
        <v>#VALUE!</v>
      </c>
      <c r="D880" t="e">
        <f>TRIM(CLEAN(MID(Updates!D880,FIND("Primary Address: ",Updates!D880)+17,(FIND("Secondary Address:",Updates!D880)-(FIND("Primary Address: ",Updates!D880)+17)))))</f>
        <v>#VALUE!</v>
      </c>
      <c r="E880" t="e">
        <f>TRIM(CLEAN(MID(Updates!D880,FIND("Secondary Address: ",Updates!D880)+19,(FIND("** PLEASE DO NOT REPLY TO THIS E-MAIL. ",Updates!D880)-(FIND("Secondary Address: ",Updates!D880)+19)))))</f>
        <v>#VALUE!</v>
      </c>
      <c r="F880" t="b">
        <f>IF(COUNT(SEARCH({"transpo.ottawa.on.ca","biblioottawalibrary.ca"},E880)),"@ottawa.ca")</f>
        <v>0</v>
      </c>
      <c r="G880" s="9" t="e">
        <f t="shared" si="208"/>
        <v>#VALUE!</v>
      </c>
      <c r="H880" t="e">
        <f>TRIM(CLEAN(MID(Updates!D880,FIND("E-mail Address: ",Updates!D880)+16,(FIND("The employee",Updates!D880)-(FIND("E-mail Address: ",Updates!D880)+16)))))</f>
        <v>#VALUE!</v>
      </c>
      <c r="I880" t="e">
        <f>TRIM(CLEAN(MID(Updates!D880,FIND("Account Password: ",Updates!D880)+18,(FIND("NETWORK ACCOUNTS",Updates!D880)-(FIND("Account Password:",Updates!D880)+18)))))</f>
        <v>#VALUE!</v>
      </c>
      <c r="J880" t="e">
        <f>TRIM(CLEAN(MID(Updates!D880,FIND("Password: ",Updates!D880)+10,(FIND("E-mail",Updates!D880)-(FIND("Password:",Updates!D880)+12)))))</f>
        <v>#VALUE!</v>
      </c>
      <c r="K880" t="e">
        <f>TRIM(CLEAN(MID(Updates!D880,FIND("Account to clone: ",Updates!D880)+18,(FIND("Position",Updates!D880)-(FIND("Account to clone: ",Updates!D880)+18)))))</f>
        <v>#VALUE!</v>
      </c>
      <c r="L880" t="e">
        <f>TRIM(CLEAN(MID(Updates!D880,FIND("Clone permissions of another account: ",Updates!D880)+38,(FIND("Email required:",Updates!D880)-(FIND("Clone permissions of another account: ",Updates!D880)+38)))))</f>
        <v>#VALUE!</v>
      </c>
      <c r="M880" t="e">
        <f t="shared" si="209"/>
        <v>#VALUE!</v>
      </c>
      <c r="N880" t="e">
        <f>TRIM(CLEAN(MID(Updates!D880,FIND("First Name: ",Updates!D880)+12,(FIND("Middle Name: ",Updates!D880)-(FIND("First Name: ",Updates!D880)+12)))))</f>
        <v>#VALUE!</v>
      </c>
      <c r="O880" t="e">
        <f>TRIM(CLEAN(MID(Updates!E880,FIND("Last Name: ",Updates!E880)+11,(FIND("Middle Initial:",Updates!E880)-(FIND("Last Name: ",Updates!E880)+11)))))</f>
        <v>#VALUE!</v>
      </c>
      <c r="P880" t="e">
        <f>TRIM(CLEAN(MID(Updates!D880,FIND("Middle Initial: ",Updates!D880)+16,(FIND("Department: ",Updates!D880)-(FIND("Middle Initial: ",Updates!D880)+16)))))</f>
        <v>#VALUE!</v>
      </c>
      <c r="Q880" t="e">
        <f t="shared" si="210"/>
        <v>#VALUE!</v>
      </c>
      <c r="R880" t="e">
        <f t="shared" si="211"/>
        <v>#VALUE!</v>
      </c>
      <c r="S880" t="e">
        <f t="shared" si="212"/>
        <v>#VALUE!</v>
      </c>
      <c r="T880" s="14" t="e">
        <f t="shared" si="213"/>
        <v>#VALUE!</v>
      </c>
      <c r="U880" t="e">
        <f t="shared" si="214"/>
        <v>#VALUE!</v>
      </c>
      <c r="V880" t="e">
        <f t="shared" si="215"/>
        <v>#VALUE!</v>
      </c>
      <c r="W880" s="8" t="e">
        <f>TRIM(CLEAN(MID(Updates!D880,FIND("Branch: ",Updates!D880)+8,(FIND("Division",Updates!D880)-(FIND("Branch: ",Updates!D880)+8)))))</f>
        <v>#VALUE!</v>
      </c>
      <c r="X880" s="8" t="e">
        <f>TRIM(CLEAN(MID(Updates!D880,FIND("Pooled Position: ",Updates!D880)+17,(FIND("Are the",Updates!D880)-(FIND("Pooled Position: ",Updates!D880)+17)))))</f>
        <v>#VALUE!</v>
      </c>
      <c r="Y880" t="e">
        <f>TRIM(CLEAN(MID(Updates!D880,FIND("Employee Name: ",Updates!D880)+15,(FIND("Job Title",Updates!D880)-(FIND("Employee Name: ",Updates!D880)+15)))))</f>
        <v>#VALUE!</v>
      </c>
      <c r="Z880" s="9" t="e">
        <f t="shared" si="216"/>
        <v>#VALUE!</v>
      </c>
      <c r="AA880" t="e">
        <f t="shared" si="217"/>
        <v>#VALUE!</v>
      </c>
      <c r="AB880" t="e">
        <f t="shared" si="218"/>
        <v>#VALUE!</v>
      </c>
      <c r="AC880" t="e">
        <f t="shared" si="219"/>
        <v>#VALUE!</v>
      </c>
      <c r="AD880" t="e">
        <f>TRIM(CLEAN(MID(Updates!D880,FIND("Account to clone: ",Updates!D880)+18,(FIND("Position",Updates!D880)-(FIND("Account to clone: ",Updates!D880)+18)))))</f>
        <v>#VALUE!</v>
      </c>
      <c r="AE880" t="str">
        <f t="shared" si="220"/>
        <v/>
      </c>
      <c r="AF880" t="str">
        <f t="shared" si="221"/>
        <v>No</v>
      </c>
      <c r="AG880" t="e">
        <f>TRIM(CLEAN(MID(Updates!D880,FIND("Home Share (H:\ drive) required: ",Updates!D880)+33,(FIND("Group Share (S:\ drive) required: ",Updates!D880)-(FIND("Home Share (H:\ drive) required: ",Updates!D880)+33)))))</f>
        <v>#VALUE!</v>
      </c>
      <c r="AH880" t="str">
        <f t="shared" si="222"/>
        <v>No</v>
      </c>
      <c r="AI880" t="e">
        <f>TRIM(CLEAN(MID(Updates!D880,FIND("S Drive Path: ",Updates!D880)+14,(FIND("Position",Updates!D880)-(FIND("S Drive Path: ",Updates!D880)+14)))))</f>
        <v>#VALUE!</v>
      </c>
      <c r="AJ880" t="e">
        <f>("USR\"&amp;Updates!N880)</f>
        <v>#VALUE!</v>
      </c>
      <c r="AK880" t="e">
        <f>Updates!N880&amp;"$"</f>
        <v>#VALUE!</v>
      </c>
      <c r="AL880" s="11">
        <f t="shared" ca="1" si="223"/>
        <v>18</v>
      </c>
      <c r="AM880" s="6" t="str">
        <f ca="1">LOOKUP(AL880,AN2:AN21,AO2:AO21)</f>
        <v>DC4MDB08</v>
      </c>
    </row>
    <row r="881" spans="1:39" ht="12" customHeight="1">
      <c r="A881" s="13" t="e">
        <f>LOOKUP(99^99,--("0"&amp;MID(Updates!N881,MIN(SEARCH({0,1,2,3,4,5,6,7,8,9},Updates!N881&amp;"0123456789")),ROW($A$1:$A$10000))))</f>
        <v>#N/A</v>
      </c>
      <c r="B881" s="6" t="e">
        <f>TRIM(CLEAN(MID(Updates!D881,FIND("Network User Id: ",Updates!D881)+17,(FIND("E-MAIL ACCOUNTS",Updates!D881)-(FIND("Network User Id:",Updates!D881)+17)))))</f>
        <v>#VALUE!</v>
      </c>
      <c r="C881" s="6" t="e">
        <f>TRIM(CLEAN(MID(Updates!D881,FIND("Logon ID: ",Updates!D881)+10,(FIND("Password:",Updates!D881)-(FIND("Logon ID:",Updates!D881)+10)))))</f>
        <v>#VALUE!</v>
      </c>
      <c r="D881" t="e">
        <f>TRIM(CLEAN(MID(Updates!D881,FIND("Primary Address: ",Updates!D881)+17,(FIND("Secondary Address:",Updates!D881)-(FIND("Primary Address: ",Updates!D881)+17)))))</f>
        <v>#VALUE!</v>
      </c>
      <c r="E881" t="e">
        <f>TRIM(CLEAN(MID(Updates!D881,FIND("Secondary Address: ",Updates!D881)+19,(FIND("** PLEASE DO NOT REPLY TO THIS E-MAIL. ",Updates!D881)-(FIND("Secondary Address: ",Updates!D881)+19)))))</f>
        <v>#VALUE!</v>
      </c>
      <c r="F881" t="b">
        <f>IF(COUNT(SEARCH({"transpo.ottawa.on.ca","biblioottawalibrary.ca"},E881)),"@ottawa.ca")</f>
        <v>0</v>
      </c>
      <c r="G881" s="9" t="e">
        <f t="shared" si="208"/>
        <v>#VALUE!</v>
      </c>
      <c r="H881" t="e">
        <f>TRIM(CLEAN(MID(Updates!D881,FIND("E-mail Address: ",Updates!D881)+16,(FIND("The employee",Updates!D881)-(FIND("E-mail Address: ",Updates!D881)+16)))))</f>
        <v>#VALUE!</v>
      </c>
      <c r="I881" t="e">
        <f>TRIM(CLEAN(MID(Updates!D881,FIND("Account Password: ",Updates!D881)+18,(FIND("NETWORK ACCOUNTS",Updates!D881)-(FIND("Account Password:",Updates!D881)+18)))))</f>
        <v>#VALUE!</v>
      </c>
      <c r="J881" t="e">
        <f>TRIM(CLEAN(MID(Updates!D881,FIND("Password: ",Updates!D881)+10,(FIND("E-mail",Updates!D881)-(FIND("Password:",Updates!D881)+12)))))</f>
        <v>#VALUE!</v>
      </c>
      <c r="K881" t="e">
        <f>TRIM(CLEAN(MID(Updates!D881,FIND("Account to clone: ",Updates!D881)+18,(FIND("Position",Updates!D881)-(FIND("Account to clone: ",Updates!D881)+18)))))</f>
        <v>#VALUE!</v>
      </c>
      <c r="L881" t="e">
        <f>TRIM(CLEAN(MID(Updates!D881,FIND("Clone permissions of another account: ",Updates!D881)+38,(FIND("Email required:",Updates!D881)-(FIND("Clone permissions of another account: ",Updates!D881)+38)))))</f>
        <v>#VALUE!</v>
      </c>
      <c r="M881" t="e">
        <f t="shared" si="209"/>
        <v>#VALUE!</v>
      </c>
      <c r="N881" t="e">
        <f>TRIM(CLEAN(MID(Updates!D881,FIND("First Name: ",Updates!D881)+12,(FIND("Middle Name: ",Updates!D881)-(FIND("First Name: ",Updates!D881)+12)))))</f>
        <v>#VALUE!</v>
      </c>
      <c r="O881" t="e">
        <f>TRIM(CLEAN(MID(Updates!E881,FIND("Last Name: ",Updates!E881)+11,(FIND("Middle Initial:",Updates!E881)-(FIND("Last Name: ",Updates!E881)+11)))))</f>
        <v>#VALUE!</v>
      </c>
      <c r="P881" t="e">
        <f>TRIM(CLEAN(MID(Updates!D881,FIND("Middle Initial: ",Updates!D881)+16,(FIND("Department: ",Updates!D881)-(FIND("Middle Initial: ",Updates!D881)+16)))))</f>
        <v>#VALUE!</v>
      </c>
      <c r="Q881" t="e">
        <f t="shared" si="210"/>
        <v>#VALUE!</v>
      </c>
      <c r="R881" t="e">
        <f t="shared" si="211"/>
        <v>#VALUE!</v>
      </c>
      <c r="S881" t="e">
        <f t="shared" si="212"/>
        <v>#VALUE!</v>
      </c>
      <c r="T881" s="14" t="e">
        <f t="shared" si="213"/>
        <v>#VALUE!</v>
      </c>
      <c r="U881" t="e">
        <f t="shared" si="214"/>
        <v>#VALUE!</v>
      </c>
      <c r="V881" t="e">
        <f t="shared" si="215"/>
        <v>#VALUE!</v>
      </c>
      <c r="W881" s="8" t="e">
        <f>TRIM(CLEAN(MID(Updates!D881,FIND("Branch: ",Updates!D881)+8,(FIND("Division",Updates!D881)-(FIND("Branch: ",Updates!D881)+8)))))</f>
        <v>#VALUE!</v>
      </c>
      <c r="X881" s="8" t="e">
        <f>TRIM(CLEAN(MID(Updates!D881,FIND("Pooled Position: ",Updates!D881)+17,(FIND("Are the",Updates!D881)-(FIND("Pooled Position: ",Updates!D881)+17)))))</f>
        <v>#VALUE!</v>
      </c>
      <c r="Y881" t="e">
        <f>TRIM(CLEAN(MID(Updates!D881,FIND("Employee Name: ",Updates!D881)+15,(FIND("Job Title",Updates!D881)-(FIND("Employee Name: ",Updates!D881)+15)))))</f>
        <v>#VALUE!</v>
      </c>
      <c r="Z881" s="9" t="e">
        <f t="shared" si="216"/>
        <v>#VALUE!</v>
      </c>
      <c r="AA881" t="e">
        <f t="shared" si="217"/>
        <v>#VALUE!</v>
      </c>
      <c r="AB881" t="e">
        <f t="shared" si="218"/>
        <v>#VALUE!</v>
      </c>
      <c r="AC881" t="e">
        <f t="shared" si="219"/>
        <v>#VALUE!</v>
      </c>
      <c r="AD881" t="e">
        <f>TRIM(CLEAN(MID(Updates!D881,FIND("Account to clone: ",Updates!D881)+18,(FIND("Position",Updates!D881)-(FIND("Account to clone: ",Updates!D881)+18)))))</f>
        <v>#VALUE!</v>
      </c>
      <c r="AE881" t="str">
        <f t="shared" si="220"/>
        <v/>
      </c>
      <c r="AF881" t="str">
        <f t="shared" si="221"/>
        <v>No</v>
      </c>
      <c r="AG881" t="e">
        <f>TRIM(CLEAN(MID(Updates!D881,FIND("Home Share (H:\ drive) required: ",Updates!D881)+33,(FIND("Group Share (S:\ drive) required: ",Updates!D881)-(FIND("Home Share (H:\ drive) required: ",Updates!D881)+33)))))</f>
        <v>#VALUE!</v>
      </c>
      <c r="AH881" t="str">
        <f t="shared" si="222"/>
        <v>No</v>
      </c>
      <c r="AI881" t="e">
        <f>TRIM(CLEAN(MID(Updates!D881,FIND("S Drive Path: ",Updates!D881)+14,(FIND("Position",Updates!D881)-(FIND("S Drive Path: ",Updates!D881)+14)))))</f>
        <v>#VALUE!</v>
      </c>
      <c r="AJ881" t="e">
        <f>("USR\"&amp;Updates!N881)</f>
        <v>#VALUE!</v>
      </c>
      <c r="AK881" t="e">
        <f>Updates!N881&amp;"$"</f>
        <v>#VALUE!</v>
      </c>
      <c r="AL881" s="11">
        <f t="shared" ca="1" si="223"/>
        <v>12</v>
      </c>
      <c r="AM881" s="6" t="str">
        <f ca="1">LOOKUP(AL881,AN2:AN21,AO2:AO21)</f>
        <v>DC4MDB02</v>
      </c>
    </row>
    <row r="882" spans="1:39" ht="12" customHeight="1">
      <c r="A882" s="13" t="e">
        <f>LOOKUP(99^99,--("0"&amp;MID(Updates!N882,MIN(SEARCH({0,1,2,3,4,5,6,7,8,9},Updates!N882&amp;"0123456789")),ROW($A$1:$A$10000))))</f>
        <v>#N/A</v>
      </c>
      <c r="B882" s="6" t="e">
        <f>TRIM(CLEAN(MID(Updates!D882,FIND("Network User Id: ",Updates!D882)+17,(FIND("E-MAIL ACCOUNTS",Updates!D882)-(FIND("Network User Id:",Updates!D882)+17)))))</f>
        <v>#VALUE!</v>
      </c>
      <c r="C882" s="6" t="e">
        <f>TRIM(CLEAN(MID(Updates!D882,FIND("Logon ID: ",Updates!D882)+10,(FIND("Password:",Updates!D882)-(FIND("Logon ID:",Updates!D882)+10)))))</f>
        <v>#VALUE!</v>
      </c>
      <c r="D882" t="e">
        <f>TRIM(CLEAN(MID(Updates!D882,FIND("Primary Address: ",Updates!D882)+17,(FIND("Secondary Address:",Updates!D882)-(FIND("Primary Address: ",Updates!D882)+17)))))</f>
        <v>#VALUE!</v>
      </c>
      <c r="E882" t="e">
        <f>TRIM(CLEAN(MID(Updates!D882,FIND("Secondary Address: ",Updates!D882)+19,(FIND("** PLEASE DO NOT REPLY TO THIS E-MAIL. ",Updates!D882)-(FIND("Secondary Address: ",Updates!D882)+19)))))</f>
        <v>#VALUE!</v>
      </c>
      <c r="F882" t="b">
        <f>IF(COUNT(SEARCH({"transpo.ottawa.on.ca","biblioottawalibrary.ca"},E882)),"@ottawa.ca")</f>
        <v>0</v>
      </c>
      <c r="G882" s="9" t="e">
        <f t="shared" si="208"/>
        <v>#VALUE!</v>
      </c>
      <c r="H882" t="e">
        <f>TRIM(CLEAN(MID(Updates!D882,FIND("E-mail Address: ",Updates!D882)+16,(FIND("The employee",Updates!D882)-(FIND("E-mail Address: ",Updates!D882)+16)))))</f>
        <v>#VALUE!</v>
      </c>
      <c r="I882" t="e">
        <f>TRIM(CLEAN(MID(Updates!D882,FIND("Account Password: ",Updates!D882)+18,(FIND("NETWORK ACCOUNTS",Updates!D882)-(FIND("Account Password:",Updates!D882)+18)))))</f>
        <v>#VALUE!</v>
      </c>
      <c r="J882" t="e">
        <f>TRIM(CLEAN(MID(Updates!D882,FIND("Password: ",Updates!D882)+10,(FIND("E-mail",Updates!D882)-(FIND("Password:",Updates!D882)+12)))))</f>
        <v>#VALUE!</v>
      </c>
      <c r="K882" t="e">
        <f>TRIM(CLEAN(MID(Updates!D882,FIND("Account to clone: ",Updates!D882)+18,(FIND("Position",Updates!D882)-(FIND("Account to clone: ",Updates!D882)+18)))))</f>
        <v>#VALUE!</v>
      </c>
      <c r="L882" t="e">
        <f>TRIM(CLEAN(MID(Updates!D882,FIND("Clone permissions of another account: ",Updates!D882)+38,(FIND("Email required:",Updates!D882)-(FIND("Clone permissions of another account: ",Updates!D882)+38)))))</f>
        <v>#VALUE!</v>
      </c>
      <c r="M882" t="e">
        <f t="shared" si="209"/>
        <v>#VALUE!</v>
      </c>
      <c r="N882" t="e">
        <f>TRIM(CLEAN(MID(Updates!D882,FIND("First Name: ",Updates!D882)+12,(FIND("Middle Name: ",Updates!D882)-(FIND("First Name: ",Updates!D882)+12)))))</f>
        <v>#VALUE!</v>
      </c>
      <c r="O882" t="e">
        <f>TRIM(CLEAN(MID(Updates!E882,FIND("Last Name: ",Updates!E882)+11,(FIND("Middle Initial:",Updates!E882)-(FIND("Last Name: ",Updates!E882)+11)))))</f>
        <v>#VALUE!</v>
      </c>
      <c r="P882" t="e">
        <f>TRIM(CLEAN(MID(Updates!D882,FIND("Middle Initial: ",Updates!D882)+16,(FIND("Department: ",Updates!D882)-(FIND("Middle Initial: ",Updates!D882)+16)))))</f>
        <v>#VALUE!</v>
      </c>
      <c r="Q882" t="e">
        <f t="shared" si="210"/>
        <v>#VALUE!</v>
      </c>
      <c r="R882" t="e">
        <f t="shared" si="211"/>
        <v>#VALUE!</v>
      </c>
      <c r="S882" t="e">
        <f t="shared" si="212"/>
        <v>#VALUE!</v>
      </c>
      <c r="T882" s="14" t="e">
        <f t="shared" si="213"/>
        <v>#VALUE!</v>
      </c>
      <c r="U882" t="e">
        <f t="shared" si="214"/>
        <v>#VALUE!</v>
      </c>
      <c r="V882" t="e">
        <f t="shared" si="215"/>
        <v>#VALUE!</v>
      </c>
      <c r="W882" s="8" t="e">
        <f>TRIM(CLEAN(MID(Updates!D882,FIND("Branch: ",Updates!D882)+8,(FIND("Division",Updates!D882)-(FIND("Branch: ",Updates!D882)+8)))))</f>
        <v>#VALUE!</v>
      </c>
      <c r="X882" s="8" t="e">
        <f>TRIM(CLEAN(MID(Updates!D882,FIND("Pooled Position: ",Updates!D882)+17,(FIND("Are the",Updates!D882)-(FIND("Pooled Position: ",Updates!D882)+17)))))</f>
        <v>#VALUE!</v>
      </c>
      <c r="Y882" t="e">
        <f>TRIM(CLEAN(MID(Updates!D882,FIND("Employee Name: ",Updates!D882)+15,(FIND("Job Title",Updates!D882)-(FIND("Employee Name: ",Updates!D882)+15)))))</f>
        <v>#VALUE!</v>
      </c>
      <c r="Z882" s="9" t="e">
        <f t="shared" si="216"/>
        <v>#VALUE!</v>
      </c>
      <c r="AA882" t="e">
        <f t="shared" si="217"/>
        <v>#VALUE!</v>
      </c>
      <c r="AB882" t="e">
        <f t="shared" si="218"/>
        <v>#VALUE!</v>
      </c>
      <c r="AC882" t="e">
        <f t="shared" si="219"/>
        <v>#VALUE!</v>
      </c>
      <c r="AD882" t="e">
        <f>TRIM(CLEAN(MID(Updates!D882,FIND("Account to clone: ",Updates!D882)+18,(FIND("Position",Updates!D882)-(FIND("Account to clone: ",Updates!D882)+18)))))</f>
        <v>#VALUE!</v>
      </c>
      <c r="AE882" t="str">
        <f t="shared" si="220"/>
        <v/>
      </c>
      <c r="AF882" t="str">
        <f t="shared" si="221"/>
        <v>No</v>
      </c>
      <c r="AG882" t="e">
        <f>TRIM(CLEAN(MID(Updates!D882,FIND("Home Share (H:\ drive) required: ",Updates!D882)+33,(FIND("Group Share (S:\ drive) required: ",Updates!D882)-(FIND("Home Share (H:\ drive) required: ",Updates!D882)+33)))))</f>
        <v>#VALUE!</v>
      </c>
      <c r="AH882" t="str">
        <f t="shared" si="222"/>
        <v>No</v>
      </c>
      <c r="AI882" t="e">
        <f>TRIM(CLEAN(MID(Updates!D882,FIND("S Drive Path: ",Updates!D882)+14,(FIND("Position",Updates!D882)-(FIND("S Drive Path: ",Updates!D882)+14)))))</f>
        <v>#VALUE!</v>
      </c>
      <c r="AJ882" t="e">
        <f>("USR\"&amp;Updates!N882)</f>
        <v>#VALUE!</v>
      </c>
      <c r="AK882" t="e">
        <f>Updates!N882&amp;"$"</f>
        <v>#VALUE!</v>
      </c>
      <c r="AL882" s="11">
        <f t="shared" ca="1" si="223"/>
        <v>11</v>
      </c>
      <c r="AM882" s="6" t="str">
        <f ca="1">LOOKUP(AL882,AN2:AN21,AO2:AO21)</f>
        <v>DC4MDB01</v>
      </c>
    </row>
    <row r="883" spans="1:39" ht="12" customHeight="1">
      <c r="A883" s="13" t="e">
        <f>LOOKUP(99^99,--("0"&amp;MID(Updates!N883,MIN(SEARCH({0,1,2,3,4,5,6,7,8,9},Updates!N883&amp;"0123456789")),ROW($A$1:$A$10000))))</f>
        <v>#N/A</v>
      </c>
      <c r="B883" s="6" t="e">
        <f>TRIM(CLEAN(MID(Updates!D883,FIND("Network User Id: ",Updates!D883)+17,(FIND("E-MAIL ACCOUNTS",Updates!D883)-(FIND("Network User Id:",Updates!D883)+17)))))</f>
        <v>#VALUE!</v>
      </c>
      <c r="C883" s="6" t="e">
        <f>TRIM(CLEAN(MID(Updates!D883,FIND("Logon ID: ",Updates!D883)+10,(FIND("Password:",Updates!D883)-(FIND("Logon ID:",Updates!D883)+10)))))</f>
        <v>#VALUE!</v>
      </c>
      <c r="D883" t="e">
        <f>TRIM(CLEAN(MID(Updates!D883,FIND("Primary Address: ",Updates!D883)+17,(FIND("Secondary Address:",Updates!D883)-(FIND("Primary Address: ",Updates!D883)+17)))))</f>
        <v>#VALUE!</v>
      </c>
      <c r="E883" t="e">
        <f>TRIM(CLEAN(MID(Updates!D883,FIND("Secondary Address: ",Updates!D883)+19,(FIND("** PLEASE DO NOT REPLY TO THIS E-MAIL. ",Updates!D883)-(FIND("Secondary Address: ",Updates!D883)+19)))))</f>
        <v>#VALUE!</v>
      </c>
      <c r="F883" t="b">
        <f>IF(COUNT(SEARCH({"transpo.ottawa.on.ca","biblioottawalibrary.ca"},E883)),"@ottawa.ca")</f>
        <v>0</v>
      </c>
      <c r="G883" s="9" t="e">
        <f t="shared" si="208"/>
        <v>#VALUE!</v>
      </c>
      <c r="H883" t="e">
        <f>TRIM(CLEAN(MID(Updates!D883,FIND("E-mail Address: ",Updates!D883)+16,(FIND("The employee",Updates!D883)-(FIND("E-mail Address: ",Updates!D883)+16)))))</f>
        <v>#VALUE!</v>
      </c>
      <c r="I883" t="e">
        <f>TRIM(CLEAN(MID(Updates!D883,FIND("Account Password: ",Updates!D883)+18,(FIND("NETWORK ACCOUNTS",Updates!D883)-(FIND("Account Password:",Updates!D883)+18)))))</f>
        <v>#VALUE!</v>
      </c>
      <c r="J883" t="e">
        <f>TRIM(CLEAN(MID(Updates!D883,FIND("Password: ",Updates!D883)+10,(FIND("E-mail",Updates!D883)-(FIND("Password:",Updates!D883)+12)))))</f>
        <v>#VALUE!</v>
      </c>
      <c r="K883" t="e">
        <f>TRIM(CLEAN(MID(Updates!D883,FIND("Account to clone: ",Updates!D883)+18,(FIND("Position",Updates!D883)-(FIND("Account to clone: ",Updates!D883)+18)))))</f>
        <v>#VALUE!</v>
      </c>
      <c r="L883" t="e">
        <f>TRIM(CLEAN(MID(Updates!D883,FIND("Clone permissions of another account: ",Updates!D883)+38,(FIND("Email required:",Updates!D883)-(FIND("Clone permissions of another account: ",Updates!D883)+38)))))</f>
        <v>#VALUE!</v>
      </c>
      <c r="M883" t="e">
        <f t="shared" si="209"/>
        <v>#VALUE!</v>
      </c>
      <c r="N883" t="e">
        <f>TRIM(CLEAN(MID(Updates!D883,FIND("First Name: ",Updates!D883)+12,(FIND("Middle Name: ",Updates!D883)-(FIND("First Name: ",Updates!D883)+12)))))</f>
        <v>#VALUE!</v>
      </c>
      <c r="O883" t="e">
        <f>TRIM(CLEAN(MID(Updates!E883,FIND("Last Name: ",Updates!E883)+11,(FIND("Middle Initial:",Updates!E883)-(FIND("Last Name: ",Updates!E883)+11)))))</f>
        <v>#VALUE!</v>
      </c>
      <c r="P883" t="e">
        <f>TRIM(CLEAN(MID(Updates!D883,FIND("Middle Initial: ",Updates!D883)+16,(FIND("Department: ",Updates!D883)-(FIND("Middle Initial: ",Updates!D883)+16)))))</f>
        <v>#VALUE!</v>
      </c>
      <c r="Q883" t="e">
        <f t="shared" si="210"/>
        <v>#VALUE!</v>
      </c>
      <c r="R883" t="e">
        <f t="shared" si="211"/>
        <v>#VALUE!</v>
      </c>
      <c r="S883" t="e">
        <f t="shared" si="212"/>
        <v>#VALUE!</v>
      </c>
      <c r="T883" s="14" t="e">
        <f t="shared" si="213"/>
        <v>#VALUE!</v>
      </c>
      <c r="U883" t="e">
        <f t="shared" si="214"/>
        <v>#VALUE!</v>
      </c>
      <c r="V883" t="e">
        <f t="shared" si="215"/>
        <v>#VALUE!</v>
      </c>
      <c r="W883" s="8" t="e">
        <f>TRIM(CLEAN(MID(Updates!D883,FIND("Branch: ",Updates!D883)+8,(FIND("Division",Updates!D883)-(FIND("Branch: ",Updates!D883)+8)))))</f>
        <v>#VALUE!</v>
      </c>
      <c r="X883" s="8" t="e">
        <f>TRIM(CLEAN(MID(Updates!D883,FIND("Pooled Position: ",Updates!D883)+17,(FIND("Are the",Updates!D883)-(FIND("Pooled Position: ",Updates!D883)+17)))))</f>
        <v>#VALUE!</v>
      </c>
      <c r="Y883" t="e">
        <f>TRIM(CLEAN(MID(Updates!D883,FIND("Employee Name: ",Updates!D883)+15,(FIND("Job Title",Updates!D883)-(FIND("Employee Name: ",Updates!D883)+15)))))</f>
        <v>#VALUE!</v>
      </c>
      <c r="Z883" s="9" t="e">
        <f t="shared" si="216"/>
        <v>#VALUE!</v>
      </c>
      <c r="AA883" t="e">
        <f t="shared" si="217"/>
        <v>#VALUE!</v>
      </c>
      <c r="AB883" t="e">
        <f t="shared" si="218"/>
        <v>#VALUE!</v>
      </c>
      <c r="AC883" t="e">
        <f t="shared" si="219"/>
        <v>#VALUE!</v>
      </c>
      <c r="AD883" t="e">
        <f>TRIM(CLEAN(MID(Updates!D883,FIND("Account to clone: ",Updates!D883)+18,(FIND("Position",Updates!D883)-(FIND("Account to clone: ",Updates!D883)+18)))))</f>
        <v>#VALUE!</v>
      </c>
      <c r="AE883" t="str">
        <f t="shared" si="220"/>
        <v/>
      </c>
      <c r="AF883" t="str">
        <f t="shared" si="221"/>
        <v>No</v>
      </c>
      <c r="AG883" t="e">
        <f>TRIM(CLEAN(MID(Updates!D883,FIND("Home Share (H:\ drive) required: ",Updates!D883)+33,(FIND("Group Share (S:\ drive) required: ",Updates!D883)-(FIND("Home Share (H:\ drive) required: ",Updates!D883)+33)))))</f>
        <v>#VALUE!</v>
      </c>
      <c r="AH883" t="str">
        <f t="shared" si="222"/>
        <v>No</v>
      </c>
      <c r="AI883" t="e">
        <f>TRIM(CLEAN(MID(Updates!D883,FIND("S Drive Path: ",Updates!D883)+14,(FIND("Position",Updates!D883)-(FIND("S Drive Path: ",Updates!D883)+14)))))</f>
        <v>#VALUE!</v>
      </c>
      <c r="AJ883" t="e">
        <f>("USR\"&amp;Updates!N883)</f>
        <v>#VALUE!</v>
      </c>
      <c r="AK883" t="e">
        <f>Updates!N883&amp;"$"</f>
        <v>#VALUE!</v>
      </c>
      <c r="AL883" s="11">
        <f t="shared" ca="1" si="223"/>
        <v>11</v>
      </c>
      <c r="AM883" s="6" t="str">
        <f ca="1">LOOKUP(AL883,AN2:AN21,AO2:AO21)</f>
        <v>DC4MDB01</v>
      </c>
    </row>
    <row r="884" spans="1:39" ht="12" customHeight="1">
      <c r="A884" s="13" t="e">
        <f>LOOKUP(99^99,--("0"&amp;MID(Updates!N884,MIN(SEARCH({0,1,2,3,4,5,6,7,8,9},Updates!N884&amp;"0123456789")),ROW($A$1:$A$10000))))</f>
        <v>#N/A</v>
      </c>
      <c r="B884" s="6" t="e">
        <f>TRIM(CLEAN(MID(Updates!D884,FIND("Network User Id: ",Updates!D884)+17,(FIND("E-MAIL ACCOUNTS",Updates!D884)-(FIND("Network User Id:",Updates!D884)+17)))))</f>
        <v>#VALUE!</v>
      </c>
      <c r="C884" s="6" t="e">
        <f>TRIM(CLEAN(MID(Updates!D884,FIND("Logon ID: ",Updates!D884)+10,(FIND("Password:",Updates!D884)-(FIND("Logon ID:",Updates!D884)+10)))))</f>
        <v>#VALUE!</v>
      </c>
      <c r="D884" t="e">
        <f>TRIM(CLEAN(MID(Updates!D884,FIND("Primary Address: ",Updates!D884)+17,(FIND("Secondary Address:",Updates!D884)-(FIND("Primary Address: ",Updates!D884)+17)))))</f>
        <v>#VALUE!</v>
      </c>
      <c r="E884" t="e">
        <f>TRIM(CLEAN(MID(Updates!D884,FIND("Secondary Address: ",Updates!D884)+19,(FIND("** PLEASE DO NOT REPLY TO THIS E-MAIL. ",Updates!D884)-(FIND("Secondary Address: ",Updates!D884)+19)))))</f>
        <v>#VALUE!</v>
      </c>
      <c r="F884" t="b">
        <f>IF(COUNT(SEARCH({"transpo.ottawa.on.ca","biblioottawalibrary.ca"},E884)),"@ottawa.ca")</f>
        <v>0</v>
      </c>
      <c r="G884" s="9" t="e">
        <f t="shared" si="208"/>
        <v>#VALUE!</v>
      </c>
      <c r="H884" t="e">
        <f>TRIM(CLEAN(MID(Updates!D884,FIND("E-mail Address: ",Updates!D884)+16,(FIND("The employee",Updates!D884)-(FIND("E-mail Address: ",Updates!D884)+16)))))</f>
        <v>#VALUE!</v>
      </c>
      <c r="I884" t="e">
        <f>TRIM(CLEAN(MID(Updates!D884,FIND("Account Password: ",Updates!D884)+18,(FIND("NETWORK ACCOUNTS",Updates!D884)-(FIND("Account Password:",Updates!D884)+18)))))</f>
        <v>#VALUE!</v>
      </c>
      <c r="J884" t="e">
        <f>TRIM(CLEAN(MID(Updates!D884,FIND("Password: ",Updates!D884)+10,(FIND("E-mail",Updates!D884)-(FIND("Password:",Updates!D884)+12)))))</f>
        <v>#VALUE!</v>
      </c>
      <c r="K884" t="e">
        <f>TRIM(CLEAN(MID(Updates!D884,FIND("Account to clone: ",Updates!D884)+18,(FIND("Position",Updates!D884)-(FIND("Account to clone: ",Updates!D884)+18)))))</f>
        <v>#VALUE!</v>
      </c>
      <c r="L884" t="e">
        <f>TRIM(CLEAN(MID(Updates!D884,FIND("Clone permissions of another account: ",Updates!D884)+38,(FIND("Email required:",Updates!D884)-(FIND("Clone permissions of another account: ",Updates!D884)+38)))))</f>
        <v>#VALUE!</v>
      </c>
      <c r="M884" t="e">
        <f t="shared" si="209"/>
        <v>#VALUE!</v>
      </c>
      <c r="N884" t="e">
        <f>TRIM(CLEAN(MID(Updates!D884,FIND("First Name: ",Updates!D884)+12,(FIND("Middle Name: ",Updates!D884)-(FIND("First Name: ",Updates!D884)+12)))))</f>
        <v>#VALUE!</v>
      </c>
      <c r="O884" t="e">
        <f>TRIM(CLEAN(MID(Updates!E884,FIND("Last Name: ",Updates!E884)+11,(FIND("Middle Initial:",Updates!E884)-(FIND("Last Name: ",Updates!E884)+11)))))</f>
        <v>#VALUE!</v>
      </c>
      <c r="P884" t="e">
        <f>TRIM(CLEAN(MID(Updates!D884,FIND("Middle Initial: ",Updates!D884)+16,(FIND("Department: ",Updates!D884)-(FIND("Middle Initial: ",Updates!D884)+16)))))</f>
        <v>#VALUE!</v>
      </c>
      <c r="Q884" t="e">
        <f t="shared" si="210"/>
        <v>#VALUE!</v>
      </c>
      <c r="R884" t="e">
        <f t="shared" si="211"/>
        <v>#VALUE!</v>
      </c>
      <c r="S884" t="e">
        <f t="shared" si="212"/>
        <v>#VALUE!</v>
      </c>
      <c r="T884" s="14" t="e">
        <f t="shared" si="213"/>
        <v>#VALUE!</v>
      </c>
      <c r="U884" t="e">
        <f t="shared" si="214"/>
        <v>#VALUE!</v>
      </c>
      <c r="V884" t="e">
        <f t="shared" si="215"/>
        <v>#VALUE!</v>
      </c>
      <c r="W884" s="8" t="e">
        <f>TRIM(CLEAN(MID(Updates!D884,FIND("Branch: ",Updates!D884)+8,(FIND("Division",Updates!D884)-(FIND("Branch: ",Updates!D884)+8)))))</f>
        <v>#VALUE!</v>
      </c>
      <c r="X884" s="8" t="e">
        <f>TRIM(CLEAN(MID(Updates!D884,FIND("Pooled Position: ",Updates!D884)+17,(FIND("Are the",Updates!D884)-(FIND("Pooled Position: ",Updates!D884)+17)))))</f>
        <v>#VALUE!</v>
      </c>
      <c r="Y884" t="e">
        <f>TRIM(CLEAN(MID(Updates!D884,FIND("Employee Name: ",Updates!D884)+15,(FIND("Job Title",Updates!D884)-(FIND("Employee Name: ",Updates!D884)+15)))))</f>
        <v>#VALUE!</v>
      </c>
      <c r="Z884" s="9" t="e">
        <f t="shared" si="216"/>
        <v>#VALUE!</v>
      </c>
      <c r="AA884" t="e">
        <f t="shared" si="217"/>
        <v>#VALUE!</v>
      </c>
      <c r="AB884" t="e">
        <f t="shared" si="218"/>
        <v>#VALUE!</v>
      </c>
      <c r="AC884" t="e">
        <f t="shared" si="219"/>
        <v>#VALUE!</v>
      </c>
      <c r="AD884" t="e">
        <f>TRIM(CLEAN(MID(Updates!D884,FIND("Account to clone: ",Updates!D884)+18,(FIND("Position",Updates!D884)-(FIND("Account to clone: ",Updates!D884)+18)))))</f>
        <v>#VALUE!</v>
      </c>
      <c r="AE884" t="str">
        <f t="shared" si="220"/>
        <v/>
      </c>
      <c r="AF884" t="str">
        <f t="shared" si="221"/>
        <v>No</v>
      </c>
      <c r="AG884" t="e">
        <f>TRIM(CLEAN(MID(Updates!D884,FIND("Home Share (H:\ drive) required: ",Updates!D884)+33,(FIND("Group Share (S:\ drive) required: ",Updates!D884)-(FIND("Home Share (H:\ drive) required: ",Updates!D884)+33)))))</f>
        <v>#VALUE!</v>
      </c>
      <c r="AH884" t="str">
        <f t="shared" si="222"/>
        <v>No</v>
      </c>
      <c r="AI884" t="e">
        <f>TRIM(CLEAN(MID(Updates!D884,FIND("S Drive Path: ",Updates!D884)+14,(FIND("Position",Updates!D884)-(FIND("S Drive Path: ",Updates!D884)+14)))))</f>
        <v>#VALUE!</v>
      </c>
      <c r="AJ884" t="e">
        <f>("USR\"&amp;Updates!N884)</f>
        <v>#VALUE!</v>
      </c>
      <c r="AK884" t="e">
        <f>Updates!N884&amp;"$"</f>
        <v>#VALUE!</v>
      </c>
      <c r="AL884" s="11">
        <f t="shared" ca="1" si="223"/>
        <v>20</v>
      </c>
      <c r="AM884" s="6" t="str">
        <f ca="1">LOOKUP(AL884,AN2:AN21,AO2:AO21)</f>
        <v>DC4MDB10</v>
      </c>
    </row>
    <row r="885" spans="1:39" ht="12" customHeight="1">
      <c r="A885" s="13" t="e">
        <f>LOOKUP(99^99,--("0"&amp;MID(Updates!N885,MIN(SEARCH({0,1,2,3,4,5,6,7,8,9},Updates!N885&amp;"0123456789")),ROW($A$1:$A$10000))))</f>
        <v>#N/A</v>
      </c>
      <c r="B885" s="6" t="e">
        <f>TRIM(CLEAN(MID(Updates!D885,FIND("Network User Id: ",Updates!D885)+17,(FIND("E-MAIL ACCOUNTS",Updates!D885)-(FIND("Network User Id:",Updates!D885)+17)))))</f>
        <v>#VALUE!</v>
      </c>
      <c r="C885" s="6" t="e">
        <f>TRIM(CLEAN(MID(Updates!D885,FIND("Logon ID: ",Updates!D885)+10,(FIND("Password:",Updates!D885)-(FIND("Logon ID:",Updates!D885)+10)))))</f>
        <v>#VALUE!</v>
      </c>
      <c r="D885" t="e">
        <f>TRIM(CLEAN(MID(Updates!D885,FIND("Primary Address: ",Updates!D885)+17,(FIND("Secondary Address:",Updates!D885)-(FIND("Primary Address: ",Updates!D885)+17)))))</f>
        <v>#VALUE!</v>
      </c>
      <c r="E885" t="e">
        <f>TRIM(CLEAN(MID(Updates!D885,FIND("Secondary Address: ",Updates!D885)+19,(FIND("** PLEASE DO NOT REPLY TO THIS E-MAIL. ",Updates!D885)-(FIND("Secondary Address: ",Updates!D885)+19)))))</f>
        <v>#VALUE!</v>
      </c>
      <c r="F885" t="b">
        <f>IF(COUNT(SEARCH({"transpo.ottawa.on.ca","biblioottawalibrary.ca"},E885)),"@ottawa.ca")</f>
        <v>0</v>
      </c>
      <c r="G885" s="9" t="e">
        <f t="shared" si="208"/>
        <v>#VALUE!</v>
      </c>
      <c r="H885" t="e">
        <f>TRIM(CLEAN(MID(Updates!D885,FIND("E-mail Address: ",Updates!D885)+16,(FIND("The employee",Updates!D885)-(FIND("E-mail Address: ",Updates!D885)+16)))))</f>
        <v>#VALUE!</v>
      </c>
      <c r="I885" t="e">
        <f>TRIM(CLEAN(MID(Updates!D885,FIND("Account Password: ",Updates!D885)+18,(FIND("NETWORK ACCOUNTS",Updates!D885)-(FIND("Account Password:",Updates!D885)+18)))))</f>
        <v>#VALUE!</v>
      </c>
      <c r="J885" t="e">
        <f>TRIM(CLEAN(MID(Updates!D885,FIND("Password: ",Updates!D885)+10,(FIND("E-mail",Updates!D885)-(FIND("Password:",Updates!D885)+12)))))</f>
        <v>#VALUE!</v>
      </c>
      <c r="K885" t="e">
        <f>TRIM(CLEAN(MID(Updates!D885,FIND("Account to clone: ",Updates!D885)+18,(FIND("Position",Updates!D885)-(FIND("Account to clone: ",Updates!D885)+18)))))</f>
        <v>#VALUE!</v>
      </c>
      <c r="L885" t="e">
        <f>TRIM(CLEAN(MID(Updates!D885,FIND("Clone permissions of another account: ",Updates!D885)+38,(FIND("Email required:",Updates!D885)-(FIND("Clone permissions of another account: ",Updates!D885)+38)))))</f>
        <v>#VALUE!</v>
      </c>
      <c r="M885" t="e">
        <f t="shared" si="209"/>
        <v>#VALUE!</v>
      </c>
      <c r="N885" t="e">
        <f>TRIM(CLEAN(MID(Updates!D885,FIND("First Name: ",Updates!D885)+12,(FIND("Middle Name: ",Updates!D885)-(FIND("First Name: ",Updates!D885)+12)))))</f>
        <v>#VALUE!</v>
      </c>
      <c r="O885" t="e">
        <f>TRIM(CLEAN(MID(Updates!E885,FIND("Last Name: ",Updates!E885)+11,(FIND("Middle Initial:",Updates!E885)-(FIND("Last Name: ",Updates!E885)+11)))))</f>
        <v>#VALUE!</v>
      </c>
      <c r="P885" t="e">
        <f>TRIM(CLEAN(MID(Updates!D885,FIND("Middle Initial: ",Updates!D885)+16,(FIND("Department: ",Updates!D885)-(FIND("Middle Initial: ",Updates!D885)+16)))))</f>
        <v>#VALUE!</v>
      </c>
      <c r="Q885" t="e">
        <f t="shared" si="210"/>
        <v>#VALUE!</v>
      </c>
      <c r="R885" t="e">
        <f t="shared" si="211"/>
        <v>#VALUE!</v>
      </c>
      <c r="S885" t="e">
        <f t="shared" si="212"/>
        <v>#VALUE!</v>
      </c>
      <c r="T885" s="14" t="e">
        <f t="shared" si="213"/>
        <v>#VALUE!</v>
      </c>
      <c r="U885" t="e">
        <f t="shared" si="214"/>
        <v>#VALUE!</v>
      </c>
      <c r="V885" t="e">
        <f t="shared" si="215"/>
        <v>#VALUE!</v>
      </c>
      <c r="W885" s="8" t="e">
        <f>TRIM(CLEAN(MID(Updates!D885,FIND("Branch: ",Updates!D885)+8,(FIND("Division",Updates!D885)-(FIND("Branch: ",Updates!D885)+8)))))</f>
        <v>#VALUE!</v>
      </c>
      <c r="X885" s="8" t="e">
        <f>TRIM(CLEAN(MID(Updates!D885,FIND("Pooled Position: ",Updates!D885)+17,(FIND("Are the",Updates!D885)-(FIND("Pooled Position: ",Updates!D885)+17)))))</f>
        <v>#VALUE!</v>
      </c>
      <c r="Y885" t="e">
        <f>TRIM(CLEAN(MID(Updates!D885,FIND("Employee Name: ",Updates!D885)+15,(FIND("Job Title",Updates!D885)-(FIND("Employee Name: ",Updates!D885)+15)))))</f>
        <v>#VALUE!</v>
      </c>
      <c r="Z885" s="9" t="e">
        <f t="shared" si="216"/>
        <v>#VALUE!</v>
      </c>
      <c r="AA885" t="e">
        <f t="shared" si="217"/>
        <v>#VALUE!</v>
      </c>
      <c r="AB885" t="e">
        <f t="shared" si="218"/>
        <v>#VALUE!</v>
      </c>
      <c r="AC885" t="e">
        <f t="shared" si="219"/>
        <v>#VALUE!</v>
      </c>
      <c r="AD885" t="e">
        <f>TRIM(CLEAN(MID(Updates!D885,FIND("Account to clone: ",Updates!D885)+18,(FIND("Position",Updates!D885)-(FIND("Account to clone: ",Updates!D885)+18)))))</f>
        <v>#VALUE!</v>
      </c>
      <c r="AE885" t="str">
        <f t="shared" si="220"/>
        <v/>
      </c>
      <c r="AF885" t="str">
        <f t="shared" si="221"/>
        <v>No</v>
      </c>
      <c r="AG885" t="e">
        <f>TRIM(CLEAN(MID(Updates!D885,FIND("Home Share (H:\ drive) required: ",Updates!D885)+33,(FIND("Group Share (S:\ drive) required: ",Updates!D885)-(FIND("Home Share (H:\ drive) required: ",Updates!D885)+33)))))</f>
        <v>#VALUE!</v>
      </c>
      <c r="AH885" t="str">
        <f t="shared" si="222"/>
        <v>No</v>
      </c>
      <c r="AI885" t="e">
        <f>TRIM(CLEAN(MID(Updates!D885,FIND("S Drive Path: ",Updates!D885)+14,(FIND("Position",Updates!D885)-(FIND("S Drive Path: ",Updates!D885)+14)))))</f>
        <v>#VALUE!</v>
      </c>
      <c r="AJ885" t="e">
        <f>("USR\"&amp;Updates!N885)</f>
        <v>#VALUE!</v>
      </c>
      <c r="AK885" t="e">
        <f>Updates!N885&amp;"$"</f>
        <v>#VALUE!</v>
      </c>
      <c r="AL885" s="11">
        <f t="shared" ca="1" si="223"/>
        <v>17</v>
      </c>
      <c r="AM885" s="6" t="str">
        <f ca="1">LOOKUP(AL885,AN2:AN21,AO2:AO21)</f>
        <v>DC4MDB07</v>
      </c>
    </row>
    <row r="886" spans="1:39" ht="12" customHeight="1">
      <c r="A886" s="13" t="e">
        <f>LOOKUP(99^99,--("0"&amp;MID(Updates!N886,MIN(SEARCH({0,1,2,3,4,5,6,7,8,9},Updates!N886&amp;"0123456789")),ROW($A$1:$A$10000))))</f>
        <v>#N/A</v>
      </c>
      <c r="B886" s="6" t="e">
        <f>TRIM(CLEAN(MID(Updates!D886,FIND("Network User Id: ",Updates!D886)+17,(FIND("E-MAIL ACCOUNTS",Updates!D886)-(FIND("Network User Id:",Updates!D886)+17)))))</f>
        <v>#VALUE!</v>
      </c>
      <c r="C886" s="6" t="e">
        <f>TRIM(CLEAN(MID(Updates!D886,FIND("Logon ID: ",Updates!D886)+10,(FIND("Password:",Updates!D886)-(FIND("Logon ID:",Updates!D886)+10)))))</f>
        <v>#VALUE!</v>
      </c>
      <c r="D886" t="e">
        <f>TRIM(CLEAN(MID(Updates!D886,FIND("Primary Address: ",Updates!D886)+17,(FIND("Secondary Address:",Updates!D886)-(FIND("Primary Address: ",Updates!D886)+17)))))</f>
        <v>#VALUE!</v>
      </c>
      <c r="E886" t="e">
        <f>TRIM(CLEAN(MID(Updates!D886,FIND("Secondary Address: ",Updates!D886)+19,(FIND("** PLEASE DO NOT REPLY TO THIS E-MAIL. ",Updates!D886)-(FIND("Secondary Address: ",Updates!D886)+19)))))</f>
        <v>#VALUE!</v>
      </c>
      <c r="F886" t="b">
        <f>IF(COUNT(SEARCH({"transpo.ottawa.on.ca","biblioottawalibrary.ca"},E886)),"@ottawa.ca")</f>
        <v>0</v>
      </c>
      <c r="G886" s="9" t="e">
        <f t="shared" si="208"/>
        <v>#VALUE!</v>
      </c>
      <c r="H886" t="e">
        <f>TRIM(CLEAN(MID(Updates!D886,FIND("E-mail Address: ",Updates!D886)+16,(FIND("The employee",Updates!D886)-(FIND("E-mail Address: ",Updates!D886)+16)))))</f>
        <v>#VALUE!</v>
      </c>
      <c r="I886" t="e">
        <f>TRIM(CLEAN(MID(Updates!D886,FIND("Account Password: ",Updates!D886)+18,(FIND("NETWORK ACCOUNTS",Updates!D886)-(FIND("Account Password:",Updates!D886)+18)))))</f>
        <v>#VALUE!</v>
      </c>
      <c r="J886" t="e">
        <f>TRIM(CLEAN(MID(Updates!D886,FIND("Password: ",Updates!D886)+10,(FIND("E-mail",Updates!D886)-(FIND("Password:",Updates!D886)+12)))))</f>
        <v>#VALUE!</v>
      </c>
      <c r="K886" t="e">
        <f>TRIM(CLEAN(MID(Updates!D886,FIND("Account to clone: ",Updates!D886)+18,(FIND("Position",Updates!D886)-(FIND("Account to clone: ",Updates!D886)+18)))))</f>
        <v>#VALUE!</v>
      </c>
      <c r="L886" t="e">
        <f>TRIM(CLEAN(MID(Updates!D886,FIND("Clone permissions of another account: ",Updates!D886)+38,(FIND("Email required:",Updates!D886)-(FIND("Clone permissions of another account: ",Updates!D886)+38)))))</f>
        <v>#VALUE!</v>
      </c>
      <c r="M886" t="e">
        <f t="shared" si="209"/>
        <v>#VALUE!</v>
      </c>
      <c r="N886" t="e">
        <f>TRIM(CLEAN(MID(Updates!D886,FIND("First Name: ",Updates!D886)+12,(FIND("Middle Name: ",Updates!D886)-(FIND("First Name: ",Updates!D886)+12)))))</f>
        <v>#VALUE!</v>
      </c>
      <c r="O886" t="e">
        <f>TRIM(CLEAN(MID(Updates!E886,FIND("Last Name: ",Updates!E886)+11,(FIND("Middle Initial:",Updates!E886)-(FIND("Last Name: ",Updates!E886)+11)))))</f>
        <v>#VALUE!</v>
      </c>
      <c r="P886" t="e">
        <f>TRIM(CLEAN(MID(Updates!D886,FIND("Middle Initial: ",Updates!D886)+16,(FIND("Department: ",Updates!D886)-(FIND("Middle Initial: ",Updates!D886)+16)))))</f>
        <v>#VALUE!</v>
      </c>
      <c r="Q886" t="e">
        <f t="shared" si="210"/>
        <v>#VALUE!</v>
      </c>
      <c r="R886" t="e">
        <f t="shared" si="211"/>
        <v>#VALUE!</v>
      </c>
      <c r="S886" t="e">
        <f t="shared" si="212"/>
        <v>#VALUE!</v>
      </c>
      <c r="T886" s="14" t="e">
        <f t="shared" si="213"/>
        <v>#VALUE!</v>
      </c>
      <c r="U886" t="e">
        <f t="shared" si="214"/>
        <v>#VALUE!</v>
      </c>
      <c r="V886" t="e">
        <f t="shared" si="215"/>
        <v>#VALUE!</v>
      </c>
      <c r="W886" s="8" t="e">
        <f>TRIM(CLEAN(MID(Updates!D886,FIND("Branch: ",Updates!D886)+8,(FIND("Division",Updates!D886)-(FIND("Branch: ",Updates!D886)+8)))))</f>
        <v>#VALUE!</v>
      </c>
      <c r="X886" s="8" t="e">
        <f>TRIM(CLEAN(MID(Updates!D886,FIND("Pooled Position: ",Updates!D886)+17,(FIND("Are the",Updates!D886)-(FIND("Pooled Position: ",Updates!D886)+17)))))</f>
        <v>#VALUE!</v>
      </c>
      <c r="Y886" t="e">
        <f>TRIM(CLEAN(MID(Updates!D886,FIND("Employee Name: ",Updates!D886)+15,(FIND("Job Title",Updates!D886)-(FIND("Employee Name: ",Updates!D886)+15)))))</f>
        <v>#VALUE!</v>
      </c>
      <c r="Z886" s="9" t="e">
        <f t="shared" si="216"/>
        <v>#VALUE!</v>
      </c>
      <c r="AA886" t="e">
        <f t="shared" si="217"/>
        <v>#VALUE!</v>
      </c>
      <c r="AB886" t="e">
        <f t="shared" si="218"/>
        <v>#VALUE!</v>
      </c>
      <c r="AC886" t="e">
        <f t="shared" si="219"/>
        <v>#VALUE!</v>
      </c>
      <c r="AD886" t="e">
        <f>TRIM(CLEAN(MID(Updates!D886,FIND("Account to clone: ",Updates!D886)+18,(FIND("Position",Updates!D886)-(FIND("Account to clone: ",Updates!D886)+18)))))</f>
        <v>#VALUE!</v>
      </c>
      <c r="AE886" t="str">
        <f t="shared" si="220"/>
        <v/>
      </c>
      <c r="AF886" t="str">
        <f t="shared" si="221"/>
        <v>No</v>
      </c>
      <c r="AG886" t="e">
        <f>TRIM(CLEAN(MID(Updates!D886,FIND("Home Share (H:\ drive) required: ",Updates!D886)+33,(FIND("Group Share (S:\ drive) required: ",Updates!D886)-(FIND("Home Share (H:\ drive) required: ",Updates!D886)+33)))))</f>
        <v>#VALUE!</v>
      </c>
      <c r="AH886" t="str">
        <f t="shared" si="222"/>
        <v>No</v>
      </c>
      <c r="AI886" t="e">
        <f>TRIM(CLEAN(MID(Updates!D886,FIND("S Drive Path: ",Updates!D886)+14,(FIND("Position",Updates!D886)-(FIND("S Drive Path: ",Updates!D886)+14)))))</f>
        <v>#VALUE!</v>
      </c>
      <c r="AJ886" t="e">
        <f>("USR\"&amp;Updates!N886)</f>
        <v>#VALUE!</v>
      </c>
      <c r="AK886" t="e">
        <f>Updates!N886&amp;"$"</f>
        <v>#VALUE!</v>
      </c>
      <c r="AL886" s="11">
        <f t="shared" ca="1" si="223"/>
        <v>11</v>
      </c>
      <c r="AM886" s="6" t="str">
        <f ca="1">LOOKUP(AL886,AN2:AN21,AO2:AO21)</f>
        <v>DC4MDB01</v>
      </c>
    </row>
    <row r="887" spans="1:39" ht="12" customHeight="1">
      <c r="A887" s="13" t="e">
        <f>LOOKUP(99^99,--("0"&amp;MID(Updates!N887,MIN(SEARCH({0,1,2,3,4,5,6,7,8,9},Updates!N887&amp;"0123456789")),ROW($A$1:$A$10000))))</f>
        <v>#N/A</v>
      </c>
      <c r="B887" s="6" t="e">
        <f>TRIM(CLEAN(MID(Updates!D887,FIND("Network User Id: ",Updates!D887)+17,(FIND("E-MAIL ACCOUNTS",Updates!D887)-(FIND("Network User Id:",Updates!D887)+17)))))</f>
        <v>#VALUE!</v>
      </c>
      <c r="C887" s="6" t="e">
        <f>TRIM(CLEAN(MID(Updates!D887,FIND("Logon ID: ",Updates!D887)+10,(FIND("Password:",Updates!D887)-(FIND("Logon ID:",Updates!D887)+10)))))</f>
        <v>#VALUE!</v>
      </c>
      <c r="D887" t="e">
        <f>TRIM(CLEAN(MID(Updates!D887,FIND("Primary Address: ",Updates!D887)+17,(FIND("Secondary Address:",Updates!D887)-(FIND("Primary Address: ",Updates!D887)+17)))))</f>
        <v>#VALUE!</v>
      </c>
      <c r="E887" t="e">
        <f>TRIM(CLEAN(MID(Updates!D887,FIND("Secondary Address: ",Updates!D887)+19,(FIND("** PLEASE DO NOT REPLY TO THIS E-MAIL. ",Updates!D887)-(FIND("Secondary Address: ",Updates!D887)+19)))))</f>
        <v>#VALUE!</v>
      </c>
      <c r="F887" t="b">
        <f>IF(COUNT(SEARCH({"transpo.ottawa.on.ca","biblioottawalibrary.ca"},E887)),"@ottawa.ca")</f>
        <v>0</v>
      </c>
      <c r="G887" s="9" t="e">
        <f t="shared" si="208"/>
        <v>#VALUE!</v>
      </c>
      <c r="H887" t="e">
        <f>TRIM(CLEAN(MID(Updates!D887,FIND("E-mail Address: ",Updates!D887)+16,(FIND("The employee",Updates!D887)-(FIND("E-mail Address: ",Updates!D887)+16)))))</f>
        <v>#VALUE!</v>
      </c>
      <c r="I887" t="e">
        <f>TRIM(CLEAN(MID(Updates!D887,FIND("Account Password: ",Updates!D887)+18,(FIND("NETWORK ACCOUNTS",Updates!D887)-(FIND("Account Password:",Updates!D887)+18)))))</f>
        <v>#VALUE!</v>
      </c>
      <c r="J887" t="e">
        <f>TRIM(CLEAN(MID(Updates!D887,FIND("Password: ",Updates!D887)+10,(FIND("E-mail",Updates!D887)-(FIND("Password:",Updates!D887)+12)))))</f>
        <v>#VALUE!</v>
      </c>
      <c r="K887" t="e">
        <f>TRIM(CLEAN(MID(Updates!D887,FIND("Account to clone: ",Updates!D887)+18,(FIND("Position",Updates!D887)-(FIND("Account to clone: ",Updates!D887)+18)))))</f>
        <v>#VALUE!</v>
      </c>
      <c r="L887" t="e">
        <f>TRIM(CLEAN(MID(Updates!D887,FIND("Clone permissions of another account: ",Updates!D887)+38,(FIND("Email required:",Updates!D887)-(FIND("Clone permissions of another account: ",Updates!D887)+38)))))</f>
        <v>#VALUE!</v>
      </c>
      <c r="M887" t="e">
        <f t="shared" si="209"/>
        <v>#VALUE!</v>
      </c>
      <c r="N887" t="e">
        <f>TRIM(CLEAN(MID(Updates!D887,FIND("First Name: ",Updates!D887)+12,(FIND("Middle Name: ",Updates!D887)-(FIND("First Name: ",Updates!D887)+12)))))</f>
        <v>#VALUE!</v>
      </c>
      <c r="O887" t="e">
        <f>TRIM(CLEAN(MID(Updates!E887,FIND("Last Name: ",Updates!E887)+11,(FIND("Middle Initial:",Updates!E887)-(FIND("Last Name: ",Updates!E887)+11)))))</f>
        <v>#VALUE!</v>
      </c>
      <c r="P887" t="e">
        <f>TRIM(CLEAN(MID(Updates!D887,FIND("Middle Initial: ",Updates!D887)+16,(FIND("Department: ",Updates!D887)-(FIND("Middle Initial: ",Updates!D887)+16)))))</f>
        <v>#VALUE!</v>
      </c>
      <c r="Q887" t="e">
        <f t="shared" si="210"/>
        <v>#VALUE!</v>
      </c>
      <c r="R887" t="e">
        <f t="shared" si="211"/>
        <v>#VALUE!</v>
      </c>
      <c r="S887" t="e">
        <f t="shared" si="212"/>
        <v>#VALUE!</v>
      </c>
      <c r="T887" s="14" t="e">
        <f t="shared" si="213"/>
        <v>#VALUE!</v>
      </c>
      <c r="U887" t="e">
        <f t="shared" si="214"/>
        <v>#VALUE!</v>
      </c>
      <c r="V887" t="e">
        <f t="shared" si="215"/>
        <v>#VALUE!</v>
      </c>
      <c r="W887" s="8" t="e">
        <f>TRIM(CLEAN(MID(Updates!D887,FIND("Branch: ",Updates!D887)+8,(FIND("Division",Updates!D887)-(FIND("Branch: ",Updates!D887)+8)))))</f>
        <v>#VALUE!</v>
      </c>
      <c r="X887" s="8" t="e">
        <f>TRIM(CLEAN(MID(Updates!D887,FIND("Pooled Position: ",Updates!D887)+17,(FIND("Are the",Updates!D887)-(FIND("Pooled Position: ",Updates!D887)+17)))))</f>
        <v>#VALUE!</v>
      </c>
      <c r="Y887" t="e">
        <f>TRIM(CLEAN(MID(Updates!D887,FIND("Employee Name: ",Updates!D887)+15,(FIND("Job Title",Updates!D887)-(FIND("Employee Name: ",Updates!D887)+15)))))</f>
        <v>#VALUE!</v>
      </c>
      <c r="Z887" s="9" t="e">
        <f t="shared" si="216"/>
        <v>#VALUE!</v>
      </c>
      <c r="AA887" t="e">
        <f t="shared" si="217"/>
        <v>#VALUE!</v>
      </c>
      <c r="AB887" t="e">
        <f t="shared" si="218"/>
        <v>#VALUE!</v>
      </c>
      <c r="AC887" t="e">
        <f t="shared" si="219"/>
        <v>#VALUE!</v>
      </c>
      <c r="AD887" t="e">
        <f>TRIM(CLEAN(MID(Updates!D887,FIND("Account to clone: ",Updates!D887)+18,(FIND("Position",Updates!D887)-(FIND("Account to clone: ",Updates!D887)+18)))))</f>
        <v>#VALUE!</v>
      </c>
      <c r="AE887" t="str">
        <f t="shared" si="220"/>
        <v/>
      </c>
      <c r="AF887" t="str">
        <f t="shared" si="221"/>
        <v>No</v>
      </c>
      <c r="AG887" t="e">
        <f>TRIM(CLEAN(MID(Updates!D887,FIND("Home Share (H:\ drive) required: ",Updates!D887)+33,(FIND("Group Share (S:\ drive) required: ",Updates!D887)-(FIND("Home Share (H:\ drive) required: ",Updates!D887)+33)))))</f>
        <v>#VALUE!</v>
      </c>
      <c r="AH887" t="str">
        <f t="shared" si="222"/>
        <v>No</v>
      </c>
      <c r="AI887" t="e">
        <f>TRIM(CLEAN(MID(Updates!D887,FIND("S Drive Path: ",Updates!D887)+14,(FIND("Position",Updates!D887)-(FIND("S Drive Path: ",Updates!D887)+14)))))</f>
        <v>#VALUE!</v>
      </c>
      <c r="AJ887" t="e">
        <f>("USR\"&amp;Updates!N887)</f>
        <v>#VALUE!</v>
      </c>
      <c r="AK887" t="e">
        <f>Updates!N887&amp;"$"</f>
        <v>#VALUE!</v>
      </c>
      <c r="AL887" s="11">
        <f t="shared" ca="1" si="223"/>
        <v>7</v>
      </c>
      <c r="AM887" s="6" t="str">
        <f ca="1">LOOKUP(AL887,AN2:AN21,AO2:AO21)</f>
        <v>DC1MDB07</v>
      </c>
    </row>
    <row r="888" spans="1:39" ht="12" customHeight="1">
      <c r="A888" s="13" t="e">
        <f>LOOKUP(99^99,--("0"&amp;MID(Updates!N888,MIN(SEARCH({0,1,2,3,4,5,6,7,8,9},Updates!N888&amp;"0123456789")),ROW($A$1:$A$10000))))</f>
        <v>#N/A</v>
      </c>
      <c r="B888" s="6" t="e">
        <f>TRIM(CLEAN(MID(Updates!D888,FIND("Network User Id: ",Updates!D888)+17,(FIND("E-MAIL ACCOUNTS",Updates!D888)-(FIND("Network User Id:",Updates!D888)+17)))))</f>
        <v>#VALUE!</v>
      </c>
      <c r="C888" s="6" t="e">
        <f>TRIM(CLEAN(MID(Updates!D888,FIND("Logon ID: ",Updates!D888)+10,(FIND("Password:",Updates!D888)-(FIND("Logon ID:",Updates!D888)+10)))))</f>
        <v>#VALUE!</v>
      </c>
      <c r="D888" t="e">
        <f>TRIM(CLEAN(MID(Updates!D888,FIND("Primary Address: ",Updates!D888)+17,(FIND("Secondary Address:",Updates!D888)-(FIND("Primary Address: ",Updates!D888)+17)))))</f>
        <v>#VALUE!</v>
      </c>
      <c r="E888" t="e">
        <f>TRIM(CLEAN(MID(Updates!D888,FIND("Secondary Address: ",Updates!D888)+19,(FIND("** PLEASE DO NOT REPLY TO THIS E-MAIL. ",Updates!D888)-(FIND("Secondary Address: ",Updates!D888)+19)))))</f>
        <v>#VALUE!</v>
      </c>
      <c r="F888" t="b">
        <f>IF(COUNT(SEARCH({"transpo.ottawa.on.ca","biblioottawalibrary.ca"},E888)),"@ottawa.ca")</f>
        <v>0</v>
      </c>
      <c r="G888" s="9" t="e">
        <f t="shared" si="208"/>
        <v>#VALUE!</v>
      </c>
      <c r="H888" t="e">
        <f>TRIM(CLEAN(MID(Updates!D888,FIND("E-mail Address: ",Updates!D888)+16,(FIND("The employee",Updates!D888)-(FIND("E-mail Address: ",Updates!D888)+16)))))</f>
        <v>#VALUE!</v>
      </c>
      <c r="I888" t="e">
        <f>TRIM(CLEAN(MID(Updates!D888,FIND("Account Password: ",Updates!D888)+18,(FIND("NETWORK ACCOUNTS",Updates!D888)-(FIND("Account Password:",Updates!D888)+18)))))</f>
        <v>#VALUE!</v>
      </c>
      <c r="J888" t="e">
        <f>TRIM(CLEAN(MID(Updates!D888,FIND("Password: ",Updates!D888)+10,(FIND("E-mail",Updates!D888)-(FIND("Password:",Updates!D888)+12)))))</f>
        <v>#VALUE!</v>
      </c>
      <c r="K888" t="e">
        <f>TRIM(CLEAN(MID(Updates!D888,FIND("Account to clone: ",Updates!D888)+18,(FIND("Position",Updates!D888)-(FIND("Account to clone: ",Updates!D888)+18)))))</f>
        <v>#VALUE!</v>
      </c>
      <c r="L888" t="e">
        <f>TRIM(CLEAN(MID(Updates!D888,FIND("Clone permissions of another account: ",Updates!D888)+38,(FIND("Email required:",Updates!D888)-(FIND("Clone permissions of another account: ",Updates!D888)+38)))))</f>
        <v>#VALUE!</v>
      </c>
      <c r="M888" t="e">
        <f t="shared" si="209"/>
        <v>#VALUE!</v>
      </c>
      <c r="N888" t="e">
        <f>TRIM(CLEAN(MID(Updates!D888,FIND("First Name: ",Updates!D888)+12,(FIND("Middle Name: ",Updates!D888)-(FIND("First Name: ",Updates!D888)+12)))))</f>
        <v>#VALUE!</v>
      </c>
      <c r="O888" t="e">
        <f>TRIM(CLEAN(MID(Updates!E888,FIND("Last Name: ",Updates!E888)+11,(FIND("Middle Initial:",Updates!E888)-(FIND("Last Name: ",Updates!E888)+11)))))</f>
        <v>#VALUE!</v>
      </c>
      <c r="P888" t="e">
        <f>TRIM(CLEAN(MID(Updates!D888,FIND("Middle Initial: ",Updates!D888)+16,(FIND("Department: ",Updates!D888)-(FIND("Middle Initial: ",Updates!D888)+16)))))</f>
        <v>#VALUE!</v>
      </c>
      <c r="Q888" t="e">
        <f t="shared" si="210"/>
        <v>#VALUE!</v>
      </c>
      <c r="R888" t="e">
        <f t="shared" si="211"/>
        <v>#VALUE!</v>
      </c>
      <c r="S888" t="e">
        <f t="shared" si="212"/>
        <v>#VALUE!</v>
      </c>
      <c r="T888" s="14" t="e">
        <f t="shared" si="213"/>
        <v>#VALUE!</v>
      </c>
      <c r="U888" t="e">
        <f t="shared" si="214"/>
        <v>#VALUE!</v>
      </c>
      <c r="V888" t="e">
        <f t="shared" si="215"/>
        <v>#VALUE!</v>
      </c>
      <c r="W888" s="8" t="e">
        <f>TRIM(CLEAN(MID(Updates!D888,FIND("Branch: ",Updates!D888)+8,(FIND("Division",Updates!D888)-(FIND("Branch: ",Updates!D888)+8)))))</f>
        <v>#VALUE!</v>
      </c>
      <c r="X888" s="8" t="e">
        <f>TRIM(CLEAN(MID(Updates!D888,FIND("Pooled Position: ",Updates!D888)+17,(FIND("Are the",Updates!D888)-(FIND("Pooled Position: ",Updates!D888)+17)))))</f>
        <v>#VALUE!</v>
      </c>
      <c r="Y888" t="e">
        <f>TRIM(CLEAN(MID(Updates!D888,FIND("Employee Name: ",Updates!D888)+15,(FIND("Job Title",Updates!D888)-(FIND("Employee Name: ",Updates!D888)+15)))))</f>
        <v>#VALUE!</v>
      </c>
      <c r="Z888" s="9" t="e">
        <f t="shared" si="216"/>
        <v>#VALUE!</v>
      </c>
      <c r="AA888" t="e">
        <f t="shared" si="217"/>
        <v>#VALUE!</v>
      </c>
      <c r="AB888" t="e">
        <f t="shared" si="218"/>
        <v>#VALUE!</v>
      </c>
      <c r="AC888" t="e">
        <f t="shared" si="219"/>
        <v>#VALUE!</v>
      </c>
      <c r="AD888" t="e">
        <f>TRIM(CLEAN(MID(Updates!D888,FIND("Account to clone: ",Updates!D888)+18,(FIND("Position",Updates!D888)-(FIND("Account to clone: ",Updates!D888)+18)))))</f>
        <v>#VALUE!</v>
      </c>
      <c r="AE888" t="str">
        <f t="shared" si="220"/>
        <v/>
      </c>
      <c r="AF888" t="str">
        <f t="shared" si="221"/>
        <v>No</v>
      </c>
      <c r="AG888" t="e">
        <f>TRIM(CLEAN(MID(Updates!D888,FIND("Home Share (H:\ drive) required: ",Updates!D888)+33,(FIND("Group Share (S:\ drive) required: ",Updates!D888)-(FIND("Home Share (H:\ drive) required: ",Updates!D888)+33)))))</f>
        <v>#VALUE!</v>
      </c>
      <c r="AH888" t="str">
        <f t="shared" si="222"/>
        <v>No</v>
      </c>
      <c r="AI888" t="e">
        <f>TRIM(CLEAN(MID(Updates!D888,FIND("S Drive Path: ",Updates!D888)+14,(FIND("Position",Updates!D888)-(FIND("S Drive Path: ",Updates!D888)+14)))))</f>
        <v>#VALUE!</v>
      </c>
      <c r="AJ888" t="e">
        <f>("USR\"&amp;Updates!N888)</f>
        <v>#VALUE!</v>
      </c>
      <c r="AK888" t="e">
        <f>Updates!N888&amp;"$"</f>
        <v>#VALUE!</v>
      </c>
      <c r="AL888" s="11">
        <f t="shared" ca="1" si="223"/>
        <v>16</v>
      </c>
      <c r="AM888" s="6" t="str">
        <f ca="1">LOOKUP(AL888,AN2:AN21,AO2:AO21)</f>
        <v>DC4MDB06</v>
      </c>
    </row>
    <row r="889" spans="1:39" ht="12" customHeight="1">
      <c r="A889" s="13" t="e">
        <f>LOOKUP(99^99,--("0"&amp;MID(Updates!N889,MIN(SEARCH({0,1,2,3,4,5,6,7,8,9},Updates!N889&amp;"0123456789")),ROW($A$1:$A$10000))))</f>
        <v>#N/A</v>
      </c>
      <c r="B889" s="6" t="e">
        <f>TRIM(CLEAN(MID(Updates!D889,FIND("Network User Id: ",Updates!D889)+17,(FIND("E-MAIL ACCOUNTS",Updates!D889)-(FIND("Network User Id:",Updates!D889)+17)))))</f>
        <v>#VALUE!</v>
      </c>
      <c r="C889" s="6" t="e">
        <f>TRIM(CLEAN(MID(Updates!D889,FIND("Logon ID: ",Updates!D889)+10,(FIND("Password:",Updates!D889)-(FIND("Logon ID:",Updates!D889)+10)))))</f>
        <v>#VALUE!</v>
      </c>
      <c r="D889" t="e">
        <f>TRIM(CLEAN(MID(Updates!D889,FIND("Primary Address: ",Updates!D889)+17,(FIND("Secondary Address:",Updates!D889)-(FIND("Primary Address: ",Updates!D889)+17)))))</f>
        <v>#VALUE!</v>
      </c>
      <c r="E889" t="e">
        <f>TRIM(CLEAN(MID(Updates!D889,FIND("Secondary Address: ",Updates!D889)+19,(FIND("** PLEASE DO NOT REPLY TO THIS E-MAIL. ",Updates!D889)-(FIND("Secondary Address: ",Updates!D889)+19)))))</f>
        <v>#VALUE!</v>
      </c>
      <c r="F889" t="b">
        <f>IF(COUNT(SEARCH({"transpo.ottawa.on.ca","biblioottawalibrary.ca"},E889)),"@ottawa.ca")</f>
        <v>0</v>
      </c>
      <c r="G889" s="9" t="e">
        <f t="shared" si="208"/>
        <v>#VALUE!</v>
      </c>
      <c r="H889" t="e">
        <f>TRIM(CLEAN(MID(Updates!D889,FIND("E-mail Address: ",Updates!D889)+16,(FIND("The employee",Updates!D889)-(FIND("E-mail Address: ",Updates!D889)+16)))))</f>
        <v>#VALUE!</v>
      </c>
      <c r="I889" t="e">
        <f>TRIM(CLEAN(MID(Updates!D889,FIND("Account Password: ",Updates!D889)+18,(FIND("NETWORK ACCOUNTS",Updates!D889)-(FIND("Account Password:",Updates!D889)+18)))))</f>
        <v>#VALUE!</v>
      </c>
      <c r="J889" t="e">
        <f>TRIM(CLEAN(MID(Updates!D889,FIND("Password: ",Updates!D889)+10,(FIND("E-mail",Updates!D889)-(FIND("Password:",Updates!D889)+12)))))</f>
        <v>#VALUE!</v>
      </c>
      <c r="K889" t="e">
        <f>TRIM(CLEAN(MID(Updates!D889,FIND("Account to clone: ",Updates!D889)+18,(FIND("Position",Updates!D889)-(FIND("Account to clone: ",Updates!D889)+18)))))</f>
        <v>#VALUE!</v>
      </c>
      <c r="L889" t="e">
        <f>TRIM(CLEAN(MID(Updates!D889,FIND("Clone permissions of another account: ",Updates!D889)+38,(FIND("Email required:",Updates!D889)-(FIND("Clone permissions of another account: ",Updates!D889)+38)))))</f>
        <v>#VALUE!</v>
      </c>
      <c r="M889" t="e">
        <f t="shared" si="209"/>
        <v>#VALUE!</v>
      </c>
      <c r="N889" t="e">
        <f>TRIM(CLEAN(MID(Updates!D889,FIND("First Name: ",Updates!D889)+12,(FIND("Middle Name: ",Updates!D889)-(FIND("First Name: ",Updates!D889)+12)))))</f>
        <v>#VALUE!</v>
      </c>
      <c r="O889" t="e">
        <f>TRIM(CLEAN(MID(Updates!E889,FIND("Last Name: ",Updates!E889)+11,(FIND("Middle Initial:",Updates!E889)-(FIND("Last Name: ",Updates!E889)+11)))))</f>
        <v>#VALUE!</v>
      </c>
      <c r="P889" t="e">
        <f>TRIM(CLEAN(MID(Updates!D889,FIND("Middle Initial: ",Updates!D889)+16,(FIND("Department: ",Updates!D889)-(FIND("Middle Initial: ",Updates!D889)+16)))))</f>
        <v>#VALUE!</v>
      </c>
      <c r="Q889" t="e">
        <f t="shared" si="210"/>
        <v>#VALUE!</v>
      </c>
      <c r="R889" t="e">
        <f t="shared" si="211"/>
        <v>#VALUE!</v>
      </c>
      <c r="S889" t="e">
        <f t="shared" si="212"/>
        <v>#VALUE!</v>
      </c>
      <c r="T889" s="14" t="e">
        <f t="shared" si="213"/>
        <v>#VALUE!</v>
      </c>
      <c r="U889" t="e">
        <f t="shared" si="214"/>
        <v>#VALUE!</v>
      </c>
      <c r="V889" t="e">
        <f t="shared" si="215"/>
        <v>#VALUE!</v>
      </c>
      <c r="W889" s="8" t="e">
        <f>TRIM(CLEAN(MID(Updates!D889,FIND("Branch: ",Updates!D889)+8,(FIND("Division",Updates!D889)-(FIND("Branch: ",Updates!D889)+8)))))</f>
        <v>#VALUE!</v>
      </c>
      <c r="X889" s="8" t="e">
        <f>TRIM(CLEAN(MID(Updates!D889,FIND("Pooled Position: ",Updates!D889)+17,(FIND("Are the",Updates!D889)-(FIND("Pooled Position: ",Updates!D889)+17)))))</f>
        <v>#VALUE!</v>
      </c>
      <c r="Y889" t="e">
        <f>TRIM(CLEAN(MID(Updates!D889,FIND("Employee Name: ",Updates!D889)+15,(FIND("Job Title",Updates!D889)-(FIND("Employee Name: ",Updates!D889)+15)))))</f>
        <v>#VALUE!</v>
      </c>
      <c r="Z889" s="9" t="e">
        <f t="shared" si="216"/>
        <v>#VALUE!</v>
      </c>
      <c r="AA889" t="e">
        <f t="shared" si="217"/>
        <v>#VALUE!</v>
      </c>
      <c r="AB889" t="e">
        <f t="shared" si="218"/>
        <v>#VALUE!</v>
      </c>
      <c r="AC889" t="e">
        <f t="shared" si="219"/>
        <v>#VALUE!</v>
      </c>
      <c r="AD889" t="e">
        <f>TRIM(CLEAN(MID(Updates!D889,FIND("Account to clone: ",Updates!D889)+18,(FIND("Position",Updates!D889)-(FIND("Account to clone: ",Updates!D889)+18)))))</f>
        <v>#VALUE!</v>
      </c>
      <c r="AE889" t="str">
        <f t="shared" si="220"/>
        <v/>
      </c>
      <c r="AF889" t="str">
        <f t="shared" si="221"/>
        <v>No</v>
      </c>
      <c r="AG889" t="e">
        <f>TRIM(CLEAN(MID(Updates!D889,FIND("Home Share (H:\ drive) required: ",Updates!D889)+33,(FIND("Group Share (S:\ drive) required: ",Updates!D889)-(FIND("Home Share (H:\ drive) required: ",Updates!D889)+33)))))</f>
        <v>#VALUE!</v>
      </c>
      <c r="AH889" t="str">
        <f t="shared" si="222"/>
        <v>No</v>
      </c>
      <c r="AI889" t="e">
        <f>TRIM(CLEAN(MID(Updates!D889,FIND("S Drive Path: ",Updates!D889)+14,(FIND("Position",Updates!D889)-(FIND("S Drive Path: ",Updates!D889)+14)))))</f>
        <v>#VALUE!</v>
      </c>
      <c r="AJ889" t="e">
        <f>("USR\"&amp;Updates!N889)</f>
        <v>#VALUE!</v>
      </c>
      <c r="AK889" t="e">
        <f>Updates!N889&amp;"$"</f>
        <v>#VALUE!</v>
      </c>
      <c r="AL889" s="11">
        <f t="shared" ca="1" si="223"/>
        <v>9</v>
      </c>
      <c r="AM889" s="6" t="str">
        <f ca="1">LOOKUP(AL889,AN2:AN21,AO2:AO21)</f>
        <v>DC1MDB09</v>
      </c>
    </row>
    <row r="890" spans="1:39" ht="12" customHeight="1">
      <c r="A890" s="13" t="e">
        <f>LOOKUP(99^99,--("0"&amp;MID(Updates!N890,MIN(SEARCH({0,1,2,3,4,5,6,7,8,9},Updates!N890&amp;"0123456789")),ROW($A$1:$A$10000))))</f>
        <v>#N/A</v>
      </c>
      <c r="B890" s="6" t="e">
        <f>TRIM(CLEAN(MID(Updates!D890,FIND("Network User Id: ",Updates!D890)+17,(FIND("E-MAIL ACCOUNTS",Updates!D890)-(FIND("Network User Id:",Updates!D890)+17)))))</f>
        <v>#VALUE!</v>
      </c>
      <c r="C890" s="6" t="e">
        <f>TRIM(CLEAN(MID(Updates!D890,FIND("Logon ID: ",Updates!D890)+10,(FIND("Password:",Updates!D890)-(FIND("Logon ID:",Updates!D890)+10)))))</f>
        <v>#VALUE!</v>
      </c>
      <c r="D890" t="e">
        <f>TRIM(CLEAN(MID(Updates!D890,FIND("Primary Address: ",Updates!D890)+17,(FIND("Secondary Address:",Updates!D890)-(FIND("Primary Address: ",Updates!D890)+17)))))</f>
        <v>#VALUE!</v>
      </c>
      <c r="E890" t="e">
        <f>TRIM(CLEAN(MID(Updates!D890,FIND("Secondary Address: ",Updates!D890)+19,(FIND("** PLEASE DO NOT REPLY TO THIS E-MAIL. ",Updates!D890)-(FIND("Secondary Address: ",Updates!D890)+19)))))</f>
        <v>#VALUE!</v>
      </c>
      <c r="F890" t="b">
        <f>IF(COUNT(SEARCH({"transpo.ottawa.on.ca","biblioottawalibrary.ca"},E890)),"@ottawa.ca")</f>
        <v>0</v>
      </c>
      <c r="G890" s="9" t="e">
        <f t="shared" si="208"/>
        <v>#VALUE!</v>
      </c>
      <c r="H890" t="e">
        <f>TRIM(CLEAN(MID(Updates!D890,FIND("E-mail Address: ",Updates!D890)+16,(FIND("The employee",Updates!D890)-(FIND("E-mail Address: ",Updates!D890)+16)))))</f>
        <v>#VALUE!</v>
      </c>
      <c r="I890" t="e">
        <f>TRIM(CLEAN(MID(Updates!D890,FIND("Account Password: ",Updates!D890)+18,(FIND("NETWORK ACCOUNTS",Updates!D890)-(FIND("Account Password:",Updates!D890)+18)))))</f>
        <v>#VALUE!</v>
      </c>
      <c r="J890" t="e">
        <f>TRIM(CLEAN(MID(Updates!D890,FIND("Password: ",Updates!D890)+10,(FIND("E-mail",Updates!D890)-(FIND("Password:",Updates!D890)+12)))))</f>
        <v>#VALUE!</v>
      </c>
      <c r="K890" t="e">
        <f>TRIM(CLEAN(MID(Updates!D890,FIND("Account to clone: ",Updates!D890)+18,(FIND("Position",Updates!D890)-(FIND("Account to clone: ",Updates!D890)+18)))))</f>
        <v>#VALUE!</v>
      </c>
      <c r="L890" t="e">
        <f>TRIM(CLEAN(MID(Updates!D890,FIND("Clone permissions of another account: ",Updates!D890)+38,(FIND("Email required:",Updates!D890)-(FIND("Clone permissions of another account: ",Updates!D890)+38)))))</f>
        <v>#VALUE!</v>
      </c>
      <c r="M890" t="e">
        <f t="shared" si="209"/>
        <v>#VALUE!</v>
      </c>
      <c r="N890" t="e">
        <f>TRIM(CLEAN(MID(Updates!D890,FIND("First Name: ",Updates!D890)+12,(FIND("Middle Name: ",Updates!D890)-(FIND("First Name: ",Updates!D890)+12)))))</f>
        <v>#VALUE!</v>
      </c>
      <c r="O890" t="e">
        <f>TRIM(CLEAN(MID(Updates!E890,FIND("Last Name: ",Updates!E890)+11,(FIND("Middle Initial:",Updates!E890)-(FIND("Last Name: ",Updates!E890)+11)))))</f>
        <v>#VALUE!</v>
      </c>
      <c r="P890" t="e">
        <f>TRIM(CLEAN(MID(Updates!D890,FIND("Middle Initial: ",Updates!D890)+16,(FIND("Department: ",Updates!D890)-(FIND("Middle Initial: ",Updates!D890)+16)))))</f>
        <v>#VALUE!</v>
      </c>
      <c r="Q890" t="e">
        <f t="shared" si="210"/>
        <v>#VALUE!</v>
      </c>
      <c r="R890" t="e">
        <f t="shared" si="211"/>
        <v>#VALUE!</v>
      </c>
      <c r="S890" t="e">
        <f t="shared" si="212"/>
        <v>#VALUE!</v>
      </c>
      <c r="T890" s="14" t="e">
        <f t="shared" si="213"/>
        <v>#VALUE!</v>
      </c>
      <c r="U890" t="e">
        <f t="shared" si="214"/>
        <v>#VALUE!</v>
      </c>
      <c r="V890" t="e">
        <f t="shared" si="215"/>
        <v>#VALUE!</v>
      </c>
      <c r="W890" s="8" t="e">
        <f>TRIM(CLEAN(MID(Updates!D890,FIND("Branch: ",Updates!D890)+8,(FIND("Division",Updates!D890)-(FIND("Branch: ",Updates!D890)+8)))))</f>
        <v>#VALUE!</v>
      </c>
      <c r="X890" s="8" t="e">
        <f>TRIM(CLEAN(MID(Updates!D890,FIND("Pooled Position: ",Updates!D890)+17,(FIND("Are the",Updates!D890)-(FIND("Pooled Position: ",Updates!D890)+17)))))</f>
        <v>#VALUE!</v>
      </c>
      <c r="Y890" t="e">
        <f>TRIM(CLEAN(MID(Updates!D890,FIND("Employee Name: ",Updates!D890)+15,(FIND("Job Title",Updates!D890)-(FIND("Employee Name: ",Updates!D890)+15)))))</f>
        <v>#VALUE!</v>
      </c>
      <c r="Z890" s="9" t="e">
        <f t="shared" si="216"/>
        <v>#VALUE!</v>
      </c>
      <c r="AA890" t="e">
        <f t="shared" si="217"/>
        <v>#VALUE!</v>
      </c>
      <c r="AB890" t="e">
        <f t="shared" si="218"/>
        <v>#VALUE!</v>
      </c>
      <c r="AC890" t="e">
        <f t="shared" si="219"/>
        <v>#VALUE!</v>
      </c>
      <c r="AD890" t="e">
        <f>TRIM(CLEAN(MID(Updates!D890,FIND("Account to clone: ",Updates!D890)+18,(FIND("Position",Updates!D890)-(FIND("Account to clone: ",Updates!D890)+18)))))</f>
        <v>#VALUE!</v>
      </c>
      <c r="AE890" t="str">
        <f t="shared" si="220"/>
        <v/>
      </c>
      <c r="AF890" t="str">
        <f t="shared" si="221"/>
        <v>No</v>
      </c>
      <c r="AG890" t="e">
        <f>TRIM(CLEAN(MID(Updates!D890,FIND("Home Share (H:\ drive) required: ",Updates!D890)+33,(FIND("Group Share (S:\ drive) required: ",Updates!D890)-(FIND("Home Share (H:\ drive) required: ",Updates!D890)+33)))))</f>
        <v>#VALUE!</v>
      </c>
      <c r="AH890" t="str">
        <f t="shared" si="222"/>
        <v>No</v>
      </c>
      <c r="AI890" t="e">
        <f>TRIM(CLEAN(MID(Updates!D890,FIND("S Drive Path: ",Updates!D890)+14,(FIND("Position",Updates!D890)-(FIND("S Drive Path: ",Updates!D890)+14)))))</f>
        <v>#VALUE!</v>
      </c>
      <c r="AJ890" t="e">
        <f>("USR\"&amp;Updates!N890)</f>
        <v>#VALUE!</v>
      </c>
      <c r="AK890" t="e">
        <f>Updates!N890&amp;"$"</f>
        <v>#VALUE!</v>
      </c>
      <c r="AL890" s="11">
        <f t="shared" ca="1" si="223"/>
        <v>9</v>
      </c>
      <c r="AM890" s="6" t="str">
        <f ca="1">LOOKUP(AL890,AN2:AN21,AO2:AO21)</f>
        <v>DC1MDB09</v>
      </c>
    </row>
    <row r="891" spans="1:39" ht="12" customHeight="1">
      <c r="A891" s="13" t="e">
        <f>LOOKUP(99^99,--("0"&amp;MID(Updates!N891,MIN(SEARCH({0,1,2,3,4,5,6,7,8,9},Updates!N891&amp;"0123456789")),ROW($A$1:$A$10000))))</f>
        <v>#N/A</v>
      </c>
      <c r="B891" s="6" t="e">
        <f>TRIM(CLEAN(MID(Updates!D891,FIND("Network User Id: ",Updates!D891)+17,(FIND("E-MAIL ACCOUNTS",Updates!D891)-(FIND("Network User Id:",Updates!D891)+17)))))</f>
        <v>#VALUE!</v>
      </c>
      <c r="C891" s="6" t="e">
        <f>TRIM(CLEAN(MID(Updates!D891,FIND("Logon ID: ",Updates!D891)+10,(FIND("Password:",Updates!D891)-(FIND("Logon ID:",Updates!D891)+10)))))</f>
        <v>#VALUE!</v>
      </c>
      <c r="D891" t="e">
        <f>TRIM(CLEAN(MID(Updates!D891,FIND("Primary Address: ",Updates!D891)+17,(FIND("Secondary Address:",Updates!D891)-(FIND("Primary Address: ",Updates!D891)+17)))))</f>
        <v>#VALUE!</v>
      </c>
      <c r="E891" t="e">
        <f>TRIM(CLEAN(MID(Updates!D891,FIND("Secondary Address: ",Updates!D891)+19,(FIND("** PLEASE DO NOT REPLY TO THIS E-MAIL. ",Updates!D891)-(FIND("Secondary Address: ",Updates!D891)+19)))))</f>
        <v>#VALUE!</v>
      </c>
      <c r="F891" t="b">
        <f>IF(COUNT(SEARCH({"transpo.ottawa.on.ca","biblioottawalibrary.ca"},E891)),"@ottawa.ca")</f>
        <v>0</v>
      </c>
      <c r="G891" s="9" t="e">
        <f t="shared" si="208"/>
        <v>#VALUE!</v>
      </c>
      <c r="H891" t="e">
        <f>TRIM(CLEAN(MID(Updates!D891,FIND("E-mail Address: ",Updates!D891)+16,(FIND("The employee",Updates!D891)-(FIND("E-mail Address: ",Updates!D891)+16)))))</f>
        <v>#VALUE!</v>
      </c>
      <c r="I891" t="e">
        <f>TRIM(CLEAN(MID(Updates!D891,FIND("Account Password: ",Updates!D891)+18,(FIND("NETWORK ACCOUNTS",Updates!D891)-(FIND("Account Password:",Updates!D891)+18)))))</f>
        <v>#VALUE!</v>
      </c>
      <c r="J891" t="e">
        <f>TRIM(CLEAN(MID(Updates!D891,FIND("Password: ",Updates!D891)+10,(FIND("E-mail",Updates!D891)-(FIND("Password:",Updates!D891)+12)))))</f>
        <v>#VALUE!</v>
      </c>
      <c r="K891" t="e">
        <f>TRIM(CLEAN(MID(Updates!D891,FIND("Account to clone: ",Updates!D891)+18,(FIND("Position",Updates!D891)-(FIND("Account to clone: ",Updates!D891)+18)))))</f>
        <v>#VALUE!</v>
      </c>
      <c r="L891" t="e">
        <f>TRIM(CLEAN(MID(Updates!D891,FIND("Clone permissions of another account: ",Updates!D891)+38,(FIND("Email required:",Updates!D891)-(FIND("Clone permissions of another account: ",Updates!D891)+38)))))</f>
        <v>#VALUE!</v>
      </c>
      <c r="M891" t="e">
        <f t="shared" si="209"/>
        <v>#VALUE!</v>
      </c>
      <c r="N891" t="e">
        <f>TRIM(CLEAN(MID(Updates!D891,FIND("First Name: ",Updates!D891)+12,(FIND("Middle Name: ",Updates!D891)-(FIND("First Name: ",Updates!D891)+12)))))</f>
        <v>#VALUE!</v>
      </c>
      <c r="O891" t="e">
        <f>TRIM(CLEAN(MID(Updates!E891,FIND("Last Name: ",Updates!E891)+11,(FIND("Middle Initial:",Updates!E891)-(FIND("Last Name: ",Updates!E891)+11)))))</f>
        <v>#VALUE!</v>
      </c>
      <c r="P891" t="e">
        <f>TRIM(CLEAN(MID(Updates!D891,FIND("Middle Initial: ",Updates!D891)+16,(FIND("Department: ",Updates!D891)-(FIND("Middle Initial: ",Updates!D891)+16)))))</f>
        <v>#VALUE!</v>
      </c>
      <c r="Q891" t="e">
        <f t="shared" si="210"/>
        <v>#VALUE!</v>
      </c>
      <c r="R891" t="e">
        <f t="shared" si="211"/>
        <v>#VALUE!</v>
      </c>
      <c r="S891" t="e">
        <f t="shared" si="212"/>
        <v>#VALUE!</v>
      </c>
      <c r="T891" s="14" t="e">
        <f t="shared" si="213"/>
        <v>#VALUE!</v>
      </c>
      <c r="U891" t="e">
        <f t="shared" si="214"/>
        <v>#VALUE!</v>
      </c>
      <c r="V891" t="e">
        <f t="shared" si="215"/>
        <v>#VALUE!</v>
      </c>
      <c r="W891" s="8" t="e">
        <f>TRIM(CLEAN(MID(Updates!D891,FIND("Branch: ",Updates!D891)+8,(FIND("Division",Updates!D891)-(FIND("Branch: ",Updates!D891)+8)))))</f>
        <v>#VALUE!</v>
      </c>
      <c r="X891" s="8" t="e">
        <f>TRIM(CLEAN(MID(Updates!D891,FIND("Pooled Position: ",Updates!D891)+17,(FIND("Are the",Updates!D891)-(FIND("Pooled Position: ",Updates!D891)+17)))))</f>
        <v>#VALUE!</v>
      </c>
      <c r="Y891" t="e">
        <f>TRIM(CLEAN(MID(Updates!D891,FIND("Employee Name: ",Updates!D891)+15,(FIND("Job Title",Updates!D891)-(FIND("Employee Name: ",Updates!D891)+15)))))</f>
        <v>#VALUE!</v>
      </c>
      <c r="Z891" s="9" t="e">
        <f t="shared" si="216"/>
        <v>#VALUE!</v>
      </c>
      <c r="AA891" t="e">
        <f t="shared" si="217"/>
        <v>#VALUE!</v>
      </c>
      <c r="AB891" t="e">
        <f t="shared" si="218"/>
        <v>#VALUE!</v>
      </c>
      <c r="AC891" t="e">
        <f t="shared" si="219"/>
        <v>#VALUE!</v>
      </c>
      <c r="AD891" t="e">
        <f>TRIM(CLEAN(MID(Updates!D891,FIND("Account to clone: ",Updates!D891)+18,(FIND("Position",Updates!D891)-(FIND("Account to clone: ",Updates!D891)+18)))))</f>
        <v>#VALUE!</v>
      </c>
      <c r="AE891" t="str">
        <f t="shared" si="220"/>
        <v/>
      </c>
      <c r="AF891" t="str">
        <f t="shared" si="221"/>
        <v>No</v>
      </c>
      <c r="AG891" t="e">
        <f>TRIM(CLEAN(MID(Updates!D891,FIND("Home Share (H:\ drive) required: ",Updates!D891)+33,(FIND("Group Share (S:\ drive) required: ",Updates!D891)-(FIND("Home Share (H:\ drive) required: ",Updates!D891)+33)))))</f>
        <v>#VALUE!</v>
      </c>
      <c r="AH891" t="str">
        <f t="shared" si="222"/>
        <v>No</v>
      </c>
      <c r="AI891" t="e">
        <f>TRIM(CLEAN(MID(Updates!D891,FIND("S Drive Path: ",Updates!D891)+14,(FIND("Position",Updates!D891)-(FIND("S Drive Path: ",Updates!D891)+14)))))</f>
        <v>#VALUE!</v>
      </c>
      <c r="AJ891" t="e">
        <f>("USR\"&amp;Updates!N891)</f>
        <v>#VALUE!</v>
      </c>
      <c r="AK891" t="e">
        <f>Updates!N891&amp;"$"</f>
        <v>#VALUE!</v>
      </c>
      <c r="AL891" s="11">
        <f t="shared" ca="1" si="223"/>
        <v>15</v>
      </c>
      <c r="AM891" s="6" t="str">
        <f ca="1">LOOKUP(AL891,AN2:AN21,AO2:AO21)</f>
        <v>DC4MDB05</v>
      </c>
    </row>
    <row r="892" spans="1:39" ht="12" customHeight="1">
      <c r="A892" s="13" t="e">
        <f>LOOKUP(99^99,--("0"&amp;MID(Updates!N892,MIN(SEARCH({0,1,2,3,4,5,6,7,8,9},Updates!N892&amp;"0123456789")),ROW($A$1:$A$10000))))</f>
        <v>#N/A</v>
      </c>
      <c r="B892" s="6" t="e">
        <f>TRIM(CLEAN(MID(Updates!D892,FIND("Network User Id: ",Updates!D892)+17,(FIND("E-MAIL ACCOUNTS",Updates!D892)-(FIND("Network User Id:",Updates!D892)+17)))))</f>
        <v>#VALUE!</v>
      </c>
      <c r="C892" s="6" t="e">
        <f>TRIM(CLEAN(MID(Updates!D892,FIND("Logon ID: ",Updates!D892)+10,(FIND("Password:",Updates!D892)-(FIND("Logon ID:",Updates!D892)+10)))))</f>
        <v>#VALUE!</v>
      </c>
      <c r="D892" t="e">
        <f>TRIM(CLEAN(MID(Updates!D892,FIND("Primary Address: ",Updates!D892)+17,(FIND("Secondary Address:",Updates!D892)-(FIND("Primary Address: ",Updates!D892)+17)))))</f>
        <v>#VALUE!</v>
      </c>
      <c r="E892" t="e">
        <f>TRIM(CLEAN(MID(Updates!D892,FIND("Secondary Address: ",Updates!D892)+19,(FIND("** PLEASE DO NOT REPLY TO THIS E-MAIL. ",Updates!D892)-(FIND("Secondary Address: ",Updates!D892)+19)))))</f>
        <v>#VALUE!</v>
      </c>
      <c r="F892" t="b">
        <f>IF(COUNT(SEARCH({"transpo.ottawa.on.ca","biblioottawalibrary.ca"},E892)),"@ottawa.ca")</f>
        <v>0</v>
      </c>
      <c r="G892" s="9" t="e">
        <f t="shared" si="208"/>
        <v>#VALUE!</v>
      </c>
      <c r="H892" t="e">
        <f>TRIM(CLEAN(MID(Updates!D892,FIND("E-mail Address: ",Updates!D892)+16,(FIND("The employee",Updates!D892)-(FIND("E-mail Address: ",Updates!D892)+16)))))</f>
        <v>#VALUE!</v>
      </c>
      <c r="I892" t="e">
        <f>TRIM(CLEAN(MID(Updates!D892,FIND("Account Password: ",Updates!D892)+18,(FIND("NETWORK ACCOUNTS",Updates!D892)-(FIND("Account Password:",Updates!D892)+18)))))</f>
        <v>#VALUE!</v>
      </c>
      <c r="J892" t="e">
        <f>TRIM(CLEAN(MID(Updates!D892,FIND("Password: ",Updates!D892)+10,(FIND("E-mail",Updates!D892)-(FIND("Password:",Updates!D892)+12)))))</f>
        <v>#VALUE!</v>
      </c>
      <c r="K892" t="e">
        <f>TRIM(CLEAN(MID(Updates!D892,FIND("Account to clone: ",Updates!D892)+18,(FIND("Position",Updates!D892)-(FIND("Account to clone: ",Updates!D892)+18)))))</f>
        <v>#VALUE!</v>
      </c>
      <c r="L892" t="e">
        <f>TRIM(CLEAN(MID(Updates!D892,FIND("Clone permissions of another account: ",Updates!D892)+38,(FIND("Email required:",Updates!D892)-(FIND("Clone permissions of another account: ",Updates!D892)+38)))))</f>
        <v>#VALUE!</v>
      </c>
      <c r="M892" t="e">
        <f t="shared" si="209"/>
        <v>#VALUE!</v>
      </c>
      <c r="N892" t="e">
        <f>TRIM(CLEAN(MID(Updates!D892,FIND("First Name: ",Updates!D892)+12,(FIND("Middle Name: ",Updates!D892)-(FIND("First Name: ",Updates!D892)+12)))))</f>
        <v>#VALUE!</v>
      </c>
      <c r="O892" t="e">
        <f>TRIM(CLEAN(MID(Updates!E892,FIND("Last Name: ",Updates!E892)+11,(FIND("Middle Initial:",Updates!E892)-(FIND("Last Name: ",Updates!E892)+11)))))</f>
        <v>#VALUE!</v>
      </c>
      <c r="P892" t="e">
        <f>TRIM(CLEAN(MID(Updates!D892,FIND("Middle Initial: ",Updates!D892)+16,(FIND("Department: ",Updates!D892)-(FIND("Middle Initial: ",Updates!D892)+16)))))</f>
        <v>#VALUE!</v>
      </c>
      <c r="Q892" t="e">
        <f t="shared" si="210"/>
        <v>#VALUE!</v>
      </c>
      <c r="R892" t="e">
        <f t="shared" si="211"/>
        <v>#VALUE!</v>
      </c>
      <c r="S892" t="e">
        <f t="shared" si="212"/>
        <v>#VALUE!</v>
      </c>
      <c r="T892" s="14" t="e">
        <f t="shared" si="213"/>
        <v>#VALUE!</v>
      </c>
      <c r="U892" t="e">
        <f t="shared" si="214"/>
        <v>#VALUE!</v>
      </c>
      <c r="V892" t="e">
        <f t="shared" si="215"/>
        <v>#VALUE!</v>
      </c>
      <c r="W892" s="8" t="e">
        <f>TRIM(CLEAN(MID(Updates!D892,FIND("Branch: ",Updates!D892)+8,(FIND("Division",Updates!D892)-(FIND("Branch: ",Updates!D892)+8)))))</f>
        <v>#VALUE!</v>
      </c>
      <c r="X892" s="8" t="e">
        <f>TRIM(CLEAN(MID(Updates!D892,FIND("Pooled Position: ",Updates!D892)+17,(FIND("Are the",Updates!D892)-(FIND("Pooled Position: ",Updates!D892)+17)))))</f>
        <v>#VALUE!</v>
      </c>
      <c r="Y892" t="e">
        <f>TRIM(CLEAN(MID(Updates!D892,FIND("Employee Name: ",Updates!D892)+15,(FIND("Job Title",Updates!D892)-(FIND("Employee Name: ",Updates!D892)+15)))))</f>
        <v>#VALUE!</v>
      </c>
      <c r="Z892" s="9" t="e">
        <f t="shared" si="216"/>
        <v>#VALUE!</v>
      </c>
      <c r="AA892" t="e">
        <f t="shared" si="217"/>
        <v>#VALUE!</v>
      </c>
      <c r="AB892" t="e">
        <f t="shared" si="218"/>
        <v>#VALUE!</v>
      </c>
      <c r="AC892" t="e">
        <f t="shared" si="219"/>
        <v>#VALUE!</v>
      </c>
      <c r="AD892" t="e">
        <f>TRIM(CLEAN(MID(Updates!D892,FIND("Account to clone: ",Updates!D892)+18,(FIND("Position",Updates!D892)-(FIND("Account to clone: ",Updates!D892)+18)))))</f>
        <v>#VALUE!</v>
      </c>
      <c r="AE892" t="str">
        <f t="shared" si="220"/>
        <v/>
      </c>
      <c r="AF892" t="str">
        <f t="shared" si="221"/>
        <v>No</v>
      </c>
      <c r="AG892" t="e">
        <f>TRIM(CLEAN(MID(Updates!D892,FIND("Home Share (H:\ drive) required: ",Updates!D892)+33,(FIND("Group Share (S:\ drive) required: ",Updates!D892)-(FIND("Home Share (H:\ drive) required: ",Updates!D892)+33)))))</f>
        <v>#VALUE!</v>
      </c>
      <c r="AH892" t="str">
        <f t="shared" si="222"/>
        <v>No</v>
      </c>
      <c r="AI892" t="e">
        <f>TRIM(CLEAN(MID(Updates!D892,FIND("S Drive Path: ",Updates!D892)+14,(FIND("Position",Updates!D892)-(FIND("S Drive Path: ",Updates!D892)+14)))))</f>
        <v>#VALUE!</v>
      </c>
      <c r="AJ892" t="e">
        <f>("USR\"&amp;Updates!N892)</f>
        <v>#VALUE!</v>
      </c>
      <c r="AK892" t="e">
        <f>Updates!N892&amp;"$"</f>
        <v>#VALUE!</v>
      </c>
      <c r="AL892" s="11">
        <f t="shared" ca="1" si="223"/>
        <v>11</v>
      </c>
      <c r="AM892" s="6" t="str">
        <f ca="1">LOOKUP(AL892,AN2:AN21,AO2:AO21)</f>
        <v>DC4MDB01</v>
      </c>
    </row>
    <row r="893" spans="1:39" ht="12" customHeight="1">
      <c r="A893" s="13" t="e">
        <f>LOOKUP(99^99,--("0"&amp;MID(Updates!N893,MIN(SEARCH({0,1,2,3,4,5,6,7,8,9},Updates!N893&amp;"0123456789")),ROW($A$1:$A$10000))))</f>
        <v>#N/A</v>
      </c>
      <c r="B893" s="6" t="e">
        <f>TRIM(CLEAN(MID(Updates!D893,FIND("Network User Id: ",Updates!D893)+17,(FIND("E-MAIL ACCOUNTS",Updates!D893)-(FIND("Network User Id:",Updates!D893)+17)))))</f>
        <v>#VALUE!</v>
      </c>
      <c r="C893" s="6" t="e">
        <f>TRIM(CLEAN(MID(Updates!D893,FIND("Logon ID: ",Updates!D893)+10,(FIND("Password:",Updates!D893)-(FIND("Logon ID:",Updates!D893)+10)))))</f>
        <v>#VALUE!</v>
      </c>
      <c r="D893" t="e">
        <f>TRIM(CLEAN(MID(Updates!D893,FIND("Primary Address: ",Updates!D893)+17,(FIND("Secondary Address:",Updates!D893)-(FIND("Primary Address: ",Updates!D893)+17)))))</f>
        <v>#VALUE!</v>
      </c>
      <c r="E893" t="e">
        <f>TRIM(CLEAN(MID(Updates!D893,FIND("Secondary Address: ",Updates!D893)+19,(FIND("** PLEASE DO NOT REPLY TO THIS E-MAIL. ",Updates!D893)-(FIND("Secondary Address: ",Updates!D893)+19)))))</f>
        <v>#VALUE!</v>
      </c>
      <c r="F893" t="b">
        <f>IF(COUNT(SEARCH({"transpo.ottawa.on.ca","biblioottawalibrary.ca"},E893)),"@ottawa.ca")</f>
        <v>0</v>
      </c>
      <c r="G893" s="9" t="e">
        <f t="shared" si="208"/>
        <v>#VALUE!</v>
      </c>
      <c r="H893" t="e">
        <f>TRIM(CLEAN(MID(Updates!D893,FIND("E-mail Address: ",Updates!D893)+16,(FIND("The employee",Updates!D893)-(FIND("E-mail Address: ",Updates!D893)+16)))))</f>
        <v>#VALUE!</v>
      </c>
      <c r="I893" t="e">
        <f>TRIM(CLEAN(MID(Updates!D893,FIND("Account Password: ",Updates!D893)+18,(FIND("NETWORK ACCOUNTS",Updates!D893)-(FIND("Account Password:",Updates!D893)+18)))))</f>
        <v>#VALUE!</v>
      </c>
      <c r="J893" t="e">
        <f>TRIM(CLEAN(MID(Updates!D893,FIND("Password: ",Updates!D893)+10,(FIND("E-mail",Updates!D893)-(FIND("Password:",Updates!D893)+12)))))</f>
        <v>#VALUE!</v>
      </c>
      <c r="K893" t="e">
        <f>TRIM(CLEAN(MID(Updates!D893,FIND("Account to clone: ",Updates!D893)+18,(FIND("Position",Updates!D893)-(FIND("Account to clone: ",Updates!D893)+18)))))</f>
        <v>#VALUE!</v>
      </c>
      <c r="L893" t="e">
        <f>TRIM(CLEAN(MID(Updates!D893,FIND("Clone permissions of another account: ",Updates!D893)+38,(FIND("Email required:",Updates!D893)-(FIND("Clone permissions of another account: ",Updates!D893)+38)))))</f>
        <v>#VALUE!</v>
      </c>
      <c r="M893" t="e">
        <f t="shared" si="209"/>
        <v>#VALUE!</v>
      </c>
      <c r="N893" t="e">
        <f>TRIM(CLEAN(MID(Updates!D893,FIND("First Name: ",Updates!D893)+12,(FIND("Middle Name: ",Updates!D893)-(FIND("First Name: ",Updates!D893)+12)))))</f>
        <v>#VALUE!</v>
      </c>
      <c r="O893" t="e">
        <f>TRIM(CLEAN(MID(Updates!E893,FIND("Last Name: ",Updates!E893)+11,(FIND("Middle Initial:",Updates!E893)-(FIND("Last Name: ",Updates!E893)+11)))))</f>
        <v>#VALUE!</v>
      </c>
      <c r="P893" t="e">
        <f>TRIM(CLEAN(MID(Updates!D893,FIND("Middle Initial: ",Updates!D893)+16,(FIND("Department: ",Updates!D893)-(FIND("Middle Initial: ",Updates!D893)+16)))))</f>
        <v>#VALUE!</v>
      </c>
      <c r="Q893" t="e">
        <f t="shared" si="210"/>
        <v>#VALUE!</v>
      </c>
      <c r="R893" t="e">
        <f t="shared" si="211"/>
        <v>#VALUE!</v>
      </c>
      <c r="S893" t="e">
        <f t="shared" si="212"/>
        <v>#VALUE!</v>
      </c>
      <c r="T893" s="14" t="e">
        <f t="shared" si="213"/>
        <v>#VALUE!</v>
      </c>
      <c r="U893" t="e">
        <f t="shared" si="214"/>
        <v>#VALUE!</v>
      </c>
      <c r="V893" t="e">
        <f t="shared" si="215"/>
        <v>#VALUE!</v>
      </c>
      <c r="W893" s="8" t="e">
        <f>TRIM(CLEAN(MID(Updates!D893,FIND("Branch: ",Updates!D893)+8,(FIND("Division",Updates!D893)-(FIND("Branch: ",Updates!D893)+8)))))</f>
        <v>#VALUE!</v>
      </c>
      <c r="X893" s="8" t="e">
        <f>TRIM(CLEAN(MID(Updates!D893,FIND("Pooled Position: ",Updates!D893)+17,(FIND("Are the",Updates!D893)-(FIND("Pooled Position: ",Updates!D893)+17)))))</f>
        <v>#VALUE!</v>
      </c>
      <c r="Y893" t="e">
        <f>TRIM(CLEAN(MID(Updates!D893,FIND("Employee Name: ",Updates!D893)+15,(FIND("Job Title",Updates!D893)-(FIND("Employee Name: ",Updates!D893)+15)))))</f>
        <v>#VALUE!</v>
      </c>
      <c r="Z893" s="9" t="e">
        <f t="shared" si="216"/>
        <v>#VALUE!</v>
      </c>
      <c r="AA893" t="e">
        <f t="shared" si="217"/>
        <v>#VALUE!</v>
      </c>
      <c r="AB893" t="e">
        <f t="shared" si="218"/>
        <v>#VALUE!</v>
      </c>
      <c r="AC893" t="e">
        <f t="shared" si="219"/>
        <v>#VALUE!</v>
      </c>
      <c r="AD893" t="e">
        <f>TRIM(CLEAN(MID(Updates!D893,FIND("Account to clone: ",Updates!D893)+18,(FIND("Position",Updates!D893)-(FIND("Account to clone: ",Updates!D893)+18)))))</f>
        <v>#VALUE!</v>
      </c>
      <c r="AE893" t="str">
        <f t="shared" si="220"/>
        <v/>
      </c>
      <c r="AF893" t="str">
        <f t="shared" si="221"/>
        <v>No</v>
      </c>
      <c r="AG893" t="e">
        <f>TRIM(CLEAN(MID(Updates!D893,FIND("Home Share (H:\ drive) required: ",Updates!D893)+33,(FIND("Group Share (S:\ drive) required: ",Updates!D893)-(FIND("Home Share (H:\ drive) required: ",Updates!D893)+33)))))</f>
        <v>#VALUE!</v>
      </c>
      <c r="AH893" t="str">
        <f t="shared" si="222"/>
        <v>No</v>
      </c>
      <c r="AI893" t="e">
        <f>TRIM(CLEAN(MID(Updates!D893,FIND("S Drive Path: ",Updates!D893)+14,(FIND("Position",Updates!D893)-(FIND("S Drive Path: ",Updates!D893)+14)))))</f>
        <v>#VALUE!</v>
      </c>
      <c r="AJ893" t="e">
        <f>("USR\"&amp;Updates!N893)</f>
        <v>#VALUE!</v>
      </c>
      <c r="AK893" t="e">
        <f>Updates!N893&amp;"$"</f>
        <v>#VALUE!</v>
      </c>
      <c r="AL893" s="11">
        <f t="shared" ca="1" si="223"/>
        <v>13</v>
      </c>
      <c r="AM893" s="6" t="str">
        <f ca="1">LOOKUP(AL893,AN2:AN21,AO2:AO21)</f>
        <v>DC4MDB03</v>
      </c>
    </row>
    <row r="894" spans="1:39" ht="12" customHeight="1">
      <c r="A894" s="13" t="e">
        <f>LOOKUP(99^99,--("0"&amp;MID(Updates!N894,MIN(SEARCH({0,1,2,3,4,5,6,7,8,9},Updates!N894&amp;"0123456789")),ROW($A$1:$A$10000))))</f>
        <v>#N/A</v>
      </c>
      <c r="B894" s="6" t="e">
        <f>TRIM(CLEAN(MID(Updates!D894,FIND("Network User Id: ",Updates!D894)+17,(FIND("E-MAIL ACCOUNTS",Updates!D894)-(FIND("Network User Id:",Updates!D894)+17)))))</f>
        <v>#VALUE!</v>
      </c>
      <c r="C894" s="6" t="e">
        <f>TRIM(CLEAN(MID(Updates!D894,FIND("Logon ID: ",Updates!D894)+10,(FIND("Password:",Updates!D894)-(FIND("Logon ID:",Updates!D894)+10)))))</f>
        <v>#VALUE!</v>
      </c>
      <c r="D894" t="e">
        <f>TRIM(CLEAN(MID(Updates!D894,FIND("Primary Address: ",Updates!D894)+17,(FIND("Secondary Address:",Updates!D894)-(FIND("Primary Address: ",Updates!D894)+17)))))</f>
        <v>#VALUE!</v>
      </c>
      <c r="E894" t="e">
        <f>TRIM(CLEAN(MID(Updates!D894,FIND("Secondary Address: ",Updates!D894)+19,(FIND("** PLEASE DO NOT REPLY TO THIS E-MAIL. ",Updates!D894)-(FIND("Secondary Address: ",Updates!D894)+19)))))</f>
        <v>#VALUE!</v>
      </c>
      <c r="F894" t="b">
        <f>IF(COUNT(SEARCH({"transpo.ottawa.on.ca","biblioottawalibrary.ca"},E894)),"@ottawa.ca")</f>
        <v>0</v>
      </c>
      <c r="G894" s="9" t="e">
        <f t="shared" si="208"/>
        <v>#VALUE!</v>
      </c>
      <c r="H894" t="e">
        <f>TRIM(CLEAN(MID(Updates!D894,FIND("E-mail Address: ",Updates!D894)+16,(FIND("The employee",Updates!D894)-(FIND("E-mail Address: ",Updates!D894)+16)))))</f>
        <v>#VALUE!</v>
      </c>
      <c r="I894" t="e">
        <f>TRIM(CLEAN(MID(Updates!D894,FIND("Account Password: ",Updates!D894)+18,(FIND("NETWORK ACCOUNTS",Updates!D894)-(FIND("Account Password:",Updates!D894)+18)))))</f>
        <v>#VALUE!</v>
      </c>
      <c r="J894" t="e">
        <f>TRIM(CLEAN(MID(Updates!D894,FIND("Password: ",Updates!D894)+10,(FIND("E-mail",Updates!D894)-(FIND("Password:",Updates!D894)+12)))))</f>
        <v>#VALUE!</v>
      </c>
      <c r="K894" t="e">
        <f>TRIM(CLEAN(MID(Updates!D894,FIND("Account to clone: ",Updates!D894)+18,(FIND("Position",Updates!D894)-(FIND("Account to clone: ",Updates!D894)+18)))))</f>
        <v>#VALUE!</v>
      </c>
      <c r="L894" t="e">
        <f>TRIM(CLEAN(MID(Updates!D894,FIND("Clone permissions of another account: ",Updates!D894)+38,(FIND("Email required:",Updates!D894)-(FIND("Clone permissions of another account: ",Updates!D894)+38)))))</f>
        <v>#VALUE!</v>
      </c>
      <c r="M894" t="e">
        <f t="shared" si="209"/>
        <v>#VALUE!</v>
      </c>
      <c r="N894" t="e">
        <f>TRIM(CLEAN(MID(Updates!D894,FIND("First Name: ",Updates!D894)+12,(FIND("Middle Name: ",Updates!D894)-(FIND("First Name: ",Updates!D894)+12)))))</f>
        <v>#VALUE!</v>
      </c>
      <c r="O894" t="e">
        <f>TRIM(CLEAN(MID(Updates!E894,FIND("Last Name: ",Updates!E894)+11,(FIND("Middle Initial:",Updates!E894)-(FIND("Last Name: ",Updates!E894)+11)))))</f>
        <v>#VALUE!</v>
      </c>
      <c r="P894" t="e">
        <f>TRIM(CLEAN(MID(Updates!D894,FIND("Middle Initial: ",Updates!D894)+16,(FIND("Department: ",Updates!D894)-(FIND("Middle Initial: ",Updates!D894)+16)))))</f>
        <v>#VALUE!</v>
      </c>
      <c r="Q894" t="e">
        <f t="shared" si="210"/>
        <v>#VALUE!</v>
      </c>
      <c r="R894" t="e">
        <f t="shared" si="211"/>
        <v>#VALUE!</v>
      </c>
      <c r="S894" t="e">
        <f t="shared" si="212"/>
        <v>#VALUE!</v>
      </c>
      <c r="T894" s="14" t="e">
        <f t="shared" si="213"/>
        <v>#VALUE!</v>
      </c>
      <c r="U894" t="e">
        <f t="shared" si="214"/>
        <v>#VALUE!</v>
      </c>
      <c r="V894" t="e">
        <f t="shared" si="215"/>
        <v>#VALUE!</v>
      </c>
      <c r="W894" s="8" t="e">
        <f>TRIM(CLEAN(MID(Updates!D894,FIND("Branch: ",Updates!D894)+8,(FIND("Division",Updates!D894)-(FIND("Branch: ",Updates!D894)+8)))))</f>
        <v>#VALUE!</v>
      </c>
      <c r="X894" s="8" t="e">
        <f>TRIM(CLEAN(MID(Updates!D894,FIND("Pooled Position: ",Updates!D894)+17,(FIND("Are the",Updates!D894)-(FIND("Pooled Position: ",Updates!D894)+17)))))</f>
        <v>#VALUE!</v>
      </c>
      <c r="Y894" t="e">
        <f>TRIM(CLEAN(MID(Updates!D894,FIND("Employee Name: ",Updates!D894)+15,(FIND("Job Title",Updates!D894)-(FIND("Employee Name: ",Updates!D894)+15)))))</f>
        <v>#VALUE!</v>
      </c>
      <c r="Z894" s="9" t="e">
        <f t="shared" si="216"/>
        <v>#VALUE!</v>
      </c>
      <c r="AA894" t="e">
        <f t="shared" si="217"/>
        <v>#VALUE!</v>
      </c>
      <c r="AB894" t="e">
        <f t="shared" si="218"/>
        <v>#VALUE!</v>
      </c>
      <c r="AC894" t="e">
        <f t="shared" si="219"/>
        <v>#VALUE!</v>
      </c>
      <c r="AD894" t="e">
        <f>TRIM(CLEAN(MID(Updates!D894,FIND("Account to clone: ",Updates!D894)+18,(FIND("Position",Updates!D894)-(FIND("Account to clone: ",Updates!D894)+18)))))</f>
        <v>#VALUE!</v>
      </c>
      <c r="AE894" t="str">
        <f t="shared" si="220"/>
        <v/>
      </c>
      <c r="AF894" t="str">
        <f t="shared" si="221"/>
        <v>No</v>
      </c>
      <c r="AG894" t="e">
        <f>TRIM(CLEAN(MID(Updates!D894,FIND("Home Share (H:\ drive) required: ",Updates!D894)+33,(FIND("Group Share (S:\ drive) required: ",Updates!D894)-(FIND("Home Share (H:\ drive) required: ",Updates!D894)+33)))))</f>
        <v>#VALUE!</v>
      </c>
      <c r="AH894" t="str">
        <f t="shared" si="222"/>
        <v>No</v>
      </c>
      <c r="AI894" t="e">
        <f>TRIM(CLEAN(MID(Updates!D894,FIND("S Drive Path: ",Updates!D894)+14,(FIND("Position",Updates!D894)-(FIND("S Drive Path: ",Updates!D894)+14)))))</f>
        <v>#VALUE!</v>
      </c>
      <c r="AJ894" t="e">
        <f>("USR\"&amp;Updates!N894)</f>
        <v>#VALUE!</v>
      </c>
      <c r="AK894" t="e">
        <f>Updates!N894&amp;"$"</f>
        <v>#VALUE!</v>
      </c>
      <c r="AL894" s="11">
        <f t="shared" ca="1" si="223"/>
        <v>16</v>
      </c>
      <c r="AM894" s="6" t="str">
        <f ca="1">LOOKUP(AL894,AN2:AN21,AO2:AO21)</f>
        <v>DC4MDB06</v>
      </c>
    </row>
    <row r="895" spans="1:39" ht="12" customHeight="1">
      <c r="A895" s="13" t="e">
        <f>LOOKUP(99^99,--("0"&amp;MID(Updates!N895,MIN(SEARCH({0,1,2,3,4,5,6,7,8,9},Updates!N895&amp;"0123456789")),ROW($A$1:$A$10000))))</f>
        <v>#N/A</v>
      </c>
      <c r="B895" s="6" t="e">
        <f>TRIM(CLEAN(MID(Updates!D895,FIND("Network User Id: ",Updates!D895)+17,(FIND("E-MAIL ACCOUNTS",Updates!D895)-(FIND("Network User Id:",Updates!D895)+17)))))</f>
        <v>#VALUE!</v>
      </c>
      <c r="C895" s="6" t="e">
        <f>TRIM(CLEAN(MID(Updates!D895,FIND("Logon ID: ",Updates!D895)+10,(FIND("Password:",Updates!D895)-(FIND("Logon ID:",Updates!D895)+10)))))</f>
        <v>#VALUE!</v>
      </c>
      <c r="D895" t="e">
        <f>TRIM(CLEAN(MID(Updates!D895,FIND("Primary Address: ",Updates!D895)+17,(FIND("Secondary Address:",Updates!D895)-(FIND("Primary Address: ",Updates!D895)+17)))))</f>
        <v>#VALUE!</v>
      </c>
      <c r="E895" t="e">
        <f>TRIM(CLEAN(MID(Updates!D895,FIND("Secondary Address: ",Updates!D895)+19,(FIND("** PLEASE DO NOT REPLY TO THIS E-MAIL. ",Updates!D895)-(FIND("Secondary Address: ",Updates!D895)+19)))))</f>
        <v>#VALUE!</v>
      </c>
      <c r="F895" t="b">
        <f>IF(COUNT(SEARCH({"transpo.ottawa.on.ca","biblioottawalibrary.ca"},E895)),"@ottawa.ca")</f>
        <v>0</v>
      </c>
      <c r="G895" s="9" t="e">
        <f t="shared" si="208"/>
        <v>#VALUE!</v>
      </c>
      <c r="H895" t="e">
        <f>TRIM(CLEAN(MID(Updates!D895,FIND("E-mail Address: ",Updates!D895)+16,(FIND("The employee",Updates!D895)-(FIND("E-mail Address: ",Updates!D895)+16)))))</f>
        <v>#VALUE!</v>
      </c>
      <c r="I895" t="e">
        <f>TRIM(CLEAN(MID(Updates!D895,FIND("Account Password: ",Updates!D895)+18,(FIND("NETWORK ACCOUNTS",Updates!D895)-(FIND("Account Password:",Updates!D895)+18)))))</f>
        <v>#VALUE!</v>
      </c>
      <c r="J895" t="e">
        <f>TRIM(CLEAN(MID(Updates!D895,FIND("Password: ",Updates!D895)+10,(FIND("E-mail",Updates!D895)-(FIND("Password:",Updates!D895)+12)))))</f>
        <v>#VALUE!</v>
      </c>
      <c r="K895" t="e">
        <f>TRIM(CLEAN(MID(Updates!D895,FIND("Account to clone: ",Updates!D895)+18,(FIND("Position",Updates!D895)-(FIND("Account to clone: ",Updates!D895)+18)))))</f>
        <v>#VALUE!</v>
      </c>
      <c r="L895" t="e">
        <f>TRIM(CLEAN(MID(Updates!D895,FIND("Clone permissions of another account: ",Updates!D895)+38,(FIND("Email required:",Updates!D895)-(FIND("Clone permissions of another account: ",Updates!D895)+38)))))</f>
        <v>#VALUE!</v>
      </c>
      <c r="M895" t="e">
        <f t="shared" si="209"/>
        <v>#VALUE!</v>
      </c>
      <c r="N895" t="e">
        <f>TRIM(CLEAN(MID(Updates!D895,FIND("First Name: ",Updates!D895)+12,(FIND("Middle Name: ",Updates!D895)-(FIND("First Name: ",Updates!D895)+12)))))</f>
        <v>#VALUE!</v>
      </c>
      <c r="O895" t="e">
        <f>TRIM(CLEAN(MID(Updates!E895,FIND("Last Name: ",Updates!E895)+11,(FIND("Middle Initial:",Updates!E895)-(FIND("Last Name: ",Updates!E895)+11)))))</f>
        <v>#VALUE!</v>
      </c>
      <c r="P895" t="e">
        <f>TRIM(CLEAN(MID(Updates!D895,FIND("Middle Initial: ",Updates!D895)+16,(FIND("Department: ",Updates!D895)-(FIND("Middle Initial: ",Updates!D895)+16)))))</f>
        <v>#VALUE!</v>
      </c>
      <c r="Q895" t="e">
        <f t="shared" si="210"/>
        <v>#VALUE!</v>
      </c>
      <c r="R895" t="e">
        <f t="shared" si="211"/>
        <v>#VALUE!</v>
      </c>
      <c r="S895" t="e">
        <f t="shared" si="212"/>
        <v>#VALUE!</v>
      </c>
      <c r="T895" s="14" t="e">
        <f t="shared" si="213"/>
        <v>#VALUE!</v>
      </c>
      <c r="U895" t="e">
        <f t="shared" si="214"/>
        <v>#VALUE!</v>
      </c>
      <c r="V895" t="e">
        <f t="shared" si="215"/>
        <v>#VALUE!</v>
      </c>
      <c r="W895" s="8" t="e">
        <f>TRIM(CLEAN(MID(Updates!D895,FIND("Branch: ",Updates!D895)+8,(FIND("Division",Updates!D895)-(FIND("Branch: ",Updates!D895)+8)))))</f>
        <v>#VALUE!</v>
      </c>
      <c r="X895" s="8" t="e">
        <f>TRIM(CLEAN(MID(Updates!D895,FIND("Pooled Position: ",Updates!D895)+17,(FIND("Are the",Updates!D895)-(FIND("Pooled Position: ",Updates!D895)+17)))))</f>
        <v>#VALUE!</v>
      </c>
      <c r="Y895" t="e">
        <f>TRIM(CLEAN(MID(Updates!D895,FIND("Employee Name: ",Updates!D895)+15,(FIND("Job Title",Updates!D895)-(FIND("Employee Name: ",Updates!D895)+15)))))</f>
        <v>#VALUE!</v>
      </c>
      <c r="Z895" s="9" t="e">
        <f t="shared" si="216"/>
        <v>#VALUE!</v>
      </c>
      <c r="AA895" t="e">
        <f t="shared" si="217"/>
        <v>#VALUE!</v>
      </c>
      <c r="AB895" t="e">
        <f t="shared" si="218"/>
        <v>#VALUE!</v>
      </c>
      <c r="AC895" t="e">
        <f t="shared" si="219"/>
        <v>#VALUE!</v>
      </c>
      <c r="AD895" t="e">
        <f>TRIM(CLEAN(MID(Updates!D895,FIND("Account to clone: ",Updates!D895)+18,(FIND("Position",Updates!D895)-(FIND("Account to clone: ",Updates!D895)+18)))))</f>
        <v>#VALUE!</v>
      </c>
      <c r="AE895" t="str">
        <f t="shared" si="220"/>
        <v/>
      </c>
      <c r="AF895" t="str">
        <f t="shared" si="221"/>
        <v>No</v>
      </c>
      <c r="AG895" t="e">
        <f>TRIM(CLEAN(MID(Updates!D895,FIND("Home Share (H:\ drive) required: ",Updates!D895)+33,(FIND("Group Share (S:\ drive) required: ",Updates!D895)-(FIND("Home Share (H:\ drive) required: ",Updates!D895)+33)))))</f>
        <v>#VALUE!</v>
      </c>
      <c r="AH895" t="str">
        <f t="shared" si="222"/>
        <v>No</v>
      </c>
      <c r="AI895" t="e">
        <f>TRIM(CLEAN(MID(Updates!D895,FIND("S Drive Path: ",Updates!D895)+14,(FIND("Position",Updates!D895)-(FIND("S Drive Path: ",Updates!D895)+14)))))</f>
        <v>#VALUE!</v>
      </c>
      <c r="AJ895" t="e">
        <f>("USR\"&amp;Updates!N895)</f>
        <v>#VALUE!</v>
      </c>
      <c r="AK895" t="e">
        <f>Updates!N895&amp;"$"</f>
        <v>#VALUE!</v>
      </c>
      <c r="AL895" s="11">
        <f t="shared" ca="1" si="223"/>
        <v>1</v>
      </c>
      <c r="AM895" s="6" t="str">
        <f ca="1">LOOKUP(AL895,AN2:AN21,AO2:AO21)</f>
        <v>DC1MDB01</v>
      </c>
    </row>
    <row r="896" spans="1:39" ht="12" customHeight="1">
      <c r="A896" s="13" t="e">
        <f>LOOKUP(99^99,--("0"&amp;MID(Updates!N896,MIN(SEARCH({0,1,2,3,4,5,6,7,8,9},Updates!N896&amp;"0123456789")),ROW($A$1:$A$10000))))</f>
        <v>#N/A</v>
      </c>
      <c r="B896" s="6" t="e">
        <f>TRIM(CLEAN(MID(Updates!D896,FIND("Network User Id: ",Updates!D896)+17,(FIND("E-MAIL ACCOUNTS",Updates!D896)-(FIND("Network User Id:",Updates!D896)+17)))))</f>
        <v>#VALUE!</v>
      </c>
      <c r="C896" s="6" t="e">
        <f>TRIM(CLEAN(MID(Updates!D896,FIND("Logon ID: ",Updates!D896)+10,(FIND("Password:",Updates!D896)-(FIND("Logon ID:",Updates!D896)+10)))))</f>
        <v>#VALUE!</v>
      </c>
      <c r="D896" t="e">
        <f>TRIM(CLEAN(MID(Updates!D896,FIND("Primary Address: ",Updates!D896)+17,(FIND("Secondary Address:",Updates!D896)-(FIND("Primary Address: ",Updates!D896)+17)))))</f>
        <v>#VALUE!</v>
      </c>
      <c r="E896" t="e">
        <f>TRIM(CLEAN(MID(Updates!D896,FIND("Secondary Address: ",Updates!D896)+19,(FIND("** PLEASE DO NOT REPLY TO THIS E-MAIL. ",Updates!D896)-(FIND("Secondary Address: ",Updates!D896)+19)))))</f>
        <v>#VALUE!</v>
      </c>
      <c r="F896" t="b">
        <f>IF(COUNT(SEARCH({"transpo.ottawa.on.ca","biblioottawalibrary.ca"},E896)),"@ottawa.ca")</f>
        <v>0</v>
      </c>
      <c r="G896" s="9" t="e">
        <f t="shared" si="208"/>
        <v>#VALUE!</v>
      </c>
      <c r="H896" t="e">
        <f>TRIM(CLEAN(MID(Updates!D896,FIND("E-mail Address: ",Updates!D896)+16,(FIND("The employee",Updates!D896)-(FIND("E-mail Address: ",Updates!D896)+16)))))</f>
        <v>#VALUE!</v>
      </c>
      <c r="I896" t="e">
        <f>TRIM(CLEAN(MID(Updates!D896,FIND("Account Password: ",Updates!D896)+18,(FIND("NETWORK ACCOUNTS",Updates!D896)-(FIND("Account Password:",Updates!D896)+18)))))</f>
        <v>#VALUE!</v>
      </c>
      <c r="J896" t="e">
        <f>TRIM(CLEAN(MID(Updates!D896,FIND("Password: ",Updates!D896)+10,(FIND("E-mail",Updates!D896)-(FIND("Password:",Updates!D896)+12)))))</f>
        <v>#VALUE!</v>
      </c>
      <c r="K896" t="e">
        <f>TRIM(CLEAN(MID(Updates!D896,FIND("Account to clone: ",Updates!D896)+18,(FIND("Position",Updates!D896)-(FIND("Account to clone: ",Updates!D896)+18)))))</f>
        <v>#VALUE!</v>
      </c>
      <c r="L896" t="e">
        <f>TRIM(CLEAN(MID(Updates!D896,FIND("Clone permissions of another account: ",Updates!D896)+38,(FIND("Email required:",Updates!D896)-(FIND("Clone permissions of another account: ",Updates!D896)+38)))))</f>
        <v>#VALUE!</v>
      </c>
      <c r="M896" t="e">
        <f t="shared" si="209"/>
        <v>#VALUE!</v>
      </c>
      <c r="N896" t="e">
        <f>TRIM(CLEAN(MID(Updates!D896,FIND("First Name: ",Updates!D896)+12,(FIND("Middle Name: ",Updates!D896)-(FIND("First Name: ",Updates!D896)+12)))))</f>
        <v>#VALUE!</v>
      </c>
      <c r="O896" t="e">
        <f>TRIM(CLEAN(MID(Updates!E896,FIND("Last Name: ",Updates!E896)+11,(FIND("Middle Initial:",Updates!E896)-(FIND("Last Name: ",Updates!E896)+11)))))</f>
        <v>#VALUE!</v>
      </c>
      <c r="P896" t="e">
        <f>TRIM(CLEAN(MID(Updates!D896,FIND("Middle Initial: ",Updates!D896)+16,(FIND("Department: ",Updates!D896)-(FIND("Middle Initial: ",Updates!D896)+16)))))</f>
        <v>#VALUE!</v>
      </c>
      <c r="Q896" t="e">
        <f t="shared" si="210"/>
        <v>#VALUE!</v>
      </c>
      <c r="R896" t="e">
        <f t="shared" si="211"/>
        <v>#VALUE!</v>
      </c>
      <c r="S896" t="e">
        <f t="shared" si="212"/>
        <v>#VALUE!</v>
      </c>
      <c r="T896" s="14" t="e">
        <f t="shared" si="213"/>
        <v>#VALUE!</v>
      </c>
      <c r="U896" t="e">
        <f t="shared" si="214"/>
        <v>#VALUE!</v>
      </c>
      <c r="V896" t="e">
        <f t="shared" si="215"/>
        <v>#VALUE!</v>
      </c>
      <c r="W896" s="8" t="e">
        <f>TRIM(CLEAN(MID(Updates!D896,FIND("Branch: ",Updates!D896)+8,(FIND("Division",Updates!D896)-(FIND("Branch: ",Updates!D896)+8)))))</f>
        <v>#VALUE!</v>
      </c>
      <c r="X896" s="8" t="e">
        <f>TRIM(CLEAN(MID(Updates!D896,FIND("Pooled Position: ",Updates!D896)+17,(FIND("Are the",Updates!D896)-(FIND("Pooled Position: ",Updates!D896)+17)))))</f>
        <v>#VALUE!</v>
      </c>
      <c r="Y896" t="e">
        <f>TRIM(CLEAN(MID(Updates!D896,FIND("Employee Name: ",Updates!D896)+15,(FIND("Job Title",Updates!D896)-(FIND("Employee Name: ",Updates!D896)+15)))))</f>
        <v>#VALUE!</v>
      </c>
      <c r="Z896" s="9" t="e">
        <f t="shared" si="216"/>
        <v>#VALUE!</v>
      </c>
      <c r="AA896" t="e">
        <f t="shared" si="217"/>
        <v>#VALUE!</v>
      </c>
      <c r="AB896" t="e">
        <f t="shared" si="218"/>
        <v>#VALUE!</v>
      </c>
      <c r="AC896" t="e">
        <f t="shared" si="219"/>
        <v>#VALUE!</v>
      </c>
      <c r="AD896" t="e">
        <f>TRIM(CLEAN(MID(Updates!D896,FIND("Account to clone: ",Updates!D896)+18,(FIND("Position",Updates!D896)-(FIND("Account to clone: ",Updates!D896)+18)))))</f>
        <v>#VALUE!</v>
      </c>
      <c r="AE896" t="str">
        <f t="shared" si="220"/>
        <v/>
      </c>
      <c r="AF896" t="str">
        <f t="shared" si="221"/>
        <v>No</v>
      </c>
      <c r="AG896" t="e">
        <f>TRIM(CLEAN(MID(Updates!D896,FIND("Home Share (H:\ drive) required: ",Updates!D896)+33,(FIND("Group Share (S:\ drive) required: ",Updates!D896)-(FIND("Home Share (H:\ drive) required: ",Updates!D896)+33)))))</f>
        <v>#VALUE!</v>
      </c>
      <c r="AH896" t="str">
        <f t="shared" si="222"/>
        <v>No</v>
      </c>
      <c r="AI896" t="e">
        <f>TRIM(CLEAN(MID(Updates!D896,FIND("S Drive Path: ",Updates!D896)+14,(FIND("Position",Updates!D896)-(FIND("S Drive Path: ",Updates!D896)+14)))))</f>
        <v>#VALUE!</v>
      </c>
      <c r="AJ896" t="e">
        <f>("USR\"&amp;Updates!N896)</f>
        <v>#VALUE!</v>
      </c>
      <c r="AK896" t="e">
        <f>Updates!N896&amp;"$"</f>
        <v>#VALUE!</v>
      </c>
      <c r="AL896" s="11">
        <f t="shared" ca="1" si="223"/>
        <v>13</v>
      </c>
      <c r="AM896" s="6" t="str">
        <f ca="1">LOOKUP(AL896,AN2:AN21,AO2:AO21)</f>
        <v>DC4MDB03</v>
      </c>
    </row>
    <row r="897" spans="1:39" ht="12" customHeight="1">
      <c r="A897" s="13" t="e">
        <f>LOOKUP(99^99,--("0"&amp;MID(Updates!N897,MIN(SEARCH({0,1,2,3,4,5,6,7,8,9},Updates!N897&amp;"0123456789")),ROW($A$1:$A$10000))))</f>
        <v>#N/A</v>
      </c>
      <c r="B897" s="6" t="e">
        <f>TRIM(CLEAN(MID(Updates!D897,FIND("Network User Id: ",Updates!D897)+17,(FIND("E-MAIL ACCOUNTS",Updates!D897)-(FIND("Network User Id:",Updates!D897)+17)))))</f>
        <v>#VALUE!</v>
      </c>
      <c r="C897" s="6" t="e">
        <f>TRIM(CLEAN(MID(Updates!D897,FIND("Logon ID: ",Updates!D897)+10,(FIND("Password:",Updates!D897)-(FIND("Logon ID:",Updates!D897)+10)))))</f>
        <v>#VALUE!</v>
      </c>
      <c r="D897" t="e">
        <f>TRIM(CLEAN(MID(Updates!D897,FIND("Primary Address: ",Updates!D897)+17,(FIND("Secondary Address:",Updates!D897)-(FIND("Primary Address: ",Updates!D897)+17)))))</f>
        <v>#VALUE!</v>
      </c>
      <c r="E897" t="e">
        <f>TRIM(CLEAN(MID(Updates!D897,FIND("Secondary Address: ",Updates!D897)+19,(FIND("** PLEASE DO NOT REPLY TO THIS E-MAIL. ",Updates!D897)-(FIND("Secondary Address: ",Updates!D897)+19)))))</f>
        <v>#VALUE!</v>
      </c>
      <c r="F897" t="b">
        <f>IF(COUNT(SEARCH({"transpo.ottawa.on.ca","biblioottawalibrary.ca"},E897)),"@ottawa.ca")</f>
        <v>0</v>
      </c>
      <c r="G897" s="9" t="e">
        <f t="shared" si="208"/>
        <v>#VALUE!</v>
      </c>
      <c r="H897" t="e">
        <f>TRIM(CLEAN(MID(Updates!D897,FIND("E-mail Address: ",Updates!D897)+16,(FIND("The employee",Updates!D897)-(FIND("E-mail Address: ",Updates!D897)+16)))))</f>
        <v>#VALUE!</v>
      </c>
      <c r="I897" t="e">
        <f>TRIM(CLEAN(MID(Updates!D897,FIND("Account Password: ",Updates!D897)+18,(FIND("NETWORK ACCOUNTS",Updates!D897)-(FIND("Account Password:",Updates!D897)+18)))))</f>
        <v>#VALUE!</v>
      </c>
      <c r="J897" t="e">
        <f>TRIM(CLEAN(MID(Updates!D897,FIND("Password: ",Updates!D897)+10,(FIND("E-mail",Updates!D897)-(FIND("Password:",Updates!D897)+12)))))</f>
        <v>#VALUE!</v>
      </c>
      <c r="K897" t="e">
        <f>TRIM(CLEAN(MID(Updates!D897,FIND("Account to clone: ",Updates!D897)+18,(FIND("Position",Updates!D897)-(FIND("Account to clone: ",Updates!D897)+18)))))</f>
        <v>#VALUE!</v>
      </c>
      <c r="L897" t="e">
        <f>TRIM(CLEAN(MID(Updates!D897,FIND("Clone permissions of another account: ",Updates!D897)+38,(FIND("Email required:",Updates!D897)-(FIND("Clone permissions of another account: ",Updates!D897)+38)))))</f>
        <v>#VALUE!</v>
      </c>
      <c r="M897" t="e">
        <f t="shared" si="209"/>
        <v>#VALUE!</v>
      </c>
      <c r="N897" t="e">
        <f>TRIM(CLEAN(MID(Updates!D897,FIND("First Name: ",Updates!D897)+12,(FIND("Middle Name: ",Updates!D897)-(FIND("First Name: ",Updates!D897)+12)))))</f>
        <v>#VALUE!</v>
      </c>
      <c r="O897" t="e">
        <f>TRIM(CLEAN(MID(Updates!E897,FIND("Last Name: ",Updates!E897)+11,(FIND("Middle Initial:",Updates!E897)-(FIND("Last Name: ",Updates!E897)+11)))))</f>
        <v>#VALUE!</v>
      </c>
      <c r="P897" t="e">
        <f>TRIM(CLEAN(MID(Updates!D897,FIND("Middle Initial: ",Updates!D897)+16,(FIND("Department: ",Updates!D897)-(FIND("Middle Initial: ",Updates!D897)+16)))))</f>
        <v>#VALUE!</v>
      </c>
      <c r="Q897" t="e">
        <f t="shared" si="210"/>
        <v>#VALUE!</v>
      </c>
      <c r="R897" t="e">
        <f t="shared" si="211"/>
        <v>#VALUE!</v>
      </c>
      <c r="S897" t="e">
        <f t="shared" si="212"/>
        <v>#VALUE!</v>
      </c>
      <c r="T897" s="14" t="e">
        <f t="shared" si="213"/>
        <v>#VALUE!</v>
      </c>
      <c r="U897" t="e">
        <f t="shared" si="214"/>
        <v>#VALUE!</v>
      </c>
      <c r="V897" t="e">
        <f t="shared" si="215"/>
        <v>#VALUE!</v>
      </c>
      <c r="W897" s="8" t="e">
        <f>TRIM(CLEAN(MID(Updates!D897,FIND("Branch: ",Updates!D897)+8,(FIND("Division",Updates!D897)-(FIND("Branch: ",Updates!D897)+8)))))</f>
        <v>#VALUE!</v>
      </c>
      <c r="X897" s="8" t="e">
        <f>TRIM(CLEAN(MID(Updates!D897,FIND("Pooled Position: ",Updates!D897)+17,(FIND("Are the",Updates!D897)-(FIND("Pooled Position: ",Updates!D897)+17)))))</f>
        <v>#VALUE!</v>
      </c>
      <c r="Y897" t="e">
        <f>TRIM(CLEAN(MID(Updates!D897,FIND("Employee Name: ",Updates!D897)+15,(FIND("Job Title",Updates!D897)-(FIND("Employee Name: ",Updates!D897)+15)))))</f>
        <v>#VALUE!</v>
      </c>
      <c r="Z897" s="9" t="e">
        <f t="shared" si="216"/>
        <v>#VALUE!</v>
      </c>
      <c r="AA897" t="e">
        <f t="shared" si="217"/>
        <v>#VALUE!</v>
      </c>
      <c r="AB897" t="e">
        <f t="shared" si="218"/>
        <v>#VALUE!</v>
      </c>
      <c r="AC897" t="e">
        <f t="shared" si="219"/>
        <v>#VALUE!</v>
      </c>
      <c r="AD897" t="e">
        <f>TRIM(CLEAN(MID(Updates!D897,FIND("Account to clone: ",Updates!D897)+18,(FIND("Position",Updates!D897)-(FIND("Account to clone: ",Updates!D897)+18)))))</f>
        <v>#VALUE!</v>
      </c>
      <c r="AE897" t="str">
        <f t="shared" si="220"/>
        <v/>
      </c>
      <c r="AF897" t="str">
        <f t="shared" si="221"/>
        <v>No</v>
      </c>
      <c r="AG897" t="e">
        <f>TRIM(CLEAN(MID(Updates!D897,FIND("Home Share (H:\ drive) required: ",Updates!D897)+33,(FIND("Group Share (S:\ drive) required: ",Updates!D897)-(FIND("Home Share (H:\ drive) required: ",Updates!D897)+33)))))</f>
        <v>#VALUE!</v>
      </c>
      <c r="AH897" t="str">
        <f t="shared" si="222"/>
        <v>No</v>
      </c>
      <c r="AI897" t="e">
        <f>TRIM(CLEAN(MID(Updates!D897,FIND("S Drive Path: ",Updates!D897)+14,(FIND("Position",Updates!D897)-(FIND("S Drive Path: ",Updates!D897)+14)))))</f>
        <v>#VALUE!</v>
      </c>
      <c r="AJ897" t="e">
        <f>("USR\"&amp;Updates!N897)</f>
        <v>#VALUE!</v>
      </c>
      <c r="AK897" t="e">
        <f>Updates!N897&amp;"$"</f>
        <v>#VALUE!</v>
      </c>
      <c r="AL897" s="11">
        <f t="shared" ca="1" si="223"/>
        <v>16</v>
      </c>
      <c r="AM897" s="6" t="str">
        <f ca="1">LOOKUP(AL897,AN2:AN21,AO2:AO21)</f>
        <v>DC4MDB06</v>
      </c>
    </row>
    <row r="898" spans="1:39" ht="12" customHeight="1">
      <c r="A898" s="13" t="e">
        <f>LOOKUP(99^99,--("0"&amp;MID(Updates!N898,MIN(SEARCH({0,1,2,3,4,5,6,7,8,9},Updates!N898&amp;"0123456789")),ROW($A$1:$A$10000))))</f>
        <v>#N/A</v>
      </c>
      <c r="B898" s="6" t="e">
        <f>TRIM(CLEAN(MID(Updates!D898,FIND("Network User Id: ",Updates!D898)+17,(FIND("E-MAIL ACCOUNTS",Updates!D898)-(FIND("Network User Id:",Updates!D898)+17)))))</f>
        <v>#VALUE!</v>
      </c>
      <c r="C898" s="6" t="e">
        <f>TRIM(CLEAN(MID(Updates!D898,FIND("Logon ID: ",Updates!D898)+10,(FIND("Password:",Updates!D898)-(FIND("Logon ID:",Updates!D898)+10)))))</f>
        <v>#VALUE!</v>
      </c>
      <c r="D898" t="e">
        <f>TRIM(CLEAN(MID(Updates!D898,FIND("Primary Address: ",Updates!D898)+17,(FIND("Secondary Address:",Updates!D898)-(FIND("Primary Address: ",Updates!D898)+17)))))</f>
        <v>#VALUE!</v>
      </c>
      <c r="E898" t="e">
        <f>TRIM(CLEAN(MID(Updates!D898,FIND("Secondary Address: ",Updates!D898)+19,(FIND("** PLEASE DO NOT REPLY TO THIS E-MAIL. ",Updates!D898)-(FIND("Secondary Address: ",Updates!D898)+19)))))</f>
        <v>#VALUE!</v>
      </c>
      <c r="F898" t="b">
        <f>IF(COUNT(SEARCH({"transpo.ottawa.on.ca","biblioottawalibrary.ca"},E898)),"@ottawa.ca")</f>
        <v>0</v>
      </c>
      <c r="G898" s="9" t="e">
        <f t="shared" si="208"/>
        <v>#VALUE!</v>
      </c>
      <c r="H898" t="e">
        <f>TRIM(CLEAN(MID(Updates!D898,FIND("E-mail Address: ",Updates!D898)+16,(FIND("The employee",Updates!D898)-(FIND("E-mail Address: ",Updates!D898)+16)))))</f>
        <v>#VALUE!</v>
      </c>
      <c r="I898" t="e">
        <f>TRIM(CLEAN(MID(Updates!D898,FIND("Account Password: ",Updates!D898)+18,(FIND("NETWORK ACCOUNTS",Updates!D898)-(FIND("Account Password:",Updates!D898)+18)))))</f>
        <v>#VALUE!</v>
      </c>
      <c r="J898" t="e">
        <f>TRIM(CLEAN(MID(Updates!D898,FIND("Password: ",Updates!D898)+10,(FIND("E-mail",Updates!D898)-(FIND("Password:",Updates!D898)+12)))))</f>
        <v>#VALUE!</v>
      </c>
      <c r="K898" t="e">
        <f>TRIM(CLEAN(MID(Updates!D898,FIND("Account to clone: ",Updates!D898)+18,(FIND("Position",Updates!D898)-(FIND("Account to clone: ",Updates!D898)+18)))))</f>
        <v>#VALUE!</v>
      </c>
      <c r="L898" t="e">
        <f>TRIM(CLEAN(MID(Updates!D898,FIND("Clone permissions of another account: ",Updates!D898)+38,(FIND("Email required:",Updates!D898)-(FIND("Clone permissions of another account: ",Updates!D898)+38)))))</f>
        <v>#VALUE!</v>
      </c>
      <c r="M898" t="e">
        <f t="shared" si="209"/>
        <v>#VALUE!</v>
      </c>
      <c r="N898" t="e">
        <f>TRIM(CLEAN(MID(Updates!D898,FIND("First Name: ",Updates!D898)+12,(FIND("Middle Name: ",Updates!D898)-(FIND("First Name: ",Updates!D898)+12)))))</f>
        <v>#VALUE!</v>
      </c>
      <c r="O898" t="e">
        <f>TRIM(CLEAN(MID(Updates!E898,FIND("Last Name: ",Updates!E898)+11,(FIND("Middle Initial:",Updates!E898)-(FIND("Last Name: ",Updates!E898)+11)))))</f>
        <v>#VALUE!</v>
      </c>
      <c r="P898" t="e">
        <f>TRIM(CLEAN(MID(Updates!D898,FIND("Middle Initial: ",Updates!D898)+16,(FIND("Department: ",Updates!D898)-(FIND("Middle Initial: ",Updates!D898)+16)))))</f>
        <v>#VALUE!</v>
      </c>
      <c r="Q898" t="e">
        <f t="shared" si="210"/>
        <v>#VALUE!</v>
      </c>
      <c r="R898" t="e">
        <f t="shared" si="211"/>
        <v>#VALUE!</v>
      </c>
      <c r="S898" t="e">
        <f t="shared" si="212"/>
        <v>#VALUE!</v>
      </c>
      <c r="T898" s="14" t="e">
        <f t="shared" si="213"/>
        <v>#VALUE!</v>
      </c>
      <c r="U898" t="e">
        <f t="shared" si="214"/>
        <v>#VALUE!</v>
      </c>
      <c r="V898" t="e">
        <f t="shared" si="215"/>
        <v>#VALUE!</v>
      </c>
      <c r="W898" s="8" t="e">
        <f>TRIM(CLEAN(MID(Updates!D898,FIND("Branch: ",Updates!D898)+8,(FIND("Division",Updates!D898)-(FIND("Branch: ",Updates!D898)+8)))))</f>
        <v>#VALUE!</v>
      </c>
      <c r="X898" s="8" t="e">
        <f>TRIM(CLEAN(MID(Updates!D898,FIND("Pooled Position: ",Updates!D898)+17,(FIND("Are the",Updates!D898)-(FIND("Pooled Position: ",Updates!D898)+17)))))</f>
        <v>#VALUE!</v>
      </c>
      <c r="Y898" t="e">
        <f>TRIM(CLEAN(MID(Updates!D898,FIND("Employee Name: ",Updates!D898)+15,(FIND("Job Title",Updates!D898)-(FIND("Employee Name: ",Updates!D898)+15)))))</f>
        <v>#VALUE!</v>
      </c>
      <c r="Z898" s="9" t="e">
        <f t="shared" si="216"/>
        <v>#VALUE!</v>
      </c>
      <c r="AA898" t="e">
        <f t="shared" si="217"/>
        <v>#VALUE!</v>
      </c>
      <c r="AB898" t="e">
        <f t="shared" si="218"/>
        <v>#VALUE!</v>
      </c>
      <c r="AC898" t="e">
        <f t="shared" si="219"/>
        <v>#VALUE!</v>
      </c>
      <c r="AD898" t="e">
        <f>TRIM(CLEAN(MID(Updates!D898,FIND("Account to clone: ",Updates!D898)+18,(FIND("Position",Updates!D898)-(FIND("Account to clone: ",Updates!D898)+18)))))</f>
        <v>#VALUE!</v>
      </c>
      <c r="AE898" t="str">
        <f t="shared" si="220"/>
        <v/>
      </c>
      <c r="AF898" t="str">
        <f t="shared" si="221"/>
        <v>No</v>
      </c>
      <c r="AG898" t="e">
        <f>TRIM(CLEAN(MID(Updates!D898,FIND("Home Share (H:\ drive) required: ",Updates!D898)+33,(FIND("Group Share (S:\ drive) required: ",Updates!D898)-(FIND("Home Share (H:\ drive) required: ",Updates!D898)+33)))))</f>
        <v>#VALUE!</v>
      </c>
      <c r="AH898" t="str">
        <f t="shared" si="222"/>
        <v>No</v>
      </c>
      <c r="AI898" t="e">
        <f>TRIM(CLEAN(MID(Updates!D898,FIND("S Drive Path: ",Updates!D898)+14,(FIND("Position",Updates!D898)-(FIND("S Drive Path: ",Updates!D898)+14)))))</f>
        <v>#VALUE!</v>
      </c>
      <c r="AJ898" t="e">
        <f>("USR\"&amp;Updates!N898)</f>
        <v>#VALUE!</v>
      </c>
      <c r="AK898" t="e">
        <f>Updates!N898&amp;"$"</f>
        <v>#VALUE!</v>
      </c>
      <c r="AL898" s="11">
        <f t="shared" ca="1" si="223"/>
        <v>5</v>
      </c>
      <c r="AM898" s="6" t="str">
        <f ca="1">LOOKUP(AL898,AN2:AN21,AO2:AO21)</f>
        <v>DC1MDB05</v>
      </c>
    </row>
    <row r="899" spans="1:39" ht="12" customHeight="1">
      <c r="A899" s="13" t="e">
        <f>LOOKUP(99^99,--("0"&amp;MID(Updates!N899,MIN(SEARCH({0,1,2,3,4,5,6,7,8,9},Updates!N899&amp;"0123456789")),ROW($A$1:$A$10000))))</f>
        <v>#N/A</v>
      </c>
      <c r="B899" s="6" t="e">
        <f>TRIM(CLEAN(MID(Updates!D899,FIND("Network User Id: ",Updates!D899)+17,(FIND("E-MAIL ACCOUNTS",Updates!D899)-(FIND("Network User Id:",Updates!D899)+17)))))</f>
        <v>#VALUE!</v>
      </c>
      <c r="C899" s="6" t="e">
        <f>TRIM(CLEAN(MID(Updates!D899,FIND("Logon ID: ",Updates!D899)+10,(FIND("Password:",Updates!D899)-(FIND("Logon ID:",Updates!D899)+10)))))</f>
        <v>#VALUE!</v>
      </c>
      <c r="D899" t="e">
        <f>TRIM(CLEAN(MID(Updates!D899,FIND("Primary Address: ",Updates!D899)+17,(FIND("Secondary Address:",Updates!D899)-(FIND("Primary Address: ",Updates!D899)+17)))))</f>
        <v>#VALUE!</v>
      </c>
      <c r="E899" t="e">
        <f>TRIM(CLEAN(MID(Updates!D899,FIND("Secondary Address: ",Updates!D899)+19,(FIND("** PLEASE DO NOT REPLY TO THIS E-MAIL. ",Updates!D899)-(FIND("Secondary Address: ",Updates!D899)+19)))))</f>
        <v>#VALUE!</v>
      </c>
      <c r="F899" t="b">
        <f>IF(COUNT(SEARCH({"transpo.ottawa.on.ca","biblioottawalibrary.ca"},E899)),"@ottawa.ca")</f>
        <v>0</v>
      </c>
      <c r="G899" s="9" t="e">
        <f t="shared" ref="G899:G962" si="224">TRIM(LEFT(SUBSTITUTE(E899,"@",REPT(" ",LEN(E899))),LEN(E899)))</f>
        <v>#VALUE!</v>
      </c>
      <c r="H899" t="e">
        <f>TRIM(CLEAN(MID(Updates!D899,FIND("E-mail Address: ",Updates!D899)+16,(FIND("The employee",Updates!D899)-(FIND("E-mail Address: ",Updates!D899)+16)))))</f>
        <v>#VALUE!</v>
      </c>
      <c r="I899" t="e">
        <f>TRIM(CLEAN(MID(Updates!D899,FIND("Account Password: ",Updates!D899)+18,(FIND("NETWORK ACCOUNTS",Updates!D899)-(FIND("Account Password:",Updates!D899)+18)))))</f>
        <v>#VALUE!</v>
      </c>
      <c r="J899" t="e">
        <f>TRIM(CLEAN(MID(Updates!D899,FIND("Password: ",Updates!D899)+10,(FIND("E-mail",Updates!D899)-(FIND("Password:",Updates!D899)+12)))))</f>
        <v>#VALUE!</v>
      </c>
      <c r="K899" t="e">
        <f>TRIM(CLEAN(MID(Updates!D899,FIND("Account to clone: ",Updates!D899)+18,(FIND("Position",Updates!D899)-(FIND("Account to clone: ",Updates!D899)+18)))))</f>
        <v>#VALUE!</v>
      </c>
      <c r="L899" t="e">
        <f>TRIM(CLEAN(MID(Updates!D899,FIND("Clone permissions of another account: ",Updates!D899)+38,(FIND("Email required:",Updates!D899)-(FIND("Clone permissions of another account: ",Updates!D899)+38)))))</f>
        <v>#VALUE!</v>
      </c>
      <c r="M899" t="e">
        <f t="shared" ref="M899:M962" si="225">IF(L899="No","",L899)</f>
        <v>#VALUE!</v>
      </c>
      <c r="N899" t="e">
        <f>TRIM(CLEAN(MID(Updates!D899,FIND("First Name: ",Updates!D899)+12,(FIND("Middle Name: ",Updates!D899)-(FIND("First Name: ",Updates!D899)+12)))))</f>
        <v>#VALUE!</v>
      </c>
      <c r="O899" t="e">
        <f>TRIM(CLEAN(MID(Updates!E899,FIND("Last Name: ",Updates!E899)+11,(FIND("Middle Initial:",Updates!E899)-(FIND("Last Name: ",Updates!E899)+11)))))</f>
        <v>#VALUE!</v>
      </c>
      <c r="P899" t="e">
        <f>TRIM(CLEAN(MID(Updates!D899,FIND("Middle Initial: ",Updates!D899)+16,(FIND("Department: ",Updates!D899)-(FIND("Middle Initial: ",Updates!D899)+16)))))</f>
        <v>#VALUE!</v>
      </c>
      <c r="Q899" t="e">
        <f t="shared" ref="Q899:Q962" si="226">TRIM(LEFT(SUBSTITUTE(Z899," ",REPT(" ",255)),255))</f>
        <v>#VALUE!</v>
      </c>
      <c r="R899" t="e">
        <f t="shared" ref="R899:R962" si="227">SUBSTITUTE(S899, " ", "-", 1)</f>
        <v>#VALUE!</v>
      </c>
      <c r="S899" t="e">
        <f t="shared" ref="S899:S962" si="228">RIGHT(Y899,LEN(Y899)-FIND(" ",Y899))</f>
        <v>#VALUE!</v>
      </c>
      <c r="T899" s="14" t="e">
        <f t="shared" ref="T899:T962" si="229">SUBSTITUTE(R899,".","")</f>
        <v>#VALUE!</v>
      </c>
      <c r="U899" t="e">
        <f t="shared" ref="U899:U962" si="230">IF(LEFT(S899,1)="(",RIGHT(S899,LEN(S899)-FIND(" ",S899)),"")</f>
        <v>#VALUE!</v>
      </c>
      <c r="V899" t="e">
        <f t="shared" ref="V899:V962" si="231">IF(U899="",T899,U899)</f>
        <v>#VALUE!</v>
      </c>
      <c r="W899" s="8" t="e">
        <f>TRIM(CLEAN(MID(Updates!D899,FIND("Branch: ",Updates!D899)+8,(FIND("Division",Updates!D899)-(FIND("Branch: ",Updates!D899)+8)))))</f>
        <v>#VALUE!</v>
      </c>
      <c r="X899" s="8" t="e">
        <f>TRIM(CLEAN(MID(Updates!D899,FIND("Pooled Position: ",Updates!D899)+17,(FIND("Are the",Updates!D899)-(FIND("Pooled Position: ",Updates!D899)+17)))))</f>
        <v>#VALUE!</v>
      </c>
      <c r="Y899" t="e">
        <f>TRIM(CLEAN(MID(Updates!D899,FIND("Employee Name: ",Updates!D899)+15,(FIND("Job Title",Updates!D899)-(FIND("Employee Name: ",Updates!D899)+15)))))</f>
        <v>#VALUE!</v>
      </c>
      <c r="Z899" s="9" t="e">
        <f t="shared" ref="Z899:Z962" si="232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Y899,"á","a"),"â","a"),"à","a"),"é","e"),"è","e"),"ê","e"),"ë","e"),"î","i"),"ï","i"),"ó","o"),"ô","o"),"ù","u"),"û","u"),"À","A"),"Á","A"),"Â","A"),"É","E"),"È","E"),"É","E"),"Ë","E"),"Î","I"),"Ï","I"),"Ó","O"),"Ô","O"),"Ù","U"),"É","E"),"Ë","E")</f>
        <v>#VALUE!</v>
      </c>
      <c r="AA899" t="e">
        <f t="shared" ref="AA899:AA962" si="233">TRIM(CLEAN(IF(ISTEXT(C899)=FALSE,B899,IF(ISTEXT(C899)=TRUE,C899))))</f>
        <v>#VALUE!</v>
      </c>
      <c r="AB899" t="e">
        <f t="shared" ref="AB899:AB962" si="234">TRIM(CLEAN(IF(ISTEXT(H899)=FALSE,E899,IF(ISTEXT(H899)=TRUE,H899))))</f>
        <v>#VALUE!</v>
      </c>
      <c r="AC899" t="e">
        <f t="shared" ref="AC899:AC962" si="235">TRIM(CLEAN(IF(ISTEXT(J899)=FALSE,I899,IF(ISTEXT(J899)=TRUE,J899))))</f>
        <v>#VALUE!</v>
      </c>
      <c r="AD899" t="e">
        <f>TRIM(CLEAN(MID(Updates!D899,FIND("Account to clone: ",Updates!D899)+18,(FIND("Position",Updates!D899)-(FIND("Account to clone: ",Updates!D899)+18)))))</f>
        <v>#VALUE!</v>
      </c>
      <c r="AE899" t="str">
        <f t="shared" ref="AE899:AE962" si="236">TRIM(CLEAN(IF(ISERROR(AD899),"",AD899)))</f>
        <v/>
      </c>
      <c r="AF899" t="str">
        <f t="shared" ref="AF899:AF962" si="237">IF(AE899="","No","Yes")</f>
        <v>No</v>
      </c>
      <c r="AG899" t="e">
        <f>TRIM(CLEAN(MID(Updates!D899,FIND("Home Share (H:\ drive) required: ",Updates!D899)+33,(FIND("Group Share (S:\ drive) required: ",Updates!D899)-(FIND("Home Share (H:\ drive) required: ",Updates!D899)+33)))))</f>
        <v>#VALUE!</v>
      </c>
      <c r="AH899" t="str">
        <f t="shared" ref="AH899:AH962" si="238">IF(ISERROR(AG899),"No",AG899)</f>
        <v>No</v>
      </c>
      <c r="AI899" t="e">
        <f>TRIM(CLEAN(MID(Updates!D899,FIND("S Drive Path: ",Updates!D899)+14,(FIND("Position",Updates!D899)-(FIND("S Drive Path: ",Updates!D899)+14)))))</f>
        <v>#VALUE!</v>
      </c>
      <c r="AJ899" t="e">
        <f>("USR\"&amp;Updates!N899)</f>
        <v>#VALUE!</v>
      </c>
      <c r="AK899" t="e">
        <f>Updates!N899&amp;"$"</f>
        <v>#VALUE!</v>
      </c>
      <c r="AL899" s="11">
        <f t="shared" ref="AL899:AL962" ca="1" si="239">RANDBETWEEN(1,20)</f>
        <v>11</v>
      </c>
      <c r="AM899" s="6" t="str">
        <f ca="1">LOOKUP(AL899,AN2:AN21,AO2:AO21)</f>
        <v>DC4MDB01</v>
      </c>
    </row>
    <row r="900" spans="1:39" ht="12" customHeight="1">
      <c r="A900" s="13" t="e">
        <f>LOOKUP(99^99,--("0"&amp;MID(Updates!N900,MIN(SEARCH({0,1,2,3,4,5,6,7,8,9},Updates!N900&amp;"0123456789")),ROW($A$1:$A$10000))))</f>
        <v>#N/A</v>
      </c>
      <c r="B900" s="6" t="e">
        <f>TRIM(CLEAN(MID(Updates!D900,FIND("Network User Id: ",Updates!D900)+17,(FIND("E-MAIL ACCOUNTS",Updates!D900)-(FIND("Network User Id:",Updates!D900)+17)))))</f>
        <v>#VALUE!</v>
      </c>
      <c r="C900" s="6" t="e">
        <f>TRIM(CLEAN(MID(Updates!D900,FIND("Logon ID: ",Updates!D900)+10,(FIND("Password:",Updates!D900)-(FIND("Logon ID:",Updates!D900)+10)))))</f>
        <v>#VALUE!</v>
      </c>
      <c r="D900" t="e">
        <f>TRIM(CLEAN(MID(Updates!D900,FIND("Primary Address: ",Updates!D900)+17,(FIND("Secondary Address:",Updates!D900)-(FIND("Primary Address: ",Updates!D900)+17)))))</f>
        <v>#VALUE!</v>
      </c>
      <c r="E900" t="e">
        <f>TRIM(CLEAN(MID(Updates!D900,FIND("Secondary Address: ",Updates!D900)+19,(FIND("** PLEASE DO NOT REPLY TO THIS E-MAIL. ",Updates!D900)-(FIND("Secondary Address: ",Updates!D900)+19)))))</f>
        <v>#VALUE!</v>
      </c>
      <c r="F900" t="b">
        <f>IF(COUNT(SEARCH({"transpo.ottawa.on.ca","biblioottawalibrary.ca"},E900)),"@ottawa.ca")</f>
        <v>0</v>
      </c>
      <c r="G900" s="9" t="e">
        <f t="shared" si="224"/>
        <v>#VALUE!</v>
      </c>
      <c r="H900" t="e">
        <f>TRIM(CLEAN(MID(Updates!D900,FIND("E-mail Address: ",Updates!D900)+16,(FIND("The employee",Updates!D900)-(FIND("E-mail Address: ",Updates!D900)+16)))))</f>
        <v>#VALUE!</v>
      </c>
      <c r="I900" t="e">
        <f>TRIM(CLEAN(MID(Updates!D900,FIND("Account Password: ",Updates!D900)+18,(FIND("NETWORK ACCOUNTS",Updates!D900)-(FIND("Account Password:",Updates!D900)+18)))))</f>
        <v>#VALUE!</v>
      </c>
      <c r="J900" t="e">
        <f>TRIM(CLEAN(MID(Updates!D900,FIND("Password: ",Updates!D900)+10,(FIND("E-mail",Updates!D900)-(FIND("Password:",Updates!D900)+12)))))</f>
        <v>#VALUE!</v>
      </c>
      <c r="K900" t="e">
        <f>TRIM(CLEAN(MID(Updates!D900,FIND("Account to clone: ",Updates!D900)+18,(FIND("Position",Updates!D900)-(FIND("Account to clone: ",Updates!D900)+18)))))</f>
        <v>#VALUE!</v>
      </c>
      <c r="L900" t="e">
        <f>TRIM(CLEAN(MID(Updates!D900,FIND("Clone permissions of another account: ",Updates!D900)+38,(FIND("Email required:",Updates!D900)-(FIND("Clone permissions of another account: ",Updates!D900)+38)))))</f>
        <v>#VALUE!</v>
      </c>
      <c r="M900" t="e">
        <f t="shared" si="225"/>
        <v>#VALUE!</v>
      </c>
      <c r="N900" t="e">
        <f>TRIM(CLEAN(MID(Updates!D900,FIND("First Name: ",Updates!D900)+12,(FIND("Middle Name: ",Updates!D900)-(FIND("First Name: ",Updates!D900)+12)))))</f>
        <v>#VALUE!</v>
      </c>
      <c r="O900" t="e">
        <f>TRIM(CLEAN(MID(Updates!E900,FIND("Last Name: ",Updates!E900)+11,(FIND("Middle Initial:",Updates!E900)-(FIND("Last Name: ",Updates!E900)+11)))))</f>
        <v>#VALUE!</v>
      </c>
      <c r="P900" t="e">
        <f>TRIM(CLEAN(MID(Updates!D900,FIND("Middle Initial: ",Updates!D900)+16,(FIND("Department: ",Updates!D900)-(FIND("Middle Initial: ",Updates!D900)+16)))))</f>
        <v>#VALUE!</v>
      </c>
      <c r="Q900" t="e">
        <f t="shared" si="226"/>
        <v>#VALUE!</v>
      </c>
      <c r="R900" t="e">
        <f t="shared" si="227"/>
        <v>#VALUE!</v>
      </c>
      <c r="S900" t="e">
        <f t="shared" si="228"/>
        <v>#VALUE!</v>
      </c>
      <c r="T900" s="14" t="e">
        <f t="shared" si="229"/>
        <v>#VALUE!</v>
      </c>
      <c r="U900" t="e">
        <f t="shared" si="230"/>
        <v>#VALUE!</v>
      </c>
      <c r="V900" t="e">
        <f t="shared" si="231"/>
        <v>#VALUE!</v>
      </c>
      <c r="W900" s="8" t="e">
        <f>TRIM(CLEAN(MID(Updates!D900,FIND("Branch: ",Updates!D900)+8,(FIND("Division",Updates!D900)-(FIND("Branch: ",Updates!D900)+8)))))</f>
        <v>#VALUE!</v>
      </c>
      <c r="X900" s="8" t="e">
        <f>TRIM(CLEAN(MID(Updates!D900,FIND("Pooled Position: ",Updates!D900)+17,(FIND("Are the",Updates!D900)-(FIND("Pooled Position: ",Updates!D900)+17)))))</f>
        <v>#VALUE!</v>
      </c>
      <c r="Y900" t="e">
        <f>TRIM(CLEAN(MID(Updates!D900,FIND("Employee Name: ",Updates!D900)+15,(FIND("Job Title",Updates!D900)-(FIND("Employee Name: ",Updates!D900)+15)))))</f>
        <v>#VALUE!</v>
      </c>
      <c r="Z900" s="9" t="e">
        <f t="shared" si="232"/>
        <v>#VALUE!</v>
      </c>
      <c r="AA900" t="e">
        <f t="shared" si="233"/>
        <v>#VALUE!</v>
      </c>
      <c r="AB900" t="e">
        <f t="shared" si="234"/>
        <v>#VALUE!</v>
      </c>
      <c r="AC900" t="e">
        <f t="shared" si="235"/>
        <v>#VALUE!</v>
      </c>
      <c r="AD900" t="e">
        <f>TRIM(CLEAN(MID(Updates!D900,FIND("Account to clone: ",Updates!D900)+18,(FIND("Position",Updates!D900)-(FIND("Account to clone: ",Updates!D900)+18)))))</f>
        <v>#VALUE!</v>
      </c>
      <c r="AE900" t="str">
        <f t="shared" si="236"/>
        <v/>
      </c>
      <c r="AF900" t="str">
        <f t="shared" si="237"/>
        <v>No</v>
      </c>
      <c r="AG900" t="e">
        <f>TRIM(CLEAN(MID(Updates!D900,FIND("Home Share (H:\ drive) required: ",Updates!D900)+33,(FIND("Group Share (S:\ drive) required: ",Updates!D900)-(FIND("Home Share (H:\ drive) required: ",Updates!D900)+33)))))</f>
        <v>#VALUE!</v>
      </c>
      <c r="AH900" t="str">
        <f t="shared" si="238"/>
        <v>No</v>
      </c>
      <c r="AI900" t="e">
        <f>TRIM(CLEAN(MID(Updates!D900,FIND("S Drive Path: ",Updates!D900)+14,(FIND("Position",Updates!D900)-(FIND("S Drive Path: ",Updates!D900)+14)))))</f>
        <v>#VALUE!</v>
      </c>
      <c r="AJ900" t="e">
        <f>("USR\"&amp;Updates!N900)</f>
        <v>#VALUE!</v>
      </c>
      <c r="AK900" t="e">
        <f>Updates!N900&amp;"$"</f>
        <v>#VALUE!</v>
      </c>
      <c r="AL900" s="11">
        <f t="shared" ca="1" si="239"/>
        <v>9</v>
      </c>
      <c r="AM900" s="6" t="str">
        <f ca="1">LOOKUP(AL900,AN2:AN21,AO2:AO21)</f>
        <v>DC1MDB09</v>
      </c>
    </row>
    <row r="901" spans="1:39" ht="12" customHeight="1">
      <c r="A901" s="13" t="e">
        <f>LOOKUP(99^99,--("0"&amp;MID(Updates!N901,MIN(SEARCH({0,1,2,3,4,5,6,7,8,9},Updates!N901&amp;"0123456789")),ROW($A$1:$A$10000))))</f>
        <v>#N/A</v>
      </c>
      <c r="B901" s="6" t="e">
        <f>TRIM(CLEAN(MID(Updates!D901,FIND("Network User Id: ",Updates!D901)+17,(FIND("E-MAIL ACCOUNTS",Updates!D901)-(FIND("Network User Id:",Updates!D901)+17)))))</f>
        <v>#VALUE!</v>
      </c>
      <c r="C901" s="6" t="e">
        <f>TRIM(CLEAN(MID(Updates!D901,FIND("Logon ID: ",Updates!D901)+10,(FIND("Password:",Updates!D901)-(FIND("Logon ID:",Updates!D901)+10)))))</f>
        <v>#VALUE!</v>
      </c>
      <c r="D901" t="e">
        <f>TRIM(CLEAN(MID(Updates!D901,FIND("Primary Address: ",Updates!D901)+17,(FIND("Secondary Address:",Updates!D901)-(FIND("Primary Address: ",Updates!D901)+17)))))</f>
        <v>#VALUE!</v>
      </c>
      <c r="E901" t="e">
        <f>TRIM(CLEAN(MID(Updates!D901,FIND("Secondary Address: ",Updates!D901)+19,(FIND("** PLEASE DO NOT REPLY TO THIS E-MAIL. ",Updates!D901)-(FIND("Secondary Address: ",Updates!D901)+19)))))</f>
        <v>#VALUE!</v>
      </c>
      <c r="F901" t="b">
        <f>IF(COUNT(SEARCH({"transpo.ottawa.on.ca","biblioottawalibrary.ca"},E901)),"@ottawa.ca")</f>
        <v>0</v>
      </c>
      <c r="G901" s="9" t="e">
        <f t="shared" si="224"/>
        <v>#VALUE!</v>
      </c>
      <c r="H901" t="e">
        <f>TRIM(CLEAN(MID(Updates!D901,FIND("E-mail Address: ",Updates!D901)+16,(FIND("The employee",Updates!D901)-(FIND("E-mail Address: ",Updates!D901)+16)))))</f>
        <v>#VALUE!</v>
      </c>
      <c r="I901" t="e">
        <f>TRIM(CLEAN(MID(Updates!D901,FIND("Account Password: ",Updates!D901)+18,(FIND("NETWORK ACCOUNTS",Updates!D901)-(FIND("Account Password:",Updates!D901)+18)))))</f>
        <v>#VALUE!</v>
      </c>
      <c r="J901" t="e">
        <f>TRIM(CLEAN(MID(Updates!D901,FIND("Password: ",Updates!D901)+10,(FIND("E-mail",Updates!D901)-(FIND("Password:",Updates!D901)+12)))))</f>
        <v>#VALUE!</v>
      </c>
      <c r="K901" t="e">
        <f>TRIM(CLEAN(MID(Updates!D901,FIND("Account to clone: ",Updates!D901)+18,(FIND("Position",Updates!D901)-(FIND("Account to clone: ",Updates!D901)+18)))))</f>
        <v>#VALUE!</v>
      </c>
      <c r="L901" t="e">
        <f>TRIM(CLEAN(MID(Updates!D901,FIND("Clone permissions of another account: ",Updates!D901)+38,(FIND("Email required:",Updates!D901)-(FIND("Clone permissions of another account: ",Updates!D901)+38)))))</f>
        <v>#VALUE!</v>
      </c>
      <c r="M901" t="e">
        <f t="shared" si="225"/>
        <v>#VALUE!</v>
      </c>
      <c r="N901" t="e">
        <f>TRIM(CLEAN(MID(Updates!D901,FIND("First Name: ",Updates!D901)+12,(FIND("Middle Name: ",Updates!D901)-(FIND("First Name: ",Updates!D901)+12)))))</f>
        <v>#VALUE!</v>
      </c>
      <c r="O901" t="e">
        <f>TRIM(CLEAN(MID(Updates!E901,FIND("Last Name: ",Updates!E901)+11,(FIND("Middle Initial:",Updates!E901)-(FIND("Last Name: ",Updates!E901)+11)))))</f>
        <v>#VALUE!</v>
      </c>
      <c r="P901" t="e">
        <f>TRIM(CLEAN(MID(Updates!D901,FIND("Middle Initial: ",Updates!D901)+16,(FIND("Department: ",Updates!D901)-(FIND("Middle Initial: ",Updates!D901)+16)))))</f>
        <v>#VALUE!</v>
      </c>
      <c r="Q901" t="e">
        <f t="shared" si="226"/>
        <v>#VALUE!</v>
      </c>
      <c r="R901" t="e">
        <f t="shared" si="227"/>
        <v>#VALUE!</v>
      </c>
      <c r="S901" t="e">
        <f t="shared" si="228"/>
        <v>#VALUE!</v>
      </c>
      <c r="T901" s="14" t="e">
        <f t="shared" si="229"/>
        <v>#VALUE!</v>
      </c>
      <c r="U901" t="e">
        <f t="shared" si="230"/>
        <v>#VALUE!</v>
      </c>
      <c r="V901" t="e">
        <f t="shared" si="231"/>
        <v>#VALUE!</v>
      </c>
      <c r="W901" s="8" t="e">
        <f>TRIM(CLEAN(MID(Updates!D901,FIND("Branch: ",Updates!D901)+8,(FIND("Division",Updates!D901)-(FIND("Branch: ",Updates!D901)+8)))))</f>
        <v>#VALUE!</v>
      </c>
      <c r="X901" s="8" t="e">
        <f>TRIM(CLEAN(MID(Updates!D901,FIND("Pooled Position: ",Updates!D901)+17,(FIND("Are the",Updates!D901)-(FIND("Pooled Position: ",Updates!D901)+17)))))</f>
        <v>#VALUE!</v>
      </c>
      <c r="Y901" t="e">
        <f>TRIM(CLEAN(MID(Updates!D901,FIND("Employee Name: ",Updates!D901)+15,(FIND("Job Title",Updates!D901)-(FIND("Employee Name: ",Updates!D901)+15)))))</f>
        <v>#VALUE!</v>
      </c>
      <c r="Z901" s="9" t="e">
        <f t="shared" si="232"/>
        <v>#VALUE!</v>
      </c>
      <c r="AA901" t="e">
        <f t="shared" si="233"/>
        <v>#VALUE!</v>
      </c>
      <c r="AB901" t="e">
        <f t="shared" si="234"/>
        <v>#VALUE!</v>
      </c>
      <c r="AC901" t="e">
        <f t="shared" si="235"/>
        <v>#VALUE!</v>
      </c>
      <c r="AD901" t="e">
        <f>TRIM(CLEAN(MID(Updates!D901,FIND("Account to clone: ",Updates!D901)+18,(FIND("Position",Updates!D901)-(FIND("Account to clone: ",Updates!D901)+18)))))</f>
        <v>#VALUE!</v>
      </c>
      <c r="AE901" t="str">
        <f t="shared" si="236"/>
        <v/>
      </c>
      <c r="AF901" t="str">
        <f t="shared" si="237"/>
        <v>No</v>
      </c>
      <c r="AG901" t="e">
        <f>TRIM(CLEAN(MID(Updates!D901,FIND("Home Share (H:\ drive) required: ",Updates!D901)+33,(FIND("Group Share (S:\ drive) required: ",Updates!D901)-(FIND("Home Share (H:\ drive) required: ",Updates!D901)+33)))))</f>
        <v>#VALUE!</v>
      </c>
      <c r="AH901" t="str">
        <f t="shared" si="238"/>
        <v>No</v>
      </c>
      <c r="AI901" t="e">
        <f>TRIM(CLEAN(MID(Updates!D901,FIND("S Drive Path: ",Updates!D901)+14,(FIND("Position",Updates!D901)-(FIND("S Drive Path: ",Updates!D901)+14)))))</f>
        <v>#VALUE!</v>
      </c>
      <c r="AJ901" t="e">
        <f>("USR\"&amp;Updates!N901)</f>
        <v>#VALUE!</v>
      </c>
      <c r="AK901" t="e">
        <f>Updates!N901&amp;"$"</f>
        <v>#VALUE!</v>
      </c>
      <c r="AL901" s="11">
        <f t="shared" ca="1" si="239"/>
        <v>8</v>
      </c>
      <c r="AM901" s="6" t="str">
        <f ca="1">LOOKUP(AL901,AN2:AN21,AO2:AO21)</f>
        <v>DC1MDB08</v>
      </c>
    </row>
    <row r="902" spans="1:39" ht="12" customHeight="1">
      <c r="A902" s="13" t="e">
        <f>LOOKUP(99^99,--("0"&amp;MID(Updates!N902,MIN(SEARCH({0,1,2,3,4,5,6,7,8,9},Updates!N902&amp;"0123456789")),ROW($A$1:$A$10000))))</f>
        <v>#N/A</v>
      </c>
      <c r="B902" s="6" t="e">
        <f>TRIM(CLEAN(MID(Updates!D902,FIND("Network User Id: ",Updates!D902)+17,(FIND("E-MAIL ACCOUNTS",Updates!D902)-(FIND("Network User Id:",Updates!D902)+17)))))</f>
        <v>#VALUE!</v>
      </c>
      <c r="C902" s="6" t="e">
        <f>TRIM(CLEAN(MID(Updates!D902,FIND("Logon ID: ",Updates!D902)+10,(FIND("Password:",Updates!D902)-(FIND("Logon ID:",Updates!D902)+10)))))</f>
        <v>#VALUE!</v>
      </c>
      <c r="D902" t="e">
        <f>TRIM(CLEAN(MID(Updates!D902,FIND("Primary Address: ",Updates!D902)+17,(FIND("Secondary Address:",Updates!D902)-(FIND("Primary Address: ",Updates!D902)+17)))))</f>
        <v>#VALUE!</v>
      </c>
      <c r="E902" t="e">
        <f>TRIM(CLEAN(MID(Updates!D902,FIND("Secondary Address: ",Updates!D902)+19,(FIND("** PLEASE DO NOT REPLY TO THIS E-MAIL. ",Updates!D902)-(FIND("Secondary Address: ",Updates!D902)+19)))))</f>
        <v>#VALUE!</v>
      </c>
      <c r="F902" t="b">
        <f>IF(COUNT(SEARCH({"transpo.ottawa.on.ca","biblioottawalibrary.ca"},E902)),"@ottawa.ca")</f>
        <v>0</v>
      </c>
      <c r="G902" s="9" t="e">
        <f t="shared" si="224"/>
        <v>#VALUE!</v>
      </c>
      <c r="H902" t="e">
        <f>TRIM(CLEAN(MID(Updates!D902,FIND("E-mail Address: ",Updates!D902)+16,(FIND("The employee",Updates!D902)-(FIND("E-mail Address: ",Updates!D902)+16)))))</f>
        <v>#VALUE!</v>
      </c>
      <c r="I902" t="e">
        <f>TRIM(CLEAN(MID(Updates!D902,FIND("Account Password: ",Updates!D902)+18,(FIND("NETWORK ACCOUNTS",Updates!D902)-(FIND("Account Password:",Updates!D902)+18)))))</f>
        <v>#VALUE!</v>
      </c>
      <c r="J902" t="e">
        <f>TRIM(CLEAN(MID(Updates!D902,FIND("Password: ",Updates!D902)+10,(FIND("E-mail",Updates!D902)-(FIND("Password:",Updates!D902)+12)))))</f>
        <v>#VALUE!</v>
      </c>
      <c r="K902" t="e">
        <f>TRIM(CLEAN(MID(Updates!D902,FIND("Account to clone: ",Updates!D902)+18,(FIND("Position",Updates!D902)-(FIND("Account to clone: ",Updates!D902)+18)))))</f>
        <v>#VALUE!</v>
      </c>
      <c r="L902" t="e">
        <f>TRIM(CLEAN(MID(Updates!D902,FIND("Clone permissions of another account: ",Updates!D902)+38,(FIND("Email required:",Updates!D902)-(FIND("Clone permissions of another account: ",Updates!D902)+38)))))</f>
        <v>#VALUE!</v>
      </c>
      <c r="M902" t="e">
        <f t="shared" si="225"/>
        <v>#VALUE!</v>
      </c>
      <c r="N902" t="e">
        <f>TRIM(CLEAN(MID(Updates!D902,FIND("First Name: ",Updates!D902)+12,(FIND("Middle Name: ",Updates!D902)-(FIND("First Name: ",Updates!D902)+12)))))</f>
        <v>#VALUE!</v>
      </c>
      <c r="O902" t="e">
        <f>TRIM(CLEAN(MID(Updates!E902,FIND("Last Name: ",Updates!E902)+11,(FIND("Middle Initial:",Updates!E902)-(FIND("Last Name: ",Updates!E902)+11)))))</f>
        <v>#VALUE!</v>
      </c>
      <c r="P902" t="e">
        <f>TRIM(CLEAN(MID(Updates!D902,FIND("Middle Initial: ",Updates!D902)+16,(FIND("Department: ",Updates!D902)-(FIND("Middle Initial: ",Updates!D902)+16)))))</f>
        <v>#VALUE!</v>
      </c>
      <c r="Q902" t="e">
        <f t="shared" si="226"/>
        <v>#VALUE!</v>
      </c>
      <c r="R902" t="e">
        <f t="shared" si="227"/>
        <v>#VALUE!</v>
      </c>
      <c r="S902" t="e">
        <f t="shared" si="228"/>
        <v>#VALUE!</v>
      </c>
      <c r="T902" s="14" t="e">
        <f t="shared" si="229"/>
        <v>#VALUE!</v>
      </c>
      <c r="U902" t="e">
        <f t="shared" si="230"/>
        <v>#VALUE!</v>
      </c>
      <c r="V902" t="e">
        <f t="shared" si="231"/>
        <v>#VALUE!</v>
      </c>
      <c r="W902" s="8" t="e">
        <f>TRIM(CLEAN(MID(Updates!D902,FIND("Branch: ",Updates!D902)+8,(FIND("Division",Updates!D902)-(FIND("Branch: ",Updates!D902)+8)))))</f>
        <v>#VALUE!</v>
      </c>
      <c r="X902" s="8" t="e">
        <f>TRIM(CLEAN(MID(Updates!D902,FIND("Pooled Position: ",Updates!D902)+17,(FIND("Are the",Updates!D902)-(FIND("Pooled Position: ",Updates!D902)+17)))))</f>
        <v>#VALUE!</v>
      </c>
      <c r="Y902" t="e">
        <f>TRIM(CLEAN(MID(Updates!D902,FIND("Employee Name: ",Updates!D902)+15,(FIND("Job Title",Updates!D902)-(FIND("Employee Name: ",Updates!D902)+15)))))</f>
        <v>#VALUE!</v>
      </c>
      <c r="Z902" s="9" t="e">
        <f t="shared" si="232"/>
        <v>#VALUE!</v>
      </c>
      <c r="AA902" t="e">
        <f t="shared" si="233"/>
        <v>#VALUE!</v>
      </c>
      <c r="AB902" t="e">
        <f t="shared" si="234"/>
        <v>#VALUE!</v>
      </c>
      <c r="AC902" t="e">
        <f t="shared" si="235"/>
        <v>#VALUE!</v>
      </c>
      <c r="AD902" t="e">
        <f>TRIM(CLEAN(MID(Updates!D902,FIND("Account to clone: ",Updates!D902)+18,(FIND("Position",Updates!D902)-(FIND("Account to clone: ",Updates!D902)+18)))))</f>
        <v>#VALUE!</v>
      </c>
      <c r="AE902" t="str">
        <f t="shared" si="236"/>
        <v/>
      </c>
      <c r="AF902" t="str">
        <f t="shared" si="237"/>
        <v>No</v>
      </c>
      <c r="AG902" t="e">
        <f>TRIM(CLEAN(MID(Updates!D902,FIND("Home Share (H:\ drive) required: ",Updates!D902)+33,(FIND("Group Share (S:\ drive) required: ",Updates!D902)-(FIND("Home Share (H:\ drive) required: ",Updates!D902)+33)))))</f>
        <v>#VALUE!</v>
      </c>
      <c r="AH902" t="str">
        <f t="shared" si="238"/>
        <v>No</v>
      </c>
      <c r="AI902" t="e">
        <f>TRIM(CLEAN(MID(Updates!D902,FIND("S Drive Path: ",Updates!D902)+14,(FIND("Position",Updates!D902)-(FIND("S Drive Path: ",Updates!D902)+14)))))</f>
        <v>#VALUE!</v>
      </c>
      <c r="AJ902" t="e">
        <f>("USR\"&amp;Updates!N902)</f>
        <v>#VALUE!</v>
      </c>
      <c r="AK902" t="e">
        <f>Updates!N902&amp;"$"</f>
        <v>#VALUE!</v>
      </c>
      <c r="AL902" s="11">
        <f t="shared" ca="1" si="239"/>
        <v>2</v>
      </c>
      <c r="AM902" s="6" t="str">
        <f ca="1">LOOKUP(AL902,AN2:AN21,AO2:AO21)</f>
        <v>DC1MDB02</v>
      </c>
    </row>
    <row r="903" spans="1:39" ht="12" customHeight="1">
      <c r="A903" s="13" t="e">
        <f>LOOKUP(99^99,--("0"&amp;MID(Updates!N903,MIN(SEARCH({0,1,2,3,4,5,6,7,8,9},Updates!N903&amp;"0123456789")),ROW($A$1:$A$10000))))</f>
        <v>#N/A</v>
      </c>
      <c r="B903" s="6" t="e">
        <f>TRIM(CLEAN(MID(Updates!D903,FIND("Network User Id: ",Updates!D903)+17,(FIND("E-MAIL ACCOUNTS",Updates!D903)-(FIND("Network User Id:",Updates!D903)+17)))))</f>
        <v>#VALUE!</v>
      </c>
      <c r="C903" s="6" t="e">
        <f>TRIM(CLEAN(MID(Updates!D903,FIND("Logon ID: ",Updates!D903)+10,(FIND("Password:",Updates!D903)-(FIND("Logon ID:",Updates!D903)+10)))))</f>
        <v>#VALUE!</v>
      </c>
      <c r="D903" t="e">
        <f>TRIM(CLEAN(MID(Updates!D903,FIND("Primary Address: ",Updates!D903)+17,(FIND("Secondary Address:",Updates!D903)-(FIND("Primary Address: ",Updates!D903)+17)))))</f>
        <v>#VALUE!</v>
      </c>
      <c r="E903" t="e">
        <f>TRIM(CLEAN(MID(Updates!D903,FIND("Secondary Address: ",Updates!D903)+19,(FIND("** PLEASE DO NOT REPLY TO THIS E-MAIL. ",Updates!D903)-(FIND("Secondary Address: ",Updates!D903)+19)))))</f>
        <v>#VALUE!</v>
      </c>
      <c r="F903" t="b">
        <f>IF(COUNT(SEARCH({"transpo.ottawa.on.ca","biblioottawalibrary.ca"},E903)),"@ottawa.ca")</f>
        <v>0</v>
      </c>
      <c r="G903" s="9" t="e">
        <f t="shared" si="224"/>
        <v>#VALUE!</v>
      </c>
      <c r="H903" t="e">
        <f>TRIM(CLEAN(MID(Updates!D903,FIND("E-mail Address: ",Updates!D903)+16,(FIND("The employee",Updates!D903)-(FIND("E-mail Address: ",Updates!D903)+16)))))</f>
        <v>#VALUE!</v>
      </c>
      <c r="I903" t="e">
        <f>TRIM(CLEAN(MID(Updates!D903,FIND("Account Password: ",Updates!D903)+18,(FIND("NETWORK ACCOUNTS",Updates!D903)-(FIND("Account Password:",Updates!D903)+18)))))</f>
        <v>#VALUE!</v>
      </c>
      <c r="J903" t="e">
        <f>TRIM(CLEAN(MID(Updates!D903,FIND("Password: ",Updates!D903)+10,(FIND("E-mail",Updates!D903)-(FIND("Password:",Updates!D903)+12)))))</f>
        <v>#VALUE!</v>
      </c>
      <c r="K903" t="e">
        <f>TRIM(CLEAN(MID(Updates!D903,FIND("Account to clone: ",Updates!D903)+18,(FIND("Position",Updates!D903)-(FIND("Account to clone: ",Updates!D903)+18)))))</f>
        <v>#VALUE!</v>
      </c>
      <c r="L903" t="e">
        <f>TRIM(CLEAN(MID(Updates!D903,FIND("Clone permissions of another account: ",Updates!D903)+38,(FIND("Email required:",Updates!D903)-(FIND("Clone permissions of another account: ",Updates!D903)+38)))))</f>
        <v>#VALUE!</v>
      </c>
      <c r="M903" t="e">
        <f t="shared" si="225"/>
        <v>#VALUE!</v>
      </c>
      <c r="N903" t="e">
        <f>TRIM(CLEAN(MID(Updates!D903,FIND("First Name: ",Updates!D903)+12,(FIND("Middle Name: ",Updates!D903)-(FIND("First Name: ",Updates!D903)+12)))))</f>
        <v>#VALUE!</v>
      </c>
      <c r="O903" t="e">
        <f>TRIM(CLEAN(MID(Updates!E903,FIND("Last Name: ",Updates!E903)+11,(FIND("Middle Initial:",Updates!E903)-(FIND("Last Name: ",Updates!E903)+11)))))</f>
        <v>#VALUE!</v>
      </c>
      <c r="P903" t="e">
        <f>TRIM(CLEAN(MID(Updates!D903,FIND("Middle Initial: ",Updates!D903)+16,(FIND("Department: ",Updates!D903)-(FIND("Middle Initial: ",Updates!D903)+16)))))</f>
        <v>#VALUE!</v>
      </c>
      <c r="Q903" t="e">
        <f t="shared" si="226"/>
        <v>#VALUE!</v>
      </c>
      <c r="R903" t="e">
        <f t="shared" si="227"/>
        <v>#VALUE!</v>
      </c>
      <c r="S903" t="e">
        <f t="shared" si="228"/>
        <v>#VALUE!</v>
      </c>
      <c r="T903" s="14" t="e">
        <f t="shared" si="229"/>
        <v>#VALUE!</v>
      </c>
      <c r="U903" t="e">
        <f t="shared" si="230"/>
        <v>#VALUE!</v>
      </c>
      <c r="V903" t="e">
        <f t="shared" si="231"/>
        <v>#VALUE!</v>
      </c>
      <c r="W903" s="8" t="e">
        <f>TRIM(CLEAN(MID(Updates!D903,FIND("Branch: ",Updates!D903)+8,(FIND("Division",Updates!D903)-(FIND("Branch: ",Updates!D903)+8)))))</f>
        <v>#VALUE!</v>
      </c>
      <c r="X903" s="8" t="e">
        <f>TRIM(CLEAN(MID(Updates!D903,FIND("Pooled Position: ",Updates!D903)+17,(FIND("Are the",Updates!D903)-(FIND("Pooled Position: ",Updates!D903)+17)))))</f>
        <v>#VALUE!</v>
      </c>
      <c r="Y903" t="e">
        <f>TRIM(CLEAN(MID(Updates!D903,FIND("Employee Name: ",Updates!D903)+15,(FIND("Job Title",Updates!D903)-(FIND("Employee Name: ",Updates!D903)+15)))))</f>
        <v>#VALUE!</v>
      </c>
      <c r="Z903" s="9" t="e">
        <f t="shared" si="232"/>
        <v>#VALUE!</v>
      </c>
      <c r="AA903" t="e">
        <f t="shared" si="233"/>
        <v>#VALUE!</v>
      </c>
      <c r="AB903" t="e">
        <f t="shared" si="234"/>
        <v>#VALUE!</v>
      </c>
      <c r="AC903" t="e">
        <f t="shared" si="235"/>
        <v>#VALUE!</v>
      </c>
      <c r="AD903" t="e">
        <f>TRIM(CLEAN(MID(Updates!D903,FIND("Account to clone: ",Updates!D903)+18,(FIND("Position",Updates!D903)-(FIND("Account to clone: ",Updates!D903)+18)))))</f>
        <v>#VALUE!</v>
      </c>
      <c r="AE903" t="str">
        <f t="shared" si="236"/>
        <v/>
      </c>
      <c r="AF903" t="str">
        <f t="shared" si="237"/>
        <v>No</v>
      </c>
      <c r="AG903" t="e">
        <f>TRIM(CLEAN(MID(Updates!D903,FIND("Home Share (H:\ drive) required: ",Updates!D903)+33,(FIND("Group Share (S:\ drive) required: ",Updates!D903)-(FIND("Home Share (H:\ drive) required: ",Updates!D903)+33)))))</f>
        <v>#VALUE!</v>
      </c>
      <c r="AH903" t="str">
        <f t="shared" si="238"/>
        <v>No</v>
      </c>
      <c r="AI903" t="e">
        <f>TRIM(CLEAN(MID(Updates!D903,FIND("S Drive Path: ",Updates!D903)+14,(FIND("Position",Updates!D903)-(FIND("S Drive Path: ",Updates!D903)+14)))))</f>
        <v>#VALUE!</v>
      </c>
      <c r="AJ903" t="e">
        <f>("USR\"&amp;Updates!N903)</f>
        <v>#VALUE!</v>
      </c>
      <c r="AK903" t="e">
        <f>Updates!N903&amp;"$"</f>
        <v>#VALUE!</v>
      </c>
      <c r="AL903" s="11">
        <f t="shared" ca="1" si="239"/>
        <v>9</v>
      </c>
      <c r="AM903" s="6" t="str">
        <f ca="1">LOOKUP(AL903,AN2:AN21,AO2:AO21)</f>
        <v>DC1MDB09</v>
      </c>
    </row>
    <row r="904" spans="1:39" ht="12" customHeight="1">
      <c r="A904" s="13" t="e">
        <f>LOOKUP(99^99,--("0"&amp;MID(Updates!N904,MIN(SEARCH({0,1,2,3,4,5,6,7,8,9},Updates!N904&amp;"0123456789")),ROW($A$1:$A$10000))))</f>
        <v>#N/A</v>
      </c>
      <c r="B904" s="6" t="e">
        <f>TRIM(CLEAN(MID(Updates!D904,FIND("Network User Id: ",Updates!D904)+17,(FIND("E-MAIL ACCOUNTS",Updates!D904)-(FIND("Network User Id:",Updates!D904)+17)))))</f>
        <v>#VALUE!</v>
      </c>
      <c r="C904" s="6" t="e">
        <f>TRIM(CLEAN(MID(Updates!D904,FIND("Logon ID: ",Updates!D904)+10,(FIND("Password:",Updates!D904)-(FIND("Logon ID:",Updates!D904)+10)))))</f>
        <v>#VALUE!</v>
      </c>
      <c r="D904" t="e">
        <f>TRIM(CLEAN(MID(Updates!D904,FIND("Primary Address: ",Updates!D904)+17,(FIND("Secondary Address:",Updates!D904)-(FIND("Primary Address: ",Updates!D904)+17)))))</f>
        <v>#VALUE!</v>
      </c>
      <c r="E904" t="e">
        <f>TRIM(CLEAN(MID(Updates!D904,FIND("Secondary Address: ",Updates!D904)+19,(FIND("** PLEASE DO NOT REPLY TO THIS E-MAIL. ",Updates!D904)-(FIND("Secondary Address: ",Updates!D904)+19)))))</f>
        <v>#VALUE!</v>
      </c>
      <c r="F904" t="b">
        <f>IF(COUNT(SEARCH({"transpo.ottawa.on.ca","biblioottawalibrary.ca"},E904)),"@ottawa.ca")</f>
        <v>0</v>
      </c>
      <c r="G904" s="9" t="e">
        <f t="shared" si="224"/>
        <v>#VALUE!</v>
      </c>
      <c r="H904" t="e">
        <f>TRIM(CLEAN(MID(Updates!D904,FIND("E-mail Address: ",Updates!D904)+16,(FIND("The employee",Updates!D904)-(FIND("E-mail Address: ",Updates!D904)+16)))))</f>
        <v>#VALUE!</v>
      </c>
      <c r="I904" t="e">
        <f>TRIM(CLEAN(MID(Updates!D904,FIND("Account Password: ",Updates!D904)+18,(FIND("NETWORK ACCOUNTS",Updates!D904)-(FIND("Account Password:",Updates!D904)+18)))))</f>
        <v>#VALUE!</v>
      </c>
      <c r="J904" t="e">
        <f>TRIM(CLEAN(MID(Updates!D904,FIND("Password: ",Updates!D904)+10,(FIND("E-mail",Updates!D904)-(FIND("Password:",Updates!D904)+12)))))</f>
        <v>#VALUE!</v>
      </c>
      <c r="K904" t="e">
        <f>TRIM(CLEAN(MID(Updates!D904,FIND("Account to clone: ",Updates!D904)+18,(FIND("Position",Updates!D904)-(FIND("Account to clone: ",Updates!D904)+18)))))</f>
        <v>#VALUE!</v>
      </c>
      <c r="L904" t="e">
        <f>TRIM(CLEAN(MID(Updates!D904,FIND("Clone permissions of another account: ",Updates!D904)+38,(FIND("Email required:",Updates!D904)-(FIND("Clone permissions of another account: ",Updates!D904)+38)))))</f>
        <v>#VALUE!</v>
      </c>
      <c r="M904" t="e">
        <f t="shared" si="225"/>
        <v>#VALUE!</v>
      </c>
      <c r="N904" t="e">
        <f>TRIM(CLEAN(MID(Updates!D904,FIND("First Name: ",Updates!D904)+12,(FIND("Middle Name: ",Updates!D904)-(FIND("First Name: ",Updates!D904)+12)))))</f>
        <v>#VALUE!</v>
      </c>
      <c r="O904" t="e">
        <f>TRIM(CLEAN(MID(Updates!E904,FIND("Last Name: ",Updates!E904)+11,(FIND("Middle Initial:",Updates!E904)-(FIND("Last Name: ",Updates!E904)+11)))))</f>
        <v>#VALUE!</v>
      </c>
      <c r="P904" t="e">
        <f>TRIM(CLEAN(MID(Updates!D904,FIND("Middle Initial: ",Updates!D904)+16,(FIND("Department: ",Updates!D904)-(FIND("Middle Initial: ",Updates!D904)+16)))))</f>
        <v>#VALUE!</v>
      </c>
      <c r="Q904" t="e">
        <f t="shared" si="226"/>
        <v>#VALUE!</v>
      </c>
      <c r="R904" t="e">
        <f t="shared" si="227"/>
        <v>#VALUE!</v>
      </c>
      <c r="S904" t="e">
        <f t="shared" si="228"/>
        <v>#VALUE!</v>
      </c>
      <c r="T904" s="14" t="e">
        <f t="shared" si="229"/>
        <v>#VALUE!</v>
      </c>
      <c r="U904" t="e">
        <f t="shared" si="230"/>
        <v>#VALUE!</v>
      </c>
      <c r="V904" t="e">
        <f t="shared" si="231"/>
        <v>#VALUE!</v>
      </c>
      <c r="W904" s="8" t="e">
        <f>TRIM(CLEAN(MID(Updates!D904,FIND("Branch: ",Updates!D904)+8,(FIND("Division",Updates!D904)-(FIND("Branch: ",Updates!D904)+8)))))</f>
        <v>#VALUE!</v>
      </c>
      <c r="X904" s="8" t="e">
        <f>TRIM(CLEAN(MID(Updates!D904,FIND("Pooled Position: ",Updates!D904)+17,(FIND("Are the",Updates!D904)-(FIND("Pooled Position: ",Updates!D904)+17)))))</f>
        <v>#VALUE!</v>
      </c>
      <c r="Y904" t="e">
        <f>TRIM(CLEAN(MID(Updates!D904,FIND("Employee Name: ",Updates!D904)+15,(FIND("Job Title",Updates!D904)-(FIND("Employee Name: ",Updates!D904)+15)))))</f>
        <v>#VALUE!</v>
      </c>
      <c r="Z904" s="9" t="e">
        <f t="shared" si="232"/>
        <v>#VALUE!</v>
      </c>
      <c r="AA904" t="e">
        <f t="shared" si="233"/>
        <v>#VALUE!</v>
      </c>
      <c r="AB904" t="e">
        <f t="shared" si="234"/>
        <v>#VALUE!</v>
      </c>
      <c r="AC904" t="e">
        <f t="shared" si="235"/>
        <v>#VALUE!</v>
      </c>
      <c r="AD904" t="e">
        <f>TRIM(CLEAN(MID(Updates!D904,FIND("Account to clone: ",Updates!D904)+18,(FIND("Position",Updates!D904)-(FIND("Account to clone: ",Updates!D904)+18)))))</f>
        <v>#VALUE!</v>
      </c>
      <c r="AE904" t="str">
        <f t="shared" si="236"/>
        <v/>
      </c>
      <c r="AF904" t="str">
        <f t="shared" si="237"/>
        <v>No</v>
      </c>
      <c r="AG904" t="e">
        <f>TRIM(CLEAN(MID(Updates!D904,FIND("Home Share (H:\ drive) required: ",Updates!D904)+33,(FIND("Group Share (S:\ drive) required: ",Updates!D904)-(FIND("Home Share (H:\ drive) required: ",Updates!D904)+33)))))</f>
        <v>#VALUE!</v>
      </c>
      <c r="AH904" t="str">
        <f t="shared" si="238"/>
        <v>No</v>
      </c>
      <c r="AI904" t="e">
        <f>TRIM(CLEAN(MID(Updates!D904,FIND("S Drive Path: ",Updates!D904)+14,(FIND("Position",Updates!D904)-(FIND("S Drive Path: ",Updates!D904)+14)))))</f>
        <v>#VALUE!</v>
      </c>
      <c r="AJ904" t="e">
        <f>("USR\"&amp;Updates!N904)</f>
        <v>#VALUE!</v>
      </c>
      <c r="AK904" t="e">
        <f>Updates!N904&amp;"$"</f>
        <v>#VALUE!</v>
      </c>
      <c r="AL904" s="11">
        <f t="shared" ca="1" si="239"/>
        <v>12</v>
      </c>
      <c r="AM904" s="6" t="str">
        <f ca="1">LOOKUP(AL904,AN2:AN21,AO2:AO21)</f>
        <v>DC4MDB02</v>
      </c>
    </row>
    <row r="905" spans="1:39" ht="12" customHeight="1">
      <c r="A905" s="13" t="e">
        <f>LOOKUP(99^99,--("0"&amp;MID(Updates!N905,MIN(SEARCH({0,1,2,3,4,5,6,7,8,9},Updates!N905&amp;"0123456789")),ROW($A$1:$A$10000))))</f>
        <v>#N/A</v>
      </c>
      <c r="B905" s="6" t="e">
        <f>TRIM(CLEAN(MID(Updates!D905,FIND("Network User Id: ",Updates!D905)+17,(FIND("E-MAIL ACCOUNTS",Updates!D905)-(FIND("Network User Id:",Updates!D905)+17)))))</f>
        <v>#VALUE!</v>
      </c>
      <c r="C905" s="6" t="e">
        <f>TRIM(CLEAN(MID(Updates!D905,FIND("Logon ID: ",Updates!D905)+10,(FIND("Password:",Updates!D905)-(FIND("Logon ID:",Updates!D905)+10)))))</f>
        <v>#VALUE!</v>
      </c>
      <c r="D905" t="e">
        <f>TRIM(CLEAN(MID(Updates!D905,FIND("Primary Address: ",Updates!D905)+17,(FIND("Secondary Address:",Updates!D905)-(FIND("Primary Address: ",Updates!D905)+17)))))</f>
        <v>#VALUE!</v>
      </c>
      <c r="E905" t="e">
        <f>TRIM(CLEAN(MID(Updates!D905,FIND("Secondary Address: ",Updates!D905)+19,(FIND("** PLEASE DO NOT REPLY TO THIS E-MAIL. ",Updates!D905)-(FIND("Secondary Address: ",Updates!D905)+19)))))</f>
        <v>#VALUE!</v>
      </c>
      <c r="F905" t="b">
        <f>IF(COUNT(SEARCH({"transpo.ottawa.on.ca","biblioottawalibrary.ca"},E905)),"@ottawa.ca")</f>
        <v>0</v>
      </c>
      <c r="G905" s="9" t="e">
        <f t="shared" si="224"/>
        <v>#VALUE!</v>
      </c>
      <c r="H905" t="e">
        <f>TRIM(CLEAN(MID(Updates!D905,FIND("E-mail Address: ",Updates!D905)+16,(FIND("The employee",Updates!D905)-(FIND("E-mail Address: ",Updates!D905)+16)))))</f>
        <v>#VALUE!</v>
      </c>
      <c r="I905" t="e">
        <f>TRIM(CLEAN(MID(Updates!D905,FIND("Account Password: ",Updates!D905)+18,(FIND("NETWORK ACCOUNTS",Updates!D905)-(FIND("Account Password:",Updates!D905)+18)))))</f>
        <v>#VALUE!</v>
      </c>
      <c r="J905" t="e">
        <f>TRIM(CLEAN(MID(Updates!D905,FIND("Password: ",Updates!D905)+10,(FIND("E-mail",Updates!D905)-(FIND("Password:",Updates!D905)+12)))))</f>
        <v>#VALUE!</v>
      </c>
      <c r="K905" t="e">
        <f>TRIM(CLEAN(MID(Updates!D905,FIND("Account to clone: ",Updates!D905)+18,(FIND("Position",Updates!D905)-(FIND("Account to clone: ",Updates!D905)+18)))))</f>
        <v>#VALUE!</v>
      </c>
      <c r="L905" t="e">
        <f>TRIM(CLEAN(MID(Updates!D905,FIND("Clone permissions of another account: ",Updates!D905)+38,(FIND("Email required:",Updates!D905)-(FIND("Clone permissions of another account: ",Updates!D905)+38)))))</f>
        <v>#VALUE!</v>
      </c>
      <c r="M905" t="e">
        <f t="shared" si="225"/>
        <v>#VALUE!</v>
      </c>
      <c r="N905" t="e">
        <f>TRIM(CLEAN(MID(Updates!D905,FIND("First Name: ",Updates!D905)+12,(FIND("Middle Name: ",Updates!D905)-(FIND("First Name: ",Updates!D905)+12)))))</f>
        <v>#VALUE!</v>
      </c>
      <c r="O905" t="e">
        <f>TRIM(CLEAN(MID(Updates!E905,FIND("Last Name: ",Updates!E905)+11,(FIND("Middle Initial:",Updates!E905)-(FIND("Last Name: ",Updates!E905)+11)))))</f>
        <v>#VALUE!</v>
      </c>
      <c r="P905" t="e">
        <f>TRIM(CLEAN(MID(Updates!D905,FIND("Middle Initial: ",Updates!D905)+16,(FIND("Department: ",Updates!D905)-(FIND("Middle Initial: ",Updates!D905)+16)))))</f>
        <v>#VALUE!</v>
      </c>
      <c r="Q905" t="e">
        <f t="shared" si="226"/>
        <v>#VALUE!</v>
      </c>
      <c r="R905" t="e">
        <f t="shared" si="227"/>
        <v>#VALUE!</v>
      </c>
      <c r="S905" t="e">
        <f t="shared" si="228"/>
        <v>#VALUE!</v>
      </c>
      <c r="T905" s="14" t="e">
        <f t="shared" si="229"/>
        <v>#VALUE!</v>
      </c>
      <c r="U905" t="e">
        <f t="shared" si="230"/>
        <v>#VALUE!</v>
      </c>
      <c r="V905" t="e">
        <f t="shared" si="231"/>
        <v>#VALUE!</v>
      </c>
      <c r="W905" s="8" t="e">
        <f>TRIM(CLEAN(MID(Updates!D905,FIND("Branch: ",Updates!D905)+8,(FIND("Division",Updates!D905)-(FIND("Branch: ",Updates!D905)+8)))))</f>
        <v>#VALUE!</v>
      </c>
      <c r="X905" s="8" t="e">
        <f>TRIM(CLEAN(MID(Updates!D905,FIND("Pooled Position: ",Updates!D905)+17,(FIND("Are the",Updates!D905)-(FIND("Pooled Position: ",Updates!D905)+17)))))</f>
        <v>#VALUE!</v>
      </c>
      <c r="Y905" t="e">
        <f>TRIM(CLEAN(MID(Updates!D905,FIND("Employee Name: ",Updates!D905)+15,(FIND("Job Title",Updates!D905)-(FIND("Employee Name: ",Updates!D905)+15)))))</f>
        <v>#VALUE!</v>
      </c>
      <c r="Z905" s="9" t="e">
        <f t="shared" si="232"/>
        <v>#VALUE!</v>
      </c>
      <c r="AA905" t="e">
        <f t="shared" si="233"/>
        <v>#VALUE!</v>
      </c>
      <c r="AB905" t="e">
        <f t="shared" si="234"/>
        <v>#VALUE!</v>
      </c>
      <c r="AC905" t="e">
        <f t="shared" si="235"/>
        <v>#VALUE!</v>
      </c>
      <c r="AD905" t="e">
        <f>TRIM(CLEAN(MID(Updates!D905,FIND("Account to clone: ",Updates!D905)+18,(FIND("Position",Updates!D905)-(FIND("Account to clone: ",Updates!D905)+18)))))</f>
        <v>#VALUE!</v>
      </c>
      <c r="AE905" t="str">
        <f t="shared" si="236"/>
        <v/>
      </c>
      <c r="AF905" t="str">
        <f t="shared" si="237"/>
        <v>No</v>
      </c>
      <c r="AG905" t="e">
        <f>TRIM(CLEAN(MID(Updates!D905,FIND("Home Share (H:\ drive) required: ",Updates!D905)+33,(FIND("Group Share (S:\ drive) required: ",Updates!D905)-(FIND("Home Share (H:\ drive) required: ",Updates!D905)+33)))))</f>
        <v>#VALUE!</v>
      </c>
      <c r="AH905" t="str">
        <f t="shared" si="238"/>
        <v>No</v>
      </c>
      <c r="AI905" t="e">
        <f>TRIM(CLEAN(MID(Updates!D905,FIND("S Drive Path: ",Updates!D905)+14,(FIND("Position",Updates!D905)-(FIND("S Drive Path: ",Updates!D905)+14)))))</f>
        <v>#VALUE!</v>
      </c>
      <c r="AJ905" t="e">
        <f>("USR\"&amp;Updates!N905)</f>
        <v>#VALUE!</v>
      </c>
      <c r="AK905" t="e">
        <f>Updates!N905&amp;"$"</f>
        <v>#VALUE!</v>
      </c>
      <c r="AL905" s="11">
        <f t="shared" ca="1" si="239"/>
        <v>15</v>
      </c>
      <c r="AM905" s="6" t="str">
        <f ca="1">LOOKUP(AL905,AN2:AN21,AO2:AO21)</f>
        <v>DC4MDB05</v>
      </c>
    </row>
    <row r="906" spans="1:39" ht="12" customHeight="1">
      <c r="A906" s="13" t="e">
        <f>LOOKUP(99^99,--("0"&amp;MID(Updates!N906,MIN(SEARCH({0,1,2,3,4,5,6,7,8,9},Updates!N906&amp;"0123456789")),ROW($A$1:$A$10000))))</f>
        <v>#N/A</v>
      </c>
      <c r="B906" s="6" t="e">
        <f>TRIM(CLEAN(MID(Updates!D906,FIND("Network User Id: ",Updates!D906)+17,(FIND("E-MAIL ACCOUNTS",Updates!D906)-(FIND("Network User Id:",Updates!D906)+17)))))</f>
        <v>#VALUE!</v>
      </c>
      <c r="C906" s="6" t="e">
        <f>TRIM(CLEAN(MID(Updates!D906,FIND("Logon ID: ",Updates!D906)+10,(FIND("Password:",Updates!D906)-(FIND("Logon ID:",Updates!D906)+10)))))</f>
        <v>#VALUE!</v>
      </c>
      <c r="D906" t="e">
        <f>TRIM(CLEAN(MID(Updates!D906,FIND("Primary Address: ",Updates!D906)+17,(FIND("Secondary Address:",Updates!D906)-(FIND("Primary Address: ",Updates!D906)+17)))))</f>
        <v>#VALUE!</v>
      </c>
      <c r="E906" t="e">
        <f>TRIM(CLEAN(MID(Updates!D906,FIND("Secondary Address: ",Updates!D906)+19,(FIND("** PLEASE DO NOT REPLY TO THIS E-MAIL. ",Updates!D906)-(FIND("Secondary Address: ",Updates!D906)+19)))))</f>
        <v>#VALUE!</v>
      </c>
      <c r="F906" t="b">
        <f>IF(COUNT(SEARCH({"transpo.ottawa.on.ca","biblioottawalibrary.ca"},E906)),"@ottawa.ca")</f>
        <v>0</v>
      </c>
      <c r="G906" s="9" t="e">
        <f t="shared" si="224"/>
        <v>#VALUE!</v>
      </c>
      <c r="H906" t="e">
        <f>TRIM(CLEAN(MID(Updates!D906,FIND("E-mail Address: ",Updates!D906)+16,(FIND("The employee",Updates!D906)-(FIND("E-mail Address: ",Updates!D906)+16)))))</f>
        <v>#VALUE!</v>
      </c>
      <c r="I906" t="e">
        <f>TRIM(CLEAN(MID(Updates!D906,FIND("Account Password: ",Updates!D906)+18,(FIND("NETWORK ACCOUNTS",Updates!D906)-(FIND("Account Password:",Updates!D906)+18)))))</f>
        <v>#VALUE!</v>
      </c>
      <c r="J906" t="e">
        <f>TRIM(CLEAN(MID(Updates!D906,FIND("Password: ",Updates!D906)+10,(FIND("E-mail",Updates!D906)-(FIND("Password:",Updates!D906)+12)))))</f>
        <v>#VALUE!</v>
      </c>
      <c r="K906" t="e">
        <f>TRIM(CLEAN(MID(Updates!D906,FIND("Account to clone: ",Updates!D906)+18,(FIND("Position",Updates!D906)-(FIND("Account to clone: ",Updates!D906)+18)))))</f>
        <v>#VALUE!</v>
      </c>
      <c r="L906" t="e">
        <f>TRIM(CLEAN(MID(Updates!D906,FIND("Clone permissions of another account: ",Updates!D906)+38,(FIND("Email required:",Updates!D906)-(FIND("Clone permissions of another account: ",Updates!D906)+38)))))</f>
        <v>#VALUE!</v>
      </c>
      <c r="M906" t="e">
        <f t="shared" si="225"/>
        <v>#VALUE!</v>
      </c>
      <c r="N906" t="e">
        <f>TRIM(CLEAN(MID(Updates!D906,FIND("First Name: ",Updates!D906)+12,(FIND("Middle Name: ",Updates!D906)-(FIND("First Name: ",Updates!D906)+12)))))</f>
        <v>#VALUE!</v>
      </c>
      <c r="O906" t="e">
        <f>TRIM(CLEAN(MID(Updates!E906,FIND("Last Name: ",Updates!E906)+11,(FIND("Middle Initial:",Updates!E906)-(FIND("Last Name: ",Updates!E906)+11)))))</f>
        <v>#VALUE!</v>
      </c>
      <c r="P906" t="e">
        <f>TRIM(CLEAN(MID(Updates!D906,FIND("Middle Initial: ",Updates!D906)+16,(FIND("Department: ",Updates!D906)-(FIND("Middle Initial: ",Updates!D906)+16)))))</f>
        <v>#VALUE!</v>
      </c>
      <c r="Q906" t="e">
        <f t="shared" si="226"/>
        <v>#VALUE!</v>
      </c>
      <c r="R906" t="e">
        <f t="shared" si="227"/>
        <v>#VALUE!</v>
      </c>
      <c r="S906" t="e">
        <f t="shared" si="228"/>
        <v>#VALUE!</v>
      </c>
      <c r="T906" s="14" t="e">
        <f t="shared" si="229"/>
        <v>#VALUE!</v>
      </c>
      <c r="U906" t="e">
        <f t="shared" si="230"/>
        <v>#VALUE!</v>
      </c>
      <c r="V906" t="e">
        <f t="shared" si="231"/>
        <v>#VALUE!</v>
      </c>
      <c r="W906" s="8" t="e">
        <f>TRIM(CLEAN(MID(Updates!D906,FIND("Branch: ",Updates!D906)+8,(FIND("Division",Updates!D906)-(FIND("Branch: ",Updates!D906)+8)))))</f>
        <v>#VALUE!</v>
      </c>
      <c r="X906" s="8" t="e">
        <f>TRIM(CLEAN(MID(Updates!D906,FIND("Pooled Position: ",Updates!D906)+17,(FIND("Are the",Updates!D906)-(FIND("Pooled Position: ",Updates!D906)+17)))))</f>
        <v>#VALUE!</v>
      </c>
      <c r="Y906" t="e">
        <f>TRIM(CLEAN(MID(Updates!D906,FIND("Employee Name: ",Updates!D906)+15,(FIND("Job Title",Updates!D906)-(FIND("Employee Name: ",Updates!D906)+15)))))</f>
        <v>#VALUE!</v>
      </c>
      <c r="Z906" s="9" t="e">
        <f t="shared" si="232"/>
        <v>#VALUE!</v>
      </c>
      <c r="AA906" t="e">
        <f t="shared" si="233"/>
        <v>#VALUE!</v>
      </c>
      <c r="AB906" t="e">
        <f t="shared" si="234"/>
        <v>#VALUE!</v>
      </c>
      <c r="AC906" t="e">
        <f t="shared" si="235"/>
        <v>#VALUE!</v>
      </c>
      <c r="AD906" t="e">
        <f>TRIM(CLEAN(MID(Updates!D906,FIND("Account to clone: ",Updates!D906)+18,(FIND("Position",Updates!D906)-(FIND("Account to clone: ",Updates!D906)+18)))))</f>
        <v>#VALUE!</v>
      </c>
      <c r="AE906" t="str">
        <f t="shared" si="236"/>
        <v/>
      </c>
      <c r="AF906" t="str">
        <f t="shared" si="237"/>
        <v>No</v>
      </c>
      <c r="AG906" t="e">
        <f>TRIM(CLEAN(MID(Updates!D906,FIND("Home Share (H:\ drive) required: ",Updates!D906)+33,(FIND("Group Share (S:\ drive) required: ",Updates!D906)-(FIND("Home Share (H:\ drive) required: ",Updates!D906)+33)))))</f>
        <v>#VALUE!</v>
      </c>
      <c r="AH906" t="str">
        <f t="shared" si="238"/>
        <v>No</v>
      </c>
      <c r="AI906" t="e">
        <f>TRIM(CLEAN(MID(Updates!D906,FIND("S Drive Path: ",Updates!D906)+14,(FIND("Position",Updates!D906)-(FIND("S Drive Path: ",Updates!D906)+14)))))</f>
        <v>#VALUE!</v>
      </c>
      <c r="AJ906" t="e">
        <f>("USR\"&amp;Updates!N906)</f>
        <v>#VALUE!</v>
      </c>
      <c r="AK906" t="e">
        <f>Updates!N906&amp;"$"</f>
        <v>#VALUE!</v>
      </c>
      <c r="AL906" s="11">
        <f t="shared" ca="1" si="239"/>
        <v>18</v>
      </c>
      <c r="AM906" s="6" t="str">
        <f ca="1">LOOKUP(AL906,AN2:AN21,AO2:AO21)</f>
        <v>DC4MDB08</v>
      </c>
    </row>
    <row r="907" spans="1:39" ht="12" customHeight="1">
      <c r="A907" s="13" t="e">
        <f>LOOKUP(99^99,--("0"&amp;MID(Updates!N907,MIN(SEARCH({0,1,2,3,4,5,6,7,8,9},Updates!N907&amp;"0123456789")),ROW($A$1:$A$10000))))</f>
        <v>#N/A</v>
      </c>
      <c r="B907" s="6" t="e">
        <f>TRIM(CLEAN(MID(Updates!D907,FIND("Network User Id: ",Updates!D907)+17,(FIND("E-MAIL ACCOUNTS",Updates!D907)-(FIND("Network User Id:",Updates!D907)+17)))))</f>
        <v>#VALUE!</v>
      </c>
      <c r="C907" s="6" t="e">
        <f>TRIM(CLEAN(MID(Updates!D907,FIND("Logon ID: ",Updates!D907)+10,(FIND("Password:",Updates!D907)-(FIND("Logon ID:",Updates!D907)+10)))))</f>
        <v>#VALUE!</v>
      </c>
      <c r="D907" t="e">
        <f>TRIM(CLEAN(MID(Updates!D907,FIND("Primary Address: ",Updates!D907)+17,(FIND("Secondary Address:",Updates!D907)-(FIND("Primary Address: ",Updates!D907)+17)))))</f>
        <v>#VALUE!</v>
      </c>
      <c r="E907" t="e">
        <f>TRIM(CLEAN(MID(Updates!D907,FIND("Secondary Address: ",Updates!D907)+19,(FIND("** PLEASE DO NOT REPLY TO THIS E-MAIL. ",Updates!D907)-(FIND("Secondary Address: ",Updates!D907)+19)))))</f>
        <v>#VALUE!</v>
      </c>
      <c r="F907" t="b">
        <f>IF(COUNT(SEARCH({"transpo.ottawa.on.ca","biblioottawalibrary.ca"},E907)),"@ottawa.ca")</f>
        <v>0</v>
      </c>
      <c r="G907" s="9" t="e">
        <f t="shared" si="224"/>
        <v>#VALUE!</v>
      </c>
      <c r="H907" t="e">
        <f>TRIM(CLEAN(MID(Updates!D907,FIND("E-mail Address: ",Updates!D907)+16,(FIND("The employee",Updates!D907)-(FIND("E-mail Address: ",Updates!D907)+16)))))</f>
        <v>#VALUE!</v>
      </c>
      <c r="I907" t="e">
        <f>TRIM(CLEAN(MID(Updates!D907,FIND("Account Password: ",Updates!D907)+18,(FIND("NETWORK ACCOUNTS",Updates!D907)-(FIND("Account Password:",Updates!D907)+18)))))</f>
        <v>#VALUE!</v>
      </c>
      <c r="J907" t="e">
        <f>TRIM(CLEAN(MID(Updates!D907,FIND("Password: ",Updates!D907)+10,(FIND("E-mail",Updates!D907)-(FIND("Password:",Updates!D907)+12)))))</f>
        <v>#VALUE!</v>
      </c>
      <c r="K907" t="e">
        <f>TRIM(CLEAN(MID(Updates!D907,FIND("Account to clone: ",Updates!D907)+18,(FIND("Position",Updates!D907)-(FIND("Account to clone: ",Updates!D907)+18)))))</f>
        <v>#VALUE!</v>
      </c>
      <c r="L907" t="e">
        <f>TRIM(CLEAN(MID(Updates!D907,FIND("Clone permissions of another account: ",Updates!D907)+38,(FIND("Email required:",Updates!D907)-(FIND("Clone permissions of another account: ",Updates!D907)+38)))))</f>
        <v>#VALUE!</v>
      </c>
      <c r="M907" t="e">
        <f t="shared" si="225"/>
        <v>#VALUE!</v>
      </c>
      <c r="N907" t="e">
        <f>TRIM(CLEAN(MID(Updates!D907,FIND("First Name: ",Updates!D907)+12,(FIND("Middle Name: ",Updates!D907)-(FIND("First Name: ",Updates!D907)+12)))))</f>
        <v>#VALUE!</v>
      </c>
      <c r="O907" t="e">
        <f>TRIM(CLEAN(MID(Updates!E907,FIND("Last Name: ",Updates!E907)+11,(FIND("Middle Initial:",Updates!E907)-(FIND("Last Name: ",Updates!E907)+11)))))</f>
        <v>#VALUE!</v>
      </c>
      <c r="P907" t="e">
        <f>TRIM(CLEAN(MID(Updates!D907,FIND("Middle Initial: ",Updates!D907)+16,(FIND("Department: ",Updates!D907)-(FIND("Middle Initial: ",Updates!D907)+16)))))</f>
        <v>#VALUE!</v>
      </c>
      <c r="Q907" t="e">
        <f t="shared" si="226"/>
        <v>#VALUE!</v>
      </c>
      <c r="R907" t="e">
        <f t="shared" si="227"/>
        <v>#VALUE!</v>
      </c>
      <c r="S907" t="e">
        <f t="shared" si="228"/>
        <v>#VALUE!</v>
      </c>
      <c r="T907" s="14" t="e">
        <f t="shared" si="229"/>
        <v>#VALUE!</v>
      </c>
      <c r="U907" t="e">
        <f t="shared" si="230"/>
        <v>#VALUE!</v>
      </c>
      <c r="V907" t="e">
        <f t="shared" si="231"/>
        <v>#VALUE!</v>
      </c>
      <c r="W907" s="8" t="e">
        <f>TRIM(CLEAN(MID(Updates!D907,FIND("Branch: ",Updates!D907)+8,(FIND("Division",Updates!D907)-(FIND("Branch: ",Updates!D907)+8)))))</f>
        <v>#VALUE!</v>
      </c>
      <c r="X907" s="8" t="e">
        <f>TRIM(CLEAN(MID(Updates!D907,FIND("Pooled Position: ",Updates!D907)+17,(FIND("Are the",Updates!D907)-(FIND("Pooled Position: ",Updates!D907)+17)))))</f>
        <v>#VALUE!</v>
      </c>
      <c r="Y907" t="e">
        <f>TRIM(CLEAN(MID(Updates!D907,FIND("Employee Name: ",Updates!D907)+15,(FIND("Job Title",Updates!D907)-(FIND("Employee Name: ",Updates!D907)+15)))))</f>
        <v>#VALUE!</v>
      </c>
      <c r="Z907" s="9" t="e">
        <f t="shared" si="232"/>
        <v>#VALUE!</v>
      </c>
      <c r="AA907" t="e">
        <f t="shared" si="233"/>
        <v>#VALUE!</v>
      </c>
      <c r="AB907" t="e">
        <f t="shared" si="234"/>
        <v>#VALUE!</v>
      </c>
      <c r="AC907" t="e">
        <f t="shared" si="235"/>
        <v>#VALUE!</v>
      </c>
      <c r="AD907" t="e">
        <f>TRIM(CLEAN(MID(Updates!D907,FIND("Account to clone: ",Updates!D907)+18,(FIND("Position",Updates!D907)-(FIND("Account to clone: ",Updates!D907)+18)))))</f>
        <v>#VALUE!</v>
      </c>
      <c r="AE907" t="str">
        <f t="shared" si="236"/>
        <v/>
      </c>
      <c r="AF907" t="str">
        <f t="shared" si="237"/>
        <v>No</v>
      </c>
      <c r="AG907" t="e">
        <f>TRIM(CLEAN(MID(Updates!D907,FIND("Home Share (H:\ drive) required: ",Updates!D907)+33,(FIND("Group Share (S:\ drive) required: ",Updates!D907)-(FIND("Home Share (H:\ drive) required: ",Updates!D907)+33)))))</f>
        <v>#VALUE!</v>
      </c>
      <c r="AH907" t="str">
        <f t="shared" si="238"/>
        <v>No</v>
      </c>
      <c r="AI907" t="e">
        <f>TRIM(CLEAN(MID(Updates!D907,FIND("S Drive Path: ",Updates!D907)+14,(FIND("Position",Updates!D907)-(FIND("S Drive Path: ",Updates!D907)+14)))))</f>
        <v>#VALUE!</v>
      </c>
      <c r="AJ907" t="e">
        <f>("USR\"&amp;Updates!N907)</f>
        <v>#VALUE!</v>
      </c>
      <c r="AK907" t="e">
        <f>Updates!N907&amp;"$"</f>
        <v>#VALUE!</v>
      </c>
      <c r="AL907" s="11">
        <f t="shared" ca="1" si="239"/>
        <v>11</v>
      </c>
      <c r="AM907" s="6" t="str">
        <f ca="1">LOOKUP(AL907,AN2:AN21,AO2:AO21)</f>
        <v>DC4MDB01</v>
      </c>
    </row>
    <row r="908" spans="1:39" ht="12" customHeight="1">
      <c r="A908" s="13" t="e">
        <f>LOOKUP(99^99,--("0"&amp;MID(Updates!N908,MIN(SEARCH({0,1,2,3,4,5,6,7,8,9},Updates!N908&amp;"0123456789")),ROW($A$1:$A$10000))))</f>
        <v>#N/A</v>
      </c>
      <c r="B908" s="6" t="e">
        <f>TRIM(CLEAN(MID(Updates!D908,FIND("Network User Id: ",Updates!D908)+17,(FIND("E-MAIL ACCOUNTS",Updates!D908)-(FIND("Network User Id:",Updates!D908)+17)))))</f>
        <v>#VALUE!</v>
      </c>
      <c r="C908" s="6" t="e">
        <f>TRIM(CLEAN(MID(Updates!D908,FIND("Logon ID: ",Updates!D908)+10,(FIND("Password:",Updates!D908)-(FIND("Logon ID:",Updates!D908)+10)))))</f>
        <v>#VALUE!</v>
      </c>
      <c r="D908" t="e">
        <f>TRIM(CLEAN(MID(Updates!D908,FIND("Primary Address: ",Updates!D908)+17,(FIND("Secondary Address:",Updates!D908)-(FIND("Primary Address: ",Updates!D908)+17)))))</f>
        <v>#VALUE!</v>
      </c>
      <c r="E908" t="e">
        <f>TRIM(CLEAN(MID(Updates!D908,FIND("Secondary Address: ",Updates!D908)+19,(FIND("** PLEASE DO NOT REPLY TO THIS E-MAIL. ",Updates!D908)-(FIND("Secondary Address: ",Updates!D908)+19)))))</f>
        <v>#VALUE!</v>
      </c>
      <c r="F908" t="b">
        <f>IF(COUNT(SEARCH({"transpo.ottawa.on.ca","biblioottawalibrary.ca"},E908)),"@ottawa.ca")</f>
        <v>0</v>
      </c>
      <c r="G908" s="9" t="e">
        <f t="shared" si="224"/>
        <v>#VALUE!</v>
      </c>
      <c r="H908" t="e">
        <f>TRIM(CLEAN(MID(Updates!D908,FIND("E-mail Address: ",Updates!D908)+16,(FIND("The employee",Updates!D908)-(FIND("E-mail Address: ",Updates!D908)+16)))))</f>
        <v>#VALUE!</v>
      </c>
      <c r="I908" t="e">
        <f>TRIM(CLEAN(MID(Updates!D908,FIND("Account Password: ",Updates!D908)+18,(FIND("NETWORK ACCOUNTS",Updates!D908)-(FIND("Account Password:",Updates!D908)+18)))))</f>
        <v>#VALUE!</v>
      </c>
      <c r="J908" t="e">
        <f>TRIM(CLEAN(MID(Updates!D908,FIND("Password: ",Updates!D908)+10,(FIND("E-mail",Updates!D908)-(FIND("Password:",Updates!D908)+12)))))</f>
        <v>#VALUE!</v>
      </c>
      <c r="K908" t="e">
        <f>TRIM(CLEAN(MID(Updates!D908,FIND("Account to clone: ",Updates!D908)+18,(FIND("Position",Updates!D908)-(FIND("Account to clone: ",Updates!D908)+18)))))</f>
        <v>#VALUE!</v>
      </c>
      <c r="L908" t="e">
        <f>TRIM(CLEAN(MID(Updates!D908,FIND("Clone permissions of another account: ",Updates!D908)+38,(FIND("Email required:",Updates!D908)-(FIND("Clone permissions of another account: ",Updates!D908)+38)))))</f>
        <v>#VALUE!</v>
      </c>
      <c r="M908" t="e">
        <f t="shared" si="225"/>
        <v>#VALUE!</v>
      </c>
      <c r="N908" t="e">
        <f>TRIM(CLEAN(MID(Updates!D908,FIND("First Name: ",Updates!D908)+12,(FIND("Middle Name: ",Updates!D908)-(FIND("First Name: ",Updates!D908)+12)))))</f>
        <v>#VALUE!</v>
      </c>
      <c r="O908" t="e">
        <f>TRIM(CLEAN(MID(Updates!E908,FIND("Last Name: ",Updates!E908)+11,(FIND("Middle Initial:",Updates!E908)-(FIND("Last Name: ",Updates!E908)+11)))))</f>
        <v>#VALUE!</v>
      </c>
      <c r="P908" t="e">
        <f>TRIM(CLEAN(MID(Updates!D908,FIND("Middle Initial: ",Updates!D908)+16,(FIND("Department: ",Updates!D908)-(FIND("Middle Initial: ",Updates!D908)+16)))))</f>
        <v>#VALUE!</v>
      </c>
      <c r="Q908" t="e">
        <f t="shared" si="226"/>
        <v>#VALUE!</v>
      </c>
      <c r="R908" t="e">
        <f t="shared" si="227"/>
        <v>#VALUE!</v>
      </c>
      <c r="S908" t="e">
        <f t="shared" si="228"/>
        <v>#VALUE!</v>
      </c>
      <c r="T908" s="14" t="e">
        <f t="shared" si="229"/>
        <v>#VALUE!</v>
      </c>
      <c r="U908" t="e">
        <f t="shared" si="230"/>
        <v>#VALUE!</v>
      </c>
      <c r="V908" t="e">
        <f t="shared" si="231"/>
        <v>#VALUE!</v>
      </c>
      <c r="W908" s="8" t="e">
        <f>TRIM(CLEAN(MID(Updates!D908,FIND("Branch: ",Updates!D908)+8,(FIND("Division",Updates!D908)-(FIND("Branch: ",Updates!D908)+8)))))</f>
        <v>#VALUE!</v>
      </c>
      <c r="X908" s="8" t="e">
        <f>TRIM(CLEAN(MID(Updates!D908,FIND("Pooled Position: ",Updates!D908)+17,(FIND("Are the",Updates!D908)-(FIND("Pooled Position: ",Updates!D908)+17)))))</f>
        <v>#VALUE!</v>
      </c>
      <c r="Y908" t="e">
        <f>TRIM(CLEAN(MID(Updates!D908,FIND("Employee Name: ",Updates!D908)+15,(FIND("Job Title",Updates!D908)-(FIND("Employee Name: ",Updates!D908)+15)))))</f>
        <v>#VALUE!</v>
      </c>
      <c r="Z908" s="9" t="e">
        <f t="shared" si="232"/>
        <v>#VALUE!</v>
      </c>
      <c r="AA908" t="e">
        <f t="shared" si="233"/>
        <v>#VALUE!</v>
      </c>
      <c r="AB908" t="e">
        <f t="shared" si="234"/>
        <v>#VALUE!</v>
      </c>
      <c r="AC908" t="e">
        <f t="shared" si="235"/>
        <v>#VALUE!</v>
      </c>
      <c r="AD908" t="e">
        <f>TRIM(CLEAN(MID(Updates!D908,FIND("Account to clone: ",Updates!D908)+18,(FIND("Position",Updates!D908)-(FIND("Account to clone: ",Updates!D908)+18)))))</f>
        <v>#VALUE!</v>
      </c>
      <c r="AE908" t="str">
        <f t="shared" si="236"/>
        <v/>
      </c>
      <c r="AF908" t="str">
        <f t="shared" si="237"/>
        <v>No</v>
      </c>
      <c r="AG908" t="e">
        <f>TRIM(CLEAN(MID(Updates!D908,FIND("Home Share (H:\ drive) required: ",Updates!D908)+33,(FIND("Group Share (S:\ drive) required: ",Updates!D908)-(FIND("Home Share (H:\ drive) required: ",Updates!D908)+33)))))</f>
        <v>#VALUE!</v>
      </c>
      <c r="AH908" t="str">
        <f t="shared" si="238"/>
        <v>No</v>
      </c>
      <c r="AI908" t="e">
        <f>TRIM(CLEAN(MID(Updates!D908,FIND("S Drive Path: ",Updates!D908)+14,(FIND("Position",Updates!D908)-(FIND("S Drive Path: ",Updates!D908)+14)))))</f>
        <v>#VALUE!</v>
      </c>
      <c r="AJ908" t="e">
        <f>("USR\"&amp;Updates!N908)</f>
        <v>#VALUE!</v>
      </c>
      <c r="AK908" t="e">
        <f>Updates!N908&amp;"$"</f>
        <v>#VALUE!</v>
      </c>
      <c r="AL908" s="11">
        <f t="shared" ca="1" si="239"/>
        <v>15</v>
      </c>
      <c r="AM908" s="6" t="str">
        <f ca="1">LOOKUP(AL908,AN2:AN21,AO2:AO21)</f>
        <v>DC4MDB05</v>
      </c>
    </row>
    <row r="909" spans="1:39" ht="12" customHeight="1">
      <c r="A909" s="13" t="e">
        <f>LOOKUP(99^99,--("0"&amp;MID(Updates!N909,MIN(SEARCH({0,1,2,3,4,5,6,7,8,9},Updates!N909&amp;"0123456789")),ROW($A$1:$A$10000))))</f>
        <v>#N/A</v>
      </c>
      <c r="B909" s="6" t="e">
        <f>TRIM(CLEAN(MID(Updates!D909,FIND("Network User Id: ",Updates!D909)+17,(FIND("E-MAIL ACCOUNTS",Updates!D909)-(FIND("Network User Id:",Updates!D909)+17)))))</f>
        <v>#VALUE!</v>
      </c>
      <c r="C909" s="6" t="e">
        <f>TRIM(CLEAN(MID(Updates!D909,FIND("Logon ID: ",Updates!D909)+10,(FIND("Password:",Updates!D909)-(FIND("Logon ID:",Updates!D909)+10)))))</f>
        <v>#VALUE!</v>
      </c>
      <c r="D909" t="e">
        <f>TRIM(CLEAN(MID(Updates!D909,FIND("Primary Address: ",Updates!D909)+17,(FIND("Secondary Address:",Updates!D909)-(FIND("Primary Address: ",Updates!D909)+17)))))</f>
        <v>#VALUE!</v>
      </c>
      <c r="E909" t="e">
        <f>TRIM(CLEAN(MID(Updates!D909,FIND("Secondary Address: ",Updates!D909)+19,(FIND("** PLEASE DO NOT REPLY TO THIS E-MAIL. ",Updates!D909)-(FIND("Secondary Address: ",Updates!D909)+19)))))</f>
        <v>#VALUE!</v>
      </c>
      <c r="F909" t="b">
        <f>IF(COUNT(SEARCH({"transpo.ottawa.on.ca","biblioottawalibrary.ca"},E909)),"@ottawa.ca")</f>
        <v>0</v>
      </c>
      <c r="G909" s="9" t="e">
        <f t="shared" si="224"/>
        <v>#VALUE!</v>
      </c>
      <c r="H909" t="e">
        <f>TRIM(CLEAN(MID(Updates!D909,FIND("E-mail Address: ",Updates!D909)+16,(FIND("The employee",Updates!D909)-(FIND("E-mail Address: ",Updates!D909)+16)))))</f>
        <v>#VALUE!</v>
      </c>
      <c r="I909" t="e">
        <f>TRIM(CLEAN(MID(Updates!D909,FIND("Account Password: ",Updates!D909)+18,(FIND("NETWORK ACCOUNTS",Updates!D909)-(FIND("Account Password:",Updates!D909)+18)))))</f>
        <v>#VALUE!</v>
      </c>
      <c r="J909" t="e">
        <f>TRIM(CLEAN(MID(Updates!D909,FIND("Password: ",Updates!D909)+10,(FIND("E-mail",Updates!D909)-(FIND("Password:",Updates!D909)+12)))))</f>
        <v>#VALUE!</v>
      </c>
      <c r="K909" t="e">
        <f>TRIM(CLEAN(MID(Updates!D909,FIND("Account to clone: ",Updates!D909)+18,(FIND("Position",Updates!D909)-(FIND("Account to clone: ",Updates!D909)+18)))))</f>
        <v>#VALUE!</v>
      </c>
      <c r="L909" t="e">
        <f>TRIM(CLEAN(MID(Updates!D909,FIND("Clone permissions of another account: ",Updates!D909)+38,(FIND("Email required:",Updates!D909)-(FIND("Clone permissions of another account: ",Updates!D909)+38)))))</f>
        <v>#VALUE!</v>
      </c>
      <c r="M909" t="e">
        <f t="shared" si="225"/>
        <v>#VALUE!</v>
      </c>
      <c r="N909" t="e">
        <f>TRIM(CLEAN(MID(Updates!D909,FIND("First Name: ",Updates!D909)+12,(FIND("Middle Name: ",Updates!D909)-(FIND("First Name: ",Updates!D909)+12)))))</f>
        <v>#VALUE!</v>
      </c>
      <c r="O909" t="e">
        <f>TRIM(CLEAN(MID(Updates!E909,FIND("Last Name: ",Updates!E909)+11,(FIND("Middle Initial:",Updates!E909)-(FIND("Last Name: ",Updates!E909)+11)))))</f>
        <v>#VALUE!</v>
      </c>
      <c r="P909" t="e">
        <f>TRIM(CLEAN(MID(Updates!D909,FIND("Middle Initial: ",Updates!D909)+16,(FIND("Department: ",Updates!D909)-(FIND("Middle Initial: ",Updates!D909)+16)))))</f>
        <v>#VALUE!</v>
      </c>
      <c r="Q909" t="e">
        <f t="shared" si="226"/>
        <v>#VALUE!</v>
      </c>
      <c r="R909" t="e">
        <f t="shared" si="227"/>
        <v>#VALUE!</v>
      </c>
      <c r="S909" t="e">
        <f t="shared" si="228"/>
        <v>#VALUE!</v>
      </c>
      <c r="T909" s="14" t="e">
        <f t="shared" si="229"/>
        <v>#VALUE!</v>
      </c>
      <c r="U909" t="e">
        <f t="shared" si="230"/>
        <v>#VALUE!</v>
      </c>
      <c r="V909" t="e">
        <f t="shared" si="231"/>
        <v>#VALUE!</v>
      </c>
      <c r="W909" s="8" t="e">
        <f>TRIM(CLEAN(MID(Updates!D909,FIND("Branch: ",Updates!D909)+8,(FIND("Division",Updates!D909)-(FIND("Branch: ",Updates!D909)+8)))))</f>
        <v>#VALUE!</v>
      </c>
      <c r="X909" s="8" t="e">
        <f>TRIM(CLEAN(MID(Updates!D909,FIND("Pooled Position: ",Updates!D909)+17,(FIND("Are the",Updates!D909)-(FIND("Pooled Position: ",Updates!D909)+17)))))</f>
        <v>#VALUE!</v>
      </c>
      <c r="Y909" t="e">
        <f>TRIM(CLEAN(MID(Updates!D909,FIND("Employee Name: ",Updates!D909)+15,(FIND("Job Title",Updates!D909)-(FIND("Employee Name: ",Updates!D909)+15)))))</f>
        <v>#VALUE!</v>
      </c>
      <c r="Z909" s="9" t="e">
        <f t="shared" si="232"/>
        <v>#VALUE!</v>
      </c>
      <c r="AA909" t="e">
        <f t="shared" si="233"/>
        <v>#VALUE!</v>
      </c>
      <c r="AB909" t="e">
        <f t="shared" si="234"/>
        <v>#VALUE!</v>
      </c>
      <c r="AC909" t="e">
        <f t="shared" si="235"/>
        <v>#VALUE!</v>
      </c>
      <c r="AD909" t="e">
        <f>TRIM(CLEAN(MID(Updates!D909,FIND("Account to clone: ",Updates!D909)+18,(FIND("Position",Updates!D909)-(FIND("Account to clone: ",Updates!D909)+18)))))</f>
        <v>#VALUE!</v>
      </c>
      <c r="AE909" t="str">
        <f t="shared" si="236"/>
        <v/>
      </c>
      <c r="AF909" t="str">
        <f t="shared" si="237"/>
        <v>No</v>
      </c>
      <c r="AG909" t="e">
        <f>TRIM(CLEAN(MID(Updates!D909,FIND("Home Share (H:\ drive) required: ",Updates!D909)+33,(FIND("Group Share (S:\ drive) required: ",Updates!D909)-(FIND("Home Share (H:\ drive) required: ",Updates!D909)+33)))))</f>
        <v>#VALUE!</v>
      </c>
      <c r="AH909" t="str">
        <f t="shared" si="238"/>
        <v>No</v>
      </c>
      <c r="AI909" t="e">
        <f>TRIM(CLEAN(MID(Updates!D909,FIND("S Drive Path: ",Updates!D909)+14,(FIND("Position",Updates!D909)-(FIND("S Drive Path: ",Updates!D909)+14)))))</f>
        <v>#VALUE!</v>
      </c>
      <c r="AJ909" t="e">
        <f>("USR\"&amp;Updates!N909)</f>
        <v>#VALUE!</v>
      </c>
      <c r="AK909" t="e">
        <f>Updates!N909&amp;"$"</f>
        <v>#VALUE!</v>
      </c>
      <c r="AL909" s="11">
        <f t="shared" ca="1" si="239"/>
        <v>7</v>
      </c>
      <c r="AM909" s="6" t="str">
        <f ca="1">LOOKUP(AL909,AN2:AN21,AO2:AO21)</f>
        <v>DC1MDB07</v>
      </c>
    </row>
    <row r="910" spans="1:39" ht="12" customHeight="1">
      <c r="A910" s="13" t="e">
        <f>LOOKUP(99^99,--("0"&amp;MID(Updates!N910,MIN(SEARCH({0,1,2,3,4,5,6,7,8,9},Updates!N910&amp;"0123456789")),ROW($A$1:$A$10000))))</f>
        <v>#N/A</v>
      </c>
      <c r="B910" s="6" t="e">
        <f>TRIM(CLEAN(MID(Updates!D910,FIND("Network User Id: ",Updates!D910)+17,(FIND("E-MAIL ACCOUNTS",Updates!D910)-(FIND("Network User Id:",Updates!D910)+17)))))</f>
        <v>#VALUE!</v>
      </c>
      <c r="C910" s="6" t="e">
        <f>TRIM(CLEAN(MID(Updates!D910,FIND("Logon ID: ",Updates!D910)+10,(FIND("Password:",Updates!D910)-(FIND("Logon ID:",Updates!D910)+10)))))</f>
        <v>#VALUE!</v>
      </c>
      <c r="D910" t="e">
        <f>TRIM(CLEAN(MID(Updates!D910,FIND("Primary Address: ",Updates!D910)+17,(FIND("Secondary Address:",Updates!D910)-(FIND("Primary Address: ",Updates!D910)+17)))))</f>
        <v>#VALUE!</v>
      </c>
      <c r="E910" t="e">
        <f>TRIM(CLEAN(MID(Updates!D910,FIND("Secondary Address: ",Updates!D910)+19,(FIND("** PLEASE DO NOT REPLY TO THIS E-MAIL. ",Updates!D910)-(FIND("Secondary Address: ",Updates!D910)+19)))))</f>
        <v>#VALUE!</v>
      </c>
      <c r="F910" t="b">
        <f>IF(COUNT(SEARCH({"transpo.ottawa.on.ca","biblioottawalibrary.ca"},E910)),"@ottawa.ca")</f>
        <v>0</v>
      </c>
      <c r="G910" s="9" t="e">
        <f t="shared" si="224"/>
        <v>#VALUE!</v>
      </c>
      <c r="H910" t="e">
        <f>TRIM(CLEAN(MID(Updates!D910,FIND("E-mail Address: ",Updates!D910)+16,(FIND("The employee",Updates!D910)-(FIND("E-mail Address: ",Updates!D910)+16)))))</f>
        <v>#VALUE!</v>
      </c>
      <c r="I910" t="e">
        <f>TRIM(CLEAN(MID(Updates!D910,FIND("Account Password: ",Updates!D910)+18,(FIND("NETWORK ACCOUNTS",Updates!D910)-(FIND("Account Password:",Updates!D910)+18)))))</f>
        <v>#VALUE!</v>
      </c>
      <c r="J910" t="e">
        <f>TRIM(CLEAN(MID(Updates!D910,FIND("Password: ",Updates!D910)+10,(FIND("E-mail",Updates!D910)-(FIND("Password:",Updates!D910)+12)))))</f>
        <v>#VALUE!</v>
      </c>
      <c r="K910" t="e">
        <f>TRIM(CLEAN(MID(Updates!D910,FIND("Account to clone: ",Updates!D910)+18,(FIND("Position",Updates!D910)-(FIND("Account to clone: ",Updates!D910)+18)))))</f>
        <v>#VALUE!</v>
      </c>
      <c r="L910" t="e">
        <f>TRIM(CLEAN(MID(Updates!D910,FIND("Clone permissions of another account: ",Updates!D910)+38,(FIND("Email required:",Updates!D910)-(FIND("Clone permissions of another account: ",Updates!D910)+38)))))</f>
        <v>#VALUE!</v>
      </c>
      <c r="M910" t="e">
        <f t="shared" si="225"/>
        <v>#VALUE!</v>
      </c>
      <c r="N910" t="e">
        <f>TRIM(CLEAN(MID(Updates!D910,FIND("First Name: ",Updates!D910)+12,(FIND("Middle Name: ",Updates!D910)-(FIND("First Name: ",Updates!D910)+12)))))</f>
        <v>#VALUE!</v>
      </c>
      <c r="O910" t="e">
        <f>TRIM(CLEAN(MID(Updates!E910,FIND("Last Name: ",Updates!E910)+11,(FIND("Middle Initial:",Updates!E910)-(FIND("Last Name: ",Updates!E910)+11)))))</f>
        <v>#VALUE!</v>
      </c>
      <c r="P910" t="e">
        <f>TRIM(CLEAN(MID(Updates!D910,FIND("Middle Initial: ",Updates!D910)+16,(FIND("Department: ",Updates!D910)-(FIND("Middle Initial: ",Updates!D910)+16)))))</f>
        <v>#VALUE!</v>
      </c>
      <c r="Q910" t="e">
        <f t="shared" si="226"/>
        <v>#VALUE!</v>
      </c>
      <c r="R910" t="e">
        <f t="shared" si="227"/>
        <v>#VALUE!</v>
      </c>
      <c r="S910" t="e">
        <f t="shared" si="228"/>
        <v>#VALUE!</v>
      </c>
      <c r="T910" s="14" t="e">
        <f t="shared" si="229"/>
        <v>#VALUE!</v>
      </c>
      <c r="U910" t="e">
        <f t="shared" si="230"/>
        <v>#VALUE!</v>
      </c>
      <c r="V910" t="e">
        <f t="shared" si="231"/>
        <v>#VALUE!</v>
      </c>
      <c r="W910" s="8" t="e">
        <f>TRIM(CLEAN(MID(Updates!D910,FIND("Branch: ",Updates!D910)+8,(FIND("Division",Updates!D910)-(FIND("Branch: ",Updates!D910)+8)))))</f>
        <v>#VALUE!</v>
      </c>
      <c r="X910" s="8" t="e">
        <f>TRIM(CLEAN(MID(Updates!D910,FIND("Pooled Position: ",Updates!D910)+17,(FIND("Are the",Updates!D910)-(FIND("Pooled Position: ",Updates!D910)+17)))))</f>
        <v>#VALUE!</v>
      </c>
      <c r="Y910" t="e">
        <f>TRIM(CLEAN(MID(Updates!D910,FIND("Employee Name: ",Updates!D910)+15,(FIND("Job Title",Updates!D910)-(FIND("Employee Name: ",Updates!D910)+15)))))</f>
        <v>#VALUE!</v>
      </c>
      <c r="Z910" s="9" t="e">
        <f t="shared" si="232"/>
        <v>#VALUE!</v>
      </c>
      <c r="AA910" t="e">
        <f t="shared" si="233"/>
        <v>#VALUE!</v>
      </c>
      <c r="AB910" t="e">
        <f t="shared" si="234"/>
        <v>#VALUE!</v>
      </c>
      <c r="AC910" t="e">
        <f t="shared" si="235"/>
        <v>#VALUE!</v>
      </c>
      <c r="AD910" t="e">
        <f>TRIM(CLEAN(MID(Updates!D910,FIND("Account to clone: ",Updates!D910)+18,(FIND("Position",Updates!D910)-(FIND("Account to clone: ",Updates!D910)+18)))))</f>
        <v>#VALUE!</v>
      </c>
      <c r="AE910" t="str">
        <f t="shared" si="236"/>
        <v/>
      </c>
      <c r="AF910" t="str">
        <f t="shared" si="237"/>
        <v>No</v>
      </c>
      <c r="AG910" t="e">
        <f>TRIM(CLEAN(MID(Updates!D910,FIND("Home Share (H:\ drive) required: ",Updates!D910)+33,(FIND("Group Share (S:\ drive) required: ",Updates!D910)-(FIND("Home Share (H:\ drive) required: ",Updates!D910)+33)))))</f>
        <v>#VALUE!</v>
      </c>
      <c r="AH910" t="str">
        <f t="shared" si="238"/>
        <v>No</v>
      </c>
      <c r="AI910" t="e">
        <f>TRIM(CLEAN(MID(Updates!D910,FIND("S Drive Path: ",Updates!D910)+14,(FIND("Position",Updates!D910)-(FIND("S Drive Path: ",Updates!D910)+14)))))</f>
        <v>#VALUE!</v>
      </c>
      <c r="AJ910" t="e">
        <f>("USR\"&amp;Updates!N910)</f>
        <v>#VALUE!</v>
      </c>
      <c r="AK910" t="e">
        <f>Updates!N910&amp;"$"</f>
        <v>#VALUE!</v>
      </c>
      <c r="AL910" s="11">
        <f t="shared" ca="1" si="239"/>
        <v>20</v>
      </c>
      <c r="AM910" s="6" t="str">
        <f ca="1">LOOKUP(AL910,AN2:AN21,AO2:AO21)</f>
        <v>DC4MDB10</v>
      </c>
    </row>
    <row r="911" spans="1:39" ht="12" customHeight="1">
      <c r="A911" s="13" t="e">
        <f>LOOKUP(99^99,--("0"&amp;MID(Updates!N911,MIN(SEARCH({0,1,2,3,4,5,6,7,8,9},Updates!N911&amp;"0123456789")),ROW($A$1:$A$10000))))</f>
        <v>#N/A</v>
      </c>
      <c r="B911" s="6" t="e">
        <f>TRIM(CLEAN(MID(Updates!D911,FIND("Network User Id: ",Updates!D911)+17,(FIND("E-MAIL ACCOUNTS",Updates!D911)-(FIND("Network User Id:",Updates!D911)+17)))))</f>
        <v>#VALUE!</v>
      </c>
      <c r="C911" s="6" t="e">
        <f>TRIM(CLEAN(MID(Updates!D911,FIND("Logon ID: ",Updates!D911)+10,(FIND("Password:",Updates!D911)-(FIND("Logon ID:",Updates!D911)+10)))))</f>
        <v>#VALUE!</v>
      </c>
      <c r="D911" t="e">
        <f>TRIM(CLEAN(MID(Updates!D911,FIND("Primary Address: ",Updates!D911)+17,(FIND("Secondary Address:",Updates!D911)-(FIND("Primary Address: ",Updates!D911)+17)))))</f>
        <v>#VALUE!</v>
      </c>
      <c r="E911" t="e">
        <f>TRIM(CLEAN(MID(Updates!D911,FIND("Secondary Address: ",Updates!D911)+19,(FIND("** PLEASE DO NOT REPLY TO THIS E-MAIL. ",Updates!D911)-(FIND("Secondary Address: ",Updates!D911)+19)))))</f>
        <v>#VALUE!</v>
      </c>
      <c r="F911" t="b">
        <f>IF(COUNT(SEARCH({"transpo.ottawa.on.ca","biblioottawalibrary.ca"},E911)),"@ottawa.ca")</f>
        <v>0</v>
      </c>
      <c r="G911" s="9" t="e">
        <f t="shared" si="224"/>
        <v>#VALUE!</v>
      </c>
      <c r="H911" t="e">
        <f>TRIM(CLEAN(MID(Updates!D911,FIND("E-mail Address: ",Updates!D911)+16,(FIND("The employee",Updates!D911)-(FIND("E-mail Address: ",Updates!D911)+16)))))</f>
        <v>#VALUE!</v>
      </c>
      <c r="I911" t="e">
        <f>TRIM(CLEAN(MID(Updates!D911,FIND("Account Password: ",Updates!D911)+18,(FIND("NETWORK ACCOUNTS",Updates!D911)-(FIND("Account Password:",Updates!D911)+18)))))</f>
        <v>#VALUE!</v>
      </c>
      <c r="J911" t="e">
        <f>TRIM(CLEAN(MID(Updates!D911,FIND("Password: ",Updates!D911)+10,(FIND("E-mail",Updates!D911)-(FIND("Password:",Updates!D911)+12)))))</f>
        <v>#VALUE!</v>
      </c>
      <c r="K911" t="e">
        <f>TRIM(CLEAN(MID(Updates!D911,FIND("Account to clone: ",Updates!D911)+18,(FIND("Position",Updates!D911)-(FIND("Account to clone: ",Updates!D911)+18)))))</f>
        <v>#VALUE!</v>
      </c>
      <c r="L911" t="e">
        <f>TRIM(CLEAN(MID(Updates!D911,FIND("Clone permissions of another account: ",Updates!D911)+38,(FIND("Email required:",Updates!D911)-(FIND("Clone permissions of another account: ",Updates!D911)+38)))))</f>
        <v>#VALUE!</v>
      </c>
      <c r="M911" t="e">
        <f t="shared" si="225"/>
        <v>#VALUE!</v>
      </c>
      <c r="N911" t="e">
        <f>TRIM(CLEAN(MID(Updates!D911,FIND("First Name: ",Updates!D911)+12,(FIND("Middle Name: ",Updates!D911)-(FIND("First Name: ",Updates!D911)+12)))))</f>
        <v>#VALUE!</v>
      </c>
      <c r="O911" t="e">
        <f>TRIM(CLEAN(MID(Updates!E911,FIND("Last Name: ",Updates!E911)+11,(FIND("Middle Initial:",Updates!E911)-(FIND("Last Name: ",Updates!E911)+11)))))</f>
        <v>#VALUE!</v>
      </c>
      <c r="P911" t="e">
        <f>TRIM(CLEAN(MID(Updates!D911,FIND("Middle Initial: ",Updates!D911)+16,(FIND("Department: ",Updates!D911)-(FIND("Middle Initial: ",Updates!D911)+16)))))</f>
        <v>#VALUE!</v>
      </c>
      <c r="Q911" t="e">
        <f t="shared" si="226"/>
        <v>#VALUE!</v>
      </c>
      <c r="R911" t="e">
        <f t="shared" si="227"/>
        <v>#VALUE!</v>
      </c>
      <c r="S911" t="e">
        <f t="shared" si="228"/>
        <v>#VALUE!</v>
      </c>
      <c r="T911" s="14" t="e">
        <f t="shared" si="229"/>
        <v>#VALUE!</v>
      </c>
      <c r="U911" t="e">
        <f t="shared" si="230"/>
        <v>#VALUE!</v>
      </c>
      <c r="V911" t="e">
        <f t="shared" si="231"/>
        <v>#VALUE!</v>
      </c>
      <c r="W911" s="8" t="e">
        <f>TRIM(CLEAN(MID(Updates!D911,FIND("Branch: ",Updates!D911)+8,(FIND("Division",Updates!D911)-(FIND("Branch: ",Updates!D911)+8)))))</f>
        <v>#VALUE!</v>
      </c>
      <c r="X911" s="8" t="e">
        <f>TRIM(CLEAN(MID(Updates!D911,FIND("Pooled Position: ",Updates!D911)+17,(FIND("Are the",Updates!D911)-(FIND("Pooled Position: ",Updates!D911)+17)))))</f>
        <v>#VALUE!</v>
      </c>
      <c r="Y911" t="e">
        <f>TRIM(CLEAN(MID(Updates!D911,FIND("Employee Name: ",Updates!D911)+15,(FIND("Job Title",Updates!D911)-(FIND("Employee Name: ",Updates!D911)+15)))))</f>
        <v>#VALUE!</v>
      </c>
      <c r="Z911" s="9" t="e">
        <f t="shared" si="232"/>
        <v>#VALUE!</v>
      </c>
      <c r="AA911" t="e">
        <f t="shared" si="233"/>
        <v>#VALUE!</v>
      </c>
      <c r="AB911" t="e">
        <f t="shared" si="234"/>
        <v>#VALUE!</v>
      </c>
      <c r="AC911" t="e">
        <f t="shared" si="235"/>
        <v>#VALUE!</v>
      </c>
      <c r="AD911" t="e">
        <f>TRIM(CLEAN(MID(Updates!D911,FIND("Account to clone: ",Updates!D911)+18,(FIND("Position",Updates!D911)-(FIND("Account to clone: ",Updates!D911)+18)))))</f>
        <v>#VALUE!</v>
      </c>
      <c r="AE911" t="str">
        <f t="shared" si="236"/>
        <v/>
      </c>
      <c r="AF911" t="str">
        <f t="shared" si="237"/>
        <v>No</v>
      </c>
      <c r="AG911" t="e">
        <f>TRIM(CLEAN(MID(Updates!D911,FIND("Home Share (H:\ drive) required: ",Updates!D911)+33,(FIND("Group Share (S:\ drive) required: ",Updates!D911)-(FIND("Home Share (H:\ drive) required: ",Updates!D911)+33)))))</f>
        <v>#VALUE!</v>
      </c>
      <c r="AH911" t="str">
        <f t="shared" si="238"/>
        <v>No</v>
      </c>
      <c r="AI911" t="e">
        <f>TRIM(CLEAN(MID(Updates!D911,FIND("S Drive Path: ",Updates!D911)+14,(FIND("Position",Updates!D911)-(FIND("S Drive Path: ",Updates!D911)+14)))))</f>
        <v>#VALUE!</v>
      </c>
      <c r="AJ911" t="e">
        <f>("USR\"&amp;Updates!N911)</f>
        <v>#VALUE!</v>
      </c>
      <c r="AK911" t="e">
        <f>Updates!N911&amp;"$"</f>
        <v>#VALUE!</v>
      </c>
      <c r="AL911" s="11">
        <f t="shared" ca="1" si="239"/>
        <v>9</v>
      </c>
      <c r="AM911" s="6" t="str">
        <f ca="1">LOOKUP(AL911,AN2:AN21,AO2:AO21)</f>
        <v>DC1MDB09</v>
      </c>
    </row>
    <row r="912" spans="1:39" ht="12" customHeight="1">
      <c r="A912" s="13" t="e">
        <f>LOOKUP(99^99,--("0"&amp;MID(Updates!N912,MIN(SEARCH({0,1,2,3,4,5,6,7,8,9},Updates!N912&amp;"0123456789")),ROW($A$1:$A$10000))))</f>
        <v>#N/A</v>
      </c>
      <c r="B912" s="6" t="e">
        <f>TRIM(CLEAN(MID(Updates!D912,FIND("Network User Id: ",Updates!D912)+17,(FIND("E-MAIL ACCOUNTS",Updates!D912)-(FIND("Network User Id:",Updates!D912)+17)))))</f>
        <v>#VALUE!</v>
      </c>
      <c r="C912" s="6" t="e">
        <f>TRIM(CLEAN(MID(Updates!D912,FIND("Logon ID: ",Updates!D912)+10,(FIND("Password:",Updates!D912)-(FIND("Logon ID:",Updates!D912)+10)))))</f>
        <v>#VALUE!</v>
      </c>
      <c r="D912" t="e">
        <f>TRIM(CLEAN(MID(Updates!D912,FIND("Primary Address: ",Updates!D912)+17,(FIND("Secondary Address:",Updates!D912)-(FIND("Primary Address: ",Updates!D912)+17)))))</f>
        <v>#VALUE!</v>
      </c>
      <c r="E912" t="e">
        <f>TRIM(CLEAN(MID(Updates!D912,FIND("Secondary Address: ",Updates!D912)+19,(FIND("** PLEASE DO NOT REPLY TO THIS E-MAIL. ",Updates!D912)-(FIND("Secondary Address: ",Updates!D912)+19)))))</f>
        <v>#VALUE!</v>
      </c>
      <c r="F912" t="b">
        <f>IF(COUNT(SEARCH({"transpo.ottawa.on.ca","biblioottawalibrary.ca"},E912)),"@ottawa.ca")</f>
        <v>0</v>
      </c>
      <c r="G912" s="9" t="e">
        <f t="shared" si="224"/>
        <v>#VALUE!</v>
      </c>
      <c r="H912" t="e">
        <f>TRIM(CLEAN(MID(Updates!D912,FIND("E-mail Address: ",Updates!D912)+16,(FIND("The employee",Updates!D912)-(FIND("E-mail Address: ",Updates!D912)+16)))))</f>
        <v>#VALUE!</v>
      </c>
      <c r="I912" t="e">
        <f>TRIM(CLEAN(MID(Updates!D912,FIND("Account Password: ",Updates!D912)+18,(FIND("NETWORK ACCOUNTS",Updates!D912)-(FIND("Account Password:",Updates!D912)+18)))))</f>
        <v>#VALUE!</v>
      </c>
      <c r="J912" t="e">
        <f>TRIM(CLEAN(MID(Updates!D912,FIND("Password: ",Updates!D912)+10,(FIND("E-mail",Updates!D912)-(FIND("Password:",Updates!D912)+12)))))</f>
        <v>#VALUE!</v>
      </c>
      <c r="K912" t="e">
        <f>TRIM(CLEAN(MID(Updates!D912,FIND("Account to clone: ",Updates!D912)+18,(FIND("Position",Updates!D912)-(FIND("Account to clone: ",Updates!D912)+18)))))</f>
        <v>#VALUE!</v>
      </c>
      <c r="L912" t="e">
        <f>TRIM(CLEAN(MID(Updates!D912,FIND("Clone permissions of another account: ",Updates!D912)+38,(FIND("Email required:",Updates!D912)-(FIND("Clone permissions of another account: ",Updates!D912)+38)))))</f>
        <v>#VALUE!</v>
      </c>
      <c r="M912" t="e">
        <f t="shared" si="225"/>
        <v>#VALUE!</v>
      </c>
      <c r="N912" t="e">
        <f>TRIM(CLEAN(MID(Updates!D912,FIND("First Name: ",Updates!D912)+12,(FIND("Middle Name: ",Updates!D912)-(FIND("First Name: ",Updates!D912)+12)))))</f>
        <v>#VALUE!</v>
      </c>
      <c r="O912" t="e">
        <f>TRIM(CLEAN(MID(Updates!E912,FIND("Last Name: ",Updates!E912)+11,(FIND("Middle Initial:",Updates!E912)-(FIND("Last Name: ",Updates!E912)+11)))))</f>
        <v>#VALUE!</v>
      </c>
      <c r="P912" t="e">
        <f>TRIM(CLEAN(MID(Updates!D912,FIND("Middle Initial: ",Updates!D912)+16,(FIND("Department: ",Updates!D912)-(FIND("Middle Initial: ",Updates!D912)+16)))))</f>
        <v>#VALUE!</v>
      </c>
      <c r="Q912" t="e">
        <f t="shared" si="226"/>
        <v>#VALUE!</v>
      </c>
      <c r="R912" t="e">
        <f t="shared" si="227"/>
        <v>#VALUE!</v>
      </c>
      <c r="S912" t="e">
        <f t="shared" si="228"/>
        <v>#VALUE!</v>
      </c>
      <c r="T912" s="14" t="e">
        <f t="shared" si="229"/>
        <v>#VALUE!</v>
      </c>
      <c r="U912" t="e">
        <f t="shared" si="230"/>
        <v>#VALUE!</v>
      </c>
      <c r="V912" t="e">
        <f t="shared" si="231"/>
        <v>#VALUE!</v>
      </c>
      <c r="W912" s="8" t="e">
        <f>TRIM(CLEAN(MID(Updates!D912,FIND("Branch: ",Updates!D912)+8,(FIND("Division",Updates!D912)-(FIND("Branch: ",Updates!D912)+8)))))</f>
        <v>#VALUE!</v>
      </c>
      <c r="X912" s="8" t="e">
        <f>TRIM(CLEAN(MID(Updates!D912,FIND("Pooled Position: ",Updates!D912)+17,(FIND("Are the",Updates!D912)-(FIND("Pooled Position: ",Updates!D912)+17)))))</f>
        <v>#VALUE!</v>
      </c>
      <c r="Y912" t="e">
        <f>TRIM(CLEAN(MID(Updates!D912,FIND("Employee Name: ",Updates!D912)+15,(FIND("Job Title",Updates!D912)-(FIND("Employee Name: ",Updates!D912)+15)))))</f>
        <v>#VALUE!</v>
      </c>
      <c r="Z912" s="9" t="e">
        <f t="shared" si="232"/>
        <v>#VALUE!</v>
      </c>
      <c r="AA912" t="e">
        <f t="shared" si="233"/>
        <v>#VALUE!</v>
      </c>
      <c r="AB912" t="e">
        <f t="shared" si="234"/>
        <v>#VALUE!</v>
      </c>
      <c r="AC912" t="e">
        <f t="shared" si="235"/>
        <v>#VALUE!</v>
      </c>
      <c r="AD912" t="e">
        <f>TRIM(CLEAN(MID(Updates!D912,FIND("Account to clone: ",Updates!D912)+18,(FIND("Position",Updates!D912)-(FIND("Account to clone: ",Updates!D912)+18)))))</f>
        <v>#VALUE!</v>
      </c>
      <c r="AE912" t="str">
        <f t="shared" si="236"/>
        <v/>
      </c>
      <c r="AF912" t="str">
        <f t="shared" si="237"/>
        <v>No</v>
      </c>
      <c r="AG912" t="e">
        <f>TRIM(CLEAN(MID(Updates!D912,FIND("Home Share (H:\ drive) required: ",Updates!D912)+33,(FIND("Group Share (S:\ drive) required: ",Updates!D912)-(FIND("Home Share (H:\ drive) required: ",Updates!D912)+33)))))</f>
        <v>#VALUE!</v>
      </c>
      <c r="AH912" t="str">
        <f t="shared" si="238"/>
        <v>No</v>
      </c>
      <c r="AI912" t="e">
        <f>TRIM(CLEAN(MID(Updates!D912,FIND("S Drive Path: ",Updates!D912)+14,(FIND("Position",Updates!D912)-(FIND("S Drive Path: ",Updates!D912)+14)))))</f>
        <v>#VALUE!</v>
      </c>
      <c r="AJ912" t="e">
        <f>("USR\"&amp;Updates!N912)</f>
        <v>#VALUE!</v>
      </c>
      <c r="AK912" t="e">
        <f>Updates!N912&amp;"$"</f>
        <v>#VALUE!</v>
      </c>
      <c r="AL912" s="11">
        <f t="shared" ca="1" si="239"/>
        <v>4</v>
      </c>
      <c r="AM912" s="6" t="str">
        <f ca="1">LOOKUP(AL912,AN2:AN21,AO2:AO21)</f>
        <v>DC1MDB04</v>
      </c>
    </row>
    <row r="913" spans="1:39" ht="12" customHeight="1">
      <c r="A913" s="13" t="e">
        <f>LOOKUP(99^99,--("0"&amp;MID(Updates!N913,MIN(SEARCH({0,1,2,3,4,5,6,7,8,9},Updates!N913&amp;"0123456789")),ROW($A$1:$A$10000))))</f>
        <v>#N/A</v>
      </c>
      <c r="B913" s="6" t="e">
        <f>TRIM(CLEAN(MID(Updates!D913,FIND("Network User Id: ",Updates!D913)+17,(FIND("E-MAIL ACCOUNTS",Updates!D913)-(FIND("Network User Id:",Updates!D913)+17)))))</f>
        <v>#VALUE!</v>
      </c>
      <c r="C913" s="6" t="e">
        <f>TRIM(CLEAN(MID(Updates!D913,FIND("Logon ID: ",Updates!D913)+10,(FIND("Password:",Updates!D913)-(FIND("Logon ID:",Updates!D913)+10)))))</f>
        <v>#VALUE!</v>
      </c>
      <c r="D913" t="e">
        <f>TRIM(CLEAN(MID(Updates!D913,FIND("Primary Address: ",Updates!D913)+17,(FIND("Secondary Address:",Updates!D913)-(FIND("Primary Address: ",Updates!D913)+17)))))</f>
        <v>#VALUE!</v>
      </c>
      <c r="E913" t="e">
        <f>TRIM(CLEAN(MID(Updates!D913,FIND("Secondary Address: ",Updates!D913)+19,(FIND("** PLEASE DO NOT REPLY TO THIS E-MAIL. ",Updates!D913)-(FIND("Secondary Address: ",Updates!D913)+19)))))</f>
        <v>#VALUE!</v>
      </c>
      <c r="F913" t="b">
        <f>IF(COUNT(SEARCH({"transpo.ottawa.on.ca","biblioottawalibrary.ca"},E913)),"@ottawa.ca")</f>
        <v>0</v>
      </c>
      <c r="G913" s="9" t="e">
        <f t="shared" si="224"/>
        <v>#VALUE!</v>
      </c>
      <c r="H913" t="e">
        <f>TRIM(CLEAN(MID(Updates!D913,FIND("E-mail Address: ",Updates!D913)+16,(FIND("The employee",Updates!D913)-(FIND("E-mail Address: ",Updates!D913)+16)))))</f>
        <v>#VALUE!</v>
      </c>
      <c r="I913" t="e">
        <f>TRIM(CLEAN(MID(Updates!D913,FIND("Account Password: ",Updates!D913)+18,(FIND("NETWORK ACCOUNTS",Updates!D913)-(FIND("Account Password:",Updates!D913)+18)))))</f>
        <v>#VALUE!</v>
      </c>
      <c r="J913" t="e">
        <f>TRIM(CLEAN(MID(Updates!D913,FIND("Password: ",Updates!D913)+10,(FIND("E-mail",Updates!D913)-(FIND("Password:",Updates!D913)+12)))))</f>
        <v>#VALUE!</v>
      </c>
      <c r="K913" t="e">
        <f>TRIM(CLEAN(MID(Updates!D913,FIND("Account to clone: ",Updates!D913)+18,(FIND("Position",Updates!D913)-(FIND("Account to clone: ",Updates!D913)+18)))))</f>
        <v>#VALUE!</v>
      </c>
      <c r="L913" t="e">
        <f>TRIM(CLEAN(MID(Updates!D913,FIND("Clone permissions of another account: ",Updates!D913)+38,(FIND("Email required:",Updates!D913)-(FIND("Clone permissions of another account: ",Updates!D913)+38)))))</f>
        <v>#VALUE!</v>
      </c>
      <c r="M913" t="e">
        <f t="shared" si="225"/>
        <v>#VALUE!</v>
      </c>
      <c r="N913" t="e">
        <f>TRIM(CLEAN(MID(Updates!D913,FIND("First Name: ",Updates!D913)+12,(FIND("Middle Name: ",Updates!D913)-(FIND("First Name: ",Updates!D913)+12)))))</f>
        <v>#VALUE!</v>
      </c>
      <c r="O913" t="e">
        <f>TRIM(CLEAN(MID(Updates!E913,FIND("Last Name: ",Updates!E913)+11,(FIND("Middle Initial:",Updates!E913)-(FIND("Last Name: ",Updates!E913)+11)))))</f>
        <v>#VALUE!</v>
      </c>
      <c r="P913" t="e">
        <f>TRIM(CLEAN(MID(Updates!D913,FIND("Middle Initial: ",Updates!D913)+16,(FIND("Department: ",Updates!D913)-(FIND("Middle Initial: ",Updates!D913)+16)))))</f>
        <v>#VALUE!</v>
      </c>
      <c r="Q913" t="e">
        <f t="shared" si="226"/>
        <v>#VALUE!</v>
      </c>
      <c r="R913" t="e">
        <f t="shared" si="227"/>
        <v>#VALUE!</v>
      </c>
      <c r="S913" t="e">
        <f t="shared" si="228"/>
        <v>#VALUE!</v>
      </c>
      <c r="T913" s="14" t="e">
        <f t="shared" si="229"/>
        <v>#VALUE!</v>
      </c>
      <c r="U913" t="e">
        <f t="shared" si="230"/>
        <v>#VALUE!</v>
      </c>
      <c r="V913" t="e">
        <f t="shared" si="231"/>
        <v>#VALUE!</v>
      </c>
      <c r="W913" s="8" t="e">
        <f>TRIM(CLEAN(MID(Updates!D913,FIND("Branch: ",Updates!D913)+8,(FIND("Division",Updates!D913)-(FIND("Branch: ",Updates!D913)+8)))))</f>
        <v>#VALUE!</v>
      </c>
      <c r="X913" s="8" t="e">
        <f>TRIM(CLEAN(MID(Updates!D913,FIND("Pooled Position: ",Updates!D913)+17,(FIND("Are the",Updates!D913)-(FIND("Pooled Position: ",Updates!D913)+17)))))</f>
        <v>#VALUE!</v>
      </c>
      <c r="Y913" t="e">
        <f>TRIM(CLEAN(MID(Updates!D913,FIND("Employee Name: ",Updates!D913)+15,(FIND("Job Title",Updates!D913)-(FIND("Employee Name: ",Updates!D913)+15)))))</f>
        <v>#VALUE!</v>
      </c>
      <c r="Z913" s="9" t="e">
        <f t="shared" si="232"/>
        <v>#VALUE!</v>
      </c>
      <c r="AA913" t="e">
        <f t="shared" si="233"/>
        <v>#VALUE!</v>
      </c>
      <c r="AB913" t="e">
        <f t="shared" si="234"/>
        <v>#VALUE!</v>
      </c>
      <c r="AC913" t="e">
        <f t="shared" si="235"/>
        <v>#VALUE!</v>
      </c>
      <c r="AD913" t="e">
        <f>TRIM(CLEAN(MID(Updates!D913,FIND("Account to clone: ",Updates!D913)+18,(FIND("Position",Updates!D913)-(FIND("Account to clone: ",Updates!D913)+18)))))</f>
        <v>#VALUE!</v>
      </c>
      <c r="AE913" t="str">
        <f t="shared" si="236"/>
        <v/>
      </c>
      <c r="AF913" t="str">
        <f t="shared" si="237"/>
        <v>No</v>
      </c>
      <c r="AG913" t="e">
        <f>TRIM(CLEAN(MID(Updates!D913,FIND("Home Share (H:\ drive) required: ",Updates!D913)+33,(FIND("Group Share (S:\ drive) required: ",Updates!D913)-(FIND("Home Share (H:\ drive) required: ",Updates!D913)+33)))))</f>
        <v>#VALUE!</v>
      </c>
      <c r="AH913" t="str">
        <f t="shared" si="238"/>
        <v>No</v>
      </c>
      <c r="AI913" t="e">
        <f>TRIM(CLEAN(MID(Updates!D913,FIND("S Drive Path: ",Updates!D913)+14,(FIND("Position",Updates!D913)-(FIND("S Drive Path: ",Updates!D913)+14)))))</f>
        <v>#VALUE!</v>
      </c>
      <c r="AJ913" t="e">
        <f>("USR\"&amp;Updates!N913)</f>
        <v>#VALUE!</v>
      </c>
      <c r="AK913" t="e">
        <f>Updates!N913&amp;"$"</f>
        <v>#VALUE!</v>
      </c>
      <c r="AL913" s="11">
        <f t="shared" ca="1" si="239"/>
        <v>7</v>
      </c>
      <c r="AM913" s="6" t="str">
        <f ca="1">LOOKUP(AL913,AN2:AN21,AO2:AO21)</f>
        <v>DC1MDB07</v>
      </c>
    </row>
    <row r="914" spans="1:39" ht="12" customHeight="1">
      <c r="A914" s="13" t="e">
        <f>LOOKUP(99^99,--("0"&amp;MID(Updates!N914,MIN(SEARCH({0,1,2,3,4,5,6,7,8,9},Updates!N914&amp;"0123456789")),ROW($A$1:$A$10000))))</f>
        <v>#N/A</v>
      </c>
      <c r="B914" s="6" t="e">
        <f>TRIM(CLEAN(MID(Updates!D914,FIND("Network User Id: ",Updates!D914)+17,(FIND("E-MAIL ACCOUNTS",Updates!D914)-(FIND("Network User Id:",Updates!D914)+17)))))</f>
        <v>#VALUE!</v>
      </c>
      <c r="C914" s="6" t="e">
        <f>TRIM(CLEAN(MID(Updates!D914,FIND("Logon ID: ",Updates!D914)+10,(FIND("Password:",Updates!D914)-(FIND("Logon ID:",Updates!D914)+10)))))</f>
        <v>#VALUE!</v>
      </c>
      <c r="D914" t="e">
        <f>TRIM(CLEAN(MID(Updates!D914,FIND("Primary Address: ",Updates!D914)+17,(FIND("Secondary Address:",Updates!D914)-(FIND("Primary Address: ",Updates!D914)+17)))))</f>
        <v>#VALUE!</v>
      </c>
      <c r="E914" t="e">
        <f>TRIM(CLEAN(MID(Updates!D914,FIND("Secondary Address: ",Updates!D914)+19,(FIND("** PLEASE DO NOT REPLY TO THIS E-MAIL. ",Updates!D914)-(FIND("Secondary Address: ",Updates!D914)+19)))))</f>
        <v>#VALUE!</v>
      </c>
      <c r="F914" t="b">
        <f>IF(COUNT(SEARCH({"transpo.ottawa.on.ca","biblioottawalibrary.ca"},E914)),"@ottawa.ca")</f>
        <v>0</v>
      </c>
      <c r="G914" s="9" t="e">
        <f t="shared" si="224"/>
        <v>#VALUE!</v>
      </c>
      <c r="H914" t="e">
        <f>TRIM(CLEAN(MID(Updates!D914,FIND("E-mail Address: ",Updates!D914)+16,(FIND("The employee",Updates!D914)-(FIND("E-mail Address: ",Updates!D914)+16)))))</f>
        <v>#VALUE!</v>
      </c>
      <c r="I914" t="e">
        <f>TRIM(CLEAN(MID(Updates!D914,FIND("Account Password: ",Updates!D914)+18,(FIND("NETWORK ACCOUNTS",Updates!D914)-(FIND("Account Password:",Updates!D914)+18)))))</f>
        <v>#VALUE!</v>
      </c>
      <c r="J914" t="e">
        <f>TRIM(CLEAN(MID(Updates!D914,FIND("Password: ",Updates!D914)+10,(FIND("E-mail",Updates!D914)-(FIND("Password:",Updates!D914)+12)))))</f>
        <v>#VALUE!</v>
      </c>
      <c r="K914" t="e">
        <f>TRIM(CLEAN(MID(Updates!D914,FIND("Account to clone: ",Updates!D914)+18,(FIND("Position",Updates!D914)-(FIND("Account to clone: ",Updates!D914)+18)))))</f>
        <v>#VALUE!</v>
      </c>
      <c r="L914" t="e">
        <f>TRIM(CLEAN(MID(Updates!D914,FIND("Clone permissions of another account: ",Updates!D914)+38,(FIND("Email required:",Updates!D914)-(FIND("Clone permissions of another account: ",Updates!D914)+38)))))</f>
        <v>#VALUE!</v>
      </c>
      <c r="M914" t="e">
        <f t="shared" si="225"/>
        <v>#VALUE!</v>
      </c>
      <c r="N914" t="e">
        <f>TRIM(CLEAN(MID(Updates!D914,FIND("First Name: ",Updates!D914)+12,(FIND("Middle Name: ",Updates!D914)-(FIND("First Name: ",Updates!D914)+12)))))</f>
        <v>#VALUE!</v>
      </c>
      <c r="O914" t="e">
        <f>TRIM(CLEAN(MID(Updates!E914,FIND("Last Name: ",Updates!E914)+11,(FIND("Middle Initial:",Updates!E914)-(FIND("Last Name: ",Updates!E914)+11)))))</f>
        <v>#VALUE!</v>
      </c>
      <c r="P914" t="e">
        <f>TRIM(CLEAN(MID(Updates!D914,FIND("Middle Initial: ",Updates!D914)+16,(FIND("Department: ",Updates!D914)-(FIND("Middle Initial: ",Updates!D914)+16)))))</f>
        <v>#VALUE!</v>
      </c>
      <c r="Q914" t="e">
        <f t="shared" si="226"/>
        <v>#VALUE!</v>
      </c>
      <c r="R914" t="e">
        <f t="shared" si="227"/>
        <v>#VALUE!</v>
      </c>
      <c r="S914" t="e">
        <f t="shared" si="228"/>
        <v>#VALUE!</v>
      </c>
      <c r="T914" s="14" t="e">
        <f t="shared" si="229"/>
        <v>#VALUE!</v>
      </c>
      <c r="U914" t="e">
        <f t="shared" si="230"/>
        <v>#VALUE!</v>
      </c>
      <c r="V914" t="e">
        <f t="shared" si="231"/>
        <v>#VALUE!</v>
      </c>
      <c r="W914" s="8" t="e">
        <f>TRIM(CLEAN(MID(Updates!D914,FIND("Branch: ",Updates!D914)+8,(FIND("Division",Updates!D914)-(FIND("Branch: ",Updates!D914)+8)))))</f>
        <v>#VALUE!</v>
      </c>
      <c r="X914" s="8" t="e">
        <f>TRIM(CLEAN(MID(Updates!D914,FIND("Pooled Position: ",Updates!D914)+17,(FIND("Are the",Updates!D914)-(FIND("Pooled Position: ",Updates!D914)+17)))))</f>
        <v>#VALUE!</v>
      </c>
      <c r="Y914" t="e">
        <f>TRIM(CLEAN(MID(Updates!D914,FIND("Employee Name: ",Updates!D914)+15,(FIND("Job Title",Updates!D914)-(FIND("Employee Name: ",Updates!D914)+15)))))</f>
        <v>#VALUE!</v>
      </c>
      <c r="Z914" s="9" t="e">
        <f t="shared" si="232"/>
        <v>#VALUE!</v>
      </c>
      <c r="AA914" t="e">
        <f t="shared" si="233"/>
        <v>#VALUE!</v>
      </c>
      <c r="AB914" t="e">
        <f t="shared" si="234"/>
        <v>#VALUE!</v>
      </c>
      <c r="AC914" t="e">
        <f t="shared" si="235"/>
        <v>#VALUE!</v>
      </c>
      <c r="AD914" t="e">
        <f>TRIM(CLEAN(MID(Updates!D914,FIND("Account to clone: ",Updates!D914)+18,(FIND("Position",Updates!D914)-(FIND("Account to clone: ",Updates!D914)+18)))))</f>
        <v>#VALUE!</v>
      </c>
      <c r="AE914" t="str">
        <f t="shared" si="236"/>
        <v/>
      </c>
      <c r="AF914" t="str">
        <f t="shared" si="237"/>
        <v>No</v>
      </c>
      <c r="AG914" t="e">
        <f>TRIM(CLEAN(MID(Updates!D914,FIND("Home Share (H:\ drive) required: ",Updates!D914)+33,(FIND("Group Share (S:\ drive) required: ",Updates!D914)-(FIND("Home Share (H:\ drive) required: ",Updates!D914)+33)))))</f>
        <v>#VALUE!</v>
      </c>
      <c r="AH914" t="str">
        <f t="shared" si="238"/>
        <v>No</v>
      </c>
      <c r="AI914" t="e">
        <f>TRIM(CLEAN(MID(Updates!D914,FIND("S Drive Path: ",Updates!D914)+14,(FIND("Position",Updates!D914)-(FIND("S Drive Path: ",Updates!D914)+14)))))</f>
        <v>#VALUE!</v>
      </c>
      <c r="AJ914" t="e">
        <f>("USR\"&amp;Updates!N914)</f>
        <v>#VALUE!</v>
      </c>
      <c r="AK914" t="e">
        <f>Updates!N914&amp;"$"</f>
        <v>#VALUE!</v>
      </c>
      <c r="AL914" s="11">
        <f t="shared" ca="1" si="239"/>
        <v>8</v>
      </c>
      <c r="AM914" s="6" t="str">
        <f ca="1">LOOKUP(AL914,AN2:AN21,AO2:AO21)</f>
        <v>DC1MDB08</v>
      </c>
    </row>
    <row r="915" spans="1:39" ht="12" customHeight="1">
      <c r="A915" s="13" t="e">
        <f>LOOKUP(99^99,--("0"&amp;MID(Updates!N915,MIN(SEARCH({0,1,2,3,4,5,6,7,8,9},Updates!N915&amp;"0123456789")),ROW($A$1:$A$10000))))</f>
        <v>#N/A</v>
      </c>
      <c r="B915" s="6" t="e">
        <f>TRIM(CLEAN(MID(Updates!D915,FIND("Network User Id: ",Updates!D915)+17,(FIND("E-MAIL ACCOUNTS",Updates!D915)-(FIND("Network User Id:",Updates!D915)+17)))))</f>
        <v>#VALUE!</v>
      </c>
      <c r="C915" s="6" t="e">
        <f>TRIM(CLEAN(MID(Updates!D915,FIND("Logon ID: ",Updates!D915)+10,(FIND("Password:",Updates!D915)-(FIND("Logon ID:",Updates!D915)+10)))))</f>
        <v>#VALUE!</v>
      </c>
      <c r="D915" t="e">
        <f>TRIM(CLEAN(MID(Updates!D915,FIND("Primary Address: ",Updates!D915)+17,(FIND("Secondary Address:",Updates!D915)-(FIND("Primary Address: ",Updates!D915)+17)))))</f>
        <v>#VALUE!</v>
      </c>
      <c r="E915" t="e">
        <f>TRIM(CLEAN(MID(Updates!D915,FIND("Secondary Address: ",Updates!D915)+19,(FIND("** PLEASE DO NOT REPLY TO THIS E-MAIL. ",Updates!D915)-(FIND("Secondary Address: ",Updates!D915)+19)))))</f>
        <v>#VALUE!</v>
      </c>
      <c r="F915" t="b">
        <f>IF(COUNT(SEARCH({"transpo.ottawa.on.ca","biblioottawalibrary.ca"},E915)),"@ottawa.ca")</f>
        <v>0</v>
      </c>
      <c r="G915" s="9" t="e">
        <f t="shared" si="224"/>
        <v>#VALUE!</v>
      </c>
      <c r="H915" t="e">
        <f>TRIM(CLEAN(MID(Updates!D915,FIND("E-mail Address: ",Updates!D915)+16,(FIND("The employee",Updates!D915)-(FIND("E-mail Address: ",Updates!D915)+16)))))</f>
        <v>#VALUE!</v>
      </c>
      <c r="I915" t="e">
        <f>TRIM(CLEAN(MID(Updates!D915,FIND("Account Password: ",Updates!D915)+18,(FIND("NETWORK ACCOUNTS",Updates!D915)-(FIND("Account Password:",Updates!D915)+18)))))</f>
        <v>#VALUE!</v>
      </c>
      <c r="J915" t="e">
        <f>TRIM(CLEAN(MID(Updates!D915,FIND("Password: ",Updates!D915)+10,(FIND("E-mail",Updates!D915)-(FIND("Password:",Updates!D915)+12)))))</f>
        <v>#VALUE!</v>
      </c>
      <c r="K915" t="e">
        <f>TRIM(CLEAN(MID(Updates!D915,FIND("Account to clone: ",Updates!D915)+18,(FIND("Position",Updates!D915)-(FIND("Account to clone: ",Updates!D915)+18)))))</f>
        <v>#VALUE!</v>
      </c>
      <c r="L915" t="e">
        <f>TRIM(CLEAN(MID(Updates!D915,FIND("Clone permissions of another account: ",Updates!D915)+38,(FIND("Email required:",Updates!D915)-(FIND("Clone permissions of another account: ",Updates!D915)+38)))))</f>
        <v>#VALUE!</v>
      </c>
      <c r="M915" t="e">
        <f t="shared" si="225"/>
        <v>#VALUE!</v>
      </c>
      <c r="N915" t="e">
        <f>TRIM(CLEAN(MID(Updates!D915,FIND("First Name: ",Updates!D915)+12,(FIND("Middle Name: ",Updates!D915)-(FIND("First Name: ",Updates!D915)+12)))))</f>
        <v>#VALUE!</v>
      </c>
      <c r="O915" t="e">
        <f>TRIM(CLEAN(MID(Updates!E915,FIND("Last Name: ",Updates!E915)+11,(FIND("Middle Initial:",Updates!E915)-(FIND("Last Name: ",Updates!E915)+11)))))</f>
        <v>#VALUE!</v>
      </c>
      <c r="P915" t="e">
        <f>TRIM(CLEAN(MID(Updates!D915,FIND("Middle Initial: ",Updates!D915)+16,(FIND("Department: ",Updates!D915)-(FIND("Middle Initial: ",Updates!D915)+16)))))</f>
        <v>#VALUE!</v>
      </c>
      <c r="Q915" t="e">
        <f t="shared" si="226"/>
        <v>#VALUE!</v>
      </c>
      <c r="R915" t="e">
        <f t="shared" si="227"/>
        <v>#VALUE!</v>
      </c>
      <c r="S915" t="e">
        <f t="shared" si="228"/>
        <v>#VALUE!</v>
      </c>
      <c r="T915" s="14" t="e">
        <f t="shared" si="229"/>
        <v>#VALUE!</v>
      </c>
      <c r="U915" t="e">
        <f t="shared" si="230"/>
        <v>#VALUE!</v>
      </c>
      <c r="V915" t="e">
        <f t="shared" si="231"/>
        <v>#VALUE!</v>
      </c>
      <c r="W915" s="8" t="e">
        <f>TRIM(CLEAN(MID(Updates!D915,FIND("Branch: ",Updates!D915)+8,(FIND("Division",Updates!D915)-(FIND("Branch: ",Updates!D915)+8)))))</f>
        <v>#VALUE!</v>
      </c>
      <c r="X915" s="8" t="e">
        <f>TRIM(CLEAN(MID(Updates!D915,FIND("Pooled Position: ",Updates!D915)+17,(FIND("Are the",Updates!D915)-(FIND("Pooled Position: ",Updates!D915)+17)))))</f>
        <v>#VALUE!</v>
      </c>
      <c r="Y915" t="e">
        <f>TRIM(CLEAN(MID(Updates!D915,FIND("Employee Name: ",Updates!D915)+15,(FIND("Job Title",Updates!D915)-(FIND("Employee Name: ",Updates!D915)+15)))))</f>
        <v>#VALUE!</v>
      </c>
      <c r="Z915" s="9" t="e">
        <f t="shared" si="232"/>
        <v>#VALUE!</v>
      </c>
      <c r="AA915" t="e">
        <f t="shared" si="233"/>
        <v>#VALUE!</v>
      </c>
      <c r="AB915" t="e">
        <f t="shared" si="234"/>
        <v>#VALUE!</v>
      </c>
      <c r="AC915" t="e">
        <f t="shared" si="235"/>
        <v>#VALUE!</v>
      </c>
      <c r="AD915" t="e">
        <f>TRIM(CLEAN(MID(Updates!D915,FIND("Account to clone: ",Updates!D915)+18,(FIND("Position",Updates!D915)-(FIND("Account to clone: ",Updates!D915)+18)))))</f>
        <v>#VALUE!</v>
      </c>
      <c r="AE915" t="str">
        <f t="shared" si="236"/>
        <v/>
      </c>
      <c r="AF915" t="str">
        <f t="shared" si="237"/>
        <v>No</v>
      </c>
      <c r="AG915" t="e">
        <f>TRIM(CLEAN(MID(Updates!D915,FIND("Home Share (H:\ drive) required: ",Updates!D915)+33,(FIND("Group Share (S:\ drive) required: ",Updates!D915)-(FIND("Home Share (H:\ drive) required: ",Updates!D915)+33)))))</f>
        <v>#VALUE!</v>
      </c>
      <c r="AH915" t="str">
        <f t="shared" si="238"/>
        <v>No</v>
      </c>
      <c r="AI915" t="e">
        <f>TRIM(CLEAN(MID(Updates!D915,FIND("S Drive Path: ",Updates!D915)+14,(FIND("Position",Updates!D915)-(FIND("S Drive Path: ",Updates!D915)+14)))))</f>
        <v>#VALUE!</v>
      </c>
      <c r="AJ915" t="e">
        <f>("USR\"&amp;Updates!N915)</f>
        <v>#VALUE!</v>
      </c>
      <c r="AK915" t="e">
        <f>Updates!N915&amp;"$"</f>
        <v>#VALUE!</v>
      </c>
      <c r="AL915" s="11">
        <f t="shared" ca="1" si="239"/>
        <v>19</v>
      </c>
      <c r="AM915" s="6" t="str">
        <f ca="1">LOOKUP(AL915,AN2:AN21,AO2:AO21)</f>
        <v>DC4MDB09</v>
      </c>
    </row>
    <row r="916" spans="1:39" ht="12" customHeight="1">
      <c r="A916" s="13" t="e">
        <f>LOOKUP(99^99,--("0"&amp;MID(Updates!N916,MIN(SEARCH({0,1,2,3,4,5,6,7,8,9},Updates!N916&amp;"0123456789")),ROW($A$1:$A$10000))))</f>
        <v>#N/A</v>
      </c>
      <c r="B916" s="6" t="e">
        <f>TRIM(CLEAN(MID(Updates!D916,FIND("Network User Id: ",Updates!D916)+17,(FIND("E-MAIL ACCOUNTS",Updates!D916)-(FIND("Network User Id:",Updates!D916)+17)))))</f>
        <v>#VALUE!</v>
      </c>
      <c r="C916" s="6" t="e">
        <f>TRIM(CLEAN(MID(Updates!D916,FIND("Logon ID: ",Updates!D916)+10,(FIND("Password:",Updates!D916)-(FIND("Logon ID:",Updates!D916)+10)))))</f>
        <v>#VALUE!</v>
      </c>
      <c r="D916" t="e">
        <f>TRIM(CLEAN(MID(Updates!D916,FIND("Primary Address: ",Updates!D916)+17,(FIND("Secondary Address:",Updates!D916)-(FIND("Primary Address: ",Updates!D916)+17)))))</f>
        <v>#VALUE!</v>
      </c>
      <c r="E916" t="e">
        <f>TRIM(CLEAN(MID(Updates!D916,FIND("Secondary Address: ",Updates!D916)+19,(FIND("** PLEASE DO NOT REPLY TO THIS E-MAIL. ",Updates!D916)-(FIND("Secondary Address: ",Updates!D916)+19)))))</f>
        <v>#VALUE!</v>
      </c>
      <c r="F916" t="b">
        <f>IF(COUNT(SEARCH({"transpo.ottawa.on.ca","biblioottawalibrary.ca"},E916)),"@ottawa.ca")</f>
        <v>0</v>
      </c>
      <c r="G916" s="9" t="e">
        <f t="shared" si="224"/>
        <v>#VALUE!</v>
      </c>
      <c r="H916" t="e">
        <f>TRIM(CLEAN(MID(Updates!D916,FIND("E-mail Address: ",Updates!D916)+16,(FIND("The employee",Updates!D916)-(FIND("E-mail Address: ",Updates!D916)+16)))))</f>
        <v>#VALUE!</v>
      </c>
      <c r="I916" t="e">
        <f>TRIM(CLEAN(MID(Updates!D916,FIND("Account Password: ",Updates!D916)+18,(FIND("NETWORK ACCOUNTS",Updates!D916)-(FIND("Account Password:",Updates!D916)+18)))))</f>
        <v>#VALUE!</v>
      </c>
      <c r="J916" t="e">
        <f>TRIM(CLEAN(MID(Updates!D916,FIND("Password: ",Updates!D916)+10,(FIND("E-mail",Updates!D916)-(FIND("Password:",Updates!D916)+12)))))</f>
        <v>#VALUE!</v>
      </c>
      <c r="K916" t="e">
        <f>TRIM(CLEAN(MID(Updates!D916,FIND("Account to clone: ",Updates!D916)+18,(FIND("Position",Updates!D916)-(FIND("Account to clone: ",Updates!D916)+18)))))</f>
        <v>#VALUE!</v>
      </c>
      <c r="L916" t="e">
        <f>TRIM(CLEAN(MID(Updates!D916,FIND("Clone permissions of another account: ",Updates!D916)+38,(FIND("Email required:",Updates!D916)-(FIND("Clone permissions of another account: ",Updates!D916)+38)))))</f>
        <v>#VALUE!</v>
      </c>
      <c r="M916" t="e">
        <f t="shared" si="225"/>
        <v>#VALUE!</v>
      </c>
      <c r="N916" t="e">
        <f>TRIM(CLEAN(MID(Updates!D916,FIND("First Name: ",Updates!D916)+12,(FIND("Middle Name: ",Updates!D916)-(FIND("First Name: ",Updates!D916)+12)))))</f>
        <v>#VALUE!</v>
      </c>
      <c r="O916" t="e">
        <f>TRIM(CLEAN(MID(Updates!E916,FIND("Last Name: ",Updates!E916)+11,(FIND("Middle Initial:",Updates!E916)-(FIND("Last Name: ",Updates!E916)+11)))))</f>
        <v>#VALUE!</v>
      </c>
      <c r="P916" t="e">
        <f>TRIM(CLEAN(MID(Updates!D916,FIND("Middle Initial: ",Updates!D916)+16,(FIND("Department: ",Updates!D916)-(FIND("Middle Initial: ",Updates!D916)+16)))))</f>
        <v>#VALUE!</v>
      </c>
      <c r="Q916" t="e">
        <f t="shared" si="226"/>
        <v>#VALUE!</v>
      </c>
      <c r="R916" t="e">
        <f t="shared" si="227"/>
        <v>#VALUE!</v>
      </c>
      <c r="S916" t="e">
        <f t="shared" si="228"/>
        <v>#VALUE!</v>
      </c>
      <c r="T916" s="14" t="e">
        <f t="shared" si="229"/>
        <v>#VALUE!</v>
      </c>
      <c r="U916" t="e">
        <f t="shared" si="230"/>
        <v>#VALUE!</v>
      </c>
      <c r="V916" t="e">
        <f t="shared" si="231"/>
        <v>#VALUE!</v>
      </c>
      <c r="W916" s="8" t="e">
        <f>TRIM(CLEAN(MID(Updates!D916,FIND("Branch: ",Updates!D916)+8,(FIND("Division",Updates!D916)-(FIND("Branch: ",Updates!D916)+8)))))</f>
        <v>#VALUE!</v>
      </c>
      <c r="X916" s="8" t="e">
        <f>TRIM(CLEAN(MID(Updates!D916,FIND("Pooled Position: ",Updates!D916)+17,(FIND("Are the",Updates!D916)-(FIND("Pooled Position: ",Updates!D916)+17)))))</f>
        <v>#VALUE!</v>
      </c>
      <c r="Y916" t="e">
        <f>TRIM(CLEAN(MID(Updates!D916,FIND("Employee Name: ",Updates!D916)+15,(FIND("Job Title",Updates!D916)-(FIND("Employee Name: ",Updates!D916)+15)))))</f>
        <v>#VALUE!</v>
      </c>
      <c r="Z916" s="9" t="e">
        <f t="shared" si="232"/>
        <v>#VALUE!</v>
      </c>
      <c r="AA916" t="e">
        <f t="shared" si="233"/>
        <v>#VALUE!</v>
      </c>
      <c r="AB916" t="e">
        <f t="shared" si="234"/>
        <v>#VALUE!</v>
      </c>
      <c r="AC916" t="e">
        <f t="shared" si="235"/>
        <v>#VALUE!</v>
      </c>
      <c r="AD916" t="e">
        <f>TRIM(CLEAN(MID(Updates!D916,FIND("Account to clone: ",Updates!D916)+18,(FIND("Position",Updates!D916)-(FIND("Account to clone: ",Updates!D916)+18)))))</f>
        <v>#VALUE!</v>
      </c>
      <c r="AE916" t="str">
        <f t="shared" si="236"/>
        <v/>
      </c>
      <c r="AF916" t="str">
        <f t="shared" si="237"/>
        <v>No</v>
      </c>
      <c r="AG916" t="e">
        <f>TRIM(CLEAN(MID(Updates!D916,FIND("Home Share (H:\ drive) required: ",Updates!D916)+33,(FIND("Group Share (S:\ drive) required: ",Updates!D916)-(FIND("Home Share (H:\ drive) required: ",Updates!D916)+33)))))</f>
        <v>#VALUE!</v>
      </c>
      <c r="AH916" t="str">
        <f t="shared" si="238"/>
        <v>No</v>
      </c>
      <c r="AI916" t="e">
        <f>TRIM(CLEAN(MID(Updates!D916,FIND("S Drive Path: ",Updates!D916)+14,(FIND("Position",Updates!D916)-(FIND("S Drive Path: ",Updates!D916)+14)))))</f>
        <v>#VALUE!</v>
      </c>
      <c r="AJ916" t="e">
        <f>("USR\"&amp;Updates!N916)</f>
        <v>#VALUE!</v>
      </c>
      <c r="AK916" t="e">
        <f>Updates!N916&amp;"$"</f>
        <v>#VALUE!</v>
      </c>
      <c r="AL916" s="11">
        <f t="shared" ca="1" si="239"/>
        <v>11</v>
      </c>
      <c r="AM916" s="6" t="str">
        <f ca="1">LOOKUP(AL916,AN2:AN21,AO2:AO21)</f>
        <v>DC4MDB01</v>
      </c>
    </row>
    <row r="917" spans="1:39" ht="12" customHeight="1">
      <c r="A917" s="13" t="e">
        <f>LOOKUP(99^99,--("0"&amp;MID(Updates!N917,MIN(SEARCH({0,1,2,3,4,5,6,7,8,9},Updates!N917&amp;"0123456789")),ROW($A$1:$A$10000))))</f>
        <v>#N/A</v>
      </c>
      <c r="B917" s="6" t="e">
        <f>TRIM(CLEAN(MID(Updates!D917,FIND("Network User Id: ",Updates!D917)+17,(FIND("E-MAIL ACCOUNTS",Updates!D917)-(FIND("Network User Id:",Updates!D917)+17)))))</f>
        <v>#VALUE!</v>
      </c>
      <c r="C917" s="6" t="e">
        <f>TRIM(CLEAN(MID(Updates!D917,FIND("Logon ID: ",Updates!D917)+10,(FIND("Password:",Updates!D917)-(FIND("Logon ID:",Updates!D917)+10)))))</f>
        <v>#VALUE!</v>
      </c>
      <c r="D917" t="e">
        <f>TRIM(CLEAN(MID(Updates!D917,FIND("Primary Address: ",Updates!D917)+17,(FIND("Secondary Address:",Updates!D917)-(FIND("Primary Address: ",Updates!D917)+17)))))</f>
        <v>#VALUE!</v>
      </c>
      <c r="E917" t="e">
        <f>TRIM(CLEAN(MID(Updates!D917,FIND("Secondary Address: ",Updates!D917)+19,(FIND("** PLEASE DO NOT REPLY TO THIS E-MAIL. ",Updates!D917)-(FIND("Secondary Address: ",Updates!D917)+19)))))</f>
        <v>#VALUE!</v>
      </c>
      <c r="F917" t="b">
        <f>IF(COUNT(SEARCH({"transpo.ottawa.on.ca","biblioottawalibrary.ca"},E917)),"@ottawa.ca")</f>
        <v>0</v>
      </c>
      <c r="G917" s="9" t="e">
        <f t="shared" si="224"/>
        <v>#VALUE!</v>
      </c>
      <c r="H917" t="e">
        <f>TRIM(CLEAN(MID(Updates!D917,FIND("E-mail Address: ",Updates!D917)+16,(FIND("The employee",Updates!D917)-(FIND("E-mail Address: ",Updates!D917)+16)))))</f>
        <v>#VALUE!</v>
      </c>
      <c r="I917" t="e">
        <f>TRIM(CLEAN(MID(Updates!D917,FIND("Account Password: ",Updates!D917)+18,(FIND("NETWORK ACCOUNTS",Updates!D917)-(FIND("Account Password:",Updates!D917)+18)))))</f>
        <v>#VALUE!</v>
      </c>
      <c r="J917" t="e">
        <f>TRIM(CLEAN(MID(Updates!D917,FIND("Password: ",Updates!D917)+10,(FIND("E-mail",Updates!D917)-(FIND("Password:",Updates!D917)+12)))))</f>
        <v>#VALUE!</v>
      </c>
      <c r="K917" t="e">
        <f>TRIM(CLEAN(MID(Updates!D917,FIND("Account to clone: ",Updates!D917)+18,(FIND("Position",Updates!D917)-(FIND("Account to clone: ",Updates!D917)+18)))))</f>
        <v>#VALUE!</v>
      </c>
      <c r="L917" t="e">
        <f>TRIM(CLEAN(MID(Updates!D917,FIND("Clone permissions of another account: ",Updates!D917)+38,(FIND("Email required:",Updates!D917)-(FIND("Clone permissions of another account: ",Updates!D917)+38)))))</f>
        <v>#VALUE!</v>
      </c>
      <c r="M917" t="e">
        <f t="shared" si="225"/>
        <v>#VALUE!</v>
      </c>
      <c r="N917" t="e">
        <f>TRIM(CLEAN(MID(Updates!D917,FIND("First Name: ",Updates!D917)+12,(FIND("Middle Name: ",Updates!D917)-(FIND("First Name: ",Updates!D917)+12)))))</f>
        <v>#VALUE!</v>
      </c>
      <c r="O917" t="e">
        <f>TRIM(CLEAN(MID(Updates!E917,FIND("Last Name: ",Updates!E917)+11,(FIND("Middle Initial:",Updates!E917)-(FIND("Last Name: ",Updates!E917)+11)))))</f>
        <v>#VALUE!</v>
      </c>
      <c r="P917" t="e">
        <f>TRIM(CLEAN(MID(Updates!D917,FIND("Middle Initial: ",Updates!D917)+16,(FIND("Department: ",Updates!D917)-(FIND("Middle Initial: ",Updates!D917)+16)))))</f>
        <v>#VALUE!</v>
      </c>
      <c r="Q917" t="e">
        <f t="shared" si="226"/>
        <v>#VALUE!</v>
      </c>
      <c r="R917" t="e">
        <f t="shared" si="227"/>
        <v>#VALUE!</v>
      </c>
      <c r="S917" t="e">
        <f t="shared" si="228"/>
        <v>#VALUE!</v>
      </c>
      <c r="T917" s="14" t="e">
        <f t="shared" si="229"/>
        <v>#VALUE!</v>
      </c>
      <c r="U917" t="e">
        <f t="shared" si="230"/>
        <v>#VALUE!</v>
      </c>
      <c r="V917" t="e">
        <f t="shared" si="231"/>
        <v>#VALUE!</v>
      </c>
      <c r="W917" s="8" t="e">
        <f>TRIM(CLEAN(MID(Updates!D917,FIND("Branch: ",Updates!D917)+8,(FIND("Division",Updates!D917)-(FIND("Branch: ",Updates!D917)+8)))))</f>
        <v>#VALUE!</v>
      </c>
      <c r="X917" s="8" t="e">
        <f>TRIM(CLEAN(MID(Updates!D917,FIND("Pooled Position: ",Updates!D917)+17,(FIND("Are the",Updates!D917)-(FIND("Pooled Position: ",Updates!D917)+17)))))</f>
        <v>#VALUE!</v>
      </c>
      <c r="Y917" t="e">
        <f>TRIM(CLEAN(MID(Updates!D917,FIND("Employee Name: ",Updates!D917)+15,(FIND("Job Title",Updates!D917)-(FIND("Employee Name: ",Updates!D917)+15)))))</f>
        <v>#VALUE!</v>
      </c>
      <c r="Z917" s="9" t="e">
        <f t="shared" si="232"/>
        <v>#VALUE!</v>
      </c>
      <c r="AA917" t="e">
        <f t="shared" si="233"/>
        <v>#VALUE!</v>
      </c>
      <c r="AB917" t="e">
        <f t="shared" si="234"/>
        <v>#VALUE!</v>
      </c>
      <c r="AC917" t="e">
        <f t="shared" si="235"/>
        <v>#VALUE!</v>
      </c>
      <c r="AD917" t="e">
        <f>TRIM(CLEAN(MID(Updates!D917,FIND("Account to clone: ",Updates!D917)+18,(FIND("Position",Updates!D917)-(FIND("Account to clone: ",Updates!D917)+18)))))</f>
        <v>#VALUE!</v>
      </c>
      <c r="AE917" t="str">
        <f t="shared" si="236"/>
        <v/>
      </c>
      <c r="AF917" t="str">
        <f t="shared" si="237"/>
        <v>No</v>
      </c>
      <c r="AG917" t="e">
        <f>TRIM(CLEAN(MID(Updates!D917,FIND("Home Share (H:\ drive) required: ",Updates!D917)+33,(FIND("Group Share (S:\ drive) required: ",Updates!D917)-(FIND("Home Share (H:\ drive) required: ",Updates!D917)+33)))))</f>
        <v>#VALUE!</v>
      </c>
      <c r="AH917" t="str">
        <f t="shared" si="238"/>
        <v>No</v>
      </c>
      <c r="AI917" t="e">
        <f>TRIM(CLEAN(MID(Updates!D917,FIND("S Drive Path: ",Updates!D917)+14,(FIND("Position",Updates!D917)-(FIND("S Drive Path: ",Updates!D917)+14)))))</f>
        <v>#VALUE!</v>
      </c>
      <c r="AJ917" t="e">
        <f>("USR\"&amp;Updates!N917)</f>
        <v>#VALUE!</v>
      </c>
      <c r="AK917" t="e">
        <f>Updates!N917&amp;"$"</f>
        <v>#VALUE!</v>
      </c>
      <c r="AL917" s="11">
        <f t="shared" ca="1" si="239"/>
        <v>18</v>
      </c>
      <c r="AM917" s="6" t="str">
        <f ca="1">LOOKUP(AL917,AN2:AN21,AO2:AO21)</f>
        <v>DC4MDB08</v>
      </c>
    </row>
    <row r="918" spans="1:39" ht="12" customHeight="1">
      <c r="A918" s="13" t="e">
        <f>LOOKUP(99^99,--("0"&amp;MID(Updates!N918,MIN(SEARCH({0,1,2,3,4,5,6,7,8,9},Updates!N918&amp;"0123456789")),ROW($A$1:$A$10000))))</f>
        <v>#N/A</v>
      </c>
      <c r="B918" s="6" t="e">
        <f>TRIM(CLEAN(MID(Updates!D918,FIND("Network User Id: ",Updates!D918)+17,(FIND("E-MAIL ACCOUNTS",Updates!D918)-(FIND("Network User Id:",Updates!D918)+17)))))</f>
        <v>#VALUE!</v>
      </c>
      <c r="C918" s="6" t="e">
        <f>TRIM(CLEAN(MID(Updates!D918,FIND("Logon ID: ",Updates!D918)+10,(FIND("Password:",Updates!D918)-(FIND("Logon ID:",Updates!D918)+10)))))</f>
        <v>#VALUE!</v>
      </c>
      <c r="D918" t="e">
        <f>TRIM(CLEAN(MID(Updates!D918,FIND("Primary Address: ",Updates!D918)+17,(FIND("Secondary Address:",Updates!D918)-(FIND("Primary Address: ",Updates!D918)+17)))))</f>
        <v>#VALUE!</v>
      </c>
      <c r="E918" t="e">
        <f>TRIM(CLEAN(MID(Updates!D918,FIND("Secondary Address: ",Updates!D918)+19,(FIND("** PLEASE DO NOT REPLY TO THIS E-MAIL. ",Updates!D918)-(FIND("Secondary Address: ",Updates!D918)+19)))))</f>
        <v>#VALUE!</v>
      </c>
      <c r="F918" t="b">
        <f>IF(COUNT(SEARCH({"transpo.ottawa.on.ca","biblioottawalibrary.ca"},E918)),"@ottawa.ca")</f>
        <v>0</v>
      </c>
      <c r="G918" s="9" t="e">
        <f t="shared" si="224"/>
        <v>#VALUE!</v>
      </c>
      <c r="H918" t="e">
        <f>TRIM(CLEAN(MID(Updates!D918,FIND("E-mail Address: ",Updates!D918)+16,(FIND("The employee",Updates!D918)-(FIND("E-mail Address: ",Updates!D918)+16)))))</f>
        <v>#VALUE!</v>
      </c>
      <c r="I918" t="e">
        <f>TRIM(CLEAN(MID(Updates!D918,FIND("Account Password: ",Updates!D918)+18,(FIND("NETWORK ACCOUNTS",Updates!D918)-(FIND("Account Password:",Updates!D918)+18)))))</f>
        <v>#VALUE!</v>
      </c>
      <c r="J918" t="e">
        <f>TRIM(CLEAN(MID(Updates!D918,FIND("Password: ",Updates!D918)+10,(FIND("E-mail",Updates!D918)-(FIND("Password:",Updates!D918)+12)))))</f>
        <v>#VALUE!</v>
      </c>
      <c r="K918" t="e">
        <f>TRIM(CLEAN(MID(Updates!D918,FIND("Account to clone: ",Updates!D918)+18,(FIND("Position",Updates!D918)-(FIND("Account to clone: ",Updates!D918)+18)))))</f>
        <v>#VALUE!</v>
      </c>
      <c r="L918" t="e">
        <f>TRIM(CLEAN(MID(Updates!D918,FIND("Clone permissions of another account: ",Updates!D918)+38,(FIND("Email required:",Updates!D918)-(FIND("Clone permissions of another account: ",Updates!D918)+38)))))</f>
        <v>#VALUE!</v>
      </c>
      <c r="M918" t="e">
        <f t="shared" si="225"/>
        <v>#VALUE!</v>
      </c>
      <c r="N918" t="e">
        <f>TRIM(CLEAN(MID(Updates!D918,FIND("First Name: ",Updates!D918)+12,(FIND("Middle Name: ",Updates!D918)-(FIND("First Name: ",Updates!D918)+12)))))</f>
        <v>#VALUE!</v>
      </c>
      <c r="O918" t="e">
        <f>TRIM(CLEAN(MID(Updates!E918,FIND("Last Name: ",Updates!E918)+11,(FIND("Middle Initial:",Updates!E918)-(FIND("Last Name: ",Updates!E918)+11)))))</f>
        <v>#VALUE!</v>
      </c>
      <c r="P918" t="e">
        <f>TRIM(CLEAN(MID(Updates!D918,FIND("Middle Initial: ",Updates!D918)+16,(FIND("Department: ",Updates!D918)-(FIND("Middle Initial: ",Updates!D918)+16)))))</f>
        <v>#VALUE!</v>
      </c>
      <c r="Q918" t="e">
        <f t="shared" si="226"/>
        <v>#VALUE!</v>
      </c>
      <c r="R918" t="e">
        <f t="shared" si="227"/>
        <v>#VALUE!</v>
      </c>
      <c r="S918" t="e">
        <f t="shared" si="228"/>
        <v>#VALUE!</v>
      </c>
      <c r="T918" s="14" t="e">
        <f t="shared" si="229"/>
        <v>#VALUE!</v>
      </c>
      <c r="U918" t="e">
        <f t="shared" si="230"/>
        <v>#VALUE!</v>
      </c>
      <c r="V918" t="e">
        <f t="shared" si="231"/>
        <v>#VALUE!</v>
      </c>
      <c r="W918" s="8" t="e">
        <f>TRIM(CLEAN(MID(Updates!D918,FIND("Branch: ",Updates!D918)+8,(FIND("Division",Updates!D918)-(FIND("Branch: ",Updates!D918)+8)))))</f>
        <v>#VALUE!</v>
      </c>
      <c r="X918" s="8" t="e">
        <f>TRIM(CLEAN(MID(Updates!D918,FIND("Pooled Position: ",Updates!D918)+17,(FIND("Are the",Updates!D918)-(FIND("Pooled Position: ",Updates!D918)+17)))))</f>
        <v>#VALUE!</v>
      </c>
      <c r="Y918" t="e">
        <f>TRIM(CLEAN(MID(Updates!D918,FIND("Employee Name: ",Updates!D918)+15,(FIND("Job Title",Updates!D918)-(FIND("Employee Name: ",Updates!D918)+15)))))</f>
        <v>#VALUE!</v>
      </c>
      <c r="Z918" s="9" t="e">
        <f t="shared" si="232"/>
        <v>#VALUE!</v>
      </c>
      <c r="AA918" t="e">
        <f t="shared" si="233"/>
        <v>#VALUE!</v>
      </c>
      <c r="AB918" t="e">
        <f t="shared" si="234"/>
        <v>#VALUE!</v>
      </c>
      <c r="AC918" t="e">
        <f t="shared" si="235"/>
        <v>#VALUE!</v>
      </c>
      <c r="AD918" t="e">
        <f>TRIM(CLEAN(MID(Updates!D918,FIND("Account to clone: ",Updates!D918)+18,(FIND("Position",Updates!D918)-(FIND("Account to clone: ",Updates!D918)+18)))))</f>
        <v>#VALUE!</v>
      </c>
      <c r="AE918" t="str">
        <f t="shared" si="236"/>
        <v/>
      </c>
      <c r="AF918" t="str">
        <f t="shared" si="237"/>
        <v>No</v>
      </c>
      <c r="AG918" t="e">
        <f>TRIM(CLEAN(MID(Updates!D918,FIND("Home Share (H:\ drive) required: ",Updates!D918)+33,(FIND("Group Share (S:\ drive) required: ",Updates!D918)-(FIND("Home Share (H:\ drive) required: ",Updates!D918)+33)))))</f>
        <v>#VALUE!</v>
      </c>
      <c r="AH918" t="str">
        <f t="shared" si="238"/>
        <v>No</v>
      </c>
      <c r="AI918" t="e">
        <f>TRIM(CLEAN(MID(Updates!D918,FIND("S Drive Path: ",Updates!D918)+14,(FIND("Position",Updates!D918)-(FIND("S Drive Path: ",Updates!D918)+14)))))</f>
        <v>#VALUE!</v>
      </c>
      <c r="AJ918" t="e">
        <f>("USR\"&amp;Updates!N918)</f>
        <v>#VALUE!</v>
      </c>
      <c r="AK918" t="e">
        <f>Updates!N918&amp;"$"</f>
        <v>#VALUE!</v>
      </c>
      <c r="AL918" s="11">
        <f t="shared" ca="1" si="239"/>
        <v>4</v>
      </c>
      <c r="AM918" s="6" t="str">
        <f ca="1">LOOKUP(AL918,AN2:AN21,AO2:AO21)</f>
        <v>DC1MDB04</v>
      </c>
    </row>
    <row r="919" spans="1:39" ht="12" customHeight="1">
      <c r="A919" s="13" t="e">
        <f>LOOKUP(99^99,--("0"&amp;MID(Updates!N919,MIN(SEARCH({0,1,2,3,4,5,6,7,8,9},Updates!N919&amp;"0123456789")),ROW($A$1:$A$10000))))</f>
        <v>#N/A</v>
      </c>
      <c r="B919" s="6" t="e">
        <f>TRIM(CLEAN(MID(Updates!D919,FIND("Network User Id: ",Updates!D919)+17,(FIND("E-MAIL ACCOUNTS",Updates!D919)-(FIND("Network User Id:",Updates!D919)+17)))))</f>
        <v>#VALUE!</v>
      </c>
      <c r="C919" s="6" t="e">
        <f>TRIM(CLEAN(MID(Updates!D919,FIND("Logon ID: ",Updates!D919)+10,(FIND("Password:",Updates!D919)-(FIND("Logon ID:",Updates!D919)+10)))))</f>
        <v>#VALUE!</v>
      </c>
      <c r="D919" t="e">
        <f>TRIM(CLEAN(MID(Updates!D919,FIND("Primary Address: ",Updates!D919)+17,(FIND("Secondary Address:",Updates!D919)-(FIND("Primary Address: ",Updates!D919)+17)))))</f>
        <v>#VALUE!</v>
      </c>
      <c r="E919" t="e">
        <f>TRIM(CLEAN(MID(Updates!D919,FIND("Secondary Address: ",Updates!D919)+19,(FIND("** PLEASE DO NOT REPLY TO THIS E-MAIL. ",Updates!D919)-(FIND("Secondary Address: ",Updates!D919)+19)))))</f>
        <v>#VALUE!</v>
      </c>
      <c r="F919" t="b">
        <f>IF(COUNT(SEARCH({"transpo.ottawa.on.ca","biblioottawalibrary.ca"},E919)),"@ottawa.ca")</f>
        <v>0</v>
      </c>
      <c r="G919" s="9" t="e">
        <f t="shared" si="224"/>
        <v>#VALUE!</v>
      </c>
      <c r="H919" t="e">
        <f>TRIM(CLEAN(MID(Updates!D919,FIND("E-mail Address: ",Updates!D919)+16,(FIND("The employee",Updates!D919)-(FIND("E-mail Address: ",Updates!D919)+16)))))</f>
        <v>#VALUE!</v>
      </c>
      <c r="I919" t="e">
        <f>TRIM(CLEAN(MID(Updates!D919,FIND("Account Password: ",Updates!D919)+18,(FIND("NETWORK ACCOUNTS",Updates!D919)-(FIND("Account Password:",Updates!D919)+18)))))</f>
        <v>#VALUE!</v>
      </c>
      <c r="J919" t="e">
        <f>TRIM(CLEAN(MID(Updates!D919,FIND("Password: ",Updates!D919)+10,(FIND("E-mail",Updates!D919)-(FIND("Password:",Updates!D919)+12)))))</f>
        <v>#VALUE!</v>
      </c>
      <c r="K919" t="e">
        <f>TRIM(CLEAN(MID(Updates!D919,FIND("Account to clone: ",Updates!D919)+18,(FIND("Position",Updates!D919)-(FIND("Account to clone: ",Updates!D919)+18)))))</f>
        <v>#VALUE!</v>
      </c>
      <c r="L919" t="e">
        <f>TRIM(CLEAN(MID(Updates!D919,FIND("Clone permissions of another account: ",Updates!D919)+38,(FIND("Email required:",Updates!D919)-(FIND("Clone permissions of another account: ",Updates!D919)+38)))))</f>
        <v>#VALUE!</v>
      </c>
      <c r="M919" t="e">
        <f t="shared" si="225"/>
        <v>#VALUE!</v>
      </c>
      <c r="N919" t="e">
        <f>TRIM(CLEAN(MID(Updates!D919,FIND("First Name: ",Updates!D919)+12,(FIND("Middle Name: ",Updates!D919)-(FIND("First Name: ",Updates!D919)+12)))))</f>
        <v>#VALUE!</v>
      </c>
      <c r="O919" t="e">
        <f>TRIM(CLEAN(MID(Updates!E919,FIND("Last Name: ",Updates!E919)+11,(FIND("Middle Initial:",Updates!E919)-(FIND("Last Name: ",Updates!E919)+11)))))</f>
        <v>#VALUE!</v>
      </c>
      <c r="P919" t="e">
        <f>TRIM(CLEAN(MID(Updates!D919,FIND("Middle Initial: ",Updates!D919)+16,(FIND("Department: ",Updates!D919)-(FIND("Middle Initial: ",Updates!D919)+16)))))</f>
        <v>#VALUE!</v>
      </c>
      <c r="Q919" t="e">
        <f t="shared" si="226"/>
        <v>#VALUE!</v>
      </c>
      <c r="R919" t="e">
        <f t="shared" si="227"/>
        <v>#VALUE!</v>
      </c>
      <c r="S919" t="e">
        <f t="shared" si="228"/>
        <v>#VALUE!</v>
      </c>
      <c r="T919" s="14" t="e">
        <f t="shared" si="229"/>
        <v>#VALUE!</v>
      </c>
      <c r="U919" t="e">
        <f t="shared" si="230"/>
        <v>#VALUE!</v>
      </c>
      <c r="V919" t="e">
        <f t="shared" si="231"/>
        <v>#VALUE!</v>
      </c>
      <c r="W919" s="8" t="e">
        <f>TRIM(CLEAN(MID(Updates!D919,FIND("Branch: ",Updates!D919)+8,(FIND("Division",Updates!D919)-(FIND("Branch: ",Updates!D919)+8)))))</f>
        <v>#VALUE!</v>
      </c>
      <c r="X919" s="8" t="e">
        <f>TRIM(CLEAN(MID(Updates!D919,FIND("Pooled Position: ",Updates!D919)+17,(FIND("Are the",Updates!D919)-(FIND("Pooled Position: ",Updates!D919)+17)))))</f>
        <v>#VALUE!</v>
      </c>
      <c r="Y919" t="e">
        <f>TRIM(CLEAN(MID(Updates!D919,FIND("Employee Name: ",Updates!D919)+15,(FIND("Job Title",Updates!D919)-(FIND("Employee Name: ",Updates!D919)+15)))))</f>
        <v>#VALUE!</v>
      </c>
      <c r="Z919" s="9" t="e">
        <f t="shared" si="232"/>
        <v>#VALUE!</v>
      </c>
      <c r="AA919" t="e">
        <f t="shared" si="233"/>
        <v>#VALUE!</v>
      </c>
      <c r="AB919" t="e">
        <f t="shared" si="234"/>
        <v>#VALUE!</v>
      </c>
      <c r="AC919" t="e">
        <f t="shared" si="235"/>
        <v>#VALUE!</v>
      </c>
      <c r="AD919" t="e">
        <f>TRIM(CLEAN(MID(Updates!D919,FIND("Account to clone: ",Updates!D919)+18,(FIND("Position",Updates!D919)-(FIND("Account to clone: ",Updates!D919)+18)))))</f>
        <v>#VALUE!</v>
      </c>
      <c r="AE919" t="str">
        <f t="shared" si="236"/>
        <v/>
      </c>
      <c r="AF919" t="str">
        <f t="shared" si="237"/>
        <v>No</v>
      </c>
      <c r="AG919" t="e">
        <f>TRIM(CLEAN(MID(Updates!D919,FIND("Home Share (H:\ drive) required: ",Updates!D919)+33,(FIND("Group Share (S:\ drive) required: ",Updates!D919)-(FIND("Home Share (H:\ drive) required: ",Updates!D919)+33)))))</f>
        <v>#VALUE!</v>
      </c>
      <c r="AH919" t="str">
        <f t="shared" si="238"/>
        <v>No</v>
      </c>
      <c r="AI919" t="e">
        <f>TRIM(CLEAN(MID(Updates!D919,FIND("S Drive Path: ",Updates!D919)+14,(FIND("Position",Updates!D919)-(FIND("S Drive Path: ",Updates!D919)+14)))))</f>
        <v>#VALUE!</v>
      </c>
      <c r="AJ919" t="e">
        <f>("USR\"&amp;Updates!N919)</f>
        <v>#VALUE!</v>
      </c>
      <c r="AK919" t="e">
        <f>Updates!N919&amp;"$"</f>
        <v>#VALUE!</v>
      </c>
      <c r="AL919" s="11">
        <f t="shared" ca="1" si="239"/>
        <v>14</v>
      </c>
      <c r="AM919" s="6" t="str">
        <f ca="1">LOOKUP(AL919,AN2:AN21,AO2:AO21)</f>
        <v>DC4MDB04</v>
      </c>
    </row>
    <row r="920" spans="1:39" ht="12" customHeight="1">
      <c r="A920" s="13" t="e">
        <f>LOOKUP(99^99,--("0"&amp;MID(Updates!N920,MIN(SEARCH({0,1,2,3,4,5,6,7,8,9},Updates!N920&amp;"0123456789")),ROW($A$1:$A$10000))))</f>
        <v>#N/A</v>
      </c>
      <c r="B920" s="6" t="e">
        <f>TRIM(CLEAN(MID(Updates!D920,FIND("Network User Id: ",Updates!D920)+17,(FIND("E-MAIL ACCOUNTS",Updates!D920)-(FIND("Network User Id:",Updates!D920)+17)))))</f>
        <v>#VALUE!</v>
      </c>
      <c r="C920" s="6" t="e">
        <f>TRIM(CLEAN(MID(Updates!D920,FIND("Logon ID: ",Updates!D920)+10,(FIND("Password:",Updates!D920)-(FIND("Logon ID:",Updates!D920)+10)))))</f>
        <v>#VALUE!</v>
      </c>
      <c r="D920" t="e">
        <f>TRIM(CLEAN(MID(Updates!D920,FIND("Primary Address: ",Updates!D920)+17,(FIND("Secondary Address:",Updates!D920)-(FIND("Primary Address: ",Updates!D920)+17)))))</f>
        <v>#VALUE!</v>
      </c>
      <c r="E920" t="e">
        <f>TRIM(CLEAN(MID(Updates!D920,FIND("Secondary Address: ",Updates!D920)+19,(FIND("** PLEASE DO NOT REPLY TO THIS E-MAIL. ",Updates!D920)-(FIND("Secondary Address: ",Updates!D920)+19)))))</f>
        <v>#VALUE!</v>
      </c>
      <c r="F920" t="b">
        <f>IF(COUNT(SEARCH({"transpo.ottawa.on.ca","biblioottawalibrary.ca"},E920)),"@ottawa.ca")</f>
        <v>0</v>
      </c>
      <c r="G920" s="9" t="e">
        <f t="shared" si="224"/>
        <v>#VALUE!</v>
      </c>
      <c r="H920" t="e">
        <f>TRIM(CLEAN(MID(Updates!D920,FIND("E-mail Address: ",Updates!D920)+16,(FIND("The employee",Updates!D920)-(FIND("E-mail Address: ",Updates!D920)+16)))))</f>
        <v>#VALUE!</v>
      </c>
      <c r="I920" t="e">
        <f>TRIM(CLEAN(MID(Updates!D920,FIND("Account Password: ",Updates!D920)+18,(FIND("NETWORK ACCOUNTS",Updates!D920)-(FIND("Account Password:",Updates!D920)+18)))))</f>
        <v>#VALUE!</v>
      </c>
      <c r="J920" t="e">
        <f>TRIM(CLEAN(MID(Updates!D920,FIND("Password: ",Updates!D920)+10,(FIND("E-mail",Updates!D920)-(FIND("Password:",Updates!D920)+12)))))</f>
        <v>#VALUE!</v>
      </c>
      <c r="K920" t="e">
        <f>TRIM(CLEAN(MID(Updates!D920,FIND("Account to clone: ",Updates!D920)+18,(FIND("Position",Updates!D920)-(FIND("Account to clone: ",Updates!D920)+18)))))</f>
        <v>#VALUE!</v>
      </c>
      <c r="L920" t="e">
        <f>TRIM(CLEAN(MID(Updates!D920,FIND("Clone permissions of another account: ",Updates!D920)+38,(FIND("Email required:",Updates!D920)-(FIND("Clone permissions of another account: ",Updates!D920)+38)))))</f>
        <v>#VALUE!</v>
      </c>
      <c r="M920" t="e">
        <f t="shared" si="225"/>
        <v>#VALUE!</v>
      </c>
      <c r="N920" t="e">
        <f>TRIM(CLEAN(MID(Updates!D920,FIND("First Name: ",Updates!D920)+12,(FIND("Middle Name: ",Updates!D920)-(FIND("First Name: ",Updates!D920)+12)))))</f>
        <v>#VALUE!</v>
      </c>
      <c r="O920" t="e">
        <f>TRIM(CLEAN(MID(Updates!E920,FIND("Last Name: ",Updates!E920)+11,(FIND("Middle Initial:",Updates!E920)-(FIND("Last Name: ",Updates!E920)+11)))))</f>
        <v>#VALUE!</v>
      </c>
      <c r="P920" t="e">
        <f>TRIM(CLEAN(MID(Updates!D920,FIND("Middle Initial: ",Updates!D920)+16,(FIND("Department: ",Updates!D920)-(FIND("Middle Initial: ",Updates!D920)+16)))))</f>
        <v>#VALUE!</v>
      </c>
      <c r="Q920" t="e">
        <f t="shared" si="226"/>
        <v>#VALUE!</v>
      </c>
      <c r="R920" t="e">
        <f t="shared" si="227"/>
        <v>#VALUE!</v>
      </c>
      <c r="S920" t="e">
        <f t="shared" si="228"/>
        <v>#VALUE!</v>
      </c>
      <c r="T920" s="14" t="e">
        <f t="shared" si="229"/>
        <v>#VALUE!</v>
      </c>
      <c r="U920" t="e">
        <f t="shared" si="230"/>
        <v>#VALUE!</v>
      </c>
      <c r="V920" t="e">
        <f t="shared" si="231"/>
        <v>#VALUE!</v>
      </c>
      <c r="W920" s="8" t="e">
        <f>TRIM(CLEAN(MID(Updates!D920,FIND("Branch: ",Updates!D920)+8,(FIND("Division",Updates!D920)-(FIND("Branch: ",Updates!D920)+8)))))</f>
        <v>#VALUE!</v>
      </c>
      <c r="X920" s="8" t="e">
        <f>TRIM(CLEAN(MID(Updates!D920,FIND("Pooled Position: ",Updates!D920)+17,(FIND("Are the",Updates!D920)-(FIND("Pooled Position: ",Updates!D920)+17)))))</f>
        <v>#VALUE!</v>
      </c>
      <c r="Y920" t="e">
        <f>TRIM(CLEAN(MID(Updates!D920,FIND("Employee Name: ",Updates!D920)+15,(FIND("Job Title",Updates!D920)-(FIND("Employee Name: ",Updates!D920)+15)))))</f>
        <v>#VALUE!</v>
      </c>
      <c r="Z920" s="9" t="e">
        <f t="shared" si="232"/>
        <v>#VALUE!</v>
      </c>
      <c r="AA920" t="e">
        <f t="shared" si="233"/>
        <v>#VALUE!</v>
      </c>
      <c r="AB920" t="e">
        <f t="shared" si="234"/>
        <v>#VALUE!</v>
      </c>
      <c r="AC920" t="e">
        <f t="shared" si="235"/>
        <v>#VALUE!</v>
      </c>
      <c r="AD920" t="e">
        <f>TRIM(CLEAN(MID(Updates!D920,FIND("Account to clone: ",Updates!D920)+18,(FIND("Position",Updates!D920)-(FIND("Account to clone: ",Updates!D920)+18)))))</f>
        <v>#VALUE!</v>
      </c>
      <c r="AE920" t="str">
        <f t="shared" si="236"/>
        <v/>
      </c>
      <c r="AF920" t="str">
        <f t="shared" si="237"/>
        <v>No</v>
      </c>
      <c r="AG920" t="e">
        <f>TRIM(CLEAN(MID(Updates!D920,FIND("Home Share (H:\ drive) required: ",Updates!D920)+33,(FIND("Group Share (S:\ drive) required: ",Updates!D920)-(FIND("Home Share (H:\ drive) required: ",Updates!D920)+33)))))</f>
        <v>#VALUE!</v>
      </c>
      <c r="AH920" t="str">
        <f t="shared" si="238"/>
        <v>No</v>
      </c>
      <c r="AI920" t="e">
        <f>TRIM(CLEAN(MID(Updates!D920,FIND("S Drive Path: ",Updates!D920)+14,(FIND("Position",Updates!D920)-(FIND("S Drive Path: ",Updates!D920)+14)))))</f>
        <v>#VALUE!</v>
      </c>
      <c r="AJ920" t="e">
        <f>("USR\"&amp;Updates!N920)</f>
        <v>#VALUE!</v>
      </c>
      <c r="AK920" t="e">
        <f>Updates!N920&amp;"$"</f>
        <v>#VALUE!</v>
      </c>
      <c r="AL920" s="11">
        <f t="shared" ca="1" si="239"/>
        <v>6</v>
      </c>
      <c r="AM920" s="6" t="str">
        <f ca="1">LOOKUP(AL920,AN2:AN21,AO2:AO21)</f>
        <v>DC1MDB06</v>
      </c>
    </row>
    <row r="921" spans="1:39" ht="12" customHeight="1">
      <c r="A921" s="13" t="e">
        <f>LOOKUP(99^99,--("0"&amp;MID(Updates!N921,MIN(SEARCH({0,1,2,3,4,5,6,7,8,9},Updates!N921&amp;"0123456789")),ROW($A$1:$A$10000))))</f>
        <v>#N/A</v>
      </c>
      <c r="B921" s="6" t="e">
        <f>TRIM(CLEAN(MID(Updates!D921,FIND("Network User Id: ",Updates!D921)+17,(FIND("E-MAIL ACCOUNTS",Updates!D921)-(FIND("Network User Id:",Updates!D921)+17)))))</f>
        <v>#VALUE!</v>
      </c>
      <c r="C921" s="6" t="e">
        <f>TRIM(CLEAN(MID(Updates!D921,FIND("Logon ID: ",Updates!D921)+10,(FIND("Password:",Updates!D921)-(FIND("Logon ID:",Updates!D921)+10)))))</f>
        <v>#VALUE!</v>
      </c>
      <c r="D921" t="e">
        <f>TRIM(CLEAN(MID(Updates!D921,FIND("Primary Address: ",Updates!D921)+17,(FIND("Secondary Address:",Updates!D921)-(FIND("Primary Address: ",Updates!D921)+17)))))</f>
        <v>#VALUE!</v>
      </c>
      <c r="E921" t="e">
        <f>TRIM(CLEAN(MID(Updates!D921,FIND("Secondary Address: ",Updates!D921)+19,(FIND("** PLEASE DO NOT REPLY TO THIS E-MAIL. ",Updates!D921)-(FIND("Secondary Address: ",Updates!D921)+19)))))</f>
        <v>#VALUE!</v>
      </c>
      <c r="F921" t="b">
        <f>IF(COUNT(SEARCH({"transpo.ottawa.on.ca","biblioottawalibrary.ca"},E921)),"@ottawa.ca")</f>
        <v>0</v>
      </c>
      <c r="G921" s="9" t="e">
        <f t="shared" si="224"/>
        <v>#VALUE!</v>
      </c>
      <c r="H921" t="e">
        <f>TRIM(CLEAN(MID(Updates!D921,FIND("E-mail Address: ",Updates!D921)+16,(FIND("The employee",Updates!D921)-(FIND("E-mail Address: ",Updates!D921)+16)))))</f>
        <v>#VALUE!</v>
      </c>
      <c r="I921" t="e">
        <f>TRIM(CLEAN(MID(Updates!D921,FIND("Account Password: ",Updates!D921)+18,(FIND("NETWORK ACCOUNTS",Updates!D921)-(FIND("Account Password:",Updates!D921)+18)))))</f>
        <v>#VALUE!</v>
      </c>
      <c r="J921" t="e">
        <f>TRIM(CLEAN(MID(Updates!D921,FIND("Password: ",Updates!D921)+10,(FIND("E-mail",Updates!D921)-(FIND("Password:",Updates!D921)+12)))))</f>
        <v>#VALUE!</v>
      </c>
      <c r="K921" t="e">
        <f>TRIM(CLEAN(MID(Updates!D921,FIND("Account to clone: ",Updates!D921)+18,(FIND("Position",Updates!D921)-(FIND("Account to clone: ",Updates!D921)+18)))))</f>
        <v>#VALUE!</v>
      </c>
      <c r="L921" t="e">
        <f>TRIM(CLEAN(MID(Updates!D921,FIND("Clone permissions of another account: ",Updates!D921)+38,(FIND("Email required:",Updates!D921)-(FIND("Clone permissions of another account: ",Updates!D921)+38)))))</f>
        <v>#VALUE!</v>
      </c>
      <c r="M921" t="e">
        <f t="shared" si="225"/>
        <v>#VALUE!</v>
      </c>
      <c r="N921" t="e">
        <f>TRIM(CLEAN(MID(Updates!D921,FIND("First Name: ",Updates!D921)+12,(FIND("Middle Name: ",Updates!D921)-(FIND("First Name: ",Updates!D921)+12)))))</f>
        <v>#VALUE!</v>
      </c>
      <c r="O921" t="e">
        <f>TRIM(CLEAN(MID(Updates!E921,FIND("Last Name: ",Updates!E921)+11,(FIND("Middle Initial:",Updates!E921)-(FIND("Last Name: ",Updates!E921)+11)))))</f>
        <v>#VALUE!</v>
      </c>
      <c r="P921" t="e">
        <f>TRIM(CLEAN(MID(Updates!D921,FIND("Middle Initial: ",Updates!D921)+16,(FIND("Department: ",Updates!D921)-(FIND("Middle Initial: ",Updates!D921)+16)))))</f>
        <v>#VALUE!</v>
      </c>
      <c r="Q921" t="e">
        <f t="shared" si="226"/>
        <v>#VALUE!</v>
      </c>
      <c r="R921" t="e">
        <f t="shared" si="227"/>
        <v>#VALUE!</v>
      </c>
      <c r="S921" t="e">
        <f t="shared" si="228"/>
        <v>#VALUE!</v>
      </c>
      <c r="T921" s="14" t="e">
        <f t="shared" si="229"/>
        <v>#VALUE!</v>
      </c>
      <c r="U921" t="e">
        <f t="shared" si="230"/>
        <v>#VALUE!</v>
      </c>
      <c r="V921" t="e">
        <f t="shared" si="231"/>
        <v>#VALUE!</v>
      </c>
      <c r="W921" s="8" t="e">
        <f>TRIM(CLEAN(MID(Updates!D921,FIND("Branch: ",Updates!D921)+8,(FIND("Division",Updates!D921)-(FIND("Branch: ",Updates!D921)+8)))))</f>
        <v>#VALUE!</v>
      </c>
      <c r="X921" s="8" t="e">
        <f>TRIM(CLEAN(MID(Updates!D921,FIND("Pooled Position: ",Updates!D921)+17,(FIND("Are the",Updates!D921)-(FIND("Pooled Position: ",Updates!D921)+17)))))</f>
        <v>#VALUE!</v>
      </c>
      <c r="Y921" t="e">
        <f>TRIM(CLEAN(MID(Updates!D921,FIND("Employee Name: ",Updates!D921)+15,(FIND("Job Title",Updates!D921)-(FIND("Employee Name: ",Updates!D921)+15)))))</f>
        <v>#VALUE!</v>
      </c>
      <c r="Z921" s="9" t="e">
        <f t="shared" si="232"/>
        <v>#VALUE!</v>
      </c>
      <c r="AA921" t="e">
        <f t="shared" si="233"/>
        <v>#VALUE!</v>
      </c>
      <c r="AB921" t="e">
        <f t="shared" si="234"/>
        <v>#VALUE!</v>
      </c>
      <c r="AC921" t="e">
        <f t="shared" si="235"/>
        <v>#VALUE!</v>
      </c>
      <c r="AD921" t="e">
        <f>TRIM(CLEAN(MID(Updates!D921,FIND("Account to clone: ",Updates!D921)+18,(FIND("Position",Updates!D921)-(FIND("Account to clone: ",Updates!D921)+18)))))</f>
        <v>#VALUE!</v>
      </c>
      <c r="AE921" t="str">
        <f t="shared" si="236"/>
        <v/>
      </c>
      <c r="AF921" t="str">
        <f t="shared" si="237"/>
        <v>No</v>
      </c>
      <c r="AG921" t="e">
        <f>TRIM(CLEAN(MID(Updates!D921,FIND("Home Share (H:\ drive) required: ",Updates!D921)+33,(FIND("Group Share (S:\ drive) required: ",Updates!D921)-(FIND("Home Share (H:\ drive) required: ",Updates!D921)+33)))))</f>
        <v>#VALUE!</v>
      </c>
      <c r="AH921" t="str">
        <f t="shared" si="238"/>
        <v>No</v>
      </c>
      <c r="AI921" t="e">
        <f>TRIM(CLEAN(MID(Updates!D921,FIND("S Drive Path: ",Updates!D921)+14,(FIND("Position",Updates!D921)-(FIND("S Drive Path: ",Updates!D921)+14)))))</f>
        <v>#VALUE!</v>
      </c>
      <c r="AJ921" t="e">
        <f>("USR\"&amp;Updates!N921)</f>
        <v>#VALUE!</v>
      </c>
      <c r="AK921" t="e">
        <f>Updates!N921&amp;"$"</f>
        <v>#VALUE!</v>
      </c>
      <c r="AL921" s="11">
        <f t="shared" ca="1" si="239"/>
        <v>2</v>
      </c>
      <c r="AM921" s="6" t="str">
        <f ca="1">LOOKUP(AL921,AN2:AN21,AO2:AO21)</f>
        <v>DC1MDB02</v>
      </c>
    </row>
    <row r="922" spans="1:39" ht="12" customHeight="1">
      <c r="A922" s="13" t="e">
        <f>LOOKUP(99^99,--("0"&amp;MID(Updates!N922,MIN(SEARCH({0,1,2,3,4,5,6,7,8,9},Updates!N922&amp;"0123456789")),ROW($A$1:$A$10000))))</f>
        <v>#N/A</v>
      </c>
      <c r="B922" s="6" t="e">
        <f>TRIM(CLEAN(MID(Updates!D922,FIND("Network User Id: ",Updates!D922)+17,(FIND("E-MAIL ACCOUNTS",Updates!D922)-(FIND("Network User Id:",Updates!D922)+17)))))</f>
        <v>#VALUE!</v>
      </c>
      <c r="C922" s="6" t="e">
        <f>TRIM(CLEAN(MID(Updates!D922,FIND("Logon ID: ",Updates!D922)+10,(FIND("Password:",Updates!D922)-(FIND("Logon ID:",Updates!D922)+10)))))</f>
        <v>#VALUE!</v>
      </c>
      <c r="D922" t="e">
        <f>TRIM(CLEAN(MID(Updates!D922,FIND("Primary Address: ",Updates!D922)+17,(FIND("Secondary Address:",Updates!D922)-(FIND("Primary Address: ",Updates!D922)+17)))))</f>
        <v>#VALUE!</v>
      </c>
      <c r="E922" t="e">
        <f>TRIM(CLEAN(MID(Updates!D922,FIND("Secondary Address: ",Updates!D922)+19,(FIND("** PLEASE DO NOT REPLY TO THIS E-MAIL. ",Updates!D922)-(FIND("Secondary Address: ",Updates!D922)+19)))))</f>
        <v>#VALUE!</v>
      </c>
      <c r="F922" t="b">
        <f>IF(COUNT(SEARCH({"transpo.ottawa.on.ca","biblioottawalibrary.ca"},E922)),"@ottawa.ca")</f>
        <v>0</v>
      </c>
      <c r="G922" s="9" t="e">
        <f t="shared" si="224"/>
        <v>#VALUE!</v>
      </c>
      <c r="H922" t="e">
        <f>TRIM(CLEAN(MID(Updates!D922,FIND("E-mail Address: ",Updates!D922)+16,(FIND("The employee",Updates!D922)-(FIND("E-mail Address: ",Updates!D922)+16)))))</f>
        <v>#VALUE!</v>
      </c>
      <c r="I922" t="e">
        <f>TRIM(CLEAN(MID(Updates!D922,FIND("Account Password: ",Updates!D922)+18,(FIND("NETWORK ACCOUNTS",Updates!D922)-(FIND("Account Password:",Updates!D922)+18)))))</f>
        <v>#VALUE!</v>
      </c>
      <c r="J922" t="e">
        <f>TRIM(CLEAN(MID(Updates!D922,FIND("Password: ",Updates!D922)+10,(FIND("E-mail",Updates!D922)-(FIND("Password:",Updates!D922)+12)))))</f>
        <v>#VALUE!</v>
      </c>
      <c r="K922" t="e">
        <f>TRIM(CLEAN(MID(Updates!D922,FIND("Account to clone: ",Updates!D922)+18,(FIND("Position",Updates!D922)-(FIND("Account to clone: ",Updates!D922)+18)))))</f>
        <v>#VALUE!</v>
      </c>
      <c r="L922" t="e">
        <f>TRIM(CLEAN(MID(Updates!D922,FIND("Clone permissions of another account: ",Updates!D922)+38,(FIND("Email required:",Updates!D922)-(FIND("Clone permissions of another account: ",Updates!D922)+38)))))</f>
        <v>#VALUE!</v>
      </c>
      <c r="M922" t="e">
        <f t="shared" si="225"/>
        <v>#VALUE!</v>
      </c>
      <c r="N922" t="e">
        <f>TRIM(CLEAN(MID(Updates!D922,FIND("First Name: ",Updates!D922)+12,(FIND("Middle Name: ",Updates!D922)-(FIND("First Name: ",Updates!D922)+12)))))</f>
        <v>#VALUE!</v>
      </c>
      <c r="O922" t="e">
        <f>TRIM(CLEAN(MID(Updates!E922,FIND("Last Name: ",Updates!E922)+11,(FIND("Middle Initial:",Updates!E922)-(FIND("Last Name: ",Updates!E922)+11)))))</f>
        <v>#VALUE!</v>
      </c>
      <c r="P922" t="e">
        <f>TRIM(CLEAN(MID(Updates!D922,FIND("Middle Initial: ",Updates!D922)+16,(FIND("Department: ",Updates!D922)-(FIND("Middle Initial: ",Updates!D922)+16)))))</f>
        <v>#VALUE!</v>
      </c>
      <c r="Q922" t="e">
        <f t="shared" si="226"/>
        <v>#VALUE!</v>
      </c>
      <c r="R922" t="e">
        <f t="shared" si="227"/>
        <v>#VALUE!</v>
      </c>
      <c r="S922" t="e">
        <f t="shared" si="228"/>
        <v>#VALUE!</v>
      </c>
      <c r="T922" s="14" t="e">
        <f t="shared" si="229"/>
        <v>#VALUE!</v>
      </c>
      <c r="U922" t="e">
        <f t="shared" si="230"/>
        <v>#VALUE!</v>
      </c>
      <c r="V922" t="e">
        <f t="shared" si="231"/>
        <v>#VALUE!</v>
      </c>
      <c r="W922" s="8" t="e">
        <f>TRIM(CLEAN(MID(Updates!D922,FIND("Branch: ",Updates!D922)+8,(FIND("Division",Updates!D922)-(FIND("Branch: ",Updates!D922)+8)))))</f>
        <v>#VALUE!</v>
      </c>
      <c r="X922" s="8" t="e">
        <f>TRIM(CLEAN(MID(Updates!D922,FIND("Pooled Position: ",Updates!D922)+17,(FIND("Are the",Updates!D922)-(FIND("Pooled Position: ",Updates!D922)+17)))))</f>
        <v>#VALUE!</v>
      </c>
      <c r="Y922" t="e">
        <f>TRIM(CLEAN(MID(Updates!D922,FIND("Employee Name: ",Updates!D922)+15,(FIND("Job Title",Updates!D922)-(FIND("Employee Name: ",Updates!D922)+15)))))</f>
        <v>#VALUE!</v>
      </c>
      <c r="Z922" s="9" t="e">
        <f t="shared" si="232"/>
        <v>#VALUE!</v>
      </c>
      <c r="AA922" t="e">
        <f t="shared" si="233"/>
        <v>#VALUE!</v>
      </c>
      <c r="AB922" t="e">
        <f t="shared" si="234"/>
        <v>#VALUE!</v>
      </c>
      <c r="AC922" t="e">
        <f t="shared" si="235"/>
        <v>#VALUE!</v>
      </c>
      <c r="AD922" t="e">
        <f>TRIM(CLEAN(MID(Updates!D922,FIND("Account to clone: ",Updates!D922)+18,(FIND("Position",Updates!D922)-(FIND("Account to clone: ",Updates!D922)+18)))))</f>
        <v>#VALUE!</v>
      </c>
      <c r="AE922" t="str">
        <f t="shared" si="236"/>
        <v/>
      </c>
      <c r="AF922" t="str">
        <f t="shared" si="237"/>
        <v>No</v>
      </c>
      <c r="AG922" t="e">
        <f>TRIM(CLEAN(MID(Updates!D922,FIND("Home Share (H:\ drive) required: ",Updates!D922)+33,(FIND("Group Share (S:\ drive) required: ",Updates!D922)-(FIND("Home Share (H:\ drive) required: ",Updates!D922)+33)))))</f>
        <v>#VALUE!</v>
      </c>
      <c r="AH922" t="str">
        <f t="shared" si="238"/>
        <v>No</v>
      </c>
      <c r="AI922" t="e">
        <f>TRIM(CLEAN(MID(Updates!D922,FIND("S Drive Path: ",Updates!D922)+14,(FIND("Position",Updates!D922)-(FIND("S Drive Path: ",Updates!D922)+14)))))</f>
        <v>#VALUE!</v>
      </c>
      <c r="AJ922" t="e">
        <f>("USR\"&amp;Updates!N922)</f>
        <v>#VALUE!</v>
      </c>
      <c r="AK922" t="e">
        <f>Updates!N922&amp;"$"</f>
        <v>#VALUE!</v>
      </c>
      <c r="AL922" s="11">
        <f t="shared" ca="1" si="239"/>
        <v>18</v>
      </c>
      <c r="AM922" s="6" t="str">
        <f ca="1">LOOKUP(AL922,AN2:AN21,AO2:AO21)</f>
        <v>DC4MDB08</v>
      </c>
    </row>
    <row r="923" spans="1:39" ht="12" customHeight="1">
      <c r="A923" s="13" t="e">
        <f>LOOKUP(99^99,--("0"&amp;MID(Updates!N923,MIN(SEARCH({0,1,2,3,4,5,6,7,8,9},Updates!N923&amp;"0123456789")),ROW($A$1:$A$10000))))</f>
        <v>#N/A</v>
      </c>
      <c r="B923" s="6" t="e">
        <f>TRIM(CLEAN(MID(Updates!D923,FIND("Network User Id: ",Updates!D923)+17,(FIND("E-MAIL ACCOUNTS",Updates!D923)-(FIND("Network User Id:",Updates!D923)+17)))))</f>
        <v>#VALUE!</v>
      </c>
      <c r="C923" s="6" t="e">
        <f>TRIM(CLEAN(MID(Updates!D923,FIND("Logon ID: ",Updates!D923)+10,(FIND("Password:",Updates!D923)-(FIND("Logon ID:",Updates!D923)+10)))))</f>
        <v>#VALUE!</v>
      </c>
      <c r="D923" t="e">
        <f>TRIM(CLEAN(MID(Updates!D923,FIND("Primary Address: ",Updates!D923)+17,(FIND("Secondary Address:",Updates!D923)-(FIND("Primary Address: ",Updates!D923)+17)))))</f>
        <v>#VALUE!</v>
      </c>
      <c r="E923" t="e">
        <f>TRIM(CLEAN(MID(Updates!D923,FIND("Secondary Address: ",Updates!D923)+19,(FIND("** PLEASE DO NOT REPLY TO THIS E-MAIL. ",Updates!D923)-(FIND("Secondary Address: ",Updates!D923)+19)))))</f>
        <v>#VALUE!</v>
      </c>
      <c r="F923" t="b">
        <f>IF(COUNT(SEARCH({"transpo.ottawa.on.ca","biblioottawalibrary.ca"},E923)),"@ottawa.ca")</f>
        <v>0</v>
      </c>
      <c r="G923" s="9" t="e">
        <f t="shared" si="224"/>
        <v>#VALUE!</v>
      </c>
      <c r="H923" t="e">
        <f>TRIM(CLEAN(MID(Updates!D923,FIND("E-mail Address: ",Updates!D923)+16,(FIND("The employee",Updates!D923)-(FIND("E-mail Address: ",Updates!D923)+16)))))</f>
        <v>#VALUE!</v>
      </c>
      <c r="I923" t="e">
        <f>TRIM(CLEAN(MID(Updates!D923,FIND("Account Password: ",Updates!D923)+18,(FIND("NETWORK ACCOUNTS",Updates!D923)-(FIND("Account Password:",Updates!D923)+18)))))</f>
        <v>#VALUE!</v>
      </c>
      <c r="J923" t="e">
        <f>TRIM(CLEAN(MID(Updates!D923,FIND("Password: ",Updates!D923)+10,(FIND("E-mail",Updates!D923)-(FIND("Password:",Updates!D923)+12)))))</f>
        <v>#VALUE!</v>
      </c>
      <c r="K923" t="e">
        <f>TRIM(CLEAN(MID(Updates!D923,FIND("Account to clone: ",Updates!D923)+18,(FIND("Position",Updates!D923)-(FIND("Account to clone: ",Updates!D923)+18)))))</f>
        <v>#VALUE!</v>
      </c>
      <c r="L923" t="e">
        <f>TRIM(CLEAN(MID(Updates!D923,FIND("Clone permissions of another account: ",Updates!D923)+38,(FIND("Email required:",Updates!D923)-(FIND("Clone permissions of another account: ",Updates!D923)+38)))))</f>
        <v>#VALUE!</v>
      </c>
      <c r="M923" t="e">
        <f t="shared" si="225"/>
        <v>#VALUE!</v>
      </c>
      <c r="N923" t="e">
        <f>TRIM(CLEAN(MID(Updates!D923,FIND("First Name: ",Updates!D923)+12,(FIND("Middle Name: ",Updates!D923)-(FIND("First Name: ",Updates!D923)+12)))))</f>
        <v>#VALUE!</v>
      </c>
      <c r="O923" t="e">
        <f>TRIM(CLEAN(MID(Updates!E923,FIND("Last Name: ",Updates!E923)+11,(FIND("Middle Initial:",Updates!E923)-(FIND("Last Name: ",Updates!E923)+11)))))</f>
        <v>#VALUE!</v>
      </c>
      <c r="P923" t="e">
        <f>TRIM(CLEAN(MID(Updates!D923,FIND("Middle Initial: ",Updates!D923)+16,(FIND("Department: ",Updates!D923)-(FIND("Middle Initial: ",Updates!D923)+16)))))</f>
        <v>#VALUE!</v>
      </c>
      <c r="Q923" t="e">
        <f t="shared" si="226"/>
        <v>#VALUE!</v>
      </c>
      <c r="R923" t="e">
        <f t="shared" si="227"/>
        <v>#VALUE!</v>
      </c>
      <c r="S923" t="e">
        <f t="shared" si="228"/>
        <v>#VALUE!</v>
      </c>
      <c r="T923" s="14" t="e">
        <f t="shared" si="229"/>
        <v>#VALUE!</v>
      </c>
      <c r="U923" t="e">
        <f t="shared" si="230"/>
        <v>#VALUE!</v>
      </c>
      <c r="V923" t="e">
        <f t="shared" si="231"/>
        <v>#VALUE!</v>
      </c>
      <c r="W923" s="8" t="e">
        <f>TRIM(CLEAN(MID(Updates!D923,FIND("Branch: ",Updates!D923)+8,(FIND("Division",Updates!D923)-(FIND("Branch: ",Updates!D923)+8)))))</f>
        <v>#VALUE!</v>
      </c>
      <c r="X923" s="8" t="e">
        <f>TRIM(CLEAN(MID(Updates!D923,FIND("Pooled Position: ",Updates!D923)+17,(FIND("Are the",Updates!D923)-(FIND("Pooled Position: ",Updates!D923)+17)))))</f>
        <v>#VALUE!</v>
      </c>
      <c r="Y923" t="e">
        <f>TRIM(CLEAN(MID(Updates!D923,FIND("Employee Name: ",Updates!D923)+15,(FIND("Job Title",Updates!D923)-(FIND("Employee Name: ",Updates!D923)+15)))))</f>
        <v>#VALUE!</v>
      </c>
      <c r="Z923" s="9" t="e">
        <f t="shared" si="232"/>
        <v>#VALUE!</v>
      </c>
      <c r="AA923" t="e">
        <f t="shared" si="233"/>
        <v>#VALUE!</v>
      </c>
      <c r="AB923" t="e">
        <f t="shared" si="234"/>
        <v>#VALUE!</v>
      </c>
      <c r="AC923" t="e">
        <f t="shared" si="235"/>
        <v>#VALUE!</v>
      </c>
      <c r="AD923" t="e">
        <f>TRIM(CLEAN(MID(Updates!D923,FIND("Account to clone: ",Updates!D923)+18,(FIND("Position",Updates!D923)-(FIND("Account to clone: ",Updates!D923)+18)))))</f>
        <v>#VALUE!</v>
      </c>
      <c r="AE923" t="str">
        <f t="shared" si="236"/>
        <v/>
      </c>
      <c r="AF923" t="str">
        <f t="shared" si="237"/>
        <v>No</v>
      </c>
      <c r="AG923" t="e">
        <f>TRIM(CLEAN(MID(Updates!D923,FIND("Home Share (H:\ drive) required: ",Updates!D923)+33,(FIND("Group Share (S:\ drive) required: ",Updates!D923)-(FIND("Home Share (H:\ drive) required: ",Updates!D923)+33)))))</f>
        <v>#VALUE!</v>
      </c>
      <c r="AH923" t="str">
        <f t="shared" si="238"/>
        <v>No</v>
      </c>
      <c r="AI923" t="e">
        <f>TRIM(CLEAN(MID(Updates!D923,FIND("S Drive Path: ",Updates!D923)+14,(FIND("Position",Updates!D923)-(FIND("S Drive Path: ",Updates!D923)+14)))))</f>
        <v>#VALUE!</v>
      </c>
      <c r="AJ923" t="e">
        <f>("USR\"&amp;Updates!N923)</f>
        <v>#VALUE!</v>
      </c>
      <c r="AK923" t="e">
        <f>Updates!N923&amp;"$"</f>
        <v>#VALUE!</v>
      </c>
      <c r="AL923" s="11">
        <f t="shared" ca="1" si="239"/>
        <v>11</v>
      </c>
      <c r="AM923" s="6" t="str">
        <f ca="1">LOOKUP(AL923,AN2:AN21,AO2:AO21)</f>
        <v>DC4MDB01</v>
      </c>
    </row>
    <row r="924" spans="1:39" ht="12" customHeight="1">
      <c r="A924" s="13" t="e">
        <f>LOOKUP(99^99,--("0"&amp;MID(Updates!N924,MIN(SEARCH({0,1,2,3,4,5,6,7,8,9},Updates!N924&amp;"0123456789")),ROW($A$1:$A$10000))))</f>
        <v>#N/A</v>
      </c>
      <c r="B924" s="6" t="e">
        <f>TRIM(CLEAN(MID(Updates!D924,FIND("Network User Id: ",Updates!D924)+17,(FIND("E-MAIL ACCOUNTS",Updates!D924)-(FIND("Network User Id:",Updates!D924)+17)))))</f>
        <v>#VALUE!</v>
      </c>
      <c r="C924" s="6" t="e">
        <f>TRIM(CLEAN(MID(Updates!D924,FIND("Logon ID: ",Updates!D924)+10,(FIND("Password:",Updates!D924)-(FIND("Logon ID:",Updates!D924)+10)))))</f>
        <v>#VALUE!</v>
      </c>
      <c r="D924" t="e">
        <f>TRIM(CLEAN(MID(Updates!D924,FIND("Primary Address: ",Updates!D924)+17,(FIND("Secondary Address:",Updates!D924)-(FIND("Primary Address: ",Updates!D924)+17)))))</f>
        <v>#VALUE!</v>
      </c>
      <c r="E924" t="e">
        <f>TRIM(CLEAN(MID(Updates!D924,FIND("Secondary Address: ",Updates!D924)+19,(FIND("** PLEASE DO NOT REPLY TO THIS E-MAIL. ",Updates!D924)-(FIND("Secondary Address: ",Updates!D924)+19)))))</f>
        <v>#VALUE!</v>
      </c>
      <c r="F924" t="b">
        <f>IF(COUNT(SEARCH({"transpo.ottawa.on.ca","biblioottawalibrary.ca"},E924)),"@ottawa.ca")</f>
        <v>0</v>
      </c>
      <c r="G924" s="9" t="e">
        <f t="shared" si="224"/>
        <v>#VALUE!</v>
      </c>
      <c r="H924" t="e">
        <f>TRIM(CLEAN(MID(Updates!D924,FIND("E-mail Address: ",Updates!D924)+16,(FIND("The employee",Updates!D924)-(FIND("E-mail Address: ",Updates!D924)+16)))))</f>
        <v>#VALUE!</v>
      </c>
      <c r="I924" t="e">
        <f>TRIM(CLEAN(MID(Updates!D924,FIND("Account Password: ",Updates!D924)+18,(FIND("NETWORK ACCOUNTS",Updates!D924)-(FIND("Account Password:",Updates!D924)+18)))))</f>
        <v>#VALUE!</v>
      </c>
      <c r="J924" t="e">
        <f>TRIM(CLEAN(MID(Updates!D924,FIND("Password: ",Updates!D924)+10,(FIND("E-mail",Updates!D924)-(FIND("Password:",Updates!D924)+12)))))</f>
        <v>#VALUE!</v>
      </c>
      <c r="K924" t="e">
        <f>TRIM(CLEAN(MID(Updates!D924,FIND("Account to clone: ",Updates!D924)+18,(FIND("Position",Updates!D924)-(FIND("Account to clone: ",Updates!D924)+18)))))</f>
        <v>#VALUE!</v>
      </c>
      <c r="L924" t="e">
        <f>TRIM(CLEAN(MID(Updates!D924,FIND("Clone permissions of another account: ",Updates!D924)+38,(FIND("Email required:",Updates!D924)-(FIND("Clone permissions of another account: ",Updates!D924)+38)))))</f>
        <v>#VALUE!</v>
      </c>
      <c r="M924" t="e">
        <f t="shared" si="225"/>
        <v>#VALUE!</v>
      </c>
      <c r="N924" t="e">
        <f>TRIM(CLEAN(MID(Updates!D924,FIND("First Name: ",Updates!D924)+12,(FIND("Middle Name: ",Updates!D924)-(FIND("First Name: ",Updates!D924)+12)))))</f>
        <v>#VALUE!</v>
      </c>
      <c r="O924" t="e">
        <f>TRIM(CLEAN(MID(Updates!E924,FIND("Last Name: ",Updates!E924)+11,(FIND("Middle Initial:",Updates!E924)-(FIND("Last Name: ",Updates!E924)+11)))))</f>
        <v>#VALUE!</v>
      </c>
      <c r="P924" t="e">
        <f>TRIM(CLEAN(MID(Updates!D924,FIND("Middle Initial: ",Updates!D924)+16,(FIND("Department: ",Updates!D924)-(FIND("Middle Initial: ",Updates!D924)+16)))))</f>
        <v>#VALUE!</v>
      </c>
      <c r="Q924" t="e">
        <f t="shared" si="226"/>
        <v>#VALUE!</v>
      </c>
      <c r="R924" t="e">
        <f t="shared" si="227"/>
        <v>#VALUE!</v>
      </c>
      <c r="S924" t="e">
        <f t="shared" si="228"/>
        <v>#VALUE!</v>
      </c>
      <c r="T924" s="14" t="e">
        <f t="shared" si="229"/>
        <v>#VALUE!</v>
      </c>
      <c r="U924" t="e">
        <f t="shared" si="230"/>
        <v>#VALUE!</v>
      </c>
      <c r="V924" t="e">
        <f t="shared" si="231"/>
        <v>#VALUE!</v>
      </c>
      <c r="W924" s="8" t="e">
        <f>TRIM(CLEAN(MID(Updates!D924,FIND("Branch: ",Updates!D924)+8,(FIND("Division",Updates!D924)-(FIND("Branch: ",Updates!D924)+8)))))</f>
        <v>#VALUE!</v>
      </c>
      <c r="X924" s="8" t="e">
        <f>TRIM(CLEAN(MID(Updates!D924,FIND("Pooled Position: ",Updates!D924)+17,(FIND("Are the",Updates!D924)-(FIND("Pooled Position: ",Updates!D924)+17)))))</f>
        <v>#VALUE!</v>
      </c>
      <c r="Y924" t="e">
        <f>TRIM(CLEAN(MID(Updates!D924,FIND("Employee Name: ",Updates!D924)+15,(FIND("Job Title",Updates!D924)-(FIND("Employee Name: ",Updates!D924)+15)))))</f>
        <v>#VALUE!</v>
      </c>
      <c r="Z924" s="9" t="e">
        <f t="shared" si="232"/>
        <v>#VALUE!</v>
      </c>
      <c r="AA924" t="e">
        <f t="shared" si="233"/>
        <v>#VALUE!</v>
      </c>
      <c r="AB924" t="e">
        <f t="shared" si="234"/>
        <v>#VALUE!</v>
      </c>
      <c r="AC924" t="e">
        <f t="shared" si="235"/>
        <v>#VALUE!</v>
      </c>
      <c r="AD924" t="e">
        <f>TRIM(CLEAN(MID(Updates!D924,FIND("Account to clone: ",Updates!D924)+18,(FIND("Position",Updates!D924)-(FIND("Account to clone: ",Updates!D924)+18)))))</f>
        <v>#VALUE!</v>
      </c>
      <c r="AE924" t="str">
        <f t="shared" si="236"/>
        <v/>
      </c>
      <c r="AF924" t="str">
        <f t="shared" si="237"/>
        <v>No</v>
      </c>
      <c r="AG924" t="e">
        <f>TRIM(CLEAN(MID(Updates!D924,FIND("Home Share (H:\ drive) required: ",Updates!D924)+33,(FIND("Group Share (S:\ drive) required: ",Updates!D924)-(FIND("Home Share (H:\ drive) required: ",Updates!D924)+33)))))</f>
        <v>#VALUE!</v>
      </c>
      <c r="AH924" t="str">
        <f t="shared" si="238"/>
        <v>No</v>
      </c>
      <c r="AI924" t="e">
        <f>TRIM(CLEAN(MID(Updates!D924,FIND("S Drive Path: ",Updates!D924)+14,(FIND("Position",Updates!D924)-(FIND("S Drive Path: ",Updates!D924)+14)))))</f>
        <v>#VALUE!</v>
      </c>
      <c r="AJ924" t="e">
        <f>("USR\"&amp;Updates!N924)</f>
        <v>#VALUE!</v>
      </c>
      <c r="AK924" t="e">
        <f>Updates!N924&amp;"$"</f>
        <v>#VALUE!</v>
      </c>
      <c r="AL924" s="11">
        <f t="shared" ca="1" si="239"/>
        <v>1</v>
      </c>
      <c r="AM924" s="6" t="str">
        <f ca="1">LOOKUP(AL924,AN2:AN21,AO2:AO21)</f>
        <v>DC1MDB01</v>
      </c>
    </row>
    <row r="925" spans="1:39" ht="12" customHeight="1">
      <c r="A925" s="13" t="e">
        <f>LOOKUP(99^99,--("0"&amp;MID(Updates!N925,MIN(SEARCH({0,1,2,3,4,5,6,7,8,9},Updates!N925&amp;"0123456789")),ROW($A$1:$A$10000))))</f>
        <v>#N/A</v>
      </c>
      <c r="B925" s="6" t="e">
        <f>TRIM(CLEAN(MID(Updates!D925,FIND("Network User Id: ",Updates!D925)+17,(FIND("E-MAIL ACCOUNTS",Updates!D925)-(FIND("Network User Id:",Updates!D925)+17)))))</f>
        <v>#VALUE!</v>
      </c>
      <c r="C925" s="6" t="e">
        <f>TRIM(CLEAN(MID(Updates!D925,FIND("Logon ID: ",Updates!D925)+10,(FIND("Password:",Updates!D925)-(FIND("Logon ID:",Updates!D925)+10)))))</f>
        <v>#VALUE!</v>
      </c>
      <c r="D925" t="e">
        <f>TRIM(CLEAN(MID(Updates!D925,FIND("Primary Address: ",Updates!D925)+17,(FIND("Secondary Address:",Updates!D925)-(FIND("Primary Address: ",Updates!D925)+17)))))</f>
        <v>#VALUE!</v>
      </c>
      <c r="E925" t="e">
        <f>TRIM(CLEAN(MID(Updates!D925,FIND("Secondary Address: ",Updates!D925)+19,(FIND("** PLEASE DO NOT REPLY TO THIS E-MAIL. ",Updates!D925)-(FIND("Secondary Address: ",Updates!D925)+19)))))</f>
        <v>#VALUE!</v>
      </c>
      <c r="F925" t="b">
        <f>IF(COUNT(SEARCH({"transpo.ottawa.on.ca","biblioottawalibrary.ca"},E925)),"@ottawa.ca")</f>
        <v>0</v>
      </c>
      <c r="G925" s="9" t="e">
        <f t="shared" si="224"/>
        <v>#VALUE!</v>
      </c>
      <c r="H925" t="e">
        <f>TRIM(CLEAN(MID(Updates!D925,FIND("E-mail Address: ",Updates!D925)+16,(FIND("The employee",Updates!D925)-(FIND("E-mail Address: ",Updates!D925)+16)))))</f>
        <v>#VALUE!</v>
      </c>
      <c r="I925" t="e">
        <f>TRIM(CLEAN(MID(Updates!D925,FIND("Account Password: ",Updates!D925)+18,(FIND("NETWORK ACCOUNTS",Updates!D925)-(FIND("Account Password:",Updates!D925)+18)))))</f>
        <v>#VALUE!</v>
      </c>
      <c r="J925" t="e">
        <f>TRIM(CLEAN(MID(Updates!D925,FIND("Password: ",Updates!D925)+10,(FIND("E-mail",Updates!D925)-(FIND("Password:",Updates!D925)+12)))))</f>
        <v>#VALUE!</v>
      </c>
      <c r="K925" t="e">
        <f>TRIM(CLEAN(MID(Updates!D925,FIND("Account to clone: ",Updates!D925)+18,(FIND("Position",Updates!D925)-(FIND("Account to clone: ",Updates!D925)+18)))))</f>
        <v>#VALUE!</v>
      </c>
      <c r="L925" t="e">
        <f>TRIM(CLEAN(MID(Updates!D925,FIND("Clone permissions of another account: ",Updates!D925)+38,(FIND("Email required:",Updates!D925)-(FIND("Clone permissions of another account: ",Updates!D925)+38)))))</f>
        <v>#VALUE!</v>
      </c>
      <c r="M925" t="e">
        <f t="shared" si="225"/>
        <v>#VALUE!</v>
      </c>
      <c r="N925" t="e">
        <f>TRIM(CLEAN(MID(Updates!D925,FIND("First Name: ",Updates!D925)+12,(FIND("Middle Name: ",Updates!D925)-(FIND("First Name: ",Updates!D925)+12)))))</f>
        <v>#VALUE!</v>
      </c>
      <c r="O925" t="e">
        <f>TRIM(CLEAN(MID(Updates!E925,FIND("Last Name: ",Updates!E925)+11,(FIND("Middle Initial:",Updates!E925)-(FIND("Last Name: ",Updates!E925)+11)))))</f>
        <v>#VALUE!</v>
      </c>
      <c r="P925" t="e">
        <f>TRIM(CLEAN(MID(Updates!D925,FIND("Middle Initial: ",Updates!D925)+16,(FIND("Department: ",Updates!D925)-(FIND("Middle Initial: ",Updates!D925)+16)))))</f>
        <v>#VALUE!</v>
      </c>
      <c r="Q925" t="e">
        <f t="shared" si="226"/>
        <v>#VALUE!</v>
      </c>
      <c r="R925" t="e">
        <f t="shared" si="227"/>
        <v>#VALUE!</v>
      </c>
      <c r="S925" t="e">
        <f t="shared" si="228"/>
        <v>#VALUE!</v>
      </c>
      <c r="T925" s="14" t="e">
        <f t="shared" si="229"/>
        <v>#VALUE!</v>
      </c>
      <c r="U925" t="e">
        <f t="shared" si="230"/>
        <v>#VALUE!</v>
      </c>
      <c r="V925" t="e">
        <f t="shared" si="231"/>
        <v>#VALUE!</v>
      </c>
      <c r="W925" s="8" t="e">
        <f>TRIM(CLEAN(MID(Updates!D925,FIND("Branch: ",Updates!D925)+8,(FIND("Division",Updates!D925)-(FIND("Branch: ",Updates!D925)+8)))))</f>
        <v>#VALUE!</v>
      </c>
      <c r="X925" s="8" t="e">
        <f>TRIM(CLEAN(MID(Updates!D925,FIND("Pooled Position: ",Updates!D925)+17,(FIND("Are the",Updates!D925)-(FIND("Pooled Position: ",Updates!D925)+17)))))</f>
        <v>#VALUE!</v>
      </c>
      <c r="Y925" t="e">
        <f>TRIM(CLEAN(MID(Updates!D925,FIND("Employee Name: ",Updates!D925)+15,(FIND("Job Title",Updates!D925)-(FIND("Employee Name: ",Updates!D925)+15)))))</f>
        <v>#VALUE!</v>
      </c>
      <c r="Z925" s="9" t="e">
        <f t="shared" si="232"/>
        <v>#VALUE!</v>
      </c>
      <c r="AA925" t="e">
        <f t="shared" si="233"/>
        <v>#VALUE!</v>
      </c>
      <c r="AB925" t="e">
        <f t="shared" si="234"/>
        <v>#VALUE!</v>
      </c>
      <c r="AC925" t="e">
        <f t="shared" si="235"/>
        <v>#VALUE!</v>
      </c>
      <c r="AD925" t="e">
        <f>TRIM(CLEAN(MID(Updates!D925,FIND("Account to clone: ",Updates!D925)+18,(FIND("Position",Updates!D925)-(FIND("Account to clone: ",Updates!D925)+18)))))</f>
        <v>#VALUE!</v>
      </c>
      <c r="AE925" t="str">
        <f t="shared" si="236"/>
        <v/>
      </c>
      <c r="AF925" t="str">
        <f t="shared" si="237"/>
        <v>No</v>
      </c>
      <c r="AG925" t="e">
        <f>TRIM(CLEAN(MID(Updates!D925,FIND("Home Share (H:\ drive) required: ",Updates!D925)+33,(FIND("Group Share (S:\ drive) required: ",Updates!D925)-(FIND("Home Share (H:\ drive) required: ",Updates!D925)+33)))))</f>
        <v>#VALUE!</v>
      </c>
      <c r="AH925" t="str">
        <f t="shared" si="238"/>
        <v>No</v>
      </c>
      <c r="AI925" t="e">
        <f>TRIM(CLEAN(MID(Updates!D925,FIND("S Drive Path: ",Updates!D925)+14,(FIND("Position",Updates!D925)-(FIND("S Drive Path: ",Updates!D925)+14)))))</f>
        <v>#VALUE!</v>
      </c>
      <c r="AJ925" t="e">
        <f>("USR\"&amp;Updates!N925)</f>
        <v>#VALUE!</v>
      </c>
      <c r="AK925" t="e">
        <f>Updates!N925&amp;"$"</f>
        <v>#VALUE!</v>
      </c>
      <c r="AL925" s="11">
        <f t="shared" ca="1" si="239"/>
        <v>15</v>
      </c>
      <c r="AM925" s="6" t="str">
        <f ca="1">LOOKUP(AL925,AN2:AN21,AO2:AO21)</f>
        <v>DC4MDB05</v>
      </c>
    </row>
    <row r="926" spans="1:39" ht="12" customHeight="1">
      <c r="A926" s="13" t="e">
        <f>LOOKUP(99^99,--("0"&amp;MID(Updates!N926,MIN(SEARCH({0,1,2,3,4,5,6,7,8,9},Updates!N926&amp;"0123456789")),ROW($A$1:$A$10000))))</f>
        <v>#N/A</v>
      </c>
      <c r="B926" s="6" t="e">
        <f>TRIM(CLEAN(MID(Updates!D926,FIND("Network User Id: ",Updates!D926)+17,(FIND("E-MAIL ACCOUNTS",Updates!D926)-(FIND("Network User Id:",Updates!D926)+17)))))</f>
        <v>#VALUE!</v>
      </c>
      <c r="C926" s="6" t="e">
        <f>TRIM(CLEAN(MID(Updates!D926,FIND("Logon ID: ",Updates!D926)+10,(FIND("Password:",Updates!D926)-(FIND("Logon ID:",Updates!D926)+10)))))</f>
        <v>#VALUE!</v>
      </c>
      <c r="D926" t="e">
        <f>TRIM(CLEAN(MID(Updates!D926,FIND("Primary Address: ",Updates!D926)+17,(FIND("Secondary Address:",Updates!D926)-(FIND("Primary Address: ",Updates!D926)+17)))))</f>
        <v>#VALUE!</v>
      </c>
      <c r="E926" t="e">
        <f>TRIM(CLEAN(MID(Updates!D926,FIND("Secondary Address: ",Updates!D926)+19,(FIND("** PLEASE DO NOT REPLY TO THIS E-MAIL. ",Updates!D926)-(FIND("Secondary Address: ",Updates!D926)+19)))))</f>
        <v>#VALUE!</v>
      </c>
      <c r="F926" t="b">
        <f>IF(COUNT(SEARCH({"transpo.ottawa.on.ca","biblioottawalibrary.ca"},E926)),"@ottawa.ca")</f>
        <v>0</v>
      </c>
      <c r="G926" s="9" t="e">
        <f t="shared" si="224"/>
        <v>#VALUE!</v>
      </c>
      <c r="H926" t="e">
        <f>TRIM(CLEAN(MID(Updates!D926,FIND("E-mail Address: ",Updates!D926)+16,(FIND("The employee",Updates!D926)-(FIND("E-mail Address: ",Updates!D926)+16)))))</f>
        <v>#VALUE!</v>
      </c>
      <c r="I926" t="e">
        <f>TRIM(CLEAN(MID(Updates!D926,FIND("Account Password: ",Updates!D926)+18,(FIND("NETWORK ACCOUNTS",Updates!D926)-(FIND("Account Password:",Updates!D926)+18)))))</f>
        <v>#VALUE!</v>
      </c>
      <c r="J926" t="e">
        <f>TRIM(CLEAN(MID(Updates!D926,FIND("Password: ",Updates!D926)+10,(FIND("E-mail",Updates!D926)-(FIND("Password:",Updates!D926)+12)))))</f>
        <v>#VALUE!</v>
      </c>
      <c r="K926" t="e">
        <f>TRIM(CLEAN(MID(Updates!D926,FIND("Account to clone: ",Updates!D926)+18,(FIND("Position",Updates!D926)-(FIND("Account to clone: ",Updates!D926)+18)))))</f>
        <v>#VALUE!</v>
      </c>
      <c r="L926" t="e">
        <f>TRIM(CLEAN(MID(Updates!D926,FIND("Clone permissions of another account: ",Updates!D926)+38,(FIND("Email required:",Updates!D926)-(FIND("Clone permissions of another account: ",Updates!D926)+38)))))</f>
        <v>#VALUE!</v>
      </c>
      <c r="M926" t="e">
        <f t="shared" si="225"/>
        <v>#VALUE!</v>
      </c>
      <c r="N926" t="e">
        <f>TRIM(CLEAN(MID(Updates!D926,FIND("First Name: ",Updates!D926)+12,(FIND("Middle Name: ",Updates!D926)-(FIND("First Name: ",Updates!D926)+12)))))</f>
        <v>#VALUE!</v>
      </c>
      <c r="O926" t="e">
        <f>TRIM(CLEAN(MID(Updates!E926,FIND("Last Name: ",Updates!E926)+11,(FIND("Middle Initial:",Updates!E926)-(FIND("Last Name: ",Updates!E926)+11)))))</f>
        <v>#VALUE!</v>
      </c>
      <c r="P926" t="e">
        <f>TRIM(CLEAN(MID(Updates!D926,FIND("Middle Initial: ",Updates!D926)+16,(FIND("Department: ",Updates!D926)-(FIND("Middle Initial: ",Updates!D926)+16)))))</f>
        <v>#VALUE!</v>
      </c>
      <c r="Q926" t="e">
        <f t="shared" si="226"/>
        <v>#VALUE!</v>
      </c>
      <c r="R926" t="e">
        <f t="shared" si="227"/>
        <v>#VALUE!</v>
      </c>
      <c r="S926" t="e">
        <f t="shared" si="228"/>
        <v>#VALUE!</v>
      </c>
      <c r="T926" s="14" t="e">
        <f t="shared" si="229"/>
        <v>#VALUE!</v>
      </c>
      <c r="U926" t="e">
        <f t="shared" si="230"/>
        <v>#VALUE!</v>
      </c>
      <c r="V926" t="e">
        <f t="shared" si="231"/>
        <v>#VALUE!</v>
      </c>
      <c r="W926" s="8" t="e">
        <f>TRIM(CLEAN(MID(Updates!D926,FIND("Branch: ",Updates!D926)+8,(FIND("Division",Updates!D926)-(FIND("Branch: ",Updates!D926)+8)))))</f>
        <v>#VALUE!</v>
      </c>
      <c r="X926" s="8" t="e">
        <f>TRIM(CLEAN(MID(Updates!D926,FIND("Pooled Position: ",Updates!D926)+17,(FIND("Are the",Updates!D926)-(FIND("Pooled Position: ",Updates!D926)+17)))))</f>
        <v>#VALUE!</v>
      </c>
      <c r="Y926" t="e">
        <f>TRIM(CLEAN(MID(Updates!D926,FIND("Employee Name: ",Updates!D926)+15,(FIND("Job Title",Updates!D926)-(FIND("Employee Name: ",Updates!D926)+15)))))</f>
        <v>#VALUE!</v>
      </c>
      <c r="Z926" s="9" t="e">
        <f t="shared" si="232"/>
        <v>#VALUE!</v>
      </c>
      <c r="AA926" t="e">
        <f t="shared" si="233"/>
        <v>#VALUE!</v>
      </c>
      <c r="AB926" t="e">
        <f t="shared" si="234"/>
        <v>#VALUE!</v>
      </c>
      <c r="AC926" t="e">
        <f t="shared" si="235"/>
        <v>#VALUE!</v>
      </c>
      <c r="AD926" t="e">
        <f>TRIM(CLEAN(MID(Updates!D926,FIND("Account to clone: ",Updates!D926)+18,(FIND("Position",Updates!D926)-(FIND("Account to clone: ",Updates!D926)+18)))))</f>
        <v>#VALUE!</v>
      </c>
      <c r="AE926" t="str">
        <f t="shared" si="236"/>
        <v/>
      </c>
      <c r="AF926" t="str">
        <f t="shared" si="237"/>
        <v>No</v>
      </c>
      <c r="AG926" t="e">
        <f>TRIM(CLEAN(MID(Updates!D926,FIND("Home Share (H:\ drive) required: ",Updates!D926)+33,(FIND("Group Share (S:\ drive) required: ",Updates!D926)-(FIND("Home Share (H:\ drive) required: ",Updates!D926)+33)))))</f>
        <v>#VALUE!</v>
      </c>
      <c r="AH926" t="str">
        <f t="shared" si="238"/>
        <v>No</v>
      </c>
      <c r="AI926" t="e">
        <f>TRIM(CLEAN(MID(Updates!D926,FIND("S Drive Path: ",Updates!D926)+14,(FIND("Position",Updates!D926)-(FIND("S Drive Path: ",Updates!D926)+14)))))</f>
        <v>#VALUE!</v>
      </c>
      <c r="AJ926" t="e">
        <f>("USR\"&amp;Updates!N926)</f>
        <v>#VALUE!</v>
      </c>
      <c r="AK926" t="e">
        <f>Updates!N926&amp;"$"</f>
        <v>#VALUE!</v>
      </c>
      <c r="AL926" s="11">
        <f t="shared" ca="1" si="239"/>
        <v>2</v>
      </c>
      <c r="AM926" s="6" t="str">
        <f ca="1">LOOKUP(AL926,AN2:AN21,AO2:AO21)</f>
        <v>DC1MDB02</v>
      </c>
    </row>
    <row r="927" spans="1:39" ht="12" customHeight="1">
      <c r="A927" s="13" t="e">
        <f>LOOKUP(99^99,--("0"&amp;MID(Updates!N927,MIN(SEARCH({0,1,2,3,4,5,6,7,8,9},Updates!N927&amp;"0123456789")),ROW($A$1:$A$10000))))</f>
        <v>#N/A</v>
      </c>
      <c r="B927" s="6" t="e">
        <f>TRIM(CLEAN(MID(Updates!D927,FIND("Network User Id: ",Updates!D927)+17,(FIND("E-MAIL ACCOUNTS",Updates!D927)-(FIND("Network User Id:",Updates!D927)+17)))))</f>
        <v>#VALUE!</v>
      </c>
      <c r="C927" s="6" t="e">
        <f>TRIM(CLEAN(MID(Updates!D927,FIND("Logon ID: ",Updates!D927)+10,(FIND("Password:",Updates!D927)-(FIND("Logon ID:",Updates!D927)+10)))))</f>
        <v>#VALUE!</v>
      </c>
      <c r="D927" t="e">
        <f>TRIM(CLEAN(MID(Updates!D927,FIND("Primary Address: ",Updates!D927)+17,(FIND("Secondary Address:",Updates!D927)-(FIND("Primary Address: ",Updates!D927)+17)))))</f>
        <v>#VALUE!</v>
      </c>
      <c r="E927" t="e">
        <f>TRIM(CLEAN(MID(Updates!D927,FIND("Secondary Address: ",Updates!D927)+19,(FIND("** PLEASE DO NOT REPLY TO THIS E-MAIL. ",Updates!D927)-(FIND("Secondary Address: ",Updates!D927)+19)))))</f>
        <v>#VALUE!</v>
      </c>
      <c r="F927" t="b">
        <f>IF(COUNT(SEARCH({"transpo.ottawa.on.ca","biblioottawalibrary.ca"},E927)),"@ottawa.ca")</f>
        <v>0</v>
      </c>
      <c r="G927" s="9" t="e">
        <f t="shared" si="224"/>
        <v>#VALUE!</v>
      </c>
      <c r="H927" t="e">
        <f>TRIM(CLEAN(MID(Updates!D927,FIND("E-mail Address: ",Updates!D927)+16,(FIND("The employee",Updates!D927)-(FIND("E-mail Address: ",Updates!D927)+16)))))</f>
        <v>#VALUE!</v>
      </c>
      <c r="I927" t="e">
        <f>TRIM(CLEAN(MID(Updates!D927,FIND("Account Password: ",Updates!D927)+18,(FIND("NETWORK ACCOUNTS",Updates!D927)-(FIND("Account Password:",Updates!D927)+18)))))</f>
        <v>#VALUE!</v>
      </c>
      <c r="J927" t="e">
        <f>TRIM(CLEAN(MID(Updates!D927,FIND("Password: ",Updates!D927)+10,(FIND("E-mail",Updates!D927)-(FIND("Password:",Updates!D927)+12)))))</f>
        <v>#VALUE!</v>
      </c>
      <c r="K927" t="e">
        <f>TRIM(CLEAN(MID(Updates!D927,FIND("Account to clone: ",Updates!D927)+18,(FIND("Position",Updates!D927)-(FIND("Account to clone: ",Updates!D927)+18)))))</f>
        <v>#VALUE!</v>
      </c>
      <c r="L927" t="e">
        <f>TRIM(CLEAN(MID(Updates!D927,FIND("Clone permissions of another account: ",Updates!D927)+38,(FIND("Email required:",Updates!D927)-(FIND("Clone permissions of another account: ",Updates!D927)+38)))))</f>
        <v>#VALUE!</v>
      </c>
      <c r="M927" t="e">
        <f t="shared" si="225"/>
        <v>#VALUE!</v>
      </c>
      <c r="N927" t="e">
        <f>TRIM(CLEAN(MID(Updates!D927,FIND("First Name: ",Updates!D927)+12,(FIND("Middle Name: ",Updates!D927)-(FIND("First Name: ",Updates!D927)+12)))))</f>
        <v>#VALUE!</v>
      </c>
      <c r="O927" t="e">
        <f>TRIM(CLEAN(MID(Updates!E927,FIND("Last Name: ",Updates!E927)+11,(FIND("Middle Initial:",Updates!E927)-(FIND("Last Name: ",Updates!E927)+11)))))</f>
        <v>#VALUE!</v>
      </c>
      <c r="P927" t="e">
        <f>TRIM(CLEAN(MID(Updates!D927,FIND("Middle Initial: ",Updates!D927)+16,(FIND("Department: ",Updates!D927)-(FIND("Middle Initial: ",Updates!D927)+16)))))</f>
        <v>#VALUE!</v>
      </c>
      <c r="Q927" t="e">
        <f t="shared" si="226"/>
        <v>#VALUE!</v>
      </c>
      <c r="R927" t="e">
        <f t="shared" si="227"/>
        <v>#VALUE!</v>
      </c>
      <c r="S927" t="e">
        <f t="shared" si="228"/>
        <v>#VALUE!</v>
      </c>
      <c r="T927" s="14" t="e">
        <f t="shared" si="229"/>
        <v>#VALUE!</v>
      </c>
      <c r="U927" t="e">
        <f t="shared" si="230"/>
        <v>#VALUE!</v>
      </c>
      <c r="V927" t="e">
        <f t="shared" si="231"/>
        <v>#VALUE!</v>
      </c>
      <c r="W927" s="8" t="e">
        <f>TRIM(CLEAN(MID(Updates!D927,FIND("Branch: ",Updates!D927)+8,(FIND("Division",Updates!D927)-(FIND("Branch: ",Updates!D927)+8)))))</f>
        <v>#VALUE!</v>
      </c>
      <c r="X927" s="8" t="e">
        <f>TRIM(CLEAN(MID(Updates!D927,FIND("Pooled Position: ",Updates!D927)+17,(FIND("Are the",Updates!D927)-(FIND("Pooled Position: ",Updates!D927)+17)))))</f>
        <v>#VALUE!</v>
      </c>
      <c r="Y927" t="e">
        <f>TRIM(CLEAN(MID(Updates!D927,FIND("Employee Name: ",Updates!D927)+15,(FIND("Job Title",Updates!D927)-(FIND("Employee Name: ",Updates!D927)+15)))))</f>
        <v>#VALUE!</v>
      </c>
      <c r="Z927" s="9" t="e">
        <f t="shared" si="232"/>
        <v>#VALUE!</v>
      </c>
      <c r="AA927" t="e">
        <f t="shared" si="233"/>
        <v>#VALUE!</v>
      </c>
      <c r="AB927" t="e">
        <f t="shared" si="234"/>
        <v>#VALUE!</v>
      </c>
      <c r="AC927" t="e">
        <f t="shared" si="235"/>
        <v>#VALUE!</v>
      </c>
      <c r="AD927" t="e">
        <f>TRIM(CLEAN(MID(Updates!D927,FIND("Account to clone: ",Updates!D927)+18,(FIND("Position",Updates!D927)-(FIND("Account to clone: ",Updates!D927)+18)))))</f>
        <v>#VALUE!</v>
      </c>
      <c r="AE927" t="str">
        <f t="shared" si="236"/>
        <v/>
      </c>
      <c r="AF927" t="str">
        <f t="shared" si="237"/>
        <v>No</v>
      </c>
      <c r="AG927" t="e">
        <f>TRIM(CLEAN(MID(Updates!D927,FIND("Home Share (H:\ drive) required: ",Updates!D927)+33,(FIND("Group Share (S:\ drive) required: ",Updates!D927)-(FIND("Home Share (H:\ drive) required: ",Updates!D927)+33)))))</f>
        <v>#VALUE!</v>
      </c>
      <c r="AH927" t="str">
        <f t="shared" si="238"/>
        <v>No</v>
      </c>
      <c r="AI927" t="e">
        <f>TRIM(CLEAN(MID(Updates!D927,FIND("S Drive Path: ",Updates!D927)+14,(FIND("Position",Updates!D927)-(FIND("S Drive Path: ",Updates!D927)+14)))))</f>
        <v>#VALUE!</v>
      </c>
      <c r="AJ927" t="e">
        <f>("USR\"&amp;Updates!N927)</f>
        <v>#VALUE!</v>
      </c>
      <c r="AK927" t="e">
        <f>Updates!N927&amp;"$"</f>
        <v>#VALUE!</v>
      </c>
      <c r="AL927" s="11">
        <f t="shared" ca="1" si="239"/>
        <v>1</v>
      </c>
      <c r="AM927" s="6" t="str">
        <f ca="1">LOOKUP(AL927,AN2:AN21,AO2:AO21)</f>
        <v>DC1MDB01</v>
      </c>
    </row>
    <row r="928" spans="1:39" ht="12" customHeight="1">
      <c r="A928" s="13" t="e">
        <f>LOOKUP(99^99,--("0"&amp;MID(Updates!N928,MIN(SEARCH({0,1,2,3,4,5,6,7,8,9},Updates!N928&amp;"0123456789")),ROW($A$1:$A$10000))))</f>
        <v>#N/A</v>
      </c>
      <c r="B928" s="6" t="e">
        <f>TRIM(CLEAN(MID(Updates!D928,FIND("Network User Id: ",Updates!D928)+17,(FIND("E-MAIL ACCOUNTS",Updates!D928)-(FIND("Network User Id:",Updates!D928)+17)))))</f>
        <v>#VALUE!</v>
      </c>
      <c r="C928" s="6" t="e">
        <f>TRIM(CLEAN(MID(Updates!D928,FIND("Logon ID: ",Updates!D928)+10,(FIND("Password:",Updates!D928)-(FIND("Logon ID:",Updates!D928)+10)))))</f>
        <v>#VALUE!</v>
      </c>
      <c r="D928" t="e">
        <f>TRIM(CLEAN(MID(Updates!D928,FIND("Primary Address: ",Updates!D928)+17,(FIND("Secondary Address:",Updates!D928)-(FIND("Primary Address: ",Updates!D928)+17)))))</f>
        <v>#VALUE!</v>
      </c>
      <c r="E928" t="e">
        <f>TRIM(CLEAN(MID(Updates!D928,FIND("Secondary Address: ",Updates!D928)+19,(FIND("** PLEASE DO NOT REPLY TO THIS E-MAIL. ",Updates!D928)-(FIND("Secondary Address: ",Updates!D928)+19)))))</f>
        <v>#VALUE!</v>
      </c>
      <c r="F928" t="b">
        <f>IF(COUNT(SEARCH({"transpo.ottawa.on.ca","biblioottawalibrary.ca"},E928)),"@ottawa.ca")</f>
        <v>0</v>
      </c>
      <c r="G928" s="9" t="e">
        <f t="shared" si="224"/>
        <v>#VALUE!</v>
      </c>
      <c r="H928" t="e">
        <f>TRIM(CLEAN(MID(Updates!D928,FIND("E-mail Address: ",Updates!D928)+16,(FIND("The employee",Updates!D928)-(FIND("E-mail Address: ",Updates!D928)+16)))))</f>
        <v>#VALUE!</v>
      </c>
      <c r="I928" t="e">
        <f>TRIM(CLEAN(MID(Updates!D928,FIND("Account Password: ",Updates!D928)+18,(FIND("NETWORK ACCOUNTS",Updates!D928)-(FIND("Account Password:",Updates!D928)+18)))))</f>
        <v>#VALUE!</v>
      </c>
      <c r="J928" t="e">
        <f>TRIM(CLEAN(MID(Updates!D928,FIND("Password: ",Updates!D928)+10,(FIND("E-mail",Updates!D928)-(FIND("Password:",Updates!D928)+12)))))</f>
        <v>#VALUE!</v>
      </c>
      <c r="K928" t="e">
        <f>TRIM(CLEAN(MID(Updates!D928,FIND("Account to clone: ",Updates!D928)+18,(FIND("Position",Updates!D928)-(FIND("Account to clone: ",Updates!D928)+18)))))</f>
        <v>#VALUE!</v>
      </c>
      <c r="L928" t="e">
        <f>TRIM(CLEAN(MID(Updates!D928,FIND("Clone permissions of another account: ",Updates!D928)+38,(FIND("Email required:",Updates!D928)-(FIND("Clone permissions of another account: ",Updates!D928)+38)))))</f>
        <v>#VALUE!</v>
      </c>
      <c r="M928" t="e">
        <f t="shared" si="225"/>
        <v>#VALUE!</v>
      </c>
      <c r="N928" t="e">
        <f>TRIM(CLEAN(MID(Updates!D928,FIND("First Name: ",Updates!D928)+12,(FIND("Middle Name: ",Updates!D928)-(FIND("First Name: ",Updates!D928)+12)))))</f>
        <v>#VALUE!</v>
      </c>
      <c r="O928" t="e">
        <f>TRIM(CLEAN(MID(Updates!E928,FIND("Last Name: ",Updates!E928)+11,(FIND("Middle Initial:",Updates!E928)-(FIND("Last Name: ",Updates!E928)+11)))))</f>
        <v>#VALUE!</v>
      </c>
      <c r="P928" t="e">
        <f>TRIM(CLEAN(MID(Updates!D928,FIND("Middle Initial: ",Updates!D928)+16,(FIND("Department: ",Updates!D928)-(FIND("Middle Initial: ",Updates!D928)+16)))))</f>
        <v>#VALUE!</v>
      </c>
      <c r="Q928" t="e">
        <f t="shared" si="226"/>
        <v>#VALUE!</v>
      </c>
      <c r="R928" t="e">
        <f t="shared" si="227"/>
        <v>#VALUE!</v>
      </c>
      <c r="S928" t="e">
        <f t="shared" si="228"/>
        <v>#VALUE!</v>
      </c>
      <c r="T928" s="14" t="e">
        <f t="shared" si="229"/>
        <v>#VALUE!</v>
      </c>
      <c r="U928" t="e">
        <f t="shared" si="230"/>
        <v>#VALUE!</v>
      </c>
      <c r="V928" t="e">
        <f t="shared" si="231"/>
        <v>#VALUE!</v>
      </c>
      <c r="W928" s="8" t="e">
        <f>TRIM(CLEAN(MID(Updates!D928,FIND("Branch: ",Updates!D928)+8,(FIND("Division",Updates!D928)-(FIND("Branch: ",Updates!D928)+8)))))</f>
        <v>#VALUE!</v>
      </c>
      <c r="X928" s="8" t="e">
        <f>TRIM(CLEAN(MID(Updates!D928,FIND("Pooled Position: ",Updates!D928)+17,(FIND("Are the",Updates!D928)-(FIND("Pooled Position: ",Updates!D928)+17)))))</f>
        <v>#VALUE!</v>
      </c>
      <c r="Y928" t="e">
        <f>TRIM(CLEAN(MID(Updates!D928,FIND("Employee Name: ",Updates!D928)+15,(FIND("Job Title",Updates!D928)-(FIND("Employee Name: ",Updates!D928)+15)))))</f>
        <v>#VALUE!</v>
      </c>
      <c r="Z928" s="9" t="e">
        <f t="shared" si="232"/>
        <v>#VALUE!</v>
      </c>
      <c r="AA928" t="e">
        <f t="shared" si="233"/>
        <v>#VALUE!</v>
      </c>
      <c r="AB928" t="e">
        <f t="shared" si="234"/>
        <v>#VALUE!</v>
      </c>
      <c r="AC928" t="e">
        <f t="shared" si="235"/>
        <v>#VALUE!</v>
      </c>
      <c r="AD928" t="e">
        <f>TRIM(CLEAN(MID(Updates!D928,FIND("Account to clone: ",Updates!D928)+18,(FIND("Position",Updates!D928)-(FIND("Account to clone: ",Updates!D928)+18)))))</f>
        <v>#VALUE!</v>
      </c>
      <c r="AE928" t="str">
        <f t="shared" si="236"/>
        <v/>
      </c>
      <c r="AF928" t="str">
        <f t="shared" si="237"/>
        <v>No</v>
      </c>
      <c r="AG928" t="e">
        <f>TRIM(CLEAN(MID(Updates!D928,FIND("Home Share (H:\ drive) required: ",Updates!D928)+33,(FIND("Group Share (S:\ drive) required: ",Updates!D928)-(FIND("Home Share (H:\ drive) required: ",Updates!D928)+33)))))</f>
        <v>#VALUE!</v>
      </c>
      <c r="AH928" t="str">
        <f t="shared" si="238"/>
        <v>No</v>
      </c>
      <c r="AI928" t="e">
        <f>TRIM(CLEAN(MID(Updates!D928,FIND("S Drive Path: ",Updates!D928)+14,(FIND("Position",Updates!D928)-(FIND("S Drive Path: ",Updates!D928)+14)))))</f>
        <v>#VALUE!</v>
      </c>
      <c r="AJ928" t="e">
        <f>("USR\"&amp;Updates!N928)</f>
        <v>#VALUE!</v>
      </c>
      <c r="AK928" t="e">
        <f>Updates!N928&amp;"$"</f>
        <v>#VALUE!</v>
      </c>
      <c r="AL928" s="11">
        <f t="shared" ca="1" si="239"/>
        <v>4</v>
      </c>
      <c r="AM928" s="6" t="str">
        <f ca="1">LOOKUP(AL928,AN2:AN21,AO2:AO21)</f>
        <v>DC1MDB04</v>
      </c>
    </row>
    <row r="929" spans="1:39" ht="12" customHeight="1">
      <c r="A929" s="13" t="e">
        <f>LOOKUP(99^99,--("0"&amp;MID(Updates!N929,MIN(SEARCH({0,1,2,3,4,5,6,7,8,9},Updates!N929&amp;"0123456789")),ROW($A$1:$A$10000))))</f>
        <v>#N/A</v>
      </c>
      <c r="B929" s="6" t="e">
        <f>TRIM(CLEAN(MID(Updates!D929,FIND("Network User Id: ",Updates!D929)+17,(FIND("E-MAIL ACCOUNTS",Updates!D929)-(FIND("Network User Id:",Updates!D929)+17)))))</f>
        <v>#VALUE!</v>
      </c>
      <c r="C929" s="6" t="e">
        <f>TRIM(CLEAN(MID(Updates!D929,FIND("Logon ID: ",Updates!D929)+10,(FIND("Password:",Updates!D929)-(FIND("Logon ID:",Updates!D929)+10)))))</f>
        <v>#VALUE!</v>
      </c>
      <c r="D929" t="e">
        <f>TRIM(CLEAN(MID(Updates!D929,FIND("Primary Address: ",Updates!D929)+17,(FIND("Secondary Address:",Updates!D929)-(FIND("Primary Address: ",Updates!D929)+17)))))</f>
        <v>#VALUE!</v>
      </c>
      <c r="E929" t="e">
        <f>TRIM(CLEAN(MID(Updates!D929,FIND("Secondary Address: ",Updates!D929)+19,(FIND("** PLEASE DO NOT REPLY TO THIS E-MAIL. ",Updates!D929)-(FIND("Secondary Address: ",Updates!D929)+19)))))</f>
        <v>#VALUE!</v>
      </c>
      <c r="F929" t="b">
        <f>IF(COUNT(SEARCH({"transpo.ottawa.on.ca","biblioottawalibrary.ca"},E929)),"@ottawa.ca")</f>
        <v>0</v>
      </c>
      <c r="G929" s="9" t="e">
        <f t="shared" si="224"/>
        <v>#VALUE!</v>
      </c>
      <c r="H929" t="e">
        <f>TRIM(CLEAN(MID(Updates!D929,FIND("E-mail Address: ",Updates!D929)+16,(FIND("The employee",Updates!D929)-(FIND("E-mail Address: ",Updates!D929)+16)))))</f>
        <v>#VALUE!</v>
      </c>
      <c r="I929" t="e">
        <f>TRIM(CLEAN(MID(Updates!D929,FIND("Account Password: ",Updates!D929)+18,(FIND("NETWORK ACCOUNTS",Updates!D929)-(FIND("Account Password:",Updates!D929)+18)))))</f>
        <v>#VALUE!</v>
      </c>
      <c r="J929" t="e">
        <f>TRIM(CLEAN(MID(Updates!D929,FIND("Password: ",Updates!D929)+10,(FIND("E-mail",Updates!D929)-(FIND("Password:",Updates!D929)+12)))))</f>
        <v>#VALUE!</v>
      </c>
      <c r="K929" t="e">
        <f>TRIM(CLEAN(MID(Updates!D929,FIND("Account to clone: ",Updates!D929)+18,(FIND("Position",Updates!D929)-(FIND("Account to clone: ",Updates!D929)+18)))))</f>
        <v>#VALUE!</v>
      </c>
      <c r="L929" t="e">
        <f>TRIM(CLEAN(MID(Updates!D929,FIND("Clone permissions of another account: ",Updates!D929)+38,(FIND("Email required:",Updates!D929)-(FIND("Clone permissions of another account: ",Updates!D929)+38)))))</f>
        <v>#VALUE!</v>
      </c>
      <c r="M929" t="e">
        <f t="shared" si="225"/>
        <v>#VALUE!</v>
      </c>
      <c r="N929" t="e">
        <f>TRIM(CLEAN(MID(Updates!D929,FIND("First Name: ",Updates!D929)+12,(FIND("Middle Name: ",Updates!D929)-(FIND("First Name: ",Updates!D929)+12)))))</f>
        <v>#VALUE!</v>
      </c>
      <c r="O929" t="e">
        <f>TRIM(CLEAN(MID(Updates!E929,FIND("Last Name: ",Updates!E929)+11,(FIND("Middle Initial:",Updates!E929)-(FIND("Last Name: ",Updates!E929)+11)))))</f>
        <v>#VALUE!</v>
      </c>
      <c r="P929" t="e">
        <f>TRIM(CLEAN(MID(Updates!D929,FIND("Middle Initial: ",Updates!D929)+16,(FIND("Department: ",Updates!D929)-(FIND("Middle Initial: ",Updates!D929)+16)))))</f>
        <v>#VALUE!</v>
      </c>
      <c r="Q929" t="e">
        <f t="shared" si="226"/>
        <v>#VALUE!</v>
      </c>
      <c r="R929" t="e">
        <f t="shared" si="227"/>
        <v>#VALUE!</v>
      </c>
      <c r="S929" t="e">
        <f t="shared" si="228"/>
        <v>#VALUE!</v>
      </c>
      <c r="T929" s="14" t="e">
        <f t="shared" si="229"/>
        <v>#VALUE!</v>
      </c>
      <c r="U929" t="e">
        <f t="shared" si="230"/>
        <v>#VALUE!</v>
      </c>
      <c r="V929" t="e">
        <f t="shared" si="231"/>
        <v>#VALUE!</v>
      </c>
      <c r="W929" s="8" t="e">
        <f>TRIM(CLEAN(MID(Updates!D929,FIND("Branch: ",Updates!D929)+8,(FIND("Division",Updates!D929)-(FIND("Branch: ",Updates!D929)+8)))))</f>
        <v>#VALUE!</v>
      </c>
      <c r="X929" s="8" t="e">
        <f>TRIM(CLEAN(MID(Updates!D929,FIND("Pooled Position: ",Updates!D929)+17,(FIND("Are the",Updates!D929)-(FIND("Pooled Position: ",Updates!D929)+17)))))</f>
        <v>#VALUE!</v>
      </c>
      <c r="Y929" t="e">
        <f>TRIM(CLEAN(MID(Updates!D929,FIND("Employee Name: ",Updates!D929)+15,(FIND("Job Title",Updates!D929)-(FIND("Employee Name: ",Updates!D929)+15)))))</f>
        <v>#VALUE!</v>
      </c>
      <c r="Z929" s="9" t="e">
        <f t="shared" si="232"/>
        <v>#VALUE!</v>
      </c>
      <c r="AA929" t="e">
        <f t="shared" si="233"/>
        <v>#VALUE!</v>
      </c>
      <c r="AB929" t="e">
        <f t="shared" si="234"/>
        <v>#VALUE!</v>
      </c>
      <c r="AC929" t="e">
        <f t="shared" si="235"/>
        <v>#VALUE!</v>
      </c>
      <c r="AD929" t="e">
        <f>TRIM(CLEAN(MID(Updates!D929,FIND("Account to clone: ",Updates!D929)+18,(FIND("Position",Updates!D929)-(FIND("Account to clone: ",Updates!D929)+18)))))</f>
        <v>#VALUE!</v>
      </c>
      <c r="AE929" t="str">
        <f t="shared" si="236"/>
        <v/>
      </c>
      <c r="AF929" t="str">
        <f t="shared" si="237"/>
        <v>No</v>
      </c>
      <c r="AG929" t="e">
        <f>TRIM(CLEAN(MID(Updates!D929,FIND("Home Share (H:\ drive) required: ",Updates!D929)+33,(FIND("Group Share (S:\ drive) required: ",Updates!D929)-(FIND("Home Share (H:\ drive) required: ",Updates!D929)+33)))))</f>
        <v>#VALUE!</v>
      </c>
      <c r="AH929" t="str">
        <f t="shared" si="238"/>
        <v>No</v>
      </c>
      <c r="AI929" t="e">
        <f>TRIM(CLEAN(MID(Updates!D929,FIND("S Drive Path: ",Updates!D929)+14,(FIND("Position",Updates!D929)-(FIND("S Drive Path: ",Updates!D929)+14)))))</f>
        <v>#VALUE!</v>
      </c>
      <c r="AJ929" t="e">
        <f>("USR\"&amp;Updates!N929)</f>
        <v>#VALUE!</v>
      </c>
      <c r="AK929" t="e">
        <f>Updates!N929&amp;"$"</f>
        <v>#VALUE!</v>
      </c>
      <c r="AL929" s="11">
        <f t="shared" ca="1" si="239"/>
        <v>4</v>
      </c>
      <c r="AM929" s="6" t="str">
        <f ca="1">LOOKUP(AL929,AN2:AN21,AO2:AO21)</f>
        <v>DC1MDB04</v>
      </c>
    </row>
    <row r="930" spans="1:39" ht="12" customHeight="1">
      <c r="A930" s="13" t="e">
        <f>LOOKUP(99^99,--("0"&amp;MID(Updates!N930,MIN(SEARCH({0,1,2,3,4,5,6,7,8,9},Updates!N930&amp;"0123456789")),ROW($A$1:$A$10000))))</f>
        <v>#N/A</v>
      </c>
      <c r="B930" s="6" t="e">
        <f>TRIM(CLEAN(MID(Updates!D930,FIND("Network User Id: ",Updates!D930)+17,(FIND("E-MAIL ACCOUNTS",Updates!D930)-(FIND("Network User Id:",Updates!D930)+17)))))</f>
        <v>#VALUE!</v>
      </c>
      <c r="C930" s="6" t="e">
        <f>TRIM(CLEAN(MID(Updates!D930,FIND("Logon ID: ",Updates!D930)+10,(FIND("Password:",Updates!D930)-(FIND("Logon ID:",Updates!D930)+10)))))</f>
        <v>#VALUE!</v>
      </c>
      <c r="D930" t="e">
        <f>TRIM(CLEAN(MID(Updates!D930,FIND("Primary Address: ",Updates!D930)+17,(FIND("Secondary Address:",Updates!D930)-(FIND("Primary Address: ",Updates!D930)+17)))))</f>
        <v>#VALUE!</v>
      </c>
      <c r="E930" t="e">
        <f>TRIM(CLEAN(MID(Updates!D930,FIND("Secondary Address: ",Updates!D930)+19,(FIND("** PLEASE DO NOT REPLY TO THIS E-MAIL. ",Updates!D930)-(FIND("Secondary Address: ",Updates!D930)+19)))))</f>
        <v>#VALUE!</v>
      </c>
      <c r="F930" t="b">
        <f>IF(COUNT(SEARCH({"transpo.ottawa.on.ca","biblioottawalibrary.ca"},E930)),"@ottawa.ca")</f>
        <v>0</v>
      </c>
      <c r="G930" s="9" t="e">
        <f t="shared" si="224"/>
        <v>#VALUE!</v>
      </c>
      <c r="H930" t="e">
        <f>TRIM(CLEAN(MID(Updates!D930,FIND("E-mail Address: ",Updates!D930)+16,(FIND("The employee",Updates!D930)-(FIND("E-mail Address: ",Updates!D930)+16)))))</f>
        <v>#VALUE!</v>
      </c>
      <c r="I930" t="e">
        <f>TRIM(CLEAN(MID(Updates!D930,FIND("Account Password: ",Updates!D930)+18,(FIND("NETWORK ACCOUNTS",Updates!D930)-(FIND("Account Password:",Updates!D930)+18)))))</f>
        <v>#VALUE!</v>
      </c>
      <c r="J930" t="e">
        <f>TRIM(CLEAN(MID(Updates!D930,FIND("Password: ",Updates!D930)+10,(FIND("E-mail",Updates!D930)-(FIND("Password:",Updates!D930)+12)))))</f>
        <v>#VALUE!</v>
      </c>
      <c r="K930" t="e">
        <f>TRIM(CLEAN(MID(Updates!D930,FIND("Account to clone: ",Updates!D930)+18,(FIND("Position",Updates!D930)-(FIND("Account to clone: ",Updates!D930)+18)))))</f>
        <v>#VALUE!</v>
      </c>
      <c r="L930" t="e">
        <f>TRIM(CLEAN(MID(Updates!D930,FIND("Clone permissions of another account: ",Updates!D930)+38,(FIND("Email required:",Updates!D930)-(FIND("Clone permissions of another account: ",Updates!D930)+38)))))</f>
        <v>#VALUE!</v>
      </c>
      <c r="M930" t="e">
        <f t="shared" si="225"/>
        <v>#VALUE!</v>
      </c>
      <c r="N930" t="e">
        <f>TRIM(CLEAN(MID(Updates!D930,FIND("First Name: ",Updates!D930)+12,(FIND("Middle Name: ",Updates!D930)-(FIND("First Name: ",Updates!D930)+12)))))</f>
        <v>#VALUE!</v>
      </c>
      <c r="O930" t="e">
        <f>TRIM(CLEAN(MID(Updates!E930,FIND("Last Name: ",Updates!E930)+11,(FIND("Middle Initial:",Updates!E930)-(FIND("Last Name: ",Updates!E930)+11)))))</f>
        <v>#VALUE!</v>
      </c>
      <c r="P930" t="e">
        <f>TRIM(CLEAN(MID(Updates!D930,FIND("Middle Initial: ",Updates!D930)+16,(FIND("Department: ",Updates!D930)-(FIND("Middle Initial: ",Updates!D930)+16)))))</f>
        <v>#VALUE!</v>
      </c>
      <c r="Q930" t="e">
        <f t="shared" si="226"/>
        <v>#VALUE!</v>
      </c>
      <c r="R930" t="e">
        <f t="shared" si="227"/>
        <v>#VALUE!</v>
      </c>
      <c r="S930" t="e">
        <f t="shared" si="228"/>
        <v>#VALUE!</v>
      </c>
      <c r="T930" s="14" t="e">
        <f t="shared" si="229"/>
        <v>#VALUE!</v>
      </c>
      <c r="U930" t="e">
        <f t="shared" si="230"/>
        <v>#VALUE!</v>
      </c>
      <c r="V930" t="e">
        <f t="shared" si="231"/>
        <v>#VALUE!</v>
      </c>
      <c r="W930" s="8" t="e">
        <f>TRIM(CLEAN(MID(Updates!D930,FIND("Branch: ",Updates!D930)+8,(FIND("Division",Updates!D930)-(FIND("Branch: ",Updates!D930)+8)))))</f>
        <v>#VALUE!</v>
      </c>
      <c r="X930" s="8" t="e">
        <f>TRIM(CLEAN(MID(Updates!D930,FIND("Pooled Position: ",Updates!D930)+17,(FIND("Are the",Updates!D930)-(FIND("Pooled Position: ",Updates!D930)+17)))))</f>
        <v>#VALUE!</v>
      </c>
      <c r="Y930" t="e">
        <f>TRIM(CLEAN(MID(Updates!D930,FIND("Employee Name: ",Updates!D930)+15,(FIND("Job Title",Updates!D930)-(FIND("Employee Name: ",Updates!D930)+15)))))</f>
        <v>#VALUE!</v>
      </c>
      <c r="Z930" s="9" t="e">
        <f t="shared" si="232"/>
        <v>#VALUE!</v>
      </c>
      <c r="AA930" t="e">
        <f t="shared" si="233"/>
        <v>#VALUE!</v>
      </c>
      <c r="AB930" t="e">
        <f t="shared" si="234"/>
        <v>#VALUE!</v>
      </c>
      <c r="AC930" t="e">
        <f t="shared" si="235"/>
        <v>#VALUE!</v>
      </c>
      <c r="AD930" t="e">
        <f>TRIM(CLEAN(MID(Updates!D930,FIND("Account to clone: ",Updates!D930)+18,(FIND("Position",Updates!D930)-(FIND("Account to clone: ",Updates!D930)+18)))))</f>
        <v>#VALUE!</v>
      </c>
      <c r="AE930" t="str">
        <f t="shared" si="236"/>
        <v/>
      </c>
      <c r="AF930" t="str">
        <f t="shared" si="237"/>
        <v>No</v>
      </c>
      <c r="AG930" t="e">
        <f>TRIM(CLEAN(MID(Updates!D930,FIND("Home Share (H:\ drive) required: ",Updates!D930)+33,(FIND("Group Share (S:\ drive) required: ",Updates!D930)-(FIND("Home Share (H:\ drive) required: ",Updates!D930)+33)))))</f>
        <v>#VALUE!</v>
      </c>
      <c r="AH930" t="str">
        <f t="shared" si="238"/>
        <v>No</v>
      </c>
      <c r="AI930" t="e">
        <f>TRIM(CLEAN(MID(Updates!D930,FIND("S Drive Path: ",Updates!D930)+14,(FIND("Position",Updates!D930)-(FIND("S Drive Path: ",Updates!D930)+14)))))</f>
        <v>#VALUE!</v>
      </c>
      <c r="AJ930" t="e">
        <f>("USR\"&amp;Updates!N930)</f>
        <v>#VALUE!</v>
      </c>
      <c r="AK930" t="e">
        <f>Updates!N930&amp;"$"</f>
        <v>#VALUE!</v>
      </c>
      <c r="AL930" s="11">
        <f t="shared" ca="1" si="239"/>
        <v>16</v>
      </c>
      <c r="AM930" s="6" t="str">
        <f ca="1">LOOKUP(AL930,AN2:AN21,AO2:AO21)</f>
        <v>DC4MDB06</v>
      </c>
    </row>
    <row r="931" spans="1:39" ht="12" customHeight="1">
      <c r="A931" s="13" t="e">
        <f>LOOKUP(99^99,--("0"&amp;MID(Updates!N931,MIN(SEARCH({0,1,2,3,4,5,6,7,8,9},Updates!N931&amp;"0123456789")),ROW($A$1:$A$10000))))</f>
        <v>#N/A</v>
      </c>
      <c r="B931" s="6" t="e">
        <f>TRIM(CLEAN(MID(Updates!D931,FIND("Network User Id: ",Updates!D931)+17,(FIND("E-MAIL ACCOUNTS",Updates!D931)-(FIND("Network User Id:",Updates!D931)+17)))))</f>
        <v>#VALUE!</v>
      </c>
      <c r="C931" s="6" t="e">
        <f>TRIM(CLEAN(MID(Updates!D931,FIND("Logon ID: ",Updates!D931)+10,(FIND("Password:",Updates!D931)-(FIND("Logon ID:",Updates!D931)+10)))))</f>
        <v>#VALUE!</v>
      </c>
      <c r="D931" t="e">
        <f>TRIM(CLEAN(MID(Updates!D931,FIND("Primary Address: ",Updates!D931)+17,(FIND("Secondary Address:",Updates!D931)-(FIND("Primary Address: ",Updates!D931)+17)))))</f>
        <v>#VALUE!</v>
      </c>
      <c r="E931" t="e">
        <f>TRIM(CLEAN(MID(Updates!D931,FIND("Secondary Address: ",Updates!D931)+19,(FIND("** PLEASE DO NOT REPLY TO THIS E-MAIL. ",Updates!D931)-(FIND("Secondary Address: ",Updates!D931)+19)))))</f>
        <v>#VALUE!</v>
      </c>
      <c r="F931" t="b">
        <f>IF(COUNT(SEARCH({"transpo.ottawa.on.ca","biblioottawalibrary.ca"},E931)),"@ottawa.ca")</f>
        <v>0</v>
      </c>
      <c r="G931" s="9" t="e">
        <f t="shared" si="224"/>
        <v>#VALUE!</v>
      </c>
      <c r="H931" t="e">
        <f>TRIM(CLEAN(MID(Updates!D931,FIND("E-mail Address: ",Updates!D931)+16,(FIND("The employee",Updates!D931)-(FIND("E-mail Address: ",Updates!D931)+16)))))</f>
        <v>#VALUE!</v>
      </c>
      <c r="I931" t="e">
        <f>TRIM(CLEAN(MID(Updates!D931,FIND("Account Password: ",Updates!D931)+18,(FIND("NETWORK ACCOUNTS",Updates!D931)-(FIND("Account Password:",Updates!D931)+18)))))</f>
        <v>#VALUE!</v>
      </c>
      <c r="J931" t="e">
        <f>TRIM(CLEAN(MID(Updates!D931,FIND("Password: ",Updates!D931)+10,(FIND("E-mail",Updates!D931)-(FIND("Password:",Updates!D931)+12)))))</f>
        <v>#VALUE!</v>
      </c>
      <c r="K931" t="e">
        <f>TRIM(CLEAN(MID(Updates!D931,FIND("Account to clone: ",Updates!D931)+18,(FIND("Position",Updates!D931)-(FIND("Account to clone: ",Updates!D931)+18)))))</f>
        <v>#VALUE!</v>
      </c>
      <c r="L931" t="e">
        <f>TRIM(CLEAN(MID(Updates!D931,FIND("Clone permissions of another account: ",Updates!D931)+38,(FIND("Email required:",Updates!D931)-(FIND("Clone permissions of another account: ",Updates!D931)+38)))))</f>
        <v>#VALUE!</v>
      </c>
      <c r="M931" t="e">
        <f t="shared" si="225"/>
        <v>#VALUE!</v>
      </c>
      <c r="N931" t="e">
        <f>TRIM(CLEAN(MID(Updates!D931,FIND("First Name: ",Updates!D931)+12,(FIND("Middle Name: ",Updates!D931)-(FIND("First Name: ",Updates!D931)+12)))))</f>
        <v>#VALUE!</v>
      </c>
      <c r="O931" t="e">
        <f>TRIM(CLEAN(MID(Updates!E931,FIND("Last Name: ",Updates!E931)+11,(FIND("Middle Initial:",Updates!E931)-(FIND("Last Name: ",Updates!E931)+11)))))</f>
        <v>#VALUE!</v>
      </c>
      <c r="P931" t="e">
        <f>TRIM(CLEAN(MID(Updates!D931,FIND("Middle Initial: ",Updates!D931)+16,(FIND("Department: ",Updates!D931)-(FIND("Middle Initial: ",Updates!D931)+16)))))</f>
        <v>#VALUE!</v>
      </c>
      <c r="Q931" t="e">
        <f t="shared" si="226"/>
        <v>#VALUE!</v>
      </c>
      <c r="R931" t="e">
        <f t="shared" si="227"/>
        <v>#VALUE!</v>
      </c>
      <c r="S931" t="e">
        <f t="shared" si="228"/>
        <v>#VALUE!</v>
      </c>
      <c r="T931" s="14" t="e">
        <f t="shared" si="229"/>
        <v>#VALUE!</v>
      </c>
      <c r="U931" t="e">
        <f t="shared" si="230"/>
        <v>#VALUE!</v>
      </c>
      <c r="V931" t="e">
        <f t="shared" si="231"/>
        <v>#VALUE!</v>
      </c>
      <c r="W931" s="8" t="e">
        <f>TRIM(CLEAN(MID(Updates!D931,FIND("Branch: ",Updates!D931)+8,(FIND("Division",Updates!D931)-(FIND("Branch: ",Updates!D931)+8)))))</f>
        <v>#VALUE!</v>
      </c>
      <c r="X931" s="8" t="e">
        <f>TRIM(CLEAN(MID(Updates!D931,FIND("Pooled Position: ",Updates!D931)+17,(FIND("Are the",Updates!D931)-(FIND("Pooled Position: ",Updates!D931)+17)))))</f>
        <v>#VALUE!</v>
      </c>
      <c r="Y931" t="e">
        <f>TRIM(CLEAN(MID(Updates!D931,FIND("Employee Name: ",Updates!D931)+15,(FIND("Job Title",Updates!D931)-(FIND("Employee Name: ",Updates!D931)+15)))))</f>
        <v>#VALUE!</v>
      </c>
      <c r="Z931" s="9" t="e">
        <f t="shared" si="232"/>
        <v>#VALUE!</v>
      </c>
      <c r="AA931" t="e">
        <f t="shared" si="233"/>
        <v>#VALUE!</v>
      </c>
      <c r="AB931" t="e">
        <f t="shared" si="234"/>
        <v>#VALUE!</v>
      </c>
      <c r="AC931" t="e">
        <f t="shared" si="235"/>
        <v>#VALUE!</v>
      </c>
      <c r="AD931" t="e">
        <f>TRIM(CLEAN(MID(Updates!D931,FIND("Account to clone: ",Updates!D931)+18,(FIND("Position",Updates!D931)-(FIND("Account to clone: ",Updates!D931)+18)))))</f>
        <v>#VALUE!</v>
      </c>
      <c r="AE931" t="str">
        <f t="shared" si="236"/>
        <v/>
      </c>
      <c r="AF931" t="str">
        <f t="shared" si="237"/>
        <v>No</v>
      </c>
      <c r="AG931" t="e">
        <f>TRIM(CLEAN(MID(Updates!D931,FIND("Home Share (H:\ drive) required: ",Updates!D931)+33,(FIND("Group Share (S:\ drive) required: ",Updates!D931)-(FIND("Home Share (H:\ drive) required: ",Updates!D931)+33)))))</f>
        <v>#VALUE!</v>
      </c>
      <c r="AH931" t="str">
        <f t="shared" si="238"/>
        <v>No</v>
      </c>
      <c r="AI931" t="e">
        <f>TRIM(CLEAN(MID(Updates!D931,FIND("S Drive Path: ",Updates!D931)+14,(FIND("Position",Updates!D931)-(FIND("S Drive Path: ",Updates!D931)+14)))))</f>
        <v>#VALUE!</v>
      </c>
      <c r="AJ931" t="e">
        <f>("USR\"&amp;Updates!N931)</f>
        <v>#VALUE!</v>
      </c>
      <c r="AK931" t="e">
        <f>Updates!N931&amp;"$"</f>
        <v>#VALUE!</v>
      </c>
      <c r="AL931" s="11">
        <f t="shared" ca="1" si="239"/>
        <v>3</v>
      </c>
      <c r="AM931" s="6" t="str">
        <f ca="1">LOOKUP(AL931,AN2:AN21,AO2:AO21)</f>
        <v>DC1MDB03</v>
      </c>
    </row>
    <row r="932" spans="1:39" ht="12" customHeight="1">
      <c r="A932" s="13" t="e">
        <f>LOOKUP(99^99,--("0"&amp;MID(Updates!N932,MIN(SEARCH({0,1,2,3,4,5,6,7,8,9},Updates!N932&amp;"0123456789")),ROW($A$1:$A$10000))))</f>
        <v>#N/A</v>
      </c>
      <c r="B932" s="6" t="e">
        <f>TRIM(CLEAN(MID(Updates!D932,FIND("Network User Id: ",Updates!D932)+17,(FIND("E-MAIL ACCOUNTS",Updates!D932)-(FIND("Network User Id:",Updates!D932)+17)))))</f>
        <v>#VALUE!</v>
      </c>
      <c r="C932" s="6" t="e">
        <f>TRIM(CLEAN(MID(Updates!D932,FIND("Logon ID: ",Updates!D932)+10,(FIND("Password:",Updates!D932)-(FIND("Logon ID:",Updates!D932)+10)))))</f>
        <v>#VALUE!</v>
      </c>
      <c r="D932" t="e">
        <f>TRIM(CLEAN(MID(Updates!D932,FIND("Primary Address: ",Updates!D932)+17,(FIND("Secondary Address:",Updates!D932)-(FIND("Primary Address: ",Updates!D932)+17)))))</f>
        <v>#VALUE!</v>
      </c>
      <c r="E932" t="e">
        <f>TRIM(CLEAN(MID(Updates!D932,FIND("Secondary Address: ",Updates!D932)+19,(FIND("** PLEASE DO NOT REPLY TO THIS E-MAIL. ",Updates!D932)-(FIND("Secondary Address: ",Updates!D932)+19)))))</f>
        <v>#VALUE!</v>
      </c>
      <c r="F932" t="b">
        <f>IF(COUNT(SEARCH({"transpo.ottawa.on.ca","biblioottawalibrary.ca"},E932)),"@ottawa.ca")</f>
        <v>0</v>
      </c>
      <c r="G932" s="9" t="e">
        <f t="shared" si="224"/>
        <v>#VALUE!</v>
      </c>
      <c r="H932" t="e">
        <f>TRIM(CLEAN(MID(Updates!D932,FIND("E-mail Address: ",Updates!D932)+16,(FIND("The employee",Updates!D932)-(FIND("E-mail Address: ",Updates!D932)+16)))))</f>
        <v>#VALUE!</v>
      </c>
      <c r="I932" t="e">
        <f>TRIM(CLEAN(MID(Updates!D932,FIND("Account Password: ",Updates!D932)+18,(FIND("NETWORK ACCOUNTS",Updates!D932)-(FIND("Account Password:",Updates!D932)+18)))))</f>
        <v>#VALUE!</v>
      </c>
      <c r="J932" t="e">
        <f>TRIM(CLEAN(MID(Updates!D932,FIND("Password: ",Updates!D932)+10,(FIND("E-mail",Updates!D932)-(FIND("Password:",Updates!D932)+12)))))</f>
        <v>#VALUE!</v>
      </c>
      <c r="K932" t="e">
        <f>TRIM(CLEAN(MID(Updates!D932,FIND("Account to clone: ",Updates!D932)+18,(FIND("Position",Updates!D932)-(FIND("Account to clone: ",Updates!D932)+18)))))</f>
        <v>#VALUE!</v>
      </c>
      <c r="L932" t="e">
        <f>TRIM(CLEAN(MID(Updates!D932,FIND("Clone permissions of another account: ",Updates!D932)+38,(FIND("Email required:",Updates!D932)-(FIND("Clone permissions of another account: ",Updates!D932)+38)))))</f>
        <v>#VALUE!</v>
      </c>
      <c r="M932" t="e">
        <f t="shared" si="225"/>
        <v>#VALUE!</v>
      </c>
      <c r="N932" t="e">
        <f>TRIM(CLEAN(MID(Updates!D932,FIND("First Name: ",Updates!D932)+12,(FIND("Middle Name: ",Updates!D932)-(FIND("First Name: ",Updates!D932)+12)))))</f>
        <v>#VALUE!</v>
      </c>
      <c r="O932" t="e">
        <f>TRIM(CLEAN(MID(Updates!E932,FIND("Last Name: ",Updates!E932)+11,(FIND("Middle Initial:",Updates!E932)-(FIND("Last Name: ",Updates!E932)+11)))))</f>
        <v>#VALUE!</v>
      </c>
      <c r="P932" t="e">
        <f>TRIM(CLEAN(MID(Updates!D932,FIND("Middle Initial: ",Updates!D932)+16,(FIND("Department: ",Updates!D932)-(FIND("Middle Initial: ",Updates!D932)+16)))))</f>
        <v>#VALUE!</v>
      </c>
      <c r="Q932" t="e">
        <f t="shared" si="226"/>
        <v>#VALUE!</v>
      </c>
      <c r="R932" t="e">
        <f t="shared" si="227"/>
        <v>#VALUE!</v>
      </c>
      <c r="S932" t="e">
        <f t="shared" si="228"/>
        <v>#VALUE!</v>
      </c>
      <c r="T932" s="14" t="e">
        <f t="shared" si="229"/>
        <v>#VALUE!</v>
      </c>
      <c r="U932" t="e">
        <f t="shared" si="230"/>
        <v>#VALUE!</v>
      </c>
      <c r="V932" t="e">
        <f t="shared" si="231"/>
        <v>#VALUE!</v>
      </c>
      <c r="W932" s="8" t="e">
        <f>TRIM(CLEAN(MID(Updates!D932,FIND("Branch: ",Updates!D932)+8,(FIND("Division",Updates!D932)-(FIND("Branch: ",Updates!D932)+8)))))</f>
        <v>#VALUE!</v>
      </c>
      <c r="X932" s="8" t="e">
        <f>TRIM(CLEAN(MID(Updates!D932,FIND("Pooled Position: ",Updates!D932)+17,(FIND("Are the",Updates!D932)-(FIND("Pooled Position: ",Updates!D932)+17)))))</f>
        <v>#VALUE!</v>
      </c>
      <c r="Y932" t="e">
        <f>TRIM(CLEAN(MID(Updates!D932,FIND("Employee Name: ",Updates!D932)+15,(FIND("Job Title",Updates!D932)-(FIND("Employee Name: ",Updates!D932)+15)))))</f>
        <v>#VALUE!</v>
      </c>
      <c r="Z932" s="9" t="e">
        <f t="shared" si="232"/>
        <v>#VALUE!</v>
      </c>
      <c r="AA932" t="e">
        <f t="shared" si="233"/>
        <v>#VALUE!</v>
      </c>
      <c r="AB932" t="e">
        <f t="shared" si="234"/>
        <v>#VALUE!</v>
      </c>
      <c r="AC932" t="e">
        <f t="shared" si="235"/>
        <v>#VALUE!</v>
      </c>
      <c r="AD932" t="e">
        <f>TRIM(CLEAN(MID(Updates!D932,FIND("Account to clone: ",Updates!D932)+18,(FIND("Position",Updates!D932)-(FIND("Account to clone: ",Updates!D932)+18)))))</f>
        <v>#VALUE!</v>
      </c>
      <c r="AE932" t="str">
        <f t="shared" si="236"/>
        <v/>
      </c>
      <c r="AF932" t="str">
        <f t="shared" si="237"/>
        <v>No</v>
      </c>
      <c r="AG932" t="e">
        <f>TRIM(CLEAN(MID(Updates!D932,FIND("Home Share (H:\ drive) required: ",Updates!D932)+33,(FIND("Group Share (S:\ drive) required: ",Updates!D932)-(FIND("Home Share (H:\ drive) required: ",Updates!D932)+33)))))</f>
        <v>#VALUE!</v>
      </c>
      <c r="AH932" t="str">
        <f t="shared" si="238"/>
        <v>No</v>
      </c>
      <c r="AI932" t="e">
        <f>TRIM(CLEAN(MID(Updates!D932,FIND("S Drive Path: ",Updates!D932)+14,(FIND("Position",Updates!D932)-(FIND("S Drive Path: ",Updates!D932)+14)))))</f>
        <v>#VALUE!</v>
      </c>
      <c r="AJ932" t="e">
        <f>("USR\"&amp;Updates!N932)</f>
        <v>#VALUE!</v>
      </c>
      <c r="AK932" t="e">
        <f>Updates!N932&amp;"$"</f>
        <v>#VALUE!</v>
      </c>
      <c r="AL932" s="11">
        <f t="shared" ca="1" si="239"/>
        <v>4</v>
      </c>
      <c r="AM932" s="6" t="str">
        <f ca="1">LOOKUP(AL932,AN2:AN21,AO2:AO21)</f>
        <v>DC1MDB04</v>
      </c>
    </row>
    <row r="933" spans="1:39" ht="12" customHeight="1">
      <c r="A933" s="13" t="e">
        <f>LOOKUP(99^99,--("0"&amp;MID(Updates!N933,MIN(SEARCH({0,1,2,3,4,5,6,7,8,9},Updates!N933&amp;"0123456789")),ROW($A$1:$A$10000))))</f>
        <v>#N/A</v>
      </c>
      <c r="B933" s="6" t="e">
        <f>TRIM(CLEAN(MID(Updates!D933,FIND("Network User Id: ",Updates!D933)+17,(FIND("E-MAIL ACCOUNTS",Updates!D933)-(FIND("Network User Id:",Updates!D933)+17)))))</f>
        <v>#VALUE!</v>
      </c>
      <c r="C933" s="6" t="e">
        <f>TRIM(CLEAN(MID(Updates!D933,FIND("Logon ID: ",Updates!D933)+10,(FIND("Password:",Updates!D933)-(FIND("Logon ID:",Updates!D933)+10)))))</f>
        <v>#VALUE!</v>
      </c>
      <c r="D933" t="e">
        <f>TRIM(CLEAN(MID(Updates!D933,FIND("Primary Address: ",Updates!D933)+17,(FIND("Secondary Address:",Updates!D933)-(FIND("Primary Address: ",Updates!D933)+17)))))</f>
        <v>#VALUE!</v>
      </c>
      <c r="E933" t="e">
        <f>TRIM(CLEAN(MID(Updates!D933,FIND("Secondary Address: ",Updates!D933)+19,(FIND("** PLEASE DO NOT REPLY TO THIS E-MAIL. ",Updates!D933)-(FIND("Secondary Address: ",Updates!D933)+19)))))</f>
        <v>#VALUE!</v>
      </c>
      <c r="F933" t="b">
        <f>IF(COUNT(SEARCH({"transpo.ottawa.on.ca","biblioottawalibrary.ca"},E933)),"@ottawa.ca")</f>
        <v>0</v>
      </c>
      <c r="G933" s="9" t="e">
        <f t="shared" si="224"/>
        <v>#VALUE!</v>
      </c>
      <c r="H933" t="e">
        <f>TRIM(CLEAN(MID(Updates!D933,FIND("E-mail Address: ",Updates!D933)+16,(FIND("The employee",Updates!D933)-(FIND("E-mail Address: ",Updates!D933)+16)))))</f>
        <v>#VALUE!</v>
      </c>
      <c r="I933" t="e">
        <f>TRIM(CLEAN(MID(Updates!D933,FIND("Account Password: ",Updates!D933)+18,(FIND("NETWORK ACCOUNTS",Updates!D933)-(FIND("Account Password:",Updates!D933)+18)))))</f>
        <v>#VALUE!</v>
      </c>
      <c r="J933" t="e">
        <f>TRIM(CLEAN(MID(Updates!D933,FIND("Password: ",Updates!D933)+10,(FIND("E-mail",Updates!D933)-(FIND("Password:",Updates!D933)+12)))))</f>
        <v>#VALUE!</v>
      </c>
      <c r="K933" t="e">
        <f>TRIM(CLEAN(MID(Updates!D933,FIND("Account to clone: ",Updates!D933)+18,(FIND("Position",Updates!D933)-(FIND("Account to clone: ",Updates!D933)+18)))))</f>
        <v>#VALUE!</v>
      </c>
      <c r="L933" t="e">
        <f>TRIM(CLEAN(MID(Updates!D933,FIND("Clone permissions of another account: ",Updates!D933)+38,(FIND("Email required:",Updates!D933)-(FIND("Clone permissions of another account: ",Updates!D933)+38)))))</f>
        <v>#VALUE!</v>
      </c>
      <c r="M933" t="e">
        <f t="shared" si="225"/>
        <v>#VALUE!</v>
      </c>
      <c r="N933" t="e">
        <f>TRIM(CLEAN(MID(Updates!D933,FIND("First Name: ",Updates!D933)+12,(FIND("Middle Name: ",Updates!D933)-(FIND("First Name: ",Updates!D933)+12)))))</f>
        <v>#VALUE!</v>
      </c>
      <c r="O933" t="e">
        <f>TRIM(CLEAN(MID(Updates!E933,FIND("Last Name: ",Updates!E933)+11,(FIND("Middle Initial:",Updates!E933)-(FIND("Last Name: ",Updates!E933)+11)))))</f>
        <v>#VALUE!</v>
      </c>
      <c r="P933" t="e">
        <f>TRIM(CLEAN(MID(Updates!D933,FIND("Middle Initial: ",Updates!D933)+16,(FIND("Department: ",Updates!D933)-(FIND("Middle Initial: ",Updates!D933)+16)))))</f>
        <v>#VALUE!</v>
      </c>
      <c r="Q933" t="e">
        <f t="shared" si="226"/>
        <v>#VALUE!</v>
      </c>
      <c r="R933" t="e">
        <f t="shared" si="227"/>
        <v>#VALUE!</v>
      </c>
      <c r="S933" t="e">
        <f t="shared" si="228"/>
        <v>#VALUE!</v>
      </c>
      <c r="T933" s="14" t="e">
        <f t="shared" si="229"/>
        <v>#VALUE!</v>
      </c>
      <c r="U933" t="e">
        <f t="shared" si="230"/>
        <v>#VALUE!</v>
      </c>
      <c r="V933" t="e">
        <f t="shared" si="231"/>
        <v>#VALUE!</v>
      </c>
      <c r="W933" s="8" t="e">
        <f>TRIM(CLEAN(MID(Updates!D933,FIND("Branch: ",Updates!D933)+8,(FIND("Division",Updates!D933)-(FIND("Branch: ",Updates!D933)+8)))))</f>
        <v>#VALUE!</v>
      </c>
      <c r="X933" s="8" t="e">
        <f>TRIM(CLEAN(MID(Updates!D933,FIND("Pooled Position: ",Updates!D933)+17,(FIND("Are the",Updates!D933)-(FIND("Pooled Position: ",Updates!D933)+17)))))</f>
        <v>#VALUE!</v>
      </c>
      <c r="Y933" t="e">
        <f>TRIM(CLEAN(MID(Updates!D933,FIND("Employee Name: ",Updates!D933)+15,(FIND("Job Title",Updates!D933)-(FIND("Employee Name: ",Updates!D933)+15)))))</f>
        <v>#VALUE!</v>
      </c>
      <c r="Z933" s="9" t="e">
        <f t="shared" si="232"/>
        <v>#VALUE!</v>
      </c>
      <c r="AA933" t="e">
        <f t="shared" si="233"/>
        <v>#VALUE!</v>
      </c>
      <c r="AB933" t="e">
        <f t="shared" si="234"/>
        <v>#VALUE!</v>
      </c>
      <c r="AC933" t="e">
        <f t="shared" si="235"/>
        <v>#VALUE!</v>
      </c>
      <c r="AD933" t="e">
        <f>TRIM(CLEAN(MID(Updates!D933,FIND("Account to clone: ",Updates!D933)+18,(FIND("Position",Updates!D933)-(FIND("Account to clone: ",Updates!D933)+18)))))</f>
        <v>#VALUE!</v>
      </c>
      <c r="AE933" t="str">
        <f t="shared" si="236"/>
        <v/>
      </c>
      <c r="AF933" t="str">
        <f t="shared" si="237"/>
        <v>No</v>
      </c>
      <c r="AG933" t="e">
        <f>TRIM(CLEAN(MID(Updates!D933,FIND("Home Share (H:\ drive) required: ",Updates!D933)+33,(FIND("Group Share (S:\ drive) required: ",Updates!D933)-(FIND("Home Share (H:\ drive) required: ",Updates!D933)+33)))))</f>
        <v>#VALUE!</v>
      </c>
      <c r="AH933" t="str">
        <f t="shared" si="238"/>
        <v>No</v>
      </c>
      <c r="AI933" t="e">
        <f>TRIM(CLEAN(MID(Updates!D933,FIND("S Drive Path: ",Updates!D933)+14,(FIND("Position",Updates!D933)-(FIND("S Drive Path: ",Updates!D933)+14)))))</f>
        <v>#VALUE!</v>
      </c>
      <c r="AJ933" t="e">
        <f>("USR\"&amp;Updates!N933)</f>
        <v>#VALUE!</v>
      </c>
      <c r="AK933" t="e">
        <f>Updates!N933&amp;"$"</f>
        <v>#VALUE!</v>
      </c>
      <c r="AL933" s="11">
        <f t="shared" ca="1" si="239"/>
        <v>13</v>
      </c>
      <c r="AM933" s="6" t="str">
        <f ca="1">LOOKUP(AL933,AN2:AN21,AO2:AO21)</f>
        <v>DC4MDB03</v>
      </c>
    </row>
    <row r="934" spans="1:39" ht="12" customHeight="1">
      <c r="A934" s="13" t="e">
        <f>LOOKUP(99^99,--("0"&amp;MID(Updates!N934,MIN(SEARCH({0,1,2,3,4,5,6,7,8,9},Updates!N934&amp;"0123456789")),ROW($A$1:$A$10000))))</f>
        <v>#N/A</v>
      </c>
      <c r="B934" s="6" t="e">
        <f>TRIM(CLEAN(MID(Updates!D934,FIND("Network User Id: ",Updates!D934)+17,(FIND("E-MAIL ACCOUNTS",Updates!D934)-(FIND("Network User Id:",Updates!D934)+17)))))</f>
        <v>#VALUE!</v>
      </c>
      <c r="C934" s="6" t="e">
        <f>TRIM(CLEAN(MID(Updates!D934,FIND("Logon ID: ",Updates!D934)+10,(FIND("Password:",Updates!D934)-(FIND("Logon ID:",Updates!D934)+10)))))</f>
        <v>#VALUE!</v>
      </c>
      <c r="D934" t="e">
        <f>TRIM(CLEAN(MID(Updates!D934,FIND("Primary Address: ",Updates!D934)+17,(FIND("Secondary Address:",Updates!D934)-(FIND("Primary Address: ",Updates!D934)+17)))))</f>
        <v>#VALUE!</v>
      </c>
      <c r="E934" t="e">
        <f>TRIM(CLEAN(MID(Updates!D934,FIND("Secondary Address: ",Updates!D934)+19,(FIND("** PLEASE DO NOT REPLY TO THIS E-MAIL. ",Updates!D934)-(FIND("Secondary Address: ",Updates!D934)+19)))))</f>
        <v>#VALUE!</v>
      </c>
      <c r="F934" t="b">
        <f>IF(COUNT(SEARCH({"transpo.ottawa.on.ca","biblioottawalibrary.ca"},E934)),"@ottawa.ca")</f>
        <v>0</v>
      </c>
      <c r="G934" s="9" t="e">
        <f t="shared" si="224"/>
        <v>#VALUE!</v>
      </c>
      <c r="H934" t="e">
        <f>TRIM(CLEAN(MID(Updates!D934,FIND("E-mail Address: ",Updates!D934)+16,(FIND("The employee",Updates!D934)-(FIND("E-mail Address: ",Updates!D934)+16)))))</f>
        <v>#VALUE!</v>
      </c>
      <c r="I934" t="e">
        <f>TRIM(CLEAN(MID(Updates!D934,FIND("Account Password: ",Updates!D934)+18,(FIND("NETWORK ACCOUNTS",Updates!D934)-(FIND("Account Password:",Updates!D934)+18)))))</f>
        <v>#VALUE!</v>
      </c>
      <c r="J934" t="e">
        <f>TRIM(CLEAN(MID(Updates!D934,FIND("Password: ",Updates!D934)+10,(FIND("E-mail",Updates!D934)-(FIND("Password:",Updates!D934)+12)))))</f>
        <v>#VALUE!</v>
      </c>
      <c r="K934" t="e">
        <f>TRIM(CLEAN(MID(Updates!D934,FIND("Account to clone: ",Updates!D934)+18,(FIND("Position",Updates!D934)-(FIND("Account to clone: ",Updates!D934)+18)))))</f>
        <v>#VALUE!</v>
      </c>
      <c r="L934" t="e">
        <f>TRIM(CLEAN(MID(Updates!D934,FIND("Clone permissions of another account: ",Updates!D934)+38,(FIND("Email required:",Updates!D934)-(FIND("Clone permissions of another account: ",Updates!D934)+38)))))</f>
        <v>#VALUE!</v>
      </c>
      <c r="M934" t="e">
        <f t="shared" si="225"/>
        <v>#VALUE!</v>
      </c>
      <c r="N934" t="e">
        <f>TRIM(CLEAN(MID(Updates!D934,FIND("First Name: ",Updates!D934)+12,(FIND("Middle Name: ",Updates!D934)-(FIND("First Name: ",Updates!D934)+12)))))</f>
        <v>#VALUE!</v>
      </c>
      <c r="O934" t="e">
        <f>TRIM(CLEAN(MID(Updates!E934,FIND("Last Name: ",Updates!E934)+11,(FIND("Middle Initial:",Updates!E934)-(FIND("Last Name: ",Updates!E934)+11)))))</f>
        <v>#VALUE!</v>
      </c>
      <c r="P934" t="e">
        <f>TRIM(CLEAN(MID(Updates!D934,FIND("Middle Initial: ",Updates!D934)+16,(FIND("Department: ",Updates!D934)-(FIND("Middle Initial: ",Updates!D934)+16)))))</f>
        <v>#VALUE!</v>
      </c>
      <c r="Q934" t="e">
        <f t="shared" si="226"/>
        <v>#VALUE!</v>
      </c>
      <c r="R934" t="e">
        <f t="shared" si="227"/>
        <v>#VALUE!</v>
      </c>
      <c r="S934" t="e">
        <f t="shared" si="228"/>
        <v>#VALUE!</v>
      </c>
      <c r="T934" s="14" t="e">
        <f t="shared" si="229"/>
        <v>#VALUE!</v>
      </c>
      <c r="U934" t="e">
        <f t="shared" si="230"/>
        <v>#VALUE!</v>
      </c>
      <c r="V934" t="e">
        <f t="shared" si="231"/>
        <v>#VALUE!</v>
      </c>
      <c r="W934" s="8" t="e">
        <f>TRIM(CLEAN(MID(Updates!D934,FIND("Branch: ",Updates!D934)+8,(FIND("Division",Updates!D934)-(FIND("Branch: ",Updates!D934)+8)))))</f>
        <v>#VALUE!</v>
      </c>
      <c r="X934" s="8" t="e">
        <f>TRIM(CLEAN(MID(Updates!D934,FIND("Pooled Position: ",Updates!D934)+17,(FIND("Are the",Updates!D934)-(FIND("Pooled Position: ",Updates!D934)+17)))))</f>
        <v>#VALUE!</v>
      </c>
      <c r="Y934" t="e">
        <f>TRIM(CLEAN(MID(Updates!D934,FIND("Employee Name: ",Updates!D934)+15,(FIND("Job Title",Updates!D934)-(FIND("Employee Name: ",Updates!D934)+15)))))</f>
        <v>#VALUE!</v>
      </c>
      <c r="Z934" s="9" t="e">
        <f t="shared" si="232"/>
        <v>#VALUE!</v>
      </c>
      <c r="AA934" t="e">
        <f t="shared" si="233"/>
        <v>#VALUE!</v>
      </c>
      <c r="AB934" t="e">
        <f t="shared" si="234"/>
        <v>#VALUE!</v>
      </c>
      <c r="AC934" t="e">
        <f t="shared" si="235"/>
        <v>#VALUE!</v>
      </c>
      <c r="AD934" t="e">
        <f>TRIM(CLEAN(MID(Updates!D934,FIND("Account to clone: ",Updates!D934)+18,(FIND("Position",Updates!D934)-(FIND("Account to clone: ",Updates!D934)+18)))))</f>
        <v>#VALUE!</v>
      </c>
      <c r="AE934" t="str">
        <f t="shared" si="236"/>
        <v/>
      </c>
      <c r="AF934" t="str">
        <f t="shared" si="237"/>
        <v>No</v>
      </c>
      <c r="AG934" t="e">
        <f>TRIM(CLEAN(MID(Updates!D934,FIND("Home Share (H:\ drive) required: ",Updates!D934)+33,(FIND("Group Share (S:\ drive) required: ",Updates!D934)-(FIND("Home Share (H:\ drive) required: ",Updates!D934)+33)))))</f>
        <v>#VALUE!</v>
      </c>
      <c r="AH934" t="str">
        <f t="shared" si="238"/>
        <v>No</v>
      </c>
      <c r="AI934" t="e">
        <f>TRIM(CLEAN(MID(Updates!D934,FIND("S Drive Path: ",Updates!D934)+14,(FIND("Position",Updates!D934)-(FIND("S Drive Path: ",Updates!D934)+14)))))</f>
        <v>#VALUE!</v>
      </c>
      <c r="AJ934" t="e">
        <f>("USR\"&amp;Updates!N934)</f>
        <v>#VALUE!</v>
      </c>
      <c r="AK934" t="e">
        <f>Updates!N934&amp;"$"</f>
        <v>#VALUE!</v>
      </c>
      <c r="AL934" s="11">
        <f t="shared" ca="1" si="239"/>
        <v>18</v>
      </c>
      <c r="AM934" s="6" t="str">
        <f ca="1">LOOKUP(AL934,AN2:AN21,AO2:AO21)</f>
        <v>DC4MDB08</v>
      </c>
    </row>
    <row r="935" spans="1:39" ht="12" customHeight="1">
      <c r="A935" s="13" t="e">
        <f>LOOKUP(99^99,--("0"&amp;MID(Updates!N935,MIN(SEARCH({0,1,2,3,4,5,6,7,8,9},Updates!N935&amp;"0123456789")),ROW($A$1:$A$10000))))</f>
        <v>#N/A</v>
      </c>
      <c r="B935" s="6" t="e">
        <f>TRIM(CLEAN(MID(Updates!D935,FIND("Network User Id: ",Updates!D935)+17,(FIND("E-MAIL ACCOUNTS",Updates!D935)-(FIND("Network User Id:",Updates!D935)+17)))))</f>
        <v>#VALUE!</v>
      </c>
      <c r="C935" s="6" t="e">
        <f>TRIM(CLEAN(MID(Updates!D935,FIND("Logon ID: ",Updates!D935)+10,(FIND("Password:",Updates!D935)-(FIND("Logon ID:",Updates!D935)+10)))))</f>
        <v>#VALUE!</v>
      </c>
      <c r="D935" t="e">
        <f>TRIM(CLEAN(MID(Updates!D935,FIND("Primary Address: ",Updates!D935)+17,(FIND("Secondary Address:",Updates!D935)-(FIND("Primary Address: ",Updates!D935)+17)))))</f>
        <v>#VALUE!</v>
      </c>
      <c r="E935" t="e">
        <f>TRIM(CLEAN(MID(Updates!D935,FIND("Secondary Address: ",Updates!D935)+19,(FIND("** PLEASE DO NOT REPLY TO THIS E-MAIL. ",Updates!D935)-(FIND("Secondary Address: ",Updates!D935)+19)))))</f>
        <v>#VALUE!</v>
      </c>
      <c r="F935" t="b">
        <f>IF(COUNT(SEARCH({"transpo.ottawa.on.ca","biblioottawalibrary.ca"},E935)),"@ottawa.ca")</f>
        <v>0</v>
      </c>
      <c r="G935" s="9" t="e">
        <f t="shared" si="224"/>
        <v>#VALUE!</v>
      </c>
      <c r="H935" t="e">
        <f>TRIM(CLEAN(MID(Updates!D935,FIND("E-mail Address: ",Updates!D935)+16,(FIND("The employee",Updates!D935)-(FIND("E-mail Address: ",Updates!D935)+16)))))</f>
        <v>#VALUE!</v>
      </c>
      <c r="I935" t="e">
        <f>TRIM(CLEAN(MID(Updates!D935,FIND("Account Password: ",Updates!D935)+18,(FIND("NETWORK ACCOUNTS",Updates!D935)-(FIND("Account Password:",Updates!D935)+18)))))</f>
        <v>#VALUE!</v>
      </c>
      <c r="J935" t="e">
        <f>TRIM(CLEAN(MID(Updates!D935,FIND("Password: ",Updates!D935)+10,(FIND("E-mail",Updates!D935)-(FIND("Password:",Updates!D935)+12)))))</f>
        <v>#VALUE!</v>
      </c>
      <c r="K935" t="e">
        <f>TRIM(CLEAN(MID(Updates!D935,FIND("Account to clone: ",Updates!D935)+18,(FIND("Position",Updates!D935)-(FIND("Account to clone: ",Updates!D935)+18)))))</f>
        <v>#VALUE!</v>
      </c>
      <c r="L935" t="e">
        <f>TRIM(CLEAN(MID(Updates!D935,FIND("Clone permissions of another account: ",Updates!D935)+38,(FIND("Email required:",Updates!D935)-(FIND("Clone permissions of another account: ",Updates!D935)+38)))))</f>
        <v>#VALUE!</v>
      </c>
      <c r="M935" t="e">
        <f t="shared" si="225"/>
        <v>#VALUE!</v>
      </c>
      <c r="N935" t="e">
        <f>TRIM(CLEAN(MID(Updates!D935,FIND("First Name: ",Updates!D935)+12,(FIND("Middle Name: ",Updates!D935)-(FIND("First Name: ",Updates!D935)+12)))))</f>
        <v>#VALUE!</v>
      </c>
      <c r="O935" t="e">
        <f>TRIM(CLEAN(MID(Updates!E935,FIND("Last Name: ",Updates!E935)+11,(FIND("Middle Initial:",Updates!E935)-(FIND("Last Name: ",Updates!E935)+11)))))</f>
        <v>#VALUE!</v>
      </c>
      <c r="P935" t="e">
        <f>TRIM(CLEAN(MID(Updates!D935,FIND("Middle Initial: ",Updates!D935)+16,(FIND("Department: ",Updates!D935)-(FIND("Middle Initial: ",Updates!D935)+16)))))</f>
        <v>#VALUE!</v>
      </c>
      <c r="Q935" t="e">
        <f t="shared" si="226"/>
        <v>#VALUE!</v>
      </c>
      <c r="R935" t="e">
        <f t="shared" si="227"/>
        <v>#VALUE!</v>
      </c>
      <c r="S935" t="e">
        <f t="shared" si="228"/>
        <v>#VALUE!</v>
      </c>
      <c r="T935" s="14" t="e">
        <f t="shared" si="229"/>
        <v>#VALUE!</v>
      </c>
      <c r="U935" t="e">
        <f t="shared" si="230"/>
        <v>#VALUE!</v>
      </c>
      <c r="V935" t="e">
        <f t="shared" si="231"/>
        <v>#VALUE!</v>
      </c>
      <c r="W935" s="8" t="e">
        <f>TRIM(CLEAN(MID(Updates!D935,FIND("Branch: ",Updates!D935)+8,(FIND("Division",Updates!D935)-(FIND("Branch: ",Updates!D935)+8)))))</f>
        <v>#VALUE!</v>
      </c>
      <c r="X935" s="8" t="e">
        <f>TRIM(CLEAN(MID(Updates!D935,FIND("Pooled Position: ",Updates!D935)+17,(FIND("Are the",Updates!D935)-(FIND("Pooled Position: ",Updates!D935)+17)))))</f>
        <v>#VALUE!</v>
      </c>
      <c r="Y935" t="e">
        <f>TRIM(CLEAN(MID(Updates!D935,FIND("Employee Name: ",Updates!D935)+15,(FIND("Job Title",Updates!D935)-(FIND("Employee Name: ",Updates!D935)+15)))))</f>
        <v>#VALUE!</v>
      </c>
      <c r="Z935" s="9" t="e">
        <f t="shared" si="232"/>
        <v>#VALUE!</v>
      </c>
      <c r="AA935" t="e">
        <f t="shared" si="233"/>
        <v>#VALUE!</v>
      </c>
      <c r="AB935" t="e">
        <f t="shared" si="234"/>
        <v>#VALUE!</v>
      </c>
      <c r="AC935" t="e">
        <f t="shared" si="235"/>
        <v>#VALUE!</v>
      </c>
      <c r="AD935" t="e">
        <f>TRIM(CLEAN(MID(Updates!D935,FIND("Account to clone: ",Updates!D935)+18,(FIND("Position",Updates!D935)-(FIND("Account to clone: ",Updates!D935)+18)))))</f>
        <v>#VALUE!</v>
      </c>
      <c r="AE935" t="str">
        <f t="shared" si="236"/>
        <v/>
      </c>
      <c r="AF935" t="str">
        <f t="shared" si="237"/>
        <v>No</v>
      </c>
      <c r="AG935" t="e">
        <f>TRIM(CLEAN(MID(Updates!D935,FIND("Home Share (H:\ drive) required: ",Updates!D935)+33,(FIND("Group Share (S:\ drive) required: ",Updates!D935)-(FIND("Home Share (H:\ drive) required: ",Updates!D935)+33)))))</f>
        <v>#VALUE!</v>
      </c>
      <c r="AH935" t="str">
        <f t="shared" si="238"/>
        <v>No</v>
      </c>
      <c r="AI935" t="e">
        <f>TRIM(CLEAN(MID(Updates!D935,FIND("S Drive Path: ",Updates!D935)+14,(FIND("Position",Updates!D935)-(FIND("S Drive Path: ",Updates!D935)+14)))))</f>
        <v>#VALUE!</v>
      </c>
      <c r="AJ935" t="e">
        <f>("USR\"&amp;Updates!N935)</f>
        <v>#VALUE!</v>
      </c>
      <c r="AK935" t="e">
        <f>Updates!N935&amp;"$"</f>
        <v>#VALUE!</v>
      </c>
      <c r="AL935" s="11">
        <f t="shared" ca="1" si="239"/>
        <v>9</v>
      </c>
      <c r="AM935" s="6" t="str">
        <f ca="1">LOOKUP(AL935,AN2:AN21,AO2:AO21)</f>
        <v>DC1MDB09</v>
      </c>
    </row>
    <row r="936" spans="1:39" ht="12" customHeight="1">
      <c r="A936" s="13" t="e">
        <f>LOOKUP(99^99,--("0"&amp;MID(Updates!N936,MIN(SEARCH({0,1,2,3,4,5,6,7,8,9},Updates!N936&amp;"0123456789")),ROW($A$1:$A$10000))))</f>
        <v>#N/A</v>
      </c>
      <c r="B936" s="6" t="e">
        <f>TRIM(CLEAN(MID(Updates!D936,FIND("Network User Id: ",Updates!D936)+17,(FIND("E-MAIL ACCOUNTS",Updates!D936)-(FIND("Network User Id:",Updates!D936)+17)))))</f>
        <v>#VALUE!</v>
      </c>
      <c r="C936" s="6" t="e">
        <f>TRIM(CLEAN(MID(Updates!D936,FIND("Logon ID: ",Updates!D936)+10,(FIND("Password:",Updates!D936)-(FIND("Logon ID:",Updates!D936)+10)))))</f>
        <v>#VALUE!</v>
      </c>
      <c r="D936" t="e">
        <f>TRIM(CLEAN(MID(Updates!D936,FIND("Primary Address: ",Updates!D936)+17,(FIND("Secondary Address:",Updates!D936)-(FIND("Primary Address: ",Updates!D936)+17)))))</f>
        <v>#VALUE!</v>
      </c>
      <c r="E936" t="e">
        <f>TRIM(CLEAN(MID(Updates!D936,FIND("Secondary Address: ",Updates!D936)+19,(FIND("** PLEASE DO NOT REPLY TO THIS E-MAIL. ",Updates!D936)-(FIND("Secondary Address: ",Updates!D936)+19)))))</f>
        <v>#VALUE!</v>
      </c>
      <c r="F936" t="b">
        <f>IF(COUNT(SEARCH({"transpo.ottawa.on.ca","biblioottawalibrary.ca"},E936)),"@ottawa.ca")</f>
        <v>0</v>
      </c>
      <c r="G936" s="9" t="e">
        <f t="shared" si="224"/>
        <v>#VALUE!</v>
      </c>
      <c r="H936" t="e">
        <f>TRIM(CLEAN(MID(Updates!D936,FIND("E-mail Address: ",Updates!D936)+16,(FIND("The employee",Updates!D936)-(FIND("E-mail Address: ",Updates!D936)+16)))))</f>
        <v>#VALUE!</v>
      </c>
      <c r="I936" t="e">
        <f>TRIM(CLEAN(MID(Updates!D936,FIND("Account Password: ",Updates!D936)+18,(FIND("NETWORK ACCOUNTS",Updates!D936)-(FIND("Account Password:",Updates!D936)+18)))))</f>
        <v>#VALUE!</v>
      </c>
      <c r="J936" t="e">
        <f>TRIM(CLEAN(MID(Updates!D936,FIND("Password: ",Updates!D936)+10,(FIND("E-mail",Updates!D936)-(FIND("Password:",Updates!D936)+12)))))</f>
        <v>#VALUE!</v>
      </c>
      <c r="K936" t="e">
        <f>TRIM(CLEAN(MID(Updates!D936,FIND("Account to clone: ",Updates!D936)+18,(FIND("Position",Updates!D936)-(FIND("Account to clone: ",Updates!D936)+18)))))</f>
        <v>#VALUE!</v>
      </c>
      <c r="L936" t="e">
        <f>TRIM(CLEAN(MID(Updates!D936,FIND("Clone permissions of another account: ",Updates!D936)+38,(FIND("Email required:",Updates!D936)-(FIND("Clone permissions of another account: ",Updates!D936)+38)))))</f>
        <v>#VALUE!</v>
      </c>
      <c r="M936" t="e">
        <f t="shared" si="225"/>
        <v>#VALUE!</v>
      </c>
      <c r="N936" t="e">
        <f>TRIM(CLEAN(MID(Updates!D936,FIND("First Name: ",Updates!D936)+12,(FIND("Middle Name: ",Updates!D936)-(FIND("First Name: ",Updates!D936)+12)))))</f>
        <v>#VALUE!</v>
      </c>
      <c r="O936" t="e">
        <f>TRIM(CLEAN(MID(Updates!E936,FIND("Last Name: ",Updates!E936)+11,(FIND("Middle Initial:",Updates!E936)-(FIND("Last Name: ",Updates!E936)+11)))))</f>
        <v>#VALUE!</v>
      </c>
      <c r="P936" t="e">
        <f>TRIM(CLEAN(MID(Updates!D936,FIND("Middle Initial: ",Updates!D936)+16,(FIND("Department: ",Updates!D936)-(FIND("Middle Initial: ",Updates!D936)+16)))))</f>
        <v>#VALUE!</v>
      </c>
      <c r="Q936" t="e">
        <f t="shared" si="226"/>
        <v>#VALUE!</v>
      </c>
      <c r="R936" t="e">
        <f t="shared" si="227"/>
        <v>#VALUE!</v>
      </c>
      <c r="S936" t="e">
        <f t="shared" si="228"/>
        <v>#VALUE!</v>
      </c>
      <c r="T936" s="14" t="e">
        <f t="shared" si="229"/>
        <v>#VALUE!</v>
      </c>
      <c r="U936" t="e">
        <f t="shared" si="230"/>
        <v>#VALUE!</v>
      </c>
      <c r="V936" t="e">
        <f t="shared" si="231"/>
        <v>#VALUE!</v>
      </c>
      <c r="W936" s="8" t="e">
        <f>TRIM(CLEAN(MID(Updates!D936,FIND("Branch: ",Updates!D936)+8,(FIND("Division",Updates!D936)-(FIND("Branch: ",Updates!D936)+8)))))</f>
        <v>#VALUE!</v>
      </c>
      <c r="X936" s="8" t="e">
        <f>TRIM(CLEAN(MID(Updates!D936,FIND("Pooled Position: ",Updates!D936)+17,(FIND("Are the",Updates!D936)-(FIND("Pooled Position: ",Updates!D936)+17)))))</f>
        <v>#VALUE!</v>
      </c>
      <c r="Y936" t="e">
        <f>TRIM(CLEAN(MID(Updates!D936,FIND("Employee Name: ",Updates!D936)+15,(FIND("Job Title",Updates!D936)-(FIND("Employee Name: ",Updates!D936)+15)))))</f>
        <v>#VALUE!</v>
      </c>
      <c r="Z936" s="9" t="e">
        <f t="shared" si="232"/>
        <v>#VALUE!</v>
      </c>
      <c r="AA936" t="e">
        <f t="shared" si="233"/>
        <v>#VALUE!</v>
      </c>
      <c r="AB936" t="e">
        <f t="shared" si="234"/>
        <v>#VALUE!</v>
      </c>
      <c r="AC936" t="e">
        <f t="shared" si="235"/>
        <v>#VALUE!</v>
      </c>
      <c r="AD936" t="e">
        <f>TRIM(CLEAN(MID(Updates!D936,FIND("Account to clone: ",Updates!D936)+18,(FIND("Position",Updates!D936)-(FIND("Account to clone: ",Updates!D936)+18)))))</f>
        <v>#VALUE!</v>
      </c>
      <c r="AE936" t="str">
        <f t="shared" si="236"/>
        <v/>
      </c>
      <c r="AF936" t="str">
        <f t="shared" si="237"/>
        <v>No</v>
      </c>
      <c r="AG936" t="e">
        <f>TRIM(CLEAN(MID(Updates!D936,FIND("Home Share (H:\ drive) required: ",Updates!D936)+33,(FIND("Group Share (S:\ drive) required: ",Updates!D936)-(FIND("Home Share (H:\ drive) required: ",Updates!D936)+33)))))</f>
        <v>#VALUE!</v>
      </c>
      <c r="AH936" t="str">
        <f t="shared" si="238"/>
        <v>No</v>
      </c>
      <c r="AI936" t="e">
        <f>TRIM(CLEAN(MID(Updates!D936,FIND("S Drive Path: ",Updates!D936)+14,(FIND("Position",Updates!D936)-(FIND("S Drive Path: ",Updates!D936)+14)))))</f>
        <v>#VALUE!</v>
      </c>
      <c r="AJ936" t="e">
        <f>("USR\"&amp;Updates!N936)</f>
        <v>#VALUE!</v>
      </c>
      <c r="AK936" t="e">
        <f>Updates!N936&amp;"$"</f>
        <v>#VALUE!</v>
      </c>
      <c r="AL936" s="11">
        <f t="shared" ca="1" si="239"/>
        <v>7</v>
      </c>
      <c r="AM936" s="6" t="str">
        <f ca="1">LOOKUP(AL936,AN2:AN21,AO2:AO21)</f>
        <v>DC1MDB07</v>
      </c>
    </row>
    <row r="937" spans="1:39" ht="12" customHeight="1">
      <c r="A937" s="13" t="e">
        <f>LOOKUP(99^99,--("0"&amp;MID(Updates!N937,MIN(SEARCH({0,1,2,3,4,5,6,7,8,9},Updates!N937&amp;"0123456789")),ROW($A$1:$A$10000))))</f>
        <v>#N/A</v>
      </c>
      <c r="B937" s="6" t="e">
        <f>TRIM(CLEAN(MID(Updates!D937,FIND("Network User Id: ",Updates!D937)+17,(FIND("E-MAIL ACCOUNTS",Updates!D937)-(FIND("Network User Id:",Updates!D937)+17)))))</f>
        <v>#VALUE!</v>
      </c>
      <c r="C937" s="6" t="e">
        <f>TRIM(CLEAN(MID(Updates!D937,FIND("Logon ID: ",Updates!D937)+10,(FIND("Password:",Updates!D937)-(FIND("Logon ID:",Updates!D937)+10)))))</f>
        <v>#VALUE!</v>
      </c>
      <c r="D937" t="e">
        <f>TRIM(CLEAN(MID(Updates!D937,FIND("Primary Address: ",Updates!D937)+17,(FIND("Secondary Address:",Updates!D937)-(FIND("Primary Address: ",Updates!D937)+17)))))</f>
        <v>#VALUE!</v>
      </c>
      <c r="E937" t="e">
        <f>TRIM(CLEAN(MID(Updates!D937,FIND("Secondary Address: ",Updates!D937)+19,(FIND("** PLEASE DO NOT REPLY TO THIS E-MAIL. ",Updates!D937)-(FIND("Secondary Address: ",Updates!D937)+19)))))</f>
        <v>#VALUE!</v>
      </c>
      <c r="F937" t="b">
        <f>IF(COUNT(SEARCH({"transpo.ottawa.on.ca","biblioottawalibrary.ca"},E937)),"@ottawa.ca")</f>
        <v>0</v>
      </c>
      <c r="G937" s="9" t="e">
        <f t="shared" si="224"/>
        <v>#VALUE!</v>
      </c>
      <c r="H937" t="e">
        <f>TRIM(CLEAN(MID(Updates!D937,FIND("E-mail Address: ",Updates!D937)+16,(FIND("The employee",Updates!D937)-(FIND("E-mail Address: ",Updates!D937)+16)))))</f>
        <v>#VALUE!</v>
      </c>
      <c r="I937" t="e">
        <f>TRIM(CLEAN(MID(Updates!D937,FIND("Account Password: ",Updates!D937)+18,(FIND("NETWORK ACCOUNTS",Updates!D937)-(FIND("Account Password:",Updates!D937)+18)))))</f>
        <v>#VALUE!</v>
      </c>
      <c r="J937" t="e">
        <f>TRIM(CLEAN(MID(Updates!D937,FIND("Password: ",Updates!D937)+10,(FIND("E-mail",Updates!D937)-(FIND("Password:",Updates!D937)+12)))))</f>
        <v>#VALUE!</v>
      </c>
      <c r="K937" t="e">
        <f>TRIM(CLEAN(MID(Updates!D937,FIND("Account to clone: ",Updates!D937)+18,(FIND("Position",Updates!D937)-(FIND("Account to clone: ",Updates!D937)+18)))))</f>
        <v>#VALUE!</v>
      </c>
      <c r="L937" t="e">
        <f>TRIM(CLEAN(MID(Updates!D937,FIND("Clone permissions of another account: ",Updates!D937)+38,(FIND("Email required:",Updates!D937)-(FIND("Clone permissions of another account: ",Updates!D937)+38)))))</f>
        <v>#VALUE!</v>
      </c>
      <c r="M937" t="e">
        <f t="shared" si="225"/>
        <v>#VALUE!</v>
      </c>
      <c r="N937" t="e">
        <f>TRIM(CLEAN(MID(Updates!D937,FIND("First Name: ",Updates!D937)+12,(FIND("Middle Name: ",Updates!D937)-(FIND("First Name: ",Updates!D937)+12)))))</f>
        <v>#VALUE!</v>
      </c>
      <c r="O937" t="e">
        <f>TRIM(CLEAN(MID(Updates!E937,FIND("Last Name: ",Updates!E937)+11,(FIND("Middle Initial:",Updates!E937)-(FIND("Last Name: ",Updates!E937)+11)))))</f>
        <v>#VALUE!</v>
      </c>
      <c r="P937" t="e">
        <f>TRIM(CLEAN(MID(Updates!D937,FIND("Middle Initial: ",Updates!D937)+16,(FIND("Department: ",Updates!D937)-(FIND("Middle Initial: ",Updates!D937)+16)))))</f>
        <v>#VALUE!</v>
      </c>
      <c r="Q937" t="e">
        <f t="shared" si="226"/>
        <v>#VALUE!</v>
      </c>
      <c r="R937" t="e">
        <f t="shared" si="227"/>
        <v>#VALUE!</v>
      </c>
      <c r="S937" t="e">
        <f t="shared" si="228"/>
        <v>#VALUE!</v>
      </c>
      <c r="T937" s="14" t="e">
        <f t="shared" si="229"/>
        <v>#VALUE!</v>
      </c>
      <c r="U937" t="e">
        <f t="shared" si="230"/>
        <v>#VALUE!</v>
      </c>
      <c r="V937" t="e">
        <f t="shared" si="231"/>
        <v>#VALUE!</v>
      </c>
      <c r="W937" s="8" t="e">
        <f>TRIM(CLEAN(MID(Updates!D937,FIND("Branch: ",Updates!D937)+8,(FIND("Division",Updates!D937)-(FIND("Branch: ",Updates!D937)+8)))))</f>
        <v>#VALUE!</v>
      </c>
      <c r="X937" s="8" t="e">
        <f>TRIM(CLEAN(MID(Updates!D937,FIND("Pooled Position: ",Updates!D937)+17,(FIND("Are the",Updates!D937)-(FIND("Pooled Position: ",Updates!D937)+17)))))</f>
        <v>#VALUE!</v>
      </c>
      <c r="Y937" t="e">
        <f>TRIM(CLEAN(MID(Updates!D937,FIND("Employee Name: ",Updates!D937)+15,(FIND("Job Title",Updates!D937)-(FIND("Employee Name: ",Updates!D937)+15)))))</f>
        <v>#VALUE!</v>
      </c>
      <c r="Z937" s="9" t="e">
        <f t="shared" si="232"/>
        <v>#VALUE!</v>
      </c>
      <c r="AA937" t="e">
        <f t="shared" si="233"/>
        <v>#VALUE!</v>
      </c>
      <c r="AB937" t="e">
        <f t="shared" si="234"/>
        <v>#VALUE!</v>
      </c>
      <c r="AC937" t="e">
        <f t="shared" si="235"/>
        <v>#VALUE!</v>
      </c>
      <c r="AD937" t="e">
        <f>TRIM(CLEAN(MID(Updates!D937,FIND("Account to clone: ",Updates!D937)+18,(FIND("Position",Updates!D937)-(FIND("Account to clone: ",Updates!D937)+18)))))</f>
        <v>#VALUE!</v>
      </c>
      <c r="AE937" t="str">
        <f t="shared" si="236"/>
        <v/>
      </c>
      <c r="AF937" t="str">
        <f t="shared" si="237"/>
        <v>No</v>
      </c>
      <c r="AG937" t="e">
        <f>TRIM(CLEAN(MID(Updates!D937,FIND("Home Share (H:\ drive) required: ",Updates!D937)+33,(FIND("Group Share (S:\ drive) required: ",Updates!D937)-(FIND("Home Share (H:\ drive) required: ",Updates!D937)+33)))))</f>
        <v>#VALUE!</v>
      </c>
      <c r="AH937" t="str">
        <f t="shared" si="238"/>
        <v>No</v>
      </c>
      <c r="AI937" t="e">
        <f>TRIM(CLEAN(MID(Updates!D937,FIND("S Drive Path: ",Updates!D937)+14,(FIND("Position",Updates!D937)-(FIND("S Drive Path: ",Updates!D937)+14)))))</f>
        <v>#VALUE!</v>
      </c>
      <c r="AJ937" t="e">
        <f>("USR\"&amp;Updates!N937)</f>
        <v>#VALUE!</v>
      </c>
      <c r="AK937" t="e">
        <f>Updates!N937&amp;"$"</f>
        <v>#VALUE!</v>
      </c>
      <c r="AL937" s="11">
        <f t="shared" ca="1" si="239"/>
        <v>19</v>
      </c>
      <c r="AM937" s="6" t="str">
        <f ca="1">LOOKUP(AL937,AN2:AN21,AO2:AO21)</f>
        <v>DC4MDB09</v>
      </c>
    </row>
    <row r="938" spans="1:39" ht="12" customHeight="1">
      <c r="A938" s="13" t="e">
        <f>LOOKUP(99^99,--("0"&amp;MID(Updates!N938,MIN(SEARCH({0,1,2,3,4,5,6,7,8,9},Updates!N938&amp;"0123456789")),ROW($A$1:$A$10000))))</f>
        <v>#N/A</v>
      </c>
      <c r="B938" s="6" t="e">
        <f>TRIM(CLEAN(MID(Updates!D938,FIND("Network User Id: ",Updates!D938)+17,(FIND("E-MAIL ACCOUNTS",Updates!D938)-(FIND("Network User Id:",Updates!D938)+17)))))</f>
        <v>#VALUE!</v>
      </c>
      <c r="C938" s="6" t="e">
        <f>TRIM(CLEAN(MID(Updates!D938,FIND("Logon ID: ",Updates!D938)+10,(FIND("Password:",Updates!D938)-(FIND("Logon ID:",Updates!D938)+10)))))</f>
        <v>#VALUE!</v>
      </c>
      <c r="D938" t="e">
        <f>TRIM(CLEAN(MID(Updates!D938,FIND("Primary Address: ",Updates!D938)+17,(FIND("Secondary Address:",Updates!D938)-(FIND("Primary Address: ",Updates!D938)+17)))))</f>
        <v>#VALUE!</v>
      </c>
      <c r="E938" t="e">
        <f>TRIM(CLEAN(MID(Updates!D938,FIND("Secondary Address: ",Updates!D938)+19,(FIND("** PLEASE DO NOT REPLY TO THIS E-MAIL. ",Updates!D938)-(FIND("Secondary Address: ",Updates!D938)+19)))))</f>
        <v>#VALUE!</v>
      </c>
      <c r="F938" t="b">
        <f>IF(COUNT(SEARCH({"transpo.ottawa.on.ca","biblioottawalibrary.ca"},E938)),"@ottawa.ca")</f>
        <v>0</v>
      </c>
      <c r="G938" s="9" t="e">
        <f t="shared" si="224"/>
        <v>#VALUE!</v>
      </c>
      <c r="H938" t="e">
        <f>TRIM(CLEAN(MID(Updates!D938,FIND("E-mail Address: ",Updates!D938)+16,(FIND("The employee",Updates!D938)-(FIND("E-mail Address: ",Updates!D938)+16)))))</f>
        <v>#VALUE!</v>
      </c>
      <c r="I938" t="e">
        <f>TRIM(CLEAN(MID(Updates!D938,FIND("Account Password: ",Updates!D938)+18,(FIND("NETWORK ACCOUNTS",Updates!D938)-(FIND("Account Password:",Updates!D938)+18)))))</f>
        <v>#VALUE!</v>
      </c>
      <c r="J938" t="e">
        <f>TRIM(CLEAN(MID(Updates!D938,FIND("Password: ",Updates!D938)+10,(FIND("E-mail",Updates!D938)-(FIND("Password:",Updates!D938)+12)))))</f>
        <v>#VALUE!</v>
      </c>
      <c r="K938" t="e">
        <f>TRIM(CLEAN(MID(Updates!D938,FIND("Account to clone: ",Updates!D938)+18,(FIND("Position",Updates!D938)-(FIND("Account to clone: ",Updates!D938)+18)))))</f>
        <v>#VALUE!</v>
      </c>
      <c r="L938" t="e">
        <f>TRIM(CLEAN(MID(Updates!D938,FIND("Clone permissions of another account: ",Updates!D938)+38,(FIND("Email required:",Updates!D938)-(FIND("Clone permissions of another account: ",Updates!D938)+38)))))</f>
        <v>#VALUE!</v>
      </c>
      <c r="M938" t="e">
        <f t="shared" si="225"/>
        <v>#VALUE!</v>
      </c>
      <c r="N938" t="e">
        <f>TRIM(CLEAN(MID(Updates!D938,FIND("First Name: ",Updates!D938)+12,(FIND("Middle Name: ",Updates!D938)-(FIND("First Name: ",Updates!D938)+12)))))</f>
        <v>#VALUE!</v>
      </c>
      <c r="O938" t="e">
        <f>TRIM(CLEAN(MID(Updates!E938,FIND("Last Name: ",Updates!E938)+11,(FIND("Middle Initial:",Updates!E938)-(FIND("Last Name: ",Updates!E938)+11)))))</f>
        <v>#VALUE!</v>
      </c>
      <c r="P938" t="e">
        <f>TRIM(CLEAN(MID(Updates!D938,FIND("Middle Initial: ",Updates!D938)+16,(FIND("Department: ",Updates!D938)-(FIND("Middle Initial: ",Updates!D938)+16)))))</f>
        <v>#VALUE!</v>
      </c>
      <c r="Q938" t="e">
        <f t="shared" si="226"/>
        <v>#VALUE!</v>
      </c>
      <c r="R938" t="e">
        <f t="shared" si="227"/>
        <v>#VALUE!</v>
      </c>
      <c r="S938" t="e">
        <f t="shared" si="228"/>
        <v>#VALUE!</v>
      </c>
      <c r="T938" s="14" t="e">
        <f t="shared" si="229"/>
        <v>#VALUE!</v>
      </c>
      <c r="U938" t="e">
        <f t="shared" si="230"/>
        <v>#VALUE!</v>
      </c>
      <c r="V938" t="e">
        <f t="shared" si="231"/>
        <v>#VALUE!</v>
      </c>
      <c r="W938" s="8" t="e">
        <f>TRIM(CLEAN(MID(Updates!D938,FIND("Branch: ",Updates!D938)+8,(FIND("Division",Updates!D938)-(FIND("Branch: ",Updates!D938)+8)))))</f>
        <v>#VALUE!</v>
      </c>
      <c r="X938" s="8" t="e">
        <f>TRIM(CLEAN(MID(Updates!D938,FIND("Pooled Position: ",Updates!D938)+17,(FIND("Are the",Updates!D938)-(FIND("Pooled Position: ",Updates!D938)+17)))))</f>
        <v>#VALUE!</v>
      </c>
      <c r="Y938" t="e">
        <f>TRIM(CLEAN(MID(Updates!D938,FIND("Employee Name: ",Updates!D938)+15,(FIND("Job Title",Updates!D938)-(FIND("Employee Name: ",Updates!D938)+15)))))</f>
        <v>#VALUE!</v>
      </c>
      <c r="Z938" s="9" t="e">
        <f t="shared" si="232"/>
        <v>#VALUE!</v>
      </c>
      <c r="AA938" t="e">
        <f t="shared" si="233"/>
        <v>#VALUE!</v>
      </c>
      <c r="AB938" t="e">
        <f t="shared" si="234"/>
        <v>#VALUE!</v>
      </c>
      <c r="AC938" t="e">
        <f t="shared" si="235"/>
        <v>#VALUE!</v>
      </c>
      <c r="AD938" t="e">
        <f>TRIM(CLEAN(MID(Updates!D938,FIND("Account to clone: ",Updates!D938)+18,(FIND("Position",Updates!D938)-(FIND("Account to clone: ",Updates!D938)+18)))))</f>
        <v>#VALUE!</v>
      </c>
      <c r="AE938" t="str">
        <f t="shared" si="236"/>
        <v/>
      </c>
      <c r="AF938" t="str">
        <f t="shared" si="237"/>
        <v>No</v>
      </c>
      <c r="AG938" t="e">
        <f>TRIM(CLEAN(MID(Updates!D938,FIND("Home Share (H:\ drive) required: ",Updates!D938)+33,(FIND("Group Share (S:\ drive) required: ",Updates!D938)-(FIND("Home Share (H:\ drive) required: ",Updates!D938)+33)))))</f>
        <v>#VALUE!</v>
      </c>
      <c r="AH938" t="str">
        <f t="shared" si="238"/>
        <v>No</v>
      </c>
      <c r="AI938" t="e">
        <f>TRIM(CLEAN(MID(Updates!D938,FIND("S Drive Path: ",Updates!D938)+14,(FIND("Position",Updates!D938)-(FIND("S Drive Path: ",Updates!D938)+14)))))</f>
        <v>#VALUE!</v>
      </c>
      <c r="AJ938" t="e">
        <f>("USR\"&amp;Updates!N938)</f>
        <v>#VALUE!</v>
      </c>
      <c r="AK938" t="e">
        <f>Updates!N938&amp;"$"</f>
        <v>#VALUE!</v>
      </c>
      <c r="AL938" s="11">
        <f t="shared" ca="1" si="239"/>
        <v>19</v>
      </c>
      <c r="AM938" s="6" t="str">
        <f ca="1">LOOKUP(AL938,AN2:AN21,AO2:AO21)</f>
        <v>DC4MDB09</v>
      </c>
    </row>
    <row r="939" spans="1:39" ht="12" customHeight="1">
      <c r="A939" s="13" t="e">
        <f>LOOKUP(99^99,--("0"&amp;MID(Updates!N939,MIN(SEARCH({0,1,2,3,4,5,6,7,8,9},Updates!N939&amp;"0123456789")),ROW($A$1:$A$10000))))</f>
        <v>#N/A</v>
      </c>
      <c r="B939" s="6" t="e">
        <f>TRIM(CLEAN(MID(Updates!D939,FIND("Network User Id: ",Updates!D939)+17,(FIND("E-MAIL ACCOUNTS",Updates!D939)-(FIND("Network User Id:",Updates!D939)+17)))))</f>
        <v>#VALUE!</v>
      </c>
      <c r="C939" s="6" t="e">
        <f>TRIM(CLEAN(MID(Updates!D939,FIND("Logon ID: ",Updates!D939)+10,(FIND("Password:",Updates!D939)-(FIND("Logon ID:",Updates!D939)+10)))))</f>
        <v>#VALUE!</v>
      </c>
      <c r="D939" t="e">
        <f>TRIM(CLEAN(MID(Updates!D939,FIND("Primary Address: ",Updates!D939)+17,(FIND("Secondary Address:",Updates!D939)-(FIND("Primary Address: ",Updates!D939)+17)))))</f>
        <v>#VALUE!</v>
      </c>
      <c r="E939" t="e">
        <f>TRIM(CLEAN(MID(Updates!D939,FIND("Secondary Address: ",Updates!D939)+19,(FIND("** PLEASE DO NOT REPLY TO THIS E-MAIL. ",Updates!D939)-(FIND("Secondary Address: ",Updates!D939)+19)))))</f>
        <v>#VALUE!</v>
      </c>
      <c r="F939" t="b">
        <f>IF(COUNT(SEARCH({"transpo.ottawa.on.ca","biblioottawalibrary.ca"},E939)),"@ottawa.ca")</f>
        <v>0</v>
      </c>
      <c r="G939" s="9" t="e">
        <f t="shared" si="224"/>
        <v>#VALUE!</v>
      </c>
      <c r="H939" t="e">
        <f>TRIM(CLEAN(MID(Updates!D939,FIND("E-mail Address: ",Updates!D939)+16,(FIND("The employee",Updates!D939)-(FIND("E-mail Address: ",Updates!D939)+16)))))</f>
        <v>#VALUE!</v>
      </c>
      <c r="I939" t="e">
        <f>TRIM(CLEAN(MID(Updates!D939,FIND("Account Password: ",Updates!D939)+18,(FIND("NETWORK ACCOUNTS",Updates!D939)-(FIND("Account Password:",Updates!D939)+18)))))</f>
        <v>#VALUE!</v>
      </c>
      <c r="J939" t="e">
        <f>TRIM(CLEAN(MID(Updates!D939,FIND("Password: ",Updates!D939)+10,(FIND("E-mail",Updates!D939)-(FIND("Password:",Updates!D939)+12)))))</f>
        <v>#VALUE!</v>
      </c>
      <c r="K939" t="e">
        <f>TRIM(CLEAN(MID(Updates!D939,FIND("Account to clone: ",Updates!D939)+18,(FIND("Position",Updates!D939)-(FIND("Account to clone: ",Updates!D939)+18)))))</f>
        <v>#VALUE!</v>
      </c>
      <c r="L939" t="e">
        <f>TRIM(CLEAN(MID(Updates!D939,FIND("Clone permissions of another account: ",Updates!D939)+38,(FIND("Email required:",Updates!D939)-(FIND("Clone permissions of another account: ",Updates!D939)+38)))))</f>
        <v>#VALUE!</v>
      </c>
      <c r="M939" t="e">
        <f t="shared" si="225"/>
        <v>#VALUE!</v>
      </c>
      <c r="N939" t="e">
        <f>TRIM(CLEAN(MID(Updates!D939,FIND("First Name: ",Updates!D939)+12,(FIND("Middle Name: ",Updates!D939)-(FIND("First Name: ",Updates!D939)+12)))))</f>
        <v>#VALUE!</v>
      </c>
      <c r="O939" t="e">
        <f>TRIM(CLEAN(MID(Updates!E939,FIND("Last Name: ",Updates!E939)+11,(FIND("Middle Initial:",Updates!E939)-(FIND("Last Name: ",Updates!E939)+11)))))</f>
        <v>#VALUE!</v>
      </c>
      <c r="P939" t="e">
        <f>TRIM(CLEAN(MID(Updates!D939,FIND("Middle Initial: ",Updates!D939)+16,(FIND("Department: ",Updates!D939)-(FIND("Middle Initial: ",Updates!D939)+16)))))</f>
        <v>#VALUE!</v>
      </c>
      <c r="Q939" t="e">
        <f t="shared" si="226"/>
        <v>#VALUE!</v>
      </c>
      <c r="R939" t="e">
        <f t="shared" si="227"/>
        <v>#VALUE!</v>
      </c>
      <c r="S939" t="e">
        <f t="shared" si="228"/>
        <v>#VALUE!</v>
      </c>
      <c r="T939" s="14" t="e">
        <f t="shared" si="229"/>
        <v>#VALUE!</v>
      </c>
      <c r="U939" t="e">
        <f t="shared" si="230"/>
        <v>#VALUE!</v>
      </c>
      <c r="V939" t="e">
        <f t="shared" si="231"/>
        <v>#VALUE!</v>
      </c>
      <c r="W939" s="8" t="e">
        <f>TRIM(CLEAN(MID(Updates!D939,FIND("Branch: ",Updates!D939)+8,(FIND("Division",Updates!D939)-(FIND("Branch: ",Updates!D939)+8)))))</f>
        <v>#VALUE!</v>
      </c>
      <c r="X939" s="8" t="e">
        <f>TRIM(CLEAN(MID(Updates!D939,FIND("Pooled Position: ",Updates!D939)+17,(FIND("Are the",Updates!D939)-(FIND("Pooled Position: ",Updates!D939)+17)))))</f>
        <v>#VALUE!</v>
      </c>
      <c r="Y939" t="e">
        <f>TRIM(CLEAN(MID(Updates!D939,FIND("Employee Name: ",Updates!D939)+15,(FIND("Job Title",Updates!D939)-(FIND("Employee Name: ",Updates!D939)+15)))))</f>
        <v>#VALUE!</v>
      </c>
      <c r="Z939" s="9" t="e">
        <f t="shared" si="232"/>
        <v>#VALUE!</v>
      </c>
      <c r="AA939" t="e">
        <f t="shared" si="233"/>
        <v>#VALUE!</v>
      </c>
      <c r="AB939" t="e">
        <f t="shared" si="234"/>
        <v>#VALUE!</v>
      </c>
      <c r="AC939" t="e">
        <f t="shared" si="235"/>
        <v>#VALUE!</v>
      </c>
      <c r="AD939" t="e">
        <f>TRIM(CLEAN(MID(Updates!D939,FIND("Account to clone: ",Updates!D939)+18,(FIND("Position",Updates!D939)-(FIND("Account to clone: ",Updates!D939)+18)))))</f>
        <v>#VALUE!</v>
      </c>
      <c r="AE939" t="str">
        <f t="shared" si="236"/>
        <v/>
      </c>
      <c r="AF939" t="str">
        <f t="shared" si="237"/>
        <v>No</v>
      </c>
      <c r="AG939" t="e">
        <f>TRIM(CLEAN(MID(Updates!D939,FIND("Home Share (H:\ drive) required: ",Updates!D939)+33,(FIND("Group Share (S:\ drive) required: ",Updates!D939)-(FIND("Home Share (H:\ drive) required: ",Updates!D939)+33)))))</f>
        <v>#VALUE!</v>
      </c>
      <c r="AH939" t="str">
        <f t="shared" si="238"/>
        <v>No</v>
      </c>
      <c r="AI939" t="e">
        <f>TRIM(CLEAN(MID(Updates!D939,FIND("S Drive Path: ",Updates!D939)+14,(FIND("Position",Updates!D939)-(FIND("S Drive Path: ",Updates!D939)+14)))))</f>
        <v>#VALUE!</v>
      </c>
      <c r="AJ939" t="e">
        <f>("USR\"&amp;Updates!N939)</f>
        <v>#VALUE!</v>
      </c>
      <c r="AK939" t="e">
        <f>Updates!N939&amp;"$"</f>
        <v>#VALUE!</v>
      </c>
      <c r="AL939" s="11">
        <f t="shared" ca="1" si="239"/>
        <v>5</v>
      </c>
      <c r="AM939" s="6" t="str">
        <f ca="1">LOOKUP(AL939,AN2:AN21,AO2:AO21)</f>
        <v>DC1MDB05</v>
      </c>
    </row>
    <row r="940" spans="1:39" ht="12" customHeight="1">
      <c r="A940" s="13" t="e">
        <f>LOOKUP(99^99,--("0"&amp;MID(Updates!N940,MIN(SEARCH({0,1,2,3,4,5,6,7,8,9},Updates!N940&amp;"0123456789")),ROW($A$1:$A$10000))))</f>
        <v>#N/A</v>
      </c>
      <c r="B940" s="6" t="e">
        <f>TRIM(CLEAN(MID(Updates!D940,FIND("Network User Id: ",Updates!D940)+17,(FIND("E-MAIL ACCOUNTS",Updates!D940)-(FIND("Network User Id:",Updates!D940)+17)))))</f>
        <v>#VALUE!</v>
      </c>
      <c r="C940" s="6" t="e">
        <f>TRIM(CLEAN(MID(Updates!D940,FIND("Logon ID: ",Updates!D940)+10,(FIND("Password:",Updates!D940)-(FIND("Logon ID:",Updates!D940)+10)))))</f>
        <v>#VALUE!</v>
      </c>
      <c r="D940" t="e">
        <f>TRIM(CLEAN(MID(Updates!D940,FIND("Primary Address: ",Updates!D940)+17,(FIND("Secondary Address:",Updates!D940)-(FIND("Primary Address: ",Updates!D940)+17)))))</f>
        <v>#VALUE!</v>
      </c>
      <c r="E940" t="e">
        <f>TRIM(CLEAN(MID(Updates!D940,FIND("Secondary Address: ",Updates!D940)+19,(FIND("** PLEASE DO NOT REPLY TO THIS E-MAIL. ",Updates!D940)-(FIND("Secondary Address: ",Updates!D940)+19)))))</f>
        <v>#VALUE!</v>
      </c>
      <c r="F940" t="b">
        <f>IF(COUNT(SEARCH({"transpo.ottawa.on.ca","biblioottawalibrary.ca"},E940)),"@ottawa.ca")</f>
        <v>0</v>
      </c>
      <c r="G940" s="9" t="e">
        <f t="shared" si="224"/>
        <v>#VALUE!</v>
      </c>
      <c r="H940" t="e">
        <f>TRIM(CLEAN(MID(Updates!D940,FIND("E-mail Address: ",Updates!D940)+16,(FIND("The employee",Updates!D940)-(FIND("E-mail Address: ",Updates!D940)+16)))))</f>
        <v>#VALUE!</v>
      </c>
      <c r="I940" t="e">
        <f>TRIM(CLEAN(MID(Updates!D940,FIND("Account Password: ",Updates!D940)+18,(FIND("NETWORK ACCOUNTS",Updates!D940)-(FIND("Account Password:",Updates!D940)+18)))))</f>
        <v>#VALUE!</v>
      </c>
      <c r="J940" t="e">
        <f>TRIM(CLEAN(MID(Updates!D940,FIND("Password: ",Updates!D940)+10,(FIND("E-mail",Updates!D940)-(FIND("Password:",Updates!D940)+12)))))</f>
        <v>#VALUE!</v>
      </c>
      <c r="K940" t="e">
        <f>TRIM(CLEAN(MID(Updates!D940,FIND("Account to clone: ",Updates!D940)+18,(FIND("Position",Updates!D940)-(FIND("Account to clone: ",Updates!D940)+18)))))</f>
        <v>#VALUE!</v>
      </c>
      <c r="L940" t="e">
        <f>TRIM(CLEAN(MID(Updates!D940,FIND("Clone permissions of another account: ",Updates!D940)+38,(FIND("Email required:",Updates!D940)-(FIND("Clone permissions of another account: ",Updates!D940)+38)))))</f>
        <v>#VALUE!</v>
      </c>
      <c r="M940" t="e">
        <f t="shared" si="225"/>
        <v>#VALUE!</v>
      </c>
      <c r="N940" t="e">
        <f>TRIM(CLEAN(MID(Updates!D940,FIND("First Name: ",Updates!D940)+12,(FIND("Middle Name: ",Updates!D940)-(FIND("First Name: ",Updates!D940)+12)))))</f>
        <v>#VALUE!</v>
      </c>
      <c r="O940" t="e">
        <f>TRIM(CLEAN(MID(Updates!E940,FIND("Last Name: ",Updates!E940)+11,(FIND("Middle Initial:",Updates!E940)-(FIND("Last Name: ",Updates!E940)+11)))))</f>
        <v>#VALUE!</v>
      </c>
      <c r="P940" t="e">
        <f>TRIM(CLEAN(MID(Updates!D940,FIND("Middle Initial: ",Updates!D940)+16,(FIND("Department: ",Updates!D940)-(FIND("Middle Initial: ",Updates!D940)+16)))))</f>
        <v>#VALUE!</v>
      </c>
      <c r="Q940" t="e">
        <f t="shared" si="226"/>
        <v>#VALUE!</v>
      </c>
      <c r="R940" t="e">
        <f t="shared" si="227"/>
        <v>#VALUE!</v>
      </c>
      <c r="S940" t="e">
        <f t="shared" si="228"/>
        <v>#VALUE!</v>
      </c>
      <c r="T940" s="14" t="e">
        <f t="shared" si="229"/>
        <v>#VALUE!</v>
      </c>
      <c r="U940" t="e">
        <f t="shared" si="230"/>
        <v>#VALUE!</v>
      </c>
      <c r="V940" t="e">
        <f t="shared" si="231"/>
        <v>#VALUE!</v>
      </c>
      <c r="W940" s="8" t="e">
        <f>TRIM(CLEAN(MID(Updates!D940,FIND("Branch: ",Updates!D940)+8,(FIND("Division",Updates!D940)-(FIND("Branch: ",Updates!D940)+8)))))</f>
        <v>#VALUE!</v>
      </c>
      <c r="X940" s="8" t="e">
        <f>TRIM(CLEAN(MID(Updates!D940,FIND("Pooled Position: ",Updates!D940)+17,(FIND("Are the",Updates!D940)-(FIND("Pooled Position: ",Updates!D940)+17)))))</f>
        <v>#VALUE!</v>
      </c>
      <c r="Y940" t="e">
        <f>TRIM(CLEAN(MID(Updates!D940,FIND("Employee Name: ",Updates!D940)+15,(FIND("Job Title",Updates!D940)-(FIND("Employee Name: ",Updates!D940)+15)))))</f>
        <v>#VALUE!</v>
      </c>
      <c r="Z940" s="9" t="e">
        <f t="shared" si="232"/>
        <v>#VALUE!</v>
      </c>
      <c r="AA940" t="e">
        <f t="shared" si="233"/>
        <v>#VALUE!</v>
      </c>
      <c r="AB940" t="e">
        <f t="shared" si="234"/>
        <v>#VALUE!</v>
      </c>
      <c r="AC940" t="e">
        <f t="shared" si="235"/>
        <v>#VALUE!</v>
      </c>
      <c r="AD940" t="e">
        <f>TRIM(CLEAN(MID(Updates!D940,FIND("Account to clone: ",Updates!D940)+18,(FIND("Position",Updates!D940)-(FIND("Account to clone: ",Updates!D940)+18)))))</f>
        <v>#VALUE!</v>
      </c>
      <c r="AE940" t="str">
        <f t="shared" si="236"/>
        <v/>
      </c>
      <c r="AF940" t="str">
        <f t="shared" si="237"/>
        <v>No</v>
      </c>
      <c r="AG940" t="e">
        <f>TRIM(CLEAN(MID(Updates!D940,FIND("Home Share (H:\ drive) required: ",Updates!D940)+33,(FIND("Group Share (S:\ drive) required: ",Updates!D940)-(FIND("Home Share (H:\ drive) required: ",Updates!D940)+33)))))</f>
        <v>#VALUE!</v>
      </c>
      <c r="AH940" t="str">
        <f t="shared" si="238"/>
        <v>No</v>
      </c>
      <c r="AI940" t="e">
        <f>TRIM(CLEAN(MID(Updates!D940,FIND("S Drive Path: ",Updates!D940)+14,(FIND("Position",Updates!D940)-(FIND("S Drive Path: ",Updates!D940)+14)))))</f>
        <v>#VALUE!</v>
      </c>
      <c r="AJ940" t="e">
        <f>("USR\"&amp;Updates!N940)</f>
        <v>#VALUE!</v>
      </c>
      <c r="AK940" t="e">
        <f>Updates!N940&amp;"$"</f>
        <v>#VALUE!</v>
      </c>
      <c r="AL940" s="11">
        <f t="shared" ca="1" si="239"/>
        <v>13</v>
      </c>
      <c r="AM940" s="6" t="str">
        <f ca="1">LOOKUP(AL940,AN2:AN21,AO2:AO21)</f>
        <v>DC4MDB03</v>
      </c>
    </row>
    <row r="941" spans="1:39" ht="12" customHeight="1">
      <c r="A941" s="13" t="e">
        <f>LOOKUP(99^99,--("0"&amp;MID(Updates!N941,MIN(SEARCH({0,1,2,3,4,5,6,7,8,9},Updates!N941&amp;"0123456789")),ROW($A$1:$A$10000))))</f>
        <v>#N/A</v>
      </c>
      <c r="B941" s="6" t="e">
        <f>TRIM(CLEAN(MID(Updates!D941,FIND("Network User Id: ",Updates!D941)+17,(FIND("E-MAIL ACCOUNTS",Updates!D941)-(FIND("Network User Id:",Updates!D941)+17)))))</f>
        <v>#VALUE!</v>
      </c>
      <c r="C941" s="6" t="e">
        <f>TRIM(CLEAN(MID(Updates!D941,FIND("Logon ID: ",Updates!D941)+10,(FIND("Password:",Updates!D941)-(FIND("Logon ID:",Updates!D941)+10)))))</f>
        <v>#VALUE!</v>
      </c>
      <c r="D941" t="e">
        <f>TRIM(CLEAN(MID(Updates!D941,FIND("Primary Address: ",Updates!D941)+17,(FIND("Secondary Address:",Updates!D941)-(FIND("Primary Address: ",Updates!D941)+17)))))</f>
        <v>#VALUE!</v>
      </c>
      <c r="E941" t="e">
        <f>TRIM(CLEAN(MID(Updates!D941,FIND("Secondary Address: ",Updates!D941)+19,(FIND("** PLEASE DO NOT REPLY TO THIS E-MAIL. ",Updates!D941)-(FIND("Secondary Address: ",Updates!D941)+19)))))</f>
        <v>#VALUE!</v>
      </c>
      <c r="F941" t="b">
        <f>IF(COUNT(SEARCH({"transpo.ottawa.on.ca","biblioottawalibrary.ca"},E941)),"@ottawa.ca")</f>
        <v>0</v>
      </c>
      <c r="G941" s="9" t="e">
        <f t="shared" si="224"/>
        <v>#VALUE!</v>
      </c>
      <c r="H941" t="e">
        <f>TRIM(CLEAN(MID(Updates!D941,FIND("E-mail Address: ",Updates!D941)+16,(FIND("The employee",Updates!D941)-(FIND("E-mail Address: ",Updates!D941)+16)))))</f>
        <v>#VALUE!</v>
      </c>
      <c r="I941" t="e">
        <f>TRIM(CLEAN(MID(Updates!D941,FIND("Account Password: ",Updates!D941)+18,(FIND("NETWORK ACCOUNTS",Updates!D941)-(FIND("Account Password:",Updates!D941)+18)))))</f>
        <v>#VALUE!</v>
      </c>
      <c r="J941" t="e">
        <f>TRIM(CLEAN(MID(Updates!D941,FIND("Password: ",Updates!D941)+10,(FIND("E-mail",Updates!D941)-(FIND("Password:",Updates!D941)+12)))))</f>
        <v>#VALUE!</v>
      </c>
      <c r="K941" t="e">
        <f>TRIM(CLEAN(MID(Updates!D941,FIND("Account to clone: ",Updates!D941)+18,(FIND("Position",Updates!D941)-(FIND("Account to clone: ",Updates!D941)+18)))))</f>
        <v>#VALUE!</v>
      </c>
      <c r="L941" t="e">
        <f>TRIM(CLEAN(MID(Updates!D941,FIND("Clone permissions of another account: ",Updates!D941)+38,(FIND("Email required:",Updates!D941)-(FIND("Clone permissions of another account: ",Updates!D941)+38)))))</f>
        <v>#VALUE!</v>
      </c>
      <c r="M941" t="e">
        <f t="shared" si="225"/>
        <v>#VALUE!</v>
      </c>
      <c r="N941" t="e">
        <f>TRIM(CLEAN(MID(Updates!D941,FIND("First Name: ",Updates!D941)+12,(FIND("Middle Name: ",Updates!D941)-(FIND("First Name: ",Updates!D941)+12)))))</f>
        <v>#VALUE!</v>
      </c>
      <c r="O941" t="e">
        <f>TRIM(CLEAN(MID(Updates!E941,FIND("Last Name: ",Updates!E941)+11,(FIND("Middle Initial:",Updates!E941)-(FIND("Last Name: ",Updates!E941)+11)))))</f>
        <v>#VALUE!</v>
      </c>
      <c r="P941" t="e">
        <f>TRIM(CLEAN(MID(Updates!D941,FIND("Middle Initial: ",Updates!D941)+16,(FIND("Department: ",Updates!D941)-(FIND("Middle Initial: ",Updates!D941)+16)))))</f>
        <v>#VALUE!</v>
      </c>
      <c r="Q941" t="e">
        <f t="shared" si="226"/>
        <v>#VALUE!</v>
      </c>
      <c r="R941" t="e">
        <f t="shared" si="227"/>
        <v>#VALUE!</v>
      </c>
      <c r="S941" t="e">
        <f t="shared" si="228"/>
        <v>#VALUE!</v>
      </c>
      <c r="T941" s="14" t="e">
        <f t="shared" si="229"/>
        <v>#VALUE!</v>
      </c>
      <c r="U941" t="e">
        <f t="shared" si="230"/>
        <v>#VALUE!</v>
      </c>
      <c r="V941" t="e">
        <f t="shared" si="231"/>
        <v>#VALUE!</v>
      </c>
      <c r="W941" s="8" t="e">
        <f>TRIM(CLEAN(MID(Updates!D941,FIND("Branch: ",Updates!D941)+8,(FIND("Division",Updates!D941)-(FIND("Branch: ",Updates!D941)+8)))))</f>
        <v>#VALUE!</v>
      </c>
      <c r="X941" s="8" t="e">
        <f>TRIM(CLEAN(MID(Updates!D941,FIND("Pooled Position: ",Updates!D941)+17,(FIND("Are the",Updates!D941)-(FIND("Pooled Position: ",Updates!D941)+17)))))</f>
        <v>#VALUE!</v>
      </c>
      <c r="Y941" t="e">
        <f>TRIM(CLEAN(MID(Updates!D941,FIND("Employee Name: ",Updates!D941)+15,(FIND("Job Title",Updates!D941)-(FIND("Employee Name: ",Updates!D941)+15)))))</f>
        <v>#VALUE!</v>
      </c>
      <c r="Z941" s="9" t="e">
        <f t="shared" si="232"/>
        <v>#VALUE!</v>
      </c>
      <c r="AA941" t="e">
        <f t="shared" si="233"/>
        <v>#VALUE!</v>
      </c>
      <c r="AB941" t="e">
        <f t="shared" si="234"/>
        <v>#VALUE!</v>
      </c>
      <c r="AC941" t="e">
        <f t="shared" si="235"/>
        <v>#VALUE!</v>
      </c>
      <c r="AD941" t="e">
        <f>TRIM(CLEAN(MID(Updates!D941,FIND("Account to clone: ",Updates!D941)+18,(FIND("Position",Updates!D941)-(FIND("Account to clone: ",Updates!D941)+18)))))</f>
        <v>#VALUE!</v>
      </c>
      <c r="AE941" t="str">
        <f t="shared" si="236"/>
        <v/>
      </c>
      <c r="AF941" t="str">
        <f t="shared" si="237"/>
        <v>No</v>
      </c>
      <c r="AG941" t="e">
        <f>TRIM(CLEAN(MID(Updates!D941,FIND("Home Share (H:\ drive) required: ",Updates!D941)+33,(FIND("Group Share (S:\ drive) required: ",Updates!D941)-(FIND("Home Share (H:\ drive) required: ",Updates!D941)+33)))))</f>
        <v>#VALUE!</v>
      </c>
      <c r="AH941" t="str">
        <f t="shared" si="238"/>
        <v>No</v>
      </c>
      <c r="AI941" t="e">
        <f>TRIM(CLEAN(MID(Updates!D941,FIND("S Drive Path: ",Updates!D941)+14,(FIND("Position",Updates!D941)-(FIND("S Drive Path: ",Updates!D941)+14)))))</f>
        <v>#VALUE!</v>
      </c>
      <c r="AJ941" t="e">
        <f>("USR\"&amp;Updates!N941)</f>
        <v>#VALUE!</v>
      </c>
      <c r="AK941" t="e">
        <f>Updates!N941&amp;"$"</f>
        <v>#VALUE!</v>
      </c>
      <c r="AL941" s="11">
        <f t="shared" ca="1" si="239"/>
        <v>13</v>
      </c>
      <c r="AM941" s="6" t="str">
        <f ca="1">LOOKUP(AL941,AN2:AN21,AO2:AO21)</f>
        <v>DC4MDB03</v>
      </c>
    </row>
    <row r="942" spans="1:39" ht="12" customHeight="1">
      <c r="A942" s="13" t="e">
        <f>LOOKUP(99^99,--("0"&amp;MID(Updates!N942,MIN(SEARCH({0,1,2,3,4,5,6,7,8,9},Updates!N942&amp;"0123456789")),ROW($A$1:$A$10000))))</f>
        <v>#N/A</v>
      </c>
      <c r="B942" s="6" t="e">
        <f>TRIM(CLEAN(MID(Updates!D942,FIND("Network User Id: ",Updates!D942)+17,(FIND("E-MAIL ACCOUNTS",Updates!D942)-(FIND("Network User Id:",Updates!D942)+17)))))</f>
        <v>#VALUE!</v>
      </c>
      <c r="C942" s="6" t="e">
        <f>TRIM(CLEAN(MID(Updates!D942,FIND("Logon ID: ",Updates!D942)+10,(FIND("Password:",Updates!D942)-(FIND("Logon ID:",Updates!D942)+10)))))</f>
        <v>#VALUE!</v>
      </c>
      <c r="D942" t="e">
        <f>TRIM(CLEAN(MID(Updates!D942,FIND("Primary Address: ",Updates!D942)+17,(FIND("Secondary Address:",Updates!D942)-(FIND("Primary Address: ",Updates!D942)+17)))))</f>
        <v>#VALUE!</v>
      </c>
      <c r="E942" t="e">
        <f>TRIM(CLEAN(MID(Updates!D942,FIND("Secondary Address: ",Updates!D942)+19,(FIND("** PLEASE DO NOT REPLY TO THIS E-MAIL. ",Updates!D942)-(FIND("Secondary Address: ",Updates!D942)+19)))))</f>
        <v>#VALUE!</v>
      </c>
      <c r="F942" t="b">
        <f>IF(COUNT(SEARCH({"transpo.ottawa.on.ca","biblioottawalibrary.ca"},E942)),"@ottawa.ca")</f>
        <v>0</v>
      </c>
      <c r="G942" s="9" t="e">
        <f t="shared" si="224"/>
        <v>#VALUE!</v>
      </c>
      <c r="H942" t="e">
        <f>TRIM(CLEAN(MID(Updates!D942,FIND("E-mail Address: ",Updates!D942)+16,(FIND("The employee",Updates!D942)-(FIND("E-mail Address: ",Updates!D942)+16)))))</f>
        <v>#VALUE!</v>
      </c>
      <c r="I942" t="e">
        <f>TRIM(CLEAN(MID(Updates!D942,FIND("Account Password: ",Updates!D942)+18,(FIND("NETWORK ACCOUNTS",Updates!D942)-(FIND("Account Password:",Updates!D942)+18)))))</f>
        <v>#VALUE!</v>
      </c>
      <c r="J942" t="e">
        <f>TRIM(CLEAN(MID(Updates!D942,FIND("Password: ",Updates!D942)+10,(FIND("E-mail",Updates!D942)-(FIND("Password:",Updates!D942)+12)))))</f>
        <v>#VALUE!</v>
      </c>
      <c r="K942" t="e">
        <f>TRIM(CLEAN(MID(Updates!D942,FIND("Account to clone: ",Updates!D942)+18,(FIND("Position",Updates!D942)-(FIND("Account to clone: ",Updates!D942)+18)))))</f>
        <v>#VALUE!</v>
      </c>
      <c r="L942" t="e">
        <f>TRIM(CLEAN(MID(Updates!D942,FIND("Clone permissions of another account: ",Updates!D942)+38,(FIND("Email required:",Updates!D942)-(FIND("Clone permissions of another account: ",Updates!D942)+38)))))</f>
        <v>#VALUE!</v>
      </c>
      <c r="M942" t="e">
        <f t="shared" si="225"/>
        <v>#VALUE!</v>
      </c>
      <c r="N942" t="e">
        <f>TRIM(CLEAN(MID(Updates!D942,FIND("First Name: ",Updates!D942)+12,(FIND("Middle Name: ",Updates!D942)-(FIND("First Name: ",Updates!D942)+12)))))</f>
        <v>#VALUE!</v>
      </c>
      <c r="O942" t="e">
        <f>TRIM(CLEAN(MID(Updates!E942,FIND("Last Name: ",Updates!E942)+11,(FIND("Middle Initial:",Updates!E942)-(FIND("Last Name: ",Updates!E942)+11)))))</f>
        <v>#VALUE!</v>
      </c>
      <c r="P942" t="e">
        <f>TRIM(CLEAN(MID(Updates!D942,FIND("Middle Initial: ",Updates!D942)+16,(FIND("Department: ",Updates!D942)-(FIND("Middle Initial: ",Updates!D942)+16)))))</f>
        <v>#VALUE!</v>
      </c>
      <c r="Q942" t="e">
        <f t="shared" si="226"/>
        <v>#VALUE!</v>
      </c>
      <c r="R942" t="e">
        <f t="shared" si="227"/>
        <v>#VALUE!</v>
      </c>
      <c r="S942" t="e">
        <f t="shared" si="228"/>
        <v>#VALUE!</v>
      </c>
      <c r="T942" s="14" t="e">
        <f t="shared" si="229"/>
        <v>#VALUE!</v>
      </c>
      <c r="U942" t="e">
        <f t="shared" si="230"/>
        <v>#VALUE!</v>
      </c>
      <c r="V942" t="e">
        <f t="shared" si="231"/>
        <v>#VALUE!</v>
      </c>
      <c r="W942" s="8" t="e">
        <f>TRIM(CLEAN(MID(Updates!D942,FIND("Branch: ",Updates!D942)+8,(FIND("Division",Updates!D942)-(FIND("Branch: ",Updates!D942)+8)))))</f>
        <v>#VALUE!</v>
      </c>
      <c r="X942" s="8" t="e">
        <f>TRIM(CLEAN(MID(Updates!D942,FIND("Pooled Position: ",Updates!D942)+17,(FIND("Are the",Updates!D942)-(FIND("Pooled Position: ",Updates!D942)+17)))))</f>
        <v>#VALUE!</v>
      </c>
      <c r="Y942" t="e">
        <f>TRIM(CLEAN(MID(Updates!D942,FIND("Employee Name: ",Updates!D942)+15,(FIND("Job Title",Updates!D942)-(FIND("Employee Name: ",Updates!D942)+15)))))</f>
        <v>#VALUE!</v>
      </c>
      <c r="Z942" s="9" t="e">
        <f t="shared" si="232"/>
        <v>#VALUE!</v>
      </c>
      <c r="AA942" t="e">
        <f t="shared" si="233"/>
        <v>#VALUE!</v>
      </c>
      <c r="AB942" t="e">
        <f t="shared" si="234"/>
        <v>#VALUE!</v>
      </c>
      <c r="AC942" t="e">
        <f t="shared" si="235"/>
        <v>#VALUE!</v>
      </c>
      <c r="AD942" t="e">
        <f>TRIM(CLEAN(MID(Updates!D942,FIND("Account to clone: ",Updates!D942)+18,(FIND("Position",Updates!D942)-(FIND("Account to clone: ",Updates!D942)+18)))))</f>
        <v>#VALUE!</v>
      </c>
      <c r="AE942" t="str">
        <f t="shared" si="236"/>
        <v/>
      </c>
      <c r="AF942" t="str">
        <f t="shared" si="237"/>
        <v>No</v>
      </c>
      <c r="AG942" t="e">
        <f>TRIM(CLEAN(MID(Updates!D942,FIND("Home Share (H:\ drive) required: ",Updates!D942)+33,(FIND("Group Share (S:\ drive) required: ",Updates!D942)-(FIND("Home Share (H:\ drive) required: ",Updates!D942)+33)))))</f>
        <v>#VALUE!</v>
      </c>
      <c r="AH942" t="str">
        <f t="shared" si="238"/>
        <v>No</v>
      </c>
      <c r="AI942" t="e">
        <f>TRIM(CLEAN(MID(Updates!D942,FIND("S Drive Path: ",Updates!D942)+14,(FIND("Position",Updates!D942)-(FIND("S Drive Path: ",Updates!D942)+14)))))</f>
        <v>#VALUE!</v>
      </c>
      <c r="AJ942" t="e">
        <f>("USR\"&amp;Updates!N942)</f>
        <v>#VALUE!</v>
      </c>
      <c r="AK942" t="e">
        <f>Updates!N942&amp;"$"</f>
        <v>#VALUE!</v>
      </c>
      <c r="AL942" s="11">
        <f t="shared" ca="1" si="239"/>
        <v>13</v>
      </c>
      <c r="AM942" s="6" t="str">
        <f ca="1">LOOKUP(AL942,AN2:AN21,AO2:AO21)</f>
        <v>DC4MDB03</v>
      </c>
    </row>
    <row r="943" spans="1:39" ht="12" customHeight="1">
      <c r="A943" s="13" t="e">
        <f>LOOKUP(99^99,--("0"&amp;MID(Updates!N943,MIN(SEARCH({0,1,2,3,4,5,6,7,8,9},Updates!N943&amp;"0123456789")),ROW($A$1:$A$10000))))</f>
        <v>#N/A</v>
      </c>
      <c r="B943" s="6" t="e">
        <f>TRIM(CLEAN(MID(Updates!D943,FIND("Network User Id: ",Updates!D943)+17,(FIND("E-MAIL ACCOUNTS",Updates!D943)-(FIND("Network User Id:",Updates!D943)+17)))))</f>
        <v>#VALUE!</v>
      </c>
      <c r="C943" s="6" t="e">
        <f>TRIM(CLEAN(MID(Updates!D943,FIND("Logon ID: ",Updates!D943)+10,(FIND("Password:",Updates!D943)-(FIND("Logon ID:",Updates!D943)+10)))))</f>
        <v>#VALUE!</v>
      </c>
      <c r="D943" t="e">
        <f>TRIM(CLEAN(MID(Updates!D943,FIND("Primary Address: ",Updates!D943)+17,(FIND("Secondary Address:",Updates!D943)-(FIND("Primary Address: ",Updates!D943)+17)))))</f>
        <v>#VALUE!</v>
      </c>
      <c r="E943" t="e">
        <f>TRIM(CLEAN(MID(Updates!D943,FIND("Secondary Address: ",Updates!D943)+19,(FIND("** PLEASE DO NOT REPLY TO THIS E-MAIL. ",Updates!D943)-(FIND("Secondary Address: ",Updates!D943)+19)))))</f>
        <v>#VALUE!</v>
      </c>
      <c r="F943" t="b">
        <f>IF(COUNT(SEARCH({"transpo.ottawa.on.ca","biblioottawalibrary.ca"},E943)),"@ottawa.ca")</f>
        <v>0</v>
      </c>
      <c r="G943" s="9" t="e">
        <f t="shared" si="224"/>
        <v>#VALUE!</v>
      </c>
      <c r="H943" t="e">
        <f>TRIM(CLEAN(MID(Updates!D943,FIND("E-mail Address: ",Updates!D943)+16,(FIND("The employee",Updates!D943)-(FIND("E-mail Address: ",Updates!D943)+16)))))</f>
        <v>#VALUE!</v>
      </c>
      <c r="I943" t="e">
        <f>TRIM(CLEAN(MID(Updates!D943,FIND("Account Password: ",Updates!D943)+18,(FIND("NETWORK ACCOUNTS",Updates!D943)-(FIND("Account Password:",Updates!D943)+18)))))</f>
        <v>#VALUE!</v>
      </c>
      <c r="J943" t="e">
        <f>TRIM(CLEAN(MID(Updates!D943,FIND("Password: ",Updates!D943)+10,(FIND("E-mail",Updates!D943)-(FIND("Password:",Updates!D943)+12)))))</f>
        <v>#VALUE!</v>
      </c>
      <c r="K943" t="e">
        <f>TRIM(CLEAN(MID(Updates!D943,FIND("Account to clone: ",Updates!D943)+18,(FIND("Position",Updates!D943)-(FIND("Account to clone: ",Updates!D943)+18)))))</f>
        <v>#VALUE!</v>
      </c>
      <c r="L943" t="e">
        <f>TRIM(CLEAN(MID(Updates!D943,FIND("Clone permissions of another account: ",Updates!D943)+38,(FIND("Email required:",Updates!D943)-(FIND("Clone permissions of another account: ",Updates!D943)+38)))))</f>
        <v>#VALUE!</v>
      </c>
      <c r="M943" t="e">
        <f t="shared" si="225"/>
        <v>#VALUE!</v>
      </c>
      <c r="N943" t="e">
        <f>TRIM(CLEAN(MID(Updates!D943,FIND("First Name: ",Updates!D943)+12,(FIND("Middle Name: ",Updates!D943)-(FIND("First Name: ",Updates!D943)+12)))))</f>
        <v>#VALUE!</v>
      </c>
      <c r="O943" t="e">
        <f>TRIM(CLEAN(MID(Updates!E943,FIND("Last Name: ",Updates!E943)+11,(FIND("Middle Initial:",Updates!E943)-(FIND("Last Name: ",Updates!E943)+11)))))</f>
        <v>#VALUE!</v>
      </c>
      <c r="P943" t="e">
        <f>TRIM(CLEAN(MID(Updates!D943,FIND("Middle Initial: ",Updates!D943)+16,(FIND("Department: ",Updates!D943)-(FIND("Middle Initial: ",Updates!D943)+16)))))</f>
        <v>#VALUE!</v>
      </c>
      <c r="Q943" t="e">
        <f t="shared" si="226"/>
        <v>#VALUE!</v>
      </c>
      <c r="R943" t="e">
        <f t="shared" si="227"/>
        <v>#VALUE!</v>
      </c>
      <c r="S943" t="e">
        <f t="shared" si="228"/>
        <v>#VALUE!</v>
      </c>
      <c r="T943" s="14" t="e">
        <f t="shared" si="229"/>
        <v>#VALUE!</v>
      </c>
      <c r="U943" t="e">
        <f t="shared" si="230"/>
        <v>#VALUE!</v>
      </c>
      <c r="V943" t="e">
        <f t="shared" si="231"/>
        <v>#VALUE!</v>
      </c>
      <c r="W943" s="8" t="e">
        <f>TRIM(CLEAN(MID(Updates!D943,FIND("Branch: ",Updates!D943)+8,(FIND("Division",Updates!D943)-(FIND("Branch: ",Updates!D943)+8)))))</f>
        <v>#VALUE!</v>
      </c>
      <c r="X943" s="8" t="e">
        <f>TRIM(CLEAN(MID(Updates!D943,FIND("Pooled Position: ",Updates!D943)+17,(FIND("Are the",Updates!D943)-(FIND("Pooled Position: ",Updates!D943)+17)))))</f>
        <v>#VALUE!</v>
      </c>
      <c r="Y943" t="e">
        <f>TRIM(CLEAN(MID(Updates!D943,FIND("Employee Name: ",Updates!D943)+15,(FIND("Job Title",Updates!D943)-(FIND("Employee Name: ",Updates!D943)+15)))))</f>
        <v>#VALUE!</v>
      </c>
      <c r="Z943" s="9" t="e">
        <f t="shared" si="232"/>
        <v>#VALUE!</v>
      </c>
      <c r="AA943" t="e">
        <f t="shared" si="233"/>
        <v>#VALUE!</v>
      </c>
      <c r="AB943" t="e">
        <f t="shared" si="234"/>
        <v>#VALUE!</v>
      </c>
      <c r="AC943" t="e">
        <f t="shared" si="235"/>
        <v>#VALUE!</v>
      </c>
      <c r="AD943" t="e">
        <f>TRIM(CLEAN(MID(Updates!D943,FIND("Account to clone: ",Updates!D943)+18,(FIND("Position",Updates!D943)-(FIND("Account to clone: ",Updates!D943)+18)))))</f>
        <v>#VALUE!</v>
      </c>
      <c r="AE943" t="str">
        <f t="shared" si="236"/>
        <v/>
      </c>
      <c r="AF943" t="str">
        <f t="shared" si="237"/>
        <v>No</v>
      </c>
      <c r="AG943" t="e">
        <f>TRIM(CLEAN(MID(Updates!D943,FIND("Home Share (H:\ drive) required: ",Updates!D943)+33,(FIND("Group Share (S:\ drive) required: ",Updates!D943)-(FIND("Home Share (H:\ drive) required: ",Updates!D943)+33)))))</f>
        <v>#VALUE!</v>
      </c>
      <c r="AH943" t="str">
        <f t="shared" si="238"/>
        <v>No</v>
      </c>
      <c r="AI943" t="e">
        <f>TRIM(CLEAN(MID(Updates!D943,FIND("S Drive Path: ",Updates!D943)+14,(FIND("Position",Updates!D943)-(FIND("S Drive Path: ",Updates!D943)+14)))))</f>
        <v>#VALUE!</v>
      </c>
      <c r="AJ943" t="e">
        <f>("USR\"&amp;Updates!N943)</f>
        <v>#VALUE!</v>
      </c>
      <c r="AK943" t="e">
        <f>Updates!N943&amp;"$"</f>
        <v>#VALUE!</v>
      </c>
      <c r="AL943" s="11">
        <f t="shared" ca="1" si="239"/>
        <v>1</v>
      </c>
      <c r="AM943" s="6" t="str">
        <f ca="1">LOOKUP(AL943,AN2:AN21,AO2:AO21)</f>
        <v>DC1MDB01</v>
      </c>
    </row>
    <row r="944" spans="1:39" ht="12" customHeight="1">
      <c r="A944" s="13" t="e">
        <f>LOOKUP(99^99,--("0"&amp;MID(Updates!N944,MIN(SEARCH({0,1,2,3,4,5,6,7,8,9},Updates!N944&amp;"0123456789")),ROW($A$1:$A$10000))))</f>
        <v>#N/A</v>
      </c>
      <c r="B944" s="6" t="e">
        <f>TRIM(CLEAN(MID(Updates!D944,FIND("Network User Id: ",Updates!D944)+17,(FIND("E-MAIL ACCOUNTS",Updates!D944)-(FIND("Network User Id:",Updates!D944)+17)))))</f>
        <v>#VALUE!</v>
      </c>
      <c r="C944" s="6" t="e">
        <f>TRIM(CLEAN(MID(Updates!D944,FIND("Logon ID: ",Updates!D944)+10,(FIND("Password:",Updates!D944)-(FIND("Logon ID:",Updates!D944)+10)))))</f>
        <v>#VALUE!</v>
      </c>
      <c r="D944" t="e">
        <f>TRIM(CLEAN(MID(Updates!D944,FIND("Primary Address: ",Updates!D944)+17,(FIND("Secondary Address:",Updates!D944)-(FIND("Primary Address: ",Updates!D944)+17)))))</f>
        <v>#VALUE!</v>
      </c>
      <c r="E944" t="e">
        <f>TRIM(CLEAN(MID(Updates!D944,FIND("Secondary Address: ",Updates!D944)+19,(FIND("** PLEASE DO NOT REPLY TO THIS E-MAIL. ",Updates!D944)-(FIND("Secondary Address: ",Updates!D944)+19)))))</f>
        <v>#VALUE!</v>
      </c>
      <c r="F944" t="b">
        <f>IF(COUNT(SEARCH({"transpo.ottawa.on.ca","biblioottawalibrary.ca"},E944)),"@ottawa.ca")</f>
        <v>0</v>
      </c>
      <c r="G944" s="9" t="e">
        <f t="shared" si="224"/>
        <v>#VALUE!</v>
      </c>
      <c r="H944" t="e">
        <f>TRIM(CLEAN(MID(Updates!D944,FIND("E-mail Address: ",Updates!D944)+16,(FIND("The employee",Updates!D944)-(FIND("E-mail Address: ",Updates!D944)+16)))))</f>
        <v>#VALUE!</v>
      </c>
      <c r="I944" t="e">
        <f>TRIM(CLEAN(MID(Updates!D944,FIND("Account Password: ",Updates!D944)+18,(FIND("NETWORK ACCOUNTS",Updates!D944)-(FIND("Account Password:",Updates!D944)+18)))))</f>
        <v>#VALUE!</v>
      </c>
      <c r="J944" t="e">
        <f>TRIM(CLEAN(MID(Updates!D944,FIND("Password: ",Updates!D944)+10,(FIND("E-mail",Updates!D944)-(FIND("Password:",Updates!D944)+12)))))</f>
        <v>#VALUE!</v>
      </c>
      <c r="K944" t="e">
        <f>TRIM(CLEAN(MID(Updates!D944,FIND("Account to clone: ",Updates!D944)+18,(FIND("Position",Updates!D944)-(FIND("Account to clone: ",Updates!D944)+18)))))</f>
        <v>#VALUE!</v>
      </c>
      <c r="L944" t="e">
        <f>TRIM(CLEAN(MID(Updates!D944,FIND("Clone permissions of another account: ",Updates!D944)+38,(FIND("Email required:",Updates!D944)-(FIND("Clone permissions of another account: ",Updates!D944)+38)))))</f>
        <v>#VALUE!</v>
      </c>
      <c r="M944" t="e">
        <f t="shared" si="225"/>
        <v>#VALUE!</v>
      </c>
      <c r="N944" t="e">
        <f>TRIM(CLEAN(MID(Updates!D944,FIND("First Name: ",Updates!D944)+12,(FIND("Middle Name: ",Updates!D944)-(FIND("First Name: ",Updates!D944)+12)))))</f>
        <v>#VALUE!</v>
      </c>
      <c r="O944" t="e">
        <f>TRIM(CLEAN(MID(Updates!E944,FIND("Last Name: ",Updates!E944)+11,(FIND("Middle Initial:",Updates!E944)-(FIND("Last Name: ",Updates!E944)+11)))))</f>
        <v>#VALUE!</v>
      </c>
      <c r="P944" t="e">
        <f>TRIM(CLEAN(MID(Updates!D944,FIND("Middle Initial: ",Updates!D944)+16,(FIND("Department: ",Updates!D944)-(FIND("Middle Initial: ",Updates!D944)+16)))))</f>
        <v>#VALUE!</v>
      </c>
      <c r="Q944" t="e">
        <f t="shared" si="226"/>
        <v>#VALUE!</v>
      </c>
      <c r="R944" t="e">
        <f t="shared" si="227"/>
        <v>#VALUE!</v>
      </c>
      <c r="S944" t="e">
        <f t="shared" si="228"/>
        <v>#VALUE!</v>
      </c>
      <c r="T944" s="14" t="e">
        <f t="shared" si="229"/>
        <v>#VALUE!</v>
      </c>
      <c r="U944" t="e">
        <f t="shared" si="230"/>
        <v>#VALUE!</v>
      </c>
      <c r="V944" t="e">
        <f t="shared" si="231"/>
        <v>#VALUE!</v>
      </c>
      <c r="W944" s="8" t="e">
        <f>TRIM(CLEAN(MID(Updates!D944,FIND("Branch: ",Updates!D944)+8,(FIND("Division",Updates!D944)-(FIND("Branch: ",Updates!D944)+8)))))</f>
        <v>#VALUE!</v>
      </c>
      <c r="X944" s="8" t="e">
        <f>TRIM(CLEAN(MID(Updates!D944,FIND("Pooled Position: ",Updates!D944)+17,(FIND("Are the",Updates!D944)-(FIND("Pooled Position: ",Updates!D944)+17)))))</f>
        <v>#VALUE!</v>
      </c>
      <c r="Y944" t="e">
        <f>TRIM(CLEAN(MID(Updates!D944,FIND("Employee Name: ",Updates!D944)+15,(FIND("Job Title",Updates!D944)-(FIND("Employee Name: ",Updates!D944)+15)))))</f>
        <v>#VALUE!</v>
      </c>
      <c r="Z944" s="9" t="e">
        <f t="shared" si="232"/>
        <v>#VALUE!</v>
      </c>
      <c r="AA944" t="e">
        <f t="shared" si="233"/>
        <v>#VALUE!</v>
      </c>
      <c r="AB944" t="e">
        <f t="shared" si="234"/>
        <v>#VALUE!</v>
      </c>
      <c r="AC944" t="e">
        <f t="shared" si="235"/>
        <v>#VALUE!</v>
      </c>
      <c r="AD944" t="e">
        <f>TRIM(CLEAN(MID(Updates!D944,FIND("Account to clone: ",Updates!D944)+18,(FIND("Position",Updates!D944)-(FIND("Account to clone: ",Updates!D944)+18)))))</f>
        <v>#VALUE!</v>
      </c>
      <c r="AE944" t="str">
        <f t="shared" si="236"/>
        <v/>
      </c>
      <c r="AF944" t="str">
        <f t="shared" si="237"/>
        <v>No</v>
      </c>
      <c r="AG944" t="e">
        <f>TRIM(CLEAN(MID(Updates!D944,FIND("Home Share (H:\ drive) required: ",Updates!D944)+33,(FIND("Group Share (S:\ drive) required: ",Updates!D944)-(FIND("Home Share (H:\ drive) required: ",Updates!D944)+33)))))</f>
        <v>#VALUE!</v>
      </c>
      <c r="AH944" t="str">
        <f t="shared" si="238"/>
        <v>No</v>
      </c>
      <c r="AI944" t="e">
        <f>TRIM(CLEAN(MID(Updates!D944,FIND("S Drive Path: ",Updates!D944)+14,(FIND("Position",Updates!D944)-(FIND("S Drive Path: ",Updates!D944)+14)))))</f>
        <v>#VALUE!</v>
      </c>
      <c r="AJ944" t="e">
        <f>("USR\"&amp;Updates!N944)</f>
        <v>#VALUE!</v>
      </c>
      <c r="AK944" t="e">
        <f>Updates!N944&amp;"$"</f>
        <v>#VALUE!</v>
      </c>
      <c r="AL944" s="11">
        <f t="shared" ca="1" si="239"/>
        <v>5</v>
      </c>
      <c r="AM944" s="6" t="str">
        <f ca="1">LOOKUP(AL944,AN2:AN21,AO2:AO21)</f>
        <v>DC1MDB05</v>
      </c>
    </row>
    <row r="945" spans="1:39" ht="12" customHeight="1">
      <c r="A945" s="13" t="e">
        <f>LOOKUP(99^99,--("0"&amp;MID(Updates!N945,MIN(SEARCH({0,1,2,3,4,5,6,7,8,9},Updates!N945&amp;"0123456789")),ROW($A$1:$A$10000))))</f>
        <v>#N/A</v>
      </c>
      <c r="B945" s="6" t="e">
        <f>TRIM(CLEAN(MID(Updates!D945,FIND("Network User Id: ",Updates!D945)+17,(FIND("E-MAIL ACCOUNTS",Updates!D945)-(FIND("Network User Id:",Updates!D945)+17)))))</f>
        <v>#VALUE!</v>
      </c>
      <c r="C945" s="6" t="e">
        <f>TRIM(CLEAN(MID(Updates!D945,FIND("Logon ID: ",Updates!D945)+10,(FIND("Password:",Updates!D945)-(FIND("Logon ID:",Updates!D945)+10)))))</f>
        <v>#VALUE!</v>
      </c>
      <c r="D945" t="e">
        <f>TRIM(CLEAN(MID(Updates!D945,FIND("Primary Address: ",Updates!D945)+17,(FIND("Secondary Address:",Updates!D945)-(FIND("Primary Address: ",Updates!D945)+17)))))</f>
        <v>#VALUE!</v>
      </c>
      <c r="E945" t="e">
        <f>TRIM(CLEAN(MID(Updates!D945,FIND("Secondary Address: ",Updates!D945)+19,(FIND("** PLEASE DO NOT REPLY TO THIS E-MAIL. ",Updates!D945)-(FIND("Secondary Address: ",Updates!D945)+19)))))</f>
        <v>#VALUE!</v>
      </c>
      <c r="F945" t="b">
        <f>IF(COUNT(SEARCH({"transpo.ottawa.on.ca","biblioottawalibrary.ca"},E945)),"@ottawa.ca")</f>
        <v>0</v>
      </c>
      <c r="G945" s="9" t="e">
        <f t="shared" si="224"/>
        <v>#VALUE!</v>
      </c>
      <c r="H945" t="e">
        <f>TRIM(CLEAN(MID(Updates!D945,FIND("E-mail Address: ",Updates!D945)+16,(FIND("The employee",Updates!D945)-(FIND("E-mail Address: ",Updates!D945)+16)))))</f>
        <v>#VALUE!</v>
      </c>
      <c r="I945" t="e">
        <f>TRIM(CLEAN(MID(Updates!D945,FIND("Account Password: ",Updates!D945)+18,(FIND("NETWORK ACCOUNTS",Updates!D945)-(FIND("Account Password:",Updates!D945)+18)))))</f>
        <v>#VALUE!</v>
      </c>
      <c r="J945" t="e">
        <f>TRIM(CLEAN(MID(Updates!D945,FIND("Password: ",Updates!D945)+10,(FIND("E-mail",Updates!D945)-(FIND("Password:",Updates!D945)+12)))))</f>
        <v>#VALUE!</v>
      </c>
      <c r="K945" t="e">
        <f>TRIM(CLEAN(MID(Updates!D945,FIND("Account to clone: ",Updates!D945)+18,(FIND("Position",Updates!D945)-(FIND("Account to clone: ",Updates!D945)+18)))))</f>
        <v>#VALUE!</v>
      </c>
      <c r="L945" t="e">
        <f>TRIM(CLEAN(MID(Updates!D945,FIND("Clone permissions of another account: ",Updates!D945)+38,(FIND("Email required:",Updates!D945)-(FIND("Clone permissions of another account: ",Updates!D945)+38)))))</f>
        <v>#VALUE!</v>
      </c>
      <c r="M945" t="e">
        <f t="shared" si="225"/>
        <v>#VALUE!</v>
      </c>
      <c r="N945" t="e">
        <f>TRIM(CLEAN(MID(Updates!D945,FIND("First Name: ",Updates!D945)+12,(FIND("Middle Name: ",Updates!D945)-(FIND("First Name: ",Updates!D945)+12)))))</f>
        <v>#VALUE!</v>
      </c>
      <c r="O945" t="e">
        <f>TRIM(CLEAN(MID(Updates!E945,FIND("Last Name: ",Updates!E945)+11,(FIND("Middle Initial:",Updates!E945)-(FIND("Last Name: ",Updates!E945)+11)))))</f>
        <v>#VALUE!</v>
      </c>
      <c r="P945" t="e">
        <f>TRIM(CLEAN(MID(Updates!D945,FIND("Middle Initial: ",Updates!D945)+16,(FIND("Department: ",Updates!D945)-(FIND("Middle Initial: ",Updates!D945)+16)))))</f>
        <v>#VALUE!</v>
      </c>
      <c r="Q945" t="e">
        <f t="shared" si="226"/>
        <v>#VALUE!</v>
      </c>
      <c r="R945" t="e">
        <f t="shared" si="227"/>
        <v>#VALUE!</v>
      </c>
      <c r="S945" t="e">
        <f t="shared" si="228"/>
        <v>#VALUE!</v>
      </c>
      <c r="T945" s="14" t="e">
        <f t="shared" si="229"/>
        <v>#VALUE!</v>
      </c>
      <c r="U945" t="e">
        <f t="shared" si="230"/>
        <v>#VALUE!</v>
      </c>
      <c r="V945" t="e">
        <f t="shared" si="231"/>
        <v>#VALUE!</v>
      </c>
      <c r="W945" s="8" t="e">
        <f>TRIM(CLEAN(MID(Updates!D945,FIND("Branch: ",Updates!D945)+8,(FIND("Division",Updates!D945)-(FIND("Branch: ",Updates!D945)+8)))))</f>
        <v>#VALUE!</v>
      </c>
      <c r="X945" s="8" t="e">
        <f>TRIM(CLEAN(MID(Updates!D945,FIND("Pooled Position: ",Updates!D945)+17,(FIND("Are the",Updates!D945)-(FIND("Pooled Position: ",Updates!D945)+17)))))</f>
        <v>#VALUE!</v>
      </c>
      <c r="Y945" t="e">
        <f>TRIM(CLEAN(MID(Updates!D945,FIND("Employee Name: ",Updates!D945)+15,(FIND("Job Title",Updates!D945)-(FIND("Employee Name: ",Updates!D945)+15)))))</f>
        <v>#VALUE!</v>
      </c>
      <c r="Z945" s="9" t="e">
        <f t="shared" si="232"/>
        <v>#VALUE!</v>
      </c>
      <c r="AA945" t="e">
        <f t="shared" si="233"/>
        <v>#VALUE!</v>
      </c>
      <c r="AB945" t="e">
        <f t="shared" si="234"/>
        <v>#VALUE!</v>
      </c>
      <c r="AC945" t="e">
        <f t="shared" si="235"/>
        <v>#VALUE!</v>
      </c>
      <c r="AD945" t="e">
        <f>TRIM(CLEAN(MID(Updates!D945,FIND("Account to clone: ",Updates!D945)+18,(FIND("Position",Updates!D945)-(FIND("Account to clone: ",Updates!D945)+18)))))</f>
        <v>#VALUE!</v>
      </c>
      <c r="AE945" t="str">
        <f t="shared" si="236"/>
        <v/>
      </c>
      <c r="AF945" t="str">
        <f t="shared" si="237"/>
        <v>No</v>
      </c>
      <c r="AG945" t="e">
        <f>TRIM(CLEAN(MID(Updates!D945,FIND("Home Share (H:\ drive) required: ",Updates!D945)+33,(FIND("Group Share (S:\ drive) required: ",Updates!D945)-(FIND("Home Share (H:\ drive) required: ",Updates!D945)+33)))))</f>
        <v>#VALUE!</v>
      </c>
      <c r="AH945" t="str">
        <f t="shared" si="238"/>
        <v>No</v>
      </c>
      <c r="AI945" t="e">
        <f>TRIM(CLEAN(MID(Updates!D945,FIND("S Drive Path: ",Updates!D945)+14,(FIND("Position",Updates!D945)-(FIND("S Drive Path: ",Updates!D945)+14)))))</f>
        <v>#VALUE!</v>
      </c>
      <c r="AJ945" t="e">
        <f>("USR\"&amp;Updates!N945)</f>
        <v>#VALUE!</v>
      </c>
      <c r="AK945" t="e">
        <f>Updates!N945&amp;"$"</f>
        <v>#VALUE!</v>
      </c>
      <c r="AL945" s="11">
        <f t="shared" ca="1" si="239"/>
        <v>19</v>
      </c>
      <c r="AM945" s="6" t="str">
        <f ca="1">LOOKUP(AL945,AN2:AN21,AO2:AO21)</f>
        <v>DC4MDB09</v>
      </c>
    </row>
    <row r="946" spans="1:39" ht="12" customHeight="1">
      <c r="A946" s="13" t="e">
        <f>LOOKUP(99^99,--("0"&amp;MID(Updates!N946,MIN(SEARCH({0,1,2,3,4,5,6,7,8,9},Updates!N946&amp;"0123456789")),ROW($A$1:$A$10000))))</f>
        <v>#N/A</v>
      </c>
      <c r="B946" s="6" t="e">
        <f>TRIM(CLEAN(MID(Updates!D946,FIND("Network User Id: ",Updates!D946)+17,(FIND("E-MAIL ACCOUNTS",Updates!D946)-(FIND("Network User Id:",Updates!D946)+17)))))</f>
        <v>#VALUE!</v>
      </c>
      <c r="C946" s="6" t="e">
        <f>TRIM(CLEAN(MID(Updates!D946,FIND("Logon ID: ",Updates!D946)+10,(FIND("Password:",Updates!D946)-(FIND("Logon ID:",Updates!D946)+10)))))</f>
        <v>#VALUE!</v>
      </c>
      <c r="D946" t="e">
        <f>TRIM(CLEAN(MID(Updates!D946,FIND("Primary Address: ",Updates!D946)+17,(FIND("Secondary Address:",Updates!D946)-(FIND("Primary Address: ",Updates!D946)+17)))))</f>
        <v>#VALUE!</v>
      </c>
      <c r="E946" t="e">
        <f>TRIM(CLEAN(MID(Updates!D946,FIND("Secondary Address: ",Updates!D946)+19,(FIND("** PLEASE DO NOT REPLY TO THIS E-MAIL. ",Updates!D946)-(FIND("Secondary Address: ",Updates!D946)+19)))))</f>
        <v>#VALUE!</v>
      </c>
      <c r="F946" t="b">
        <f>IF(COUNT(SEARCH({"transpo.ottawa.on.ca","biblioottawalibrary.ca"},E946)),"@ottawa.ca")</f>
        <v>0</v>
      </c>
      <c r="G946" s="9" t="e">
        <f t="shared" si="224"/>
        <v>#VALUE!</v>
      </c>
      <c r="H946" t="e">
        <f>TRIM(CLEAN(MID(Updates!D946,FIND("E-mail Address: ",Updates!D946)+16,(FIND("The employee",Updates!D946)-(FIND("E-mail Address: ",Updates!D946)+16)))))</f>
        <v>#VALUE!</v>
      </c>
      <c r="I946" t="e">
        <f>TRIM(CLEAN(MID(Updates!D946,FIND("Account Password: ",Updates!D946)+18,(FIND("NETWORK ACCOUNTS",Updates!D946)-(FIND("Account Password:",Updates!D946)+18)))))</f>
        <v>#VALUE!</v>
      </c>
      <c r="J946" t="e">
        <f>TRIM(CLEAN(MID(Updates!D946,FIND("Password: ",Updates!D946)+10,(FIND("E-mail",Updates!D946)-(FIND("Password:",Updates!D946)+12)))))</f>
        <v>#VALUE!</v>
      </c>
      <c r="K946" t="e">
        <f>TRIM(CLEAN(MID(Updates!D946,FIND("Account to clone: ",Updates!D946)+18,(FIND("Position",Updates!D946)-(FIND("Account to clone: ",Updates!D946)+18)))))</f>
        <v>#VALUE!</v>
      </c>
      <c r="L946" t="e">
        <f>TRIM(CLEAN(MID(Updates!D946,FIND("Clone permissions of another account: ",Updates!D946)+38,(FIND("Email required:",Updates!D946)-(FIND("Clone permissions of another account: ",Updates!D946)+38)))))</f>
        <v>#VALUE!</v>
      </c>
      <c r="M946" t="e">
        <f t="shared" si="225"/>
        <v>#VALUE!</v>
      </c>
      <c r="N946" t="e">
        <f>TRIM(CLEAN(MID(Updates!D946,FIND("First Name: ",Updates!D946)+12,(FIND("Middle Name: ",Updates!D946)-(FIND("First Name: ",Updates!D946)+12)))))</f>
        <v>#VALUE!</v>
      </c>
      <c r="O946" t="e">
        <f>TRIM(CLEAN(MID(Updates!E946,FIND("Last Name: ",Updates!E946)+11,(FIND("Middle Initial:",Updates!E946)-(FIND("Last Name: ",Updates!E946)+11)))))</f>
        <v>#VALUE!</v>
      </c>
      <c r="P946" t="e">
        <f>TRIM(CLEAN(MID(Updates!D946,FIND("Middle Initial: ",Updates!D946)+16,(FIND("Department: ",Updates!D946)-(FIND("Middle Initial: ",Updates!D946)+16)))))</f>
        <v>#VALUE!</v>
      </c>
      <c r="Q946" t="e">
        <f t="shared" si="226"/>
        <v>#VALUE!</v>
      </c>
      <c r="R946" t="e">
        <f t="shared" si="227"/>
        <v>#VALUE!</v>
      </c>
      <c r="S946" t="e">
        <f t="shared" si="228"/>
        <v>#VALUE!</v>
      </c>
      <c r="T946" s="14" t="e">
        <f t="shared" si="229"/>
        <v>#VALUE!</v>
      </c>
      <c r="U946" t="e">
        <f t="shared" si="230"/>
        <v>#VALUE!</v>
      </c>
      <c r="V946" t="e">
        <f t="shared" si="231"/>
        <v>#VALUE!</v>
      </c>
      <c r="W946" s="8" t="e">
        <f>TRIM(CLEAN(MID(Updates!D946,FIND("Branch: ",Updates!D946)+8,(FIND("Division",Updates!D946)-(FIND("Branch: ",Updates!D946)+8)))))</f>
        <v>#VALUE!</v>
      </c>
      <c r="X946" s="8" t="e">
        <f>TRIM(CLEAN(MID(Updates!D946,FIND("Pooled Position: ",Updates!D946)+17,(FIND("Are the",Updates!D946)-(FIND("Pooled Position: ",Updates!D946)+17)))))</f>
        <v>#VALUE!</v>
      </c>
      <c r="Y946" t="e">
        <f>TRIM(CLEAN(MID(Updates!D946,FIND("Employee Name: ",Updates!D946)+15,(FIND("Job Title",Updates!D946)-(FIND("Employee Name: ",Updates!D946)+15)))))</f>
        <v>#VALUE!</v>
      </c>
      <c r="Z946" s="9" t="e">
        <f t="shared" si="232"/>
        <v>#VALUE!</v>
      </c>
      <c r="AA946" t="e">
        <f t="shared" si="233"/>
        <v>#VALUE!</v>
      </c>
      <c r="AB946" t="e">
        <f t="shared" si="234"/>
        <v>#VALUE!</v>
      </c>
      <c r="AC946" t="e">
        <f t="shared" si="235"/>
        <v>#VALUE!</v>
      </c>
      <c r="AD946" t="e">
        <f>TRIM(CLEAN(MID(Updates!D946,FIND("Account to clone: ",Updates!D946)+18,(FIND("Position",Updates!D946)-(FIND("Account to clone: ",Updates!D946)+18)))))</f>
        <v>#VALUE!</v>
      </c>
      <c r="AE946" t="str">
        <f t="shared" si="236"/>
        <v/>
      </c>
      <c r="AF946" t="str">
        <f t="shared" si="237"/>
        <v>No</v>
      </c>
      <c r="AG946" t="e">
        <f>TRIM(CLEAN(MID(Updates!D946,FIND("Home Share (H:\ drive) required: ",Updates!D946)+33,(FIND("Group Share (S:\ drive) required: ",Updates!D946)-(FIND("Home Share (H:\ drive) required: ",Updates!D946)+33)))))</f>
        <v>#VALUE!</v>
      </c>
      <c r="AH946" t="str">
        <f t="shared" si="238"/>
        <v>No</v>
      </c>
      <c r="AI946" t="e">
        <f>TRIM(CLEAN(MID(Updates!D946,FIND("S Drive Path: ",Updates!D946)+14,(FIND("Position",Updates!D946)-(FIND("S Drive Path: ",Updates!D946)+14)))))</f>
        <v>#VALUE!</v>
      </c>
      <c r="AJ946" t="e">
        <f>("USR\"&amp;Updates!N946)</f>
        <v>#VALUE!</v>
      </c>
      <c r="AK946" t="e">
        <f>Updates!N946&amp;"$"</f>
        <v>#VALUE!</v>
      </c>
      <c r="AL946" s="11">
        <f t="shared" ca="1" si="239"/>
        <v>9</v>
      </c>
      <c r="AM946" s="6" t="str">
        <f ca="1">LOOKUP(AL946,AN2:AN21,AO2:AO21)</f>
        <v>DC1MDB09</v>
      </c>
    </row>
    <row r="947" spans="1:39" ht="12" customHeight="1">
      <c r="A947" s="13" t="e">
        <f>LOOKUP(99^99,--("0"&amp;MID(Updates!N947,MIN(SEARCH({0,1,2,3,4,5,6,7,8,9},Updates!N947&amp;"0123456789")),ROW($A$1:$A$10000))))</f>
        <v>#N/A</v>
      </c>
      <c r="B947" s="6" t="e">
        <f>TRIM(CLEAN(MID(Updates!D947,FIND("Network User Id: ",Updates!D947)+17,(FIND("E-MAIL ACCOUNTS",Updates!D947)-(FIND("Network User Id:",Updates!D947)+17)))))</f>
        <v>#VALUE!</v>
      </c>
      <c r="C947" s="6" t="e">
        <f>TRIM(CLEAN(MID(Updates!D947,FIND("Logon ID: ",Updates!D947)+10,(FIND("Password:",Updates!D947)-(FIND("Logon ID:",Updates!D947)+10)))))</f>
        <v>#VALUE!</v>
      </c>
      <c r="D947" t="e">
        <f>TRIM(CLEAN(MID(Updates!D947,FIND("Primary Address: ",Updates!D947)+17,(FIND("Secondary Address:",Updates!D947)-(FIND("Primary Address: ",Updates!D947)+17)))))</f>
        <v>#VALUE!</v>
      </c>
      <c r="E947" t="e">
        <f>TRIM(CLEAN(MID(Updates!D947,FIND("Secondary Address: ",Updates!D947)+19,(FIND("** PLEASE DO NOT REPLY TO THIS E-MAIL. ",Updates!D947)-(FIND("Secondary Address: ",Updates!D947)+19)))))</f>
        <v>#VALUE!</v>
      </c>
      <c r="F947" t="b">
        <f>IF(COUNT(SEARCH({"transpo.ottawa.on.ca","biblioottawalibrary.ca"},E947)),"@ottawa.ca")</f>
        <v>0</v>
      </c>
      <c r="G947" s="9" t="e">
        <f t="shared" si="224"/>
        <v>#VALUE!</v>
      </c>
      <c r="H947" t="e">
        <f>TRIM(CLEAN(MID(Updates!D947,FIND("E-mail Address: ",Updates!D947)+16,(FIND("The employee",Updates!D947)-(FIND("E-mail Address: ",Updates!D947)+16)))))</f>
        <v>#VALUE!</v>
      </c>
      <c r="I947" t="e">
        <f>TRIM(CLEAN(MID(Updates!D947,FIND("Account Password: ",Updates!D947)+18,(FIND("NETWORK ACCOUNTS",Updates!D947)-(FIND("Account Password:",Updates!D947)+18)))))</f>
        <v>#VALUE!</v>
      </c>
      <c r="J947" t="e">
        <f>TRIM(CLEAN(MID(Updates!D947,FIND("Password: ",Updates!D947)+10,(FIND("E-mail",Updates!D947)-(FIND("Password:",Updates!D947)+12)))))</f>
        <v>#VALUE!</v>
      </c>
      <c r="K947" t="e">
        <f>TRIM(CLEAN(MID(Updates!D947,FIND("Account to clone: ",Updates!D947)+18,(FIND("Position",Updates!D947)-(FIND("Account to clone: ",Updates!D947)+18)))))</f>
        <v>#VALUE!</v>
      </c>
      <c r="L947" t="e">
        <f>TRIM(CLEAN(MID(Updates!D947,FIND("Clone permissions of another account: ",Updates!D947)+38,(FIND("Email required:",Updates!D947)-(FIND("Clone permissions of another account: ",Updates!D947)+38)))))</f>
        <v>#VALUE!</v>
      </c>
      <c r="M947" t="e">
        <f t="shared" si="225"/>
        <v>#VALUE!</v>
      </c>
      <c r="N947" t="e">
        <f>TRIM(CLEAN(MID(Updates!D947,FIND("First Name: ",Updates!D947)+12,(FIND("Middle Name: ",Updates!D947)-(FIND("First Name: ",Updates!D947)+12)))))</f>
        <v>#VALUE!</v>
      </c>
      <c r="O947" t="e">
        <f>TRIM(CLEAN(MID(Updates!E947,FIND("Last Name: ",Updates!E947)+11,(FIND("Middle Initial:",Updates!E947)-(FIND("Last Name: ",Updates!E947)+11)))))</f>
        <v>#VALUE!</v>
      </c>
      <c r="P947" t="e">
        <f>TRIM(CLEAN(MID(Updates!D947,FIND("Middle Initial: ",Updates!D947)+16,(FIND("Department: ",Updates!D947)-(FIND("Middle Initial: ",Updates!D947)+16)))))</f>
        <v>#VALUE!</v>
      </c>
      <c r="Q947" t="e">
        <f t="shared" si="226"/>
        <v>#VALUE!</v>
      </c>
      <c r="R947" t="e">
        <f t="shared" si="227"/>
        <v>#VALUE!</v>
      </c>
      <c r="S947" t="e">
        <f t="shared" si="228"/>
        <v>#VALUE!</v>
      </c>
      <c r="T947" s="14" t="e">
        <f t="shared" si="229"/>
        <v>#VALUE!</v>
      </c>
      <c r="U947" t="e">
        <f t="shared" si="230"/>
        <v>#VALUE!</v>
      </c>
      <c r="V947" t="e">
        <f t="shared" si="231"/>
        <v>#VALUE!</v>
      </c>
      <c r="W947" s="8" t="e">
        <f>TRIM(CLEAN(MID(Updates!D947,FIND("Branch: ",Updates!D947)+8,(FIND("Division",Updates!D947)-(FIND("Branch: ",Updates!D947)+8)))))</f>
        <v>#VALUE!</v>
      </c>
      <c r="X947" s="8" t="e">
        <f>TRIM(CLEAN(MID(Updates!D947,FIND("Pooled Position: ",Updates!D947)+17,(FIND("Are the",Updates!D947)-(FIND("Pooled Position: ",Updates!D947)+17)))))</f>
        <v>#VALUE!</v>
      </c>
      <c r="Y947" t="e">
        <f>TRIM(CLEAN(MID(Updates!D947,FIND("Employee Name: ",Updates!D947)+15,(FIND("Job Title",Updates!D947)-(FIND("Employee Name: ",Updates!D947)+15)))))</f>
        <v>#VALUE!</v>
      </c>
      <c r="Z947" s="9" t="e">
        <f t="shared" si="232"/>
        <v>#VALUE!</v>
      </c>
      <c r="AA947" t="e">
        <f t="shared" si="233"/>
        <v>#VALUE!</v>
      </c>
      <c r="AB947" t="e">
        <f t="shared" si="234"/>
        <v>#VALUE!</v>
      </c>
      <c r="AC947" t="e">
        <f t="shared" si="235"/>
        <v>#VALUE!</v>
      </c>
      <c r="AD947" t="e">
        <f>TRIM(CLEAN(MID(Updates!D947,FIND("Account to clone: ",Updates!D947)+18,(FIND("Position",Updates!D947)-(FIND("Account to clone: ",Updates!D947)+18)))))</f>
        <v>#VALUE!</v>
      </c>
      <c r="AE947" t="str">
        <f t="shared" si="236"/>
        <v/>
      </c>
      <c r="AF947" t="str">
        <f t="shared" si="237"/>
        <v>No</v>
      </c>
      <c r="AG947" t="e">
        <f>TRIM(CLEAN(MID(Updates!D947,FIND("Home Share (H:\ drive) required: ",Updates!D947)+33,(FIND("Group Share (S:\ drive) required: ",Updates!D947)-(FIND("Home Share (H:\ drive) required: ",Updates!D947)+33)))))</f>
        <v>#VALUE!</v>
      </c>
      <c r="AH947" t="str">
        <f t="shared" si="238"/>
        <v>No</v>
      </c>
      <c r="AI947" t="e">
        <f>TRIM(CLEAN(MID(Updates!D947,FIND("S Drive Path: ",Updates!D947)+14,(FIND("Position",Updates!D947)-(FIND("S Drive Path: ",Updates!D947)+14)))))</f>
        <v>#VALUE!</v>
      </c>
      <c r="AJ947" t="e">
        <f>("USR\"&amp;Updates!N947)</f>
        <v>#VALUE!</v>
      </c>
      <c r="AK947" t="e">
        <f>Updates!N947&amp;"$"</f>
        <v>#VALUE!</v>
      </c>
      <c r="AL947" s="11">
        <f t="shared" ca="1" si="239"/>
        <v>16</v>
      </c>
      <c r="AM947" s="6" t="str">
        <f ca="1">LOOKUP(AL947,AN2:AN21,AO2:AO21)</f>
        <v>DC4MDB06</v>
      </c>
    </row>
    <row r="948" spans="1:39" ht="12" customHeight="1">
      <c r="A948" s="13" t="e">
        <f>LOOKUP(99^99,--("0"&amp;MID(Updates!N948,MIN(SEARCH({0,1,2,3,4,5,6,7,8,9},Updates!N948&amp;"0123456789")),ROW($A$1:$A$10000))))</f>
        <v>#N/A</v>
      </c>
      <c r="B948" s="6" t="e">
        <f>TRIM(CLEAN(MID(Updates!D948,FIND("Network User Id: ",Updates!D948)+17,(FIND("E-MAIL ACCOUNTS",Updates!D948)-(FIND("Network User Id:",Updates!D948)+17)))))</f>
        <v>#VALUE!</v>
      </c>
      <c r="C948" s="6" t="e">
        <f>TRIM(CLEAN(MID(Updates!D948,FIND("Logon ID: ",Updates!D948)+10,(FIND("Password:",Updates!D948)-(FIND("Logon ID:",Updates!D948)+10)))))</f>
        <v>#VALUE!</v>
      </c>
      <c r="D948" t="e">
        <f>TRIM(CLEAN(MID(Updates!D948,FIND("Primary Address: ",Updates!D948)+17,(FIND("Secondary Address:",Updates!D948)-(FIND("Primary Address: ",Updates!D948)+17)))))</f>
        <v>#VALUE!</v>
      </c>
      <c r="E948" t="e">
        <f>TRIM(CLEAN(MID(Updates!D948,FIND("Secondary Address: ",Updates!D948)+19,(FIND("** PLEASE DO NOT REPLY TO THIS E-MAIL. ",Updates!D948)-(FIND("Secondary Address: ",Updates!D948)+19)))))</f>
        <v>#VALUE!</v>
      </c>
      <c r="F948" t="b">
        <f>IF(COUNT(SEARCH({"transpo.ottawa.on.ca","biblioottawalibrary.ca"},E948)),"@ottawa.ca")</f>
        <v>0</v>
      </c>
      <c r="G948" s="9" t="e">
        <f t="shared" si="224"/>
        <v>#VALUE!</v>
      </c>
      <c r="H948" t="e">
        <f>TRIM(CLEAN(MID(Updates!D948,FIND("E-mail Address: ",Updates!D948)+16,(FIND("The employee",Updates!D948)-(FIND("E-mail Address: ",Updates!D948)+16)))))</f>
        <v>#VALUE!</v>
      </c>
      <c r="I948" t="e">
        <f>TRIM(CLEAN(MID(Updates!D948,FIND("Account Password: ",Updates!D948)+18,(FIND("NETWORK ACCOUNTS",Updates!D948)-(FIND("Account Password:",Updates!D948)+18)))))</f>
        <v>#VALUE!</v>
      </c>
      <c r="J948" t="e">
        <f>TRIM(CLEAN(MID(Updates!D948,FIND("Password: ",Updates!D948)+10,(FIND("E-mail",Updates!D948)-(FIND("Password:",Updates!D948)+12)))))</f>
        <v>#VALUE!</v>
      </c>
      <c r="K948" t="e">
        <f>TRIM(CLEAN(MID(Updates!D948,FIND("Account to clone: ",Updates!D948)+18,(FIND("Position",Updates!D948)-(FIND("Account to clone: ",Updates!D948)+18)))))</f>
        <v>#VALUE!</v>
      </c>
      <c r="L948" t="e">
        <f>TRIM(CLEAN(MID(Updates!D948,FIND("Clone permissions of another account: ",Updates!D948)+38,(FIND("Email required:",Updates!D948)-(FIND("Clone permissions of another account: ",Updates!D948)+38)))))</f>
        <v>#VALUE!</v>
      </c>
      <c r="M948" t="e">
        <f t="shared" si="225"/>
        <v>#VALUE!</v>
      </c>
      <c r="N948" t="e">
        <f>TRIM(CLEAN(MID(Updates!D948,FIND("First Name: ",Updates!D948)+12,(FIND("Middle Name: ",Updates!D948)-(FIND("First Name: ",Updates!D948)+12)))))</f>
        <v>#VALUE!</v>
      </c>
      <c r="O948" t="e">
        <f>TRIM(CLEAN(MID(Updates!E948,FIND("Last Name: ",Updates!E948)+11,(FIND("Middle Initial:",Updates!E948)-(FIND("Last Name: ",Updates!E948)+11)))))</f>
        <v>#VALUE!</v>
      </c>
      <c r="P948" t="e">
        <f>TRIM(CLEAN(MID(Updates!D948,FIND("Middle Initial: ",Updates!D948)+16,(FIND("Department: ",Updates!D948)-(FIND("Middle Initial: ",Updates!D948)+16)))))</f>
        <v>#VALUE!</v>
      </c>
      <c r="Q948" t="e">
        <f t="shared" si="226"/>
        <v>#VALUE!</v>
      </c>
      <c r="R948" t="e">
        <f t="shared" si="227"/>
        <v>#VALUE!</v>
      </c>
      <c r="S948" t="e">
        <f t="shared" si="228"/>
        <v>#VALUE!</v>
      </c>
      <c r="T948" s="14" t="e">
        <f t="shared" si="229"/>
        <v>#VALUE!</v>
      </c>
      <c r="U948" t="e">
        <f t="shared" si="230"/>
        <v>#VALUE!</v>
      </c>
      <c r="V948" t="e">
        <f t="shared" si="231"/>
        <v>#VALUE!</v>
      </c>
      <c r="W948" s="8" t="e">
        <f>TRIM(CLEAN(MID(Updates!D948,FIND("Branch: ",Updates!D948)+8,(FIND("Division",Updates!D948)-(FIND("Branch: ",Updates!D948)+8)))))</f>
        <v>#VALUE!</v>
      </c>
      <c r="X948" s="8" t="e">
        <f>TRIM(CLEAN(MID(Updates!D948,FIND("Pooled Position: ",Updates!D948)+17,(FIND("Are the",Updates!D948)-(FIND("Pooled Position: ",Updates!D948)+17)))))</f>
        <v>#VALUE!</v>
      </c>
      <c r="Y948" t="e">
        <f>TRIM(CLEAN(MID(Updates!D948,FIND("Employee Name: ",Updates!D948)+15,(FIND("Job Title",Updates!D948)-(FIND("Employee Name: ",Updates!D948)+15)))))</f>
        <v>#VALUE!</v>
      </c>
      <c r="Z948" s="9" t="e">
        <f t="shared" si="232"/>
        <v>#VALUE!</v>
      </c>
      <c r="AA948" t="e">
        <f t="shared" si="233"/>
        <v>#VALUE!</v>
      </c>
      <c r="AB948" t="e">
        <f t="shared" si="234"/>
        <v>#VALUE!</v>
      </c>
      <c r="AC948" t="e">
        <f t="shared" si="235"/>
        <v>#VALUE!</v>
      </c>
      <c r="AD948" t="e">
        <f>TRIM(CLEAN(MID(Updates!D948,FIND("Account to clone: ",Updates!D948)+18,(FIND("Position",Updates!D948)-(FIND("Account to clone: ",Updates!D948)+18)))))</f>
        <v>#VALUE!</v>
      </c>
      <c r="AE948" t="str">
        <f t="shared" si="236"/>
        <v/>
      </c>
      <c r="AF948" t="str">
        <f t="shared" si="237"/>
        <v>No</v>
      </c>
      <c r="AG948" t="e">
        <f>TRIM(CLEAN(MID(Updates!D948,FIND("Home Share (H:\ drive) required: ",Updates!D948)+33,(FIND("Group Share (S:\ drive) required: ",Updates!D948)-(FIND("Home Share (H:\ drive) required: ",Updates!D948)+33)))))</f>
        <v>#VALUE!</v>
      </c>
      <c r="AH948" t="str">
        <f t="shared" si="238"/>
        <v>No</v>
      </c>
      <c r="AI948" t="e">
        <f>TRIM(CLEAN(MID(Updates!D948,FIND("S Drive Path: ",Updates!D948)+14,(FIND("Position",Updates!D948)-(FIND("S Drive Path: ",Updates!D948)+14)))))</f>
        <v>#VALUE!</v>
      </c>
      <c r="AJ948" t="e">
        <f>("USR\"&amp;Updates!N948)</f>
        <v>#VALUE!</v>
      </c>
      <c r="AK948" t="e">
        <f>Updates!N948&amp;"$"</f>
        <v>#VALUE!</v>
      </c>
      <c r="AL948" s="11">
        <f t="shared" ca="1" si="239"/>
        <v>17</v>
      </c>
      <c r="AM948" s="6" t="str">
        <f ca="1">LOOKUP(AL948,AN2:AN21,AO2:AO21)</f>
        <v>DC4MDB07</v>
      </c>
    </row>
    <row r="949" spans="1:39" ht="12" customHeight="1">
      <c r="A949" s="13" t="e">
        <f>LOOKUP(99^99,--("0"&amp;MID(Updates!N949,MIN(SEARCH({0,1,2,3,4,5,6,7,8,9},Updates!N949&amp;"0123456789")),ROW($A$1:$A$10000))))</f>
        <v>#N/A</v>
      </c>
      <c r="B949" s="6" t="e">
        <f>TRIM(CLEAN(MID(Updates!D949,FIND("Network User Id: ",Updates!D949)+17,(FIND("E-MAIL ACCOUNTS",Updates!D949)-(FIND("Network User Id:",Updates!D949)+17)))))</f>
        <v>#VALUE!</v>
      </c>
      <c r="C949" s="6" t="e">
        <f>TRIM(CLEAN(MID(Updates!D949,FIND("Logon ID: ",Updates!D949)+10,(FIND("Password:",Updates!D949)-(FIND("Logon ID:",Updates!D949)+10)))))</f>
        <v>#VALUE!</v>
      </c>
      <c r="D949" t="e">
        <f>TRIM(CLEAN(MID(Updates!D949,FIND("Primary Address: ",Updates!D949)+17,(FIND("Secondary Address:",Updates!D949)-(FIND("Primary Address: ",Updates!D949)+17)))))</f>
        <v>#VALUE!</v>
      </c>
      <c r="E949" t="e">
        <f>TRIM(CLEAN(MID(Updates!D949,FIND("Secondary Address: ",Updates!D949)+19,(FIND("** PLEASE DO NOT REPLY TO THIS E-MAIL. ",Updates!D949)-(FIND("Secondary Address: ",Updates!D949)+19)))))</f>
        <v>#VALUE!</v>
      </c>
      <c r="F949" t="b">
        <f>IF(COUNT(SEARCH({"transpo.ottawa.on.ca","biblioottawalibrary.ca"},E949)),"@ottawa.ca")</f>
        <v>0</v>
      </c>
      <c r="G949" s="9" t="e">
        <f t="shared" si="224"/>
        <v>#VALUE!</v>
      </c>
      <c r="H949" t="e">
        <f>TRIM(CLEAN(MID(Updates!D949,FIND("E-mail Address: ",Updates!D949)+16,(FIND("The employee",Updates!D949)-(FIND("E-mail Address: ",Updates!D949)+16)))))</f>
        <v>#VALUE!</v>
      </c>
      <c r="I949" t="e">
        <f>TRIM(CLEAN(MID(Updates!D949,FIND("Account Password: ",Updates!D949)+18,(FIND("NETWORK ACCOUNTS",Updates!D949)-(FIND("Account Password:",Updates!D949)+18)))))</f>
        <v>#VALUE!</v>
      </c>
      <c r="J949" t="e">
        <f>TRIM(CLEAN(MID(Updates!D949,FIND("Password: ",Updates!D949)+10,(FIND("E-mail",Updates!D949)-(FIND("Password:",Updates!D949)+12)))))</f>
        <v>#VALUE!</v>
      </c>
      <c r="K949" t="e">
        <f>TRIM(CLEAN(MID(Updates!D949,FIND("Account to clone: ",Updates!D949)+18,(FIND("Position",Updates!D949)-(FIND("Account to clone: ",Updates!D949)+18)))))</f>
        <v>#VALUE!</v>
      </c>
      <c r="L949" t="e">
        <f>TRIM(CLEAN(MID(Updates!D949,FIND("Clone permissions of another account: ",Updates!D949)+38,(FIND("Email required:",Updates!D949)-(FIND("Clone permissions of another account: ",Updates!D949)+38)))))</f>
        <v>#VALUE!</v>
      </c>
      <c r="M949" t="e">
        <f t="shared" si="225"/>
        <v>#VALUE!</v>
      </c>
      <c r="N949" t="e">
        <f>TRIM(CLEAN(MID(Updates!D949,FIND("First Name: ",Updates!D949)+12,(FIND("Middle Name: ",Updates!D949)-(FIND("First Name: ",Updates!D949)+12)))))</f>
        <v>#VALUE!</v>
      </c>
      <c r="O949" t="e">
        <f>TRIM(CLEAN(MID(Updates!E949,FIND("Last Name: ",Updates!E949)+11,(FIND("Middle Initial:",Updates!E949)-(FIND("Last Name: ",Updates!E949)+11)))))</f>
        <v>#VALUE!</v>
      </c>
      <c r="P949" t="e">
        <f>TRIM(CLEAN(MID(Updates!D949,FIND("Middle Initial: ",Updates!D949)+16,(FIND("Department: ",Updates!D949)-(FIND("Middle Initial: ",Updates!D949)+16)))))</f>
        <v>#VALUE!</v>
      </c>
      <c r="Q949" t="e">
        <f t="shared" si="226"/>
        <v>#VALUE!</v>
      </c>
      <c r="R949" t="e">
        <f t="shared" si="227"/>
        <v>#VALUE!</v>
      </c>
      <c r="S949" t="e">
        <f t="shared" si="228"/>
        <v>#VALUE!</v>
      </c>
      <c r="T949" s="14" t="e">
        <f t="shared" si="229"/>
        <v>#VALUE!</v>
      </c>
      <c r="U949" t="e">
        <f t="shared" si="230"/>
        <v>#VALUE!</v>
      </c>
      <c r="V949" t="e">
        <f t="shared" si="231"/>
        <v>#VALUE!</v>
      </c>
      <c r="W949" s="8" t="e">
        <f>TRIM(CLEAN(MID(Updates!D949,FIND("Branch: ",Updates!D949)+8,(FIND("Division",Updates!D949)-(FIND("Branch: ",Updates!D949)+8)))))</f>
        <v>#VALUE!</v>
      </c>
      <c r="X949" s="8" t="e">
        <f>TRIM(CLEAN(MID(Updates!D949,FIND("Pooled Position: ",Updates!D949)+17,(FIND("Are the",Updates!D949)-(FIND("Pooled Position: ",Updates!D949)+17)))))</f>
        <v>#VALUE!</v>
      </c>
      <c r="Y949" t="e">
        <f>TRIM(CLEAN(MID(Updates!D949,FIND("Employee Name: ",Updates!D949)+15,(FIND("Job Title",Updates!D949)-(FIND("Employee Name: ",Updates!D949)+15)))))</f>
        <v>#VALUE!</v>
      </c>
      <c r="Z949" s="9" t="e">
        <f t="shared" si="232"/>
        <v>#VALUE!</v>
      </c>
      <c r="AA949" t="e">
        <f t="shared" si="233"/>
        <v>#VALUE!</v>
      </c>
      <c r="AB949" t="e">
        <f t="shared" si="234"/>
        <v>#VALUE!</v>
      </c>
      <c r="AC949" t="e">
        <f t="shared" si="235"/>
        <v>#VALUE!</v>
      </c>
      <c r="AD949" t="e">
        <f>TRIM(CLEAN(MID(Updates!D949,FIND("Account to clone: ",Updates!D949)+18,(FIND("Position",Updates!D949)-(FIND("Account to clone: ",Updates!D949)+18)))))</f>
        <v>#VALUE!</v>
      </c>
      <c r="AE949" t="str">
        <f t="shared" si="236"/>
        <v/>
      </c>
      <c r="AF949" t="str">
        <f t="shared" si="237"/>
        <v>No</v>
      </c>
      <c r="AG949" t="e">
        <f>TRIM(CLEAN(MID(Updates!D949,FIND("Home Share (H:\ drive) required: ",Updates!D949)+33,(FIND("Group Share (S:\ drive) required: ",Updates!D949)-(FIND("Home Share (H:\ drive) required: ",Updates!D949)+33)))))</f>
        <v>#VALUE!</v>
      </c>
      <c r="AH949" t="str">
        <f t="shared" si="238"/>
        <v>No</v>
      </c>
      <c r="AI949" t="e">
        <f>TRIM(CLEAN(MID(Updates!D949,FIND("S Drive Path: ",Updates!D949)+14,(FIND("Position",Updates!D949)-(FIND("S Drive Path: ",Updates!D949)+14)))))</f>
        <v>#VALUE!</v>
      </c>
      <c r="AJ949" t="e">
        <f>("USR\"&amp;Updates!N949)</f>
        <v>#VALUE!</v>
      </c>
      <c r="AK949" t="e">
        <f>Updates!N949&amp;"$"</f>
        <v>#VALUE!</v>
      </c>
      <c r="AL949" s="11">
        <f t="shared" ca="1" si="239"/>
        <v>14</v>
      </c>
      <c r="AM949" s="6" t="str">
        <f ca="1">LOOKUP(AL949,AN2:AN21,AO2:AO21)</f>
        <v>DC4MDB04</v>
      </c>
    </row>
    <row r="950" spans="1:39" ht="12" customHeight="1">
      <c r="A950" s="13" t="e">
        <f>LOOKUP(99^99,--("0"&amp;MID(Updates!N950,MIN(SEARCH({0,1,2,3,4,5,6,7,8,9},Updates!N950&amp;"0123456789")),ROW($A$1:$A$10000))))</f>
        <v>#N/A</v>
      </c>
      <c r="B950" s="6" t="e">
        <f>TRIM(CLEAN(MID(Updates!D950,FIND("Network User Id: ",Updates!D950)+17,(FIND("E-MAIL ACCOUNTS",Updates!D950)-(FIND("Network User Id:",Updates!D950)+17)))))</f>
        <v>#VALUE!</v>
      </c>
      <c r="C950" s="6" t="e">
        <f>TRIM(CLEAN(MID(Updates!D950,FIND("Logon ID: ",Updates!D950)+10,(FIND("Password:",Updates!D950)-(FIND("Logon ID:",Updates!D950)+10)))))</f>
        <v>#VALUE!</v>
      </c>
      <c r="D950" t="e">
        <f>TRIM(CLEAN(MID(Updates!D950,FIND("Primary Address: ",Updates!D950)+17,(FIND("Secondary Address:",Updates!D950)-(FIND("Primary Address: ",Updates!D950)+17)))))</f>
        <v>#VALUE!</v>
      </c>
      <c r="E950" t="e">
        <f>TRIM(CLEAN(MID(Updates!D950,FIND("Secondary Address: ",Updates!D950)+19,(FIND("** PLEASE DO NOT REPLY TO THIS E-MAIL. ",Updates!D950)-(FIND("Secondary Address: ",Updates!D950)+19)))))</f>
        <v>#VALUE!</v>
      </c>
      <c r="F950" t="b">
        <f>IF(COUNT(SEARCH({"transpo.ottawa.on.ca","biblioottawalibrary.ca"},E950)),"@ottawa.ca")</f>
        <v>0</v>
      </c>
      <c r="G950" s="9" t="e">
        <f t="shared" si="224"/>
        <v>#VALUE!</v>
      </c>
      <c r="H950" t="e">
        <f>TRIM(CLEAN(MID(Updates!D950,FIND("E-mail Address: ",Updates!D950)+16,(FIND("The employee",Updates!D950)-(FIND("E-mail Address: ",Updates!D950)+16)))))</f>
        <v>#VALUE!</v>
      </c>
      <c r="I950" t="e">
        <f>TRIM(CLEAN(MID(Updates!D950,FIND("Account Password: ",Updates!D950)+18,(FIND("NETWORK ACCOUNTS",Updates!D950)-(FIND("Account Password:",Updates!D950)+18)))))</f>
        <v>#VALUE!</v>
      </c>
      <c r="J950" t="e">
        <f>TRIM(CLEAN(MID(Updates!D950,FIND("Password: ",Updates!D950)+10,(FIND("E-mail",Updates!D950)-(FIND("Password:",Updates!D950)+12)))))</f>
        <v>#VALUE!</v>
      </c>
      <c r="K950" t="e">
        <f>TRIM(CLEAN(MID(Updates!D950,FIND("Account to clone: ",Updates!D950)+18,(FIND("Position",Updates!D950)-(FIND("Account to clone: ",Updates!D950)+18)))))</f>
        <v>#VALUE!</v>
      </c>
      <c r="L950" t="e">
        <f>TRIM(CLEAN(MID(Updates!D950,FIND("Clone permissions of another account: ",Updates!D950)+38,(FIND("Email required:",Updates!D950)-(FIND("Clone permissions of another account: ",Updates!D950)+38)))))</f>
        <v>#VALUE!</v>
      </c>
      <c r="M950" t="e">
        <f t="shared" si="225"/>
        <v>#VALUE!</v>
      </c>
      <c r="N950" t="e">
        <f>TRIM(CLEAN(MID(Updates!D950,FIND("First Name: ",Updates!D950)+12,(FIND("Middle Name: ",Updates!D950)-(FIND("First Name: ",Updates!D950)+12)))))</f>
        <v>#VALUE!</v>
      </c>
      <c r="O950" t="e">
        <f>TRIM(CLEAN(MID(Updates!E950,FIND("Last Name: ",Updates!E950)+11,(FIND("Middle Initial:",Updates!E950)-(FIND("Last Name: ",Updates!E950)+11)))))</f>
        <v>#VALUE!</v>
      </c>
      <c r="P950" t="e">
        <f>TRIM(CLEAN(MID(Updates!D950,FIND("Middle Initial: ",Updates!D950)+16,(FIND("Department: ",Updates!D950)-(FIND("Middle Initial: ",Updates!D950)+16)))))</f>
        <v>#VALUE!</v>
      </c>
      <c r="Q950" t="e">
        <f t="shared" si="226"/>
        <v>#VALUE!</v>
      </c>
      <c r="R950" t="e">
        <f t="shared" si="227"/>
        <v>#VALUE!</v>
      </c>
      <c r="S950" t="e">
        <f t="shared" si="228"/>
        <v>#VALUE!</v>
      </c>
      <c r="T950" s="14" t="e">
        <f t="shared" si="229"/>
        <v>#VALUE!</v>
      </c>
      <c r="U950" t="e">
        <f t="shared" si="230"/>
        <v>#VALUE!</v>
      </c>
      <c r="V950" t="e">
        <f t="shared" si="231"/>
        <v>#VALUE!</v>
      </c>
      <c r="W950" s="8" t="e">
        <f>TRIM(CLEAN(MID(Updates!D950,FIND("Branch: ",Updates!D950)+8,(FIND("Division",Updates!D950)-(FIND("Branch: ",Updates!D950)+8)))))</f>
        <v>#VALUE!</v>
      </c>
      <c r="X950" s="8" t="e">
        <f>TRIM(CLEAN(MID(Updates!D950,FIND("Pooled Position: ",Updates!D950)+17,(FIND("Are the",Updates!D950)-(FIND("Pooled Position: ",Updates!D950)+17)))))</f>
        <v>#VALUE!</v>
      </c>
      <c r="Y950" t="e">
        <f>TRIM(CLEAN(MID(Updates!D950,FIND("Employee Name: ",Updates!D950)+15,(FIND("Job Title",Updates!D950)-(FIND("Employee Name: ",Updates!D950)+15)))))</f>
        <v>#VALUE!</v>
      </c>
      <c r="Z950" s="9" t="e">
        <f t="shared" si="232"/>
        <v>#VALUE!</v>
      </c>
      <c r="AA950" t="e">
        <f t="shared" si="233"/>
        <v>#VALUE!</v>
      </c>
      <c r="AB950" t="e">
        <f t="shared" si="234"/>
        <v>#VALUE!</v>
      </c>
      <c r="AC950" t="e">
        <f t="shared" si="235"/>
        <v>#VALUE!</v>
      </c>
      <c r="AD950" t="e">
        <f>TRIM(CLEAN(MID(Updates!D950,FIND("Account to clone: ",Updates!D950)+18,(FIND("Position",Updates!D950)-(FIND("Account to clone: ",Updates!D950)+18)))))</f>
        <v>#VALUE!</v>
      </c>
      <c r="AE950" t="str">
        <f t="shared" si="236"/>
        <v/>
      </c>
      <c r="AF950" t="str">
        <f t="shared" si="237"/>
        <v>No</v>
      </c>
      <c r="AG950" t="e">
        <f>TRIM(CLEAN(MID(Updates!D950,FIND("Home Share (H:\ drive) required: ",Updates!D950)+33,(FIND("Group Share (S:\ drive) required: ",Updates!D950)-(FIND("Home Share (H:\ drive) required: ",Updates!D950)+33)))))</f>
        <v>#VALUE!</v>
      </c>
      <c r="AH950" t="str">
        <f t="shared" si="238"/>
        <v>No</v>
      </c>
      <c r="AI950" t="e">
        <f>TRIM(CLEAN(MID(Updates!D950,FIND("S Drive Path: ",Updates!D950)+14,(FIND("Position",Updates!D950)-(FIND("S Drive Path: ",Updates!D950)+14)))))</f>
        <v>#VALUE!</v>
      </c>
      <c r="AJ950" t="e">
        <f>("USR\"&amp;Updates!N950)</f>
        <v>#VALUE!</v>
      </c>
      <c r="AK950" t="e">
        <f>Updates!N950&amp;"$"</f>
        <v>#VALUE!</v>
      </c>
      <c r="AL950" s="11">
        <f t="shared" ca="1" si="239"/>
        <v>1</v>
      </c>
      <c r="AM950" s="6" t="str">
        <f ca="1">LOOKUP(AL950,AN2:AN21,AO2:AO21)</f>
        <v>DC1MDB01</v>
      </c>
    </row>
    <row r="951" spans="1:39" ht="12" customHeight="1">
      <c r="A951" s="13" t="e">
        <f>LOOKUP(99^99,--("0"&amp;MID(Updates!N951,MIN(SEARCH({0,1,2,3,4,5,6,7,8,9},Updates!N951&amp;"0123456789")),ROW($A$1:$A$10000))))</f>
        <v>#N/A</v>
      </c>
      <c r="B951" s="6" t="e">
        <f>TRIM(CLEAN(MID(Updates!D951,FIND("Network User Id: ",Updates!D951)+17,(FIND("E-MAIL ACCOUNTS",Updates!D951)-(FIND("Network User Id:",Updates!D951)+17)))))</f>
        <v>#VALUE!</v>
      </c>
      <c r="C951" s="6" t="e">
        <f>TRIM(CLEAN(MID(Updates!D951,FIND("Logon ID: ",Updates!D951)+10,(FIND("Password:",Updates!D951)-(FIND("Logon ID:",Updates!D951)+10)))))</f>
        <v>#VALUE!</v>
      </c>
      <c r="D951" t="e">
        <f>TRIM(CLEAN(MID(Updates!D951,FIND("Primary Address: ",Updates!D951)+17,(FIND("Secondary Address:",Updates!D951)-(FIND("Primary Address: ",Updates!D951)+17)))))</f>
        <v>#VALUE!</v>
      </c>
      <c r="E951" t="e">
        <f>TRIM(CLEAN(MID(Updates!D951,FIND("Secondary Address: ",Updates!D951)+19,(FIND("** PLEASE DO NOT REPLY TO THIS E-MAIL. ",Updates!D951)-(FIND("Secondary Address: ",Updates!D951)+19)))))</f>
        <v>#VALUE!</v>
      </c>
      <c r="F951" t="b">
        <f>IF(COUNT(SEARCH({"transpo.ottawa.on.ca","biblioottawalibrary.ca"},E951)),"@ottawa.ca")</f>
        <v>0</v>
      </c>
      <c r="G951" s="9" t="e">
        <f t="shared" si="224"/>
        <v>#VALUE!</v>
      </c>
      <c r="H951" t="e">
        <f>TRIM(CLEAN(MID(Updates!D951,FIND("E-mail Address: ",Updates!D951)+16,(FIND("The employee",Updates!D951)-(FIND("E-mail Address: ",Updates!D951)+16)))))</f>
        <v>#VALUE!</v>
      </c>
      <c r="I951" t="e">
        <f>TRIM(CLEAN(MID(Updates!D951,FIND("Account Password: ",Updates!D951)+18,(FIND("NETWORK ACCOUNTS",Updates!D951)-(FIND("Account Password:",Updates!D951)+18)))))</f>
        <v>#VALUE!</v>
      </c>
      <c r="J951" t="e">
        <f>TRIM(CLEAN(MID(Updates!D951,FIND("Password: ",Updates!D951)+10,(FIND("E-mail",Updates!D951)-(FIND("Password:",Updates!D951)+12)))))</f>
        <v>#VALUE!</v>
      </c>
      <c r="K951" t="e">
        <f>TRIM(CLEAN(MID(Updates!D951,FIND("Account to clone: ",Updates!D951)+18,(FIND("Position",Updates!D951)-(FIND("Account to clone: ",Updates!D951)+18)))))</f>
        <v>#VALUE!</v>
      </c>
      <c r="L951" t="e">
        <f>TRIM(CLEAN(MID(Updates!D951,FIND("Clone permissions of another account: ",Updates!D951)+38,(FIND("Email required:",Updates!D951)-(FIND("Clone permissions of another account: ",Updates!D951)+38)))))</f>
        <v>#VALUE!</v>
      </c>
      <c r="M951" t="e">
        <f t="shared" si="225"/>
        <v>#VALUE!</v>
      </c>
      <c r="N951" t="e">
        <f>TRIM(CLEAN(MID(Updates!D951,FIND("First Name: ",Updates!D951)+12,(FIND("Middle Name: ",Updates!D951)-(FIND("First Name: ",Updates!D951)+12)))))</f>
        <v>#VALUE!</v>
      </c>
      <c r="O951" t="e">
        <f>TRIM(CLEAN(MID(Updates!E951,FIND("Last Name: ",Updates!E951)+11,(FIND("Middle Initial:",Updates!E951)-(FIND("Last Name: ",Updates!E951)+11)))))</f>
        <v>#VALUE!</v>
      </c>
      <c r="P951" t="e">
        <f>TRIM(CLEAN(MID(Updates!D951,FIND("Middle Initial: ",Updates!D951)+16,(FIND("Department: ",Updates!D951)-(FIND("Middle Initial: ",Updates!D951)+16)))))</f>
        <v>#VALUE!</v>
      </c>
      <c r="Q951" t="e">
        <f t="shared" si="226"/>
        <v>#VALUE!</v>
      </c>
      <c r="R951" t="e">
        <f t="shared" si="227"/>
        <v>#VALUE!</v>
      </c>
      <c r="S951" t="e">
        <f t="shared" si="228"/>
        <v>#VALUE!</v>
      </c>
      <c r="T951" s="14" t="e">
        <f t="shared" si="229"/>
        <v>#VALUE!</v>
      </c>
      <c r="U951" t="e">
        <f t="shared" si="230"/>
        <v>#VALUE!</v>
      </c>
      <c r="V951" t="e">
        <f t="shared" si="231"/>
        <v>#VALUE!</v>
      </c>
      <c r="W951" s="8" t="e">
        <f>TRIM(CLEAN(MID(Updates!D951,FIND("Branch: ",Updates!D951)+8,(FIND("Division",Updates!D951)-(FIND("Branch: ",Updates!D951)+8)))))</f>
        <v>#VALUE!</v>
      </c>
      <c r="X951" s="8" t="e">
        <f>TRIM(CLEAN(MID(Updates!D951,FIND("Pooled Position: ",Updates!D951)+17,(FIND("Are the",Updates!D951)-(FIND("Pooled Position: ",Updates!D951)+17)))))</f>
        <v>#VALUE!</v>
      </c>
      <c r="Y951" t="e">
        <f>TRIM(CLEAN(MID(Updates!D951,FIND("Employee Name: ",Updates!D951)+15,(FIND("Job Title",Updates!D951)-(FIND("Employee Name: ",Updates!D951)+15)))))</f>
        <v>#VALUE!</v>
      </c>
      <c r="Z951" s="9" t="e">
        <f t="shared" si="232"/>
        <v>#VALUE!</v>
      </c>
      <c r="AA951" t="e">
        <f t="shared" si="233"/>
        <v>#VALUE!</v>
      </c>
      <c r="AB951" t="e">
        <f t="shared" si="234"/>
        <v>#VALUE!</v>
      </c>
      <c r="AC951" t="e">
        <f t="shared" si="235"/>
        <v>#VALUE!</v>
      </c>
      <c r="AD951" t="e">
        <f>TRIM(CLEAN(MID(Updates!D951,FIND("Account to clone: ",Updates!D951)+18,(FIND("Position",Updates!D951)-(FIND("Account to clone: ",Updates!D951)+18)))))</f>
        <v>#VALUE!</v>
      </c>
      <c r="AE951" t="str">
        <f t="shared" si="236"/>
        <v/>
      </c>
      <c r="AF951" t="str">
        <f t="shared" si="237"/>
        <v>No</v>
      </c>
      <c r="AG951" t="e">
        <f>TRIM(CLEAN(MID(Updates!D951,FIND("Home Share (H:\ drive) required: ",Updates!D951)+33,(FIND("Group Share (S:\ drive) required: ",Updates!D951)-(FIND("Home Share (H:\ drive) required: ",Updates!D951)+33)))))</f>
        <v>#VALUE!</v>
      </c>
      <c r="AH951" t="str">
        <f t="shared" si="238"/>
        <v>No</v>
      </c>
      <c r="AI951" t="e">
        <f>TRIM(CLEAN(MID(Updates!D951,FIND("S Drive Path: ",Updates!D951)+14,(FIND("Position",Updates!D951)-(FIND("S Drive Path: ",Updates!D951)+14)))))</f>
        <v>#VALUE!</v>
      </c>
      <c r="AJ951" t="e">
        <f>("USR\"&amp;Updates!N951)</f>
        <v>#VALUE!</v>
      </c>
      <c r="AK951" t="e">
        <f>Updates!N951&amp;"$"</f>
        <v>#VALUE!</v>
      </c>
      <c r="AL951" s="11">
        <f t="shared" ca="1" si="239"/>
        <v>10</v>
      </c>
      <c r="AM951" s="6" t="str">
        <f ca="1">LOOKUP(AL951,AN2:AN21,AO2:AO21)</f>
        <v>DC1MDB10</v>
      </c>
    </row>
    <row r="952" spans="1:39" ht="12" customHeight="1">
      <c r="A952" s="13" t="e">
        <f>LOOKUP(99^99,--("0"&amp;MID(Updates!N952,MIN(SEARCH({0,1,2,3,4,5,6,7,8,9},Updates!N952&amp;"0123456789")),ROW($A$1:$A$10000))))</f>
        <v>#N/A</v>
      </c>
      <c r="B952" s="6" t="e">
        <f>TRIM(CLEAN(MID(Updates!D952,FIND("Network User Id: ",Updates!D952)+17,(FIND("E-MAIL ACCOUNTS",Updates!D952)-(FIND("Network User Id:",Updates!D952)+17)))))</f>
        <v>#VALUE!</v>
      </c>
      <c r="C952" s="6" t="e">
        <f>TRIM(CLEAN(MID(Updates!D952,FIND("Logon ID: ",Updates!D952)+10,(FIND("Password:",Updates!D952)-(FIND("Logon ID:",Updates!D952)+10)))))</f>
        <v>#VALUE!</v>
      </c>
      <c r="D952" t="e">
        <f>TRIM(CLEAN(MID(Updates!D952,FIND("Primary Address: ",Updates!D952)+17,(FIND("Secondary Address:",Updates!D952)-(FIND("Primary Address: ",Updates!D952)+17)))))</f>
        <v>#VALUE!</v>
      </c>
      <c r="E952" t="e">
        <f>TRIM(CLEAN(MID(Updates!D952,FIND("Secondary Address: ",Updates!D952)+19,(FIND("** PLEASE DO NOT REPLY TO THIS E-MAIL. ",Updates!D952)-(FIND("Secondary Address: ",Updates!D952)+19)))))</f>
        <v>#VALUE!</v>
      </c>
      <c r="F952" t="b">
        <f>IF(COUNT(SEARCH({"transpo.ottawa.on.ca","biblioottawalibrary.ca"},E952)),"@ottawa.ca")</f>
        <v>0</v>
      </c>
      <c r="G952" s="9" t="e">
        <f t="shared" si="224"/>
        <v>#VALUE!</v>
      </c>
      <c r="H952" t="e">
        <f>TRIM(CLEAN(MID(Updates!D952,FIND("E-mail Address: ",Updates!D952)+16,(FIND("The employee",Updates!D952)-(FIND("E-mail Address: ",Updates!D952)+16)))))</f>
        <v>#VALUE!</v>
      </c>
      <c r="I952" t="e">
        <f>TRIM(CLEAN(MID(Updates!D952,FIND("Account Password: ",Updates!D952)+18,(FIND("NETWORK ACCOUNTS",Updates!D952)-(FIND("Account Password:",Updates!D952)+18)))))</f>
        <v>#VALUE!</v>
      </c>
      <c r="J952" t="e">
        <f>TRIM(CLEAN(MID(Updates!D952,FIND("Password: ",Updates!D952)+10,(FIND("E-mail",Updates!D952)-(FIND("Password:",Updates!D952)+12)))))</f>
        <v>#VALUE!</v>
      </c>
      <c r="K952" t="e">
        <f>TRIM(CLEAN(MID(Updates!D952,FIND("Account to clone: ",Updates!D952)+18,(FIND("Position",Updates!D952)-(FIND("Account to clone: ",Updates!D952)+18)))))</f>
        <v>#VALUE!</v>
      </c>
      <c r="L952" t="e">
        <f>TRIM(CLEAN(MID(Updates!D952,FIND("Clone permissions of another account: ",Updates!D952)+38,(FIND("Email required:",Updates!D952)-(FIND("Clone permissions of another account: ",Updates!D952)+38)))))</f>
        <v>#VALUE!</v>
      </c>
      <c r="M952" t="e">
        <f t="shared" si="225"/>
        <v>#VALUE!</v>
      </c>
      <c r="N952" t="e">
        <f>TRIM(CLEAN(MID(Updates!D952,FIND("First Name: ",Updates!D952)+12,(FIND("Middle Name: ",Updates!D952)-(FIND("First Name: ",Updates!D952)+12)))))</f>
        <v>#VALUE!</v>
      </c>
      <c r="O952" t="e">
        <f>TRIM(CLEAN(MID(Updates!E952,FIND("Last Name: ",Updates!E952)+11,(FIND("Middle Initial:",Updates!E952)-(FIND("Last Name: ",Updates!E952)+11)))))</f>
        <v>#VALUE!</v>
      </c>
      <c r="P952" t="e">
        <f>TRIM(CLEAN(MID(Updates!D952,FIND("Middle Initial: ",Updates!D952)+16,(FIND("Department: ",Updates!D952)-(FIND("Middle Initial: ",Updates!D952)+16)))))</f>
        <v>#VALUE!</v>
      </c>
      <c r="Q952" t="e">
        <f t="shared" si="226"/>
        <v>#VALUE!</v>
      </c>
      <c r="R952" t="e">
        <f t="shared" si="227"/>
        <v>#VALUE!</v>
      </c>
      <c r="S952" t="e">
        <f t="shared" si="228"/>
        <v>#VALUE!</v>
      </c>
      <c r="T952" s="14" t="e">
        <f t="shared" si="229"/>
        <v>#VALUE!</v>
      </c>
      <c r="U952" t="e">
        <f t="shared" si="230"/>
        <v>#VALUE!</v>
      </c>
      <c r="V952" t="e">
        <f t="shared" si="231"/>
        <v>#VALUE!</v>
      </c>
      <c r="W952" s="8" t="e">
        <f>TRIM(CLEAN(MID(Updates!D952,FIND("Branch: ",Updates!D952)+8,(FIND("Division",Updates!D952)-(FIND("Branch: ",Updates!D952)+8)))))</f>
        <v>#VALUE!</v>
      </c>
      <c r="X952" s="8" t="e">
        <f>TRIM(CLEAN(MID(Updates!D952,FIND("Pooled Position: ",Updates!D952)+17,(FIND("Are the",Updates!D952)-(FIND("Pooled Position: ",Updates!D952)+17)))))</f>
        <v>#VALUE!</v>
      </c>
      <c r="Y952" t="e">
        <f>TRIM(CLEAN(MID(Updates!D952,FIND("Employee Name: ",Updates!D952)+15,(FIND("Job Title",Updates!D952)-(FIND("Employee Name: ",Updates!D952)+15)))))</f>
        <v>#VALUE!</v>
      </c>
      <c r="Z952" s="9" t="e">
        <f t="shared" si="232"/>
        <v>#VALUE!</v>
      </c>
      <c r="AA952" t="e">
        <f t="shared" si="233"/>
        <v>#VALUE!</v>
      </c>
      <c r="AB952" t="e">
        <f t="shared" si="234"/>
        <v>#VALUE!</v>
      </c>
      <c r="AC952" t="e">
        <f t="shared" si="235"/>
        <v>#VALUE!</v>
      </c>
      <c r="AD952" t="e">
        <f>TRIM(CLEAN(MID(Updates!D952,FIND("Account to clone: ",Updates!D952)+18,(FIND("Position",Updates!D952)-(FIND("Account to clone: ",Updates!D952)+18)))))</f>
        <v>#VALUE!</v>
      </c>
      <c r="AE952" t="str">
        <f t="shared" si="236"/>
        <v/>
      </c>
      <c r="AF952" t="str">
        <f t="shared" si="237"/>
        <v>No</v>
      </c>
      <c r="AG952" t="e">
        <f>TRIM(CLEAN(MID(Updates!D952,FIND("Home Share (H:\ drive) required: ",Updates!D952)+33,(FIND("Group Share (S:\ drive) required: ",Updates!D952)-(FIND("Home Share (H:\ drive) required: ",Updates!D952)+33)))))</f>
        <v>#VALUE!</v>
      </c>
      <c r="AH952" t="str">
        <f t="shared" si="238"/>
        <v>No</v>
      </c>
      <c r="AI952" t="e">
        <f>TRIM(CLEAN(MID(Updates!D952,FIND("S Drive Path: ",Updates!D952)+14,(FIND("Position",Updates!D952)-(FIND("S Drive Path: ",Updates!D952)+14)))))</f>
        <v>#VALUE!</v>
      </c>
      <c r="AJ952" t="e">
        <f>("USR\"&amp;Updates!N952)</f>
        <v>#VALUE!</v>
      </c>
      <c r="AK952" t="e">
        <f>Updates!N952&amp;"$"</f>
        <v>#VALUE!</v>
      </c>
      <c r="AL952" s="11">
        <f t="shared" ca="1" si="239"/>
        <v>3</v>
      </c>
      <c r="AM952" s="6" t="str">
        <f ca="1">LOOKUP(AL952,AN2:AN21,AO2:AO21)</f>
        <v>DC1MDB03</v>
      </c>
    </row>
    <row r="953" spans="1:39" ht="12" customHeight="1">
      <c r="A953" s="13" t="e">
        <f>LOOKUP(99^99,--("0"&amp;MID(Updates!N953,MIN(SEARCH({0,1,2,3,4,5,6,7,8,9},Updates!N953&amp;"0123456789")),ROW($A$1:$A$10000))))</f>
        <v>#N/A</v>
      </c>
      <c r="B953" s="6" t="e">
        <f>TRIM(CLEAN(MID(Updates!D953,FIND("Network User Id: ",Updates!D953)+17,(FIND("E-MAIL ACCOUNTS",Updates!D953)-(FIND("Network User Id:",Updates!D953)+17)))))</f>
        <v>#VALUE!</v>
      </c>
      <c r="C953" s="6" t="e">
        <f>TRIM(CLEAN(MID(Updates!D953,FIND("Logon ID: ",Updates!D953)+10,(FIND("Password:",Updates!D953)-(FIND("Logon ID:",Updates!D953)+10)))))</f>
        <v>#VALUE!</v>
      </c>
      <c r="D953" t="e">
        <f>TRIM(CLEAN(MID(Updates!D953,FIND("Primary Address: ",Updates!D953)+17,(FIND("Secondary Address:",Updates!D953)-(FIND("Primary Address: ",Updates!D953)+17)))))</f>
        <v>#VALUE!</v>
      </c>
      <c r="E953" t="e">
        <f>TRIM(CLEAN(MID(Updates!D953,FIND("Secondary Address: ",Updates!D953)+19,(FIND("** PLEASE DO NOT REPLY TO THIS E-MAIL. ",Updates!D953)-(FIND("Secondary Address: ",Updates!D953)+19)))))</f>
        <v>#VALUE!</v>
      </c>
      <c r="F953" t="b">
        <f>IF(COUNT(SEARCH({"transpo.ottawa.on.ca","biblioottawalibrary.ca"},E953)),"@ottawa.ca")</f>
        <v>0</v>
      </c>
      <c r="G953" s="9" t="e">
        <f t="shared" si="224"/>
        <v>#VALUE!</v>
      </c>
      <c r="H953" t="e">
        <f>TRIM(CLEAN(MID(Updates!D953,FIND("E-mail Address: ",Updates!D953)+16,(FIND("The employee",Updates!D953)-(FIND("E-mail Address: ",Updates!D953)+16)))))</f>
        <v>#VALUE!</v>
      </c>
      <c r="I953" t="e">
        <f>TRIM(CLEAN(MID(Updates!D953,FIND("Account Password: ",Updates!D953)+18,(FIND("NETWORK ACCOUNTS",Updates!D953)-(FIND("Account Password:",Updates!D953)+18)))))</f>
        <v>#VALUE!</v>
      </c>
      <c r="J953" t="e">
        <f>TRIM(CLEAN(MID(Updates!D953,FIND("Password: ",Updates!D953)+10,(FIND("E-mail",Updates!D953)-(FIND("Password:",Updates!D953)+12)))))</f>
        <v>#VALUE!</v>
      </c>
      <c r="K953" t="e">
        <f>TRIM(CLEAN(MID(Updates!D953,FIND("Account to clone: ",Updates!D953)+18,(FIND("Position",Updates!D953)-(FIND("Account to clone: ",Updates!D953)+18)))))</f>
        <v>#VALUE!</v>
      </c>
      <c r="L953" t="e">
        <f>TRIM(CLEAN(MID(Updates!D953,FIND("Clone permissions of another account: ",Updates!D953)+38,(FIND("Email required:",Updates!D953)-(FIND("Clone permissions of another account: ",Updates!D953)+38)))))</f>
        <v>#VALUE!</v>
      </c>
      <c r="M953" t="e">
        <f t="shared" si="225"/>
        <v>#VALUE!</v>
      </c>
      <c r="N953" t="e">
        <f>TRIM(CLEAN(MID(Updates!D953,FIND("First Name: ",Updates!D953)+12,(FIND("Middle Name: ",Updates!D953)-(FIND("First Name: ",Updates!D953)+12)))))</f>
        <v>#VALUE!</v>
      </c>
      <c r="O953" t="e">
        <f>TRIM(CLEAN(MID(Updates!E953,FIND("Last Name: ",Updates!E953)+11,(FIND("Middle Initial:",Updates!E953)-(FIND("Last Name: ",Updates!E953)+11)))))</f>
        <v>#VALUE!</v>
      </c>
      <c r="P953" t="e">
        <f>TRIM(CLEAN(MID(Updates!D953,FIND("Middle Initial: ",Updates!D953)+16,(FIND("Department: ",Updates!D953)-(FIND("Middle Initial: ",Updates!D953)+16)))))</f>
        <v>#VALUE!</v>
      </c>
      <c r="Q953" t="e">
        <f t="shared" si="226"/>
        <v>#VALUE!</v>
      </c>
      <c r="R953" t="e">
        <f t="shared" si="227"/>
        <v>#VALUE!</v>
      </c>
      <c r="S953" t="e">
        <f t="shared" si="228"/>
        <v>#VALUE!</v>
      </c>
      <c r="T953" s="14" t="e">
        <f t="shared" si="229"/>
        <v>#VALUE!</v>
      </c>
      <c r="U953" t="e">
        <f t="shared" si="230"/>
        <v>#VALUE!</v>
      </c>
      <c r="V953" t="e">
        <f t="shared" si="231"/>
        <v>#VALUE!</v>
      </c>
      <c r="W953" s="8" t="e">
        <f>TRIM(CLEAN(MID(Updates!D953,FIND("Branch: ",Updates!D953)+8,(FIND("Division",Updates!D953)-(FIND("Branch: ",Updates!D953)+8)))))</f>
        <v>#VALUE!</v>
      </c>
      <c r="X953" s="8" t="e">
        <f>TRIM(CLEAN(MID(Updates!D953,FIND("Pooled Position: ",Updates!D953)+17,(FIND("Are the",Updates!D953)-(FIND("Pooled Position: ",Updates!D953)+17)))))</f>
        <v>#VALUE!</v>
      </c>
      <c r="Y953" t="e">
        <f>TRIM(CLEAN(MID(Updates!D953,FIND("Employee Name: ",Updates!D953)+15,(FIND("Job Title",Updates!D953)-(FIND("Employee Name: ",Updates!D953)+15)))))</f>
        <v>#VALUE!</v>
      </c>
      <c r="Z953" s="9" t="e">
        <f t="shared" si="232"/>
        <v>#VALUE!</v>
      </c>
      <c r="AA953" t="e">
        <f t="shared" si="233"/>
        <v>#VALUE!</v>
      </c>
      <c r="AB953" t="e">
        <f t="shared" si="234"/>
        <v>#VALUE!</v>
      </c>
      <c r="AC953" t="e">
        <f t="shared" si="235"/>
        <v>#VALUE!</v>
      </c>
      <c r="AD953" t="e">
        <f>TRIM(CLEAN(MID(Updates!D953,FIND("Account to clone: ",Updates!D953)+18,(FIND("Position",Updates!D953)-(FIND("Account to clone: ",Updates!D953)+18)))))</f>
        <v>#VALUE!</v>
      </c>
      <c r="AE953" t="str">
        <f t="shared" si="236"/>
        <v/>
      </c>
      <c r="AF953" t="str">
        <f t="shared" si="237"/>
        <v>No</v>
      </c>
      <c r="AG953" t="e">
        <f>TRIM(CLEAN(MID(Updates!D953,FIND("Home Share (H:\ drive) required: ",Updates!D953)+33,(FIND("Group Share (S:\ drive) required: ",Updates!D953)-(FIND("Home Share (H:\ drive) required: ",Updates!D953)+33)))))</f>
        <v>#VALUE!</v>
      </c>
      <c r="AH953" t="str">
        <f t="shared" si="238"/>
        <v>No</v>
      </c>
      <c r="AI953" t="e">
        <f>TRIM(CLEAN(MID(Updates!D953,FIND("S Drive Path: ",Updates!D953)+14,(FIND("Position",Updates!D953)-(FIND("S Drive Path: ",Updates!D953)+14)))))</f>
        <v>#VALUE!</v>
      </c>
      <c r="AJ953" t="e">
        <f>("USR\"&amp;Updates!N953)</f>
        <v>#VALUE!</v>
      </c>
      <c r="AK953" t="e">
        <f>Updates!N953&amp;"$"</f>
        <v>#VALUE!</v>
      </c>
      <c r="AL953" s="11">
        <f t="shared" ca="1" si="239"/>
        <v>4</v>
      </c>
      <c r="AM953" s="6" t="str">
        <f ca="1">LOOKUP(AL953,AN2:AN21,AO2:AO21)</f>
        <v>DC1MDB04</v>
      </c>
    </row>
    <row r="954" spans="1:39" ht="12" customHeight="1">
      <c r="A954" s="13" t="e">
        <f>LOOKUP(99^99,--("0"&amp;MID(Updates!N954,MIN(SEARCH({0,1,2,3,4,5,6,7,8,9},Updates!N954&amp;"0123456789")),ROW($A$1:$A$10000))))</f>
        <v>#N/A</v>
      </c>
      <c r="B954" s="6" t="e">
        <f>TRIM(CLEAN(MID(Updates!D954,FIND("Network User Id: ",Updates!D954)+17,(FIND("E-MAIL ACCOUNTS",Updates!D954)-(FIND("Network User Id:",Updates!D954)+17)))))</f>
        <v>#VALUE!</v>
      </c>
      <c r="C954" s="6" t="e">
        <f>TRIM(CLEAN(MID(Updates!D954,FIND("Logon ID: ",Updates!D954)+10,(FIND("Password:",Updates!D954)-(FIND("Logon ID:",Updates!D954)+10)))))</f>
        <v>#VALUE!</v>
      </c>
      <c r="D954" t="e">
        <f>TRIM(CLEAN(MID(Updates!D954,FIND("Primary Address: ",Updates!D954)+17,(FIND("Secondary Address:",Updates!D954)-(FIND("Primary Address: ",Updates!D954)+17)))))</f>
        <v>#VALUE!</v>
      </c>
      <c r="E954" t="e">
        <f>TRIM(CLEAN(MID(Updates!D954,FIND("Secondary Address: ",Updates!D954)+19,(FIND("** PLEASE DO NOT REPLY TO THIS E-MAIL. ",Updates!D954)-(FIND("Secondary Address: ",Updates!D954)+19)))))</f>
        <v>#VALUE!</v>
      </c>
      <c r="F954" t="b">
        <f>IF(COUNT(SEARCH({"transpo.ottawa.on.ca","biblioottawalibrary.ca"},E954)),"@ottawa.ca")</f>
        <v>0</v>
      </c>
      <c r="G954" s="9" t="e">
        <f t="shared" si="224"/>
        <v>#VALUE!</v>
      </c>
      <c r="H954" t="e">
        <f>TRIM(CLEAN(MID(Updates!D954,FIND("E-mail Address: ",Updates!D954)+16,(FIND("The employee",Updates!D954)-(FIND("E-mail Address: ",Updates!D954)+16)))))</f>
        <v>#VALUE!</v>
      </c>
      <c r="I954" t="e">
        <f>TRIM(CLEAN(MID(Updates!D954,FIND("Account Password: ",Updates!D954)+18,(FIND("NETWORK ACCOUNTS",Updates!D954)-(FIND("Account Password:",Updates!D954)+18)))))</f>
        <v>#VALUE!</v>
      </c>
      <c r="J954" t="e">
        <f>TRIM(CLEAN(MID(Updates!D954,FIND("Password: ",Updates!D954)+10,(FIND("E-mail",Updates!D954)-(FIND("Password:",Updates!D954)+12)))))</f>
        <v>#VALUE!</v>
      </c>
      <c r="K954" t="e">
        <f>TRIM(CLEAN(MID(Updates!D954,FIND("Account to clone: ",Updates!D954)+18,(FIND("Position",Updates!D954)-(FIND("Account to clone: ",Updates!D954)+18)))))</f>
        <v>#VALUE!</v>
      </c>
      <c r="L954" t="e">
        <f>TRIM(CLEAN(MID(Updates!D954,FIND("Clone permissions of another account: ",Updates!D954)+38,(FIND("Email required:",Updates!D954)-(FIND("Clone permissions of another account: ",Updates!D954)+38)))))</f>
        <v>#VALUE!</v>
      </c>
      <c r="M954" t="e">
        <f t="shared" si="225"/>
        <v>#VALUE!</v>
      </c>
      <c r="N954" t="e">
        <f>TRIM(CLEAN(MID(Updates!D954,FIND("First Name: ",Updates!D954)+12,(FIND("Middle Name: ",Updates!D954)-(FIND("First Name: ",Updates!D954)+12)))))</f>
        <v>#VALUE!</v>
      </c>
      <c r="O954" t="e">
        <f>TRIM(CLEAN(MID(Updates!E954,FIND("Last Name: ",Updates!E954)+11,(FIND("Middle Initial:",Updates!E954)-(FIND("Last Name: ",Updates!E954)+11)))))</f>
        <v>#VALUE!</v>
      </c>
      <c r="P954" t="e">
        <f>TRIM(CLEAN(MID(Updates!D954,FIND("Middle Initial: ",Updates!D954)+16,(FIND("Department: ",Updates!D954)-(FIND("Middle Initial: ",Updates!D954)+16)))))</f>
        <v>#VALUE!</v>
      </c>
      <c r="Q954" t="e">
        <f t="shared" si="226"/>
        <v>#VALUE!</v>
      </c>
      <c r="R954" t="e">
        <f t="shared" si="227"/>
        <v>#VALUE!</v>
      </c>
      <c r="S954" t="e">
        <f t="shared" si="228"/>
        <v>#VALUE!</v>
      </c>
      <c r="T954" s="14" t="e">
        <f t="shared" si="229"/>
        <v>#VALUE!</v>
      </c>
      <c r="U954" t="e">
        <f t="shared" si="230"/>
        <v>#VALUE!</v>
      </c>
      <c r="V954" t="e">
        <f t="shared" si="231"/>
        <v>#VALUE!</v>
      </c>
      <c r="W954" s="8" t="e">
        <f>TRIM(CLEAN(MID(Updates!D954,FIND("Branch: ",Updates!D954)+8,(FIND("Division",Updates!D954)-(FIND("Branch: ",Updates!D954)+8)))))</f>
        <v>#VALUE!</v>
      </c>
      <c r="X954" s="8" t="e">
        <f>TRIM(CLEAN(MID(Updates!D954,FIND("Pooled Position: ",Updates!D954)+17,(FIND("Are the",Updates!D954)-(FIND("Pooled Position: ",Updates!D954)+17)))))</f>
        <v>#VALUE!</v>
      </c>
      <c r="Y954" t="e">
        <f>TRIM(CLEAN(MID(Updates!D954,FIND("Employee Name: ",Updates!D954)+15,(FIND("Job Title",Updates!D954)-(FIND("Employee Name: ",Updates!D954)+15)))))</f>
        <v>#VALUE!</v>
      </c>
      <c r="Z954" s="9" t="e">
        <f t="shared" si="232"/>
        <v>#VALUE!</v>
      </c>
      <c r="AA954" t="e">
        <f t="shared" si="233"/>
        <v>#VALUE!</v>
      </c>
      <c r="AB954" t="e">
        <f t="shared" si="234"/>
        <v>#VALUE!</v>
      </c>
      <c r="AC954" t="e">
        <f t="shared" si="235"/>
        <v>#VALUE!</v>
      </c>
      <c r="AD954" t="e">
        <f>TRIM(CLEAN(MID(Updates!D954,FIND("Account to clone: ",Updates!D954)+18,(FIND("Position",Updates!D954)-(FIND("Account to clone: ",Updates!D954)+18)))))</f>
        <v>#VALUE!</v>
      </c>
      <c r="AE954" t="str">
        <f t="shared" si="236"/>
        <v/>
      </c>
      <c r="AF954" t="str">
        <f t="shared" si="237"/>
        <v>No</v>
      </c>
      <c r="AG954" t="e">
        <f>TRIM(CLEAN(MID(Updates!D954,FIND("Home Share (H:\ drive) required: ",Updates!D954)+33,(FIND("Group Share (S:\ drive) required: ",Updates!D954)-(FIND("Home Share (H:\ drive) required: ",Updates!D954)+33)))))</f>
        <v>#VALUE!</v>
      </c>
      <c r="AH954" t="str">
        <f t="shared" si="238"/>
        <v>No</v>
      </c>
      <c r="AI954" t="e">
        <f>TRIM(CLEAN(MID(Updates!D954,FIND("S Drive Path: ",Updates!D954)+14,(FIND("Position",Updates!D954)-(FIND("S Drive Path: ",Updates!D954)+14)))))</f>
        <v>#VALUE!</v>
      </c>
      <c r="AJ954" t="e">
        <f>("USR\"&amp;Updates!N954)</f>
        <v>#VALUE!</v>
      </c>
      <c r="AK954" t="e">
        <f>Updates!N954&amp;"$"</f>
        <v>#VALUE!</v>
      </c>
      <c r="AL954" s="11">
        <f t="shared" ca="1" si="239"/>
        <v>12</v>
      </c>
      <c r="AM954" s="6" t="str">
        <f ca="1">LOOKUP(AL954,AN2:AN21,AO2:AO21)</f>
        <v>DC4MDB02</v>
      </c>
    </row>
    <row r="955" spans="1:39" ht="12" customHeight="1">
      <c r="A955" s="13" t="e">
        <f>LOOKUP(99^99,--("0"&amp;MID(Updates!N955,MIN(SEARCH({0,1,2,3,4,5,6,7,8,9},Updates!N955&amp;"0123456789")),ROW($A$1:$A$10000))))</f>
        <v>#N/A</v>
      </c>
      <c r="B955" s="6" t="e">
        <f>TRIM(CLEAN(MID(Updates!D955,FIND("Network User Id: ",Updates!D955)+17,(FIND("E-MAIL ACCOUNTS",Updates!D955)-(FIND("Network User Id:",Updates!D955)+17)))))</f>
        <v>#VALUE!</v>
      </c>
      <c r="C955" s="6" t="e">
        <f>TRIM(CLEAN(MID(Updates!D955,FIND("Logon ID: ",Updates!D955)+10,(FIND("Password:",Updates!D955)-(FIND("Logon ID:",Updates!D955)+10)))))</f>
        <v>#VALUE!</v>
      </c>
      <c r="D955" t="e">
        <f>TRIM(CLEAN(MID(Updates!D955,FIND("Primary Address: ",Updates!D955)+17,(FIND("Secondary Address:",Updates!D955)-(FIND("Primary Address: ",Updates!D955)+17)))))</f>
        <v>#VALUE!</v>
      </c>
      <c r="E955" t="e">
        <f>TRIM(CLEAN(MID(Updates!D955,FIND("Secondary Address: ",Updates!D955)+19,(FIND("** PLEASE DO NOT REPLY TO THIS E-MAIL. ",Updates!D955)-(FIND("Secondary Address: ",Updates!D955)+19)))))</f>
        <v>#VALUE!</v>
      </c>
      <c r="F955" t="b">
        <f>IF(COUNT(SEARCH({"transpo.ottawa.on.ca","biblioottawalibrary.ca"},E955)),"@ottawa.ca")</f>
        <v>0</v>
      </c>
      <c r="G955" s="9" t="e">
        <f t="shared" si="224"/>
        <v>#VALUE!</v>
      </c>
      <c r="H955" t="e">
        <f>TRIM(CLEAN(MID(Updates!D955,FIND("E-mail Address: ",Updates!D955)+16,(FIND("The employee",Updates!D955)-(FIND("E-mail Address: ",Updates!D955)+16)))))</f>
        <v>#VALUE!</v>
      </c>
      <c r="I955" t="e">
        <f>TRIM(CLEAN(MID(Updates!D955,FIND("Account Password: ",Updates!D955)+18,(FIND("NETWORK ACCOUNTS",Updates!D955)-(FIND("Account Password:",Updates!D955)+18)))))</f>
        <v>#VALUE!</v>
      </c>
      <c r="J955" t="e">
        <f>TRIM(CLEAN(MID(Updates!D955,FIND("Password: ",Updates!D955)+10,(FIND("E-mail",Updates!D955)-(FIND("Password:",Updates!D955)+12)))))</f>
        <v>#VALUE!</v>
      </c>
      <c r="K955" t="e">
        <f>TRIM(CLEAN(MID(Updates!D955,FIND("Account to clone: ",Updates!D955)+18,(FIND("Position",Updates!D955)-(FIND("Account to clone: ",Updates!D955)+18)))))</f>
        <v>#VALUE!</v>
      </c>
      <c r="L955" t="e">
        <f>TRIM(CLEAN(MID(Updates!D955,FIND("Clone permissions of another account: ",Updates!D955)+38,(FIND("Email required:",Updates!D955)-(FIND("Clone permissions of another account: ",Updates!D955)+38)))))</f>
        <v>#VALUE!</v>
      </c>
      <c r="M955" t="e">
        <f t="shared" si="225"/>
        <v>#VALUE!</v>
      </c>
      <c r="N955" t="e">
        <f>TRIM(CLEAN(MID(Updates!D955,FIND("First Name: ",Updates!D955)+12,(FIND("Middle Name: ",Updates!D955)-(FIND("First Name: ",Updates!D955)+12)))))</f>
        <v>#VALUE!</v>
      </c>
      <c r="O955" t="e">
        <f>TRIM(CLEAN(MID(Updates!E955,FIND("Last Name: ",Updates!E955)+11,(FIND("Middle Initial:",Updates!E955)-(FIND("Last Name: ",Updates!E955)+11)))))</f>
        <v>#VALUE!</v>
      </c>
      <c r="P955" t="e">
        <f>TRIM(CLEAN(MID(Updates!D955,FIND("Middle Initial: ",Updates!D955)+16,(FIND("Department: ",Updates!D955)-(FIND("Middle Initial: ",Updates!D955)+16)))))</f>
        <v>#VALUE!</v>
      </c>
      <c r="Q955" t="e">
        <f t="shared" si="226"/>
        <v>#VALUE!</v>
      </c>
      <c r="R955" t="e">
        <f t="shared" si="227"/>
        <v>#VALUE!</v>
      </c>
      <c r="S955" t="e">
        <f t="shared" si="228"/>
        <v>#VALUE!</v>
      </c>
      <c r="T955" s="14" t="e">
        <f t="shared" si="229"/>
        <v>#VALUE!</v>
      </c>
      <c r="U955" t="e">
        <f t="shared" si="230"/>
        <v>#VALUE!</v>
      </c>
      <c r="V955" t="e">
        <f t="shared" si="231"/>
        <v>#VALUE!</v>
      </c>
      <c r="W955" s="8" t="e">
        <f>TRIM(CLEAN(MID(Updates!D955,FIND("Branch: ",Updates!D955)+8,(FIND("Division",Updates!D955)-(FIND("Branch: ",Updates!D955)+8)))))</f>
        <v>#VALUE!</v>
      </c>
      <c r="X955" s="8" t="e">
        <f>TRIM(CLEAN(MID(Updates!D955,FIND("Pooled Position: ",Updates!D955)+17,(FIND("Are the",Updates!D955)-(FIND("Pooled Position: ",Updates!D955)+17)))))</f>
        <v>#VALUE!</v>
      </c>
      <c r="Y955" t="e">
        <f>TRIM(CLEAN(MID(Updates!D955,FIND("Employee Name: ",Updates!D955)+15,(FIND("Job Title",Updates!D955)-(FIND("Employee Name: ",Updates!D955)+15)))))</f>
        <v>#VALUE!</v>
      </c>
      <c r="Z955" s="9" t="e">
        <f t="shared" si="232"/>
        <v>#VALUE!</v>
      </c>
      <c r="AA955" t="e">
        <f t="shared" si="233"/>
        <v>#VALUE!</v>
      </c>
      <c r="AB955" t="e">
        <f t="shared" si="234"/>
        <v>#VALUE!</v>
      </c>
      <c r="AC955" t="e">
        <f t="shared" si="235"/>
        <v>#VALUE!</v>
      </c>
      <c r="AD955" t="e">
        <f>TRIM(CLEAN(MID(Updates!D955,FIND("Account to clone: ",Updates!D955)+18,(FIND("Position",Updates!D955)-(FIND("Account to clone: ",Updates!D955)+18)))))</f>
        <v>#VALUE!</v>
      </c>
      <c r="AE955" t="str">
        <f t="shared" si="236"/>
        <v/>
      </c>
      <c r="AF955" t="str">
        <f t="shared" si="237"/>
        <v>No</v>
      </c>
      <c r="AG955" t="e">
        <f>TRIM(CLEAN(MID(Updates!D955,FIND("Home Share (H:\ drive) required: ",Updates!D955)+33,(FIND("Group Share (S:\ drive) required: ",Updates!D955)-(FIND("Home Share (H:\ drive) required: ",Updates!D955)+33)))))</f>
        <v>#VALUE!</v>
      </c>
      <c r="AH955" t="str">
        <f t="shared" si="238"/>
        <v>No</v>
      </c>
      <c r="AI955" t="e">
        <f>TRIM(CLEAN(MID(Updates!D955,FIND("S Drive Path: ",Updates!D955)+14,(FIND("Position",Updates!D955)-(FIND("S Drive Path: ",Updates!D955)+14)))))</f>
        <v>#VALUE!</v>
      </c>
      <c r="AJ955" t="e">
        <f>("USR\"&amp;Updates!N955)</f>
        <v>#VALUE!</v>
      </c>
      <c r="AK955" t="e">
        <f>Updates!N955&amp;"$"</f>
        <v>#VALUE!</v>
      </c>
      <c r="AL955" s="11">
        <f t="shared" ca="1" si="239"/>
        <v>17</v>
      </c>
      <c r="AM955" s="6" t="str">
        <f ca="1">LOOKUP(AL955,AN2:AN21,AO2:AO21)</f>
        <v>DC4MDB07</v>
      </c>
    </row>
    <row r="956" spans="1:39" ht="12" customHeight="1">
      <c r="A956" s="13" t="e">
        <f>LOOKUP(99^99,--("0"&amp;MID(Updates!N956,MIN(SEARCH({0,1,2,3,4,5,6,7,8,9},Updates!N956&amp;"0123456789")),ROW($A$1:$A$10000))))</f>
        <v>#N/A</v>
      </c>
      <c r="B956" s="6" t="e">
        <f>TRIM(CLEAN(MID(Updates!D956,FIND("Network User Id: ",Updates!D956)+17,(FIND("E-MAIL ACCOUNTS",Updates!D956)-(FIND("Network User Id:",Updates!D956)+17)))))</f>
        <v>#VALUE!</v>
      </c>
      <c r="C956" s="6" t="e">
        <f>TRIM(CLEAN(MID(Updates!D956,FIND("Logon ID: ",Updates!D956)+10,(FIND("Password:",Updates!D956)-(FIND("Logon ID:",Updates!D956)+10)))))</f>
        <v>#VALUE!</v>
      </c>
      <c r="D956" t="e">
        <f>TRIM(CLEAN(MID(Updates!D956,FIND("Primary Address: ",Updates!D956)+17,(FIND("Secondary Address:",Updates!D956)-(FIND("Primary Address: ",Updates!D956)+17)))))</f>
        <v>#VALUE!</v>
      </c>
      <c r="E956" t="e">
        <f>TRIM(CLEAN(MID(Updates!D956,FIND("Secondary Address: ",Updates!D956)+19,(FIND("** PLEASE DO NOT REPLY TO THIS E-MAIL. ",Updates!D956)-(FIND("Secondary Address: ",Updates!D956)+19)))))</f>
        <v>#VALUE!</v>
      </c>
      <c r="F956" t="b">
        <f>IF(COUNT(SEARCH({"transpo.ottawa.on.ca","biblioottawalibrary.ca"},E956)),"@ottawa.ca")</f>
        <v>0</v>
      </c>
      <c r="G956" s="9" t="e">
        <f t="shared" si="224"/>
        <v>#VALUE!</v>
      </c>
      <c r="H956" t="e">
        <f>TRIM(CLEAN(MID(Updates!D956,FIND("E-mail Address: ",Updates!D956)+16,(FIND("The employee",Updates!D956)-(FIND("E-mail Address: ",Updates!D956)+16)))))</f>
        <v>#VALUE!</v>
      </c>
      <c r="I956" t="e">
        <f>TRIM(CLEAN(MID(Updates!D956,FIND("Account Password: ",Updates!D956)+18,(FIND("NETWORK ACCOUNTS",Updates!D956)-(FIND("Account Password:",Updates!D956)+18)))))</f>
        <v>#VALUE!</v>
      </c>
      <c r="J956" t="e">
        <f>TRIM(CLEAN(MID(Updates!D956,FIND("Password: ",Updates!D956)+10,(FIND("E-mail",Updates!D956)-(FIND("Password:",Updates!D956)+12)))))</f>
        <v>#VALUE!</v>
      </c>
      <c r="K956" t="e">
        <f>TRIM(CLEAN(MID(Updates!D956,FIND("Account to clone: ",Updates!D956)+18,(FIND("Position",Updates!D956)-(FIND("Account to clone: ",Updates!D956)+18)))))</f>
        <v>#VALUE!</v>
      </c>
      <c r="L956" t="e">
        <f>TRIM(CLEAN(MID(Updates!D956,FIND("Clone permissions of another account: ",Updates!D956)+38,(FIND("Email required:",Updates!D956)-(FIND("Clone permissions of another account: ",Updates!D956)+38)))))</f>
        <v>#VALUE!</v>
      </c>
      <c r="M956" t="e">
        <f t="shared" si="225"/>
        <v>#VALUE!</v>
      </c>
      <c r="N956" t="e">
        <f>TRIM(CLEAN(MID(Updates!D956,FIND("First Name: ",Updates!D956)+12,(FIND("Middle Name: ",Updates!D956)-(FIND("First Name: ",Updates!D956)+12)))))</f>
        <v>#VALUE!</v>
      </c>
      <c r="O956" t="e">
        <f>TRIM(CLEAN(MID(Updates!E956,FIND("Last Name: ",Updates!E956)+11,(FIND("Middle Initial:",Updates!E956)-(FIND("Last Name: ",Updates!E956)+11)))))</f>
        <v>#VALUE!</v>
      </c>
      <c r="P956" t="e">
        <f>TRIM(CLEAN(MID(Updates!D956,FIND("Middle Initial: ",Updates!D956)+16,(FIND("Department: ",Updates!D956)-(FIND("Middle Initial: ",Updates!D956)+16)))))</f>
        <v>#VALUE!</v>
      </c>
      <c r="Q956" t="e">
        <f t="shared" si="226"/>
        <v>#VALUE!</v>
      </c>
      <c r="R956" t="e">
        <f t="shared" si="227"/>
        <v>#VALUE!</v>
      </c>
      <c r="S956" t="e">
        <f t="shared" si="228"/>
        <v>#VALUE!</v>
      </c>
      <c r="T956" s="14" t="e">
        <f t="shared" si="229"/>
        <v>#VALUE!</v>
      </c>
      <c r="U956" t="e">
        <f t="shared" si="230"/>
        <v>#VALUE!</v>
      </c>
      <c r="V956" t="e">
        <f t="shared" si="231"/>
        <v>#VALUE!</v>
      </c>
      <c r="W956" s="8" t="e">
        <f>TRIM(CLEAN(MID(Updates!D956,FIND("Branch: ",Updates!D956)+8,(FIND("Division",Updates!D956)-(FIND("Branch: ",Updates!D956)+8)))))</f>
        <v>#VALUE!</v>
      </c>
      <c r="X956" s="8" t="e">
        <f>TRIM(CLEAN(MID(Updates!D956,FIND("Pooled Position: ",Updates!D956)+17,(FIND("Are the",Updates!D956)-(FIND("Pooled Position: ",Updates!D956)+17)))))</f>
        <v>#VALUE!</v>
      </c>
      <c r="Y956" t="e">
        <f>TRIM(CLEAN(MID(Updates!D956,FIND("Employee Name: ",Updates!D956)+15,(FIND("Job Title",Updates!D956)-(FIND("Employee Name: ",Updates!D956)+15)))))</f>
        <v>#VALUE!</v>
      </c>
      <c r="Z956" s="9" t="e">
        <f t="shared" si="232"/>
        <v>#VALUE!</v>
      </c>
      <c r="AA956" t="e">
        <f t="shared" si="233"/>
        <v>#VALUE!</v>
      </c>
      <c r="AB956" t="e">
        <f t="shared" si="234"/>
        <v>#VALUE!</v>
      </c>
      <c r="AC956" t="e">
        <f t="shared" si="235"/>
        <v>#VALUE!</v>
      </c>
      <c r="AD956" t="e">
        <f>TRIM(CLEAN(MID(Updates!D956,FIND("Account to clone: ",Updates!D956)+18,(FIND("Position",Updates!D956)-(FIND("Account to clone: ",Updates!D956)+18)))))</f>
        <v>#VALUE!</v>
      </c>
      <c r="AE956" t="str">
        <f t="shared" si="236"/>
        <v/>
      </c>
      <c r="AF956" t="str">
        <f t="shared" si="237"/>
        <v>No</v>
      </c>
      <c r="AG956" t="e">
        <f>TRIM(CLEAN(MID(Updates!D956,FIND("Home Share (H:\ drive) required: ",Updates!D956)+33,(FIND("Group Share (S:\ drive) required: ",Updates!D956)-(FIND("Home Share (H:\ drive) required: ",Updates!D956)+33)))))</f>
        <v>#VALUE!</v>
      </c>
      <c r="AH956" t="str">
        <f t="shared" si="238"/>
        <v>No</v>
      </c>
      <c r="AI956" t="e">
        <f>TRIM(CLEAN(MID(Updates!D956,FIND("S Drive Path: ",Updates!D956)+14,(FIND("Position",Updates!D956)-(FIND("S Drive Path: ",Updates!D956)+14)))))</f>
        <v>#VALUE!</v>
      </c>
      <c r="AJ956" t="e">
        <f>("USR\"&amp;Updates!N956)</f>
        <v>#VALUE!</v>
      </c>
      <c r="AK956" t="e">
        <f>Updates!N956&amp;"$"</f>
        <v>#VALUE!</v>
      </c>
      <c r="AL956" s="11">
        <f t="shared" ca="1" si="239"/>
        <v>17</v>
      </c>
      <c r="AM956" s="6" t="str">
        <f ca="1">LOOKUP(AL956,AN2:AN21,AO2:AO21)</f>
        <v>DC4MDB07</v>
      </c>
    </row>
    <row r="957" spans="1:39" ht="12" customHeight="1">
      <c r="A957" s="13" t="e">
        <f>LOOKUP(99^99,--("0"&amp;MID(Updates!N957,MIN(SEARCH({0,1,2,3,4,5,6,7,8,9},Updates!N957&amp;"0123456789")),ROW($A$1:$A$10000))))</f>
        <v>#N/A</v>
      </c>
      <c r="B957" s="6" t="e">
        <f>TRIM(CLEAN(MID(Updates!D957,FIND("Network User Id: ",Updates!D957)+17,(FIND("E-MAIL ACCOUNTS",Updates!D957)-(FIND("Network User Id:",Updates!D957)+17)))))</f>
        <v>#VALUE!</v>
      </c>
      <c r="C957" s="6" t="e">
        <f>TRIM(CLEAN(MID(Updates!D957,FIND("Logon ID: ",Updates!D957)+10,(FIND("Password:",Updates!D957)-(FIND("Logon ID:",Updates!D957)+10)))))</f>
        <v>#VALUE!</v>
      </c>
      <c r="D957" t="e">
        <f>TRIM(CLEAN(MID(Updates!D957,FIND("Primary Address: ",Updates!D957)+17,(FIND("Secondary Address:",Updates!D957)-(FIND("Primary Address: ",Updates!D957)+17)))))</f>
        <v>#VALUE!</v>
      </c>
      <c r="E957" t="e">
        <f>TRIM(CLEAN(MID(Updates!D957,FIND("Secondary Address: ",Updates!D957)+19,(FIND("** PLEASE DO NOT REPLY TO THIS E-MAIL. ",Updates!D957)-(FIND("Secondary Address: ",Updates!D957)+19)))))</f>
        <v>#VALUE!</v>
      </c>
      <c r="F957" t="b">
        <f>IF(COUNT(SEARCH({"transpo.ottawa.on.ca","biblioottawalibrary.ca"},E957)),"@ottawa.ca")</f>
        <v>0</v>
      </c>
      <c r="G957" s="9" t="e">
        <f t="shared" si="224"/>
        <v>#VALUE!</v>
      </c>
      <c r="H957" t="e">
        <f>TRIM(CLEAN(MID(Updates!D957,FIND("E-mail Address: ",Updates!D957)+16,(FIND("The employee",Updates!D957)-(FIND("E-mail Address: ",Updates!D957)+16)))))</f>
        <v>#VALUE!</v>
      </c>
      <c r="I957" t="e">
        <f>TRIM(CLEAN(MID(Updates!D957,FIND("Account Password: ",Updates!D957)+18,(FIND("NETWORK ACCOUNTS",Updates!D957)-(FIND("Account Password:",Updates!D957)+18)))))</f>
        <v>#VALUE!</v>
      </c>
      <c r="J957" t="e">
        <f>TRIM(CLEAN(MID(Updates!D957,FIND("Password: ",Updates!D957)+10,(FIND("E-mail",Updates!D957)-(FIND("Password:",Updates!D957)+12)))))</f>
        <v>#VALUE!</v>
      </c>
      <c r="K957" t="e">
        <f>TRIM(CLEAN(MID(Updates!D957,FIND("Account to clone: ",Updates!D957)+18,(FIND("Position",Updates!D957)-(FIND("Account to clone: ",Updates!D957)+18)))))</f>
        <v>#VALUE!</v>
      </c>
      <c r="L957" t="e">
        <f>TRIM(CLEAN(MID(Updates!D957,FIND("Clone permissions of another account: ",Updates!D957)+38,(FIND("Email required:",Updates!D957)-(FIND("Clone permissions of another account: ",Updates!D957)+38)))))</f>
        <v>#VALUE!</v>
      </c>
      <c r="M957" t="e">
        <f t="shared" si="225"/>
        <v>#VALUE!</v>
      </c>
      <c r="N957" t="e">
        <f>TRIM(CLEAN(MID(Updates!D957,FIND("First Name: ",Updates!D957)+12,(FIND("Middle Name: ",Updates!D957)-(FIND("First Name: ",Updates!D957)+12)))))</f>
        <v>#VALUE!</v>
      </c>
      <c r="O957" t="e">
        <f>TRIM(CLEAN(MID(Updates!E957,FIND("Last Name: ",Updates!E957)+11,(FIND("Middle Initial:",Updates!E957)-(FIND("Last Name: ",Updates!E957)+11)))))</f>
        <v>#VALUE!</v>
      </c>
      <c r="P957" t="e">
        <f>TRIM(CLEAN(MID(Updates!D957,FIND("Middle Initial: ",Updates!D957)+16,(FIND("Department: ",Updates!D957)-(FIND("Middle Initial: ",Updates!D957)+16)))))</f>
        <v>#VALUE!</v>
      </c>
      <c r="Q957" t="e">
        <f t="shared" si="226"/>
        <v>#VALUE!</v>
      </c>
      <c r="R957" t="e">
        <f t="shared" si="227"/>
        <v>#VALUE!</v>
      </c>
      <c r="S957" t="e">
        <f t="shared" si="228"/>
        <v>#VALUE!</v>
      </c>
      <c r="T957" s="14" t="e">
        <f t="shared" si="229"/>
        <v>#VALUE!</v>
      </c>
      <c r="U957" t="e">
        <f t="shared" si="230"/>
        <v>#VALUE!</v>
      </c>
      <c r="V957" t="e">
        <f t="shared" si="231"/>
        <v>#VALUE!</v>
      </c>
      <c r="W957" s="8" t="e">
        <f>TRIM(CLEAN(MID(Updates!D957,FIND("Branch: ",Updates!D957)+8,(FIND("Division",Updates!D957)-(FIND("Branch: ",Updates!D957)+8)))))</f>
        <v>#VALUE!</v>
      </c>
      <c r="X957" s="8" t="e">
        <f>TRIM(CLEAN(MID(Updates!D957,FIND("Pooled Position: ",Updates!D957)+17,(FIND("Are the",Updates!D957)-(FIND("Pooled Position: ",Updates!D957)+17)))))</f>
        <v>#VALUE!</v>
      </c>
      <c r="Y957" t="e">
        <f>TRIM(CLEAN(MID(Updates!D957,FIND("Employee Name: ",Updates!D957)+15,(FIND("Job Title",Updates!D957)-(FIND("Employee Name: ",Updates!D957)+15)))))</f>
        <v>#VALUE!</v>
      </c>
      <c r="Z957" s="9" t="e">
        <f t="shared" si="232"/>
        <v>#VALUE!</v>
      </c>
      <c r="AA957" t="e">
        <f t="shared" si="233"/>
        <v>#VALUE!</v>
      </c>
      <c r="AB957" t="e">
        <f t="shared" si="234"/>
        <v>#VALUE!</v>
      </c>
      <c r="AC957" t="e">
        <f t="shared" si="235"/>
        <v>#VALUE!</v>
      </c>
      <c r="AD957" t="e">
        <f>TRIM(CLEAN(MID(Updates!D957,FIND("Account to clone: ",Updates!D957)+18,(FIND("Position",Updates!D957)-(FIND("Account to clone: ",Updates!D957)+18)))))</f>
        <v>#VALUE!</v>
      </c>
      <c r="AE957" t="str">
        <f t="shared" si="236"/>
        <v/>
      </c>
      <c r="AF957" t="str">
        <f t="shared" si="237"/>
        <v>No</v>
      </c>
      <c r="AG957" t="e">
        <f>TRIM(CLEAN(MID(Updates!D957,FIND("Home Share (H:\ drive) required: ",Updates!D957)+33,(FIND("Group Share (S:\ drive) required: ",Updates!D957)-(FIND("Home Share (H:\ drive) required: ",Updates!D957)+33)))))</f>
        <v>#VALUE!</v>
      </c>
      <c r="AH957" t="str">
        <f t="shared" si="238"/>
        <v>No</v>
      </c>
      <c r="AI957" t="e">
        <f>TRIM(CLEAN(MID(Updates!D957,FIND("S Drive Path: ",Updates!D957)+14,(FIND("Position",Updates!D957)-(FIND("S Drive Path: ",Updates!D957)+14)))))</f>
        <v>#VALUE!</v>
      </c>
      <c r="AJ957" t="e">
        <f>("USR\"&amp;Updates!N957)</f>
        <v>#VALUE!</v>
      </c>
      <c r="AK957" t="e">
        <f>Updates!N957&amp;"$"</f>
        <v>#VALUE!</v>
      </c>
      <c r="AL957" s="11">
        <f t="shared" ca="1" si="239"/>
        <v>16</v>
      </c>
      <c r="AM957" s="6" t="str">
        <f ca="1">LOOKUP(AL957,AN2:AN21,AO2:AO21)</f>
        <v>DC4MDB06</v>
      </c>
    </row>
    <row r="958" spans="1:39" ht="12" customHeight="1">
      <c r="A958" s="13" t="e">
        <f>LOOKUP(99^99,--("0"&amp;MID(Updates!N958,MIN(SEARCH({0,1,2,3,4,5,6,7,8,9},Updates!N958&amp;"0123456789")),ROW($A$1:$A$10000))))</f>
        <v>#N/A</v>
      </c>
      <c r="B958" s="6" t="e">
        <f>TRIM(CLEAN(MID(Updates!D958,FIND("Network User Id: ",Updates!D958)+17,(FIND("E-MAIL ACCOUNTS",Updates!D958)-(FIND("Network User Id:",Updates!D958)+17)))))</f>
        <v>#VALUE!</v>
      </c>
      <c r="C958" s="6" t="e">
        <f>TRIM(CLEAN(MID(Updates!D958,FIND("Logon ID: ",Updates!D958)+10,(FIND("Password:",Updates!D958)-(FIND("Logon ID:",Updates!D958)+10)))))</f>
        <v>#VALUE!</v>
      </c>
      <c r="D958" t="e">
        <f>TRIM(CLEAN(MID(Updates!D958,FIND("Primary Address: ",Updates!D958)+17,(FIND("Secondary Address:",Updates!D958)-(FIND("Primary Address: ",Updates!D958)+17)))))</f>
        <v>#VALUE!</v>
      </c>
      <c r="E958" t="e">
        <f>TRIM(CLEAN(MID(Updates!D958,FIND("Secondary Address: ",Updates!D958)+19,(FIND("** PLEASE DO NOT REPLY TO THIS E-MAIL. ",Updates!D958)-(FIND("Secondary Address: ",Updates!D958)+19)))))</f>
        <v>#VALUE!</v>
      </c>
      <c r="F958" t="b">
        <f>IF(COUNT(SEARCH({"transpo.ottawa.on.ca","biblioottawalibrary.ca"},E958)),"@ottawa.ca")</f>
        <v>0</v>
      </c>
      <c r="G958" s="9" t="e">
        <f t="shared" si="224"/>
        <v>#VALUE!</v>
      </c>
      <c r="H958" t="e">
        <f>TRIM(CLEAN(MID(Updates!D958,FIND("E-mail Address: ",Updates!D958)+16,(FIND("The employee",Updates!D958)-(FIND("E-mail Address: ",Updates!D958)+16)))))</f>
        <v>#VALUE!</v>
      </c>
      <c r="I958" t="e">
        <f>TRIM(CLEAN(MID(Updates!D958,FIND("Account Password: ",Updates!D958)+18,(FIND("NETWORK ACCOUNTS",Updates!D958)-(FIND("Account Password:",Updates!D958)+18)))))</f>
        <v>#VALUE!</v>
      </c>
      <c r="J958" t="e">
        <f>TRIM(CLEAN(MID(Updates!D958,FIND("Password: ",Updates!D958)+10,(FIND("E-mail",Updates!D958)-(FIND("Password:",Updates!D958)+12)))))</f>
        <v>#VALUE!</v>
      </c>
      <c r="K958" t="e">
        <f>TRIM(CLEAN(MID(Updates!D958,FIND("Account to clone: ",Updates!D958)+18,(FIND("Position",Updates!D958)-(FIND("Account to clone: ",Updates!D958)+18)))))</f>
        <v>#VALUE!</v>
      </c>
      <c r="L958" t="e">
        <f>TRIM(CLEAN(MID(Updates!D958,FIND("Clone permissions of another account: ",Updates!D958)+38,(FIND("Email required:",Updates!D958)-(FIND("Clone permissions of another account: ",Updates!D958)+38)))))</f>
        <v>#VALUE!</v>
      </c>
      <c r="M958" t="e">
        <f t="shared" si="225"/>
        <v>#VALUE!</v>
      </c>
      <c r="N958" t="e">
        <f>TRIM(CLEAN(MID(Updates!D958,FIND("First Name: ",Updates!D958)+12,(FIND("Middle Name: ",Updates!D958)-(FIND("First Name: ",Updates!D958)+12)))))</f>
        <v>#VALUE!</v>
      </c>
      <c r="O958" t="e">
        <f>TRIM(CLEAN(MID(Updates!E958,FIND("Last Name: ",Updates!E958)+11,(FIND("Middle Initial:",Updates!E958)-(FIND("Last Name: ",Updates!E958)+11)))))</f>
        <v>#VALUE!</v>
      </c>
      <c r="P958" t="e">
        <f>TRIM(CLEAN(MID(Updates!D958,FIND("Middle Initial: ",Updates!D958)+16,(FIND("Department: ",Updates!D958)-(FIND("Middle Initial: ",Updates!D958)+16)))))</f>
        <v>#VALUE!</v>
      </c>
      <c r="Q958" t="e">
        <f t="shared" si="226"/>
        <v>#VALUE!</v>
      </c>
      <c r="R958" t="e">
        <f t="shared" si="227"/>
        <v>#VALUE!</v>
      </c>
      <c r="S958" t="e">
        <f t="shared" si="228"/>
        <v>#VALUE!</v>
      </c>
      <c r="T958" s="14" t="e">
        <f t="shared" si="229"/>
        <v>#VALUE!</v>
      </c>
      <c r="U958" t="e">
        <f t="shared" si="230"/>
        <v>#VALUE!</v>
      </c>
      <c r="V958" t="e">
        <f t="shared" si="231"/>
        <v>#VALUE!</v>
      </c>
      <c r="W958" s="8" t="e">
        <f>TRIM(CLEAN(MID(Updates!D958,FIND("Branch: ",Updates!D958)+8,(FIND("Division",Updates!D958)-(FIND("Branch: ",Updates!D958)+8)))))</f>
        <v>#VALUE!</v>
      </c>
      <c r="X958" s="8" t="e">
        <f>TRIM(CLEAN(MID(Updates!D958,FIND("Pooled Position: ",Updates!D958)+17,(FIND("Are the",Updates!D958)-(FIND("Pooled Position: ",Updates!D958)+17)))))</f>
        <v>#VALUE!</v>
      </c>
      <c r="Y958" t="e">
        <f>TRIM(CLEAN(MID(Updates!D958,FIND("Employee Name: ",Updates!D958)+15,(FIND("Job Title",Updates!D958)-(FIND("Employee Name: ",Updates!D958)+15)))))</f>
        <v>#VALUE!</v>
      </c>
      <c r="Z958" s="9" t="e">
        <f t="shared" si="232"/>
        <v>#VALUE!</v>
      </c>
      <c r="AA958" t="e">
        <f t="shared" si="233"/>
        <v>#VALUE!</v>
      </c>
      <c r="AB958" t="e">
        <f t="shared" si="234"/>
        <v>#VALUE!</v>
      </c>
      <c r="AC958" t="e">
        <f t="shared" si="235"/>
        <v>#VALUE!</v>
      </c>
      <c r="AD958" t="e">
        <f>TRIM(CLEAN(MID(Updates!D958,FIND("Account to clone: ",Updates!D958)+18,(FIND("Position",Updates!D958)-(FIND("Account to clone: ",Updates!D958)+18)))))</f>
        <v>#VALUE!</v>
      </c>
      <c r="AE958" t="str">
        <f t="shared" si="236"/>
        <v/>
      </c>
      <c r="AF958" t="str">
        <f t="shared" si="237"/>
        <v>No</v>
      </c>
      <c r="AG958" t="e">
        <f>TRIM(CLEAN(MID(Updates!D958,FIND("Home Share (H:\ drive) required: ",Updates!D958)+33,(FIND("Group Share (S:\ drive) required: ",Updates!D958)-(FIND("Home Share (H:\ drive) required: ",Updates!D958)+33)))))</f>
        <v>#VALUE!</v>
      </c>
      <c r="AH958" t="str">
        <f t="shared" si="238"/>
        <v>No</v>
      </c>
      <c r="AI958" t="e">
        <f>TRIM(CLEAN(MID(Updates!D958,FIND("S Drive Path: ",Updates!D958)+14,(FIND("Position",Updates!D958)-(FIND("S Drive Path: ",Updates!D958)+14)))))</f>
        <v>#VALUE!</v>
      </c>
      <c r="AJ958" t="e">
        <f>("USR\"&amp;Updates!N958)</f>
        <v>#VALUE!</v>
      </c>
      <c r="AK958" t="e">
        <f>Updates!N958&amp;"$"</f>
        <v>#VALUE!</v>
      </c>
      <c r="AL958" s="11">
        <f t="shared" ca="1" si="239"/>
        <v>5</v>
      </c>
      <c r="AM958" s="6" t="str">
        <f ca="1">LOOKUP(AL958,AN2:AN21,AO2:AO21)</f>
        <v>DC1MDB05</v>
      </c>
    </row>
    <row r="959" spans="1:39" ht="12" customHeight="1">
      <c r="A959" s="13" t="e">
        <f>LOOKUP(99^99,--("0"&amp;MID(Updates!N959,MIN(SEARCH({0,1,2,3,4,5,6,7,8,9},Updates!N959&amp;"0123456789")),ROW($A$1:$A$10000))))</f>
        <v>#N/A</v>
      </c>
      <c r="B959" s="6" t="e">
        <f>TRIM(CLEAN(MID(Updates!D959,FIND("Network User Id: ",Updates!D959)+17,(FIND("E-MAIL ACCOUNTS",Updates!D959)-(FIND("Network User Id:",Updates!D959)+17)))))</f>
        <v>#VALUE!</v>
      </c>
      <c r="C959" s="6" t="e">
        <f>TRIM(CLEAN(MID(Updates!D959,FIND("Logon ID: ",Updates!D959)+10,(FIND("Password:",Updates!D959)-(FIND("Logon ID:",Updates!D959)+10)))))</f>
        <v>#VALUE!</v>
      </c>
      <c r="D959" t="e">
        <f>TRIM(CLEAN(MID(Updates!D959,FIND("Primary Address: ",Updates!D959)+17,(FIND("Secondary Address:",Updates!D959)-(FIND("Primary Address: ",Updates!D959)+17)))))</f>
        <v>#VALUE!</v>
      </c>
      <c r="E959" t="e">
        <f>TRIM(CLEAN(MID(Updates!D959,FIND("Secondary Address: ",Updates!D959)+19,(FIND("** PLEASE DO NOT REPLY TO THIS E-MAIL. ",Updates!D959)-(FIND("Secondary Address: ",Updates!D959)+19)))))</f>
        <v>#VALUE!</v>
      </c>
      <c r="F959" t="b">
        <f>IF(COUNT(SEARCH({"transpo.ottawa.on.ca","biblioottawalibrary.ca"},E959)),"@ottawa.ca")</f>
        <v>0</v>
      </c>
      <c r="G959" s="9" t="e">
        <f t="shared" si="224"/>
        <v>#VALUE!</v>
      </c>
      <c r="H959" t="e">
        <f>TRIM(CLEAN(MID(Updates!D959,FIND("E-mail Address: ",Updates!D959)+16,(FIND("The employee",Updates!D959)-(FIND("E-mail Address: ",Updates!D959)+16)))))</f>
        <v>#VALUE!</v>
      </c>
      <c r="I959" t="e">
        <f>TRIM(CLEAN(MID(Updates!D959,FIND("Account Password: ",Updates!D959)+18,(FIND("NETWORK ACCOUNTS",Updates!D959)-(FIND("Account Password:",Updates!D959)+18)))))</f>
        <v>#VALUE!</v>
      </c>
      <c r="J959" t="e">
        <f>TRIM(CLEAN(MID(Updates!D959,FIND("Password: ",Updates!D959)+10,(FIND("E-mail",Updates!D959)-(FIND("Password:",Updates!D959)+12)))))</f>
        <v>#VALUE!</v>
      </c>
      <c r="K959" t="e">
        <f>TRIM(CLEAN(MID(Updates!D959,FIND("Account to clone: ",Updates!D959)+18,(FIND("Position",Updates!D959)-(FIND("Account to clone: ",Updates!D959)+18)))))</f>
        <v>#VALUE!</v>
      </c>
      <c r="L959" t="e">
        <f>TRIM(CLEAN(MID(Updates!D959,FIND("Clone permissions of another account: ",Updates!D959)+38,(FIND("Email required:",Updates!D959)-(FIND("Clone permissions of another account: ",Updates!D959)+38)))))</f>
        <v>#VALUE!</v>
      </c>
      <c r="M959" t="e">
        <f t="shared" si="225"/>
        <v>#VALUE!</v>
      </c>
      <c r="N959" t="e">
        <f>TRIM(CLEAN(MID(Updates!D959,FIND("First Name: ",Updates!D959)+12,(FIND("Middle Name: ",Updates!D959)-(FIND("First Name: ",Updates!D959)+12)))))</f>
        <v>#VALUE!</v>
      </c>
      <c r="O959" t="e">
        <f>TRIM(CLEAN(MID(Updates!E959,FIND("Last Name: ",Updates!E959)+11,(FIND("Middle Initial:",Updates!E959)-(FIND("Last Name: ",Updates!E959)+11)))))</f>
        <v>#VALUE!</v>
      </c>
      <c r="P959" t="e">
        <f>TRIM(CLEAN(MID(Updates!D959,FIND("Middle Initial: ",Updates!D959)+16,(FIND("Department: ",Updates!D959)-(FIND("Middle Initial: ",Updates!D959)+16)))))</f>
        <v>#VALUE!</v>
      </c>
      <c r="Q959" t="e">
        <f t="shared" si="226"/>
        <v>#VALUE!</v>
      </c>
      <c r="R959" t="e">
        <f t="shared" si="227"/>
        <v>#VALUE!</v>
      </c>
      <c r="S959" t="e">
        <f t="shared" si="228"/>
        <v>#VALUE!</v>
      </c>
      <c r="T959" s="14" t="e">
        <f t="shared" si="229"/>
        <v>#VALUE!</v>
      </c>
      <c r="U959" t="e">
        <f t="shared" si="230"/>
        <v>#VALUE!</v>
      </c>
      <c r="V959" t="e">
        <f t="shared" si="231"/>
        <v>#VALUE!</v>
      </c>
      <c r="W959" s="8" t="e">
        <f>TRIM(CLEAN(MID(Updates!D959,FIND("Branch: ",Updates!D959)+8,(FIND("Division",Updates!D959)-(FIND("Branch: ",Updates!D959)+8)))))</f>
        <v>#VALUE!</v>
      </c>
      <c r="X959" s="8" t="e">
        <f>TRIM(CLEAN(MID(Updates!D959,FIND("Pooled Position: ",Updates!D959)+17,(FIND("Are the",Updates!D959)-(FIND("Pooled Position: ",Updates!D959)+17)))))</f>
        <v>#VALUE!</v>
      </c>
      <c r="Y959" t="e">
        <f>TRIM(CLEAN(MID(Updates!D959,FIND("Employee Name: ",Updates!D959)+15,(FIND("Job Title",Updates!D959)-(FIND("Employee Name: ",Updates!D959)+15)))))</f>
        <v>#VALUE!</v>
      </c>
      <c r="Z959" s="9" t="e">
        <f t="shared" si="232"/>
        <v>#VALUE!</v>
      </c>
      <c r="AA959" t="e">
        <f t="shared" si="233"/>
        <v>#VALUE!</v>
      </c>
      <c r="AB959" t="e">
        <f t="shared" si="234"/>
        <v>#VALUE!</v>
      </c>
      <c r="AC959" t="e">
        <f t="shared" si="235"/>
        <v>#VALUE!</v>
      </c>
      <c r="AD959" t="e">
        <f>TRIM(CLEAN(MID(Updates!D959,FIND("Account to clone: ",Updates!D959)+18,(FIND("Position",Updates!D959)-(FIND("Account to clone: ",Updates!D959)+18)))))</f>
        <v>#VALUE!</v>
      </c>
      <c r="AE959" t="str">
        <f t="shared" si="236"/>
        <v/>
      </c>
      <c r="AF959" t="str">
        <f t="shared" si="237"/>
        <v>No</v>
      </c>
      <c r="AG959" t="e">
        <f>TRIM(CLEAN(MID(Updates!D959,FIND("Home Share (H:\ drive) required: ",Updates!D959)+33,(FIND("Group Share (S:\ drive) required: ",Updates!D959)-(FIND("Home Share (H:\ drive) required: ",Updates!D959)+33)))))</f>
        <v>#VALUE!</v>
      </c>
      <c r="AH959" t="str">
        <f t="shared" si="238"/>
        <v>No</v>
      </c>
      <c r="AI959" t="e">
        <f>TRIM(CLEAN(MID(Updates!D959,FIND("S Drive Path: ",Updates!D959)+14,(FIND("Position",Updates!D959)-(FIND("S Drive Path: ",Updates!D959)+14)))))</f>
        <v>#VALUE!</v>
      </c>
      <c r="AJ959" t="e">
        <f>("USR\"&amp;Updates!N959)</f>
        <v>#VALUE!</v>
      </c>
      <c r="AK959" t="e">
        <f>Updates!N959&amp;"$"</f>
        <v>#VALUE!</v>
      </c>
      <c r="AL959" s="11">
        <f t="shared" ca="1" si="239"/>
        <v>3</v>
      </c>
      <c r="AM959" s="6" t="str">
        <f ca="1">LOOKUP(AL959,AN2:AN21,AO2:AO21)</f>
        <v>DC1MDB03</v>
      </c>
    </row>
    <row r="960" spans="1:39" ht="12" customHeight="1">
      <c r="A960" s="13" t="e">
        <f>LOOKUP(99^99,--("0"&amp;MID(Updates!N960,MIN(SEARCH({0,1,2,3,4,5,6,7,8,9},Updates!N960&amp;"0123456789")),ROW($A$1:$A$10000))))</f>
        <v>#N/A</v>
      </c>
      <c r="B960" s="6" t="e">
        <f>TRIM(CLEAN(MID(Updates!D960,FIND("Network User Id: ",Updates!D960)+17,(FIND("E-MAIL ACCOUNTS",Updates!D960)-(FIND("Network User Id:",Updates!D960)+17)))))</f>
        <v>#VALUE!</v>
      </c>
      <c r="C960" s="6" t="e">
        <f>TRIM(CLEAN(MID(Updates!D960,FIND("Logon ID: ",Updates!D960)+10,(FIND("Password:",Updates!D960)-(FIND("Logon ID:",Updates!D960)+10)))))</f>
        <v>#VALUE!</v>
      </c>
      <c r="D960" t="e">
        <f>TRIM(CLEAN(MID(Updates!D960,FIND("Primary Address: ",Updates!D960)+17,(FIND("Secondary Address:",Updates!D960)-(FIND("Primary Address: ",Updates!D960)+17)))))</f>
        <v>#VALUE!</v>
      </c>
      <c r="E960" t="e">
        <f>TRIM(CLEAN(MID(Updates!D960,FIND("Secondary Address: ",Updates!D960)+19,(FIND("** PLEASE DO NOT REPLY TO THIS E-MAIL. ",Updates!D960)-(FIND("Secondary Address: ",Updates!D960)+19)))))</f>
        <v>#VALUE!</v>
      </c>
      <c r="F960" t="b">
        <f>IF(COUNT(SEARCH({"transpo.ottawa.on.ca","biblioottawalibrary.ca"},E960)),"@ottawa.ca")</f>
        <v>0</v>
      </c>
      <c r="G960" s="9" t="e">
        <f t="shared" si="224"/>
        <v>#VALUE!</v>
      </c>
      <c r="H960" t="e">
        <f>TRIM(CLEAN(MID(Updates!D960,FIND("E-mail Address: ",Updates!D960)+16,(FIND("The employee",Updates!D960)-(FIND("E-mail Address: ",Updates!D960)+16)))))</f>
        <v>#VALUE!</v>
      </c>
      <c r="I960" t="e">
        <f>TRIM(CLEAN(MID(Updates!D960,FIND("Account Password: ",Updates!D960)+18,(FIND("NETWORK ACCOUNTS",Updates!D960)-(FIND("Account Password:",Updates!D960)+18)))))</f>
        <v>#VALUE!</v>
      </c>
      <c r="J960" t="e">
        <f>TRIM(CLEAN(MID(Updates!D960,FIND("Password: ",Updates!D960)+10,(FIND("E-mail",Updates!D960)-(FIND("Password:",Updates!D960)+12)))))</f>
        <v>#VALUE!</v>
      </c>
      <c r="K960" t="e">
        <f>TRIM(CLEAN(MID(Updates!D960,FIND("Account to clone: ",Updates!D960)+18,(FIND("Position",Updates!D960)-(FIND("Account to clone: ",Updates!D960)+18)))))</f>
        <v>#VALUE!</v>
      </c>
      <c r="L960" t="e">
        <f>TRIM(CLEAN(MID(Updates!D960,FIND("Clone permissions of another account: ",Updates!D960)+38,(FIND("Email required:",Updates!D960)-(FIND("Clone permissions of another account: ",Updates!D960)+38)))))</f>
        <v>#VALUE!</v>
      </c>
      <c r="M960" t="e">
        <f t="shared" si="225"/>
        <v>#VALUE!</v>
      </c>
      <c r="N960" t="e">
        <f>TRIM(CLEAN(MID(Updates!D960,FIND("First Name: ",Updates!D960)+12,(FIND("Middle Name: ",Updates!D960)-(FIND("First Name: ",Updates!D960)+12)))))</f>
        <v>#VALUE!</v>
      </c>
      <c r="O960" t="e">
        <f>TRIM(CLEAN(MID(Updates!E960,FIND("Last Name: ",Updates!E960)+11,(FIND("Middle Initial:",Updates!E960)-(FIND("Last Name: ",Updates!E960)+11)))))</f>
        <v>#VALUE!</v>
      </c>
      <c r="P960" t="e">
        <f>TRIM(CLEAN(MID(Updates!D960,FIND("Middle Initial: ",Updates!D960)+16,(FIND("Department: ",Updates!D960)-(FIND("Middle Initial: ",Updates!D960)+16)))))</f>
        <v>#VALUE!</v>
      </c>
      <c r="Q960" t="e">
        <f t="shared" si="226"/>
        <v>#VALUE!</v>
      </c>
      <c r="R960" t="e">
        <f t="shared" si="227"/>
        <v>#VALUE!</v>
      </c>
      <c r="S960" t="e">
        <f t="shared" si="228"/>
        <v>#VALUE!</v>
      </c>
      <c r="T960" s="14" t="e">
        <f t="shared" si="229"/>
        <v>#VALUE!</v>
      </c>
      <c r="U960" t="e">
        <f t="shared" si="230"/>
        <v>#VALUE!</v>
      </c>
      <c r="V960" t="e">
        <f t="shared" si="231"/>
        <v>#VALUE!</v>
      </c>
      <c r="W960" s="8" t="e">
        <f>TRIM(CLEAN(MID(Updates!D960,FIND("Branch: ",Updates!D960)+8,(FIND("Division",Updates!D960)-(FIND("Branch: ",Updates!D960)+8)))))</f>
        <v>#VALUE!</v>
      </c>
      <c r="X960" s="8" t="e">
        <f>TRIM(CLEAN(MID(Updates!D960,FIND("Pooled Position: ",Updates!D960)+17,(FIND("Are the",Updates!D960)-(FIND("Pooled Position: ",Updates!D960)+17)))))</f>
        <v>#VALUE!</v>
      </c>
      <c r="Y960" t="e">
        <f>TRIM(CLEAN(MID(Updates!D960,FIND("Employee Name: ",Updates!D960)+15,(FIND("Job Title",Updates!D960)-(FIND("Employee Name: ",Updates!D960)+15)))))</f>
        <v>#VALUE!</v>
      </c>
      <c r="Z960" s="9" t="e">
        <f t="shared" si="232"/>
        <v>#VALUE!</v>
      </c>
      <c r="AA960" t="e">
        <f t="shared" si="233"/>
        <v>#VALUE!</v>
      </c>
      <c r="AB960" t="e">
        <f t="shared" si="234"/>
        <v>#VALUE!</v>
      </c>
      <c r="AC960" t="e">
        <f t="shared" si="235"/>
        <v>#VALUE!</v>
      </c>
      <c r="AD960" t="e">
        <f>TRIM(CLEAN(MID(Updates!D960,FIND("Account to clone: ",Updates!D960)+18,(FIND("Position",Updates!D960)-(FIND("Account to clone: ",Updates!D960)+18)))))</f>
        <v>#VALUE!</v>
      </c>
      <c r="AE960" t="str">
        <f t="shared" si="236"/>
        <v/>
      </c>
      <c r="AF960" t="str">
        <f t="shared" si="237"/>
        <v>No</v>
      </c>
      <c r="AG960" t="e">
        <f>TRIM(CLEAN(MID(Updates!D960,FIND("Home Share (H:\ drive) required: ",Updates!D960)+33,(FIND("Group Share (S:\ drive) required: ",Updates!D960)-(FIND("Home Share (H:\ drive) required: ",Updates!D960)+33)))))</f>
        <v>#VALUE!</v>
      </c>
      <c r="AH960" t="str">
        <f t="shared" si="238"/>
        <v>No</v>
      </c>
      <c r="AI960" t="e">
        <f>TRIM(CLEAN(MID(Updates!D960,FIND("S Drive Path: ",Updates!D960)+14,(FIND("Position",Updates!D960)-(FIND("S Drive Path: ",Updates!D960)+14)))))</f>
        <v>#VALUE!</v>
      </c>
      <c r="AJ960" t="e">
        <f>("USR\"&amp;Updates!N960)</f>
        <v>#VALUE!</v>
      </c>
      <c r="AK960" t="e">
        <f>Updates!N960&amp;"$"</f>
        <v>#VALUE!</v>
      </c>
      <c r="AL960" s="11">
        <f t="shared" ca="1" si="239"/>
        <v>9</v>
      </c>
      <c r="AM960" s="6" t="str">
        <f ca="1">LOOKUP(AL960,AN2:AN21,AO2:AO21)</f>
        <v>DC1MDB09</v>
      </c>
    </row>
    <row r="961" spans="1:39" ht="12" customHeight="1">
      <c r="A961" s="13" t="e">
        <f>LOOKUP(99^99,--("0"&amp;MID(Updates!N961,MIN(SEARCH({0,1,2,3,4,5,6,7,8,9},Updates!N961&amp;"0123456789")),ROW($A$1:$A$10000))))</f>
        <v>#N/A</v>
      </c>
      <c r="B961" s="6" t="e">
        <f>TRIM(CLEAN(MID(Updates!D961,FIND("Network User Id: ",Updates!D961)+17,(FIND("E-MAIL ACCOUNTS",Updates!D961)-(FIND("Network User Id:",Updates!D961)+17)))))</f>
        <v>#VALUE!</v>
      </c>
      <c r="C961" s="6" t="e">
        <f>TRIM(CLEAN(MID(Updates!D961,FIND("Logon ID: ",Updates!D961)+10,(FIND("Password:",Updates!D961)-(FIND("Logon ID:",Updates!D961)+10)))))</f>
        <v>#VALUE!</v>
      </c>
      <c r="D961" t="e">
        <f>TRIM(CLEAN(MID(Updates!D961,FIND("Primary Address: ",Updates!D961)+17,(FIND("Secondary Address:",Updates!D961)-(FIND("Primary Address: ",Updates!D961)+17)))))</f>
        <v>#VALUE!</v>
      </c>
      <c r="E961" t="e">
        <f>TRIM(CLEAN(MID(Updates!D961,FIND("Secondary Address: ",Updates!D961)+19,(FIND("** PLEASE DO NOT REPLY TO THIS E-MAIL. ",Updates!D961)-(FIND("Secondary Address: ",Updates!D961)+19)))))</f>
        <v>#VALUE!</v>
      </c>
      <c r="F961" t="b">
        <f>IF(COUNT(SEARCH({"transpo.ottawa.on.ca","biblioottawalibrary.ca"},E961)),"@ottawa.ca")</f>
        <v>0</v>
      </c>
      <c r="G961" s="9" t="e">
        <f t="shared" si="224"/>
        <v>#VALUE!</v>
      </c>
      <c r="H961" t="e">
        <f>TRIM(CLEAN(MID(Updates!D961,FIND("E-mail Address: ",Updates!D961)+16,(FIND("The employee",Updates!D961)-(FIND("E-mail Address: ",Updates!D961)+16)))))</f>
        <v>#VALUE!</v>
      </c>
      <c r="I961" t="e">
        <f>TRIM(CLEAN(MID(Updates!D961,FIND("Account Password: ",Updates!D961)+18,(FIND("NETWORK ACCOUNTS",Updates!D961)-(FIND("Account Password:",Updates!D961)+18)))))</f>
        <v>#VALUE!</v>
      </c>
      <c r="J961" t="e">
        <f>TRIM(CLEAN(MID(Updates!D961,FIND("Password: ",Updates!D961)+10,(FIND("E-mail",Updates!D961)-(FIND("Password:",Updates!D961)+12)))))</f>
        <v>#VALUE!</v>
      </c>
      <c r="K961" t="e">
        <f>TRIM(CLEAN(MID(Updates!D961,FIND("Account to clone: ",Updates!D961)+18,(FIND("Position",Updates!D961)-(FIND("Account to clone: ",Updates!D961)+18)))))</f>
        <v>#VALUE!</v>
      </c>
      <c r="L961" t="e">
        <f>TRIM(CLEAN(MID(Updates!D961,FIND("Clone permissions of another account: ",Updates!D961)+38,(FIND("Email required:",Updates!D961)-(FIND("Clone permissions of another account: ",Updates!D961)+38)))))</f>
        <v>#VALUE!</v>
      </c>
      <c r="M961" t="e">
        <f t="shared" si="225"/>
        <v>#VALUE!</v>
      </c>
      <c r="N961" t="e">
        <f>TRIM(CLEAN(MID(Updates!D961,FIND("First Name: ",Updates!D961)+12,(FIND("Middle Name: ",Updates!D961)-(FIND("First Name: ",Updates!D961)+12)))))</f>
        <v>#VALUE!</v>
      </c>
      <c r="O961" t="e">
        <f>TRIM(CLEAN(MID(Updates!E961,FIND("Last Name: ",Updates!E961)+11,(FIND("Middle Initial:",Updates!E961)-(FIND("Last Name: ",Updates!E961)+11)))))</f>
        <v>#VALUE!</v>
      </c>
      <c r="P961" t="e">
        <f>TRIM(CLEAN(MID(Updates!D961,FIND("Middle Initial: ",Updates!D961)+16,(FIND("Department: ",Updates!D961)-(FIND("Middle Initial: ",Updates!D961)+16)))))</f>
        <v>#VALUE!</v>
      </c>
      <c r="Q961" t="e">
        <f t="shared" si="226"/>
        <v>#VALUE!</v>
      </c>
      <c r="R961" t="e">
        <f t="shared" si="227"/>
        <v>#VALUE!</v>
      </c>
      <c r="S961" t="e">
        <f t="shared" si="228"/>
        <v>#VALUE!</v>
      </c>
      <c r="T961" s="14" t="e">
        <f t="shared" si="229"/>
        <v>#VALUE!</v>
      </c>
      <c r="U961" t="e">
        <f t="shared" si="230"/>
        <v>#VALUE!</v>
      </c>
      <c r="V961" t="e">
        <f t="shared" si="231"/>
        <v>#VALUE!</v>
      </c>
      <c r="W961" s="8" t="e">
        <f>TRIM(CLEAN(MID(Updates!D961,FIND("Branch: ",Updates!D961)+8,(FIND("Division",Updates!D961)-(FIND("Branch: ",Updates!D961)+8)))))</f>
        <v>#VALUE!</v>
      </c>
      <c r="X961" s="8" t="e">
        <f>TRIM(CLEAN(MID(Updates!D961,FIND("Pooled Position: ",Updates!D961)+17,(FIND("Are the",Updates!D961)-(FIND("Pooled Position: ",Updates!D961)+17)))))</f>
        <v>#VALUE!</v>
      </c>
      <c r="Y961" t="e">
        <f>TRIM(CLEAN(MID(Updates!D961,FIND("Employee Name: ",Updates!D961)+15,(FIND("Job Title",Updates!D961)-(FIND("Employee Name: ",Updates!D961)+15)))))</f>
        <v>#VALUE!</v>
      </c>
      <c r="Z961" s="9" t="e">
        <f t="shared" si="232"/>
        <v>#VALUE!</v>
      </c>
      <c r="AA961" t="e">
        <f t="shared" si="233"/>
        <v>#VALUE!</v>
      </c>
      <c r="AB961" t="e">
        <f t="shared" si="234"/>
        <v>#VALUE!</v>
      </c>
      <c r="AC961" t="e">
        <f t="shared" si="235"/>
        <v>#VALUE!</v>
      </c>
      <c r="AD961" t="e">
        <f>TRIM(CLEAN(MID(Updates!D961,FIND("Account to clone: ",Updates!D961)+18,(FIND("Position",Updates!D961)-(FIND("Account to clone: ",Updates!D961)+18)))))</f>
        <v>#VALUE!</v>
      </c>
      <c r="AE961" t="str">
        <f t="shared" si="236"/>
        <v/>
      </c>
      <c r="AF961" t="str">
        <f t="shared" si="237"/>
        <v>No</v>
      </c>
      <c r="AG961" t="e">
        <f>TRIM(CLEAN(MID(Updates!D961,FIND("Home Share (H:\ drive) required: ",Updates!D961)+33,(FIND("Group Share (S:\ drive) required: ",Updates!D961)-(FIND("Home Share (H:\ drive) required: ",Updates!D961)+33)))))</f>
        <v>#VALUE!</v>
      </c>
      <c r="AH961" t="str">
        <f t="shared" si="238"/>
        <v>No</v>
      </c>
      <c r="AI961" t="e">
        <f>TRIM(CLEAN(MID(Updates!D961,FIND("S Drive Path: ",Updates!D961)+14,(FIND("Position",Updates!D961)-(FIND("S Drive Path: ",Updates!D961)+14)))))</f>
        <v>#VALUE!</v>
      </c>
      <c r="AJ961" t="e">
        <f>("USR\"&amp;Updates!N961)</f>
        <v>#VALUE!</v>
      </c>
      <c r="AK961" t="e">
        <f>Updates!N961&amp;"$"</f>
        <v>#VALUE!</v>
      </c>
      <c r="AL961" s="11">
        <f t="shared" ca="1" si="239"/>
        <v>2</v>
      </c>
      <c r="AM961" s="6" t="str">
        <f ca="1">LOOKUP(AL961,AN2:AN21,AO2:AO21)</f>
        <v>DC1MDB02</v>
      </c>
    </row>
    <row r="962" spans="1:39" ht="12" customHeight="1">
      <c r="A962" s="13" t="e">
        <f>LOOKUP(99^99,--("0"&amp;MID(Updates!N962,MIN(SEARCH({0,1,2,3,4,5,6,7,8,9},Updates!N962&amp;"0123456789")),ROW($A$1:$A$10000))))</f>
        <v>#N/A</v>
      </c>
      <c r="B962" s="6" t="e">
        <f>TRIM(CLEAN(MID(Updates!D962,FIND("Network User Id: ",Updates!D962)+17,(FIND("E-MAIL ACCOUNTS",Updates!D962)-(FIND("Network User Id:",Updates!D962)+17)))))</f>
        <v>#VALUE!</v>
      </c>
      <c r="C962" s="6" t="e">
        <f>TRIM(CLEAN(MID(Updates!D962,FIND("Logon ID: ",Updates!D962)+10,(FIND("Password:",Updates!D962)-(FIND("Logon ID:",Updates!D962)+10)))))</f>
        <v>#VALUE!</v>
      </c>
      <c r="D962" t="e">
        <f>TRIM(CLEAN(MID(Updates!D962,FIND("Primary Address: ",Updates!D962)+17,(FIND("Secondary Address:",Updates!D962)-(FIND("Primary Address: ",Updates!D962)+17)))))</f>
        <v>#VALUE!</v>
      </c>
      <c r="E962" t="e">
        <f>TRIM(CLEAN(MID(Updates!D962,FIND("Secondary Address: ",Updates!D962)+19,(FIND("** PLEASE DO NOT REPLY TO THIS E-MAIL. ",Updates!D962)-(FIND("Secondary Address: ",Updates!D962)+19)))))</f>
        <v>#VALUE!</v>
      </c>
      <c r="F962" t="b">
        <f>IF(COUNT(SEARCH({"transpo.ottawa.on.ca","biblioottawalibrary.ca"},E962)),"@ottawa.ca")</f>
        <v>0</v>
      </c>
      <c r="G962" s="9" t="e">
        <f t="shared" si="224"/>
        <v>#VALUE!</v>
      </c>
      <c r="H962" t="e">
        <f>TRIM(CLEAN(MID(Updates!D962,FIND("E-mail Address: ",Updates!D962)+16,(FIND("The employee",Updates!D962)-(FIND("E-mail Address: ",Updates!D962)+16)))))</f>
        <v>#VALUE!</v>
      </c>
      <c r="I962" t="e">
        <f>TRIM(CLEAN(MID(Updates!D962,FIND("Account Password: ",Updates!D962)+18,(FIND("NETWORK ACCOUNTS",Updates!D962)-(FIND("Account Password:",Updates!D962)+18)))))</f>
        <v>#VALUE!</v>
      </c>
      <c r="J962" t="e">
        <f>TRIM(CLEAN(MID(Updates!D962,FIND("Password: ",Updates!D962)+10,(FIND("E-mail",Updates!D962)-(FIND("Password:",Updates!D962)+12)))))</f>
        <v>#VALUE!</v>
      </c>
      <c r="K962" t="e">
        <f>TRIM(CLEAN(MID(Updates!D962,FIND("Account to clone: ",Updates!D962)+18,(FIND("Position",Updates!D962)-(FIND("Account to clone: ",Updates!D962)+18)))))</f>
        <v>#VALUE!</v>
      </c>
      <c r="L962" t="e">
        <f>TRIM(CLEAN(MID(Updates!D962,FIND("Clone permissions of another account: ",Updates!D962)+38,(FIND("Email required:",Updates!D962)-(FIND("Clone permissions of another account: ",Updates!D962)+38)))))</f>
        <v>#VALUE!</v>
      </c>
      <c r="M962" t="e">
        <f t="shared" si="225"/>
        <v>#VALUE!</v>
      </c>
      <c r="N962" t="e">
        <f>TRIM(CLEAN(MID(Updates!D962,FIND("First Name: ",Updates!D962)+12,(FIND("Middle Name: ",Updates!D962)-(FIND("First Name: ",Updates!D962)+12)))))</f>
        <v>#VALUE!</v>
      </c>
      <c r="O962" t="e">
        <f>TRIM(CLEAN(MID(Updates!E962,FIND("Last Name: ",Updates!E962)+11,(FIND("Middle Initial:",Updates!E962)-(FIND("Last Name: ",Updates!E962)+11)))))</f>
        <v>#VALUE!</v>
      </c>
      <c r="P962" t="e">
        <f>TRIM(CLEAN(MID(Updates!D962,FIND("Middle Initial: ",Updates!D962)+16,(FIND("Department: ",Updates!D962)-(FIND("Middle Initial: ",Updates!D962)+16)))))</f>
        <v>#VALUE!</v>
      </c>
      <c r="Q962" t="e">
        <f t="shared" si="226"/>
        <v>#VALUE!</v>
      </c>
      <c r="R962" t="e">
        <f t="shared" si="227"/>
        <v>#VALUE!</v>
      </c>
      <c r="S962" t="e">
        <f t="shared" si="228"/>
        <v>#VALUE!</v>
      </c>
      <c r="T962" s="14" t="e">
        <f t="shared" si="229"/>
        <v>#VALUE!</v>
      </c>
      <c r="U962" t="e">
        <f t="shared" si="230"/>
        <v>#VALUE!</v>
      </c>
      <c r="V962" t="e">
        <f t="shared" si="231"/>
        <v>#VALUE!</v>
      </c>
      <c r="W962" s="8" t="e">
        <f>TRIM(CLEAN(MID(Updates!D962,FIND("Branch: ",Updates!D962)+8,(FIND("Division",Updates!D962)-(FIND("Branch: ",Updates!D962)+8)))))</f>
        <v>#VALUE!</v>
      </c>
      <c r="X962" s="8" t="e">
        <f>TRIM(CLEAN(MID(Updates!D962,FIND("Pooled Position: ",Updates!D962)+17,(FIND("Are the",Updates!D962)-(FIND("Pooled Position: ",Updates!D962)+17)))))</f>
        <v>#VALUE!</v>
      </c>
      <c r="Y962" t="e">
        <f>TRIM(CLEAN(MID(Updates!D962,FIND("Employee Name: ",Updates!D962)+15,(FIND("Job Title",Updates!D962)-(FIND("Employee Name: ",Updates!D962)+15)))))</f>
        <v>#VALUE!</v>
      </c>
      <c r="Z962" s="9" t="e">
        <f t="shared" si="232"/>
        <v>#VALUE!</v>
      </c>
      <c r="AA962" t="e">
        <f t="shared" si="233"/>
        <v>#VALUE!</v>
      </c>
      <c r="AB962" t="e">
        <f t="shared" si="234"/>
        <v>#VALUE!</v>
      </c>
      <c r="AC962" t="e">
        <f t="shared" si="235"/>
        <v>#VALUE!</v>
      </c>
      <c r="AD962" t="e">
        <f>TRIM(CLEAN(MID(Updates!D962,FIND("Account to clone: ",Updates!D962)+18,(FIND("Position",Updates!D962)-(FIND("Account to clone: ",Updates!D962)+18)))))</f>
        <v>#VALUE!</v>
      </c>
      <c r="AE962" t="str">
        <f t="shared" si="236"/>
        <v/>
      </c>
      <c r="AF962" t="str">
        <f t="shared" si="237"/>
        <v>No</v>
      </c>
      <c r="AG962" t="e">
        <f>TRIM(CLEAN(MID(Updates!D962,FIND("Home Share (H:\ drive) required: ",Updates!D962)+33,(FIND("Group Share (S:\ drive) required: ",Updates!D962)-(FIND("Home Share (H:\ drive) required: ",Updates!D962)+33)))))</f>
        <v>#VALUE!</v>
      </c>
      <c r="AH962" t="str">
        <f t="shared" si="238"/>
        <v>No</v>
      </c>
      <c r="AI962" t="e">
        <f>TRIM(CLEAN(MID(Updates!D962,FIND("S Drive Path: ",Updates!D962)+14,(FIND("Position",Updates!D962)-(FIND("S Drive Path: ",Updates!D962)+14)))))</f>
        <v>#VALUE!</v>
      </c>
      <c r="AJ962" t="e">
        <f>("USR\"&amp;Updates!N962)</f>
        <v>#VALUE!</v>
      </c>
      <c r="AK962" t="e">
        <f>Updates!N962&amp;"$"</f>
        <v>#VALUE!</v>
      </c>
      <c r="AL962" s="11">
        <f t="shared" ca="1" si="239"/>
        <v>8</v>
      </c>
      <c r="AM962" s="6" t="str">
        <f ca="1">LOOKUP(AL962,AN2:AN21,AO2:AO21)</f>
        <v>DC1MDB08</v>
      </c>
    </row>
    <row r="963" spans="1:39" ht="12" customHeight="1">
      <c r="A963" s="13" t="e">
        <f>LOOKUP(99^99,--("0"&amp;MID(Updates!N963,MIN(SEARCH({0,1,2,3,4,5,6,7,8,9},Updates!N963&amp;"0123456789")),ROW($A$1:$A$10000))))</f>
        <v>#N/A</v>
      </c>
      <c r="B963" s="6" t="e">
        <f>TRIM(CLEAN(MID(Updates!D963,FIND("Network User Id: ",Updates!D963)+17,(FIND("E-MAIL ACCOUNTS",Updates!D963)-(FIND("Network User Id:",Updates!D963)+17)))))</f>
        <v>#VALUE!</v>
      </c>
      <c r="C963" s="6" t="e">
        <f>TRIM(CLEAN(MID(Updates!D963,FIND("Logon ID: ",Updates!D963)+10,(FIND("Password:",Updates!D963)-(FIND("Logon ID:",Updates!D963)+10)))))</f>
        <v>#VALUE!</v>
      </c>
      <c r="D963" t="e">
        <f>TRIM(CLEAN(MID(Updates!D963,FIND("Primary Address: ",Updates!D963)+17,(FIND("Secondary Address:",Updates!D963)-(FIND("Primary Address: ",Updates!D963)+17)))))</f>
        <v>#VALUE!</v>
      </c>
      <c r="E963" t="e">
        <f>TRIM(CLEAN(MID(Updates!D963,FIND("Secondary Address: ",Updates!D963)+19,(FIND("** PLEASE DO NOT REPLY TO THIS E-MAIL. ",Updates!D963)-(FIND("Secondary Address: ",Updates!D963)+19)))))</f>
        <v>#VALUE!</v>
      </c>
      <c r="F963" t="b">
        <f>IF(COUNT(SEARCH({"transpo.ottawa.on.ca","biblioottawalibrary.ca"},E963)),"@ottawa.ca")</f>
        <v>0</v>
      </c>
      <c r="G963" s="9" t="e">
        <f t="shared" ref="G963:G1000" si="240">TRIM(LEFT(SUBSTITUTE(E963,"@",REPT(" ",LEN(E963))),LEN(E963)))</f>
        <v>#VALUE!</v>
      </c>
      <c r="H963" t="e">
        <f>TRIM(CLEAN(MID(Updates!D963,FIND("E-mail Address: ",Updates!D963)+16,(FIND("The employee",Updates!D963)-(FIND("E-mail Address: ",Updates!D963)+16)))))</f>
        <v>#VALUE!</v>
      </c>
      <c r="I963" t="e">
        <f>TRIM(CLEAN(MID(Updates!D963,FIND("Account Password: ",Updates!D963)+18,(FIND("NETWORK ACCOUNTS",Updates!D963)-(FIND("Account Password:",Updates!D963)+18)))))</f>
        <v>#VALUE!</v>
      </c>
      <c r="J963" t="e">
        <f>TRIM(CLEAN(MID(Updates!D963,FIND("Password: ",Updates!D963)+10,(FIND("E-mail",Updates!D963)-(FIND("Password:",Updates!D963)+12)))))</f>
        <v>#VALUE!</v>
      </c>
      <c r="K963" t="e">
        <f>TRIM(CLEAN(MID(Updates!D963,FIND("Account to clone: ",Updates!D963)+18,(FIND("Position",Updates!D963)-(FIND("Account to clone: ",Updates!D963)+18)))))</f>
        <v>#VALUE!</v>
      </c>
      <c r="L963" t="e">
        <f>TRIM(CLEAN(MID(Updates!D963,FIND("Clone permissions of another account: ",Updates!D963)+38,(FIND("Email required:",Updates!D963)-(FIND("Clone permissions of another account: ",Updates!D963)+38)))))</f>
        <v>#VALUE!</v>
      </c>
      <c r="M963" t="e">
        <f t="shared" ref="M963:M1000" si="241">IF(L963="No","",L963)</f>
        <v>#VALUE!</v>
      </c>
      <c r="N963" t="e">
        <f>TRIM(CLEAN(MID(Updates!D963,FIND("First Name: ",Updates!D963)+12,(FIND("Middle Name: ",Updates!D963)-(FIND("First Name: ",Updates!D963)+12)))))</f>
        <v>#VALUE!</v>
      </c>
      <c r="O963" t="e">
        <f>TRIM(CLEAN(MID(Updates!E963,FIND("Last Name: ",Updates!E963)+11,(FIND("Middle Initial:",Updates!E963)-(FIND("Last Name: ",Updates!E963)+11)))))</f>
        <v>#VALUE!</v>
      </c>
      <c r="P963" t="e">
        <f>TRIM(CLEAN(MID(Updates!D963,FIND("Middle Initial: ",Updates!D963)+16,(FIND("Department: ",Updates!D963)-(FIND("Middle Initial: ",Updates!D963)+16)))))</f>
        <v>#VALUE!</v>
      </c>
      <c r="Q963" t="e">
        <f t="shared" ref="Q963:Q1000" si="242">TRIM(LEFT(SUBSTITUTE(Z963," ",REPT(" ",255)),255))</f>
        <v>#VALUE!</v>
      </c>
      <c r="R963" t="e">
        <f t="shared" ref="R963:R1000" si="243">SUBSTITUTE(S963, " ", "-", 1)</f>
        <v>#VALUE!</v>
      </c>
      <c r="S963" t="e">
        <f t="shared" ref="S963:S1000" si="244">RIGHT(Y963,LEN(Y963)-FIND(" ",Y963))</f>
        <v>#VALUE!</v>
      </c>
      <c r="T963" s="14" t="e">
        <f t="shared" ref="T963:T1000" si="245">SUBSTITUTE(R963,".","")</f>
        <v>#VALUE!</v>
      </c>
      <c r="U963" t="e">
        <f t="shared" ref="U963:U1000" si="246">IF(LEFT(S963,1)="(",RIGHT(S963,LEN(S963)-FIND(" ",S963)),"")</f>
        <v>#VALUE!</v>
      </c>
      <c r="V963" t="e">
        <f t="shared" ref="V963:V1000" si="247">IF(U963="",T963,U963)</f>
        <v>#VALUE!</v>
      </c>
      <c r="W963" s="8" t="e">
        <f>TRIM(CLEAN(MID(Updates!D963,FIND("Branch: ",Updates!D963)+8,(FIND("Division",Updates!D963)-(FIND("Branch: ",Updates!D963)+8)))))</f>
        <v>#VALUE!</v>
      </c>
      <c r="X963" s="8" t="e">
        <f>TRIM(CLEAN(MID(Updates!D963,FIND("Pooled Position: ",Updates!D963)+17,(FIND("Are the",Updates!D963)-(FIND("Pooled Position: ",Updates!D963)+17)))))</f>
        <v>#VALUE!</v>
      </c>
      <c r="Y963" t="e">
        <f>TRIM(CLEAN(MID(Updates!D963,FIND("Employee Name: ",Updates!D963)+15,(FIND("Job Title",Updates!D963)-(FIND("Employee Name: ",Updates!D963)+15)))))</f>
        <v>#VALUE!</v>
      </c>
      <c r="Z963" s="9" t="e">
        <f t="shared" ref="Z963:Z1000" si="248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Y963,"á","a"),"â","a"),"à","a"),"é","e"),"è","e"),"ê","e"),"ë","e"),"î","i"),"ï","i"),"ó","o"),"ô","o"),"ù","u"),"û","u"),"À","A"),"Á","A"),"Â","A"),"É","E"),"È","E"),"É","E"),"Ë","E"),"Î","I"),"Ï","I"),"Ó","O"),"Ô","O"),"Ù","U"),"É","E"),"Ë","E")</f>
        <v>#VALUE!</v>
      </c>
      <c r="AA963" t="e">
        <f t="shared" ref="AA963:AA1000" si="249">TRIM(CLEAN(IF(ISTEXT(C963)=FALSE,B963,IF(ISTEXT(C963)=TRUE,C963))))</f>
        <v>#VALUE!</v>
      </c>
      <c r="AB963" t="e">
        <f t="shared" ref="AB963:AB1000" si="250">TRIM(CLEAN(IF(ISTEXT(H963)=FALSE,E963,IF(ISTEXT(H963)=TRUE,H963))))</f>
        <v>#VALUE!</v>
      </c>
      <c r="AC963" t="e">
        <f t="shared" ref="AC963:AC1000" si="251">TRIM(CLEAN(IF(ISTEXT(J963)=FALSE,I963,IF(ISTEXT(J963)=TRUE,J963))))</f>
        <v>#VALUE!</v>
      </c>
      <c r="AD963" t="e">
        <f>TRIM(CLEAN(MID(Updates!D963,FIND("Account to clone: ",Updates!D963)+18,(FIND("Position",Updates!D963)-(FIND("Account to clone: ",Updates!D963)+18)))))</f>
        <v>#VALUE!</v>
      </c>
      <c r="AE963" t="str">
        <f t="shared" ref="AE963:AE1000" si="252">TRIM(CLEAN(IF(ISERROR(AD963),"",AD963)))</f>
        <v/>
      </c>
      <c r="AF963" t="str">
        <f t="shared" ref="AF963:AF1000" si="253">IF(AE963="","No","Yes")</f>
        <v>No</v>
      </c>
      <c r="AG963" t="e">
        <f>TRIM(CLEAN(MID(Updates!D963,FIND("Home Share (H:\ drive) required: ",Updates!D963)+33,(FIND("Group Share (S:\ drive) required: ",Updates!D963)-(FIND("Home Share (H:\ drive) required: ",Updates!D963)+33)))))</f>
        <v>#VALUE!</v>
      </c>
      <c r="AH963" t="str">
        <f t="shared" ref="AH963:AH1000" si="254">IF(ISERROR(AG963),"No",AG963)</f>
        <v>No</v>
      </c>
      <c r="AI963" t="e">
        <f>TRIM(CLEAN(MID(Updates!D963,FIND("S Drive Path: ",Updates!D963)+14,(FIND("Position",Updates!D963)-(FIND("S Drive Path: ",Updates!D963)+14)))))</f>
        <v>#VALUE!</v>
      </c>
      <c r="AJ963" t="e">
        <f>("USR\"&amp;Updates!N963)</f>
        <v>#VALUE!</v>
      </c>
      <c r="AK963" t="e">
        <f>Updates!N963&amp;"$"</f>
        <v>#VALUE!</v>
      </c>
      <c r="AL963" s="11">
        <f t="shared" ref="AL963:AL1000" ca="1" si="255">RANDBETWEEN(1,20)</f>
        <v>3</v>
      </c>
      <c r="AM963" s="6" t="str">
        <f ca="1">LOOKUP(AL963,AN2:AN21,AO2:AO21)</f>
        <v>DC1MDB03</v>
      </c>
    </row>
    <row r="964" spans="1:39" ht="12" customHeight="1">
      <c r="A964" s="13" t="e">
        <f>LOOKUP(99^99,--("0"&amp;MID(Updates!N964,MIN(SEARCH({0,1,2,3,4,5,6,7,8,9},Updates!N964&amp;"0123456789")),ROW($A$1:$A$10000))))</f>
        <v>#N/A</v>
      </c>
      <c r="B964" s="6" t="e">
        <f>TRIM(CLEAN(MID(Updates!D964,FIND("Network User Id: ",Updates!D964)+17,(FIND("E-MAIL ACCOUNTS",Updates!D964)-(FIND("Network User Id:",Updates!D964)+17)))))</f>
        <v>#VALUE!</v>
      </c>
      <c r="C964" s="6" t="e">
        <f>TRIM(CLEAN(MID(Updates!D964,FIND("Logon ID: ",Updates!D964)+10,(FIND("Password:",Updates!D964)-(FIND("Logon ID:",Updates!D964)+10)))))</f>
        <v>#VALUE!</v>
      </c>
      <c r="D964" t="e">
        <f>TRIM(CLEAN(MID(Updates!D964,FIND("Primary Address: ",Updates!D964)+17,(FIND("Secondary Address:",Updates!D964)-(FIND("Primary Address: ",Updates!D964)+17)))))</f>
        <v>#VALUE!</v>
      </c>
      <c r="E964" t="e">
        <f>TRIM(CLEAN(MID(Updates!D964,FIND("Secondary Address: ",Updates!D964)+19,(FIND("** PLEASE DO NOT REPLY TO THIS E-MAIL. ",Updates!D964)-(FIND("Secondary Address: ",Updates!D964)+19)))))</f>
        <v>#VALUE!</v>
      </c>
      <c r="F964" t="b">
        <f>IF(COUNT(SEARCH({"transpo.ottawa.on.ca","biblioottawalibrary.ca"},E964)),"@ottawa.ca")</f>
        <v>0</v>
      </c>
      <c r="G964" s="9" t="e">
        <f t="shared" si="240"/>
        <v>#VALUE!</v>
      </c>
      <c r="H964" t="e">
        <f>TRIM(CLEAN(MID(Updates!D964,FIND("E-mail Address: ",Updates!D964)+16,(FIND("The employee",Updates!D964)-(FIND("E-mail Address: ",Updates!D964)+16)))))</f>
        <v>#VALUE!</v>
      </c>
      <c r="I964" t="e">
        <f>TRIM(CLEAN(MID(Updates!D964,FIND("Account Password: ",Updates!D964)+18,(FIND("NETWORK ACCOUNTS",Updates!D964)-(FIND("Account Password:",Updates!D964)+18)))))</f>
        <v>#VALUE!</v>
      </c>
      <c r="J964" t="e">
        <f>TRIM(CLEAN(MID(Updates!D964,FIND("Password: ",Updates!D964)+10,(FIND("E-mail",Updates!D964)-(FIND("Password:",Updates!D964)+12)))))</f>
        <v>#VALUE!</v>
      </c>
      <c r="K964" t="e">
        <f>TRIM(CLEAN(MID(Updates!D964,FIND("Account to clone: ",Updates!D964)+18,(FIND("Position",Updates!D964)-(FIND("Account to clone: ",Updates!D964)+18)))))</f>
        <v>#VALUE!</v>
      </c>
      <c r="L964" t="e">
        <f>TRIM(CLEAN(MID(Updates!D964,FIND("Clone permissions of another account: ",Updates!D964)+38,(FIND("Email required:",Updates!D964)-(FIND("Clone permissions of another account: ",Updates!D964)+38)))))</f>
        <v>#VALUE!</v>
      </c>
      <c r="M964" t="e">
        <f t="shared" si="241"/>
        <v>#VALUE!</v>
      </c>
      <c r="N964" t="e">
        <f>TRIM(CLEAN(MID(Updates!D964,FIND("First Name: ",Updates!D964)+12,(FIND("Middle Name: ",Updates!D964)-(FIND("First Name: ",Updates!D964)+12)))))</f>
        <v>#VALUE!</v>
      </c>
      <c r="O964" t="e">
        <f>TRIM(CLEAN(MID(Updates!E964,FIND("Last Name: ",Updates!E964)+11,(FIND("Middle Initial:",Updates!E964)-(FIND("Last Name: ",Updates!E964)+11)))))</f>
        <v>#VALUE!</v>
      </c>
      <c r="P964" t="e">
        <f>TRIM(CLEAN(MID(Updates!D964,FIND("Middle Initial: ",Updates!D964)+16,(FIND("Department: ",Updates!D964)-(FIND("Middle Initial: ",Updates!D964)+16)))))</f>
        <v>#VALUE!</v>
      </c>
      <c r="Q964" t="e">
        <f t="shared" si="242"/>
        <v>#VALUE!</v>
      </c>
      <c r="R964" t="e">
        <f t="shared" si="243"/>
        <v>#VALUE!</v>
      </c>
      <c r="S964" t="e">
        <f t="shared" si="244"/>
        <v>#VALUE!</v>
      </c>
      <c r="T964" s="14" t="e">
        <f t="shared" si="245"/>
        <v>#VALUE!</v>
      </c>
      <c r="U964" t="e">
        <f t="shared" si="246"/>
        <v>#VALUE!</v>
      </c>
      <c r="V964" t="e">
        <f t="shared" si="247"/>
        <v>#VALUE!</v>
      </c>
      <c r="W964" s="8" t="e">
        <f>TRIM(CLEAN(MID(Updates!D964,FIND("Branch: ",Updates!D964)+8,(FIND("Division",Updates!D964)-(FIND("Branch: ",Updates!D964)+8)))))</f>
        <v>#VALUE!</v>
      </c>
      <c r="X964" s="8" t="e">
        <f>TRIM(CLEAN(MID(Updates!D964,FIND("Pooled Position: ",Updates!D964)+17,(FIND("Are the",Updates!D964)-(FIND("Pooled Position: ",Updates!D964)+17)))))</f>
        <v>#VALUE!</v>
      </c>
      <c r="Y964" t="e">
        <f>TRIM(CLEAN(MID(Updates!D964,FIND("Employee Name: ",Updates!D964)+15,(FIND("Job Title",Updates!D964)-(FIND("Employee Name: ",Updates!D964)+15)))))</f>
        <v>#VALUE!</v>
      </c>
      <c r="Z964" s="9" t="e">
        <f t="shared" si="248"/>
        <v>#VALUE!</v>
      </c>
      <c r="AA964" t="e">
        <f t="shared" si="249"/>
        <v>#VALUE!</v>
      </c>
      <c r="AB964" t="e">
        <f t="shared" si="250"/>
        <v>#VALUE!</v>
      </c>
      <c r="AC964" t="e">
        <f t="shared" si="251"/>
        <v>#VALUE!</v>
      </c>
      <c r="AD964" t="e">
        <f>TRIM(CLEAN(MID(Updates!D964,FIND("Account to clone: ",Updates!D964)+18,(FIND("Position",Updates!D964)-(FIND("Account to clone: ",Updates!D964)+18)))))</f>
        <v>#VALUE!</v>
      </c>
      <c r="AE964" t="str">
        <f t="shared" si="252"/>
        <v/>
      </c>
      <c r="AF964" t="str">
        <f t="shared" si="253"/>
        <v>No</v>
      </c>
      <c r="AG964" t="e">
        <f>TRIM(CLEAN(MID(Updates!D964,FIND("Home Share (H:\ drive) required: ",Updates!D964)+33,(FIND("Group Share (S:\ drive) required: ",Updates!D964)-(FIND("Home Share (H:\ drive) required: ",Updates!D964)+33)))))</f>
        <v>#VALUE!</v>
      </c>
      <c r="AH964" t="str">
        <f t="shared" si="254"/>
        <v>No</v>
      </c>
      <c r="AI964" t="e">
        <f>TRIM(CLEAN(MID(Updates!D964,FIND("S Drive Path: ",Updates!D964)+14,(FIND("Position",Updates!D964)-(FIND("S Drive Path: ",Updates!D964)+14)))))</f>
        <v>#VALUE!</v>
      </c>
      <c r="AJ964" t="e">
        <f>("USR\"&amp;Updates!N964)</f>
        <v>#VALUE!</v>
      </c>
      <c r="AK964" t="e">
        <f>Updates!N964&amp;"$"</f>
        <v>#VALUE!</v>
      </c>
      <c r="AL964" s="11">
        <f t="shared" ca="1" si="255"/>
        <v>17</v>
      </c>
      <c r="AM964" s="6" t="str">
        <f ca="1">LOOKUP(AL964,AN2:AN21,AO2:AO21)</f>
        <v>DC4MDB07</v>
      </c>
    </row>
    <row r="965" spans="1:39" ht="12" customHeight="1">
      <c r="A965" s="13" t="e">
        <f>LOOKUP(99^99,--("0"&amp;MID(Updates!N965,MIN(SEARCH({0,1,2,3,4,5,6,7,8,9},Updates!N965&amp;"0123456789")),ROW($A$1:$A$10000))))</f>
        <v>#N/A</v>
      </c>
      <c r="B965" s="6" t="e">
        <f>TRIM(CLEAN(MID(Updates!D965,FIND("Network User Id: ",Updates!D965)+17,(FIND("E-MAIL ACCOUNTS",Updates!D965)-(FIND("Network User Id:",Updates!D965)+17)))))</f>
        <v>#VALUE!</v>
      </c>
      <c r="C965" s="6" t="e">
        <f>TRIM(CLEAN(MID(Updates!D965,FIND("Logon ID: ",Updates!D965)+10,(FIND("Password:",Updates!D965)-(FIND("Logon ID:",Updates!D965)+10)))))</f>
        <v>#VALUE!</v>
      </c>
      <c r="D965" t="e">
        <f>TRIM(CLEAN(MID(Updates!D965,FIND("Primary Address: ",Updates!D965)+17,(FIND("Secondary Address:",Updates!D965)-(FIND("Primary Address: ",Updates!D965)+17)))))</f>
        <v>#VALUE!</v>
      </c>
      <c r="E965" t="e">
        <f>TRIM(CLEAN(MID(Updates!D965,FIND("Secondary Address: ",Updates!D965)+19,(FIND("** PLEASE DO NOT REPLY TO THIS E-MAIL. ",Updates!D965)-(FIND("Secondary Address: ",Updates!D965)+19)))))</f>
        <v>#VALUE!</v>
      </c>
      <c r="F965" t="b">
        <f>IF(COUNT(SEARCH({"transpo.ottawa.on.ca","biblioottawalibrary.ca"},E965)),"@ottawa.ca")</f>
        <v>0</v>
      </c>
      <c r="G965" s="9" t="e">
        <f t="shared" si="240"/>
        <v>#VALUE!</v>
      </c>
      <c r="H965" t="e">
        <f>TRIM(CLEAN(MID(Updates!D965,FIND("E-mail Address: ",Updates!D965)+16,(FIND("The employee",Updates!D965)-(FIND("E-mail Address: ",Updates!D965)+16)))))</f>
        <v>#VALUE!</v>
      </c>
      <c r="I965" t="e">
        <f>TRIM(CLEAN(MID(Updates!D965,FIND("Account Password: ",Updates!D965)+18,(FIND("NETWORK ACCOUNTS",Updates!D965)-(FIND("Account Password:",Updates!D965)+18)))))</f>
        <v>#VALUE!</v>
      </c>
      <c r="J965" t="e">
        <f>TRIM(CLEAN(MID(Updates!D965,FIND("Password: ",Updates!D965)+10,(FIND("E-mail",Updates!D965)-(FIND("Password:",Updates!D965)+12)))))</f>
        <v>#VALUE!</v>
      </c>
      <c r="K965" t="e">
        <f>TRIM(CLEAN(MID(Updates!D965,FIND("Account to clone: ",Updates!D965)+18,(FIND("Position",Updates!D965)-(FIND("Account to clone: ",Updates!D965)+18)))))</f>
        <v>#VALUE!</v>
      </c>
      <c r="L965" t="e">
        <f>TRIM(CLEAN(MID(Updates!D965,FIND("Clone permissions of another account: ",Updates!D965)+38,(FIND("Email required:",Updates!D965)-(FIND("Clone permissions of another account: ",Updates!D965)+38)))))</f>
        <v>#VALUE!</v>
      </c>
      <c r="M965" t="e">
        <f t="shared" si="241"/>
        <v>#VALUE!</v>
      </c>
      <c r="N965" t="e">
        <f>TRIM(CLEAN(MID(Updates!D965,FIND("First Name: ",Updates!D965)+12,(FIND("Middle Name: ",Updates!D965)-(FIND("First Name: ",Updates!D965)+12)))))</f>
        <v>#VALUE!</v>
      </c>
      <c r="O965" t="e">
        <f>TRIM(CLEAN(MID(Updates!E965,FIND("Last Name: ",Updates!E965)+11,(FIND("Middle Initial:",Updates!E965)-(FIND("Last Name: ",Updates!E965)+11)))))</f>
        <v>#VALUE!</v>
      </c>
      <c r="P965" t="e">
        <f>TRIM(CLEAN(MID(Updates!D965,FIND("Middle Initial: ",Updates!D965)+16,(FIND("Department: ",Updates!D965)-(FIND("Middle Initial: ",Updates!D965)+16)))))</f>
        <v>#VALUE!</v>
      </c>
      <c r="Q965" t="e">
        <f t="shared" si="242"/>
        <v>#VALUE!</v>
      </c>
      <c r="R965" t="e">
        <f t="shared" si="243"/>
        <v>#VALUE!</v>
      </c>
      <c r="S965" t="e">
        <f t="shared" si="244"/>
        <v>#VALUE!</v>
      </c>
      <c r="T965" s="14" t="e">
        <f t="shared" si="245"/>
        <v>#VALUE!</v>
      </c>
      <c r="U965" t="e">
        <f t="shared" si="246"/>
        <v>#VALUE!</v>
      </c>
      <c r="V965" t="e">
        <f t="shared" si="247"/>
        <v>#VALUE!</v>
      </c>
      <c r="W965" s="8" t="e">
        <f>TRIM(CLEAN(MID(Updates!D965,FIND("Branch: ",Updates!D965)+8,(FIND("Division",Updates!D965)-(FIND("Branch: ",Updates!D965)+8)))))</f>
        <v>#VALUE!</v>
      </c>
      <c r="X965" s="8" t="e">
        <f>TRIM(CLEAN(MID(Updates!D965,FIND("Pooled Position: ",Updates!D965)+17,(FIND("Are the",Updates!D965)-(FIND("Pooled Position: ",Updates!D965)+17)))))</f>
        <v>#VALUE!</v>
      </c>
      <c r="Y965" t="e">
        <f>TRIM(CLEAN(MID(Updates!D965,FIND("Employee Name: ",Updates!D965)+15,(FIND("Job Title",Updates!D965)-(FIND("Employee Name: ",Updates!D965)+15)))))</f>
        <v>#VALUE!</v>
      </c>
      <c r="Z965" s="9" t="e">
        <f t="shared" si="248"/>
        <v>#VALUE!</v>
      </c>
      <c r="AA965" t="e">
        <f t="shared" si="249"/>
        <v>#VALUE!</v>
      </c>
      <c r="AB965" t="e">
        <f t="shared" si="250"/>
        <v>#VALUE!</v>
      </c>
      <c r="AC965" t="e">
        <f t="shared" si="251"/>
        <v>#VALUE!</v>
      </c>
      <c r="AD965" t="e">
        <f>TRIM(CLEAN(MID(Updates!D965,FIND("Account to clone: ",Updates!D965)+18,(FIND("Position",Updates!D965)-(FIND("Account to clone: ",Updates!D965)+18)))))</f>
        <v>#VALUE!</v>
      </c>
      <c r="AE965" t="str">
        <f t="shared" si="252"/>
        <v/>
      </c>
      <c r="AF965" t="str">
        <f t="shared" si="253"/>
        <v>No</v>
      </c>
      <c r="AG965" t="e">
        <f>TRIM(CLEAN(MID(Updates!D965,FIND("Home Share (H:\ drive) required: ",Updates!D965)+33,(FIND("Group Share (S:\ drive) required: ",Updates!D965)-(FIND("Home Share (H:\ drive) required: ",Updates!D965)+33)))))</f>
        <v>#VALUE!</v>
      </c>
      <c r="AH965" t="str">
        <f t="shared" si="254"/>
        <v>No</v>
      </c>
      <c r="AI965" t="e">
        <f>TRIM(CLEAN(MID(Updates!D965,FIND("S Drive Path: ",Updates!D965)+14,(FIND("Position",Updates!D965)-(FIND("S Drive Path: ",Updates!D965)+14)))))</f>
        <v>#VALUE!</v>
      </c>
      <c r="AJ965" t="e">
        <f>("USR\"&amp;Updates!N965)</f>
        <v>#VALUE!</v>
      </c>
      <c r="AK965" t="e">
        <f>Updates!N965&amp;"$"</f>
        <v>#VALUE!</v>
      </c>
      <c r="AL965" s="11">
        <f t="shared" ca="1" si="255"/>
        <v>12</v>
      </c>
      <c r="AM965" s="6" t="str">
        <f ca="1">LOOKUP(AL965,AN2:AN21,AO2:AO21)</f>
        <v>DC4MDB02</v>
      </c>
    </row>
    <row r="966" spans="1:39" ht="12" customHeight="1">
      <c r="A966" s="13" t="e">
        <f>LOOKUP(99^99,--("0"&amp;MID(Updates!N966,MIN(SEARCH({0,1,2,3,4,5,6,7,8,9},Updates!N966&amp;"0123456789")),ROW($A$1:$A$10000))))</f>
        <v>#N/A</v>
      </c>
      <c r="B966" s="6" t="e">
        <f>TRIM(CLEAN(MID(Updates!D966,FIND("Network User Id: ",Updates!D966)+17,(FIND("E-MAIL ACCOUNTS",Updates!D966)-(FIND("Network User Id:",Updates!D966)+17)))))</f>
        <v>#VALUE!</v>
      </c>
      <c r="C966" s="6" t="e">
        <f>TRIM(CLEAN(MID(Updates!D966,FIND("Logon ID: ",Updates!D966)+10,(FIND("Password:",Updates!D966)-(FIND("Logon ID:",Updates!D966)+10)))))</f>
        <v>#VALUE!</v>
      </c>
      <c r="D966" t="e">
        <f>TRIM(CLEAN(MID(Updates!D966,FIND("Primary Address: ",Updates!D966)+17,(FIND("Secondary Address:",Updates!D966)-(FIND("Primary Address: ",Updates!D966)+17)))))</f>
        <v>#VALUE!</v>
      </c>
      <c r="E966" t="e">
        <f>TRIM(CLEAN(MID(Updates!D966,FIND("Secondary Address: ",Updates!D966)+19,(FIND("** PLEASE DO NOT REPLY TO THIS E-MAIL. ",Updates!D966)-(FIND("Secondary Address: ",Updates!D966)+19)))))</f>
        <v>#VALUE!</v>
      </c>
      <c r="F966" t="b">
        <f>IF(COUNT(SEARCH({"transpo.ottawa.on.ca","biblioottawalibrary.ca"},E966)),"@ottawa.ca")</f>
        <v>0</v>
      </c>
      <c r="G966" s="9" t="e">
        <f t="shared" si="240"/>
        <v>#VALUE!</v>
      </c>
      <c r="H966" t="e">
        <f>TRIM(CLEAN(MID(Updates!D966,FIND("E-mail Address: ",Updates!D966)+16,(FIND("The employee",Updates!D966)-(FIND("E-mail Address: ",Updates!D966)+16)))))</f>
        <v>#VALUE!</v>
      </c>
      <c r="I966" t="e">
        <f>TRIM(CLEAN(MID(Updates!D966,FIND("Account Password: ",Updates!D966)+18,(FIND("NETWORK ACCOUNTS",Updates!D966)-(FIND("Account Password:",Updates!D966)+18)))))</f>
        <v>#VALUE!</v>
      </c>
      <c r="J966" t="e">
        <f>TRIM(CLEAN(MID(Updates!D966,FIND("Password: ",Updates!D966)+10,(FIND("E-mail",Updates!D966)-(FIND("Password:",Updates!D966)+12)))))</f>
        <v>#VALUE!</v>
      </c>
      <c r="K966" t="e">
        <f>TRIM(CLEAN(MID(Updates!D966,FIND("Account to clone: ",Updates!D966)+18,(FIND("Position",Updates!D966)-(FIND("Account to clone: ",Updates!D966)+18)))))</f>
        <v>#VALUE!</v>
      </c>
      <c r="L966" t="e">
        <f>TRIM(CLEAN(MID(Updates!D966,FIND("Clone permissions of another account: ",Updates!D966)+38,(FIND("Email required:",Updates!D966)-(FIND("Clone permissions of another account: ",Updates!D966)+38)))))</f>
        <v>#VALUE!</v>
      </c>
      <c r="M966" t="e">
        <f t="shared" si="241"/>
        <v>#VALUE!</v>
      </c>
      <c r="N966" t="e">
        <f>TRIM(CLEAN(MID(Updates!D966,FIND("First Name: ",Updates!D966)+12,(FIND("Middle Name: ",Updates!D966)-(FIND("First Name: ",Updates!D966)+12)))))</f>
        <v>#VALUE!</v>
      </c>
      <c r="O966" t="e">
        <f>TRIM(CLEAN(MID(Updates!E966,FIND("Last Name: ",Updates!E966)+11,(FIND("Middle Initial:",Updates!E966)-(FIND("Last Name: ",Updates!E966)+11)))))</f>
        <v>#VALUE!</v>
      </c>
      <c r="P966" t="e">
        <f>TRIM(CLEAN(MID(Updates!D966,FIND("Middle Initial: ",Updates!D966)+16,(FIND("Department: ",Updates!D966)-(FIND("Middle Initial: ",Updates!D966)+16)))))</f>
        <v>#VALUE!</v>
      </c>
      <c r="Q966" t="e">
        <f t="shared" si="242"/>
        <v>#VALUE!</v>
      </c>
      <c r="R966" t="e">
        <f t="shared" si="243"/>
        <v>#VALUE!</v>
      </c>
      <c r="S966" t="e">
        <f t="shared" si="244"/>
        <v>#VALUE!</v>
      </c>
      <c r="T966" s="14" t="e">
        <f t="shared" si="245"/>
        <v>#VALUE!</v>
      </c>
      <c r="U966" t="e">
        <f t="shared" si="246"/>
        <v>#VALUE!</v>
      </c>
      <c r="V966" t="e">
        <f t="shared" si="247"/>
        <v>#VALUE!</v>
      </c>
      <c r="W966" s="8" t="e">
        <f>TRIM(CLEAN(MID(Updates!D966,FIND("Branch: ",Updates!D966)+8,(FIND("Division",Updates!D966)-(FIND("Branch: ",Updates!D966)+8)))))</f>
        <v>#VALUE!</v>
      </c>
      <c r="X966" s="8" t="e">
        <f>TRIM(CLEAN(MID(Updates!D966,FIND("Pooled Position: ",Updates!D966)+17,(FIND("Are the",Updates!D966)-(FIND("Pooled Position: ",Updates!D966)+17)))))</f>
        <v>#VALUE!</v>
      </c>
      <c r="Y966" t="e">
        <f>TRIM(CLEAN(MID(Updates!D966,FIND("Employee Name: ",Updates!D966)+15,(FIND("Job Title",Updates!D966)-(FIND("Employee Name: ",Updates!D966)+15)))))</f>
        <v>#VALUE!</v>
      </c>
      <c r="Z966" s="9" t="e">
        <f t="shared" si="248"/>
        <v>#VALUE!</v>
      </c>
      <c r="AA966" t="e">
        <f t="shared" si="249"/>
        <v>#VALUE!</v>
      </c>
      <c r="AB966" t="e">
        <f t="shared" si="250"/>
        <v>#VALUE!</v>
      </c>
      <c r="AC966" t="e">
        <f t="shared" si="251"/>
        <v>#VALUE!</v>
      </c>
      <c r="AD966" t="e">
        <f>TRIM(CLEAN(MID(Updates!D966,FIND("Account to clone: ",Updates!D966)+18,(FIND("Position",Updates!D966)-(FIND("Account to clone: ",Updates!D966)+18)))))</f>
        <v>#VALUE!</v>
      </c>
      <c r="AE966" t="str">
        <f t="shared" si="252"/>
        <v/>
      </c>
      <c r="AF966" t="str">
        <f t="shared" si="253"/>
        <v>No</v>
      </c>
      <c r="AG966" t="e">
        <f>TRIM(CLEAN(MID(Updates!D966,FIND("Home Share (H:\ drive) required: ",Updates!D966)+33,(FIND("Group Share (S:\ drive) required: ",Updates!D966)-(FIND("Home Share (H:\ drive) required: ",Updates!D966)+33)))))</f>
        <v>#VALUE!</v>
      </c>
      <c r="AH966" t="str">
        <f t="shared" si="254"/>
        <v>No</v>
      </c>
      <c r="AI966" t="e">
        <f>TRIM(CLEAN(MID(Updates!D966,FIND("S Drive Path: ",Updates!D966)+14,(FIND("Position",Updates!D966)-(FIND("S Drive Path: ",Updates!D966)+14)))))</f>
        <v>#VALUE!</v>
      </c>
      <c r="AJ966" t="e">
        <f>("USR\"&amp;Updates!N966)</f>
        <v>#VALUE!</v>
      </c>
      <c r="AK966" t="e">
        <f>Updates!N966&amp;"$"</f>
        <v>#VALUE!</v>
      </c>
      <c r="AL966" s="11">
        <f t="shared" ca="1" si="255"/>
        <v>19</v>
      </c>
      <c r="AM966" s="6" t="str">
        <f ca="1">LOOKUP(AL966,AN2:AN21,AO2:AO21)</f>
        <v>DC4MDB09</v>
      </c>
    </row>
    <row r="967" spans="1:39" ht="12" customHeight="1">
      <c r="A967" s="13" t="e">
        <f>LOOKUP(99^99,--("0"&amp;MID(Updates!N967,MIN(SEARCH({0,1,2,3,4,5,6,7,8,9},Updates!N967&amp;"0123456789")),ROW($A$1:$A$10000))))</f>
        <v>#N/A</v>
      </c>
      <c r="B967" s="6" t="e">
        <f>TRIM(CLEAN(MID(Updates!D967,FIND("Network User Id: ",Updates!D967)+17,(FIND("E-MAIL ACCOUNTS",Updates!D967)-(FIND("Network User Id:",Updates!D967)+17)))))</f>
        <v>#VALUE!</v>
      </c>
      <c r="C967" s="6" t="e">
        <f>TRIM(CLEAN(MID(Updates!D967,FIND("Logon ID: ",Updates!D967)+10,(FIND("Password:",Updates!D967)-(FIND("Logon ID:",Updates!D967)+10)))))</f>
        <v>#VALUE!</v>
      </c>
      <c r="D967" t="e">
        <f>TRIM(CLEAN(MID(Updates!D967,FIND("Primary Address: ",Updates!D967)+17,(FIND("Secondary Address:",Updates!D967)-(FIND("Primary Address: ",Updates!D967)+17)))))</f>
        <v>#VALUE!</v>
      </c>
      <c r="E967" t="e">
        <f>TRIM(CLEAN(MID(Updates!D967,FIND("Secondary Address: ",Updates!D967)+19,(FIND("** PLEASE DO NOT REPLY TO THIS E-MAIL. ",Updates!D967)-(FIND("Secondary Address: ",Updates!D967)+19)))))</f>
        <v>#VALUE!</v>
      </c>
      <c r="F967" t="b">
        <f>IF(COUNT(SEARCH({"transpo.ottawa.on.ca","biblioottawalibrary.ca"},E967)),"@ottawa.ca")</f>
        <v>0</v>
      </c>
      <c r="G967" s="9" t="e">
        <f t="shared" si="240"/>
        <v>#VALUE!</v>
      </c>
      <c r="H967" t="e">
        <f>TRIM(CLEAN(MID(Updates!D967,FIND("E-mail Address: ",Updates!D967)+16,(FIND("The employee",Updates!D967)-(FIND("E-mail Address: ",Updates!D967)+16)))))</f>
        <v>#VALUE!</v>
      </c>
      <c r="I967" t="e">
        <f>TRIM(CLEAN(MID(Updates!D967,FIND("Account Password: ",Updates!D967)+18,(FIND("NETWORK ACCOUNTS",Updates!D967)-(FIND("Account Password:",Updates!D967)+18)))))</f>
        <v>#VALUE!</v>
      </c>
      <c r="J967" t="e">
        <f>TRIM(CLEAN(MID(Updates!D967,FIND("Password: ",Updates!D967)+10,(FIND("E-mail",Updates!D967)-(FIND("Password:",Updates!D967)+12)))))</f>
        <v>#VALUE!</v>
      </c>
      <c r="K967" t="e">
        <f>TRIM(CLEAN(MID(Updates!D967,FIND("Account to clone: ",Updates!D967)+18,(FIND("Position",Updates!D967)-(FIND("Account to clone: ",Updates!D967)+18)))))</f>
        <v>#VALUE!</v>
      </c>
      <c r="L967" t="e">
        <f>TRIM(CLEAN(MID(Updates!D967,FIND("Clone permissions of another account: ",Updates!D967)+38,(FIND("Email required:",Updates!D967)-(FIND("Clone permissions of another account: ",Updates!D967)+38)))))</f>
        <v>#VALUE!</v>
      </c>
      <c r="M967" t="e">
        <f t="shared" si="241"/>
        <v>#VALUE!</v>
      </c>
      <c r="N967" t="e">
        <f>TRIM(CLEAN(MID(Updates!D967,FIND("First Name: ",Updates!D967)+12,(FIND("Middle Name: ",Updates!D967)-(FIND("First Name: ",Updates!D967)+12)))))</f>
        <v>#VALUE!</v>
      </c>
      <c r="O967" t="e">
        <f>TRIM(CLEAN(MID(Updates!E967,FIND("Last Name: ",Updates!E967)+11,(FIND("Middle Initial:",Updates!E967)-(FIND("Last Name: ",Updates!E967)+11)))))</f>
        <v>#VALUE!</v>
      </c>
      <c r="P967" t="e">
        <f>TRIM(CLEAN(MID(Updates!D967,FIND("Middle Initial: ",Updates!D967)+16,(FIND("Department: ",Updates!D967)-(FIND("Middle Initial: ",Updates!D967)+16)))))</f>
        <v>#VALUE!</v>
      </c>
      <c r="Q967" t="e">
        <f t="shared" si="242"/>
        <v>#VALUE!</v>
      </c>
      <c r="R967" t="e">
        <f t="shared" si="243"/>
        <v>#VALUE!</v>
      </c>
      <c r="S967" t="e">
        <f t="shared" si="244"/>
        <v>#VALUE!</v>
      </c>
      <c r="T967" s="14" t="e">
        <f t="shared" si="245"/>
        <v>#VALUE!</v>
      </c>
      <c r="U967" t="e">
        <f t="shared" si="246"/>
        <v>#VALUE!</v>
      </c>
      <c r="V967" t="e">
        <f t="shared" si="247"/>
        <v>#VALUE!</v>
      </c>
      <c r="W967" s="8" t="e">
        <f>TRIM(CLEAN(MID(Updates!D967,FIND("Branch: ",Updates!D967)+8,(FIND("Division",Updates!D967)-(FIND("Branch: ",Updates!D967)+8)))))</f>
        <v>#VALUE!</v>
      </c>
      <c r="X967" s="8" t="e">
        <f>TRIM(CLEAN(MID(Updates!D967,FIND("Pooled Position: ",Updates!D967)+17,(FIND("Are the",Updates!D967)-(FIND("Pooled Position: ",Updates!D967)+17)))))</f>
        <v>#VALUE!</v>
      </c>
      <c r="Y967" t="e">
        <f>TRIM(CLEAN(MID(Updates!D967,FIND("Employee Name: ",Updates!D967)+15,(FIND("Job Title",Updates!D967)-(FIND("Employee Name: ",Updates!D967)+15)))))</f>
        <v>#VALUE!</v>
      </c>
      <c r="Z967" s="9" t="e">
        <f t="shared" si="248"/>
        <v>#VALUE!</v>
      </c>
      <c r="AA967" t="e">
        <f t="shared" si="249"/>
        <v>#VALUE!</v>
      </c>
      <c r="AB967" t="e">
        <f t="shared" si="250"/>
        <v>#VALUE!</v>
      </c>
      <c r="AC967" t="e">
        <f t="shared" si="251"/>
        <v>#VALUE!</v>
      </c>
      <c r="AD967" t="e">
        <f>TRIM(CLEAN(MID(Updates!D967,FIND("Account to clone: ",Updates!D967)+18,(FIND("Position",Updates!D967)-(FIND("Account to clone: ",Updates!D967)+18)))))</f>
        <v>#VALUE!</v>
      </c>
      <c r="AE967" t="str">
        <f t="shared" si="252"/>
        <v/>
      </c>
      <c r="AF967" t="str">
        <f t="shared" si="253"/>
        <v>No</v>
      </c>
      <c r="AG967" t="e">
        <f>TRIM(CLEAN(MID(Updates!D967,FIND("Home Share (H:\ drive) required: ",Updates!D967)+33,(FIND("Group Share (S:\ drive) required: ",Updates!D967)-(FIND("Home Share (H:\ drive) required: ",Updates!D967)+33)))))</f>
        <v>#VALUE!</v>
      </c>
      <c r="AH967" t="str">
        <f t="shared" si="254"/>
        <v>No</v>
      </c>
      <c r="AI967" t="e">
        <f>TRIM(CLEAN(MID(Updates!D967,FIND("S Drive Path: ",Updates!D967)+14,(FIND("Position",Updates!D967)-(FIND("S Drive Path: ",Updates!D967)+14)))))</f>
        <v>#VALUE!</v>
      </c>
      <c r="AJ967" t="e">
        <f>("USR\"&amp;Updates!N967)</f>
        <v>#VALUE!</v>
      </c>
      <c r="AK967" t="e">
        <f>Updates!N967&amp;"$"</f>
        <v>#VALUE!</v>
      </c>
      <c r="AL967" s="11">
        <f t="shared" ca="1" si="255"/>
        <v>17</v>
      </c>
      <c r="AM967" s="6" t="str">
        <f ca="1">LOOKUP(AL967,AN2:AN21,AO2:AO21)</f>
        <v>DC4MDB07</v>
      </c>
    </row>
    <row r="968" spans="1:39" ht="12" customHeight="1">
      <c r="A968" s="13" t="e">
        <f>LOOKUP(99^99,--("0"&amp;MID(Updates!N968,MIN(SEARCH({0,1,2,3,4,5,6,7,8,9},Updates!N968&amp;"0123456789")),ROW($A$1:$A$10000))))</f>
        <v>#N/A</v>
      </c>
      <c r="B968" s="6" t="e">
        <f>TRIM(CLEAN(MID(Updates!D968,FIND("Network User Id: ",Updates!D968)+17,(FIND("E-MAIL ACCOUNTS",Updates!D968)-(FIND("Network User Id:",Updates!D968)+17)))))</f>
        <v>#VALUE!</v>
      </c>
      <c r="C968" s="6" t="e">
        <f>TRIM(CLEAN(MID(Updates!D968,FIND("Logon ID: ",Updates!D968)+10,(FIND("Password:",Updates!D968)-(FIND("Logon ID:",Updates!D968)+10)))))</f>
        <v>#VALUE!</v>
      </c>
      <c r="D968" t="e">
        <f>TRIM(CLEAN(MID(Updates!D968,FIND("Primary Address: ",Updates!D968)+17,(FIND("Secondary Address:",Updates!D968)-(FIND("Primary Address: ",Updates!D968)+17)))))</f>
        <v>#VALUE!</v>
      </c>
      <c r="E968" t="e">
        <f>TRIM(CLEAN(MID(Updates!D968,FIND("Secondary Address: ",Updates!D968)+19,(FIND("** PLEASE DO NOT REPLY TO THIS E-MAIL. ",Updates!D968)-(FIND("Secondary Address: ",Updates!D968)+19)))))</f>
        <v>#VALUE!</v>
      </c>
      <c r="F968" t="b">
        <f>IF(COUNT(SEARCH({"transpo.ottawa.on.ca","biblioottawalibrary.ca"},E968)),"@ottawa.ca")</f>
        <v>0</v>
      </c>
      <c r="G968" s="9" t="e">
        <f t="shared" si="240"/>
        <v>#VALUE!</v>
      </c>
      <c r="H968" t="e">
        <f>TRIM(CLEAN(MID(Updates!D968,FIND("E-mail Address: ",Updates!D968)+16,(FIND("The employee",Updates!D968)-(FIND("E-mail Address: ",Updates!D968)+16)))))</f>
        <v>#VALUE!</v>
      </c>
      <c r="I968" t="e">
        <f>TRIM(CLEAN(MID(Updates!D968,FIND("Account Password: ",Updates!D968)+18,(FIND("NETWORK ACCOUNTS",Updates!D968)-(FIND("Account Password:",Updates!D968)+18)))))</f>
        <v>#VALUE!</v>
      </c>
      <c r="J968" t="e">
        <f>TRIM(CLEAN(MID(Updates!D968,FIND("Password: ",Updates!D968)+10,(FIND("E-mail",Updates!D968)-(FIND("Password:",Updates!D968)+12)))))</f>
        <v>#VALUE!</v>
      </c>
      <c r="K968" t="e">
        <f>TRIM(CLEAN(MID(Updates!D968,FIND("Account to clone: ",Updates!D968)+18,(FIND("Position",Updates!D968)-(FIND("Account to clone: ",Updates!D968)+18)))))</f>
        <v>#VALUE!</v>
      </c>
      <c r="L968" t="e">
        <f>TRIM(CLEAN(MID(Updates!D968,FIND("Clone permissions of another account: ",Updates!D968)+38,(FIND("Email required:",Updates!D968)-(FIND("Clone permissions of another account: ",Updates!D968)+38)))))</f>
        <v>#VALUE!</v>
      </c>
      <c r="M968" t="e">
        <f t="shared" si="241"/>
        <v>#VALUE!</v>
      </c>
      <c r="N968" t="e">
        <f>TRIM(CLEAN(MID(Updates!D968,FIND("First Name: ",Updates!D968)+12,(FIND("Middle Name: ",Updates!D968)-(FIND("First Name: ",Updates!D968)+12)))))</f>
        <v>#VALUE!</v>
      </c>
      <c r="O968" t="e">
        <f>TRIM(CLEAN(MID(Updates!E968,FIND("Last Name: ",Updates!E968)+11,(FIND("Middle Initial:",Updates!E968)-(FIND("Last Name: ",Updates!E968)+11)))))</f>
        <v>#VALUE!</v>
      </c>
      <c r="P968" t="e">
        <f>TRIM(CLEAN(MID(Updates!D968,FIND("Middle Initial: ",Updates!D968)+16,(FIND("Department: ",Updates!D968)-(FIND("Middle Initial: ",Updates!D968)+16)))))</f>
        <v>#VALUE!</v>
      </c>
      <c r="Q968" t="e">
        <f t="shared" si="242"/>
        <v>#VALUE!</v>
      </c>
      <c r="R968" t="e">
        <f t="shared" si="243"/>
        <v>#VALUE!</v>
      </c>
      <c r="S968" t="e">
        <f t="shared" si="244"/>
        <v>#VALUE!</v>
      </c>
      <c r="T968" s="14" t="e">
        <f t="shared" si="245"/>
        <v>#VALUE!</v>
      </c>
      <c r="U968" t="e">
        <f t="shared" si="246"/>
        <v>#VALUE!</v>
      </c>
      <c r="V968" t="e">
        <f t="shared" si="247"/>
        <v>#VALUE!</v>
      </c>
      <c r="W968" s="8" t="e">
        <f>TRIM(CLEAN(MID(Updates!D968,FIND("Branch: ",Updates!D968)+8,(FIND("Division",Updates!D968)-(FIND("Branch: ",Updates!D968)+8)))))</f>
        <v>#VALUE!</v>
      </c>
      <c r="X968" s="8" t="e">
        <f>TRIM(CLEAN(MID(Updates!D968,FIND("Pooled Position: ",Updates!D968)+17,(FIND("Are the",Updates!D968)-(FIND("Pooled Position: ",Updates!D968)+17)))))</f>
        <v>#VALUE!</v>
      </c>
      <c r="Y968" t="e">
        <f>TRIM(CLEAN(MID(Updates!D968,FIND("Employee Name: ",Updates!D968)+15,(FIND("Job Title",Updates!D968)-(FIND("Employee Name: ",Updates!D968)+15)))))</f>
        <v>#VALUE!</v>
      </c>
      <c r="Z968" s="9" t="e">
        <f t="shared" si="248"/>
        <v>#VALUE!</v>
      </c>
      <c r="AA968" t="e">
        <f t="shared" si="249"/>
        <v>#VALUE!</v>
      </c>
      <c r="AB968" t="e">
        <f t="shared" si="250"/>
        <v>#VALUE!</v>
      </c>
      <c r="AC968" t="e">
        <f t="shared" si="251"/>
        <v>#VALUE!</v>
      </c>
      <c r="AD968" t="e">
        <f>TRIM(CLEAN(MID(Updates!D968,FIND("Account to clone: ",Updates!D968)+18,(FIND("Position",Updates!D968)-(FIND("Account to clone: ",Updates!D968)+18)))))</f>
        <v>#VALUE!</v>
      </c>
      <c r="AE968" t="str">
        <f t="shared" si="252"/>
        <v/>
      </c>
      <c r="AF968" t="str">
        <f t="shared" si="253"/>
        <v>No</v>
      </c>
      <c r="AG968" t="e">
        <f>TRIM(CLEAN(MID(Updates!D968,FIND("Home Share (H:\ drive) required: ",Updates!D968)+33,(FIND("Group Share (S:\ drive) required: ",Updates!D968)-(FIND("Home Share (H:\ drive) required: ",Updates!D968)+33)))))</f>
        <v>#VALUE!</v>
      </c>
      <c r="AH968" t="str">
        <f t="shared" si="254"/>
        <v>No</v>
      </c>
      <c r="AI968" t="e">
        <f>TRIM(CLEAN(MID(Updates!D968,FIND("S Drive Path: ",Updates!D968)+14,(FIND("Position",Updates!D968)-(FIND("S Drive Path: ",Updates!D968)+14)))))</f>
        <v>#VALUE!</v>
      </c>
      <c r="AJ968" t="e">
        <f>("USR\"&amp;Updates!N968)</f>
        <v>#VALUE!</v>
      </c>
      <c r="AK968" t="e">
        <f>Updates!N968&amp;"$"</f>
        <v>#VALUE!</v>
      </c>
      <c r="AL968" s="11">
        <f t="shared" ca="1" si="255"/>
        <v>9</v>
      </c>
      <c r="AM968" s="6" t="str">
        <f ca="1">LOOKUP(AL968,AN2:AN21,AO2:AO21)</f>
        <v>DC1MDB09</v>
      </c>
    </row>
    <row r="969" spans="1:39" ht="12" customHeight="1">
      <c r="A969" s="13" t="e">
        <f>LOOKUP(99^99,--("0"&amp;MID(Updates!N969,MIN(SEARCH({0,1,2,3,4,5,6,7,8,9},Updates!N969&amp;"0123456789")),ROW($A$1:$A$10000))))</f>
        <v>#N/A</v>
      </c>
      <c r="B969" s="6" t="e">
        <f>TRIM(CLEAN(MID(Updates!D969,FIND("Network User Id: ",Updates!D969)+17,(FIND("E-MAIL ACCOUNTS",Updates!D969)-(FIND("Network User Id:",Updates!D969)+17)))))</f>
        <v>#VALUE!</v>
      </c>
      <c r="C969" s="6" t="e">
        <f>TRIM(CLEAN(MID(Updates!D969,FIND("Logon ID: ",Updates!D969)+10,(FIND("Password:",Updates!D969)-(FIND("Logon ID:",Updates!D969)+10)))))</f>
        <v>#VALUE!</v>
      </c>
      <c r="D969" t="e">
        <f>TRIM(CLEAN(MID(Updates!D969,FIND("Primary Address: ",Updates!D969)+17,(FIND("Secondary Address:",Updates!D969)-(FIND("Primary Address: ",Updates!D969)+17)))))</f>
        <v>#VALUE!</v>
      </c>
      <c r="E969" t="e">
        <f>TRIM(CLEAN(MID(Updates!D969,FIND("Secondary Address: ",Updates!D969)+19,(FIND("** PLEASE DO NOT REPLY TO THIS E-MAIL. ",Updates!D969)-(FIND("Secondary Address: ",Updates!D969)+19)))))</f>
        <v>#VALUE!</v>
      </c>
      <c r="F969" t="b">
        <f>IF(COUNT(SEARCH({"transpo.ottawa.on.ca","biblioottawalibrary.ca"},E969)),"@ottawa.ca")</f>
        <v>0</v>
      </c>
      <c r="G969" s="9" t="e">
        <f t="shared" si="240"/>
        <v>#VALUE!</v>
      </c>
      <c r="H969" t="e">
        <f>TRIM(CLEAN(MID(Updates!D969,FIND("E-mail Address: ",Updates!D969)+16,(FIND("The employee",Updates!D969)-(FIND("E-mail Address: ",Updates!D969)+16)))))</f>
        <v>#VALUE!</v>
      </c>
      <c r="I969" t="e">
        <f>TRIM(CLEAN(MID(Updates!D969,FIND("Account Password: ",Updates!D969)+18,(FIND("NETWORK ACCOUNTS",Updates!D969)-(FIND("Account Password:",Updates!D969)+18)))))</f>
        <v>#VALUE!</v>
      </c>
      <c r="J969" t="e">
        <f>TRIM(CLEAN(MID(Updates!D969,FIND("Password: ",Updates!D969)+10,(FIND("E-mail",Updates!D969)-(FIND("Password:",Updates!D969)+12)))))</f>
        <v>#VALUE!</v>
      </c>
      <c r="K969" t="e">
        <f>TRIM(CLEAN(MID(Updates!D969,FIND("Account to clone: ",Updates!D969)+18,(FIND("Position",Updates!D969)-(FIND("Account to clone: ",Updates!D969)+18)))))</f>
        <v>#VALUE!</v>
      </c>
      <c r="L969" t="e">
        <f>TRIM(CLEAN(MID(Updates!D969,FIND("Clone permissions of another account: ",Updates!D969)+38,(FIND("Email required:",Updates!D969)-(FIND("Clone permissions of another account: ",Updates!D969)+38)))))</f>
        <v>#VALUE!</v>
      </c>
      <c r="M969" t="e">
        <f t="shared" si="241"/>
        <v>#VALUE!</v>
      </c>
      <c r="N969" t="e">
        <f>TRIM(CLEAN(MID(Updates!D969,FIND("First Name: ",Updates!D969)+12,(FIND("Middle Name: ",Updates!D969)-(FIND("First Name: ",Updates!D969)+12)))))</f>
        <v>#VALUE!</v>
      </c>
      <c r="O969" t="e">
        <f>TRIM(CLEAN(MID(Updates!E969,FIND("Last Name: ",Updates!E969)+11,(FIND("Middle Initial:",Updates!E969)-(FIND("Last Name: ",Updates!E969)+11)))))</f>
        <v>#VALUE!</v>
      </c>
      <c r="P969" t="e">
        <f>TRIM(CLEAN(MID(Updates!D969,FIND("Middle Initial: ",Updates!D969)+16,(FIND("Department: ",Updates!D969)-(FIND("Middle Initial: ",Updates!D969)+16)))))</f>
        <v>#VALUE!</v>
      </c>
      <c r="Q969" t="e">
        <f t="shared" si="242"/>
        <v>#VALUE!</v>
      </c>
      <c r="R969" t="e">
        <f t="shared" si="243"/>
        <v>#VALUE!</v>
      </c>
      <c r="S969" t="e">
        <f t="shared" si="244"/>
        <v>#VALUE!</v>
      </c>
      <c r="T969" s="14" t="e">
        <f t="shared" si="245"/>
        <v>#VALUE!</v>
      </c>
      <c r="U969" t="e">
        <f t="shared" si="246"/>
        <v>#VALUE!</v>
      </c>
      <c r="V969" t="e">
        <f t="shared" si="247"/>
        <v>#VALUE!</v>
      </c>
      <c r="W969" s="8" t="e">
        <f>TRIM(CLEAN(MID(Updates!D969,FIND("Branch: ",Updates!D969)+8,(FIND("Division",Updates!D969)-(FIND("Branch: ",Updates!D969)+8)))))</f>
        <v>#VALUE!</v>
      </c>
      <c r="X969" s="8" t="e">
        <f>TRIM(CLEAN(MID(Updates!D969,FIND("Pooled Position: ",Updates!D969)+17,(FIND("Are the",Updates!D969)-(FIND("Pooled Position: ",Updates!D969)+17)))))</f>
        <v>#VALUE!</v>
      </c>
      <c r="Y969" t="e">
        <f>TRIM(CLEAN(MID(Updates!D969,FIND("Employee Name: ",Updates!D969)+15,(FIND("Job Title",Updates!D969)-(FIND("Employee Name: ",Updates!D969)+15)))))</f>
        <v>#VALUE!</v>
      </c>
      <c r="Z969" s="9" t="e">
        <f t="shared" si="248"/>
        <v>#VALUE!</v>
      </c>
      <c r="AA969" t="e">
        <f t="shared" si="249"/>
        <v>#VALUE!</v>
      </c>
      <c r="AB969" t="e">
        <f t="shared" si="250"/>
        <v>#VALUE!</v>
      </c>
      <c r="AC969" t="e">
        <f t="shared" si="251"/>
        <v>#VALUE!</v>
      </c>
      <c r="AD969" t="e">
        <f>TRIM(CLEAN(MID(Updates!D969,FIND("Account to clone: ",Updates!D969)+18,(FIND("Position",Updates!D969)-(FIND("Account to clone: ",Updates!D969)+18)))))</f>
        <v>#VALUE!</v>
      </c>
      <c r="AE969" t="str">
        <f t="shared" si="252"/>
        <v/>
      </c>
      <c r="AF969" t="str">
        <f t="shared" si="253"/>
        <v>No</v>
      </c>
      <c r="AG969" t="e">
        <f>TRIM(CLEAN(MID(Updates!D969,FIND("Home Share (H:\ drive) required: ",Updates!D969)+33,(FIND("Group Share (S:\ drive) required: ",Updates!D969)-(FIND("Home Share (H:\ drive) required: ",Updates!D969)+33)))))</f>
        <v>#VALUE!</v>
      </c>
      <c r="AH969" t="str">
        <f t="shared" si="254"/>
        <v>No</v>
      </c>
      <c r="AI969" t="e">
        <f>TRIM(CLEAN(MID(Updates!D969,FIND("S Drive Path: ",Updates!D969)+14,(FIND("Position",Updates!D969)-(FIND("S Drive Path: ",Updates!D969)+14)))))</f>
        <v>#VALUE!</v>
      </c>
      <c r="AJ969" t="e">
        <f>("USR\"&amp;Updates!N969)</f>
        <v>#VALUE!</v>
      </c>
      <c r="AK969" t="e">
        <f>Updates!N969&amp;"$"</f>
        <v>#VALUE!</v>
      </c>
      <c r="AL969" s="11">
        <f t="shared" ca="1" si="255"/>
        <v>3</v>
      </c>
      <c r="AM969" s="6" t="str">
        <f ca="1">LOOKUP(AL969,AN2:AN21,AO2:AO21)</f>
        <v>DC1MDB03</v>
      </c>
    </row>
    <row r="970" spans="1:39" ht="12" customHeight="1">
      <c r="A970" s="13" t="e">
        <f>LOOKUP(99^99,--("0"&amp;MID(Updates!N970,MIN(SEARCH({0,1,2,3,4,5,6,7,8,9},Updates!N970&amp;"0123456789")),ROW($A$1:$A$10000))))</f>
        <v>#N/A</v>
      </c>
      <c r="B970" s="6" t="e">
        <f>TRIM(CLEAN(MID(Updates!D970,FIND("Network User Id: ",Updates!D970)+17,(FIND("E-MAIL ACCOUNTS",Updates!D970)-(FIND("Network User Id:",Updates!D970)+17)))))</f>
        <v>#VALUE!</v>
      </c>
      <c r="C970" s="6" t="e">
        <f>TRIM(CLEAN(MID(Updates!D970,FIND("Logon ID: ",Updates!D970)+10,(FIND("Password:",Updates!D970)-(FIND("Logon ID:",Updates!D970)+10)))))</f>
        <v>#VALUE!</v>
      </c>
      <c r="D970" t="e">
        <f>TRIM(CLEAN(MID(Updates!D970,FIND("Primary Address: ",Updates!D970)+17,(FIND("Secondary Address:",Updates!D970)-(FIND("Primary Address: ",Updates!D970)+17)))))</f>
        <v>#VALUE!</v>
      </c>
      <c r="E970" t="e">
        <f>TRIM(CLEAN(MID(Updates!D970,FIND("Secondary Address: ",Updates!D970)+19,(FIND("** PLEASE DO NOT REPLY TO THIS E-MAIL. ",Updates!D970)-(FIND("Secondary Address: ",Updates!D970)+19)))))</f>
        <v>#VALUE!</v>
      </c>
      <c r="F970" t="b">
        <f>IF(COUNT(SEARCH({"transpo.ottawa.on.ca","biblioottawalibrary.ca"},E970)),"@ottawa.ca")</f>
        <v>0</v>
      </c>
      <c r="G970" s="9" t="e">
        <f t="shared" si="240"/>
        <v>#VALUE!</v>
      </c>
      <c r="H970" t="e">
        <f>TRIM(CLEAN(MID(Updates!D970,FIND("E-mail Address: ",Updates!D970)+16,(FIND("The employee",Updates!D970)-(FIND("E-mail Address: ",Updates!D970)+16)))))</f>
        <v>#VALUE!</v>
      </c>
      <c r="I970" t="e">
        <f>TRIM(CLEAN(MID(Updates!D970,FIND("Account Password: ",Updates!D970)+18,(FIND("NETWORK ACCOUNTS",Updates!D970)-(FIND("Account Password:",Updates!D970)+18)))))</f>
        <v>#VALUE!</v>
      </c>
      <c r="J970" t="e">
        <f>TRIM(CLEAN(MID(Updates!D970,FIND("Password: ",Updates!D970)+10,(FIND("E-mail",Updates!D970)-(FIND("Password:",Updates!D970)+12)))))</f>
        <v>#VALUE!</v>
      </c>
      <c r="K970" t="e">
        <f>TRIM(CLEAN(MID(Updates!D970,FIND("Account to clone: ",Updates!D970)+18,(FIND("Position",Updates!D970)-(FIND("Account to clone: ",Updates!D970)+18)))))</f>
        <v>#VALUE!</v>
      </c>
      <c r="L970" t="e">
        <f>TRIM(CLEAN(MID(Updates!D970,FIND("Clone permissions of another account: ",Updates!D970)+38,(FIND("Email required:",Updates!D970)-(FIND("Clone permissions of another account: ",Updates!D970)+38)))))</f>
        <v>#VALUE!</v>
      </c>
      <c r="M970" t="e">
        <f t="shared" si="241"/>
        <v>#VALUE!</v>
      </c>
      <c r="N970" t="e">
        <f>TRIM(CLEAN(MID(Updates!D970,FIND("First Name: ",Updates!D970)+12,(FIND("Middle Name: ",Updates!D970)-(FIND("First Name: ",Updates!D970)+12)))))</f>
        <v>#VALUE!</v>
      </c>
      <c r="O970" t="e">
        <f>TRIM(CLEAN(MID(Updates!E970,FIND("Last Name: ",Updates!E970)+11,(FIND("Middle Initial:",Updates!E970)-(FIND("Last Name: ",Updates!E970)+11)))))</f>
        <v>#VALUE!</v>
      </c>
      <c r="P970" t="e">
        <f>TRIM(CLEAN(MID(Updates!D970,FIND("Middle Initial: ",Updates!D970)+16,(FIND("Department: ",Updates!D970)-(FIND("Middle Initial: ",Updates!D970)+16)))))</f>
        <v>#VALUE!</v>
      </c>
      <c r="Q970" t="e">
        <f t="shared" si="242"/>
        <v>#VALUE!</v>
      </c>
      <c r="R970" t="e">
        <f t="shared" si="243"/>
        <v>#VALUE!</v>
      </c>
      <c r="S970" t="e">
        <f t="shared" si="244"/>
        <v>#VALUE!</v>
      </c>
      <c r="T970" s="14" t="e">
        <f t="shared" si="245"/>
        <v>#VALUE!</v>
      </c>
      <c r="U970" t="e">
        <f t="shared" si="246"/>
        <v>#VALUE!</v>
      </c>
      <c r="V970" t="e">
        <f t="shared" si="247"/>
        <v>#VALUE!</v>
      </c>
      <c r="W970" s="8" t="e">
        <f>TRIM(CLEAN(MID(Updates!D970,FIND("Branch: ",Updates!D970)+8,(FIND("Division",Updates!D970)-(FIND("Branch: ",Updates!D970)+8)))))</f>
        <v>#VALUE!</v>
      </c>
      <c r="X970" s="8" t="e">
        <f>TRIM(CLEAN(MID(Updates!D970,FIND("Pooled Position: ",Updates!D970)+17,(FIND("Are the",Updates!D970)-(FIND("Pooled Position: ",Updates!D970)+17)))))</f>
        <v>#VALUE!</v>
      </c>
      <c r="Y970" t="e">
        <f>TRIM(CLEAN(MID(Updates!D970,FIND("Employee Name: ",Updates!D970)+15,(FIND("Job Title",Updates!D970)-(FIND("Employee Name: ",Updates!D970)+15)))))</f>
        <v>#VALUE!</v>
      </c>
      <c r="Z970" s="9" t="e">
        <f t="shared" si="248"/>
        <v>#VALUE!</v>
      </c>
      <c r="AA970" t="e">
        <f t="shared" si="249"/>
        <v>#VALUE!</v>
      </c>
      <c r="AB970" t="e">
        <f t="shared" si="250"/>
        <v>#VALUE!</v>
      </c>
      <c r="AC970" t="e">
        <f t="shared" si="251"/>
        <v>#VALUE!</v>
      </c>
      <c r="AD970" t="e">
        <f>TRIM(CLEAN(MID(Updates!D970,FIND("Account to clone: ",Updates!D970)+18,(FIND("Position",Updates!D970)-(FIND("Account to clone: ",Updates!D970)+18)))))</f>
        <v>#VALUE!</v>
      </c>
      <c r="AE970" t="str">
        <f t="shared" si="252"/>
        <v/>
      </c>
      <c r="AF970" t="str">
        <f t="shared" si="253"/>
        <v>No</v>
      </c>
      <c r="AG970" t="e">
        <f>TRIM(CLEAN(MID(Updates!D970,FIND("Home Share (H:\ drive) required: ",Updates!D970)+33,(FIND("Group Share (S:\ drive) required: ",Updates!D970)-(FIND("Home Share (H:\ drive) required: ",Updates!D970)+33)))))</f>
        <v>#VALUE!</v>
      </c>
      <c r="AH970" t="str">
        <f t="shared" si="254"/>
        <v>No</v>
      </c>
      <c r="AI970" t="e">
        <f>TRIM(CLEAN(MID(Updates!D970,FIND("S Drive Path: ",Updates!D970)+14,(FIND("Position",Updates!D970)-(FIND("S Drive Path: ",Updates!D970)+14)))))</f>
        <v>#VALUE!</v>
      </c>
      <c r="AJ970" t="e">
        <f>("USR\"&amp;Updates!N970)</f>
        <v>#VALUE!</v>
      </c>
      <c r="AK970" t="e">
        <f>Updates!N970&amp;"$"</f>
        <v>#VALUE!</v>
      </c>
      <c r="AL970" s="11">
        <f t="shared" ca="1" si="255"/>
        <v>18</v>
      </c>
      <c r="AM970" s="6" t="str">
        <f ca="1">LOOKUP(AL970,AN2:AN21,AO2:AO21)</f>
        <v>DC4MDB08</v>
      </c>
    </row>
    <row r="971" spans="1:39" ht="12" customHeight="1">
      <c r="A971" s="13" t="e">
        <f>LOOKUP(99^99,--("0"&amp;MID(Updates!N971,MIN(SEARCH({0,1,2,3,4,5,6,7,8,9},Updates!N971&amp;"0123456789")),ROW($A$1:$A$10000))))</f>
        <v>#N/A</v>
      </c>
      <c r="B971" s="6" t="e">
        <f>TRIM(CLEAN(MID(Updates!D971,FIND("Network User Id: ",Updates!D971)+17,(FIND("E-MAIL ACCOUNTS",Updates!D971)-(FIND("Network User Id:",Updates!D971)+17)))))</f>
        <v>#VALUE!</v>
      </c>
      <c r="C971" s="6" t="e">
        <f>TRIM(CLEAN(MID(Updates!D971,FIND("Logon ID: ",Updates!D971)+10,(FIND("Password:",Updates!D971)-(FIND("Logon ID:",Updates!D971)+10)))))</f>
        <v>#VALUE!</v>
      </c>
      <c r="D971" t="e">
        <f>TRIM(CLEAN(MID(Updates!D971,FIND("Primary Address: ",Updates!D971)+17,(FIND("Secondary Address:",Updates!D971)-(FIND("Primary Address: ",Updates!D971)+17)))))</f>
        <v>#VALUE!</v>
      </c>
      <c r="E971" t="e">
        <f>TRIM(CLEAN(MID(Updates!D971,FIND("Secondary Address: ",Updates!D971)+19,(FIND("** PLEASE DO NOT REPLY TO THIS E-MAIL. ",Updates!D971)-(FIND("Secondary Address: ",Updates!D971)+19)))))</f>
        <v>#VALUE!</v>
      </c>
      <c r="F971" t="b">
        <f>IF(COUNT(SEARCH({"transpo.ottawa.on.ca","biblioottawalibrary.ca"},E971)),"@ottawa.ca")</f>
        <v>0</v>
      </c>
      <c r="G971" s="9" t="e">
        <f t="shared" si="240"/>
        <v>#VALUE!</v>
      </c>
      <c r="H971" t="e">
        <f>TRIM(CLEAN(MID(Updates!D971,FIND("E-mail Address: ",Updates!D971)+16,(FIND("The employee",Updates!D971)-(FIND("E-mail Address: ",Updates!D971)+16)))))</f>
        <v>#VALUE!</v>
      </c>
      <c r="I971" t="e">
        <f>TRIM(CLEAN(MID(Updates!D971,FIND("Account Password: ",Updates!D971)+18,(FIND("NETWORK ACCOUNTS",Updates!D971)-(FIND("Account Password:",Updates!D971)+18)))))</f>
        <v>#VALUE!</v>
      </c>
      <c r="J971" t="e">
        <f>TRIM(CLEAN(MID(Updates!D971,FIND("Password: ",Updates!D971)+10,(FIND("E-mail",Updates!D971)-(FIND("Password:",Updates!D971)+12)))))</f>
        <v>#VALUE!</v>
      </c>
      <c r="K971" t="e">
        <f>TRIM(CLEAN(MID(Updates!D971,FIND("Account to clone: ",Updates!D971)+18,(FIND("Position",Updates!D971)-(FIND("Account to clone: ",Updates!D971)+18)))))</f>
        <v>#VALUE!</v>
      </c>
      <c r="L971" t="e">
        <f>TRIM(CLEAN(MID(Updates!D971,FIND("Clone permissions of another account: ",Updates!D971)+38,(FIND("Email required:",Updates!D971)-(FIND("Clone permissions of another account: ",Updates!D971)+38)))))</f>
        <v>#VALUE!</v>
      </c>
      <c r="M971" t="e">
        <f t="shared" si="241"/>
        <v>#VALUE!</v>
      </c>
      <c r="N971" t="e">
        <f>TRIM(CLEAN(MID(Updates!D971,FIND("First Name: ",Updates!D971)+12,(FIND("Middle Name: ",Updates!D971)-(FIND("First Name: ",Updates!D971)+12)))))</f>
        <v>#VALUE!</v>
      </c>
      <c r="O971" t="e">
        <f>TRIM(CLEAN(MID(Updates!E971,FIND("Last Name: ",Updates!E971)+11,(FIND("Middle Initial:",Updates!E971)-(FIND("Last Name: ",Updates!E971)+11)))))</f>
        <v>#VALUE!</v>
      </c>
      <c r="P971" t="e">
        <f>TRIM(CLEAN(MID(Updates!D971,FIND("Middle Initial: ",Updates!D971)+16,(FIND("Department: ",Updates!D971)-(FIND("Middle Initial: ",Updates!D971)+16)))))</f>
        <v>#VALUE!</v>
      </c>
      <c r="Q971" t="e">
        <f t="shared" si="242"/>
        <v>#VALUE!</v>
      </c>
      <c r="R971" t="e">
        <f t="shared" si="243"/>
        <v>#VALUE!</v>
      </c>
      <c r="S971" t="e">
        <f t="shared" si="244"/>
        <v>#VALUE!</v>
      </c>
      <c r="T971" s="14" t="e">
        <f t="shared" si="245"/>
        <v>#VALUE!</v>
      </c>
      <c r="U971" t="e">
        <f t="shared" si="246"/>
        <v>#VALUE!</v>
      </c>
      <c r="V971" t="e">
        <f t="shared" si="247"/>
        <v>#VALUE!</v>
      </c>
      <c r="W971" s="8" t="e">
        <f>TRIM(CLEAN(MID(Updates!D971,FIND("Branch: ",Updates!D971)+8,(FIND("Division",Updates!D971)-(FIND("Branch: ",Updates!D971)+8)))))</f>
        <v>#VALUE!</v>
      </c>
      <c r="X971" s="8" t="e">
        <f>TRIM(CLEAN(MID(Updates!D971,FIND("Pooled Position: ",Updates!D971)+17,(FIND("Are the",Updates!D971)-(FIND("Pooled Position: ",Updates!D971)+17)))))</f>
        <v>#VALUE!</v>
      </c>
      <c r="Y971" t="e">
        <f>TRIM(CLEAN(MID(Updates!D971,FIND("Employee Name: ",Updates!D971)+15,(FIND("Job Title",Updates!D971)-(FIND("Employee Name: ",Updates!D971)+15)))))</f>
        <v>#VALUE!</v>
      </c>
      <c r="Z971" s="9" t="e">
        <f t="shared" si="248"/>
        <v>#VALUE!</v>
      </c>
      <c r="AA971" t="e">
        <f t="shared" si="249"/>
        <v>#VALUE!</v>
      </c>
      <c r="AB971" t="e">
        <f t="shared" si="250"/>
        <v>#VALUE!</v>
      </c>
      <c r="AC971" t="e">
        <f t="shared" si="251"/>
        <v>#VALUE!</v>
      </c>
      <c r="AD971" t="e">
        <f>TRIM(CLEAN(MID(Updates!D971,FIND("Account to clone: ",Updates!D971)+18,(FIND("Position",Updates!D971)-(FIND("Account to clone: ",Updates!D971)+18)))))</f>
        <v>#VALUE!</v>
      </c>
      <c r="AE971" t="str">
        <f t="shared" si="252"/>
        <v/>
      </c>
      <c r="AF971" t="str">
        <f t="shared" si="253"/>
        <v>No</v>
      </c>
      <c r="AG971" t="e">
        <f>TRIM(CLEAN(MID(Updates!D971,FIND("Home Share (H:\ drive) required: ",Updates!D971)+33,(FIND("Group Share (S:\ drive) required: ",Updates!D971)-(FIND("Home Share (H:\ drive) required: ",Updates!D971)+33)))))</f>
        <v>#VALUE!</v>
      </c>
      <c r="AH971" t="str">
        <f t="shared" si="254"/>
        <v>No</v>
      </c>
      <c r="AI971" t="e">
        <f>TRIM(CLEAN(MID(Updates!D971,FIND("S Drive Path: ",Updates!D971)+14,(FIND("Position",Updates!D971)-(FIND("S Drive Path: ",Updates!D971)+14)))))</f>
        <v>#VALUE!</v>
      </c>
      <c r="AJ971" t="e">
        <f>("USR\"&amp;Updates!N971)</f>
        <v>#VALUE!</v>
      </c>
      <c r="AK971" t="e">
        <f>Updates!N971&amp;"$"</f>
        <v>#VALUE!</v>
      </c>
      <c r="AL971" s="11">
        <f t="shared" ca="1" si="255"/>
        <v>1</v>
      </c>
      <c r="AM971" s="6" t="str">
        <f ca="1">LOOKUP(AL971,AN2:AN21,AO2:AO21)</f>
        <v>DC1MDB01</v>
      </c>
    </row>
    <row r="972" spans="1:39" ht="12" customHeight="1">
      <c r="A972" s="13" t="e">
        <f>LOOKUP(99^99,--("0"&amp;MID(Updates!N972,MIN(SEARCH({0,1,2,3,4,5,6,7,8,9},Updates!N972&amp;"0123456789")),ROW($A$1:$A$10000))))</f>
        <v>#N/A</v>
      </c>
      <c r="B972" s="6" t="e">
        <f>TRIM(CLEAN(MID(Updates!D972,FIND("Network User Id: ",Updates!D972)+17,(FIND("E-MAIL ACCOUNTS",Updates!D972)-(FIND("Network User Id:",Updates!D972)+17)))))</f>
        <v>#VALUE!</v>
      </c>
      <c r="C972" s="6" t="e">
        <f>TRIM(CLEAN(MID(Updates!D972,FIND("Logon ID: ",Updates!D972)+10,(FIND("Password:",Updates!D972)-(FIND("Logon ID:",Updates!D972)+10)))))</f>
        <v>#VALUE!</v>
      </c>
      <c r="D972" t="e">
        <f>TRIM(CLEAN(MID(Updates!D972,FIND("Primary Address: ",Updates!D972)+17,(FIND("Secondary Address:",Updates!D972)-(FIND("Primary Address: ",Updates!D972)+17)))))</f>
        <v>#VALUE!</v>
      </c>
      <c r="E972" t="e">
        <f>TRIM(CLEAN(MID(Updates!D972,FIND("Secondary Address: ",Updates!D972)+19,(FIND("** PLEASE DO NOT REPLY TO THIS E-MAIL. ",Updates!D972)-(FIND("Secondary Address: ",Updates!D972)+19)))))</f>
        <v>#VALUE!</v>
      </c>
      <c r="F972" t="b">
        <f>IF(COUNT(SEARCH({"transpo.ottawa.on.ca","biblioottawalibrary.ca"},E972)),"@ottawa.ca")</f>
        <v>0</v>
      </c>
      <c r="G972" s="9" t="e">
        <f t="shared" si="240"/>
        <v>#VALUE!</v>
      </c>
      <c r="H972" t="e">
        <f>TRIM(CLEAN(MID(Updates!D972,FIND("E-mail Address: ",Updates!D972)+16,(FIND("The employee",Updates!D972)-(FIND("E-mail Address: ",Updates!D972)+16)))))</f>
        <v>#VALUE!</v>
      </c>
      <c r="I972" t="e">
        <f>TRIM(CLEAN(MID(Updates!D972,FIND("Account Password: ",Updates!D972)+18,(FIND("NETWORK ACCOUNTS",Updates!D972)-(FIND("Account Password:",Updates!D972)+18)))))</f>
        <v>#VALUE!</v>
      </c>
      <c r="J972" t="e">
        <f>TRIM(CLEAN(MID(Updates!D972,FIND("Password: ",Updates!D972)+10,(FIND("E-mail",Updates!D972)-(FIND("Password:",Updates!D972)+12)))))</f>
        <v>#VALUE!</v>
      </c>
      <c r="K972" t="e">
        <f>TRIM(CLEAN(MID(Updates!D972,FIND("Account to clone: ",Updates!D972)+18,(FIND("Position",Updates!D972)-(FIND("Account to clone: ",Updates!D972)+18)))))</f>
        <v>#VALUE!</v>
      </c>
      <c r="L972" t="e">
        <f>TRIM(CLEAN(MID(Updates!D972,FIND("Clone permissions of another account: ",Updates!D972)+38,(FIND("Email required:",Updates!D972)-(FIND("Clone permissions of another account: ",Updates!D972)+38)))))</f>
        <v>#VALUE!</v>
      </c>
      <c r="M972" t="e">
        <f t="shared" si="241"/>
        <v>#VALUE!</v>
      </c>
      <c r="N972" t="e">
        <f>TRIM(CLEAN(MID(Updates!D972,FIND("First Name: ",Updates!D972)+12,(FIND("Middle Name: ",Updates!D972)-(FIND("First Name: ",Updates!D972)+12)))))</f>
        <v>#VALUE!</v>
      </c>
      <c r="O972" t="e">
        <f>TRIM(CLEAN(MID(Updates!E972,FIND("Last Name: ",Updates!E972)+11,(FIND("Middle Initial:",Updates!E972)-(FIND("Last Name: ",Updates!E972)+11)))))</f>
        <v>#VALUE!</v>
      </c>
      <c r="P972" t="e">
        <f>TRIM(CLEAN(MID(Updates!D972,FIND("Middle Initial: ",Updates!D972)+16,(FIND("Department: ",Updates!D972)-(FIND("Middle Initial: ",Updates!D972)+16)))))</f>
        <v>#VALUE!</v>
      </c>
      <c r="Q972" t="e">
        <f t="shared" si="242"/>
        <v>#VALUE!</v>
      </c>
      <c r="R972" t="e">
        <f t="shared" si="243"/>
        <v>#VALUE!</v>
      </c>
      <c r="S972" t="e">
        <f t="shared" si="244"/>
        <v>#VALUE!</v>
      </c>
      <c r="T972" s="14" t="e">
        <f t="shared" si="245"/>
        <v>#VALUE!</v>
      </c>
      <c r="U972" t="e">
        <f t="shared" si="246"/>
        <v>#VALUE!</v>
      </c>
      <c r="V972" t="e">
        <f t="shared" si="247"/>
        <v>#VALUE!</v>
      </c>
      <c r="W972" s="8" t="e">
        <f>TRIM(CLEAN(MID(Updates!D972,FIND("Branch: ",Updates!D972)+8,(FIND("Division",Updates!D972)-(FIND("Branch: ",Updates!D972)+8)))))</f>
        <v>#VALUE!</v>
      </c>
      <c r="X972" s="8" t="e">
        <f>TRIM(CLEAN(MID(Updates!D972,FIND("Pooled Position: ",Updates!D972)+17,(FIND("Are the",Updates!D972)-(FIND("Pooled Position: ",Updates!D972)+17)))))</f>
        <v>#VALUE!</v>
      </c>
      <c r="Y972" t="e">
        <f>TRIM(CLEAN(MID(Updates!D972,FIND("Employee Name: ",Updates!D972)+15,(FIND("Job Title",Updates!D972)-(FIND("Employee Name: ",Updates!D972)+15)))))</f>
        <v>#VALUE!</v>
      </c>
      <c r="Z972" s="9" t="e">
        <f t="shared" si="248"/>
        <v>#VALUE!</v>
      </c>
      <c r="AA972" t="e">
        <f t="shared" si="249"/>
        <v>#VALUE!</v>
      </c>
      <c r="AB972" t="e">
        <f t="shared" si="250"/>
        <v>#VALUE!</v>
      </c>
      <c r="AC972" t="e">
        <f t="shared" si="251"/>
        <v>#VALUE!</v>
      </c>
      <c r="AD972" t="e">
        <f>TRIM(CLEAN(MID(Updates!D972,FIND("Account to clone: ",Updates!D972)+18,(FIND("Position",Updates!D972)-(FIND("Account to clone: ",Updates!D972)+18)))))</f>
        <v>#VALUE!</v>
      </c>
      <c r="AE972" t="str">
        <f t="shared" si="252"/>
        <v/>
      </c>
      <c r="AF972" t="str">
        <f t="shared" si="253"/>
        <v>No</v>
      </c>
      <c r="AG972" t="e">
        <f>TRIM(CLEAN(MID(Updates!D972,FIND("Home Share (H:\ drive) required: ",Updates!D972)+33,(FIND("Group Share (S:\ drive) required: ",Updates!D972)-(FIND("Home Share (H:\ drive) required: ",Updates!D972)+33)))))</f>
        <v>#VALUE!</v>
      </c>
      <c r="AH972" t="str">
        <f t="shared" si="254"/>
        <v>No</v>
      </c>
      <c r="AI972" t="e">
        <f>TRIM(CLEAN(MID(Updates!D972,FIND("S Drive Path: ",Updates!D972)+14,(FIND("Position",Updates!D972)-(FIND("S Drive Path: ",Updates!D972)+14)))))</f>
        <v>#VALUE!</v>
      </c>
      <c r="AJ972" t="e">
        <f>("USR\"&amp;Updates!N972)</f>
        <v>#VALUE!</v>
      </c>
      <c r="AK972" t="e">
        <f>Updates!N972&amp;"$"</f>
        <v>#VALUE!</v>
      </c>
      <c r="AL972" s="11">
        <f t="shared" ca="1" si="255"/>
        <v>15</v>
      </c>
      <c r="AM972" s="6" t="str">
        <f ca="1">LOOKUP(AL972,AN2:AN21,AO2:AO21)</f>
        <v>DC4MDB05</v>
      </c>
    </row>
    <row r="973" spans="1:39" ht="12" customHeight="1">
      <c r="A973" s="13" t="e">
        <f>LOOKUP(99^99,--("0"&amp;MID(Updates!N973,MIN(SEARCH({0,1,2,3,4,5,6,7,8,9},Updates!N973&amp;"0123456789")),ROW($A$1:$A$10000))))</f>
        <v>#N/A</v>
      </c>
      <c r="B973" s="6" t="e">
        <f>TRIM(CLEAN(MID(Updates!D973,FIND("Network User Id: ",Updates!D973)+17,(FIND("E-MAIL ACCOUNTS",Updates!D973)-(FIND("Network User Id:",Updates!D973)+17)))))</f>
        <v>#VALUE!</v>
      </c>
      <c r="C973" s="6" t="e">
        <f>TRIM(CLEAN(MID(Updates!D973,FIND("Logon ID: ",Updates!D973)+10,(FIND("Password:",Updates!D973)-(FIND("Logon ID:",Updates!D973)+10)))))</f>
        <v>#VALUE!</v>
      </c>
      <c r="D973" t="e">
        <f>TRIM(CLEAN(MID(Updates!D973,FIND("Primary Address: ",Updates!D973)+17,(FIND("Secondary Address:",Updates!D973)-(FIND("Primary Address: ",Updates!D973)+17)))))</f>
        <v>#VALUE!</v>
      </c>
      <c r="E973" t="e">
        <f>TRIM(CLEAN(MID(Updates!D973,FIND("Secondary Address: ",Updates!D973)+19,(FIND("** PLEASE DO NOT REPLY TO THIS E-MAIL. ",Updates!D973)-(FIND("Secondary Address: ",Updates!D973)+19)))))</f>
        <v>#VALUE!</v>
      </c>
      <c r="F973" t="b">
        <f>IF(COUNT(SEARCH({"transpo.ottawa.on.ca","biblioottawalibrary.ca"},E973)),"@ottawa.ca")</f>
        <v>0</v>
      </c>
      <c r="G973" s="9" t="e">
        <f t="shared" si="240"/>
        <v>#VALUE!</v>
      </c>
      <c r="H973" t="e">
        <f>TRIM(CLEAN(MID(Updates!D973,FIND("E-mail Address: ",Updates!D973)+16,(FIND("The employee",Updates!D973)-(FIND("E-mail Address: ",Updates!D973)+16)))))</f>
        <v>#VALUE!</v>
      </c>
      <c r="I973" t="e">
        <f>TRIM(CLEAN(MID(Updates!D973,FIND("Account Password: ",Updates!D973)+18,(FIND("NETWORK ACCOUNTS",Updates!D973)-(FIND("Account Password:",Updates!D973)+18)))))</f>
        <v>#VALUE!</v>
      </c>
      <c r="J973" t="e">
        <f>TRIM(CLEAN(MID(Updates!D973,FIND("Password: ",Updates!D973)+10,(FIND("E-mail",Updates!D973)-(FIND("Password:",Updates!D973)+12)))))</f>
        <v>#VALUE!</v>
      </c>
      <c r="K973" t="e">
        <f>TRIM(CLEAN(MID(Updates!D973,FIND("Account to clone: ",Updates!D973)+18,(FIND("Position",Updates!D973)-(FIND("Account to clone: ",Updates!D973)+18)))))</f>
        <v>#VALUE!</v>
      </c>
      <c r="L973" t="e">
        <f>TRIM(CLEAN(MID(Updates!D973,FIND("Clone permissions of another account: ",Updates!D973)+38,(FIND("Email required:",Updates!D973)-(FIND("Clone permissions of another account: ",Updates!D973)+38)))))</f>
        <v>#VALUE!</v>
      </c>
      <c r="M973" t="e">
        <f t="shared" si="241"/>
        <v>#VALUE!</v>
      </c>
      <c r="N973" t="e">
        <f>TRIM(CLEAN(MID(Updates!D973,FIND("First Name: ",Updates!D973)+12,(FIND("Middle Name: ",Updates!D973)-(FIND("First Name: ",Updates!D973)+12)))))</f>
        <v>#VALUE!</v>
      </c>
      <c r="O973" t="e">
        <f>TRIM(CLEAN(MID(Updates!E973,FIND("Last Name: ",Updates!E973)+11,(FIND("Middle Initial:",Updates!E973)-(FIND("Last Name: ",Updates!E973)+11)))))</f>
        <v>#VALUE!</v>
      </c>
      <c r="P973" t="e">
        <f>TRIM(CLEAN(MID(Updates!D973,FIND("Middle Initial: ",Updates!D973)+16,(FIND("Department: ",Updates!D973)-(FIND("Middle Initial: ",Updates!D973)+16)))))</f>
        <v>#VALUE!</v>
      </c>
      <c r="Q973" t="e">
        <f t="shared" si="242"/>
        <v>#VALUE!</v>
      </c>
      <c r="R973" t="e">
        <f t="shared" si="243"/>
        <v>#VALUE!</v>
      </c>
      <c r="S973" t="e">
        <f t="shared" si="244"/>
        <v>#VALUE!</v>
      </c>
      <c r="T973" s="14" t="e">
        <f t="shared" si="245"/>
        <v>#VALUE!</v>
      </c>
      <c r="U973" t="e">
        <f t="shared" si="246"/>
        <v>#VALUE!</v>
      </c>
      <c r="V973" t="e">
        <f t="shared" si="247"/>
        <v>#VALUE!</v>
      </c>
      <c r="W973" s="8" t="e">
        <f>TRIM(CLEAN(MID(Updates!D973,FIND("Branch: ",Updates!D973)+8,(FIND("Division",Updates!D973)-(FIND("Branch: ",Updates!D973)+8)))))</f>
        <v>#VALUE!</v>
      </c>
      <c r="X973" s="8" t="e">
        <f>TRIM(CLEAN(MID(Updates!D973,FIND("Pooled Position: ",Updates!D973)+17,(FIND("Are the",Updates!D973)-(FIND("Pooled Position: ",Updates!D973)+17)))))</f>
        <v>#VALUE!</v>
      </c>
      <c r="Y973" t="e">
        <f>TRIM(CLEAN(MID(Updates!D973,FIND("Employee Name: ",Updates!D973)+15,(FIND("Job Title",Updates!D973)-(FIND("Employee Name: ",Updates!D973)+15)))))</f>
        <v>#VALUE!</v>
      </c>
      <c r="Z973" s="9" t="e">
        <f t="shared" si="248"/>
        <v>#VALUE!</v>
      </c>
      <c r="AA973" t="e">
        <f t="shared" si="249"/>
        <v>#VALUE!</v>
      </c>
      <c r="AB973" t="e">
        <f t="shared" si="250"/>
        <v>#VALUE!</v>
      </c>
      <c r="AC973" t="e">
        <f t="shared" si="251"/>
        <v>#VALUE!</v>
      </c>
      <c r="AD973" t="e">
        <f>TRIM(CLEAN(MID(Updates!D973,FIND("Account to clone: ",Updates!D973)+18,(FIND("Position",Updates!D973)-(FIND("Account to clone: ",Updates!D973)+18)))))</f>
        <v>#VALUE!</v>
      </c>
      <c r="AE973" t="str">
        <f t="shared" si="252"/>
        <v/>
      </c>
      <c r="AF973" t="str">
        <f t="shared" si="253"/>
        <v>No</v>
      </c>
      <c r="AG973" t="e">
        <f>TRIM(CLEAN(MID(Updates!D973,FIND("Home Share (H:\ drive) required: ",Updates!D973)+33,(FIND("Group Share (S:\ drive) required: ",Updates!D973)-(FIND("Home Share (H:\ drive) required: ",Updates!D973)+33)))))</f>
        <v>#VALUE!</v>
      </c>
      <c r="AH973" t="str">
        <f t="shared" si="254"/>
        <v>No</v>
      </c>
      <c r="AI973" t="e">
        <f>TRIM(CLEAN(MID(Updates!D973,FIND("S Drive Path: ",Updates!D973)+14,(FIND("Position",Updates!D973)-(FIND("S Drive Path: ",Updates!D973)+14)))))</f>
        <v>#VALUE!</v>
      </c>
      <c r="AJ973" t="e">
        <f>("USR\"&amp;Updates!N973)</f>
        <v>#VALUE!</v>
      </c>
      <c r="AK973" t="e">
        <f>Updates!N973&amp;"$"</f>
        <v>#VALUE!</v>
      </c>
      <c r="AL973" s="11">
        <f t="shared" ca="1" si="255"/>
        <v>16</v>
      </c>
      <c r="AM973" s="6" t="str">
        <f ca="1">LOOKUP(AL973,AN2:AN21,AO2:AO21)</f>
        <v>DC4MDB06</v>
      </c>
    </row>
    <row r="974" spans="1:39" ht="12" customHeight="1">
      <c r="A974" s="13" t="e">
        <f>LOOKUP(99^99,--("0"&amp;MID(Updates!N974,MIN(SEARCH({0,1,2,3,4,5,6,7,8,9},Updates!N974&amp;"0123456789")),ROW($A$1:$A$10000))))</f>
        <v>#N/A</v>
      </c>
      <c r="B974" s="6" t="e">
        <f>TRIM(CLEAN(MID(Updates!D974,FIND("Network User Id: ",Updates!D974)+17,(FIND("E-MAIL ACCOUNTS",Updates!D974)-(FIND("Network User Id:",Updates!D974)+17)))))</f>
        <v>#VALUE!</v>
      </c>
      <c r="C974" s="6" t="e">
        <f>TRIM(CLEAN(MID(Updates!D974,FIND("Logon ID: ",Updates!D974)+10,(FIND("Password:",Updates!D974)-(FIND("Logon ID:",Updates!D974)+10)))))</f>
        <v>#VALUE!</v>
      </c>
      <c r="D974" t="e">
        <f>TRIM(CLEAN(MID(Updates!D974,FIND("Primary Address: ",Updates!D974)+17,(FIND("Secondary Address:",Updates!D974)-(FIND("Primary Address: ",Updates!D974)+17)))))</f>
        <v>#VALUE!</v>
      </c>
      <c r="E974" t="e">
        <f>TRIM(CLEAN(MID(Updates!D974,FIND("Secondary Address: ",Updates!D974)+19,(FIND("** PLEASE DO NOT REPLY TO THIS E-MAIL. ",Updates!D974)-(FIND("Secondary Address: ",Updates!D974)+19)))))</f>
        <v>#VALUE!</v>
      </c>
      <c r="F974" t="b">
        <f>IF(COUNT(SEARCH({"transpo.ottawa.on.ca","biblioottawalibrary.ca"},E974)),"@ottawa.ca")</f>
        <v>0</v>
      </c>
      <c r="G974" s="9" t="e">
        <f t="shared" si="240"/>
        <v>#VALUE!</v>
      </c>
      <c r="H974" t="e">
        <f>TRIM(CLEAN(MID(Updates!D974,FIND("E-mail Address: ",Updates!D974)+16,(FIND("The employee",Updates!D974)-(FIND("E-mail Address: ",Updates!D974)+16)))))</f>
        <v>#VALUE!</v>
      </c>
      <c r="I974" t="e">
        <f>TRIM(CLEAN(MID(Updates!D974,FIND("Account Password: ",Updates!D974)+18,(FIND("NETWORK ACCOUNTS",Updates!D974)-(FIND("Account Password:",Updates!D974)+18)))))</f>
        <v>#VALUE!</v>
      </c>
      <c r="J974" t="e">
        <f>TRIM(CLEAN(MID(Updates!D974,FIND("Password: ",Updates!D974)+10,(FIND("E-mail",Updates!D974)-(FIND("Password:",Updates!D974)+12)))))</f>
        <v>#VALUE!</v>
      </c>
      <c r="K974" t="e">
        <f>TRIM(CLEAN(MID(Updates!D974,FIND("Account to clone: ",Updates!D974)+18,(FIND("Position",Updates!D974)-(FIND("Account to clone: ",Updates!D974)+18)))))</f>
        <v>#VALUE!</v>
      </c>
      <c r="L974" t="e">
        <f>TRIM(CLEAN(MID(Updates!D974,FIND("Clone permissions of another account: ",Updates!D974)+38,(FIND("Email required:",Updates!D974)-(FIND("Clone permissions of another account: ",Updates!D974)+38)))))</f>
        <v>#VALUE!</v>
      </c>
      <c r="M974" t="e">
        <f t="shared" si="241"/>
        <v>#VALUE!</v>
      </c>
      <c r="N974" t="e">
        <f>TRIM(CLEAN(MID(Updates!D974,FIND("First Name: ",Updates!D974)+12,(FIND("Middle Name: ",Updates!D974)-(FIND("First Name: ",Updates!D974)+12)))))</f>
        <v>#VALUE!</v>
      </c>
      <c r="O974" t="e">
        <f>TRIM(CLEAN(MID(Updates!E974,FIND("Last Name: ",Updates!E974)+11,(FIND("Middle Initial:",Updates!E974)-(FIND("Last Name: ",Updates!E974)+11)))))</f>
        <v>#VALUE!</v>
      </c>
      <c r="P974" t="e">
        <f>TRIM(CLEAN(MID(Updates!D974,FIND("Middle Initial: ",Updates!D974)+16,(FIND("Department: ",Updates!D974)-(FIND("Middle Initial: ",Updates!D974)+16)))))</f>
        <v>#VALUE!</v>
      </c>
      <c r="Q974" t="e">
        <f t="shared" si="242"/>
        <v>#VALUE!</v>
      </c>
      <c r="R974" t="e">
        <f t="shared" si="243"/>
        <v>#VALUE!</v>
      </c>
      <c r="S974" t="e">
        <f t="shared" si="244"/>
        <v>#VALUE!</v>
      </c>
      <c r="T974" s="14" t="e">
        <f t="shared" si="245"/>
        <v>#VALUE!</v>
      </c>
      <c r="U974" t="e">
        <f t="shared" si="246"/>
        <v>#VALUE!</v>
      </c>
      <c r="V974" t="e">
        <f t="shared" si="247"/>
        <v>#VALUE!</v>
      </c>
      <c r="W974" s="8" t="e">
        <f>TRIM(CLEAN(MID(Updates!D974,FIND("Branch: ",Updates!D974)+8,(FIND("Division",Updates!D974)-(FIND("Branch: ",Updates!D974)+8)))))</f>
        <v>#VALUE!</v>
      </c>
      <c r="X974" s="8" t="e">
        <f>TRIM(CLEAN(MID(Updates!D974,FIND("Pooled Position: ",Updates!D974)+17,(FIND("Are the",Updates!D974)-(FIND("Pooled Position: ",Updates!D974)+17)))))</f>
        <v>#VALUE!</v>
      </c>
      <c r="Y974" t="e">
        <f>TRIM(CLEAN(MID(Updates!D974,FIND("Employee Name: ",Updates!D974)+15,(FIND("Job Title",Updates!D974)-(FIND("Employee Name: ",Updates!D974)+15)))))</f>
        <v>#VALUE!</v>
      </c>
      <c r="Z974" s="9" t="e">
        <f t="shared" si="248"/>
        <v>#VALUE!</v>
      </c>
      <c r="AA974" t="e">
        <f t="shared" si="249"/>
        <v>#VALUE!</v>
      </c>
      <c r="AB974" t="e">
        <f t="shared" si="250"/>
        <v>#VALUE!</v>
      </c>
      <c r="AC974" t="e">
        <f t="shared" si="251"/>
        <v>#VALUE!</v>
      </c>
      <c r="AD974" t="e">
        <f>TRIM(CLEAN(MID(Updates!D974,FIND("Account to clone: ",Updates!D974)+18,(FIND("Position",Updates!D974)-(FIND("Account to clone: ",Updates!D974)+18)))))</f>
        <v>#VALUE!</v>
      </c>
      <c r="AE974" t="str">
        <f t="shared" si="252"/>
        <v/>
      </c>
      <c r="AF974" t="str">
        <f t="shared" si="253"/>
        <v>No</v>
      </c>
      <c r="AG974" t="e">
        <f>TRIM(CLEAN(MID(Updates!D974,FIND("Home Share (H:\ drive) required: ",Updates!D974)+33,(FIND("Group Share (S:\ drive) required: ",Updates!D974)-(FIND("Home Share (H:\ drive) required: ",Updates!D974)+33)))))</f>
        <v>#VALUE!</v>
      </c>
      <c r="AH974" t="str">
        <f t="shared" si="254"/>
        <v>No</v>
      </c>
      <c r="AI974" t="e">
        <f>TRIM(CLEAN(MID(Updates!D974,FIND("S Drive Path: ",Updates!D974)+14,(FIND("Position",Updates!D974)-(FIND("S Drive Path: ",Updates!D974)+14)))))</f>
        <v>#VALUE!</v>
      </c>
      <c r="AJ974" t="e">
        <f>("USR\"&amp;Updates!N974)</f>
        <v>#VALUE!</v>
      </c>
      <c r="AK974" t="e">
        <f>Updates!N974&amp;"$"</f>
        <v>#VALUE!</v>
      </c>
      <c r="AL974" s="11">
        <f t="shared" ca="1" si="255"/>
        <v>3</v>
      </c>
      <c r="AM974" s="6" t="str">
        <f ca="1">LOOKUP(AL974,AN2:AN21,AO2:AO21)</f>
        <v>DC1MDB03</v>
      </c>
    </row>
    <row r="975" spans="1:39" ht="12" customHeight="1">
      <c r="A975" s="13" t="e">
        <f>LOOKUP(99^99,--("0"&amp;MID(Updates!N975,MIN(SEARCH({0,1,2,3,4,5,6,7,8,9},Updates!N975&amp;"0123456789")),ROW($A$1:$A$10000))))</f>
        <v>#N/A</v>
      </c>
      <c r="B975" s="6" t="e">
        <f>TRIM(CLEAN(MID(Updates!D975,FIND("Network User Id: ",Updates!D975)+17,(FIND("E-MAIL ACCOUNTS",Updates!D975)-(FIND("Network User Id:",Updates!D975)+17)))))</f>
        <v>#VALUE!</v>
      </c>
      <c r="C975" s="6" t="e">
        <f>TRIM(CLEAN(MID(Updates!D975,FIND("Logon ID: ",Updates!D975)+10,(FIND("Password:",Updates!D975)-(FIND("Logon ID:",Updates!D975)+10)))))</f>
        <v>#VALUE!</v>
      </c>
      <c r="D975" t="e">
        <f>TRIM(CLEAN(MID(Updates!D975,FIND("Primary Address: ",Updates!D975)+17,(FIND("Secondary Address:",Updates!D975)-(FIND("Primary Address: ",Updates!D975)+17)))))</f>
        <v>#VALUE!</v>
      </c>
      <c r="E975" t="e">
        <f>TRIM(CLEAN(MID(Updates!D975,FIND("Secondary Address: ",Updates!D975)+19,(FIND("** PLEASE DO NOT REPLY TO THIS E-MAIL. ",Updates!D975)-(FIND("Secondary Address: ",Updates!D975)+19)))))</f>
        <v>#VALUE!</v>
      </c>
      <c r="F975" t="b">
        <f>IF(COUNT(SEARCH({"transpo.ottawa.on.ca","biblioottawalibrary.ca"},E975)),"@ottawa.ca")</f>
        <v>0</v>
      </c>
      <c r="G975" s="9" t="e">
        <f t="shared" si="240"/>
        <v>#VALUE!</v>
      </c>
      <c r="H975" t="e">
        <f>TRIM(CLEAN(MID(Updates!D975,FIND("E-mail Address: ",Updates!D975)+16,(FIND("The employee",Updates!D975)-(FIND("E-mail Address: ",Updates!D975)+16)))))</f>
        <v>#VALUE!</v>
      </c>
      <c r="I975" t="e">
        <f>TRIM(CLEAN(MID(Updates!D975,FIND("Account Password: ",Updates!D975)+18,(FIND("NETWORK ACCOUNTS",Updates!D975)-(FIND("Account Password:",Updates!D975)+18)))))</f>
        <v>#VALUE!</v>
      </c>
      <c r="J975" t="e">
        <f>TRIM(CLEAN(MID(Updates!D975,FIND("Password: ",Updates!D975)+10,(FIND("E-mail",Updates!D975)-(FIND("Password:",Updates!D975)+12)))))</f>
        <v>#VALUE!</v>
      </c>
      <c r="K975" t="e">
        <f>TRIM(CLEAN(MID(Updates!D975,FIND("Account to clone: ",Updates!D975)+18,(FIND("Position",Updates!D975)-(FIND("Account to clone: ",Updates!D975)+18)))))</f>
        <v>#VALUE!</v>
      </c>
      <c r="L975" t="e">
        <f>TRIM(CLEAN(MID(Updates!D975,FIND("Clone permissions of another account: ",Updates!D975)+38,(FIND("Email required:",Updates!D975)-(FIND("Clone permissions of another account: ",Updates!D975)+38)))))</f>
        <v>#VALUE!</v>
      </c>
      <c r="M975" t="e">
        <f t="shared" si="241"/>
        <v>#VALUE!</v>
      </c>
      <c r="N975" t="e">
        <f>TRIM(CLEAN(MID(Updates!D975,FIND("First Name: ",Updates!D975)+12,(FIND("Middle Name: ",Updates!D975)-(FIND("First Name: ",Updates!D975)+12)))))</f>
        <v>#VALUE!</v>
      </c>
      <c r="O975" t="e">
        <f>TRIM(CLEAN(MID(Updates!E975,FIND("Last Name: ",Updates!E975)+11,(FIND("Middle Initial:",Updates!E975)-(FIND("Last Name: ",Updates!E975)+11)))))</f>
        <v>#VALUE!</v>
      </c>
      <c r="P975" t="e">
        <f>TRIM(CLEAN(MID(Updates!D975,FIND("Middle Initial: ",Updates!D975)+16,(FIND("Department: ",Updates!D975)-(FIND("Middle Initial: ",Updates!D975)+16)))))</f>
        <v>#VALUE!</v>
      </c>
      <c r="Q975" t="e">
        <f t="shared" si="242"/>
        <v>#VALUE!</v>
      </c>
      <c r="R975" t="e">
        <f t="shared" si="243"/>
        <v>#VALUE!</v>
      </c>
      <c r="S975" t="e">
        <f t="shared" si="244"/>
        <v>#VALUE!</v>
      </c>
      <c r="T975" s="14" t="e">
        <f t="shared" si="245"/>
        <v>#VALUE!</v>
      </c>
      <c r="U975" t="e">
        <f t="shared" si="246"/>
        <v>#VALUE!</v>
      </c>
      <c r="V975" t="e">
        <f t="shared" si="247"/>
        <v>#VALUE!</v>
      </c>
      <c r="W975" s="8" t="e">
        <f>TRIM(CLEAN(MID(Updates!D975,FIND("Branch: ",Updates!D975)+8,(FIND("Division",Updates!D975)-(FIND("Branch: ",Updates!D975)+8)))))</f>
        <v>#VALUE!</v>
      </c>
      <c r="X975" s="8" t="e">
        <f>TRIM(CLEAN(MID(Updates!D975,FIND("Pooled Position: ",Updates!D975)+17,(FIND("Are the",Updates!D975)-(FIND("Pooled Position: ",Updates!D975)+17)))))</f>
        <v>#VALUE!</v>
      </c>
      <c r="Y975" t="e">
        <f>TRIM(CLEAN(MID(Updates!D975,FIND("Employee Name: ",Updates!D975)+15,(FIND("Job Title",Updates!D975)-(FIND("Employee Name: ",Updates!D975)+15)))))</f>
        <v>#VALUE!</v>
      </c>
      <c r="Z975" s="9" t="e">
        <f t="shared" si="248"/>
        <v>#VALUE!</v>
      </c>
      <c r="AA975" t="e">
        <f t="shared" si="249"/>
        <v>#VALUE!</v>
      </c>
      <c r="AB975" t="e">
        <f t="shared" si="250"/>
        <v>#VALUE!</v>
      </c>
      <c r="AC975" t="e">
        <f t="shared" si="251"/>
        <v>#VALUE!</v>
      </c>
      <c r="AD975" t="e">
        <f>TRIM(CLEAN(MID(Updates!D975,FIND("Account to clone: ",Updates!D975)+18,(FIND("Position",Updates!D975)-(FIND("Account to clone: ",Updates!D975)+18)))))</f>
        <v>#VALUE!</v>
      </c>
      <c r="AE975" t="str">
        <f t="shared" si="252"/>
        <v/>
      </c>
      <c r="AF975" t="str">
        <f t="shared" si="253"/>
        <v>No</v>
      </c>
      <c r="AG975" t="e">
        <f>TRIM(CLEAN(MID(Updates!D975,FIND("Home Share (H:\ drive) required: ",Updates!D975)+33,(FIND("Group Share (S:\ drive) required: ",Updates!D975)-(FIND("Home Share (H:\ drive) required: ",Updates!D975)+33)))))</f>
        <v>#VALUE!</v>
      </c>
      <c r="AH975" t="str">
        <f t="shared" si="254"/>
        <v>No</v>
      </c>
      <c r="AI975" t="e">
        <f>TRIM(CLEAN(MID(Updates!D975,FIND("S Drive Path: ",Updates!D975)+14,(FIND("Position",Updates!D975)-(FIND("S Drive Path: ",Updates!D975)+14)))))</f>
        <v>#VALUE!</v>
      </c>
      <c r="AJ975" t="e">
        <f>("USR\"&amp;Updates!N975)</f>
        <v>#VALUE!</v>
      </c>
      <c r="AK975" t="e">
        <f>Updates!N975&amp;"$"</f>
        <v>#VALUE!</v>
      </c>
      <c r="AL975" s="11">
        <f t="shared" ca="1" si="255"/>
        <v>15</v>
      </c>
      <c r="AM975" s="6" t="str">
        <f ca="1">LOOKUP(AL975,AN2:AN21,AO2:AO21)</f>
        <v>DC4MDB05</v>
      </c>
    </row>
    <row r="976" spans="1:39" ht="12" customHeight="1">
      <c r="A976" s="13" t="e">
        <f>LOOKUP(99^99,--("0"&amp;MID(Updates!N976,MIN(SEARCH({0,1,2,3,4,5,6,7,8,9},Updates!N976&amp;"0123456789")),ROW($A$1:$A$10000))))</f>
        <v>#N/A</v>
      </c>
      <c r="B976" s="6" t="e">
        <f>TRIM(CLEAN(MID(Updates!D976,FIND("Network User Id: ",Updates!D976)+17,(FIND("E-MAIL ACCOUNTS",Updates!D976)-(FIND("Network User Id:",Updates!D976)+17)))))</f>
        <v>#VALUE!</v>
      </c>
      <c r="C976" s="6" t="e">
        <f>TRIM(CLEAN(MID(Updates!D976,FIND("Logon ID: ",Updates!D976)+10,(FIND("Password:",Updates!D976)-(FIND("Logon ID:",Updates!D976)+10)))))</f>
        <v>#VALUE!</v>
      </c>
      <c r="D976" t="e">
        <f>TRIM(CLEAN(MID(Updates!D976,FIND("Primary Address: ",Updates!D976)+17,(FIND("Secondary Address:",Updates!D976)-(FIND("Primary Address: ",Updates!D976)+17)))))</f>
        <v>#VALUE!</v>
      </c>
      <c r="E976" t="e">
        <f>TRIM(CLEAN(MID(Updates!D976,FIND("Secondary Address: ",Updates!D976)+19,(FIND("** PLEASE DO NOT REPLY TO THIS E-MAIL. ",Updates!D976)-(FIND("Secondary Address: ",Updates!D976)+19)))))</f>
        <v>#VALUE!</v>
      </c>
      <c r="F976" t="b">
        <f>IF(COUNT(SEARCH({"transpo.ottawa.on.ca","biblioottawalibrary.ca"},E976)),"@ottawa.ca")</f>
        <v>0</v>
      </c>
      <c r="G976" s="9" t="e">
        <f t="shared" si="240"/>
        <v>#VALUE!</v>
      </c>
      <c r="H976" t="e">
        <f>TRIM(CLEAN(MID(Updates!D976,FIND("E-mail Address: ",Updates!D976)+16,(FIND("The employee",Updates!D976)-(FIND("E-mail Address: ",Updates!D976)+16)))))</f>
        <v>#VALUE!</v>
      </c>
      <c r="I976" t="e">
        <f>TRIM(CLEAN(MID(Updates!D976,FIND("Account Password: ",Updates!D976)+18,(FIND("NETWORK ACCOUNTS",Updates!D976)-(FIND("Account Password:",Updates!D976)+18)))))</f>
        <v>#VALUE!</v>
      </c>
      <c r="J976" t="e">
        <f>TRIM(CLEAN(MID(Updates!D976,FIND("Password: ",Updates!D976)+10,(FIND("E-mail",Updates!D976)-(FIND("Password:",Updates!D976)+12)))))</f>
        <v>#VALUE!</v>
      </c>
      <c r="K976" t="e">
        <f>TRIM(CLEAN(MID(Updates!D976,FIND("Account to clone: ",Updates!D976)+18,(FIND("Position",Updates!D976)-(FIND("Account to clone: ",Updates!D976)+18)))))</f>
        <v>#VALUE!</v>
      </c>
      <c r="L976" t="e">
        <f>TRIM(CLEAN(MID(Updates!D976,FIND("Clone permissions of another account: ",Updates!D976)+38,(FIND("Email required:",Updates!D976)-(FIND("Clone permissions of another account: ",Updates!D976)+38)))))</f>
        <v>#VALUE!</v>
      </c>
      <c r="M976" t="e">
        <f t="shared" si="241"/>
        <v>#VALUE!</v>
      </c>
      <c r="N976" t="e">
        <f>TRIM(CLEAN(MID(Updates!D976,FIND("First Name: ",Updates!D976)+12,(FIND("Middle Name: ",Updates!D976)-(FIND("First Name: ",Updates!D976)+12)))))</f>
        <v>#VALUE!</v>
      </c>
      <c r="O976" t="e">
        <f>TRIM(CLEAN(MID(Updates!E976,FIND("Last Name: ",Updates!E976)+11,(FIND("Middle Initial:",Updates!E976)-(FIND("Last Name: ",Updates!E976)+11)))))</f>
        <v>#VALUE!</v>
      </c>
      <c r="P976" t="e">
        <f>TRIM(CLEAN(MID(Updates!D976,FIND("Middle Initial: ",Updates!D976)+16,(FIND("Department: ",Updates!D976)-(FIND("Middle Initial: ",Updates!D976)+16)))))</f>
        <v>#VALUE!</v>
      </c>
      <c r="Q976" t="e">
        <f t="shared" si="242"/>
        <v>#VALUE!</v>
      </c>
      <c r="R976" t="e">
        <f t="shared" si="243"/>
        <v>#VALUE!</v>
      </c>
      <c r="S976" t="e">
        <f t="shared" si="244"/>
        <v>#VALUE!</v>
      </c>
      <c r="T976" s="14" t="e">
        <f t="shared" si="245"/>
        <v>#VALUE!</v>
      </c>
      <c r="U976" t="e">
        <f t="shared" si="246"/>
        <v>#VALUE!</v>
      </c>
      <c r="V976" t="e">
        <f t="shared" si="247"/>
        <v>#VALUE!</v>
      </c>
      <c r="W976" s="8" t="e">
        <f>TRIM(CLEAN(MID(Updates!D976,FIND("Branch: ",Updates!D976)+8,(FIND("Division",Updates!D976)-(FIND("Branch: ",Updates!D976)+8)))))</f>
        <v>#VALUE!</v>
      </c>
      <c r="X976" s="8" t="e">
        <f>TRIM(CLEAN(MID(Updates!D976,FIND("Pooled Position: ",Updates!D976)+17,(FIND("Are the",Updates!D976)-(FIND("Pooled Position: ",Updates!D976)+17)))))</f>
        <v>#VALUE!</v>
      </c>
      <c r="Y976" t="e">
        <f>TRIM(CLEAN(MID(Updates!D976,FIND("Employee Name: ",Updates!D976)+15,(FIND("Job Title",Updates!D976)-(FIND("Employee Name: ",Updates!D976)+15)))))</f>
        <v>#VALUE!</v>
      </c>
      <c r="Z976" s="9" t="e">
        <f t="shared" si="248"/>
        <v>#VALUE!</v>
      </c>
      <c r="AA976" t="e">
        <f t="shared" si="249"/>
        <v>#VALUE!</v>
      </c>
      <c r="AB976" t="e">
        <f t="shared" si="250"/>
        <v>#VALUE!</v>
      </c>
      <c r="AC976" t="e">
        <f t="shared" si="251"/>
        <v>#VALUE!</v>
      </c>
      <c r="AD976" t="e">
        <f>TRIM(CLEAN(MID(Updates!D976,FIND("Account to clone: ",Updates!D976)+18,(FIND("Position",Updates!D976)-(FIND("Account to clone: ",Updates!D976)+18)))))</f>
        <v>#VALUE!</v>
      </c>
      <c r="AE976" t="str">
        <f t="shared" si="252"/>
        <v/>
      </c>
      <c r="AF976" t="str">
        <f t="shared" si="253"/>
        <v>No</v>
      </c>
      <c r="AG976" t="e">
        <f>TRIM(CLEAN(MID(Updates!D976,FIND("Home Share (H:\ drive) required: ",Updates!D976)+33,(FIND("Group Share (S:\ drive) required: ",Updates!D976)-(FIND("Home Share (H:\ drive) required: ",Updates!D976)+33)))))</f>
        <v>#VALUE!</v>
      </c>
      <c r="AH976" t="str">
        <f t="shared" si="254"/>
        <v>No</v>
      </c>
      <c r="AI976" t="e">
        <f>TRIM(CLEAN(MID(Updates!D976,FIND("S Drive Path: ",Updates!D976)+14,(FIND("Position",Updates!D976)-(FIND("S Drive Path: ",Updates!D976)+14)))))</f>
        <v>#VALUE!</v>
      </c>
      <c r="AJ976" t="e">
        <f>("USR\"&amp;Updates!N976)</f>
        <v>#VALUE!</v>
      </c>
      <c r="AK976" t="e">
        <f>Updates!N976&amp;"$"</f>
        <v>#VALUE!</v>
      </c>
      <c r="AL976" s="11">
        <f t="shared" ca="1" si="255"/>
        <v>6</v>
      </c>
      <c r="AM976" s="6" t="str">
        <f ca="1">LOOKUP(AL976,AN2:AN21,AO2:AO21)</f>
        <v>DC1MDB06</v>
      </c>
    </row>
    <row r="977" spans="1:39" ht="12" customHeight="1">
      <c r="A977" s="13" t="e">
        <f>LOOKUP(99^99,--("0"&amp;MID(Updates!N977,MIN(SEARCH({0,1,2,3,4,5,6,7,8,9},Updates!N977&amp;"0123456789")),ROW($A$1:$A$10000))))</f>
        <v>#N/A</v>
      </c>
      <c r="B977" s="6" t="e">
        <f>TRIM(CLEAN(MID(Updates!D977,FIND("Network User Id: ",Updates!D977)+17,(FIND("E-MAIL ACCOUNTS",Updates!D977)-(FIND("Network User Id:",Updates!D977)+17)))))</f>
        <v>#VALUE!</v>
      </c>
      <c r="C977" s="6" t="e">
        <f>TRIM(CLEAN(MID(Updates!D977,FIND("Logon ID: ",Updates!D977)+10,(FIND("Password:",Updates!D977)-(FIND("Logon ID:",Updates!D977)+10)))))</f>
        <v>#VALUE!</v>
      </c>
      <c r="D977" t="e">
        <f>TRIM(CLEAN(MID(Updates!D977,FIND("Primary Address: ",Updates!D977)+17,(FIND("Secondary Address:",Updates!D977)-(FIND("Primary Address: ",Updates!D977)+17)))))</f>
        <v>#VALUE!</v>
      </c>
      <c r="E977" t="e">
        <f>TRIM(CLEAN(MID(Updates!D977,FIND("Secondary Address: ",Updates!D977)+19,(FIND("** PLEASE DO NOT REPLY TO THIS E-MAIL. ",Updates!D977)-(FIND("Secondary Address: ",Updates!D977)+19)))))</f>
        <v>#VALUE!</v>
      </c>
      <c r="F977" t="b">
        <f>IF(COUNT(SEARCH({"transpo.ottawa.on.ca","biblioottawalibrary.ca"},E977)),"@ottawa.ca")</f>
        <v>0</v>
      </c>
      <c r="G977" s="9" t="e">
        <f t="shared" si="240"/>
        <v>#VALUE!</v>
      </c>
      <c r="H977" t="e">
        <f>TRIM(CLEAN(MID(Updates!D977,FIND("E-mail Address: ",Updates!D977)+16,(FIND("The employee",Updates!D977)-(FIND("E-mail Address: ",Updates!D977)+16)))))</f>
        <v>#VALUE!</v>
      </c>
      <c r="I977" t="e">
        <f>TRIM(CLEAN(MID(Updates!D977,FIND("Account Password: ",Updates!D977)+18,(FIND("NETWORK ACCOUNTS",Updates!D977)-(FIND("Account Password:",Updates!D977)+18)))))</f>
        <v>#VALUE!</v>
      </c>
      <c r="J977" t="e">
        <f>TRIM(CLEAN(MID(Updates!D977,FIND("Password: ",Updates!D977)+10,(FIND("E-mail",Updates!D977)-(FIND("Password:",Updates!D977)+12)))))</f>
        <v>#VALUE!</v>
      </c>
      <c r="K977" t="e">
        <f>TRIM(CLEAN(MID(Updates!D977,FIND("Account to clone: ",Updates!D977)+18,(FIND("Position",Updates!D977)-(FIND("Account to clone: ",Updates!D977)+18)))))</f>
        <v>#VALUE!</v>
      </c>
      <c r="L977" t="e">
        <f>TRIM(CLEAN(MID(Updates!D977,FIND("Clone permissions of another account: ",Updates!D977)+38,(FIND("Email required:",Updates!D977)-(FIND("Clone permissions of another account: ",Updates!D977)+38)))))</f>
        <v>#VALUE!</v>
      </c>
      <c r="M977" t="e">
        <f t="shared" si="241"/>
        <v>#VALUE!</v>
      </c>
      <c r="N977" t="e">
        <f>TRIM(CLEAN(MID(Updates!D977,FIND("First Name: ",Updates!D977)+12,(FIND("Middle Name: ",Updates!D977)-(FIND("First Name: ",Updates!D977)+12)))))</f>
        <v>#VALUE!</v>
      </c>
      <c r="O977" t="e">
        <f>TRIM(CLEAN(MID(Updates!E977,FIND("Last Name: ",Updates!E977)+11,(FIND("Middle Initial:",Updates!E977)-(FIND("Last Name: ",Updates!E977)+11)))))</f>
        <v>#VALUE!</v>
      </c>
      <c r="P977" t="e">
        <f>TRIM(CLEAN(MID(Updates!D977,FIND("Middle Initial: ",Updates!D977)+16,(FIND("Department: ",Updates!D977)-(FIND("Middle Initial: ",Updates!D977)+16)))))</f>
        <v>#VALUE!</v>
      </c>
      <c r="Q977" t="e">
        <f t="shared" si="242"/>
        <v>#VALUE!</v>
      </c>
      <c r="R977" t="e">
        <f t="shared" si="243"/>
        <v>#VALUE!</v>
      </c>
      <c r="S977" t="e">
        <f t="shared" si="244"/>
        <v>#VALUE!</v>
      </c>
      <c r="T977" s="14" t="e">
        <f t="shared" si="245"/>
        <v>#VALUE!</v>
      </c>
      <c r="U977" t="e">
        <f t="shared" si="246"/>
        <v>#VALUE!</v>
      </c>
      <c r="V977" t="e">
        <f t="shared" si="247"/>
        <v>#VALUE!</v>
      </c>
      <c r="W977" s="8" t="e">
        <f>TRIM(CLEAN(MID(Updates!D977,FIND("Branch: ",Updates!D977)+8,(FIND("Division",Updates!D977)-(FIND("Branch: ",Updates!D977)+8)))))</f>
        <v>#VALUE!</v>
      </c>
      <c r="X977" s="8" t="e">
        <f>TRIM(CLEAN(MID(Updates!D977,FIND("Pooled Position: ",Updates!D977)+17,(FIND("Are the",Updates!D977)-(FIND("Pooled Position: ",Updates!D977)+17)))))</f>
        <v>#VALUE!</v>
      </c>
      <c r="Y977" t="e">
        <f>TRIM(CLEAN(MID(Updates!D977,FIND("Employee Name: ",Updates!D977)+15,(FIND("Job Title",Updates!D977)-(FIND("Employee Name: ",Updates!D977)+15)))))</f>
        <v>#VALUE!</v>
      </c>
      <c r="Z977" s="9" t="e">
        <f t="shared" si="248"/>
        <v>#VALUE!</v>
      </c>
      <c r="AA977" t="e">
        <f t="shared" si="249"/>
        <v>#VALUE!</v>
      </c>
      <c r="AB977" t="e">
        <f t="shared" si="250"/>
        <v>#VALUE!</v>
      </c>
      <c r="AC977" t="e">
        <f t="shared" si="251"/>
        <v>#VALUE!</v>
      </c>
      <c r="AD977" t="e">
        <f>TRIM(CLEAN(MID(Updates!D977,FIND("Account to clone: ",Updates!D977)+18,(FIND("Position",Updates!D977)-(FIND("Account to clone: ",Updates!D977)+18)))))</f>
        <v>#VALUE!</v>
      </c>
      <c r="AE977" t="str">
        <f t="shared" si="252"/>
        <v/>
      </c>
      <c r="AF977" t="str">
        <f t="shared" si="253"/>
        <v>No</v>
      </c>
      <c r="AG977" t="e">
        <f>TRIM(CLEAN(MID(Updates!D977,FIND("Home Share (H:\ drive) required: ",Updates!D977)+33,(FIND("Group Share (S:\ drive) required: ",Updates!D977)-(FIND("Home Share (H:\ drive) required: ",Updates!D977)+33)))))</f>
        <v>#VALUE!</v>
      </c>
      <c r="AH977" t="str">
        <f t="shared" si="254"/>
        <v>No</v>
      </c>
      <c r="AI977" t="e">
        <f>TRIM(CLEAN(MID(Updates!D977,FIND("S Drive Path: ",Updates!D977)+14,(FIND("Position",Updates!D977)-(FIND("S Drive Path: ",Updates!D977)+14)))))</f>
        <v>#VALUE!</v>
      </c>
      <c r="AJ977" t="e">
        <f>("USR\"&amp;Updates!N977)</f>
        <v>#VALUE!</v>
      </c>
      <c r="AK977" t="e">
        <f>Updates!N977&amp;"$"</f>
        <v>#VALUE!</v>
      </c>
      <c r="AL977" s="11">
        <f t="shared" ca="1" si="255"/>
        <v>18</v>
      </c>
      <c r="AM977" s="6" t="str">
        <f ca="1">LOOKUP(AL977,AN2:AN21,AO2:AO21)</f>
        <v>DC4MDB08</v>
      </c>
    </row>
    <row r="978" spans="1:39" ht="12" customHeight="1">
      <c r="A978" s="13" t="e">
        <f>LOOKUP(99^99,--("0"&amp;MID(Updates!N978,MIN(SEARCH({0,1,2,3,4,5,6,7,8,9},Updates!N978&amp;"0123456789")),ROW($A$1:$A$10000))))</f>
        <v>#N/A</v>
      </c>
      <c r="B978" s="6" t="e">
        <f>TRIM(CLEAN(MID(Updates!D978,FIND("Network User Id: ",Updates!D978)+17,(FIND("E-MAIL ACCOUNTS",Updates!D978)-(FIND("Network User Id:",Updates!D978)+17)))))</f>
        <v>#VALUE!</v>
      </c>
      <c r="C978" s="6" t="e">
        <f>TRIM(CLEAN(MID(Updates!D978,FIND("Logon ID: ",Updates!D978)+10,(FIND("Password:",Updates!D978)-(FIND("Logon ID:",Updates!D978)+10)))))</f>
        <v>#VALUE!</v>
      </c>
      <c r="D978" t="e">
        <f>TRIM(CLEAN(MID(Updates!D978,FIND("Primary Address: ",Updates!D978)+17,(FIND("Secondary Address:",Updates!D978)-(FIND("Primary Address: ",Updates!D978)+17)))))</f>
        <v>#VALUE!</v>
      </c>
      <c r="E978" t="e">
        <f>TRIM(CLEAN(MID(Updates!D978,FIND("Secondary Address: ",Updates!D978)+19,(FIND("** PLEASE DO NOT REPLY TO THIS E-MAIL. ",Updates!D978)-(FIND("Secondary Address: ",Updates!D978)+19)))))</f>
        <v>#VALUE!</v>
      </c>
      <c r="F978" t="b">
        <f>IF(COUNT(SEARCH({"transpo.ottawa.on.ca","biblioottawalibrary.ca"},E978)),"@ottawa.ca")</f>
        <v>0</v>
      </c>
      <c r="G978" s="9" t="e">
        <f t="shared" si="240"/>
        <v>#VALUE!</v>
      </c>
      <c r="H978" t="e">
        <f>TRIM(CLEAN(MID(Updates!D978,FIND("E-mail Address: ",Updates!D978)+16,(FIND("The employee",Updates!D978)-(FIND("E-mail Address: ",Updates!D978)+16)))))</f>
        <v>#VALUE!</v>
      </c>
      <c r="I978" t="e">
        <f>TRIM(CLEAN(MID(Updates!D978,FIND("Account Password: ",Updates!D978)+18,(FIND("NETWORK ACCOUNTS",Updates!D978)-(FIND("Account Password:",Updates!D978)+18)))))</f>
        <v>#VALUE!</v>
      </c>
      <c r="J978" t="e">
        <f>TRIM(CLEAN(MID(Updates!D978,FIND("Password: ",Updates!D978)+10,(FIND("E-mail",Updates!D978)-(FIND("Password:",Updates!D978)+12)))))</f>
        <v>#VALUE!</v>
      </c>
      <c r="K978" t="e">
        <f>TRIM(CLEAN(MID(Updates!D978,FIND("Account to clone: ",Updates!D978)+18,(FIND("Position",Updates!D978)-(FIND("Account to clone: ",Updates!D978)+18)))))</f>
        <v>#VALUE!</v>
      </c>
      <c r="L978" t="e">
        <f>TRIM(CLEAN(MID(Updates!D978,FIND("Clone permissions of another account: ",Updates!D978)+38,(FIND("Email required:",Updates!D978)-(FIND("Clone permissions of another account: ",Updates!D978)+38)))))</f>
        <v>#VALUE!</v>
      </c>
      <c r="M978" t="e">
        <f t="shared" si="241"/>
        <v>#VALUE!</v>
      </c>
      <c r="N978" t="e">
        <f>TRIM(CLEAN(MID(Updates!D978,FIND("First Name: ",Updates!D978)+12,(FIND("Middle Name: ",Updates!D978)-(FIND("First Name: ",Updates!D978)+12)))))</f>
        <v>#VALUE!</v>
      </c>
      <c r="O978" t="e">
        <f>TRIM(CLEAN(MID(Updates!E978,FIND("Last Name: ",Updates!E978)+11,(FIND("Middle Initial:",Updates!E978)-(FIND("Last Name: ",Updates!E978)+11)))))</f>
        <v>#VALUE!</v>
      </c>
      <c r="P978" t="e">
        <f>TRIM(CLEAN(MID(Updates!D978,FIND("Middle Initial: ",Updates!D978)+16,(FIND("Department: ",Updates!D978)-(FIND("Middle Initial: ",Updates!D978)+16)))))</f>
        <v>#VALUE!</v>
      </c>
      <c r="Q978" t="e">
        <f t="shared" si="242"/>
        <v>#VALUE!</v>
      </c>
      <c r="R978" t="e">
        <f t="shared" si="243"/>
        <v>#VALUE!</v>
      </c>
      <c r="S978" t="e">
        <f t="shared" si="244"/>
        <v>#VALUE!</v>
      </c>
      <c r="T978" s="14" t="e">
        <f t="shared" si="245"/>
        <v>#VALUE!</v>
      </c>
      <c r="U978" t="e">
        <f t="shared" si="246"/>
        <v>#VALUE!</v>
      </c>
      <c r="V978" t="e">
        <f t="shared" si="247"/>
        <v>#VALUE!</v>
      </c>
      <c r="W978" s="8" t="e">
        <f>TRIM(CLEAN(MID(Updates!D978,FIND("Branch: ",Updates!D978)+8,(FIND("Division",Updates!D978)-(FIND("Branch: ",Updates!D978)+8)))))</f>
        <v>#VALUE!</v>
      </c>
      <c r="X978" s="8" t="e">
        <f>TRIM(CLEAN(MID(Updates!D978,FIND("Pooled Position: ",Updates!D978)+17,(FIND("Are the",Updates!D978)-(FIND("Pooled Position: ",Updates!D978)+17)))))</f>
        <v>#VALUE!</v>
      </c>
      <c r="Y978" t="e">
        <f>TRIM(CLEAN(MID(Updates!D978,FIND("Employee Name: ",Updates!D978)+15,(FIND("Job Title",Updates!D978)-(FIND("Employee Name: ",Updates!D978)+15)))))</f>
        <v>#VALUE!</v>
      </c>
      <c r="Z978" s="9" t="e">
        <f t="shared" si="248"/>
        <v>#VALUE!</v>
      </c>
      <c r="AA978" t="e">
        <f t="shared" si="249"/>
        <v>#VALUE!</v>
      </c>
      <c r="AB978" t="e">
        <f t="shared" si="250"/>
        <v>#VALUE!</v>
      </c>
      <c r="AC978" t="e">
        <f t="shared" si="251"/>
        <v>#VALUE!</v>
      </c>
      <c r="AD978" t="e">
        <f>TRIM(CLEAN(MID(Updates!D978,FIND("Account to clone: ",Updates!D978)+18,(FIND("Position",Updates!D978)-(FIND("Account to clone: ",Updates!D978)+18)))))</f>
        <v>#VALUE!</v>
      </c>
      <c r="AE978" t="str">
        <f t="shared" si="252"/>
        <v/>
      </c>
      <c r="AF978" t="str">
        <f t="shared" si="253"/>
        <v>No</v>
      </c>
      <c r="AG978" t="e">
        <f>TRIM(CLEAN(MID(Updates!D978,FIND("Home Share (H:\ drive) required: ",Updates!D978)+33,(FIND("Group Share (S:\ drive) required: ",Updates!D978)-(FIND("Home Share (H:\ drive) required: ",Updates!D978)+33)))))</f>
        <v>#VALUE!</v>
      </c>
      <c r="AH978" t="str">
        <f t="shared" si="254"/>
        <v>No</v>
      </c>
      <c r="AI978" t="e">
        <f>TRIM(CLEAN(MID(Updates!D978,FIND("S Drive Path: ",Updates!D978)+14,(FIND("Position",Updates!D978)-(FIND("S Drive Path: ",Updates!D978)+14)))))</f>
        <v>#VALUE!</v>
      </c>
      <c r="AJ978" t="e">
        <f>("USR\"&amp;Updates!N978)</f>
        <v>#VALUE!</v>
      </c>
      <c r="AK978" t="e">
        <f>Updates!N978&amp;"$"</f>
        <v>#VALUE!</v>
      </c>
      <c r="AL978" s="11">
        <f t="shared" ca="1" si="255"/>
        <v>5</v>
      </c>
      <c r="AM978" s="6" t="str">
        <f ca="1">LOOKUP(AL978,AN2:AN21,AO2:AO21)</f>
        <v>DC1MDB05</v>
      </c>
    </row>
    <row r="979" spans="1:39" ht="12" customHeight="1">
      <c r="A979" s="13" t="e">
        <f>LOOKUP(99^99,--("0"&amp;MID(Updates!N979,MIN(SEARCH({0,1,2,3,4,5,6,7,8,9},Updates!N979&amp;"0123456789")),ROW($A$1:$A$10000))))</f>
        <v>#N/A</v>
      </c>
      <c r="B979" s="6" t="e">
        <f>TRIM(CLEAN(MID(Updates!D979,FIND("Network User Id: ",Updates!D979)+17,(FIND("E-MAIL ACCOUNTS",Updates!D979)-(FIND("Network User Id:",Updates!D979)+17)))))</f>
        <v>#VALUE!</v>
      </c>
      <c r="C979" s="6" t="e">
        <f>TRIM(CLEAN(MID(Updates!D979,FIND("Logon ID: ",Updates!D979)+10,(FIND("Password:",Updates!D979)-(FIND("Logon ID:",Updates!D979)+10)))))</f>
        <v>#VALUE!</v>
      </c>
      <c r="D979" t="e">
        <f>TRIM(CLEAN(MID(Updates!D979,FIND("Primary Address: ",Updates!D979)+17,(FIND("Secondary Address:",Updates!D979)-(FIND("Primary Address: ",Updates!D979)+17)))))</f>
        <v>#VALUE!</v>
      </c>
      <c r="E979" t="e">
        <f>TRIM(CLEAN(MID(Updates!D979,FIND("Secondary Address: ",Updates!D979)+19,(FIND("** PLEASE DO NOT REPLY TO THIS E-MAIL. ",Updates!D979)-(FIND("Secondary Address: ",Updates!D979)+19)))))</f>
        <v>#VALUE!</v>
      </c>
      <c r="F979" t="b">
        <f>IF(COUNT(SEARCH({"transpo.ottawa.on.ca","biblioottawalibrary.ca"},E979)),"@ottawa.ca")</f>
        <v>0</v>
      </c>
      <c r="G979" s="9" t="e">
        <f t="shared" si="240"/>
        <v>#VALUE!</v>
      </c>
      <c r="H979" t="e">
        <f>TRIM(CLEAN(MID(Updates!D979,FIND("E-mail Address: ",Updates!D979)+16,(FIND("The employee",Updates!D979)-(FIND("E-mail Address: ",Updates!D979)+16)))))</f>
        <v>#VALUE!</v>
      </c>
      <c r="I979" t="e">
        <f>TRIM(CLEAN(MID(Updates!D979,FIND("Account Password: ",Updates!D979)+18,(FIND("NETWORK ACCOUNTS",Updates!D979)-(FIND("Account Password:",Updates!D979)+18)))))</f>
        <v>#VALUE!</v>
      </c>
      <c r="J979" t="e">
        <f>TRIM(CLEAN(MID(Updates!D979,FIND("Password: ",Updates!D979)+10,(FIND("E-mail",Updates!D979)-(FIND("Password:",Updates!D979)+12)))))</f>
        <v>#VALUE!</v>
      </c>
      <c r="K979" t="e">
        <f>TRIM(CLEAN(MID(Updates!D979,FIND("Account to clone: ",Updates!D979)+18,(FIND("Position",Updates!D979)-(FIND("Account to clone: ",Updates!D979)+18)))))</f>
        <v>#VALUE!</v>
      </c>
      <c r="L979" t="e">
        <f>TRIM(CLEAN(MID(Updates!D979,FIND("Clone permissions of another account: ",Updates!D979)+38,(FIND("Email required:",Updates!D979)-(FIND("Clone permissions of another account: ",Updates!D979)+38)))))</f>
        <v>#VALUE!</v>
      </c>
      <c r="M979" t="e">
        <f t="shared" si="241"/>
        <v>#VALUE!</v>
      </c>
      <c r="N979" t="e">
        <f>TRIM(CLEAN(MID(Updates!D979,FIND("First Name: ",Updates!D979)+12,(FIND("Middle Name: ",Updates!D979)-(FIND("First Name: ",Updates!D979)+12)))))</f>
        <v>#VALUE!</v>
      </c>
      <c r="O979" t="e">
        <f>TRIM(CLEAN(MID(Updates!E979,FIND("Last Name: ",Updates!E979)+11,(FIND("Middle Initial:",Updates!E979)-(FIND("Last Name: ",Updates!E979)+11)))))</f>
        <v>#VALUE!</v>
      </c>
      <c r="P979" t="e">
        <f>TRIM(CLEAN(MID(Updates!D979,FIND("Middle Initial: ",Updates!D979)+16,(FIND("Department: ",Updates!D979)-(FIND("Middle Initial: ",Updates!D979)+16)))))</f>
        <v>#VALUE!</v>
      </c>
      <c r="Q979" t="e">
        <f t="shared" si="242"/>
        <v>#VALUE!</v>
      </c>
      <c r="R979" t="e">
        <f t="shared" si="243"/>
        <v>#VALUE!</v>
      </c>
      <c r="S979" t="e">
        <f t="shared" si="244"/>
        <v>#VALUE!</v>
      </c>
      <c r="T979" s="14" t="e">
        <f t="shared" si="245"/>
        <v>#VALUE!</v>
      </c>
      <c r="U979" t="e">
        <f t="shared" si="246"/>
        <v>#VALUE!</v>
      </c>
      <c r="V979" t="e">
        <f t="shared" si="247"/>
        <v>#VALUE!</v>
      </c>
      <c r="W979" s="8" t="e">
        <f>TRIM(CLEAN(MID(Updates!D979,FIND("Branch: ",Updates!D979)+8,(FIND("Division",Updates!D979)-(FIND("Branch: ",Updates!D979)+8)))))</f>
        <v>#VALUE!</v>
      </c>
      <c r="X979" s="8" t="e">
        <f>TRIM(CLEAN(MID(Updates!D979,FIND("Pooled Position: ",Updates!D979)+17,(FIND("Are the",Updates!D979)-(FIND("Pooled Position: ",Updates!D979)+17)))))</f>
        <v>#VALUE!</v>
      </c>
      <c r="Y979" t="e">
        <f>TRIM(CLEAN(MID(Updates!D979,FIND("Employee Name: ",Updates!D979)+15,(FIND("Job Title",Updates!D979)-(FIND("Employee Name: ",Updates!D979)+15)))))</f>
        <v>#VALUE!</v>
      </c>
      <c r="Z979" s="9" t="e">
        <f t="shared" si="248"/>
        <v>#VALUE!</v>
      </c>
      <c r="AA979" t="e">
        <f t="shared" si="249"/>
        <v>#VALUE!</v>
      </c>
      <c r="AB979" t="e">
        <f t="shared" si="250"/>
        <v>#VALUE!</v>
      </c>
      <c r="AC979" t="e">
        <f t="shared" si="251"/>
        <v>#VALUE!</v>
      </c>
      <c r="AD979" t="e">
        <f>TRIM(CLEAN(MID(Updates!D979,FIND("Account to clone: ",Updates!D979)+18,(FIND("Position",Updates!D979)-(FIND("Account to clone: ",Updates!D979)+18)))))</f>
        <v>#VALUE!</v>
      </c>
      <c r="AE979" t="str">
        <f t="shared" si="252"/>
        <v/>
      </c>
      <c r="AF979" t="str">
        <f t="shared" si="253"/>
        <v>No</v>
      </c>
      <c r="AG979" t="e">
        <f>TRIM(CLEAN(MID(Updates!D979,FIND("Home Share (H:\ drive) required: ",Updates!D979)+33,(FIND("Group Share (S:\ drive) required: ",Updates!D979)-(FIND("Home Share (H:\ drive) required: ",Updates!D979)+33)))))</f>
        <v>#VALUE!</v>
      </c>
      <c r="AH979" t="str">
        <f t="shared" si="254"/>
        <v>No</v>
      </c>
      <c r="AI979" t="e">
        <f>TRIM(CLEAN(MID(Updates!D979,FIND("S Drive Path: ",Updates!D979)+14,(FIND("Position",Updates!D979)-(FIND("S Drive Path: ",Updates!D979)+14)))))</f>
        <v>#VALUE!</v>
      </c>
      <c r="AJ979" t="e">
        <f>("USR\"&amp;Updates!N979)</f>
        <v>#VALUE!</v>
      </c>
      <c r="AK979" t="e">
        <f>Updates!N979&amp;"$"</f>
        <v>#VALUE!</v>
      </c>
      <c r="AL979" s="11">
        <f t="shared" ca="1" si="255"/>
        <v>11</v>
      </c>
      <c r="AM979" s="6" t="str">
        <f ca="1">LOOKUP(AL979,AN2:AN21,AO2:AO21)</f>
        <v>DC4MDB01</v>
      </c>
    </row>
    <row r="980" spans="1:39" ht="12" customHeight="1">
      <c r="A980" s="13" t="e">
        <f>LOOKUP(99^99,--("0"&amp;MID(Updates!N980,MIN(SEARCH({0,1,2,3,4,5,6,7,8,9},Updates!N980&amp;"0123456789")),ROW($A$1:$A$10000))))</f>
        <v>#N/A</v>
      </c>
      <c r="B980" s="6" t="e">
        <f>TRIM(CLEAN(MID(Updates!D980,FIND("Network User Id: ",Updates!D980)+17,(FIND("E-MAIL ACCOUNTS",Updates!D980)-(FIND("Network User Id:",Updates!D980)+17)))))</f>
        <v>#VALUE!</v>
      </c>
      <c r="C980" s="6" t="e">
        <f>TRIM(CLEAN(MID(Updates!D980,FIND("Logon ID: ",Updates!D980)+10,(FIND("Password:",Updates!D980)-(FIND("Logon ID:",Updates!D980)+10)))))</f>
        <v>#VALUE!</v>
      </c>
      <c r="D980" t="e">
        <f>TRIM(CLEAN(MID(Updates!D980,FIND("Primary Address: ",Updates!D980)+17,(FIND("Secondary Address:",Updates!D980)-(FIND("Primary Address: ",Updates!D980)+17)))))</f>
        <v>#VALUE!</v>
      </c>
      <c r="E980" t="e">
        <f>TRIM(CLEAN(MID(Updates!D980,FIND("Secondary Address: ",Updates!D980)+19,(FIND("** PLEASE DO NOT REPLY TO THIS E-MAIL. ",Updates!D980)-(FIND("Secondary Address: ",Updates!D980)+19)))))</f>
        <v>#VALUE!</v>
      </c>
      <c r="F980" t="b">
        <f>IF(COUNT(SEARCH({"transpo.ottawa.on.ca","biblioottawalibrary.ca"},E980)),"@ottawa.ca")</f>
        <v>0</v>
      </c>
      <c r="G980" s="9" t="e">
        <f t="shared" si="240"/>
        <v>#VALUE!</v>
      </c>
      <c r="H980" t="e">
        <f>TRIM(CLEAN(MID(Updates!D980,FIND("E-mail Address: ",Updates!D980)+16,(FIND("The employee",Updates!D980)-(FIND("E-mail Address: ",Updates!D980)+16)))))</f>
        <v>#VALUE!</v>
      </c>
      <c r="I980" t="e">
        <f>TRIM(CLEAN(MID(Updates!D980,FIND("Account Password: ",Updates!D980)+18,(FIND("NETWORK ACCOUNTS",Updates!D980)-(FIND("Account Password:",Updates!D980)+18)))))</f>
        <v>#VALUE!</v>
      </c>
      <c r="J980" t="e">
        <f>TRIM(CLEAN(MID(Updates!D980,FIND("Password: ",Updates!D980)+10,(FIND("E-mail",Updates!D980)-(FIND("Password:",Updates!D980)+12)))))</f>
        <v>#VALUE!</v>
      </c>
      <c r="K980" t="e">
        <f>TRIM(CLEAN(MID(Updates!D980,FIND("Account to clone: ",Updates!D980)+18,(FIND("Position",Updates!D980)-(FIND("Account to clone: ",Updates!D980)+18)))))</f>
        <v>#VALUE!</v>
      </c>
      <c r="L980" t="e">
        <f>TRIM(CLEAN(MID(Updates!D980,FIND("Clone permissions of another account: ",Updates!D980)+38,(FIND("Email required:",Updates!D980)-(FIND("Clone permissions of another account: ",Updates!D980)+38)))))</f>
        <v>#VALUE!</v>
      </c>
      <c r="M980" t="e">
        <f t="shared" si="241"/>
        <v>#VALUE!</v>
      </c>
      <c r="N980" t="e">
        <f>TRIM(CLEAN(MID(Updates!D980,FIND("First Name: ",Updates!D980)+12,(FIND("Middle Name: ",Updates!D980)-(FIND("First Name: ",Updates!D980)+12)))))</f>
        <v>#VALUE!</v>
      </c>
      <c r="O980" t="e">
        <f>TRIM(CLEAN(MID(Updates!E980,FIND("Last Name: ",Updates!E980)+11,(FIND("Middle Initial:",Updates!E980)-(FIND("Last Name: ",Updates!E980)+11)))))</f>
        <v>#VALUE!</v>
      </c>
      <c r="P980" t="e">
        <f>TRIM(CLEAN(MID(Updates!D980,FIND("Middle Initial: ",Updates!D980)+16,(FIND("Department: ",Updates!D980)-(FIND("Middle Initial: ",Updates!D980)+16)))))</f>
        <v>#VALUE!</v>
      </c>
      <c r="Q980" t="e">
        <f t="shared" si="242"/>
        <v>#VALUE!</v>
      </c>
      <c r="R980" t="e">
        <f t="shared" si="243"/>
        <v>#VALUE!</v>
      </c>
      <c r="S980" t="e">
        <f t="shared" si="244"/>
        <v>#VALUE!</v>
      </c>
      <c r="T980" s="14" t="e">
        <f t="shared" si="245"/>
        <v>#VALUE!</v>
      </c>
      <c r="U980" t="e">
        <f t="shared" si="246"/>
        <v>#VALUE!</v>
      </c>
      <c r="V980" t="e">
        <f t="shared" si="247"/>
        <v>#VALUE!</v>
      </c>
      <c r="W980" s="8" t="e">
        <f>TRIM(CLEAN(MID(Updates!D980,FIND("Branch: ",Updates!D980)+8,(FIND("Division",Updates!D980)-(FIND("Branch: ",Updates!D980)+8)))))</f>
        <v>#VALUE!</v>
      </c>
      <c r="X980" s="8" t="e">
        <f>TRIM(CLEAN(MID(Updates!D980,FIND("Pooled Position: ",Updates!D980)+17,(FIND("Are the",Updates!D980)-(FIND("Pooled Position: ",Updates!D980)+17)))))</f>
        <v>#VALUE!</v>
      </c>
      <c r="Y980" t="e">
        <f>TRIM(CLEAN(MID(Updates!D980,FIND("Employee Name: ",Updates!D980)+15,(FIND("Job Title",Updates!D980)-(FIND("Employee Name: ",Updates!D980)+15)))))</f>
        <v>#VALUE!</v>
      </c>
      <c r="Z980" s="9" t="e">
        <f t="shared" si="248"/>
        <v>#VALUE!</v>
      </c>
      <c r="AA980" t="e">
        <f t="shared" si="249"/>
        <v>#VALUE!</v>
      </c>
      <c r="AB980" t="e">
        <f t="shared" si="250"/>
        <v>#VALUE!</v>
      </c>
      <c r="AC980" t="e">
        <f t="shared" si="251"/>
        <v>#VALUE!</v>
      </c>
      <c r="AD980" t="e">
        <f>TRIM(CLEAN(MID(Updates!D980,FIND("Account to clone: ",Updates!D980)+18,(FIND("Position",Updates!D980)-(FIND("Account to clone: ",Updates!D980)+18)))))</f>
        <v>#VALUE!</v>
      </c>
      <c r="AE980" t="str">
        <f t="shared" si="252"/>
        <v/>
      </c>
      <c r="AF980" t="str">
        <f t="shared" si="253"/>
        <v>No</v>
      </c>
      <c r="AG980" t="e">
        <f>TRIM(CLEAN(MID(Updates!D980,FIND("Home Share (H:\ drive) required: ",Updates!D980)+33,(FIND("Group Share (S:\ drive) required: ",Updates!D980)-(FIND("Home Share (H:\ drive) required: ",Updates!D980)+33)))))</f>
        <v>#VALUE!</v>
      </c>
      <c r="AH980" t="str">
        <f t="shared" si="254"/>
        <v>No</v>
      </c>
      <c r="AI980" t="e">
        <f>TRIM(CLEAN(MID(Updates!D980,FIND("S Drive Path: ",Updates!D980)+14,(FIND("Position",Updates!D980)-(FIND("S Drive Path: ",Updates!D980)+14)))))</f>
        <v>#VALUE!</v>
      </c>
      <c r="AJ980" t="e">
        <f>("USR\"&amp;Updates!N980)</f>
        <v>#VALUE!</v>
      </c>
      <c r="AK980" t="e">
        <f>Updates!N980&amp;"$"</f>
        <v>#VALUE!</v>
      </c>
      <c r="AL980" s="11">
        <f t="shared" ca="1" si="255"/>
        <v>8</v>
      </c>
      <c r="AM980" s="6" t="str">
        <f ca="1">LOOKUP(AL980,AN2:AN21,AO2:AO21)</f>
        <v>DC1MDB08</v>
      </c>
    </row>
    <row r="981" spans="1:39" ht="12" customHeight="1">
      <c r="A981" s="13" t="e">
        <f>LOOKUP(99^99,--("0"&amp;MID(Updates!N981,MIN(SEARCH({0,1,2,3,4,5,6,7,8,9},Updates!N981&amp;"0123456789")),ROW($A$1:$A$10000))))</f>
        <v>#N/A</v>
      </c>
      <c r="B981" s="6" t="e">
        <f>TRIM(CLEAN(MID(Updates!D981,FIND("Network User Id: ",Updates!D981)+17,(FIND("E-MAIL ACCOUNTS",Updates!D981)-(FIND("Network User Id:",Updates!D981)+17)))))</f>
        <v>#VALUE!</v>
      </c>
      <c r="C981" s="6" t="e">
        <f>TRIM(CLEAN(MID(Updates!D981,FIND("Logon ID: ",Updates!D981)+10,(FIND("Password:",Updates!D981)-(FIND("Logon ID:",Updates!D981)+10)))))</f>
        <v>#VALUE!</v>
      </c>
      <c r="D981" t="e">
        <f>TRIM(CLEAN(MID(Updates!D981,FIND("Primary Address: ",Updates!D981)+17,(FIND("Secondary Address:",Updates!D981)-(FIND("Primary Address: ",Updates!D981)+17)))))</f>
        <v>#VALUE!</v>
      </c>
      <c r="E981" t="e">
        <f>TRIM(CLEAN(MID(Updates!D981,FIND("Secondary Address: ",Updates!D981)+19,(FIND("** PLEASE DO NOT REPLY TO THIS E-MAIL. ",Updates!D981)-(FIND("Secondary Address: ",Updates!D981)+19)))))</f>
        <v>#VALUE!</v>
      </c>
      <c r="F981" t="b">
        <f>IF(COUNT(SEARCH({"transpo.ottawa.on.ca","biblioottawalibrary.ca"},E981)),"@ottawa.ca")</f>
        <v>0</v>
      </c>
      <c r="G981" s="9" t="e">
        <f t="shared" si="240"/>
        <v>#VALUE!</v>
      </c>
      <c r="H981" t="e">
        <f>TRIM(CLEAN(MID(Updates!D981,FIND("E-mail Address: ",Updates!D981)+16,(FIND("The employee",Updates!D981)-(FIND("E-mail Address: ",Updates!D981)+16)))))</f>
        <v>#VALUE!</v>
      </c>
      <c r="I981" t="e">
        <f>TRIM(CLEAN(MID(Updates!D981,FIND("Account Password: ",Updates!D981)+18,(FIND("NETWORK ACCOUNTS",Updates!D981)-(FIND("Account Password:",Updates!D981)+18)))))</f>
        <v>#VALUE!</v>
      </c>
      <c r="J981" t="e">
        <f>TRIM(CLEAN(MID(Updates!D981,FIND("Password: ",Updates!D981)+10,(FIND("E-mail",Updates!D981)-(FIND("Password:",Updates!D981)+12)))))</f>
        <v>#VALUE!</v>
      </c>
      <c r="K981" t="e">
        <f>TRIM(CLEAN(MID(Updates!D981,FIND("Account to clone: ",Updates!D981)+18,(FIND("Position",Updates!D981)-(FIND("Account to clone: ",Updates!D981)+18)))))</f>
        <v>#VALUE!</v>
      </c>
      <c r="L981" t="e">
        <f>TRIM(CLEAN(MID(Updates!D981,FIND("Clone permissions of another account: ",Updates!D981)+38,(FIND("Email required:",Updates!D981)-(FIND("Clone permissions of another account: ",Updates!D981)+38)))))</f>
        <v>#VALUE!</v>
      </c>
      <c r="M981" t="e">
        <f t="shared" si="241"/>
        <v>#VALUE!</v>
      </c>
      <c r="N981" t="e">
        <f>TRIM(CLEAN(MID(Updates!D981,FIND("First Name: ",Updates!D981)+12,(FIND("Middle Name: ",Updates!D981)-(FIND("First Name: ",Updates!D981)+12)))))</f>
        <v>#VALUE!</v>
      </c>
      <c r="O981" t="e">
        <f>TRIM(CLEAN(MID(Updates!E981,FIND("Last Name: ",Updates!E981)+11,(FIND("Middle Initial:",Updates!E981)-(FIND("Last Name: ",Updates!E981)+11)))))</f>
        <v>#VALUE!</v>
      </c>
      <c r="P981" t="e">
        <f>TRIM(CLEAN(MID(Updates!D981,FIND("Middle Initial: ",Updates!D981)+16,(FIND("Department: ",Updates!D981)-(FIND("Middle Initial: ",Updates!D981)+16)))))</f>
        <v>#VALUE!</v>
      </c>
      <c r="Q981" t="e">
        <f t="shared" si="242"/>
        <v>#VALUE!</v>
      </c>
      <c r="R981" t="e">
        <f t="shared" si="243"/>
        <v>#VALUE!</v>
      </c>
      <c r="S981" t="e">
        <f t="shared" si="244"/>
        <v>#VALUE!</v>
      </c>
      <c r="T981" s="14" t="e">
        <f t="shared" si="245"/>
        <v>#VALUE!</v>
      </c>
      <c r="U981" t="e">
        <f t="shared" si="246"/>
        <v>#VALUE!</v>
      </c>
      <c r="V981" t="e">
        <f t="shared" si="247"/>
        <v>#VALUE!</v>
      </c>
      <c r="W981" s="8" t="e">
        <f>TRIM(CLEAN(MID(Updates!D981,FIND("Branch: ",Updates!D981)+8,(FIND("Division",Updates!D981)-(FIND("Branch: ",Updates!D981)+8)))))</f>
        <v>#VALUE!</v>
      </c>
      <c r="X981" s="8" t="e">
        <f>TRIM(CLEAN(MID(Updates!D981,FIND("Pooled Position: ",Updates!D981)+17,(FIND("Are the",Updates!D981)-(FIND("Pooled Position: ",Updates!D981)+17)))))</f>
        <v>#VALUE!</v>
      </c>
      <c r="Y981" t="e">
        <f>TRIM(CLEAN(MID(Updates!D981,FIND("Employee Name: ",Updates!D981)+15,(FIND("Job Title",Updates!D981)-(FIND("Employee Name: ",Updates!D981)+15)))))</f>
        <v>#VALUE!</v>
      </c>
      <c r="Z981" s="9" t="e">
        <f t="shared" si="248"/>
        <v>#VALUE!</v>
      </c>
      <c r="AA981" t="e">
        <f t="shared" si="249"/>
        <v>#VALUE!</v>
      </c>
      <c r="AB981" t="e">
        <f t="shared" si="250"/>
        <v>#VALUE!</v>
      </c>
      <c r="AC981" t="e">
        <f t="shared" si="251"/>
        <v>#VALUE!</v>
      </c>
      <c r="AD981" t="e">
        <f>TRIM(CLEAN(MID(Updates!D981,FIND("Account to clone: ",Updates!D981)+18,(FIND("Position",Updates!D981)-(FIND("Account to clone: ",Updates!D981)+18)))))</f>
        <v>#VALUE!</v>
      </c>
      <c r="AE981" t="str">
        <f t="shared" si="252"/>
        <v/>
      </c>
      <c r="AF981" t="str">
        <f t="shared" si="253"/>
        <v>No</v>
      </c>
      <c r="AG981" t="e">
        <f>TRIM(CLEAN(MID(Updates!D981,FIND("Home Share (H:\ drive) required: ",Updates!D981)+33,(FIND("Group Share (S:\ drive) required: ",Updates!D981)-(FIND("Home Share (H:\ drive) required: ",Updates!D981)+33)))))</f>
        <v>#VALUE!</v>
      </c>
      <c r="AH981" t="str">
        <f t="shared" si="254"/>
        <v>No</v>
      </c>
      <c r="AI981" t="e">
        <f>TRIM(CLEAN(MID(Updates!D981,FIND("S Drive Path: ",Updates!D981)+14,(FIND("Position",Updates!D981)-(FIND("S Drive Path: ",Updates!D981)+14)))))</f>
        <v>#VALUE!</v>
      </c>
      <c r="AJ981" t="e">
        <f>("USR\"&amp;Updates!N981)</f>
        <v>#VALUE!</v>
      </c>
      <c r="AK981" t="e">
        <f>Updates!N981&amp;"$"</f>
        <v>#VALUE!</v>
      </c>
      <c r="AL981" s="11">
        <f t="shared" ca="1" si="255"/>
        <v>3</v>
      </c>
      <c r="AM981" s="6" t="str">
        <f ca="1">LOOKUP(AL981,AN2:AN21,AO2:AO21)</f>
        <v>DC1MDB03</v>
      </c>
    </row>
    <row r="982" spans="1:39" ht="12" customHeight="1">
      <c r="A982" s="13" t="e">
        <f>LOOKUP(99^99,--("0"&amp;MID(Updates!N982,MIN(SEARCH({0,1,2,3,4,5,6,7,8,9},Updates!N982&amp;"0123456789")),ROW($A$1:$A$10000))))</f>
        <v>#N/A</v>
      </c>
      <c r="B982" s="6" t="e">
        <f>TRIM(CLEAN(MID(Updates!D982,FIND("Network User Id: ",Updates!D982)+17,(FIND("E-MAIL ACCOUNTS",Updates!D982)-(FIND("Network User Id:",Updates!D982)+17)))))</f>
        <v>#VALUE!</v>
      </c>
      <c r="C982" s="6" t="e">
        <f>TRIM(CLEAN(MID(Updates!D982,FIND("Logon ID: ",Updates!D982)+10,(FIND("Password:",Updates!D982)-(FIND("Logon ID:",Updates!D982)+10)))))</f>
        <v>#VALUE!</v>
      </c>
      <c r="D982" t="e">
        <f>TRIM(CLEAN(MID(Updates!D982,FIND("Primary Address: ",Updates!D982)+17,(FIND("Secondary Address:",Updates!D982)-(FIND("Primary Address: ",Updates!D982)+17)))))</f>
        <v>#VALUE!</v>
      </c>
      <c r="E982" t="e">
        <f>TRIM(CLEAN(MID(Updates!D982,FIND("Secondary Address: ",Updates!D982)+19,(FIND("** PLEASE DO NOT REPLY TO THIS E-MAIL. ",Updates!D982)-(FIND("Secondary Address: ",Updates!D982)+19)))))</f>
        <v>#VALUE!</v>
      </c>
      <c r="F982" t="b">
        <f>IF(COUNT(SEARCH({"transpo.ottawa.on.ca","biblioottawalibrary.ca"},E982)),"@ottawa.ca")</f>
        <v>0</v>
      </c>
      <c r="G982" s="9" t="e">
        <f t="shared" si="240"/>
        <v>#VALUE!</v>
      </c>
      <c r="H982" t="e">
        <f>TRIM(CLEAN(MID(Updates!D982,FIND("E-mail Address: ",Updates!D982)+16,(FIND("The employee",Updates!D982)-(FIND("E-mail Address: ",Updates!D982)+16)))))</f>
        <v>#VALUE!</v>
      </c>
      <c r="I982" t="e">
        <f>TRIM(CLEAN(MID(Updates!D982,FIND("Account Password: ",Updates!D982)+18,(FIND("NETWORK ACCOUNTS",Updates!D982)-(FIND("Account Password:",Updates!D982)+18)))))</f>
        <v>#VALUE!</v>
      </c>
      <c r="J982" t="e">
        <f>TRIM(CLEAN(MID(Updates!D982,FIND("Password: ",Updates!D982)+10,(FIND("E-mail",Updates!D982)-(FIND("Password:",Updates!D982)+12)))))</f>
        <v>#VALUE!</v>
      </c>
      <c r="K982" t="e">
        <f>TRIM(CLEAN(MID(Updates!D982,FIND("Account to clone: ",Updates!D982)+18,(FIND("Position",Updates!D982)-(FIND("Account to clone: ",Updates!D982)+18)))))</f>
        <v>#VALUE!</v>
      </c>
      <c r="L982" t="e">
        <f>TRIM(CLEAN(MID(Updates!D982,FIND("Clone permissions of another account: ",Updates!D982)+38,(FIND("Email required:",Updates!D982)-(FIND("Clone permissions of another account: ",Updates!D982)+38)))))</f>
        <v>#VALUE!</v>
      </c>
      <c r="M982" t="e">
        <f t="shared" si="241"/>
        <v>#VALUE!</v>
      </c>
      <c r="N982" t="e">
        <f>TRIM(CLEAN(MID(Updates!D982,FIND("First Name: ",Updates!D982)+12,(FIND("Middle Name: ",Updates!D982)-(FIND("First Name: ",Updates!D982)+12)))))</f>
        <v>#VALUE!</v>
      </c>
      <c r="O982" t="e">
        <f>TRIM(CLEAN(MID(Updates!E982,FIND("Last Name: ",Updates!E982)+11,(FIND("Middle Initial:",Updates!E982)-(FIND("Last Name: ",Updates!E982)+11)))))</f>
        <v>#VALUE!</v>
      </c>
      <c r="P982" t="e">
        <f>TRIM(CLEAN(MID(Updates!D982,FIND("Middle Initial: ",Updates!D982)+16,(FIND("Department: ",Updates!D982)-(FIND("Middle Initial: ",Updates!D982)+16)))))</f>
        <v>#VALUE!</v>
      </c>
      <c r="Q982" t="e">
        <f t="shared" si="242"/>
        <v>#VALUE!</v>
      </c>
      <c r="R982" t="e">
        <f t="shared" si="243"/>
        <v>#VALUE!</v>
      </c>
      <c r="S982" t="e">
        <f t="shared" si="244"/>
        <v>#VALUE!</v>
      </c>
      <c r="T982" s="14" t="e">
        <f t="shared" si="245"/>
        <v>#VALUE!</v>
      </c>
      <c r="U982" t="e">
        <f t="shared" si="246"/>
        <v>#VALUE!</v>
      </c>
      <c r="V982" t="e">
        <f t="shared" si="247"/>
        <v>#VALUE!</v>
      </c>
      <c r="W982" s="8" t="e">
        <f>TRIM(CLEAN(MID(Updates!D982,FIND("Branch: ",Updates!D982)+8,(FIND("Division",Updates!D982)-(FIND("Branch: ",Updates!D982)+8)))))</f>
        <v>#VALUE!</v>
      </c>
      <c r="X982" s="8" t="e">
        <f>TRIM(CLEAN(MID(Updates!D982,FIND("Pooled Position: ",Updates!D982)+17,(FIND("Are the",Updates!D982)-(FIND("Pooled Position: ",Updates!D982)+17)))))</f>
        <v>#VALUE!</v>
      </c>
      <c r="Y982" t="e">
        <f>TRIM(CLEAN(MID(Updates!D982,FIND("Employee Name: ",Updates!D982)+15,(FIND("Job Title",Updates!D982)-(FIND("Employee Name: ",Updates!D982)+15)))))</f>
        <v>#VALUE!</v>
      </c>
      <c r="Z982" s="9" t="e">
        <f t="shared" si="248"/>
        <v>#VALUE!</v>
      </c>
      <c r="AA982" t="e">
        <f t="shared" si="249"/>
        <v>#VALUE!</v>
      </c>
      <c r="AB982" t="e">
        <f t="shared" si="250"/>
        <v>#VALUE!</v>
      </c>
      <c r="AC982" t="e">
        <f t="shared" si="251"/>
        <v>#VALUE!</v>
      </c>
      <c r="AD982" t="e">
        <f>TRIM(CLEAN(MID(Updates!D982,FIND("Account to clone: ",Updates!D982)+18,(FIND("Position",Updates!D982)-(FIND("Account to clone: ",Updates!D982)+18)))))</f>
        <v>#VALUE!</v>
      </c>
      <c r="AE982" t="str">
        <f t="shared" si="252"/>
        <v/>
      </c>
      <c r="AF982" t="str">
        <f t="shared" si="253"/>
        <v>No</v>
      </c>
      <c r="AG982" t="e">
        <f>TRIM(CLEAN(MID(Updates!D982,FIND("Home Share (H:\ drive) required: ",Updates!D982)+33,(FIND("Group Share (S:\ drive) required: ",Updates!D982)-(FIND("Home Share (H:\ drive) required: ",Updates!D982)+33)))))</f>
        <v>#VALUE!</v>
      </c>
      <c r="AH982" t="str">
        <f t="shared" si="254"/>
        <v>No</v>
      </c>
      <c r="AI982" t="e">
        <f>TRIM(CLEAN(MID(Updates!D982,FIND("S Drive Path: ",Updates!D982)+14,(FIND("Position",Updates!D982)-(FIND("S Drive Path: ",Updates!D982)+14)))))</f>
        <v>#VALUE!</v>
      </c>
      <c r="AJ982" t="e">
        <f>("USR\"&amp;Updates!N982)</f>
        <v>#VALUE!</v>
      </c>
      <c r="AK982" t="e">
        <f>Updates!N982&amp;"$"</f>
        <v>#VALUE!</v>
      </c>
      <c r="AL982" s="11">
        <f t="shared" ca="1" si="255"/>
        <v>12</v>
      </c>
      <c r="AM982" s="6" t="str">
        <f ca="1">LOOKUP(AL982,AN2:AN21,AO2:AO21)</f>
        <v>DC4MDB02</v>
      </c>
    </row>
    <row r="983" spans="1:39" ht="12" customHeight="1">
      <c r="A983" s="13" t="e">
        <f>LOOKUP(99^99,--("0"&amp;MID(Updates!N983,MIN(SEARCH({0,1,2,3,4,5,6,7,8,9},Updates!N983&amp;"0123456789")),ROW($A$1:$A$10000))))</f>
        <v>#N/A</v>
      </c>
      <c r="B983" s="6" t="e">
        <f>TRIM(CLEAN(MID(Updates!D983,FIND("Network User Id: ",Updates!D983)+17,(FIND("E-MAIL ACCOUNTS",Updates!D983)-(FIND("Network User Id:",Updates!D983)+17)))))</f>
        <v>#VALUE!</v>
      </c>
      <c r="C983" s="6" t="e">
        <f>TRIM(CLEAN(MID(Updates!D983,FIND("Logon ID: ",Updates!D983)+10,(FIND("Password:",Updates!D983)-(FIND("Logon ID:",Updates!D983)+10)))))</f>
        <v>#VALUE!</v>
      </c>
      <c r="D983" t="e">
        <f>TRIM(CLEAN(MID(Updates!D983,FIND("Primary Address: ",Updates!D983)+17,(FIND("Secondary Address:",Updates!D983)-(FIND("Primary Address: ",Updates!D983)+17)))))</f>
        <v>#VALUE!</v>
      </c>
      <c r="E983" t="e">
        <f>TRIM(CLEAN(MID(Updates!D983,FIND("Secondary Address: ",Updates!D983)+19,(FIND("** PLEASE DO NOT REPLY TO THIS E-MAIL. ",Updates!D983)-(FIND("Secondary Address: ",Updates!D983)+19)))))</f>
        <v>#VALUE!</v>
      </c>
      <c r="F983" t="b">
        <f>IF(COUNT(SEARCH({"transpo.ottawa.on.ca","biblioottawalibrary.ca"},E983)),"@ottawa.ca")</f>
        <v>0</v>
      </c>
      <c r="G983" s="9" t="e">
        <f t="shared" si="240"/>
        <v>#VALUE!</v>
      </c>
      <c r="H983" t="e">
        <f>TRIM(CLEAN(MID(Updates!D983,FIND("E-mail Address: ",Updates!D983)+16,(FIND("The employee",Updates!D983)-(FIND("E-mail Address: ",Updates!D983)+16)))))</f>
        <v>#VALUE!</v>
      </c>
      <c r="I983" t="e">
        <f>TRIM(CLEAN(MID(Updates!D983,FIND("Account Password: ",Updates!D983)+18,(FIND("NETWORK ACCOUNTS",Updates!D983)-(FIND("Account Password:",Updates!D983)+18)))))</f>
        <v>#VALUE!</v>
      </c>
      <c r="J983" t="e">
        <f>TRIM(CLEAN(MID(Updates!D983,FIND("Password: ",Updates!D983)+10,(FIND("E-mail",Updates!D983)-(FIND("Password:",Updates!D983)+12)))))</f>
        <v>#VALUE!</v>
      </c>
      <c r="K983" t="e">
        <f>TRIM(CLEAN(MID(Updates!D983,FIND("Account to clone: ",Updates!D983)+18,(FIND("Position",Updates!D983)-(FIND("Account to clone: ",Updates!D983)+18)))))</f>
        <v>#VALUE!</v>
      </c>
      <c r="L983" t="e">
        <f>TRIM(CLEAN(MID(Updates!D983,FIND("Clone permissions of another account: ",Updates!D983)+38,(FIND("Email required:",Updates!D983)-(FIND("Clone permissions of another account: ",Updates!D983)+38)))))</f>
        <v>#VALUE!</v>
      </c>
      <c r="M983" t="e">
        <f t="shared" si="241"/>
        <v>#VALUE!</v>
      </c>
      <c r="N983" t="e">
        <f>TRIM(CLEAN(MID(Updates!D983,FIND("First Name: ",Updates!D983)+12,(FIND("Middle Name: ",Updates!D983)-(FIND("First Name: ",Updates!D983)+12)))))</f>
        <v>#VALUE!</v>
      </c>
      <c r="O983" t="e">
        <f>TRIM(CLEAN(MID(Updates!E983,FIND("Last Name: ",Updates!E983)+11,(FIND("Middle Initial:",Updates!E983)-(FIND("Last Name: ",Updates!E983)+11)))))</f>
        <v>#VALUE!</v>
      </c>
      <c r="P983" t="e">
        <f>TRIM(CLEAN(MID(Updates!D983,FIND("Middle Initial: ",Updates!D983)+16,(FIND("Department: ",Updates!D983)-(FIND("Middle Initial: ",Updates!D983)+16)))))</f>
        <v>#VALUE!</v>
      </c>
      <c r="Q983" t="e">
        <f t="shared" si="242"/>
        <v>#VALUE!</v>
      </c>
      <c r="R983" t="e">
        <f t="shared" si="243"/>
        <v>#VALUE!</v>
      </c>
      <c r="S983" t="e">
        <f t="shared" si="244"/>
        <v>#VALUE!</v>
      </c>
      <c r="T983" s="14" t="e">
        <f t="shared" si="245"/>
        <v>#VALUE!</v>
      </c>
      <c r="U983" t="e">
        <f t="shared" si="246"/>
        <v>#VALUE!</v>
      </c>
      <c r="V983" t="e">
        <f t="shared" si="247"/>
        <v>#VALUE!</v>
      </c>
      <c r="W983" s="8" t="e">
        <f>TRIM(CLEAN(MID(Updates!D983,FIND("Branch: ",Updates!D983)+8,(FIND("Division",Updates!D983)-(FIND("Branch: ",Updates!D983)+8)))))</f>
        <v>#VALUE!</v>
      </c>
      <c r="X983" s="8" t="e">
        <f>TRIM(CLEAN(MID(Updates!D983,FIND("Pooled Position: ",Updates!D983)+17,(FIND("Are the",Updates!D983)-(FIND("Pooled Position: ",Updates!D983)+17)))))</f>
        <v>#VALUE!</v>
      </c>
      <c r="Y983" t="e">
        <f>TRIM(CLEAN(MID(Updates!D983,FIND("Employee Name: ",Updates!D983)+15,(FIND("Job Title",Updates!D983)-(FIND("Employee Name: ",Updates!D983)+15)))))</f>
        <v>#VALUE!</v>
      </c>
      <c r="Z983" s="9" t="e">
        <f t="shared" si="248"/>
        <v>#VALUE!</v>
      </c>
      <c r="AA983" t="e">
        <f t="shared" si="249"/>
        <v>#VALUE!</v>
      </c>
      <c r="AB983" t="e">
        <f t="shared" si="250"/>
        <v>#VALUE!</v>
      </c>
      <c r="AC983" t="e">
        <f t="shared" si="251"/>
        <v>#VALUE!</v>
      </c>
      <c r="AD983" t="e">
        <f>TRIM(CLEAN(MID(Updates!D983,FIND("Account to clone: ",Updates!D983)+18,(FIND("Position",Updates!D983)-(FIND("Account to clone: ",Updates!D983)+18)))))</f>
        <v>#VALUE!</v>
      </c>
      <c r="AE983" t="str">
        <f t="shared" si="252"/>
        <v/>
      </c>
      <c r="AF983" t="str">
        <f t="shared" si="253"/>
        <v>No</v>
      </c>
      <c r="AG983" t="e">
        <f>TRIM(CLEAN(MID(Updates!D983,FIND("Home Share (H:\ drive) required: ",Updates!D983)+33,(FIND("Group Share (S:\ drive) required: ",Updates!D983)-(FIND("Home Share (H:\ drive) required: ",Updates!D983)+33)))))</f>
        <v>#VALUE!</v>
      </c>
      <c r="AH983" t="str">
        <f t="shared" si="254"/>
        <v>No</v>
      </c>
      <c r="AI983" t="e">
        <f>TRIM(CLEAN(MID(Updates!D983,FIND("S Drive Path: ",Updates!D983)+14,(FIND("Position",Updates!D983)-(FIND("S Drive Path: ",Updates!D983)+14)))))</f>
        <v>#VALUE!</v>
      </c>
      <c r="AJ983" t="e">
        <f>("USR\"&amp;Updates!N983)</f>
        <v>#VALUE!</v>
      </c>
      <c r="AK983" t="e">
        <f>Updates!N983&amp;"$"</f>
        <v>#VALUE!</v>
      </c>
      <c r="AL983" s="11">
        <f t="shared" ca="1" si="255"/>
        <v>17</v>
      </c>
      <c r="AM983" s="6" t="str">
        <f ca="1">LOOKUP(AL983,AN2:AN21,AO2:AO21)</f>
        <v>DC4MDB07</v>
      </c>
    </row>
    <row r="984" spans="1:39" ht="12" customHeight="1">
      <c r="A984" s="13" t="e">
        <f>LOOKUP(99^99,--("0"&amp;MID(Updates!N984,MIN(SEARCH({0,1,2,3,4,5,6,7,8,9},Updates!N984&amp;"0123456789")),ROW($A$1:$A$10000))))</f>
        <v>#N/A</v>
      </c>
      <c r="B984" s="6" t="e">
        <f>TRIM(CLEAN(MID(Updates!D984,FIND("Network User Id: ",Updates!D984)+17,(FIND("E-MAIL ACCOUNTS",Updates!D984)-(FIND("Network User Id:",Updates!D984)+17)))))</f>
        <v>#VALUE!</v>
      </c>
      <c r="C984" s="6" t="e">
        <f>TRIM(CLEAN(MID(Updates!D984,FIND("Logon ID: ",Updates!D984)+10,(FIND("Password:",Updates!D984)-(FIND("Logon ID:",Updates!D984)+10)))))</f>
        <v>#VALUE!</v>
      </c>
      <c r="D984" t="e">
        <f>TRIM(CLEAN(MID(Updates!D984,FIND("Primary Address: ",Updates!D984)+17,(FIND("Secondary Address:",Updates!D984)-(FIND("Primary Address: ",Updates!D984)+17)))))</f>
        <v>#VALUE!</v>
      </c>
      <c r="E984" t="e">
        <f>TRIM(CLEAN(MID(Updates!D984,FIND("Secondary Address: ",Updates!D984)+19,(FIND("** PLEASE DO NOT REPLY TO THIS E-MAIL. ",Updates!D984)-(FIND("Secondary Address: ",Updates!D984)+19)))))</f>
        <v>#VALUE!</v>
      </c>
      <c r="F984" t="b">
        <f>IF(COUNT(SEARCH({"transpo.ottawa.on.ca","biblioottawalibrary.ca"},E984)),"@ottawa.ca")</f>
        <v>0</v>
      </c>
      <c r="G984" s="9" t="e">
        <f t="shared" si="240"/>
        <v>#VALUE!</v>
      </c>
      <c r="H984" t="e">
        <f>TRIM(CLEAN(MID(Updates!D984,FIND("E-mail Address: ",Updates!D984)+16,(FIND("The employee",Updates!D984)-(FIND("E-mail Address: ",Updates!D984)+16)))))</f>
        <v>#VALUE!</v>
      </c>
      <c r="I984" t="e">
        <f>TRIM(CLEAN(MID(Updates!D984,FIND("Account Password: ",Updates!D984)+18,(FIND("NETWORK ACCOUNTS",Updates!D984)-(FIND("Account Password:",Updates!D984)+18)))))</f>
        <v>#VALUE!</v>
      </c>
      <c r="J984" t="e">
        <f>TRIM(CLEAN(MID(Updates!D984,FIND("Password: ",Updates!D984)+10,(FIND("E-mail",Updates!D984)-(FIND("Password:",Updates!D984)+12)))))</f>
        <v>#VALUE!</v>
      </c>
      <c r="K984" t="e">
        <f>TRIM(CLEAN(MID(Updates!D984,FIND("Account to clone: ",Updates!D984)+18,(FIND("Position",Updates!D984)-(FIND("Account to clone: ",Updates!D984)+18)))))</f>
        <v>#VALUE!</v>
      </c>
      <c r="L984" t="e">
        <f>TRIM(CLEAN(MID(Updates!D984,FIND("Clone permissions of another account: ",Updates!D984)+38,(FIND("Email required:",Updates!D984)-(FIND("Clone permissions of another account: ",Updates!D984)+38)))))</f>
        <v>#VALUE!</v>
      </c>
      <c r="M984" t="e">
        <f t="shared" si="241"/>
        <v>#VALUE!</v>
      </c>
      <c r="N984" t="e">
        <f>TRIM(CLEAN(MID(Updates!D984,FIND("First Name: ",Updates!D984)+12,(FIND("Middle Name: ",Updates!D984)-(FIND("First Name: ",Updates!D984)+12)))))</f>
        <v>#VALUE!</v>
      </c>
      <c r="O984" t="e">
        <f>TRIM(CLEAN(MID(Updates!E984,FIND("Last Name: ",Updates!E984)+11,(FIND("Middle Initial:",Updates!E984)-(FIND("Last Name: ",Updates!E984)+11)))))</f>
        <v>#VALUE!</v>
      </c>
      <c r="P984" t="e">
        <f>TRIM(CLEAN(MID(Updates!D984,FIND("Middle Initial: ",Updates!D984)+16,(FIND("Department: ",Updates!D984)-(FIND("Middle Initial: ",Updates!D984)+16)))))</f>
        <v>#VALUE!</v>
      </c>
      <c r="Q984" t="e">
        <f t="shared" si="242"/>
        <v>#VALUE!</v>
      </c>
      <c r="R984" t="e">
        <f t="shared" si="243"/>
        <v>#VALUE!</v>
      </c>
      <c r="S984" t="e">
        <f t="shared" si="244"/>
        <v>#VALUE!</v>
      </c>
      <c r="T984" s="14" t="e">
        <f t="shared" si="245"/>
        <v>#VALUE!</v>
      </c>
      <c r="U984" t="e">
        <f t="shared" si="246"/>
        <v>#VALUE!</v>
      </c>
      <c r="V984" t="e">
        <f t="shared" si="247"/>
        <v>#VALUE!</v>
      </c>
      <c r="W984" s="8" t="e">
        <f>TRIM(CLEAN(MID(Updates!D984,FIND("Branch: ",Updates!D984)+8,(FIND("Division",Updates!D984)-(FIND("Branch: ",Updates!D984)+8)))))</f>
        <v>#VALUE!</v>
      </c>
      <c r="X984" s="8" t="e">
        <f>TRIM(CLEAN(MID(Updates!D984,FIND("Pooled Position: ",Updates!D984)+17,(FIND("Are the",Updates!D984)-(FIND("Pooled Position: ",Updates!D984)+17)))))</f>
        <v>#VALUE!</v>
      </c>
      <c r="Y984" t="e">
        <f>TRIM(CLEAN(MID(Updates!D984,FIND("Employee Name: ",Updates!D984)+15,(FIND("Job Title",Updates!D984)-(FIND("Employee Name: ",Updates!D984)+15)))))</f>
        <v>#VALUE!</v>
      </c>
      <c r="Z984" s="9" t="e">
        <f t="shared" si="248"/>
        <v>#VALUE!</v>
      </c>
      <c r="AA984" t="e">
        <f t="shared" si="249"/>
        <v>#VALUE!</v>
      </c>
      <c r="AB984" t="e">
        <f t="shared" si="250"/>
        <v>#VALUE!</v>
      </c>
      <c r="AC984" t="e">
        <f t="shared" si="251"/>
        <v>#VALUE!</v>
      </c>
      <c r="AD984" t="e">
        <f>TRIM(CLEAN(MID(Updates!D984,FIND("Account to clone: ",Updates!D984)+18,(FIND("Position",Updates!D984)-(FIND("Account to clone: ",Updates!D984)+18)))))</f>
        <v>#VALUE!</v>
      </c>
      <c r="AE984" t="str">
        <f t="shared" si="252"/>
        <v/>
      </c>
      <c r="AF984" t="str">
        <f t="shared" si="253"/>
        <v>No</v>
      </c>
      <c r="AG984" t="e">
        <f>TRIM(CLEAN(MID(Updates!D984,FIND("Home Share (H:\ drive) required: ",Updates!D984)+33,(FIND("Group Share (S:\ drive) required: ",Updates!D984)-(FIND("Home Share (H:\ drive) required: ",Updates!D984)+33)))))</f>
        <v>#VALUE!</v>
      </c>
      <c r="AH984" t="str">
        <f t="shared" si="254"/>
        <v>No</v>
      </c>
      <c r="AI984" t="e">
        <f>TRIM(CLEAN(MID(Updates!D984,FIND("S Drive Path: ",Updates!D984)+14,(FIND("Position",Updates!D984)-(FIND("S Drive Path: ",Updates!D984)+14)))))</f>
        <v>#VALUE!</v>
      </c>
      <c r="AJ984" t="e">
        <f>("USR\"&amp;Updates!N984)</f>
        <v>#VALUE!</v>
      </c>
      <c r="AK984" t="e">
        <f>Updates!N984&amp;"$"</f>
        <v>#VALUE!</v>
      </c>
      <c r="AL984" s="11">
        <f t="shared" ca="1" si="255"/>
        <v>12</v>
      </c>
      <c r="AM984" s="6" t="str">
        <f ca="1">LOOKUP(AL984,AN2:AN21,AO2:AO21)</f>
        <v>DC4MDB02</v>
      </c>
    </row>
    <row r="985" spans="1:39" ht="12" customHeight="1">
      <c r="A985" s="13" t="e">
        <f>LOOKUP(99^99,--("0"&amp;MID(Updates!N985,MIN(SEARCH({0,1,2,3,4,5,6,7,8,9},Updates!N985&amp;"0123456789")),ROW($A$1:$A$10000))))</f>
        <v>#N/A</v>
      </c>
      <c r="B985" s="6" t="e">
        <f>TRIM(CLEAN(MID(Updates!D985,FIND("Network User Id: ",Updates!D985)+17,(FIND("E-MAIL ACCOUNTS",Updates!D985)-(FIND("Network User Id:",Updates!D985)+17)))))</f>
        <v>#VALUE!</v>
      </c>
      <c r="C985" s="6" t="e">
        <f>TRIM(CLEAN(MID(Updates!D985,FIND("Logon ID: ",Updates!D985)+10,(FIND("Password:",Updates!D985)-(FIND("Logon ID:",Updates!D985)+10)))))</f>
        <v>#VALUE!</v>
      </c>
      <c r="D985" t="e">
        <f>TRIM(CLEAN(MID(Updates!D985,FIND("Primary Address: ",Updates!D985)+17,(FIND("Secondary Address:",Updates!D985)-(FIND("Primary Address: ",Updates!D985)+17)))))</f>
        <v>#VALUE!</v>
      </c>
      <c r="E985" t="e">
        <f>TRIM(CLEAN(MID(Updates!D985,FIND("Secondary Address: ",Updates!D985)+19,(FIND("** PLEASE DO NOT REPLY TO THIS E-MAIL. ",Updates!D985)-(FIND("Secondary Address: ",Updates!D985)+19)))))</f>
        <v>#VALUE!</v>
      </c>
      <c r="F985" t="b">
        <f>IF(COUNT(SEARCH({"transpo.ottawa.on.ca","biblioottawalibrary.ca"},E985)),"@ottawa.ca")</f>
        <v>0</v>
      </c>
      <c r="G985" s="9" t="e">
        <f t="shared" si="240"/>
        <v>#VALUE!</v>
      </c>
      <c r="H985" t="e">
        <f>TRIM(CLEAN(MID(Updates!D985,FIND("E-mail Address: ",Updates!D985)+16,(FIND("The employee",Updates!D985)-(FIND("E-mail Address: ",Updates!D985)+16)))))</f>
        <v>#VALUE!</v>
      </c>
      <c r="I985" t="e">
        <f>TRIM(CLEAN(MID(Updates!D985,FIND("Account Password: ",Updates!D985)+18,(FIND("NETWORK ACCOUNTS",Updates!D985)-(FIND("Account Password:",Updates!D985)+18)))))</f>
        <v>#VALUE!</v>
      </c>
      <c r="J985" t="e">
        <f>TRIM(CLEAN(MID(Updates!D985,FIND("Password: ",Updates!D985)+10,(FIND("E-mail",Updates!D985)-(FIND("Password:",Updates!D985)+12)))))</f>
        <v>#VALUE!</v>
      </c>
      <c r="K985" t="e">
        <f>TRIM(CLEAN(MID(Updates!D985,FIND("Account to clone: ",Updates!D985)+18,(FIND("Position",Updates!D985)-(FIND("Account to clone: ",Updates!D985)+18)))))</f>
        <v>#VALUE!</v>
      </c>
      <c r="L985" t="e">
        <f>TRIM(CLEAN(MID(Updates!D985,FIND("Clone permissions of another account: ",Updates!D985)+38,(FIND("Email required:",Updates!D985)-(FIND("Clone permissions of another account: ",Updates!D985)+38)))))</f>
        <v>#VALUE!</v>
      </c>
      <c r="M985" t="e">
        <f t="shared" si="241"/>
        <v>#VALUE!</v>
      </c>
      <c r="N985" t="e">
        <f>TRIM(CLEAN(MID(Updates!D985,FIND("First Name: ",Updates!D985)+12,(FIND("Middle Name: ",Updates!D985)-(FIND("First Name: ",Updates!D985)+12)))))</f>
        <v>#VALUE!</v>
      </c>
      <c r="O985" t="e">
        <f>TRIM(CLEAN(MID(Updates!E985,FIND("Last Name: ",Updates!E985)+11,(FIND("Middle Initial:",Updates!E985)-(FIND("Last Name: ",Updates!E985)+11)))))</f>
        <v>#VALUE!</v>
      </c>
      <c r="P985" t="e">
        <f>TRIM(CLEAN(MID(Updates!D985,FIND("Middle Initial: ",Updates!D985)+16,(FIND("Department: ",Updates!D985)-(FIND("Middle Initial: ",Updates!D985)+16)))))</f>
        <v>#VALUE!</v>
      </c>
      <c r="Q985" t="e">
        <f t="shared" si="242"/>
        <v>#VALUE!</v>
      </c>
      <c r="R985" t="e">
        <f t="shared" si="243"/>
        <v>#VALUE!</v>
      </c>
      <c r="S985" t="e">
        <f t="shared" si="244"/>
        <v>#VALUE!</v>
      </c>
      <c r="T985" s="14" t="e">
        <f t="shared" si="245"/>
        <v>#VALUE!</v>
      </c>
      <c r="U985" t="e">
        <f t="shared" si="246"/>
        <v>#VALUE!</v>
      </c>
      <c r="V985" t="e">
        <f t="shared" si="247"/>
        <v>#VALUE!</v>
      </c>
      <c r="W985" s="8" t="e">
        <f>TRIM(CLEAN(MID(Updates!D985,FIND("Branch: ",Updates!D985)+8,(FIND("Division",Updates!D985)-(FIND("Branch: ",Updates!D985)+8)))))</f>
        <v>#VALUE!</v>
      </c>
      <c r="X985" s="8" t="e">
        <f>TRIM(CLEAN(MID(Updates!D985,FIND("Pooled Position: ",Updates!D985)+17,(FIND("Are the",Updates!D985)-(FIND("Pooled Position: ",Updates!D985)+17)))))</f>
        <v>#VALUE!</v>
      </c>
      <c r="Y985" t="e">
        <f>TRIM(CLEAN(MID(Updates!D985,FIND("Employee Name: ",Updates!D985)+15,(FIND("Job Title",Updates!D985)-(FIND("Employee Name: ",Updates!D985)+15)))))</f>
        <v>#VALUE!</v>
      </c>
      <c r="Z985" s="9" t="e">
        <f t="shared" si="248"/>
        <v>#VALUE!</v>
      </c>
      <c r="AA985" t="e">
        <f t="shared" si="249"/>
        <v>#VALUE!</v>
      </c>
      <c r="AB985" t="e">
        <f t="shared" si="250"/>
        <v>#VALUE!</v>
      </c>
      <c r="AC985" t="e">
        <f t="shared" si="251"/>
        <v>#VALUE!</v>
      </c>
      <c r="AD985" t="e">
        <f>TRIM(CLEAN(MID(Updates!D985,FIND("Account to clone: ",Updates!D985)+18,(FIND("Position",Updates!D985)-(FIND("Account to clone: ",Updates!D985)+18)))))</f>
        <v>#VALUE!</v>
      </c>
      <c r="AE985" t="str">
        <f t="shared" si="252"/>
        <v/>
      </c>
      <c r="AF985" t="str">
        <f t="shared" si="253"/>
        <v>No</v>
      </c>
      <c r="AG985" t="e">
        <f>TRIM(CLEAN(MID(Updates!D985,FIND("Home Share (H:\ drive) required: ",Updates!D985)+33,(FIND("Group Share (S:\ drive) required: ",Updates!D985)-(FIND("Home Share (H:\ drive) required: ",Updates!D985)+33)))))</f>
        <v>#VALUE!</v>
      </c>
      <c r="AH985" t="str">
        <f t="shared" si="254"/>
        <v>No</v>
      </c>
      <c r="AI985" t="e">
        <f>TRIM(CLEAN(MID(Updates!D985,FIND("S Drive Path: ",Updates!D985)+14,(FIND("Position",Updates!D985)-(FIND("S Drive Path: ",Updates!D985)+14)))))</f>
        <v>#VALUE!</v>
      </c>
      <c r="AJ985" t="e">
        <f>("USR\"&amp;Updates!N985)</f>
        <v>#VALUE!</v>
      </c>
      <c r="AK985" t="e">
        <f>Updates!N985&amp;"$"</f>
        <v>#VALUE!</v>
      </c>
      <c r="AL985" s="11">
        <f t="shared" ca="1" si="255"/>
        <v>4</v>
      </c>
      <c r="AM985" s="6" t="str">
        <f ca="1">LOOKUP(AL985,AN2:AN21,AO2:AO21)</f>
        <v>DC1MDB04</v>
      </c>
    </row>
    <row r="986" spans="1:39" ht="12" customHeight="1">
      <c r="A986" s="13" t="e">
        <f>LOOKUP(99^99,--("0"&amp;MID(Updates!N986,MIN(SEARCH({0,1,2,3,4,5,6,7,8,9},Updates!N986&amp;"0123456789")),ROW($A$1:$A$10000))))</f>
        <v>#N/A</v>
      </c>
      <c r="B986" s="6" t="e">
        <f>TRIM(CLEAN(MID(Updates!D986,FIND("Network User Id: ",Updates!D986)+17,(FIND("E-MAIL ACCOUNTS",Updates!D986)-(FIND("Network User Id:",Updates!D986)+17)))))</f>
        <v>#VALUE!</v>
      </c>
      <c r="C986" s="6" t="e">
        <f>TRIM(CLEAN(MID(Updates!D986,FIND("Logon ID: ",Updates!D986)+10,(FIND("Password:",Updates!D986)-(FIND("Logon ID:",Updates!D986)+10)))))</f>
        <v>#VALUE!</v>
      </c>
      <c r="D986" t="e">
        <f>TRIM(CLEAN(MID(Updates!D986,FIND("Primary Address: ",Updates!D986)+17,(FIND("Secondary Address:",Updates!D986)-(FIND("Primary Address: ",Updates!D986)+17)))))</f>
        <v>#VALUE!</v>
      </c>
      <c r="E986" t="e">
        <f>TRIM(CLEAN(MID(Updates!D986,FIND("Secondary Address: ",Updates!D986)+19,(FIND("** PLEASE DO NOT REPLY TO THIS E-MAIL. ",Updates!D986)-(FIND("Secondary Address: ",Updates!D986)+19)))))</f>
        <v>#VALUE!</v>
      </c>
      <c r="F986" t="b">
        <f>IF(COUNT(SEARCH({"transpo.ottawa.on.ca","biblioottawalibrary.ca"},E986)),"@ottawa.ca")</f>
        <v>0</v>
      </c>
      <c r="G986" s="9" t="e">
        <f t="shared" si="240"/>
        <v>#VALUE!</v>
      </c>
      <c r="H986" t="e">
        <f>TRIM(CLEAN(MID(Updates!D986,FIND("E-mail Address: ",Updates!D986)+16,(FIND("The employee",Updates!D986)-(FIND("E-mail Address: ",Updates!D986)+16)))))</f>
        <v>#VALUE!</v>
      </c>
      <c r="I986" t="e">
        <f>TRIM(CLEAN(MID(Updates!D986,FIND("Account Password: ",Updates!D986)+18,(FIND("NETWORK ACCOUNTS",Updates!D986)-(FIND("Account Password:",Updates!D986)+18)))))</f>
        <v>#VALUE!</v>
      </c>
      <c r="J986" t="e">
        <f>TRIM(CLEAN(MID(Updates!D986,FIND("Password: ",Updates!D986)+10,(FIND("E-mail",Updates!D986)-(FIND("Password:",Updates!D986)+12)))))</f>
        <v>#VALUE!</v>
      </c>
      <c r="K986" t="e">
        <f>TRIM(CLEAN(MID(Updates!D986,FIND("Account to clone: ",Updates!D986)+18,(FIND("Position",Updates!D986)-(FIND("Account to clone: ",Updates!D986)+18)))))</f>
        <v>#VALUE!</v>
      </c>
      <c r="L986" t="e">
        <f>TRIM(CLEAN(MID(Updates!D986,FIND("Clone permissions of another account: ",Updates!D986)+38,(FIND("Email required:",Updates!D986)-(FIND("Clone permissions of another account: ",Updates!D986)+38)))))</f>
        <v>#VALUE!</v>
      </c>
      <c r="M986" t="e">
        <f t="shared" si="241"/>
        <v>#VALUE!</v>
      </c>
      <c r="N986" t="e">
        <f>TRIM(CLEAN(MID(Updates!D986,FIND("First Name: ",Updates!D986)+12,(FIND("Middle Name: ",Updates!D986)-(FIND("First Name: ",Updates!D986)+12)))))</f>
        <v>#VALUE!</v>
      </c>
      <c r="O986" t="e">
        <f>TRIM(CLEAN(MID(Updates!E986,FIND("Last Name: ",Updates!E986)+11,(FIND("Middle Initial:",Updates!E986)-(FIND("Last Name: ",Updates!E986)+11)))))</f>
        <v>#VALUE!</v>
      </c>
      <c r="P986" t="e">
        <f>TRIM(CLEAN(MID(Updates!D986,FIND("Middle Initial: ",Updates!D986)+16,(FIND("Department: ",Updates!D986)-(FIND("Middle Initial: ",Updates!D986)+16)))))</f>
        <v>#VALUE!</v>
      </c>
      <c r="Q986" t="e">
        <f t="shared" si="242"/>
        <v>#VALUE!</v>
      </c>
      <c r="R986" t="e">
        <f t="shared" si="243"/>
        <v>#VALUE!</v>
      </c>
      <c r="S986" t="e">
        <f t="shared" si="244"/>
        <v>#VALUE!</v>
      </c>
      <c r="T986" s="14" t="e">
        <f t="shared" si="245"/>
        <v>#VALUE!</v>
      </c>
      <c r="U986" t="e">
        <f t="shared" si="246"/>
        <v>#VALUE!</v>
      </c>
      <c r="V986" t="e">
        <f t="shared" si="247"/>
        <v>#VALUE!</v>
      </c>
      <c r="W986" s="8" t="e">
        <f>TRIM(CLEAN(MID(Updates!D986,FIND("Branch: ",Updates!D986)+8,(FIND("Division",Updates!D986)-(FIND("Branch: ",Updates!D986)+8)))))</f>
        <v>#VALUE!</v>
      </c>
      <c r="X986" s="8" t="e">
        <f>TRIM(CLEAN(MID(Updates!D986,FIND("Pooled Position: ",Updates!D986)+17,(FIND("Are the",Updates!D986)-(FIND("Pooled Position: ",Updates!D986)+17)))))</f>
        <v>#VALUE!</v>
      </c>
      <c r="Y986" t="e">
        <f>TRIM(CLEAN(MID(Updates!D986,FIND("Employee Name: ",Updates!D986)+15,(FIND("Job Title",Updates!D986)-(FIND("Employee Name: ",Updates!D986)+15)))))</f>
        <v>#VALUE!</v>
      </c>
      <c r="Z986" s="9" t="e">
        <f t="shared" si="248"/>
        <v>#VALUE!</v>
      </c>
      <c r="AA986" t="e">
        <f t="shared" si="249"/>
        <v>#VALUE!</v>
      </c>
      <c r="AB986" t="e">
        <f t="shared" si="250"/>
        <v>#VALUE!</v>
      </c>
      <c r="AC986" t="e">
        <f t="shared" si="251"/>
        <v>#VALUE!</v>
      </c>
      <c r="AD986" t="e">
        <f>TRIM(CLEAN(MID(Updates!D986,FIND("Account to clone: ",Updates!D986)+18,(FIND("Position",Updates!D986)-(FIND("Account to clone: ",Updates!D986)+18)))))</f>
        <v>#VALUE!</v>
      </c>
      <c r="AE986" t="str">
        <f t="shared" si="252"/>
        <v/>
      </c>
      <c r="AF986" t="str">
        <f t="shared" si="253"/>
        <v>No</v>
      </c>
      <c r="AG986" t="e">
        <f>TRIM(CLEAN(MID(Updates!D986,FIND("Home Share (H:\ drive) required: ",Updates!D986)+33,(FIND("Group Share (S:\ drive) required: ",Updates!D986)-(FIND("Home Share (H:\ drive) required: ",Updates!D986)+33)))))</f>
        <v>#VALUE!</v>
      </c>
      <c r="AH986" t="str">
        <f t="shared" si="254"/>
        <v>No</v>
      </c>
      <c r="AI986" t="e">
        <f>TRIM(CLEAN(MID(Updates!D986,FIND("S Drive Path: ",Updates!D986)+14,(FIND("Position",Updates!D986)-(FIND("S Drive Path: ",Updates!D986)+14)))))</f>
        <v>#VALUE!</v>
      </c>
      <c r="AJ986" t="e">
        <f>("USR\"&amp;Updates!N986)</f>
        <v>#VALUE!</v>
      </c>
      <c r="AK986" t="e">
        <f>Updates!N986&amp;"$"</f>
        <v>#VALUE!</v>
      </c>
      <c r="AL986" s="11">
        <f t="shared" ca="1" si="255"/>
        <v>13</v>
      </c>
      <c r="AM986" s="6" t="str">
        <f ca="1">LOOKUP(AL986,AN2:AN21,AO2:AO21)</f>
        <v>DC4MDB03</v>
      </c>
    </row>
    <row r="987" spans="1:39" ht="12" customHeight="1">
      <c r="A987" s="13" t="e">
        <f>LOOKUP(99^99,--("0"&amp;MID(Updates!N987,MIN(SEARCH({0,1,2,3,4,5,6,7,8,9},Updates!N987&amp;"0123456789")),ROW($A$1:$A$10000))))</f>
        <v>#N/A</v>
      </c>
      <c r="B987" s="6" t="e">
        <f>TRIM(CLEAN(MID(Updates!D987,FIND("Network User Id: ",Updates!D987)+17,(FIND("E-MAIL ACCOUNTS",Updates!D987)-(FIND("Network User Id:",Updates!D987)+17)))))</f>
        <v>#VALUE!</v>
      </c>
      <c r="C987" s="6" t="e">
        <f>TRIM(CLEAN(MID(Updates!D987,FIND("Logon ID: ",Updates!D987)+10,(FIND("Password:",Updates!D987)-(FIND("Logon ID:",Updates!D987)+10)))))</f>
        <v>#VALUE!</v>
      </c>
      <c r="D987" t="e">
        <f>TRIM(CLEAN(MID(Updates!D987,FIND("Primary Address: ",Updates!D987)+17,(FIND("Secondary Address:",Updates!D987)-(FIND("Primary Address: ",Updates!D987)+17)))))</f>
        <v>#VALUE!</v>
      </c>
      <c r="E987" t="e">
        <f>TRIM(CLEAN(MID(Updates!D987,FIND("Secondary Address: ",Updates!D987)+19,(FIND("** PLEASE DO NOT REPLY TO THIS E-MAIL. ",Updates!D987)-(FIND("Secondary Address: ",Updates!D987)+19)))))</f>
        <v>#VALUE!</v>
      </c>
      <c r="F987" t="b">
        <f>IF(COUNT(SEARCH({"transpo.ottawa.on.ca","biblioottawalibrary.ca"},E987)),"@ottawa.ca")</f>
        <v>0</v>
      </c>
      <c r="G987" s="9" t="e">
        <f t="shared" si="240"/>
        <v>#VALUE!</v>
      </c>
      <c r="H987" t="e">
        <f>TRIM(CLEAN(MID(Updates!D987,FIND("E-mail Address: ",Updates!D987)+16,(FIND("The employee",Updates!D987)-(FIND("E-mail Address: ",Updates!D987)+16)))))</f>
        <v>#VALUE!</v>
      </c>
      <c r="I987" t="e">
        <f>TRIM(CLEAN(MID(Updates!D987,FIND("Account Password: ",Updates!D987)+18,(FIND("NETWORK ACCOUNTS",Updates!D987)-(FIND("Account Password:",Updates!D987)+18)))))</f>
        <v>#VALUE!</v>
      </c>
      <c r="J987" t="e">
        <f>TRIM(CLEAN(MID(Updates!D987,FIND("Password: ",Updates!D987)+10,(FIND("E-mail",Updates!D987)-(FIND("Password:",Updates!D987)+12)))))</f>
        <v>#VALUE!</v>
      </c>
      <c r="K987" t="e">
        <f>TRIM(CLEAN(MID(Updates!D987,FIND("Account to clone: ",Updates!D987)+18,(FIND("Position",Updates!D987)-(FIND("Account to clone: ",Updates!D987)+18)))))</f>
        <v>#VALUE!</v>
      </c>
      <c r="L987" t="e">
        <f>TRIM(CLEAN(MID(Updates!D987,FIND("Clone permissions of another account: ",Updates!D987)+38,(FIND("Email required:",Updates!D987)-(FIND("Clone permissions of another account: ",Updates!D987)+38)))))</f>
        <v>#VALUE!</v>
      </c>
      <c r="M987" t="e">
        <f t="shared" si="241"/>
        <v>#VALUE!</v>
      </c>
      <c r="N987" t="e">
        <f>TRIM(CLEAN(MID(Updates!D987,FIND("First Name: ",Updates!D987)+12,(FIND("Middle Name: ",Updates!D987)-(FIND("First Name: ",Updates!D987)+12)))))</f>
        <v>#VALUE!</v>
      </c>
      <c r="O987" t="e">
        <f>TRIM(CLEAN(MID(Updates!E987,FIND("Last Name: ",Updates!E987)+11,(FIND("Middle Initial:",Updates!E987)-(FIND("Last Name: ",Updates!E987)+11)))))</f>
        <v>#VALUE!</v>
      </c>
      <c r="P987" t="e">
        <f>TRIM(CLEAN(MID(Updates!D987,FIND("Middle Initial: ",Updates!D987)+16,(FIND("Department: ",Updates!D987)-(FIND("Middle Initial: ",Updates!D987)+16)))))</f>
        <v>#VALUE!</v>
      </c>
      <c r="Q987" t="e">
        <f t="shared" si="242"/>
        <v>#VALUE!</v>
      </c>
      <c r="R987" t="e">
        <f t="shared" si="243"/>
        <v>#VALUE!</v>
      </c>
      <c r="S987" t="e">
        <f t="shared" si="244"/>
        <v>#VALUE!</v>
      </c>
      <c r="T987" s="14" t="e">
        <f t="shared" si="245"/>
        <v>#VALUE!</v>
      </c>
      <c r="U987" t="e">
        <f t="shared" si="246"/>
        <v>#VALUE!</v>
      </c>
      <c r="V987" t="e">
        <f t="shared" si="247"/>
        <v>#VALUE!</v>
      </c>
      <c r="W987" s="8" t="e">
        <f>TRIM(CLEAN(MID(Updates!D987,FIND("Branch: ",Updates!D987)+8,(FIND("Division",Updates!D987)-(FIND("Branch: ",Updates!D987)+8)))))</f>
        <v>#VALUE!</v>
      </c>
      <c r="X987" s="8" t="e">
        <f>TRIM(CLEAN(MID(Updates!D987,FIND("Pooled Position: ",Updates!D987)+17,(FIND("Are the",Updates!D987)-(FIND("Pooled Position: ",Updates!D987)+17)))))</f>
        <v>#VALUE!</v>
      </c>
      <c r="Y987" t="e">
        <f>TRIM(CLEAN(MID(Updates!D987,FIND("Employee Name: ",Updates!D987)+15,(FIND("Job Title",Updates!D987)-(FIND("Employee Name: ",Updates!D987)+15)))))</f>
        <v>#VALUE!</v>
      </c>
      <c r="Z987" s="9" t="e">
        <f t="shared" si="248"/>
        <v>#VALUE!</v>
      </c>
      <c r="AA987" t="e">
        <f t="shared" si="249"/>
        <v>#VALUE!</v>
      </c>
      <c r="AB987" t="e">
        <f t="shared" si="250"/>
        <v>#VALUE!</v>
      </c>
      <c r="AC987" t="e">
        <f t="shared" si="251"/>
        <v>#VALUE!</v>
      </c>
      <c r="AD987" t="e">
        <f>TRIM(CLEAN(MID(Updates!D987,FIND("Account to clone: ",Updates!D987)+18,(FIND("Position",Updates!D987)-(FIND("Account to clone: ",Updates!D987)+18)))))</f>
        <v>#VALUE!</v>
      </c>
      <c r="AE987" t="str">
        <f t="shared" si="252"/>
        <v/>
      </c>
      <c r="AF987" t="str">
        <f t="shared" si="253"/>
        <v>No</v>
      </c>
      <c r="AG987" t="e">
        <f>TRIM(CLEAN(MID(Updates!D987,FIND("Home Share (H:\ drive) required: ",Updates!D987)+33,(FIND("Group Share (S:\ drive) required: ",Updates!D987)-(FIND("Home Share (H:\ drive) required: ",Updates!D987)+33)))))</f>
        <v>#VALUE!</v>
      </c>
      <c r="AH987" t="str">
        <f t="shared" si="254"/>
        <v>No</v>
      </c>
      <c r="AI987" t="e">
        <f>TRIM(CLEAN(MID(Updates!D987,FIND("S Drive Path: ",Updates!D987)+14,(FIND("Position",Updates!D987)-(FIND("S Drive Path: ",Updates!D987)+14)))))</f>
        <v>#VALUE!</v>
      </c>
      <c r="AJ987" t="e">
        <f>("USR\"&amp;Updates!N987)</f>
        <v>#VALUE!</v>
      </c>
      <c r="AK987" t="e">
        <f>Updates!N987&amp;"$"</f>
        <v>#VALUE!</v>
      </c>
      <c r="AL987" s="11">
        <f t="shared" ca="1" si="255"/>
        <v>17</v>
      </c>
      <c r="AM987" s="6" t="str">
        <f ca="1">LOOKUP(AL987,AN2:AN21,AO2:AO21)</f>
        <v>DC4MDB07</v>
      </c>
    </row>
    <row r="988" spans="1:39" ht="12" customHeight="1">
      <c r="A988" s="13" t="e">
        <f>LOOKUP(99^99,--("0"&amp;MID(Updates!N988,MIN(SEARCH({0,1,2,3,4,5,6,7,8,9},Updates!N988&amp;"0123456789")),ROW($A$1:$A$10000))))</f>
        <v>#N/A</v>
      </c>
      <c r="B988" s="6" t="e">
        <f>TRIM(CLEAN(MID(Updates!D988,FIND("Network User Id: ",Updates!D988)+17,(FIND("E-MAIL ACCOUNTS",Updates!D988)-(FIND("Network User Id:",Updates!D988)+17)))))</f>
        <v>#VALUE!</v>
      </c>
      <c r="C988" s="6" t="e">
        <f>TRIM(CLEAN(MID(Updates!D988,FIND("Logon ID: ",Updates!D988)+10,(FIND("Password:",Updates!D988)-(FIND("Logon ID:",Updates!D988)+10)))))</f>
        <v>#VALUE!</v>
      </c>
      <c r="D988" t="e">
        <f>TRIM(CLEAN(MID(Updates!D988,FIND("Primary Address: ",Updates!D988)+17,(FIND("Secondary Address:",Updates!D988)-(FIND("Primary Address: ",Updates!D988)+17)))))</f>
        <v>#VALUE!</v>
      </c>
      <c r="E988" t="e">
        <f>TRIM(CLEAN(MID(Updates!D988,FIND("Secondary Address: ",Updates!D988)+19,(FIND("** PLEASE DO NOT REPLY TO THIS E-MAIL. ",Updates!D988)-(FIND("Secondary Address: ",Updates!D988)+19)))))</f>
        <v>#VALUE!</v>
      </c>
      <c r="F988" t="b">
        <f>IF(COUNT(SEARCH({"transpo.ottawa.on.ca","biblioottawalibrary.ca"},E988)),"@ottawa.ca")</f>
        <v>0</v>
      </c>
      <c r="G988" s="9" t="e">
        <f t="shared" si="240"/>
        <v>#VALUE!</v>
      </c>
      <c r="H988" t="e">
        <f>TRIM(CLEAN(MID(Updates!D988,FIND("E-mail Address: ",Updates!D988)+16,(FIND("The employee",Updates!D988)-(FIND("E-mail Address: ",Updates!D988)+16)))))</f>
        <v>#VALUE!</v>
      </c>
      <c r="I988" t="e">
        <f>TRIM(CLEAN(MID(Updates!D988,FIND("Account Password: ",Updates!D988)+18,(FIND("NETWORK ACCOUNTS",Updates!D988)-(FIND("Account Password:",Updates!D988)+18)))))</f>
        <v>#VALUE!</v>
      </c>
      <c r="J988" t="e">
        <f>TRIM(CLEAN(MID(Updates!D988,FIND("Password: ",Updates!D988)+10,(FIND("E-mail",Updates!D988)-(FIND("Password:",Updates!D988)+12)))))</f>
        <v>#VALUE!</v>
      </c>
      <c r="K988" t="e">
        <f>TRIM(CLEAN(MID(Updates!D988,FIND("Account to clone: ",Updates!D988)+18,(FIND("Position",Updates!D988)-(FIND("Account to clone: ",Updates!D988)+18)))))</f>
        <v>#VALUE!</v>
      </c>
      <c r="L988" t="e">
        <f>TRIM(CLEAN(MID(Updates!D988,FIND("Clone permissions of another account: ",Updates!D988)+38,(FIND("Email required:",Updates!D988)-(FIND("Clone permissions of another account: ",Updates!D988)+38)))))</f>
        <v>#VALUE!</v>
      </c>
      <c r="M988" t="e">
        <f t="shared" si="241"/>
        <v>#VALUE!</v>
      </c>
      <c r="N988" t="e">
        <f>TRIM(CLEAN(MID(Updates!D988,FIND("First Name: ",Updates!D988)+12,(FIND("Middle Name: ",Updates!D988)-(FIND("First Name: ",Updates!D988)+12)))))</f>
        <v>#VALUE!</v>
      </c>
      <c r="O988" t="e">
        <f>TRIM(CLEAN(MID(Updates!E988,FIND("Last Name: ",Updates!E988)+11,(FIND("Middle Initial:",Updates!E988)-(FIND("Last Name: ",Updates!E988)+11)))))</f>
        <v>#VALUE!</v>
      </c>
      <c r="P988" t="e">
        <f>TRIM(CLEAN(MID(Updates!D988,FIND("Middle Initial: ",Updates!D988)+16,(FIND("Department: ",Updates!D988)-(FIND("Middle Initial: ",Updates!D988)+16)))))</f>
        <v>#VALUE!</v>
      </c>
      <c r="Q988" t="e">
        <f t="shared" si="242"/>
        <v>#VALUE!</v>
      </c>
      <c r="R988" t="e">
        <f t="shared" si="243"/>
        <v>#VALUE!</v>
      </c>
      <c r="S988" t="e">
        <f t="shared" si="244"/>
        <v>#VALUE!</v>
      </c>
      <c r="T988" s="14" t="e">
        <f t="shared" si="245"/>
        <v>#VALUE!</v>
      </c>
      <c r="U988" t="e">
        <f t="shared" si="246"/>
        <v>#VALUE!</v>
      </c>
      <c r="V988" t="e">
        <f t="shared" si="247"/>
        <v>#VALUE!</v>
      </c>
      <c r="W988" s="8" t="e">
        <f>TRIM(CLEAN(MID(Updates!D988,FIND("Branch: ",Updates!D988)+8,(FIND("Division",Updates!D988)-(FIND("Branch: ",Updates!D988)+8)))))</f>
        <v>#VALUE!</v>
      </c>
      <c r="X988" s="8" t="e">
        <f>TRIM(CLEAN(MID(Updates!D988,FIND("Pooled Position: ",Updates!D988)+17,(FIND("Are the",Updates!D988)-(FIND("Pooled Position: ",Updates!D988)+17)))))</f>
        <v>#VALUE!</v>
      </c>
      <c r="Y988" t="e">
        <f>TRIM(CLEAN(MID(Updates!D988,FIND("Employee Name: ",Updates!D988)+15,(FIND("Job Title",Updates!D988)-(FIND("Employee Name: ",Updates!D988)+15)))))</f>
        <v>#VALUE!</v>
      </c>
      <c r="Z988" s="9" t="e">
        <f t="shared" si="248"/>
        <v>#VALUE!</v>
      </c>
      <c r="AA988" t="e">
        <f t="shared" si="249"/>
        <v>#VALUE!</v>
      </c>
      <c r="AB988" t="e">
        <f t="shared" si="250"/>
        <v>#VALUE!</v>
      </c>
      <c r="AC988" t="e">
        <f t="shared" si="251"/>
        <v>#VALUE!</v>
      </c>
      <c r="AD988" t="e">
        <f>TRIM(CLEAN(MID(Updates!D988,FIND("Account to clone: ",Updates!D988)+18,(FIND("Position",Updates!D988)-(FIND("Account to clone: ",Updates!D988)+18)))))</f>
        <v>#VALUE!</v>
      </c>
      <c r="AE988" t="str">
        <f t="shared" si="252"/>
        <v/>
      </c>
      <c r="AF988" t="str">
        <f t="shared" si="253"/>
        <v>No</v>
      </c>
      <c r="AG988" t="e">
        <f>TRIM(CLEAN(MID(Updates!D988,FIND("Home Share (H:\ drive) required: ",Updates!D988)+33,(FIND("Group Share (S:\ drive) required: ",Updates!D988)-(FIND("Home Share (H:\ drive) required: ",Updates!D988)+33)))))</f>
        <v>#VALUE!</v>
      </c>
      <c r="AH988" t="str">
        <f t="shared" si="254"/>
        <v>No</v>
      </c>
      <c r="AI988" t="e">
        <f>TRIM(CLEAN(MID(Updates!D988,FIND("S Drive Path: ",Updates!D988)+14,(FIND("Position",Updates!D988)-(FIND("S Drive Path: ",Updates!D988)+14)))))</f>
        <v>#VALUE!</v>
      </c>
      <c r="AJ988" t="e">
        <f>("USR\"&amp;Updates!N988)</f>
        <v>#VALUE!</v>
      </c>
      <c r="AK988" t="e">
        <f>Updates!N988&amp;"$"</f>
        <v>#VALUE!</v>
      </c>
      <c r="AL988" s="11">
        <f t="shared" ca="1" si="255"/>
        <v>11</v>
      </c>
      <c r="AM988" s="6" t="str">
        <f ca="1">LOOKUP(AL988,AN2:AN21,AO2:AO21)</f>
        <v>DC4MDB01</v>
      </c>
    </row>
    <row r="989" spans="1:39" ht="12" customHeight="1">
      <c r="A989" s="13" t="e">
        <f>LOOKUP(99^99,--("0"&amp;MID(Updates!N989,MIN(SEARCH({0,1,2,3,4,5,6,7,8,9},Updates!N989&amp;"0123456789")),ROW($A$1:$A$10000))))</f>
        <v>#N/A</v>
      </c>
      <c r="B989" s="6" t="e">
        <f>TRIM(CLEAN(MID(Updates!D989,FIND("Network User Id: ",Updates!D989)+17,(FIND("E-MAIL ACCOUNTS",Updates!D989)-(FIND("Network User Id:",Updates!D989)+17)))))</f>
        <v>#VALUE!</v>
      </c>
      <c r="C989" s="6" t="e">
        <f>TRIM(CLEAN(MID(Updates!D989,FIND("Logon ID: ",Updates!D989)+10,(FIND("Password:",Updates!D989)-(FIND("Logon ID:",Updates!D989)+10)))))</f>
        <v>#VALUE!</v>
      </c>
      <c r="D989" t="e">
        <f>TRIM(CLEAN(MID(Updates!D989,FIND("Primary Address: ",Updates!D989)+17,(FIND("Secondary Address:",Updates!D989)-(FIND("Primary Address: ",Updates!D989)+17)))))</f>
        <v>#VALUE!</v>
      </c>
      <c r="E989" t="e">
        <f>TRIM(CLEAN(MID(Updates!D989,FIND("Secondary Address: ",Updates!D989)+19,(FIND("** PLEASE DO NOT REPLY TO THIS E-MAIL. ",Updates!D989)-(FIND("Secondary Address: ",Updates!D989)+19)))))</f>
        <v>#VALUE!</v>
      </c>
      <c r="F989" t="b">
        <f>IF(COUNT(SEARCH({"transpo.ottawa.on.ca","biblioottawalibrary.ca"},E989)),"@ottawa.ca")</f>
        <v>0</v>
      </c>
      <c r="G989" s="9" t="e">
        <f t="shared" si="240"/>
        <v>#VALUE!</v>
      </c>
      <c r="H989" t="e">
        <f>TRIM(CLEAN(MID(Updates!D989,FIND("E-mail Address: ",Updates!D989)+16,(FIND("The employee",Updates!D989)-(FIND("E-mail Address: ",Updates!D989)+16)))))</f>
        <v>#VALUE!</v>
      </c>
      <c r="I989" t="e">
        <f>TRIM(CLEAN(MID(Updates!D989,FIND("Account Password: ",Updates!D989)+18,(FIND("NETWORK ACCOUNTS",Updates!D989)-(FIND("Account Password:",Updates!D989)+18)))))</f>
        <v>#VALUE!</v>
      </c>
      <c r="J989" t="e">
        <f>TRIM(CLEAN(MID(Updates!D989,FIND("Password: ",Updates!D989)+10,(FIND("E-mail",Updates!D989)-(FIND("Password:",Updates!D989)+12)))))</f>
        <v>#VALUE!</v>
      </c>
      <c r="K989" t="e">
        <f>TRIM(CLEAN(MID(Updates!D989,FIND("Account to clone: ",Updates!D989)+18,(FIND("Position",Updates!D989)-(FIND("Account to clone: ",Updates!D989)+18)))))</f>
        <v>#VALUE!</v>
      </c>
      <c r="L989" t="e">
        <f>TRIM(CLEAN(MID(Updates!D989,FIND("Clone permissions of another account: ",Updates!D989)+38,(FIND("Email required:",Updates!D989)-(FIND("Clone permissions of another account: ",Updates!D989)+38)))))</f>
        <v>#VALUE!</v>
      </c>
      <c r="M989" t="e">
        <f t="shared" si="241"/>
        <v>#VALUE!</v>
      </c>
      <c r="N989" t="e">
        <f>TRIM(CLEAN(MID(Updates!D989,FIND("First Name: ",Updates!D989)+12,(FIND("Middle Name: ",Updates!D989)-(FIND("First Name: ",Updates!D989)+12)))))</f>
        <v>#VALUE!</v>
      </c>
      <c r="O989" t="e">
        <f>TRIM(CLEAN(MID(Updates!E989,FIND("Last Name: ",Updates!E989)+11,(FIND("Middle Initial:",Updates!E989)-(FIND("Last Name: ",Updates!E989)+11)))))</f>
        <v>#VALUE!</v>
      </c>
      <c r="P989" t="e">
        <f>TRIM(CLEAN(MID(Updates!D989,FIND("Middle Initial: ",Updates!D989)+16,(FIND("Department: ",Updates!D989)-(FIND("Middle Initial: ",Updates!D989)+16)))))</f>
        <v>#VALUE!</v>
      </c>
      <c r="Q989" t="e">
        <f t="shared" si="242"/>
        <v>#VALUE!</v>
      </c>
      <c r="R989" t="e">
        <f t="shared" si="243"/>
        <v>#VALUE!</v>
      </c>
      <c r="S989" t="e">
        <f t="shared" si="244"/>
        <v>#VALUE!</v>
      </c>
      <c r="T989" s="14" t="e">
        <f t="shared" si="245"/>
        <v>#VALUE!</v>
      </c>
      <c r="U989" t="e">
        <f t="shared" si="246"/>
        <v>#VALUE!</v>
      </c>
      <c r="V989" t="e">
        <f t="shared" si="247"/>
        <v>#VALUE!</v>
      </c>
      <c r="W989" s="8" t="e">
        <f>TRIM(CLEAN(MID(Updates!D989,FIND("Branch: ",Updates!D989)+8,(FIND("Division",Updates!D989)-(FIND("Branch: ",Updates!D989)+8)))))</f>
        <v>#VALUE!</v>
      </c>
      <c r="X989" s="8" t="e">
        <f>TRIM(CLEAN(MID(Updates!D989,FIND("Pooled Position: ",Updates!D989)+17,(FIND("Are the",Updates!D989)-(FIND("Pooled Position: ",Updates!D989)+17)))))</f>
        <v>#VALUE!</v>
      </c>
      <c r="Y989" t="e">
        <f>TRIM(CLEAN(MID(Updates!D989,FIND("Employee Name: ",Updates!D989)+15,(FIND("Job Title",Updates!D989)-(FIND("Employee Name: ",Updates!D989)+15)))))</f>
        <v>#VALUE!</v>
      </c>
      <c r="Z989" s="9" t="e">
        <f t="shared" si="248"/>
        <v>#VALUE!</v>
      </c>
      <c r="AA989" t="e">
        <f t="shared" si="249"/>
        <v>#VALUE!</v>
      </c>
      <c r="AB989" t="e">
        <f t="shared" si="250"/>
        <v>#VALUE!</v>
      </c>
      <c r="AC989" t="e">
        <f t="shared" si="251"/>
        <v>#VALUE!</v>
      </c>
      <c r="AD989" t="e">
        <f>TRIM(CLEAN(MID(Updates!D989,FIND("Account to clone: ",Updates!D989)+18,(FIND("Position",Updates!D989)-(FIND("Account to clone: ",Updates!D989)+18)))))</f>
        <v>#VALUE!</v>
      </c>
      <c r="AE989" t="str">
        <f t="shared" si="252"/>
        <v/>
      </c>
      <c r="AF989" t="str">
        <f t="shared" si="253"/>
        <v>No</v>
      </c>
      <c r="AG989" t="e">
        <f>TRIM(CLEAN(MID(Updates!D989,FIND("Home Share (H:\ drive) required: ",Updates!D989)+33,(FIND("Group Share (S:\ drive) required: ",Updates!D989)-(FIND("Home Share (H:\ drive) required: ",Updates!D989)+33)))))</f>
        <v>#VALUE!</v>
      </c>
      <c r="AH989" t="str">
        <f t="shared" si="254"/>
        <v>No</v>
      </c>
      <c r="AI989" t="e">
        <f>TRIM(CLEAN(MID(Updates!D989,FIND("S Drive Path: ",Updates!D989)+14,(FIND("Position",Updates!D989)-(FIND("S Drive Path: ",Updates!D989)+14)))))</f>
        <v>#VALUE!</v>
      </c>
      <c r="AJ989" t="e">
        <f>("USR\"&amp;Updates!N989)</f>
        <v>#VALUE!</v>
      </c>
      <c r="AK989" t="e">
        <f>Updates!N989&amp;"$"</f>
        <v>#VALUE!</v>
      </c>
      <c r="AL989" s="11">
        <f t="shared" ca="1" si="255"/>
        <v>14</v>
      </c>
      <c r="AM989" s="6" t="str">
        <f ca="1">LOOKUP(AL989,AN2:AN21,AO2:AO21)</f>
        <v>DC4MDB04</v>
      </c>
    </row>
    <row r="990" spans="1:39" ht="12" customHeight="1">
      <c r="A990" s="13" t="e">
        <f>LOOKUP(99^99,--("0"&amp;MID(Updates!N990,MIN(SEARCH({0,1,2,3,4,5,6,7,8,9},Updates!N990&amp;"0123456789")),ROW($A$1:$A$10000))))</f>
        <v>#N/A</v>
      </c>
      <c r="B990" s="6" t="e">
        <f>TRIM(CLEAN(MID(Updates!D990,FIND("Network User Id: ",Updates!D990)+17,(FIND("E-MAIL ACCOUNTS",Updates!D990)-(FIND("Network User Id:",Updates!D990)+17)))))</f>
        <v>#VALUE!</v>
      </c>
      <c r="C990" s="6" t="e">
        <f>TRIM(CLEAN(MID(Updates!D990,FIND("Logon ID: ",Updates!D990)+10,(FIND("Password:",Updates!D990)-(FIND("Logon ID:",Updates!D990)+10)))))</f>
        <v>#VALUE!</v>
      </c>
      <c r="D990" t="e">
        <f>TRIM(CLEAN(MID(Updates!D990,FIND("Primary Address: ",Updates!D990)+17,(FIND("Secondary Address:",Updates!D990)-(FIND("Primary Address: ",Updates!D990)+17)))))</f>
        <v>#VALUE!</v>
      </c>
      <c r="E990" t="e">
        <f>TRIM(CLEAN(MID(Updates!D990,FIND("Secondary Address: ",Updates!D990)+19,(FIND("** PLEASE DO NOT REPLY TO THIS E-MAIL. ",Updates!D990)-(FIND("Secondary Address: ",Updates!D990)+19)))))</f>
        <v>#VALUE!</v>
      </c>
      <c r="F990" t="b">
        <f>IF(COUNT(SEARCH({"transpo.ottawa.on.ca","biblioottawalibrary.ca"},E990)),"@ottawa.ca")</f>
        <v>0</v>
      </c>
      <c r="G990" s="9" t="e">
        <f t="shared" si="240"/>
        <v>#VALUE!</v>
      </c>
      <c r="H990" t="e">
        <f>TRIM(CLEAN(MID(Updates!D990,FIND("E-mail Address: ",Updates!D990)+16,(FIND("The employee",Updates!D990)-(FIND("E-mail Address: ",Updates!D990)+16)))))</f>
        <v>#VALUE!</v>
      </c>
      <c r="I990" t="e">
        <f>TRIM(CLEAN(MID(Updates!D990,FIND("Account Password: ",Updates!D990)+18,(FIND("NETWORK ACCOUNTS",Updates!D990)-(FIND("Account Password:",Updates!D990)+18)))))</f>
        <v>#VALUE!</v>
      </c>
      <c r="J990" t="e">
        <f>TRIM(CLEAN(MID(Updates!D990,FIND("Password: ",Updates!D990)+10,(FIND("E-mail",Updates!D990)-(FIND("Password:",Updates!D990)+12)))))</f>
        <v>#VALUE!</v>
      </c>
      <c r="K990" t="e">
        <f>TRIM(CLEAN(MID(Updates!D990,FIND("Account to clone: ",Updates!D990)+18,(FIND("Position",Updates!D990)-(FIND("Account to clone: ",Updates!D990)+18)))))</f>
        <v>#VALUE!</v>
      </c>
      <c r="L990" t="e">
        <f>TRIM(CLEAN(MID(Updates!D990,FIND("Clone permissions of another account: ",Updates!D990)+38,(FIND("Email required:",Updates!D990)-(FIND("Clone permissions of another account: ",Updates!D990)+38)))))</f>
        <v>#VALUE!</v>
      </c>
      <c r="M990" t="e">
        <f t="shared" si="241"/>
        <v>#VALUE!</v>
      </c>
      <c r="N990" t="e">
        <f>TRIM(CLEAN(MID(Updates!D990,FIND("First Name: ",Updates!D990)+12,(FIND("Middle Name: ",Updates!D990)-(FIND("First Name: ",Updates!D990)+12)))))</f>
        <v>#VALUE!</v>
      </c>
      <c r="O990" t="e">
        <f>TRIM(CLEAN(MID(Updates!E990,FIND("Last Name: ",Updates!E990)+11,(FIND("Middle Initial:",Updates!E990)-(FIND("Last Name: ",Updates!E990)+11)))))</f>
        <v>#VALUE!</v>
      </c>
      <c r="P990" t="e">
        <f>TRIM(CLEAN(MID(Updates!D990,FIND("Middle Initial: ",Updates!D990)+16,(FIND("Department: ",Updates!D990)-(FIND("Middle Initial: ",Updates!D990)+16)))))</f>
        <v>#VALUE!</v>
      </c>
      <c r="Q990" t="e">
        <f t="shared" si="242"/>
        <v>#VALUE!</v>
      </c>
      <c r="R990" t="e">
        <f t="shared" si="243"/>
        <v>#VALUE!</v>
      </c>
      <c r="S990" t="e">
        <f t="shared" si="244"/>
        <v>#VALUE!</v>
      </c>
      <c r="T990" s="14" t="e">
        <f t="shared" si="245"/>
        <v>#VALUE!</v>
      </c>
      <c r="U990" t="e">
        <f t="shared" si="246"/>
        <v>#VALUE!</v>
      </c>
      <c r="V990" t="e">
        <f t="shared" si="247"/>
        <v>#VALUE!</v>
      </c>
      <c r="W990" s="8" t="e">
        <f>TRIM(CLEAN(MID(Updates!D990,FIND("Branch: ",Updates!D990)+8,(FIND("Division",Updates!D990)-(FIND("Branch: ",Updates!D990)+8)))))</f>
        <v>#VALUE!</v>
      </c>
      <c r="X990" s="8" t="e">
        <f>TRIM(CLEAN(MID(Updates!D990,FIND("Pooled Position: ",Updates!D990)+17,(FIND("Are the",Updates!D990)-(FIND("Pooled Position: ",Updates!D990)+17)))))</f>
        <v>#VALUE!</v>
      </c>
      <c r="Y990" t="e">
        <f>TRIM(CLEAN(MID(Updates!D990,FIND("Employee Name: ",Updates!D990)+15,(FIND("Job Title",Updates!D990)-(FIND("Employee Name: ",Updates!D990)+15)))))</f>
        <v>#VALUE!</v>
      </c>
      <c r="Z990" s="9" t="e">
        <f t="shared" si="248"/>
        <v>#VALUE!</v>
      </c>
      <c r="AA990" t="e">
        <f t="shared" si="249"/>
        <v>#VALUE!</v>
      </c>
      <c r="AB990" t="e">
        <f t="shared" si="250"/>
        <v>#VALUE!</v>
      </c>
      <c r="AC990" t="e">
        <f t="shared" si="251"/>
        <v>#VALUE!</v>
      </c>
      <c r="AD990" t="e">
        <f>TRIM(CLEAN(MID(Updates!D990,FIND("Account to clone: ",Updates!D990)+18,(FIND("Position",Updates!D990)-(FIND("Account to clone: ",Updates!D990)+18)))))</f>
        <v>#VALUE!</v>
      </c>
      <c r="AE990" t="str">
        <f t="shared" si="252"/>
        <v/>
      </c>
      <c r="AF990" t="str">
        <f t="shared" si="253"/>
        <v>No</v>
      </c>
      <c r="AG990" t="e">
        <f>TRIM(CLEAN(MID(Updates!D990,FIND("Home Share (H:\ drive) required: ",Updates!D990)+33,(FIND("Group Share (S:\ drive) required: ",Updates!D990)-(FIND("Home Share (H:\ drive) required: ",Updates!D990)+33)))))</f>
        <v>#VALUE!</v>
      </c>
      <c r="AH990" t="str">
        <f t="shared" si="254"/>
        <v>No</v>
      </c>
      <c r="AI990" t="e">
        <f>TRIM(CLEAN(MID(Updates!D990,FIND("S Drive Path: ",Updates!D990)+14,(FIND("Position",Updates!D990)-(FIND("S Drive Path: ",Updates!D990)+14)))))</f>
        <v>#VALUE!</v>
      </c>
      <c r="AJ990" t="e">
        <f>("USR\"&amp;Updates!N990)</f>
        <v>#VALUE!</v>
      </c>
      <c r="AK990" t="e">
        <f>Updates!N990&amp;"$"</f>
        <v>#VALUE!</v>
      </c>
      <c r="AL990" s="11">
        <f t="shared" ca="1" si="255"/>
        <v>2</v>
      </c>
      <c r="AM990" s="6" t="str">
        <f ca="1">LOOKUP(AL990,AN2:AN21,AO2:AO21)</f>
        <v>DC1MDB02</v>
      </c>
    </row>
    <row r="991" spans="1:39" ht="12" customHeight="1">
      <c r="A991" s="13" t="e">
        <f>LOOKUP(99^99,--("0"&amp;MID(Updates!N991,MIN(SEARCH({0,1,2,3,4,5,6,7,8,9},Updates!N991&amp;"0123456789")),ROW($A$1:$A$10000))))</f>
        <v>#N/A</v>
      </c>
      <c r="B991" s="6" t="e">
        <f>TRIM(CLEAN(MID(Updates!D991,FIND("Network User Id: ",Updates!D991)+17,(FIND("E-MAIL ACCOUNTS",Updates!D991)-(FIND("Network User Id:",Updates!D991)+17)))))</f>
        <v>#VALUE!</v>
      </c>
      <c r="C991" s="6" t="e">
        <f>TRIM(CLEAN(MID(Updates!D991,FIND("Logon ID: ",Updates!D991)+10,(FIND("Password:",Updates!D991)-(FIND("Logon ID:",Updates!D991)+10)))))</f>
        <v>#VALUE!</v>
      </c>
      <c r="D991" t="e">
        <f>TRIM(CLEAN(MID(Updates!D991,FIND("Primary Address: ",Updates!D991)+17,(FIND("Secondary Address:",Updates!D991)-(FIND("Primary Address: ",Updates!D991)+17)))))</f>
        <v>#VALUE!</v>
      </c>
      <c r="E991" t="e">
        <f>TRIM(CLEAN(MID(Updates!D991,FIND("Secondary Address: ",Updates!D991)+19,(FIND("** PLEASE DO NOT REPLY TO THIS E-MAIL. ",Updates!D991)-(FIND("Secondary Address: ",Updates!D991)+19)))))</f>
        <v>#VALUE!</v>
      </c>
      <c r="F991" t="b">
        <f>IF(COUNT(SEARCH({"transpo.ottawa.on.ca","biblioottawalibrary.ca"},E991)),"@ottawa.ca")</f>
        <v>0</v>
      </c>
      <c r="G991" s="9" t="e">
        <f t="shared" si="240"/>
        <v>#VALUE!</v>
      </c>
      <c r="H991" t="e">
        <f>TRIM(CLEAN(MID(Updates!D991,FIND("E-mail Address: ",Updates!D991)+16,(FIND("The employee",Updates!D991)-(FIND("E-mail Address: ",Updates!D991)+16)))))</f>
        <v>#VALUE!</v>
      </c>
      <c r="I991" t="e">
        <f>TRIM(CLEAN(MID(Updates!D991,FIND("Account Password: ",Updates!D991)+18,(FIND("NETWORK ACCOUNTS",Updates!D991)-(FIND("Account Password:",Updates!D991)+18)))))</f>
        <v>#VALUE!</v>
      </c>
      <c r="J991" t="e">
        <f>TRIM(CLEAN(MID(Updates!D991,FIND("Password: ",Updates!D991)+10,(FIND("E-mail",Updates!D991)-(FIND("Password:",Updates!D991)+12)))))</f>
        <v>#VALUE!</v>
      </c>
      <c r="K991" t="e">
        <f>TRIM(CLEAN(MID(Updates!D991,FIND("Account to clone: ",Updates!D991)+18,(FIND("Position",Updates!D991)-(FIND("Account to clone: ",Updates!D991)+18)))))</f>
        <v>#VALUE!</v>
      </c>
      <c r="L991" t="e">
        <f>TRIM(CLEAN(MID(Updates!D991,FIND("Clone permissions of another account: ",Updates!D991)+38,(FIND("Email required:",Updates!D991)-(FIND("Clone permissions of another account: ",Updates!D991)+38)))))</f>
        <v>#VALUE!</v>
      </c>
      <c r="M991" t="e">
        <f t="shared" si="241"/>
        <v>#VALUE!</v>
      </c>
      <c r="N991" t="e">
        <f>TRIM(CLEAN(MID(Updates!D991,FIND("First Name: ",Updates!D991)+12,(FIND("Middle Name: ",Updates!D991)-(FIND("First Name: ",Updates!D991)+12)))))</f>
        <v>#VALUE!</v>
      </c>
      <c r="O991" t="e">
        <f>TRIM(CLEAN(MID(Updates!E991,FIND("Last Name: ",Updates!E991)+11,(FIND("Middle Initial:",Updates!E991)-(FIND("Last Name: ",Updates!E991)+11)))))</f>
        <v>#VALUE!</v>
      </c>
      <c r="P991" t="e">
        <f>TRIM(CLEAN(MID(Updates!D991,FIND("Middle Initial: ",Updates!D991)+16,(FIND("Department: ",Updates!D991)-(FIND("Middle Initial: ",Updates!D991)+16)))))</f>
        <v>#VALUE!</v>
      </c>
      <c r="Q991" t="e">
        <f t="shared" si="242"/>
        <v>#VALUE!</v>
      </c>
      <c r="R991" t="e">
        <f t="shared" si="243"/>
        <v>#VALUE!</v>
      </c>
      <c r="S991" t="e">
        <f t="shared" si="244"/>
        <v>#VALUE!</v>
      </c>
      <c r="T991" s="14" t="e">
        <f t="shared" si="245"/>
        <v>#VALUE!</v>
      </c>
      <c r="U991" t="e">
        <f t="shared" si="246"/>
        <v>#VALUE!</v>
      </c>
      <c r="V991" t="e">
        <f t="shared" si="247"/>
        <v>#VALUE!</v>
      </c>
      <c r="W991" s="8" t="e">
        <f>TRIM(CLEAN(MID(Updates!D991,FIND("Branch: ",Updates!D991)+8,(FIND("Division",Updates!D991)-(FIND("Branch: ",Updates!D991)+8)))))</f>
        <v>#VALUE!</v>
      </c>
      <c r="X991" s="8" t="e">
        <f>TRIM(CLEAN(MID(Updates!D991,FIND("Pooled Position: ",Updates!D991)+17,(FIND("Are the",Updates!D991)-(FIND("Pooled Position: ",Updates!D991)+17)))))</f>
        <v>#VALUE!</v>
      </c>
      <c r="Y991" t="e">
        <f>TRIM(CLEAN(MID(Updates!D991,FIND("Employee Name: ",Updates!D991)+15,(FIND("Job Title",Updates!D991)-(FIND("Employee Name: ",Updates!D991)+15)))))</f>
        <v>#VALUE!</v>
      </c>
      <c r="Z991" s="9" t="e">
        <f t="shared" si="248"/>
        <v>#VALUE!</v>
      </c>
      <c r="AA991" t="e">
        <f t="shared" si="249"/>
        <v>#VALUE!</v>
      </c>
      <c r="AB991" t="e">
        <f t="shared" si="250"/>
        <v>#VALUE!</v>
      </c>
      <c r="AC991" t="e">
        <f t="shared" si="251"/>
        <v>#VALUE!</v>
      </c>
      <c r="AD991" t="e">
        <f>TRIM(CLEAN(MID(Updates!D991,FIND("Account to clone: ",Updates!D991)+18,(FIND("Position",Updates!D991)-(FIND("Account to clone: ",Updates!D991)+18)))))</f>
        <v>#VALUE!</v>
      </c>
      <c r="AE991" t="str">
        <f t="shared" si="252"/>
        <v/>
      </c>
      <c r="AF991" t="str">
        <f t="shared" si="253"/>
        <v>No</v>
      </c>
      <c r="AG991" t="e">
        <f>TRIM(CLEAN(MID(Updates!D991,FIND("Home Share (H:\ drive) required: ",Updates!D991)+33,(FIND("Group Share (S:\ drive) required: ",Updates!D991)-(FIND("Home Share (H:\ drive) required: ",Updates!D991)+33)))))</f>
        <v>#VALUE!</v>
      </c>
      <c r="AH991" t="str">
        <f t="shared" si="254"/>
        <v>No</v>
      </c>
      <c r="AI991" t="e">
        <f>TRIM(CLEAN(MID(Updates!D991,FIND("S Drive Path: ",Updates!D991)+14,(FIND("Position",Updates!D991)-(FIND("S Drive Path: ",Updates!D991)+14)))))</f>
        <v>#VALUE!</v>
      </c>
      <c r="AJ991" t="e">
        <f>("USR\"&amp;Updates!N991)</f>
        <v>#VALUE!</v>
      </c>
      <c r="AK991" t="e">
        <f>Updates!N991&amp;"$"</f>
        <v>#VALUE!</v>
      </c>
      <c r="AL991" s="11">
        <f t="shared" ca="1" si="255"/>
        <v>10</v>
      </c>
      <c r="AM991" s="6" t="str">
        <f ca="1">LOOKUP(AL991,AN2:AN21,AO2:AO21)</f>
        <v>DC1MDB10</v>
      </c>
    </row>
    <row r="992" spans="1:39" ht="12" customHeight="1">
      <c r="A992" s="13" t="e">
        <f>LOOKUP(99^99,--("0"&amp;MID(Updates!N992,MIN(SEARCH({0,1,2,3,4,5,6,7,8,9},Updates!N992&amp;"0123456789")),ROW($A$1:$A$10000))))</f>
        <v>#N/A</v>
      </c>
      <c r="B992" s="6" t="e">
        <f>TRIM(CLEAN(MID(Updates!D992,FIND("Network User Id: ",Updates!D992)+17,(FIND("E-MAIL ACCOUNTS",Updates!D992)-(FIND("Network User Id:",Updates!D992)+17)))))</f>
        <v>#VALUE!</v>
      </c>
      <c r="C992" s="6" t="e">
        <f>TRIM(CLEAN(MID(Updates!D992,FIND("Logon ID: ",Updates!D992)+10,(FIND("Password:",Updates!D992)-(FIND("Logon ID:",Updates!D992)+10)))))</f>
        <v>#VALUE!</v>
      </c>
      <c r="D992" t="e">
        <f>TRIM(CLEAN(MID(Updates!D992,FIND("Primary Address: ",Updates!D992)+17,(FIND("Secondary Address:",Updates!D992)-(FIND("Primary Address: ",Updates!D992)+17)))))</f>
        <v>#VALUE!</v>
      </c>
      <c r="E992" t="e">
        <f>TRIM(CLEAN(MID(Updates!D992,FIND("Secondary Address: ",Updates!D992)+19,(FIND("** PLEASE DO NOT REPLY TO THIS E-MAIL. ",Updates!D992)-(FIND("Secondary Address: ",Updates!D992)+19)))))</f>
        <v>#VALUE!</v>
      </c>
      <c r="F992" t="b">
        <f>IF(COUNT(SEARCH({"transpo.ottawa.on.ca","biblioottawalibrary.ca"},E992)),"@ottawa.ca")</f>
        <v>0</v>
      </c>
      <c r="G992" s="9" t="e">
        <f t="shared" si="240"/>
        <v>#VALUE!</v>
      </c>
      <c r="H992" t="e">
        <f>TRIM(CLEAN(MID(Updates!D992,FIND("E-mail Address: ",Updates!D992)+16,(FIND("The employee",Updates!D992)-(FIND("E-mail Address: ",Updates!D992)+16)))))</f>
        <v>#VALUE!</v>
      </c>
      <c r="I992" t="e">
        <f>TRIM(CLEAN(MID(Updates!D992,FIND("Account Password: ",Updates!D992)+18,(FIND("NETWORK ACCOUNTS",Updates!D992)-(FIND("Account Password:",Updates!D992)+18)))))</f>
        <v>#VALUE!</v>
      </c>
      <c r="J992" t="e">
        <f>TRIM(CLEAN(MID(Updates!D992,FIND("Password: ",Updates!D992)+10,(FIND("E-mail",Updates!D992)-(FIND("Password:",Updates!D992)+12)))))</f>
        <v>#VALUE!</v>
      </c>
      <c r="K992" t="e">
        <f>TRIM(CLEAN(MID(Updates!D992,FIND("Account to clone: ",Updates!D992)+18,(FIND("Position",Updates!D992)-(FIND("Account to clone: ",Updates!D992)+18)))))</f>
        <v>#VALUE!</v>
      </c>
      <c r="L992" t="e">
        <f>TRIM(CLEAN(MID(Updates!D992,FIND("Clone permissions of another account: ",Updates!D992)+38,(FIND("Email required:",Updates!D992)-(FIND("Clone permissions of another account: ",Updates!D992)+38)))))</f>
        <v>#VALUE!</v>
      </c>
      <c r="M992" t="e">
        <f t="shared" si="241"/>
        <v>#VALUE!</v>
      </c>
      <c r="N992" t="e">
        <f>TRIM(CLEAN(MID(Updates!D992,FIND("First Name: ",Updates!D992)+12,(FIND("Middle Name: ",Updates!D992)-(FIND("First Name: ",Updates!D992)+12)))))</f>
        <v>#VALUE!</v>
      </c>
      <c r="O992" t="e">
        <f>TRIM(CLEAN(MID(Updates!E992,FIND("Last Name: ",Updates!E992)+11,(FIND("Middle Initial:",Updates!E992)-(FIND("Last Name: ",Updates!E992)+11)))))</f>
        <v>#VALUE!</v>
      </c>
      <c r="P992" t="e">
        <f>TRIM(CLEAN(MID(Updates!D992,FIND("Middle Initial: ",Updates!D992)+16,(FIND("Department: ",Updates!D992)-(FIND("Middle Initial: ",Updates!D992)+16)))))</f>
        <v>#VALUE!</v>
      </c>
      <c r="Q992" t="e">
        <f t="shared" si="242"/>
        <v>#VALUE!</v>
      </c>
      <c r="R992" t="e">
        <f t="shared" si="243"/>
        <v>#VALUE!</v>
      </c>
      <c r="S992" t="e">
        <f t="shared" si="244"/>
        <v>#VALUE!</v>
      </c>
      <c r="T992" s="14" t="e">
        <f t="shared" si="245"/>
        <v>#VALUE!</v>
      </c>
      <c r="U992" t="e">
        <f t="shared" si="246"/>
        <v>#VALUE!</v>
      </c>
      <c r="V992" t="e">
        <f t="shared" si="247"/>
        <v>#VALUE!</v>
      </c>
      <c r="W992" s="8" t="e">
        <f>TRIM(CLEAN(MID(Updates!D992,FIND("Branch: ",Updates!D992)+8,(FIND("Division",Updates!D992)-(FIND("Branch: ",Updates!D992)+8)))))</f>
        <v>#VALUE!</v>
      </c>
      <c r="X992" s="8" t="e">
        <f>TRIM(CLEAN(MID(Updates!D992,FIND("Pooled Position: ",Updates!D992)+17,(FIND("Are the",Updates!D992)-(FIND("Pooled Position: ",Updates!D992)+17)))))</f>
        <v>#VALUE!</v>
      </c>
      <c r="Y992" t="e">
        <f>TRIM(CLEAN(MID(Updates!D992,FIND("Employee Name: ",Updates!D992)+15,(FIND("Job Title",Updates!D992)-(FIND("Employee Name: ",Updates!D992)+15)))))</f>
        <v>#VALUE!</v>
      </c>
      <c r="Z992" s="9" t="e">
        <f t="shared" si="248"/>
        <v>#VALUE!</v>
      </c>
      <c r="AA992" t="e">
        <f t="shared" si="249"/>
        <v>#VALUE!</v>
      </c>
      <c r="AB992" t="e">
        <f t="shared" si="250"/>
        <v>#VALUE!</v>
      </c>
      <c r="AC992" t="e">
        <f t="shared" si="251"/>
        <v>#VALUE!</v>
      </c>
      <c r="AD992" t="e">
        <f>TRIM(CLEAN(MID(Updates!D992,FIND("Account to clone: ",Updates!D992)+18,(FIND("Position",Updates!D992)-(FIND("Account to clone: ",Updates!D992)+18)))))</f>
        <v>#VALUE!</v>
      </c>
      <c r="AE992" t="str">
        <f t="shared" si="252"/>
        <v/>
      </c>
      <c r="AF992" t="str">
        <f t="shared" si="253"/>
        <v>No</v>
      </c>
      <c r="AG992" t="e">
        <f>TRIM(CLEAN(MID(Updates!D992,FIND("Home Share (H:\ drive) required: ",Updates!D992)+33,(FIND("Group Share (S:\ drive) required: ",Updates!D992)-(FIND("Home Share (H:\ drive) required: ",Updates!D992)+33)))))</f>
        <v>#VALUE!</v>
      </c>
      <c r="AH992" t="str">
        <f t="shared" si="254"/>
        <v>No</v>
      </c>
      <c r="AI992" t="e">
        <f>TRIM(CLEAN(MID(Updates!D992,FIND("S Drive Path: ",Updates!D992)+14,(FIND("Position",Updates!D992)-(FIND("S Drive Path: ",Updates!D992)+14)))))</f>
        <v>#VALUE!</v>
      </c>
      <c r="AJ992" t="e">
        <f>("USR\"&amp;Updates!N992)</f>
        <v>#VALUE!</v>
      </c>
      <c r="AK992" t="e">
        <f>Updates!N992&amp;"$"</f>
        <v>#VALUE!</v>
      </c>
      <c r="AL992" s="11">
        <f t="shared" ca="1" si="255"/>
        <v>19</v>
      </c>
      <c r="AM992" s="6" t="str">
        <f ca="1">LOOKUP(AL992,AN2:AN21,AO2:AO21)</f>
        <v>DC4MDB09</v>
      </c>
    </row>
    <row r="993" spans="1:39" ht="12" customHeight="1">
      <c r="A993" s="13" t="e">
        <f>LOOKUP(99^99,--("0"&amp;MID(Updates!N993,MIN(SEARCH({0,1,2,3,4,5,6,7,8,9},Updates!N993&amp;"0123456789")),ROW($A$1:$A$10000))))</f>
        <v>#N/A</v>
      </c>
      <c r="B993" s="6" t="e">
        <f>TRIM(CLEAN(MID(Updates!D993,FIND("Network User Id: ",Updates!D993)+17,(FIND("E-MAIL ACCOUNTS",Updates!D993)-(FIND("Network User Id:",Updates!D993)+17)))))</f>
        <v>#VALUE!</v>
      </c>
      <c r="C993" s="6" t="e">
        <f>TRIM(CLEAN(MID(Updates!D993,FIND("Logon ID: ",Updates!D993)+10,(FIND("Password:",Updates!D993)-(FIND("Logon ID:",Updates!D993)+10)))))</f>
        <v>#VALUE!</v>
      </c>
      <c r="D993" t="e">
        <f>TRIM(CLEAN(MID(Updates!D993,FIND("Primary Address: ",Updates!D993)+17,(FIND("Secondary Address:",Updates!D993)-(FIND("Primary Address: ",Updates!D993)+17)))))</f>
        <v>#VALUE!</v>
      </c>
      <c r="E993" t="e">
        <f>TRIM(CLEAN(MID(Updates!D993,FIND("Secondary Address: ",Updates!D993)+19,(FIND("** PLEASE DO NOT REPLY TO THIS E-MAIL. ",Updates!D993)-(FIND("Secondary Address: ",Updates!D993)+19)))))</f>
        <v>#VALUE!</v>
      </c>
      <c r="F993" t="b">
        <f>IF(COUNT(SEARCH({"transpo.ottawa.on.ca","biblioottawalibrary.ca"},E993)),"@ottawa.ca")</f>
        <v>0</v>
      </c>
      <c r="G993" s="9" t="e">
        <f t="shared" si="240"/>
        <v>#VALUE!</v>
      </c>
      <c r="H993" t="e">
        <f>TRIM(CLEAN(MID(Updates!D993,FIND("E-mail Address: ",Updates!D993)+16,(FIND("The employee",Updates!D993)-(FIND("E-mail Address: ",Updates!D993)+16)))))</f>
        <v>#VALUE!</v>
      </c>
      <c r="I993" t="e">
        <f>TRIM(CLEAN(MID(Updates!D993,FIND("Account Password: ",Updates!D993)+18,(FIND("NETWORK ACCOUNTS",Updates!D993)-(FIND("Account Password:",Updates!D993)+18)))))</f>
        <v>#VALUE!</v>
      </c>
      <c r="J993" t="e">
        <f>TRIM(CLEAN(MID(Updates!D993,FIND("Password: ",Updates!D993)+10,(FIND("E-mail",Updates!D993)-(FIND("Password:",Updates!D993)+12)))))</f>
        <v>#VALUE!</v>
      </c>
      <c r="K993" t="e">
        <f>TRIM(CLEAN(MID(Updates!D993,FIND("Account to clone: ",Updates!D993)+18,(FIND("Position",Updates!D993)-(FIND("Account to clone: ",Updates!D993)+18)))))</f>
        <v>#VALUE!</v>
      </c>
      <c r="L993" t="e">
        <f>TRIM(CLEAN(MID(Updates!D993,FIND("Clone permissions of another account: ",Updates!D993)+38,(FIND("Email required:",Updates!D993)-(FIND("Clone permissions of another account: ",Updates!D993)+38)))))</f>
        <v>#VALUE!</v>
      </c>
      <c r="M993" t="e">
        <f t="shared" si="241"/>
        <v>#VALUE!</v>
      </c>
      <c r="N993" t="e">
        <f>TRIM(CLEAN(MID(Updates!D993,FIND("First Name: ",Updates!D993)+12,(FIND("Middle Name: ",Updates!D993)-(FIND("First Name: ",Updates!D993)+12)))))</f>
        <v>#VALUE!</v>
      </c>
      <c r="O993" t="e">
        <f>TRIM(CLEAN(MID(Updates!E993,FIND("Last Name: ",Updates!E993)+11,(FIND("Middle Initial:",Updates!E993)-(FIND("Last Name: ",Updates!E993)+11)))))</f>
        <v>#VALUE!</v>
      </c>
      <c r="P993" t="e">
        <f>TRIM(CLEAN(MID(Updates!D993,FIND("Middle Initial: ",Updates!D993)+16,(FIND("Department: ",Updates!D993)-(FIND("Middle Initial: ",Updates!D993)+16)))))</f>
        <v>#VALUE!</v>
      </c>
      <c r="Q993" t="e">
        <f t="shared" si="242"/>
        <v>#VALUE!</v>
      </c>
      <c r="R993" t="e">
        <f t="shared" si="243"/>
        <v>#VALUE!</v>
      </c>
      <c r="S993" t="e">
        <f t="shared" si="244"/>
        <v>#VALUE!</v>
      </c>
      <c r="T993" s="14" t="e">
        <f t="shared" si="245"/>
        <v>#VALUE!</v>
      </c>
      <c r="U993" t="e">
        <f t="shared" si="246"/>
        <v>#VALUE!</v>
      </c>
      <c r="V993" t="e">
        <f t="shared" si="247"/>
        <v>#VALUE!</v>
      </c>
      <c r="W993" s="8" t="e">
        <f>TRIM(CLEAN(MID(Updates!D993,FIND("Branch: ",Updates!D993)+8,(FIND("Division",Updates!D993)-(FIND("Branch: ",Updates!D993)+8)))))</f>
        <v>#VALUE!</v>
      </c>
      <c r="X993" s="8" t="e">
        <f>TRIM(CLEAN(MID(Updates!D993,FIND("Pooled Position: ",Updates!D993)+17,(FIND("Are the",Updates!D993)-(FIND("Pooled Position: ",Updates!D993)+17)))))</f>
        <v>#VALUE!</v>
      </c>
      <c r="Y993" t="e">
        <f>TRIM(CLEAN(MID(Updates!D993,FIND("Employee Name: ",Updates!D993)+15,(FIND("Job Title",Updates!D993)-(FIND("Employee Name: ",Updates!D993)+15)))))</f>
        <v>#VALUE!</v>
      </c>
      <c r="Z993" s="9" t="e">
        <f t="shared" si="248"/>
        <v>#VALUE!</v>
      </c>
      <c r="AA993" t="e">
        <f t="shared" si="249"/>
        <v>#VALUE!</v>
      </c>
      <c r="AB993" t="e">
        <f t="shared" si="250"/>
        <v>#VALUE!</v>
      </c>
      <c r="AC993" t="e">
        <f t="shared" si="251"/>
        <v>#VALUE!</v>
      </c>
      <c r="AD993" t="e">
        <f>TRIM(CLEAN(MID(Updates!D993,FIND("Account to clone: ",Updates!D993)+18,(FIND("Position",Updates!D993)-(FIND("Account to clone: ",Updates!D993)+18)))))</f>
        <v>#VALUE!</v>
      </c>
      <c r="AE993" t="str">
        <f t="shared" si="252"/>
        <v/>
      </c>
      <c r="AF993" t="str">
        <f t="shared" si="253"/>
        <v>No</v>
      </c>
      <c r="AG993" t="e">
        <f>TRIM(CLEAN(MID(Updates!D993,FIND("Home Share (H:\ drive) required: ",Updates!D993)+33,(FIND("Group Share (S:\ drive) required: ",Updates!D993)-(FIND("Home Share (H:\ drive) required: ",Updates!D993)+33)))))</f>
        <v>#VALUE!</v>
      </c>
      <c r="AH993" t="str">
        <f t="shared" si="254"/>
        <v>No</v>
      </c>
      <c r="AI993" t="e">
        <f>TRIM(CLEAN(MID(Updates!D993,FIND("S Drive Path: ",Updates!D993)+14,(FIND("Position",Updates!D993)-(FIND("S Drive Path: ",Updates!D993)+14)))))</f>
        <v>#VALUE!</v>
      </c>
      <c r="AJ993" t="e">
        <f>("USR\"&amp;Updates!N993)</f>
        <v>#VALUE!</v>
      </c>
      <c r="AK993" t="e">
        <f>Updates!N993&amp;"$"</f>
        <v>#VALUE!</v>
      </c>
      <c r="AL993" s="11">
        <f t="shared" ca="1" si="255"/>
        <v>5</v>
      </c>
      <c r="AM993" s="6" t="str">
        <f ca="1">LOOKUP(AL993,AN2:AN21,AO2:AO21)</f>
        <v>DC1MDB05</v>
      </c>
    </row>
    <row r="994" spans="1:39" ht="12" customHeight="1">
      <c r="A994" s="13" t="e">
        <f>LOOKUP(99^99,--("0"&amp;MID(Updates!N994,MIN(SEARCH({0,1,2,3,4,5,6,7,8,9},Updates!N994&amp;"0123456789")),ROW($A$1:$A$10000))))</f>
        <v>#N/A</v>
      </c>
      <c r="B994" s="6" t="e">
        <f>TRIM(CLEAN(MID(Updates!D994,FIND("Network User Id: ",Updates!D994)+17,(FIND("E-MAIL ACCOUNTS",Updates!D994)-(FIND("Network User Id:",Updates!D994)+17)))))</f>
        <v>#VALUE!</v>
      </c>
      <c r="C994" s="6" t="e">
        <f>TRIM(CLEAN(MID(Updates!D994,FIND("Logon ID: ",Updates!D994)+10,(FIND("Password:",Updates!D994)-(FIND("Logon ID:",Updates!D994)+10)))))</f>
        <v>#VALUE!</v>
      </c>
      <c r="D994" t="e">
        <f>TRIM(CLEAN(MID(Updates!D994,FIND("Primary Address: ",Updates!D994)+17,(FIND("Secondary Address:",Updates!D994)-(FIND("Primary Address: ",Updates!D994)+17)))))</f>
        <v>#VALUE!</v>
      </c>
      <c r="E994" t="e">
        <f>TRIM(CLEAN(MID(Updates!D994,FIND("Secondary Address: ",Updates!D994)+19,(FIND("** PLEASE DO NOT REPLY TO THIS E-MAIL. ",Updates!D994)-(FIND("Secondary Address: ",Updates!D994)+19)))))</f>
        <v>#VALUE!</v>
      </c>
      <c r="F994" t="b">
        <f>IF(COUNT(SEARCH({"transpo.ottawa.on.ca","biblioottawalibrary.ca"},E994)),"@ottawa.ca")</f>
        <v>0</v>
      </c>
      <c r="G994" s="9" t="e">
        <f t="shared" si="240"/>
        <v>#VALUE!</v>
      </c>
      <c r="H994" t="e">
        <f>TRIM(CLEAN(MID(Updates!D994,FIND("E-mail Address: ",Updates!D994)+16,(FIND("The employee",Updates!D994)-(FIND("E-mail Address: ",Updates!D994)+16)))))</f>
        <v>#VALUE!</v>
      </c>
      <c r="I994" t="e">
        <f>TRIM(CLEAN(MID(Updates!D994,FIND("Account Password: ",Updates!D994)+18,(FIND("NETWORK ACCOUNTS",Updates!D994)-(FIND("Account Password:",Updates!D994)+18)))))</f>
        <v>#VALUE!</v>
      </c>
      <c r="J994" t="e">
        <f>TRIM(CLEAN(MID(Updates!D994,FIND("Password: ",Updates!D994)+10,(FIND("E-mail",Updates!D994)-(FIND("Password:",Updates!D994)+12)))))</f>
        <v>#VALUE!</v>
      </c>
      <c r="K994" t="e">
        <f>TRIM(CLEAN(MID(Updates!D994,FIND("Account to clone: ",Updates!D994)+18,(FIND("Position",Updates!D994)-(FIND("Account to clone: ",Updates!D994)+18)))))</f>
        <v>#VALUE!</v>
      </c>
      <c r="L994" t="e">
        <f>TRIM(CLEAN(MID(Updates!D994,FIND("Clone permissions of another account: ",Updates!D994)+38,(FIND("Email required:",Updates!D994)-(FIND("Clone permissions of another account: ",Updates!D994)+38)))))</f>
        <v>#VALUE!</v>
      </c>
      <c r="M994" t="e">
        <f t="shared" si="241"/>
        <v>#VALUE!</v>
      </c>
      <c r="N994" t="e">
        <f>TRIM(CLEAN(MID(Updates!D994,FIND("First Name: ",Updates!D994)+12,(FIND("Middle Name: ",Updates!D994)-(FIND("First Name: ",Updates!D994)+12)))))</f>
        <v>#VALUE!</v>
      </c>
      <c r="O994" t="e">
        <f>TRIM(CLEAN(MID(Updates!E994,FIND("Last Name: ",Updates!E994)+11,(FIND("Middle Initial:",Updates!E994)-(FIND("Last Name: ",Updates!E994)+11)))))</f>
        <v>#VALUE!</v>
      </c>
      <c r="P994" t="e">
        <f>TRIM(CLEAN(MID(Updates!D994,FIND("Middle Initial: ",Updates!D994)+16,(FIND("Department: ",Updates!D994)-(FIND("Middle Initial: ",Updates!D994)+16)))))</f>
        <v>#VALUE!</v>
      </c>
      <c r="Q994" t="e">
        <f t="shared" si="242"/>
        <v>#VALUE!</v>
      </c>
      <c r="R994" t="e">
        <f t="shared" si="243"/>
        <v>#VALUE!</v>
      </c>
      <c r="S994" t="e">
        <f t="shared" si="244"/>
        <v>#VALUE!</v>
      </c>
      <c r="T994" s="14" t="e">
        <f t="shared" si="245"/>
        <v>#VALUE!</v>
      </c>
      <c r="U994" t="e">
        <f t="shared" si="246"/>
        <v>#VALUE!</v>
      </c>
      <c r="V994" t="e">
        <f t="shared" si="247"/>
        <v>#VALUE!</v>
      </c>
      <c r="W994" s="8" t="e">
        <f>TRIM(CLEAN(MID(Updates!D994,FIND("Branch: ",Updates!D994)+8,(FIND("Division",Updates!D994)-(FIND("Branch: ",Updates!D994)+8)))))</f>
        <v>#VALUE!</v>
      </c>
      <c r="X994" s="8" t="e">
        <f>TRIM(CLEAN(MID(Updates!D994,FIND("Pooled Position: ",Updates!D994)+17,(FIND("Are the",Updates!D994)-(FIND("Pooled Position: ",Updates!D994)+17)))))</f>
        <v>#VALUE!</v>
      </c>
      <c r="Y994" t="e">
        <f>TRIM(CLEAN(MID(Updates!D994,FIND("Employee Name: ",Updates!D994)+15,(FIND("Job Title",Updates!D994)-(FIND("Employee Name: ",Updates!D994)+15)))))</f>
        <v>#VALUE!</v>
      </c>
      <c r="Z994" s="9" t="e">
        <f t="shared" si="248"/>
        <v>#VALUE!</v>
      </c>
      <c r="AA994" t="e">
        <f t="shared" si="249"/>
        <v>#VALUE!</v>
      </c>
      <c r="AB994" t="e">
        <f t="shared" si="250"/>
        <v>#VALUE!</v>
      </c>
      <c r="AC994" t="e">
        <f t="shared" si="251"/>
        <v>#VALUE!</v>
      </c>
      <c r="AD994" t="e">
        <f>TRIM(CLEAN(MID(Updates!D994,FIND("Account to clone: ",Updates!D994)+18,(FIND("Position",Updates!D994)-(FIND("Account to clone: ",Updates!D994)+18)))))</f>
        <v>#VALUE!</v>
      </c>
      <c r="AE994" t="str">
        <f t="shared" si="252"/>
        <v/>
      </c>
      <c r="AF994" t="str">
        <f t="shared" si="253"/>
        <v>No</v>
      </c>
      <c r="AG994" t="e">
        <f>TRIM(CLEAN(MID(Updates!D994,FIND("Home Share (H:\ drive) required: ",Updates!D994)+33,(FIND("Group Share (S:\ drive) required: ",Updates!D994)-(FIND("Home Share (H:\ drive) required: ",Updates!D994)+33)))))</f>
        <v>#VALUE!</v>
      </c>
      <c r="AH994" t="str">
        <f t="shared" si="254"/>
        <v>No</v>
      </c>
      <c r="AI994" t="e">
        <f>TRIM(CLEAN(MID(Updates!D994,FIND("S Drive Path: ",Updates!D994)+14,(FIND("Position",Updates!D994)-(FIND("S Drive Path: ",Updates!D994)+14)))))</f>
        <v>#VALUE!</v>
      </c>
      <c r="AJ994" t="e">
        <f>("USR\"&amp;Updates!N994)</f>
        <v>#VALUE!</v>
      </c>
      <c r="AK994" t="e">
        <f>Updates!N994&amp;"$"</f>
        <v>#VALUE!</v>
      </c>
      <c r="AL994" s="11">
        <f t="shared" ca="1" si="255"/>
        <v>13</v>
      </c>
      <c r="AM994" s="6" t="str">
        <f ca="1">LOOKUP(AL994,AN2:AN21,AO2:AO21)</f>
        <v>DC4MDB03</v>
      </c>
    </row>
    <row r="995" spans="1:39" ht="12" customHeight="1">
      <c r="A995" s="13" t="e">
        <f>LOOKUP(99^99,--("0"&amp;MID(Updates!N995,MIN(SEARCH({0,1,2,3,4,5,6,7,8,9},Updates!N995&amp;"0123456789")),ROW($A$1:$A$10000))))</f>
        <v>#N/A</v>
      </c>
      <c r="B995" s="6" t="e">
        <f>TRIM(CLEAN(MID(Updates!D995,FIND("Network User Id: ",Updates!D995)+17,(FIND("E-MAIL ACCOUNTS",Updates!D995)-(FIND("Network User Id:",Updates!D995)+17)))))</f>
        <v>#VALUE!</v>
      </c>
      <c r="C995" s="6" t="e">
        <f>TRIM(CLEAN(MID(Updates!D995,FIND("Logon ID: ",Updates!D995)+10,(FIND("Password:",Updates!D995)-(FIND("Logon ID:",Updates!D995)+10)))))</f>
        <v>#VALUE!</v>
      </c>
      <c r="D995" t="e">
        <f>TRIM(CLEAN(MID(Updates!D995,FIND("Primary Address: ",Updates!D995)+17,(FIND("Secondary Address:",Updates!D995)-(FIND("Primary Address: ",Updates!D995)+17)))))</f>
        <v>#VALUE!</v>
      </c>
      <c r="E995" t="e">
        <f>TRIM(CLEAN(MID(Updates!D995,FIND("Secondary Address: ",Updates!D995)+19,(FIND("** PLEASE DO NOT REPLY TO THIS E-MAIL. ",Updates!D995)-(FIND("Secondary Address: ",Updates!D995)+19)))))</f>
        <v>#VALUE!</v>
      </c>
      <c r="F995" t="b">
        <f>IF(COUNT(SEARCH({"transpo.ottawa.on.ca","biblioottawalibrary.ca"},E995)),"@ottawa.ca")</f>
        <v>0</v>
      </c>
      <c r="G995" s="9" t="e">
        <f t="shared" si="240"/>
        <v>#VALUE!</v>
      </c>
      <c r="H995" t="e">
        <f>TRIM(CLEAN(MID(Updates!D995,FIND("E-mail Address: ",Updates!D995)+16,(FIND("The employee",Updates!D995)-(FIND("E-mail Address: ",Updates!D995)+16)))))</f>
        <v>#VALUE!</v>
      </c>
      <c r="I995" t="e">
        <f>TRIM(CLEAN(MID(Updates!D995,FIND("Account Password: ",Updates!D995)+18,(FIND("NETWORK ACCOUNTS",Updates!D995)-(FIND("Account Password:",Updates!D995)+18)))))</f>
        <v>#VALUE!</v>
      </c>
      <c r="J995" t="e">
        <f>TRIM(CLEAN(MID(Updates!D995,FIND("Password: ",Updates!D995)+10,(FIND("E-mail",Updates!D995)-(FIND("Password:",Updates!D995)+12)))))</f>
        <v>#VALUE!</v>
      </c>
      <c r="K995" t="e">
        <f>TRIM(CLEAN(MID(Updates!D995,FIND("Account to clone: ",Updates!D995)+18,(FIND("Position",Updates!D995)-(FIND("Account to clone: ",Updates!D995)+18)))))</f>
        <v>#VALUE!</v>
      </c>
      <c r="L995" t="e">
        <f>TRIM(CLEAN(MID(Updates!D995,FIND("Clone permissions of another account: ",Updates!D995)+38,(FIND("Email required:",Updates!D995)-(FIND("Clone permissions of another account: ",Updates!D995)+38)))))</f>
        <v>#VALUE!</v>
      </c>
      <c r="M995" t="e">
        <f t="shared" si="241"/>
        <v>#VALUE!</v>
      </c>
      <c r="N995" t="e">
        <f>TRIM(CLEAN(MID(Updates!D995,FIND("First Name: ",Updates!D995)+12,(FIND("Middle Name: ",Updates!D995)-(FIND("First Name: ",Updates!D995)+12)))))</f>
        <v>#VALUE!</v>
      </c>
      <c r="O995" t="e">
        <f>TRIM(CLEAN(MID(Updates!E995,FIND("Last Name: ",Updates!E995)+11,(FIND("Middle Initial:",Updates!E995)-(FIND("Last Name: ",Updates!E995)+11)))))</f>
        <v>#VALUE!</v>
      </c>
      <c r="P995" t="e">
        <f>TRIM(CLEAN(MID(Updates!D995,FIND("Middle Initial: ",Updates!D995)+16,(FIND("Department: ",Updates!D995)-(FIND("Middle Initial: ",Updates!D995)+16)))))</f>
        <v>#VALUE!</v>
      </c>
      <c r="Q995" t="e">
        <f t="shared" si="242"/>
        <v>#VALUE!</v>
      </c>
      <c r="R995" t="e">
        <f t="shared" si="243"/>
        <v>#VALUE!</v>
      </c>
      <c r="S995" t="e">
        <f t="shared" si="244"/>
        <v>#VALUE!</v>
      </c>
      <c r="T995" s="14" t="e">
        <f t="shared" si="245"/>
        <v>#VALUE!</v>
      </c>
      <c r="U995" t="e">
        <f t="shared" si="246"/>
        <v>#VALUE!</v>
      </c>
      <c r="V995" t="e">
        <f t="shared" si="247"/>
        <v>#VALUE!</v>
      </c>
      <c r="W995" s="8" t="e">
        <f>TRIM(CLEAN(MID(Updates!D995,FIND("Branch: ",Updates!D995)+8,(FIND("Division",Updates!D995)-(FIND("Branch: ",Updates!D995)+8)))))</f>
        <v>#VALUE!</v>
      </c>
      <c r="X995" s="8" t="e">
        <f>TRIM(CLEAN(MID(Updates!D995,FIND("Pooled Position: ",Updates!D995)+17,(FIND("Are the",Updates!D995)-(FIND("Pooled Position: ",Updates!D995)+17)))))</f>
        <v>#VALUE!</v>
      </c>
      <c r="Y995" t="e">
        <f>TRIM(CLEAN(MID(Updates!D995,FIND("Employee Name: ",Updates!D995)+15,(FIND("Job Title",Updates!D995)-(FIND("Employee Name: ",Updates!D995)+15)))))</f>
        <v>#VALUE!</v>
      </c>
      <c r="Z995" s="9" t="e">
        <f t="shared" si="248"/>
        <v>#VALUE!</v>
      </c>
      <c r="AA995" t="e">
        <f t="shared" si="249"/>
        <v>#VALUE!</v>
      </c>
      <c r="AB995" t="e">
        <f t="shared" si="250"/>
        <v>#VALUE!</v>
      </c>
      <c r="AC995" t="e">
        <f t="shared" si="251"/>
        <v>#VALUE!</v>
      </c>
      <c r="AD995" t="e">
        <f>TRIM(CLEAN(MID(Updates!D995,FIND("Account to clone: ",Updates!D995)+18,(FIND("Position",Updates!D995)-(FIND("Account to clone: ",Updates!D995)+18)))))</f>
        <v>#VALUE!</v>
      </c>
      <c r="AE995" t="str">
        <f t="shared" si="252"/>
        <v/>
      </c>
      <c r="AF995" t="str">
        <f t="shared" si="253"/>
        <v>No</v>
      </c>
      <c r="AG995" t="e">
        <f>TRIM(CLEAN(MID(Updates!D995,FIND("Home Share (H:\ drive) required: ",Updates!D995)+33,(FIND("Group Share (S:\ drive) required: ",Updates!D995)-(FIND("Home Share (H:\ drive) required: ",Updates!D995)+33)))))</f>
        <v>#VALUE!</v>
      </c>
      <c r="AH995" t="str">
        <f t="shared" si="254"/>
        <v>No</v>
      </c>
      <c r="AI995" t="e">
        <f>TRIM(CLEAN(MID(Updates!D995,FIND("S Drive Path: ",Updates!D995)+14,(FIND("Position",Updates!D995)-(FIND("S Drive Path: ",Updates!D995)+14)))))</f>
        <v>#VALUE!</v>
      </c>
      <c r="AJ995" t="e">
        <f>("USR\"&amp;Updates!N995)</f>
        <v>#VALUE!</v>
      </c>
      <c r="AK995" t="e">
        <f>Updates!N995&amp;"$"</f>
        <v>#VALUE!</v>
      </c>
      <c r="AL995" s="11">
        <f t="shared" ca="1" si="255"/>
        <v>8</v>
      </c>
      <c r="AM995" s="6" t="str">
        <f ca="1">LOOKUP(AL995,AN2:AN21,AO2:AO21)</f>
        <v>DC1MDB08</v>
      </c>
    </row>
    <row r="996" spans="1:39" ht="12" customHeight="1">
      <c r="A996" s="13" t="e">
        <f>LOOKUP(99^99,--("0"&amp;MID(Updates!N996,MIN(SEARCH({0,1,2,3,4,5,6,7,8,9},Updates!N996&amp;"0123456789")),ROW($A$1:$A$10000))))</f>
        <v>#N/A</v>
      </c>
      <c r="B996" s="6" t="e">
        <f>TRIM(CLEAN(MID(Updates!D996,FIND("Network User Id: ",Updates!D996)+17,(FIND("E-MAIL ACCOUNTS",Updates!D996)-(FIND("Network User Id:",Updates!D996)+17)))))</f>
        <v>#VALUE!</v>
      </c>
      <c r="C996" s="6" t="e">
        <f>TRIM(CLEAN(MID(Updates!D996,FIND("Logon ID: ",Updates!D996)+10,(FIND("Password:",Updates!D996)-(FIND("Logon ID:",Updates!D996)+10)))))</f>
        <v>#VALUE!</v>
      </c>
      <c r="D996" t="e">
        <f>TRIM(CLEAN(MID(Updates!D996,FIND("Primary Address: ",Updates!D996)+17,(FIND("Secondary Address:",Updates!D996)-(FIND("Primary Address: ",Updates!D996)+17)))))</f>
        <v>#VALUE!</v>
      </c>
      <c r="E996" t="e">
        <f>TRIM(CLEAN(MID(Updates!D996,FIND("Secondary Address: ",Updates!D996)+19,(FIND("** PLEASE DO NOT REPLY TO THIS E-MAIL. ",Updates!D996)-(FIND("Secondary Address: ",Updates!D996)+19)))))</f>
        <v>#VALUE!</v>
      </c>
      <c r="F996" t="b">
        <f>IF(COUNT(SEARCH({"transpo.ottawa.on.ca","biblioottawalibrary.ca"},E996)),"@ottawa.ca")</f>
        <v>0</v>
      </c>
      <c r="G996" s="9" t="e">
        <f t="shared" si="240"/>
        <v>#VALUE!</v>
      </c>
      <c r="H996" t="e">
        <f>TRIM(CLEAN(MID(Updates!D996,FIND("E-mail Address: ",Updates!D996)+16,(FIND("The employee",Updates!D996)-(FIND("E-mail Address: ",Updates!D996)+16)))))</f>
        <v>#VALUE!</v>
      </c>
      <c r="I996" t="e">
        <f>TRIM(CLEAN(MID(Updates!D996,FIND("Account Password: ",Updates!D996)+18,(FIND("NETWORK ACCOUNTS",Updates!D996)-(FIND("Account Password:",Updates!D996)+18)))))</f>
        <v>#VALUE!</v>
      </c>
      <c r="J996" t="e">
        <f>TRIM(CLEAN(MID(Updates!D996,FIND("Password: ",Updates!D996)+10,(FIND("E-mail",Updates!D996)-(FIND("Password:",Updates!D996)+12)))))</f>
        <v>#VALUE!</v>
      </c>
      <c r="K996" t="e">
        <f>TRIM(CLEAN(MID(Updates!D996,FIND("Account to clone: ",Updates!D996)+18,(FIND("Position",Updates!D996)-(FIND("Account to clone: ",Updates!D996)+18)))))</f>
        <v>#VALUE!</v>
      </c>
      <c r="L996" t="e">
        <f>TRIM(CLEAN(MID(Updates!D996,FIND("Clone permissions of another account: ",Updates!D996)+38,(FIND("Email required:",Updates!D996)-(FIND("Clone permissions of another account: ",Updates!D996)+38)))))</f>
        <v>#VALUE!</v>
      </c>
      <c r="M996" t="e">
        <f t="shared" si="241"/>
        <v>#VALUE!</v>
      </c>
      <c r="N996" t="e">
        <f>TRIM(CLEAN(MID(Updates!D996,FIND("First Name: ",Updates!D996)+12,(FIND("Middle Name: ",Updates!D996)-(FIND("First Name: ",Updates!D996)+12)))))</f>
        <v>#VALUE!</v>
      </c>
      <c r="O996" t="e">
        <f>TRIM(CLEAN(MID(Updates!E996,FIND("Last Name: ",Updates!E996)+11,(FIND("Middle Initial:",Updates!E996)-(FIND("Last Name: ",Updates!E996)+11)))))</f>
        <v>#VALUE!</v>
      </c>
      <c r="P996" t="e">
        <f>TRIM(CLEAN(MID(Updates!D996,FIND("Middle Initial: ",Updates!D996)+16,(FIND("Department: ",Updates!D996)-(FIND("Middle Initial: ",Updates!D996)+16)))))</f>
        <v>#VALUE!</v>
      </c>
      <c r="Q996" t="e">
        <f t="shared" si="242"/>
        <v>#VALUE!</v>
      </c>
      <c r="R996" t="e">
        <f t="shared" si="243"/>
        <v>#VALUE!</v>
      </c>
      <c r="S996" t="e">
        <f t="shared" si="244"/>
        <v>#VALUE!</v>
      </c>
      <c r="T996" s="14" t="e">
        <f t="shared" si="245"/>
        <v>#VALUE!</v>
      </c>
      <c r="U996" t="e">
        <f t="shared" si="246"/>
        <v>#VALUE!</v>
      </c>
      <c r="V996" t="e">
        <f t="shared" si="247"/>
        <v>#VALUE!</v>
      </c>
      <c r="W996" s="8" t="e">
        <f>TRIM(CLEAN(MID(Updates!D996,FIND("Branch: ",Updates!D996)+8,(FIND("Division",Updates!D996)-(FIND("Branch: ",Updates!D996)+8)))))</f>
        <v>#VALUE!</v>
      </c>
      <c r="X996" s="8" t="e">
        <f>TRIM(CLEAN(MID(Updates!D996,FIND("Pooled Position: ",Updates!D996)+17,(FIND("Are the",Updates!D996)-(FIND("Pooled Position: ",Updates!D996)+17)))))</f>
        <v>#VALUE!</v>
      </c>
      <c r="Y996" t="e">
        <f>TRIM(CLEAN(MID(Updates!D996,FIND("Employee Name: ",Updates!D996)+15,(FIND("Job Title",Updates!D996)-(FIND("Employee Name: ",Updates!D996)+15)))))</f>
        <v>#VALUE!</v>
      </c>
      <c r="Z996" s="9" t="e">
        <f t="shared" si="248"/>
        <v>#VALUE!</v>
      </c>
      <c r="AA996" t="e">
        <f t="shared" si="249"/>
        <v>#VALUE!</v>
      </c>
      <c r="AB996" t="e">
        <f t="shared" si="250"/>
        <v>#VALUE!</v>
      </c>
      <c r="AC996" t="e">
        <f t="shared" si="251"/>
        <v>#VALUE!</v>
      </c>
      <c r="AD996" t="e">
        <f>TRIM(CLEAN(MID(Updates!D996,FIND("Account to clone: ",Updates!D996)+18,(FIND("Position",Updates!D996)-(FIND("Account to clone: ",Updates!D996)+18)))))</f>
        <v>#VALUE!</v>
      </c>
      <c r="AE996" t="str">
        <f t="shared" si="252"/>
        <v/>
      </c>
      <c r="AF996" t="str">
        <f t="shared" si="253"/>
        <v>No</v>
      </c>
      <c r="AG996" t="e">
        <f>TRIM(CLEAN(MID(Updates!D996,FIND("Home Share (H:\ drive) required: ",Updates!D996)+33,(FIND("Group Share (S:\ drive) required: ",Updates!D996)-(FIND("Home Share (H:\ drive) required: ",Updates!D996)+33)))))</f>
        <v>#VALUE!</v>
      </c>
      <c r="AH996" t="str">
        <f t="shared" si="254"/>
        <v>No</v>
      </c>
      <c r="AI996" t="e">
        <f>TRIM(CLEAN(MID(Updates!D996,FIND("S Drive Path: ",Updates!D996)+14,(FIND("Position",Updates!D996)-(FIND("S Drive Path: ",Updates!D996)+14)))))</f>
        <v>#VALUE!</v>
      </c>
      <c r="AJ996" t="e">
        <f>("USR\"&amp;Updates!N996)</f>
        <v>#VALUE!</v>
      </c>
      <c r="AK996" t="e">
        <f>Updates!N996&amp;"$"</f>
        <v>#VALUE!</v>
      </c>
      <c r="AL996" s="11">
        <f t="shared" ca="1" si="255"/>
        <v>15</v>
      </c>
      <c r="AM996" s="6" t="str">
        <f ca="1">LOOKUP(AL996,AN2:AN21,AO2:AO21)</f>
        <v>DC4MDB05</v>
      </c>
    </row>
    <row r="997" spans="1:39" ht="12" customHeight="1">
      <c r="A997" s="13" t="e">
        <f>LOOKUP(99^99,--("0"&amp;MID(Updates!N997,MIN(SEARCH({0,1,2,3,4,5,6,7,8,9},Updates!N997&amp;"0123456789")),ROW($A$1:$A$10000))))</f>
        <v>#N/A</v>
      </c>
      <c r="B997" s="6" t="e">
        <f>TRIM(CLEAN(MID(Updates!D997,FIND("Network User Id: ",Updates!D997)+17,(FIND("E-MAIL ACCOUNTS",Updates!D997)-(FIND("Network User Id:",Updates!D997)+17)))))</f>
        <v>#VALUE!</v>
      </c>
      <c r="C997" s="6" t="e">
        <f>TRIM(CLEAN(MID(Updates!D997,FIND("Logon ID: ",Updates!D997)+10,(FIND("Password:",Updates!D997)-(FIND("Logon ID:",Updates!D997)+10)))))</f>
        <v>#VALUE!</v>
      </c>
      <c r="D997" t="e">
        <f>TRIM(CLEAN(MID(Updates!D997,FIND("Primary Address: ",Updates!D997)+17,(FIND("Secondary Address:",Updates!D997)-(FIND("Primary Address: ",Updates!D997)+17)))))</f>
        <v>#VALUE!</v>
      </c>
      <c r="E997" t="e">
        <f>TRIM(CLEAN(MID(Updates!D997,FIND("Secondary Address: ",Updates!D997)+19,(FIND("** PLEASE DO NOT REPLY TO THIS E-MAIL. ",Updates!D997)-(FIND("Secondary Address: ",Updates!D997)+19)))))</f>
        <v>#VALUE!</v>
      </c>
      <c r="F997" t="b">
        <f>IF(COUNT(SEARCH({"transpo.ottawa.on.ca","biblioottawalibrary.ca"},E997)),"@ottawa.ca")</f>
        <v>0</v>
      </c>
      <c r="G997" s="9" t="e">
        <f t="shared" si="240"/>
        <v>#VALUE!</v>
      </c>
      <c r="H997" t="e">
        <f>TRIM(CLEAN(MID(Updates!D997,FIND("E-mail Address: ",Updates!D997)+16,(FIND("The employee",Updates!D997)-(FIND("E-mail Address: ",Updates!D997)+16)))))</f>
        <v>#VALUE!</v>
      </c>
      <c r="I997" t="e">
        <f>TRIM(CLEAN(MID(Updates!D997,FIND("Account Password: ",Updates!D997)+18,(FIND("NETWORK ACCOUNTS",Updates!D997)-(FIND("Account Password:",Updates!D997)+18)))))</f>
        <v>#VALUE!</v>
      </c>
      <c r="J997" t="e">
        <f>TRIM(CLEAN(MID(Updates!D997,FIND("Password: ",Updates!D997)+10,(FIND("E-mail",Updates!D997)-(FIND("Password:",Updates!D997)+12)))))</f>
        <v>#VALUE!</v>
      </c>
      <c r="K997" t="e">
        <f>TRIM(CLEAN(MID(Updates!D997,FIND("Account to clone: ",Updates!D997)+18,(FIND("Position",Updates!D997)-(FIND("Account to clone: ",Updates!D997)+18)))))</f>
        <v>#VALUE!</v>
      </c>
      <c r="L997" t="e">
        <f>TRIM(CLEAN(MID(Updates!D997,FIND("Clone permissions of another account: ",Updates!D997)+38,(FIND("Email required:",Updates!D997)-(FIND("Clone permissions of another account: ",Updates!D997)+38)))))</f>
        <v>#VALUE!</v>
      </c>
      <c r="M997" t="e">
        <f t="shared" si="241"/>
        <v>#VALUE!</v>
      </c>
      <c r="N997" t="e">
        <f>TRIM(CLEAN(MID(Updates!D997,FIND("First Name: ",Updates!D997)+12,(FIND("Middle Name: ",Updates!D997)-(FIND("First Name: ",Updates!D997)+12)))))</f>
        <v>#VALUE!</v>
      </c>
      <c r="O997" t="e">
        <f>TRIM(CLEAN(MID(Updates!E997,FIND("Last Name: ",Updates!E997)+11,(FIND("Middle Initial:",Updates!E997)-(FIND("Last Name: ",Updates!E997)+11)))))</f>
        <v>#VALUE!</v>
      </c>
      <c r="P997" t="e">
        <f>TRIM(CLEAN(MID(Updates!D997,FIND("Middle Initial: ",Updates!D997)+16,(FIND("Department: ",Updates!D997)-(FIND("Middle Initial: ",Updates!D997)+16)))))</f>
        <v>#VALUE!</v>
      </c>
      <c r="Q997" t="e">
        <f t="shared" si="242"/>
        <v>#VALUE!</v>
      </c>
      <c r="R997" t="e">
        <f t="shared" si="243"/>
        <v>#VALUE!</v>
      </c>
      <c r="S997" t="e">
        <f t="shared" si="244"/>
        <v>#VALUE!</v>
      </c>
      <c r="T997" s="14" t="e">
        <f t="shared" si="245"/>
        <v>#VALUE!</v>
      </c>
      <c r="U997" t="e">
        <f t="shared" si="246"/>
        <v>#VALUE!</v>
      </c>
      <c r="V997" t="e">
        <f t="shared" si="247"/>
        <v>#VALUE!</v>
      </c>
      <c r="W997" s="8" t="e">
        <f>TRIM(CLEAN(MID(Updates!D997,FIND("Branch: ",Updates!D997)+8,(FIND("Division",Updates!D997)-(FIND("Branch: ",Updates!D997)+8)))))</f>
        <v>#VALUE!</v>
      </c>
      <c r="X997" s="8" t="e">
        <f>TRIM(CLEAN(MID(Updates!D997,FIND("Pooled Position: ",Updates!D997)+17,(FIND("Are the",Updates!D997)-(FIND("Pooled Position: ",Updates!D997)+17)))))</f>
        <v>#VALUE!</v>
      </c>
      <c r="Y997" t="e">
        <f>TRIM(CLEAN(MID(Updates!D997,FIND("Employee Name: ",Updates!D997)+15,(FIND("Job Title",Updates!D997)-(FIND("Employee Name: ",Updates!D997)+15)))))</f>
        <v>#VALUE!</v>
      </c>
      <c r="Z997" s="9" t="e">
        <f t="shared" si="248"/>
        <v>#VALUE!</v>
      </c>
      <c r="AA997" t="e">
        <f t="shared" si="249"/>
        <v>#VALUE!</v>
      </c>
      <c r="AB997" t="e">
        <f t="shared" si="250"/>
        <v>#VALUE!</v>
      </c>
      <c r="AC997" t="e">
        <f t="shared" si="251"/>
        <v>#VALUE!</v>
      </c>
      <c r="AD997" t="e">
        <f>TRIM(CLEAN(MID(Updates!D997,FIND("Account to clone: ",Updates!D997)+18,(FIND("Position",Updates!D997)-(FIND("Account to clone: ",Updates!D997)+18)))))</f>
        <v>#VALUE!</v>
      </c>
      <c r="AE997" t="str">
        <f t="shared" si="252"/>
        <v/>
      </c>
      <c r="AF997" t="str">
        <f t="shared" si="253"/>
        <v>No</v>
      </c>
      <c r="AG997" t="e">
        <f>TRIM(CLEAN(MID(Updates!D997,FIND("Home Share (H:\ drive) required: ",Updates!D997)+33,(FIND("Group Share (S:\ drive) required: ",Updates!D997)-(FIND("Home Share (H:\ drive) required: ",Updates!D997)+33)))))</f>
        <v>#VALUE!</v>
      </c>
      <c r="AH997" t="str">
        <f t="shared" si="254"/>
        <v>No</v>
      </c>
      <c r="AI997" t="e">
        <f>TRIM(CLEAN(MID(Updates!D997,FIND("S Drive Path: ",Updates!D997)+14,(FIND("Position",Updates!D997)-(FIND("S Drive Path: ",Updates!D997)+14)))))</f>
        <v>#VALUE!</v>
      </c>
      <c r="AJ997" t="e">
        <f>("USR\"&amp;Updates!N997)</f>
        <v>#VALUE!</v>
      </c>
      <c r="AK997" t="e">
        <f>Updates!N997&amp;"$"</f>
        <v>#VALUE!</v>
      </c>
      <c r="AL997" s="11">
        <f t="shared" ca="1" si="255"/>
        <v>18</v>
      </c>
      <c r="AM997" s="6" t="str">
        <f ca="1">LOOKUP(AL997,AN2:AN21,AO2:AO21)</f>
        <v>DC4MDB08</v>
      </c>
    </row>
    <row r="998" spans="1:39" ht="12" customHeight="1">
      <c r="A998" s="13" t="e">
        <f>LOOKUP(99^99,--("0"&amp;MID(Updates!N998,MIN(SEARCH({0,1,2,3,4,5,6,7,8,9},Updates!N998&amp;"0123456789")),ROW($A$1:$A$10000))))</f>
        <v>#N/A</v>
      </c>
      <c r="B998" s="6" t="e">
        <f>TRIM(CLEAN(MID(Updates!D998,FIND("Network User Id: ",Updates!D998)+17,(FIND("E-MAIL ACCOUNTS",Updates!D998)-(FIND("Network User Id:",Updates!D998)+17)))))</f>
        <v>#VALUE!</v>
      </c>
      <c r="C998" s="6" t="e">
        <f>TRIM(CLEAN(MID(Updates!D998,FIND("Logon ID: ",Updates!D998)+10,(FIND("Password:",Updates!D998)-(FIND("Logon ID:",Updates!D998)+10)))))</f>
        <v>#VALUE!</v>
      </c>
      <c r="D998" t="e">
        <f>TRIM(CLEAN(MID(Updates!D998,FIND("Primary Address: ",Updates!D998)+17,(FIND("Secondary Address:",Updates!D998)-(FIND("Primary Address: ",Updates!D998)+17)))))</f>
        <v>#VALUE!</v>
      </c>
      <c r="E998" t="e">
        <f>TRIM(CLEAN(MID(Updates!D998,FIND("Secondary Address: ",Updates!D998)+19,(FIND("** PLEASE DO NOT REPLY TO THIS E-MAIL. ",Updates!D998)-(FIND("Secondary Address: ",Updates!D998)+19)))))</f>
        <v>#VALUE!</v>
      </c>
      <c r="F998" t="b">
        <f>IF(COUNT(SEARCH({"transpo.ottawa.on.ca","biblioottawalibrary.ca"},E998)),"@ottawa.ca")</f>
        <v>0</v>
      </c>
      <c r="G998" s="9" t="e">
        <f t="shared" si="240"/>
        <v>#VALUE!</v>
      </c>
      <c r="H998" t="e">
        <f>TRIM(CLEAN(MID(Updates!D998,FIND("E-mail Address: ",Updates!D998)+16,(FIND("The employee",Updates!D998)-(FIND("E-mail Address: ",Updates!D998)+16)))))</f>
        <v>#VALUE!</v>
      </c>
      <c r="I998" t="e">
        <f>TRIM(CLEAN(MID(Updates!D998,FIND("Account Password: ",Updates!D998)+18,(FIND("NETWORK ACCOUNTS",Updates!D998)-(FIND("Account Password:",Updates!D998)+18)))))</f>
        <v>#VALUE!</v>
      </c>
      <c r="J998" t="e">
        <f>TRIM(CLEAN(MID(Updates!D998,FIND("Password: ",Updates!D998)+10,(FIND("E-mail",Updates!D998)-(FIND("Password:",Updates!D998)+12)))))</f>
        <v>#VALUE!</v>
      </c>
      <c r="K998" t="e">
        <f>TRIM(CLEAN(MID(Updates!D998,FIND("Account to clone: ",Updates!D998)+18,(FIND("Position",Updates!D998)-(FIND("Account to clone: ",Updates!D998)+18)))))</f>
        <v>#VALUE!</v>
      </c>
      <c r="L998" t="e">
        <f>TRIM(CLEAN(MID(Updates!D998,FIND("Clone permissions of another account: ",Updates!D998)+38,(FIND("Email required:",Updates!D998)-(FIND("Clone permissions of another account: ",Updates!D998)+38)))))</f>
        <v>#VALUE!</v>
      </c>
      <c r="M998" t="e">
        <f t="shared" si="241"/>
        <v>#VALUE!</v>
      </c>
      <c r="N998" t="e">
        <f>TRIM(CLEAN(MID(Updates!D998,FIND("First Name: ",Updates!D998)+12,(FIND("Middle Name: ",Updates!D998)-(FIND("First Name: ",Updates!D998)+12)))))</f>
        <v>#VALUE!</v>
      </c>
      <c r="O998" t="e">
        <f>TRIM(CLEAN(MID(Updates!E998,FIND("Last Name: ",Updates!E998)+11,(FIND("Middle Initial:",Updates!E998)-(FIND("Last Name: ",Updates!E998)+11)))))</f>
        <v>#VALUE!</v>
      </c>
      <c r="P998" t="e">
        <f>TRIM(CLEAN(MID(Updates!D998,FIND("Middle Initial: ",Updates!D998)+16,(FIND("Department: ",Updates!D998)-(FIND("Middle Initial: ",Updates!D998)+16)))))</f>
        <v>#VALUE!</v>
      </c>
      <c r="Q998" t="e">
        <f t="shared" si="242"/>
        <v>#VALUE!</v>
      </c>
      <c r="R998" t="e">
        <f t="shared" si="243"/>
        <v>#VALUE!</v>
      </c>
      <c r="S998" t="e">
        <f t="shared" si="244"/>
        <v>#VALUE!</v>
      </c>
      <c r="T998" s="14" t="e">
        <f t="shared" si="245"/>
        <v>#VALUE!</v>
      </c>
      <c r="U998" t="e">
        <f t="shared" si="246"/>
        <v>#VALUE!</v>
      </c>
      <c r="V998" t="e">
        <f t="shared" si="247"/>
        <v>#VALUE!</v>
      </c>
      <c r="W998" s="8" t="e">
        <f>TRIM(CLEAN(MID(Updates!D998,FIND("Branch: ",Updates!D998)+8,(FIND("Division",Updates!D998)-(FIND("Branch: ",Updates!D998)+8)))))</f>
        <v>#VALUE!</v>
      </c>
      <c r="X998" s="8" t="e">
        <f>TRIM(CLEAN(MID(Updates!D998,FIND("Pooled Position: ",Updates!D998)+17,(FIND("Are the",Updates!D998)-(FIND("Pooled Position: ",Updates!D998)+17)))))</f>
        <v>#VALUE!</v>
      </c>
      <c r="Y998" t="e">
        <f>TRIM(CLEAN(MID(Updates!D998,FIND("Employee Name: ",Updates!D998)+15,(FIND("Job Title",Updates!D998)-(FIND("Employee Name: ",Updates!D998)+15)))))</f>
        <v>#VALUE!</v>
      </c>
      <c r="Z998" s="9" t="e">
        <f t="shared" si="248"/>
        <v>#VALUE!</v>
      </c>
      <c r="AA998" t="e">
        <f t="shared" si="249"/>
        <v>#VALUE!</v>
      </c>
      <c r="AB998" t="e">
        <f t="shared" si="250"/>
        <v>#VALUE!</v>
      </c>
      <c r="AC998" t="e">
        <f t="shared" si="251"/>
        <v>#VALUE!</v>
      </c>
      <c r="AD998" t="e">
        <f>TRIM(CLEAN(MID(Updates!D998,FIND("Account to clone: ",Updates!D998)+18,(FIND("Position",Updates!D998)-(FIND("Account to clone: ",Updates!D998)+18)))))</f>
        <v>#VALUE!</v>
      </c>
      <c r="AE998" t="str">
        <f t="shared" si="252"/>
        <v/>
      </c>
      <c r="AF998" t="str">
        <f t="shared" si="253"/>
        <v>No</v>
      </c>
      <c r="AG998" t="e">
        <f>TRIM(CLEAN(MID(Updates!D998,FIND("Home Share (H:\ drive) required: ",Updates!D998)+33,(FIND("Group Share (S:\ drive) required: ",Updates!D998)-(FIND("Home Share (H:\ drive) required: ",Updates!D998)+33)))))</f>
        <v>#VALUE!</v>
      </c>
      <c r="AH998" t="str">
        <f t="shared" si="254"/>
        <v>No</v>
      </c>
      <c r="AI998" t="e">
        <f>TRIM(CLEAN(MID(Updates!D998,FIND("S Drive Path: ",Updates!D998)+14,(FIND("Position",Updates!D998)-(FIND("S Drive Path: ",Updates!D998)+14)))))</f>
        <v>#VALUE!</v>
      </c>
      <c r="AJ998" t="e">
        <f>("USR\"&amp;Updates!N998)</f>
        <v>#VALUE!</v>
      </c>
      <c r="AK998" t="e">
        <f>Updates!N998&amp;"$"</f>
        <v>#VALUE!</v>
      </c>
      <c r="AL998" s="11">
        <f t="shared" ca="1" si="255"/>
        <v>9</v>
      </c>
      <c r="AM998" s="6" t="str">
        <f ca="1">LOOKUP(AL998,AN2:AN21,AO2:AO21)</f>
        <v>DC1MDB09</v>
      </c>
    </row>
    <row r="999" spans="1:39" ht="12" customHeight="1">
      <c r="A999" s="13" t="e">
        <f>LOOKUP(99^99,--("0"&amp;MID(Updates!N999,MIN(SEARCH({0,1,2,3,4,5,6,7,8,9},Updates!N999&amp;"0123456789")),ROW($A$1:$A$10000))))</f>
        <v>#N/A</v>
      </c>
      <c r="B999" s="6" t="e">
        <f>TRIM(CLEAN(MID(Updates!D999,FIND("Network User Id: ",Updates!D999)+17,(FIND("E-MAIL ACCOUNTS",Updates!D999)-(FIND("Network User Id:",Updates!D999)+17)))))</f>
        <v>#VALUE!</v>
      </c>
      <c r="C999" s="6" t="e">
        <f>TRIM(CLEAN(MID(Updates!D999,FIND("Logon ID: ",Updates!D999)+10,(FIND("Password:",Updates!D999)-(FIND("Logon ID:",Updates!D999)+10)))))</f>
        <v>#VALUE!</v>
      </c>
      <c r="D999" t="e">
        <f>TRIM(CLEAN(MID(Updates!D999,FIND("Primary Address: ",Updates!D999)+17,(FIND("Secondary Address:",Updates!D999)-(FIND("Primary Address: ",Updates!D999)+17)))))</f>
        <v>#VALUE!</v>
      </c>
      <c r="E999" t="e">
        <f>TRIM(CLEAN(MID(Updates!D999,FIND("Secondary Address: ",Updates!D999)+19,(FIND("** PLEASE DO NOT REPLY TO THIS E-MAIL. ",Updates!D999)-(FIND("Secondary Address: ",Updates!D999)+19)))))</f>
        <v>#VALUE!</v>
      </c>
      <c r="F999" t="b">
        <f>IF(COUNT(SEARCH({"transpo.ottawa.on.ca","biblioottawalibrary.ca"},E999)),"@ottawa.ca")</f>
        <v>0</v>
      </c>
      <c r="G999" s="9" t="e">
        <f t="shared" si="240"/>
        <v>#VALUE!</v>
      </c>
      <c r="H999" t="e">
        <f>TRIM(CLEAN(MID(Updates!D999,FIND("E-mail Address: ",Updates!D999)+16,(FIND("The employee",Updates!D999)-(FIND("E-mail Address: ",Updates!D999)+16)))))</f>
        <v>#VALUE!</v>
      </c>
      <c r="I999" t="e">
        <f>TRIM(CLEAN(MID(Updates!D999,FIND("Account Password: ",Updates!D999)+18,(FIND("NETWORK ACCOUNTS",Updates!D999)-(FIND("Account Password:",Updates!D999)+18)))))</f>
        <v>#VALUE!</v>
      </c>
      <c r="J999" t="e">
        <f>TRIM(CLEAN(MID(Updates!D999,FIND("Password: ",Updates!D999)+10,(FIND("E-mail",Updates!D999)-(FIND("Password:",Updates!D999)+12)))))</f>
        <v>#VALUE!</v>
      </c>
      <c r="K999" t="e">
        <f>TRIM(CLEAN(MID(Updates!D999,FIND("Account to clone: ",Updates!D999)+18,(FIND("Position",Updates!D999)-(FIND("Account to clone: ",Updates!D999)+18)))))</f>
        <v>#VALUE!</v>
      </c>
      <c r="L999" t="e">
        <f>TRIM(CLEAN(MID(Updates!D999,FIND("Clone permissions of another account: ",Updates!D999)+38,(FIND("Email required:",Updates!D999)-(FIND("Clone permissions of another account: ",Updates!D999)+38)))))</f>
        <v>#VALUE!</v>
      </c>
      <c r="M999" t="e">
        <f t="shared" si="241"/>
        <v>#VALUE!</v>
      </c>
      <c r="N999" t="e">
        <f>TRIM(CLEAN(MID(Updates!D999,FIND("First Name: ",Updates!D999)+12,(FIND("Middle Name: ",Updates!D999)-(FIND("First Name: ",Updates!D999)+12)))))</f>
        <v>#VALUE!</v>
      </c>
      <c r="O999" t="e">
        <f>TRIM(CLEAN(MID(Updates!E999,FIND("Last Name: ",Updates!E999)+11,(FIND("Middle Initial:",Updates!E999)-(FIND("Last Name: ",Updates!E999)+11)))))</f>
        <v>#VALUE!</v>
      </c>
      <c r="P999" t="e">
        <f>TRIM(CLEAN(MID(Updates!D999,FIND("Middle Initial: ",Updates!D999)+16,(FIND("Department: ",Updates!D999)-(FIND("Middle Initial: ",Updates!D999)+16)))))</f>
        <v>#VALUE!</v>
      </c>
      <c r="Q999" t="e">
        <f t="shared" si="242"/>
        <v>#VALUE!</v>
      </c>
      <c r="R999" t="e">
        <f t="shared" si="243"/>
        <v>#VALUE!</v>
      </c>
      <c r="S999" t="e">
        <f t="shared" si="244"/>
        <v>#VALUE!</v>
      </c>
      <c r="T999" s="14" t="e">
        <f t="shared" si="245"/>
        <v>#VALUE!</v>
      </c>
      <c r="U999" t="e">
        <f t="shared" si="246"/>
        <v>#VALUE!</v>
      </c>
      <c r="V999" t="e">
        <f t="shared" si="247"/>
        <v>#VALUE!</v>
      </c>
      <c r="W999" s="8" t="e">
        <f>TRIM(CLEAN(MID(Updates!D999,FIND("Branch: ",Updates!D999)+8,(FIND("Division",Updates!D999)-(FIND("Branch: ",Updates!D999)+8)))))</f>
        <v>#VALUE!</v>
      </c>
      <c r="X999" s="8" t="e">
        <f>TRIM(CLEAN(MID(Updates!D999,FIND("Pooled Position: ",Updates!D999)+17,(FIND("Are the",Updates!D999)-(FIND("Pooled Position: ",Updates!D999)+17)))))</f>
        <v>#VALUE!</v>
      </c>
      <c r="Y999" t="e">
        <f>TRIM(CLEAN(MID(Updates!D999,FIND("Employee Name: ",Updates!D999)+15,(FIND("Job Title",Updates!D999)-(FIND("Employee Name: ",Updates!D999)+15)))))</f>
        <v>#VALUE!</v>
      </c>
      <c r="Z999" s="9" t="e">
        <f t="shared" si="248"/>
        <v>#VALUE!</v>
      </c>
      <c r="AA999" t="e">
        <f t="shared" si="249"/>
        <v>#VALUE!</v>
      </c>
      <c r="AB999" t="e">
        <f t="shared" si="250"/>
        <v>#VALUE!</v>
      </c>
      <c r="AC999" t="e">
        <f t="shared" si="251"/>
        <v>#VALUE!</v>
      </c>
      <c r="AD999" t="e">
        <f>TRIM(CLEAN(MID(Updates!D999,FIND("Account to clone: ",Updates!D999)+18,(FIND("Position",Updates!D999)-(FIND("Account to clone: ",Updates!D999)+18)))))</f>
        <v>#VALUE!</v>
      </c>
      <c r="AE999" t="str">
        <f t="shared" si="252"/>
        <v/>
      </c>
      <c r="AF999" t="str">
        <f t="shared" si="253"/>
        <v>No</v>
      </c>
      <c r="AG999" t="e">
        <f>TRIM(CLEAN(MID(Updates!D999,FIND("Home Share (H:\ drive) required: ",Updates!D999)+33,(FIND("Group Share (S:\ drive) required: ",Updates!D999)-(FIND("Home Share (H:\ drive) required: ",Updates!D999)+33)))))</f>
        <v>#VALUE!</v>
      </c>
      <c r="AH999" t="str">
        <f t="shared" si="254"/>
        <v>No</v>
      </c>
      <c r="AI999" t="e">
        <f>TRIM(CLEAN(MID(Updates!D999,FIND("S Drive Path: ",Updates!D999)+14,(FIND("Position",Updates!D999)-(FIND("S Drive Path: ",Updates!D999)+14)))))</f>
        <v>#VALUE!</v>
      </c>
      <c r="AJ999" t="e">
        <f>("USR\"&amp;Updates!N999)</f>
        <v>#VALUE!</v>
      </c>
      <c r="AK999" t="e">
        <f>Updates!N999&amp;"$"</f>
        <v>#VALUE!</v>
      </c>
      <c r="AL999" s="11">
        <f t="shared" ca="1" si="255"/>
        <v>20</v>
      </c>
      <c r="AM999" s="6" t="str">
        <f ca="1">LOOKUP(AL999,AN2:AN21,AO2:AO21)</f>
        <v>DC4MDB10</v>
      </c>
    </row>
    <row r="1000" spans="1:39" ht="12" customHeight="1">
      <c r="A1000" s="13" t="e">
        <f>LOOKUP(99^99,--("0"&amp;MID(Updates!N1000,MIN(SEARCH({0,1,2,3,4,5,6,7,8,9},Updates!N1000&amp;"0123456789")),ROW($A$1:$A$10000))))</f>
        <v>#N/A</v>
      </c>
      <c r="B1000" s="6" t="e">
        <f>TRIM(CLEAN(MID(Updates!D1000,FIND("Network User Id: ",Updates!D1000)+17,(FIND("E-MAIL ACCOUNTS",Updates!D1000)-(FIND("Network User Id:",Updates!D1000)+17)))))</f>
        <v>#VALUE!</v>
      </c>
      <c r="C1000" s="6" t="e">
        <f>TRIM(CLEAN(MID(Updates!D1000,FIND("Logon ID: ",Updates!D1000)+10,(FIND("Password:",Updates!D1000)-(FIND("Logon ID:",Updates!D1000)+10)))))</f>
        <v>#VALUE!</v>
      </c>
      <c r="D1000" t="e">
        <f>TRIM(CLEAN(MID(Updates!D1000,FIND("Primary Address: ",Updates!D1000)+17,(FIND("Secondary Address:",Updates!D1000)-(FIND("Primary Address: ",Updates!D1000)+17)))))</f>
        <v>#VALUE!</v>
      </c>
      <c r="E1000" t="e">
        <f>TRIM(CLEAN(MID(Updates!D1000,FIND("Secondary Address: ",Updates!D1000)+19,(FIND("** PLEASE DO NOT REPLY TO THIS E-MAIL. ",Updates!D1000)-(FIND("Secondary Address: ",Updates!D1000)+19)))))</f>
        <v>#VALUE!</v>
      </c>
      <c r="F1000" t="b">
        <f>IF(COUNT(SEARCH({"transpo.ottawa.on.ca","biblioottawalibrary.ca"},E1000)),"@ottawa.ca")</f>
        <v>0</v>
      </c>
      <c r="G1000" s="9" t="e">
        <f t="shared" si="240"/>
        <v>#VALUE!</v>
      </c>
      <c r="H1000" t="e">
        <f>TRIM(CLEAN(MID(Updates!D1000,FIND("E-mail Address: ",Updates!D1000)+16,(FIND("The employee",Updates!D1000)-(FIND("E-mail Address: ",Updates!D1000)+16)))))</f>
        <v>#VALUE!</v>
      </c>
      <c r="I1000" t="e">
        <f>TRIM(CLEAN(MID(Updates!D1000,FIND("Account Password: ",Updates!D1000)+18,(FIND("NETWORK ACCOUNTS",Updates!D1000)-(FIND("Account Password:",Updates!D1000)+18)))))</f>
        <v>#VALUE!</v>
      </c>
      <c r="J1000" t="e">
        <f>TRIM(CLEAN(MID(Updates!D1000,FIND("Password: ",Updates!D1000)+10,(FIND("E-mail",Updates!D1000)-(FIND("Password:",Updates!D1000)+12)))))</f>
        <v>#VALUE!</v>
      </c>
      <c r="K1000" t="e">
        <f>TRIM(CLEAN(MID(Updates!D1000,FIND("Account to clone: ",Updates!D1000)+18,(FIND("Position",Updates!D1000)-(FIND("Account to clone: ",Updates!D1000)+18)))))</f>
        <v>#VALUE!</v>
      </c>
      <c r="L1000" t="e">
        <f>TRIM(CLEAN(MID(Updates!D1000,FIND("Clone permissions of another account: ",Updates!D1000)+38,(FIND("Email required:",Updates!D1000)-(FIND("Clone permissions of another account: ",Updates!D1000)+38)))))</f>
        <v>#VALUE!</v>
      </c>
      <c r="M1000" t="e">
        <f t="shared" si="241"/>
        <v>#VALUE!</v>
      </c>
      <c r="N1000" t="e">
        <f>TRIM(CLEAN(MID(Updates!D1000,FIND("First Name: ",Updates!D1000)+12,(FIND("Middle Name: ",Updates!D1000)-(FIND("First Name: ",Updates!D1000)+12)))))</f>
        <v>#VALUE!</v>
      </c>
      <c r="O1000" t="e">
        <f>TRIM(CLEAN(MID(Updates!E1000,FIND("Last Name: ",Updates!E1000)+11,(FIND("Middle Initial:",Updates!E1000)-(FIND("Last Name: ",Updates!E1000)+11)))))</f>
        <v>#VALUE!</v>
      </c>
      <c r="P1000" t="e">
        <f>TRIM(CLEAN(MID(Updates!D1000,FIND("Middle Initial: ",Updates!D1000)+16,(FIND("Department: ",Updates!D1000)-(FIND("Middle Initial: ",Updates!D1000)+16)))))</f>
        <v>#VALUE!</v>
      </c>
      <c r="Q1000" t="e">
        <f t="shared" si="242"/>
        <v>#VALUE!</v>
      </c>
      <c r="R1000" t="e">
        <f t="shared" si="243"/>
        <v>#VALUE!</v>
      </c>
      <c r="S1000" t="e">
        <f t="shared" si="244"/>
        <v>#VALUE!</v>
      </c>
      <c r="T1000" s="14" t="e">
        <f t="shared" si="245"/>
        <v>#VALUE!</v>
      </c>
      <c r="U1000" t="e">
        <f t="shared" si="246"/>
        <v>#VALUE!</v>
      </c>
      <c r="V1000" t="e">
        <f t="shared" si="247"/>
        <v>#VALUE!</v>
      </c>
      <c r="W1000" s="8" t="e">
        <f>TRIM(CLEAN(MID(Updates!D1000,FIND("Branch: ",Updates!D1000)+8,(FIND("Division",Updates!D1000)-(FIND("Branch: ",Updates!D1000)+8)))))</f>
        <v>#VALUE!</v>
      </c>
      <c r="X1000" s="8" t="e">
        <f>TRIM(CLEAN(MID(Updates!D1000,FIND("Pooled Position: ",Updates!D1000)+17,(FIND("Are the",Updates!D1000)-(FIND("Pooled Position: ",Updates!D1000)+17)))))</f>
        <v>#VALUE!</v>
      </c>
      <c r="Y1000" t="e">
        <f>TRIM(CLEAN(MID(Updates!D1000,FIND("Employee Name: ",Updates!D1000)+15,(FIND("Job Title",Updates!D1000)-(FIND("Employee Name: ",Updates!D1000)+15)))))</f>
        <v>#VALUE!</v>
      </c>
      <c r="Z1000" s="9" t="e">
        <f t="shared" si="248"/>
        <v>#VALUE!</v>
      </c>
      <c r="AA1000" t="e">
        <f t="shared" si="249"/>
        <v>#VALUE!</v>
      </c>
      <c r="AB1000" t="e">
        <f t="shared" si="250"/>
        <v>#VALUE!</v>
      </c>
      <c r="AC1000" t="e">
        <f t="shared" si="251"/>
        <v>#VALUE!</v>
      </c>
      <c r="AD1000" t="e">
        <f>TRIM(CLEAN(MID(Updates!D1000,FIND("Account to clone: ",Updates!D1000)+18,(FIND("Position",Updates!D1000)-(FIND("Account to clone: ",Updates!D1000)+18)))))</f>
        <v>#VALUE!</v>
      </c>
      <c r="AE1000" t="str">
        <f t="shared" si="252"/>
        <v/>
      </c>
      <c r="AF1000" t="str">
        <f t="shared" si="253"/>
        <v>No</v>
      </c>
      <c r="AG1000" t="e">
        <f>TRIM(CLEAN(MID(Updates!D1000,FIND("Home Share (H:\ drive) required: ",Updates!D1000)+33,(FIND("Group Share (S:\ drive) required: ",Updates!D1000)-(FIND("Home Share (H:\ drive) required: ",Updates!D1000)+33)))))</f>
        <v>#VALUE!</v>
      </c>
      <c r="AH1000" t="str">
        <f t="shared" si="254"/>
        <v>No</v>
      </c>
      <c r="AI1000" t="e">
        <f>TRIM(CLEAN(MID(Updates!D1000,FIND("S Drive Path: ",Updates!D1000)+14,(FIND("Position",Updates!D1000)-(FIND("S Drive Path: ",Updates!D1000)+14)))))</f>
        <v>#VALUE!</v>
      </c>
      <c r="AJ1000" t="e">
        <f>("USR\"&amp;Updates!N1000)</f>
        <v>#VALUE!</v>
      </c>
      <c r="AK1000" t="e">
        <f>Updates!N1000&amp;"$"</f>
        <v>#VALUE!</v>
      </c>
      <c r="AL1000" s="11">
        <f t="shared" ca="1" si="255"/>
        <v>8</v>
      </c>
      <c r="AM1000" s="6" t="str">
        <f ca="1">LOOKUP(AL1000,AN2:AN21,AO2:AO21)</f>
        <v>DC1MDB08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Updates</vt:lpstr>
      <vt:lpstr>Sheet2</vt:lpstr>
      <vt:lpstr>Sheet3</vt:lpstr>
      <vt:lpstr>Sheet4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ADM-villeneuma7</dc:creator>
  <cp:lastModifiedBy>Setup</cp:lastModifiedBy>
  <dcterms:created xsi:type="dcterms:W3CDTF">2014-01-02T16:52:06Z</dcterms:created>
  <dcterms:modified xsi:type="dcterms:W3CDTF">2014-05-23T12:31:35Z</dcterms:modified>
</cp:coreProperties>
</file>